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F:\6th semester\opti\"/>
    </mc:Choice>
  </mc:AlternateContent>
  <xr:revisionPtr revIDLastSave="0" documentId="13_ncr:1_{B50A81CE-1FCD-4767-B015-242ACCCFF1B1}" xr6:coauthVersionLast="46" xr6:coauthVersionMax="46" xr10:uidLastSave="{00000000-0000-0000-0000-000000000000}"/>
  <bookViews>
    <workbookView xWindow="-120" yWindow="-120" windowWidth="20730" windowHeight="11160" firstSheet="14" activeTab="18" xr2:uid="{00000000-000D-0000-FFFF-FFFF00000000}"/>
  </bookViews>
  <sheets>
    <sheet name="testimony" sheetId="1" r:id="rId1"/>
    <sheet name="part a" sheetId="2" r:id="rId2"/>
    <sheet name="Sheet2" sheetId="3" r:id="rId3"/>
    <sheet name="Answer Report 1" sheetId="4" r:id="rId4"/>
    <sheet name="Sensitivity Report 1" sheetId="5" r:id="rId5"/>
    <sheet name="part b" sheetId="6" r:id="rId6"/>
    <sheet name="Answer Report 2" sheetId="8" r:id="rId7"/>
    <sheet name="Sensitivity Report 2" sheetId="9" r:id="rId8"/>
    <sheet name="part c" sheetId="7" r:id="rId9"/>
    <sheet name="part d" sheetId="12" r:id="rId10"/>
    <sheet name="Answer Report 3" sheetId="15" r:id="rId11"/>
    <sheet name="Sensitivity Report 3" sheetId="16" r:id="rId12"/>
    <sheet name="part e" sheetId="11" r:id="rId13"/>
    <sheet name="Answer Report 4" sheetId="17" r:id="rId14"/>
    <sheet name="Sensitivity Report 4" sheetId="18" r:id="rId15"/>
    <sheet name="part f" sheetId="13" r:id="rId16"/>
    <sheet name="Answer Report 6" sheetId="19" r:id="rId17"/>
    <sheet name="Sensitivity Report 6" sheetId="20" r:id="rId18"/>
    <sheet name="part g" sheetId="14" r:id="rId19"/>
    <sheet name="Sheet20" sheetId="21"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4" l="1"/>
  <c r="D7" i="14" s="1"/>
  <c r="H33" i="14"/>
  <c r="C33" i="14"/>
  <c r="M31" i="14"/>
  <c r="L31" i="14"/>
  <c r="K31" i="14"/>
  <c r="J31" i="14"/>
  <c r="I31" i="14"/>
  <c r="H31" i="14"/>
  <c r="G31" i="14"/>
  <c r="F31" i="14"/>
  <c r="E31" i="14"/>
  <c r="D31" i="14"/>
  <c r="C31" i="14"/>
  <c r="M10" i="14"/>
  <c r="L10" i="14"/>
  <c r="K10" i="14"/>
  <c r="J10" i="14"/>
  <c r="I10" i="14"/>
  <c r="H10" i="14"/>
  <c r="G10" i="14"/>
  <c r="F10" i="14"/>
  <c r="E10" i="14"/>
  <c r="E11" i="14" s="1"/>
  <c r="D10" i="14"/>
  <c r="C10" i="14"/>
  <c r="M7" i="14"/>
  <c r="I7" i="14"/>
  <c r="M6" i="14"/>
  <c r="L6" i="14"/>
  <c r="L7" i="14" s="1"/>
  <c r="K6" i="14"/>
  <c r="K7" i="14" s="1"/>
  <c r="J6" i="14"/>
  <c r="J7" i="14" s="1"/>
  <c r="I6" i="14"/>
  <c r="H6" i="14"/>
  <c r="H7" i="14" s="1"/>
  <c r="G6" i="14"/>
  <c r="G11" i="14" s="1"/>
  <c r="F6" i="14"/>
  <c r="F7" i="14" s="1"/>
  <c r="E6" i="14"/>
  <c r="E7" i="14" s="1"/>
  <c r="C6" i="14"/>
  <c r="C11" i="14" s="1"/>
  <c r="H26" i="13"/>
  <c r="C26" i="13"/>
  <c r="N17" i="13"/>
  <c r="N16" i="13"/>
  <c r="N15" i="13"/>
  <c r="N14" i="13"/>
  <c r="N13" i="13"/>
  <c r="N12" i="13"/>
  <c r="N11" i="13"/>
  <c r="E7" i="13"/>
  <c r="M6" i="13"/>
  <c r="M7" i="13" s="1"/>
  <c r="L6" i="13"/>
  <c r="L7" i="13" s="1"/>
  <c r="K6" i="13"/>
  <c r="K7" i="13" s="1"/>
  <c r="J6" i="13"/>
  <c r="J7" i="13" s="1"/>
  <c r="I6" i="13"/>
  <c r="I7" i="13" s="1"/>
  <c r="H6" i="13"/>
  <c r="H7" i="13" s="1"/>
  <c r="G6" i="13"/>
  <c r="G7" i="13" s="1"/>
  <c r="F6" i="13"/>
  <c r="F7" i="13" s="1"/>
  <c r="E6" i="13"/>
  <c r="D6" i="13"/>
  <c r="D7" i="13" s="1"/>
  <c r="C6" i="13"/>
  <c r="C7" i="13" s="1"/>
  <c r="H26" i="11"/>
  <c r="C26" i="11"/>
  <c r="N17" i="11"/>
  <c r="N16" i="11"/>
  <c r="N15" i="11"/>
  <c r="N14" i="11"/>
  <c r="N13" i="11"/>
  <c r="N12" i="11"/>
  <c r="N11" i="11"/>
  <c r="C7" i="11"/>
  <c r="M6" i="11"/>
  <c r="M7" i="11" s="1"/>
  <c r="L6" i="11"/>
  <c r="L7" i="11" s="1"/>
  <c r="K6" i="11"/>
  <c r="K7" i="11" s="1"/>
  <c r="J6" i="11"/>
  <c r="J7" i="11" s="1"/>
  <c r="I6" i="11"/>
  <c r="I7" i="11" s="1"/>
  <c r="H6" i="11"/>
  <c r="H7" i="11" s="1"/>
  <c r="G6" i="11"/>
  <c r="G7" i="11" s="1"/>
  <c r="F6" i="11"/>
  <c r="F7" i="11" s="1"/>
  <c r="E6" i="11"/>
  <c r="E7" i="11" s="1"/>
  <c r="D6" i="11"/>
  <c r="D7" i="11" s="1"/>
  <c r="C6" i="11"/>
  <c r="H26" i="7"/>
  <c r="C26" i="7"/>
  <c r="O24" i="7"/>
  <c r="N17" i="7"/>
  <c r="N16" i="7"/>
  <c r="N15" i="7"/>
  <c r="N14" i="7"/>
  <c r="N13" i="7"/>
  <c r="N12" i="7"/>
  <c r="N11" i="7"/>
  <c r="M7" i="7"/>
  <c r="L7" i="7"/>
  <c r="I7" i="7"/>
  <c r="E7" i="7"/>
  <c r="M6" i="7"/>
  <c r="K6" i="7"/>
  <c r="K7" i="7" s="1"/>
  <c r="J6" i="7"/>
  <c r="J7" i="7" s="1"/>
  <c r="H6" i="7"/>
  <c r="H7" i="7" s="1"/>
  <c r="G6" i="7"/>
  <c r="G7" i="7" s="1"/>
  <c r="F6" i="7"/>
  <c r="F7" i="7" s="1"/>
  <c r="E6" i="7"/>
  <c r="D6" i="7"/>
  <c r="D7" i="7" s="1"/>
  <c r="C6" i="7"/>
  <c r="C7" i="7" s="1"/>
  <c r="N11" i="6"/>
  <c r="H26" i="6"/>
  <c r="C26" i="6"/>
  <c r="N17" i="6"/>
  <c r="N16" i="6"/>
  <c r="N15" i="6"/>
  <c r="N14" i="6"/>
  <c r="N13" i="6"/>
  <c r="N12" i="6"/>
  <c r="M6" i="6"/>
  <c r="M7" i="6" s="1"/>
  <c r="L6" i="6"/>
  <c r="L7" i="6" s="1"/>
  <c r="K6" i="6"/>
  <c r="K7" i="6" s="1"/>
  <c r="J6" i="6"/>
  <c r="J7" i="6" s="1"/>
  <c r="I6" i="6"/>
  <c r="I7" i="6" s="1"/>
  <c r="H6" i="6"/>
  <c r="H7" i="6" s="1"/>
  <c r="G6" i="6"/>
  <c r="G7" i="6" s="1"/>
  <c r="F6" i="6"/>
  <c r="F7" i="6" s="1"/>
  <c r="E6" i="6"/>
  <c r="E7" i="6" s="1"/>
  <c r="D6" i="6"/>
  <c r="D7" i="6" s="1"/>
  <c r="C6" i="6"/>
  <c r="C7" i="6" s="1"/>
  <c r="K11" i="14" l="1"/>
  <c r="C7" i="14"/>
  <c r="P26" i="14" s="1"/>
  <c r="P28" i="14" s="1"/>
  <c r="I11" i="14"/>
  <c r="M11" i="14"/>
  <c r="N18" i="14"/>
  <c r="D11" i="14"/>
  <c r="H11" i="14"/>
  <c r="L11" i="14"/>
  <c r="N20" i="14"/>
  <c r="F11" i="14"/>
  <c r="J11" i="14"/>
  <c r="G7" i="14"/>
  <c r="N17" i="14"/>
  <c r="N21" i="14"/>
  <c r="N15" i="14"/>
  <c r="N19" i="14"/>
  <c r="N16" i="14"/>
  <c r="P22" i="13"/>
  <c r="P24" i="13" s="1"/>
  <c r="P22" i="11"/>
  <c r="P24" i="11" s="1"/>
  <c r="O22" i="7"/>
  <c r="O25" i="7" s="1"/>
  <c r="O22" i="6"/>
  <c r="O24" i="6" s="1"/>
</calcChain>
</file>

<file path=xl/sharedStrings.xml><?xml version="1.0" encoding="utf-8"?>
<sst xmlns="http://schemas.openxmlformats.org/spreadsheetml/2006/main" count="1641" uniqueCount="277">
  <si>
    <t>The submitted assignment should be your own original work, and should not be shared with any other student in our class or outside, during the semester and beyond.</t>
  </si>
  <si>
    <t>Syed Haider Ali Shah</t>
  </si>
  <si>
    <t>What I think of ted's argument is that the cost of design and fashion are both sunk costs. Sunk costs are not included in decision making. 
While, velvet shirts are giving profit and are covering the sunk cost, they should be produced according to LP model. profit = 22*6000 =  132,000. But yes, it is not covering the $550,000 of the fixed cost.</t>
  </si>
  <si>
    <t>ANS</t>
  </si>
  <si>
    <t>Microsoft Excel 14.0 Answer Report</t>
  </si>
  <si>
    <t>Result: Solver found a solution.  All Constraints and optimality conditions are satisfied.</t>
  </si>
  <si>
    <t>Solver Engine</t>
  </si>
  <si>
    <t>Engine: Simplex LP</t>
  </si>
  <si>
    <t>Iterations: 11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</si>
  <si>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</si>
  <si>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</si>
  <si>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</si>
  <si>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</si>
  <si>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</si>
  <si>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</si>
  <si>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</si>
  <si>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</si>
  <si>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$P$24</t>
  </si>
  <si>
    <t>Total Profit Total Contribution</t>
  </si>
  <si>
    <t>Variable Cells</t>
  </si>
  <si>
    <t>Integer</t>
  </si>
  <si>
    <t>$C$22</t>
  </si>
  <si>
    <t>Items Produced Tailored wool slacks</t>
  </si>
  <si>
    <t>Contin</t>
  </si>
  <si>
    <t>$D$22</t>
  </si>
  <si>
    <t>Items Produced Cashmere sweater</t>
  </si>
  <si>
    <t>$E$22</t>
  </si>
  <si>
    <t>Items Produced Silk blouse</t>
  </si>
  <si>
    <t>$F$22</t>
  </si>
  <si>
    <t>Items Produced Silk camisole</t>
  </si>
  <si>
    <t>$G$22</t>
  </si>
  <si>
    <t>Items Produced Tailored skirt</t>
  </si>
  <si>
    <t>$H$22</t>
  </si>
  <si>
    <t>Items Produced Wool blazer</t>
  </si>
  <si>
    <t>$I$22</t>
  </si>
  <si>
    <t>Items Produced Velvet pants</t>
  </si>
  <si>
    <t>$J$22</t>
  </si>
  <si>
    <t>Items Produced Cotton sweater</t>
  </si>
  <si>
    <t>$K$22</t>
  </si>
  <si>
    <t>Items Produced Cotton miniskirt</t>
  </si>
  <si>
    <t>$L$22</t>
  </si>
  <si>
    <t>Items Produced Velvet shirt</t>
  </si>
  <si>
    <t>$M$22</t>
  </si>
  <si>
    <t>Items Produced Button-down blouse</t>
  </si>
  <si>
    <t>Constraints</t>
  </si>
  <si>
    <t>Cell Value</t>
  </si>
  <si>
    <t>Formula</t>
  </si>
  <si>
    <t>Status</t>
  </si>
  <si>
    <t>Slack</t>
  </si>
  <si>
    <t>$F$22&gt;=$E$22</t>
  </si>
  <si>
    <t>Not Binding</t>
  </si>
  <si>
    <t>$K$22&gt;=$J$22</t>
  </si>
  <si>
    <t>$N$11</t>
  </si>
  <si>
    <t>Wool  Material Used</t>
  </si>
  <si>
    <t>$N$11&lt;=$P$11</t>
  </si>
  <si>
    <t>$N$12</t>
  </si>
  <si>
    <t>Acetate Material Used</t>
  </si>
  <si>
    <t>$N$12&lt;=$P$12</t>
  </si>
  <si>
    <t>Binding</t>
  </si>
  <si>
    <t>$N$13</t>
  </si>
  <si>
    <t>Cashmere Material Used</t>
  </si>
  <si>
    <t>$N$13&lt;=$P$13</t>
  </si>
  <si>
    <t>$N$14</t>
  </si>
  <si>
    <t>Silk Material Used</t>
  </si>
  <si>
    <t>$N$14&lt;=$P$14</t>
  </si>
  <si>
    <t>$N$15</t>
  </si>
  <si>
    <t>Rayon Material Used</t>
  </si>
  <si>
    <t>$N$15&lt;=$P$15</t>
  </si>
  <si>
    <t>$N$16</t>
  </si>
  <si>
    <t>Velvet Material Used</t>
  </si>
  <si>
    <t>$N$16&lt;=$P$16</t>
  </si>
  <si>
    <t>$N$17</t>
  </si>
  <si>
    <t>Cotton Material Used</t>
  </si>
  <si>
    <t>$N$17&lt;=$P$17</t>
  </si>
  <si>
    <t>$C$22&gt;=$C$26</t>
  </si>
  <si>
    <t>$C$22&lt;=$C$24</t>
  </si>
  <si>
    <t>$D$22&lt;=$D$24</t>
  </si>
  <si>
    <t>$E$22&lt;=$E$24</t>
  </si>
  <si>
    <t>$F$22&lt;=$F$24</t>
  </si>
  <si>
    <t>$C$22&gt;=0</t>
  </si>
  <si>
    <t>$D$22&gt;=0</t>
  </si>
  <si>
    <t>$E$22&gt;=0</t>
  </si>
  <si>
    <t>$F$22&gt;=0</t>
  </si>
  <si>
    <t>$G$22&gt;=0</t>
  </si>
  <si>
    <t>$H$22&gt;=0</t>
  </si>
  <si>
    <t>$I$22&gt;=0</t>
  </si>
  <si>
    <t>$J$22&gt;=0</t>
  </si>
  <si>
    <t>$K$22&gt;=0</t>
  </si>
  <si>
    <t>$L$22&gt;=0</t>
  </si>
  <si>
    <t>$M$22&gt;=0</t>
  </si>
  <si>
    <t>$G$22&gt;=$G$26</t>
  </si>
  <si>
    <t>$H$22&gt;=$H$26</t>
  </si>
  <si>
    <t>$H$22&lt;=$H$24</t>
  </si>
  <si>
    <t>$I$22&lt;=$I$24</t>
  </si>
  <si>
    <t>$L$22&lt;=$L$24</t>
  </si>
  <si>
    <t>Worksheet: [WAC1_22110282.xlsx]part b</t>
  </si>
  <si>
    <t>Report Created: 4/2/2021 3:02:31 PM</t>
  </si>
  <si>
    <t>Solution Time: 0.041 Seconds.</t>
  </si>
  <si>
    <t>Microsoft Excel 14.0 Sensitivity Report</t>
  </si>
  <si>
    <t>Final</t>
  </si>
  <si>
    <t>Reduced</t>
  </si>
  <si>
    <t>Objective</t>
  </si>
  <si>
    <t>Allowable</t>
  </si>
  <si>
    <t>Value</t>
  </si>
  <si>
    <t>Cost</t>
  </si>
  <si>
    <t>Coefficient</t>
  </si>
  <si>
    <t>Increase</t>
  </si>
  <si>
    <t>Decrease</t>
  </si>
  <si>
    <t>Shadow</t>
  </si>
  <si>
    <t>Constraint</t>
  </si>
  <si>
    <t>Price</t>
  </si>
  <si>
    <t>R.H. Side</t>
  </si>
  <si>
    <t>Tailored wool slacks</t>
  </si>
  <si>
    <t>Cashmere sweater</t>
  </si>
  <si>
    <t>Silk blouse</t>
  </si>
  <si>
    <t>Silk camisole</t>
  </si>
  <si>
    <t>Tailored skirt</t>
  </si>
  <si>
    <t>Wool blazer</t>
  </si>
  <si>
    <t>Velvet pants</t>
  </si>
  <si>
    <t>Cotton sweater</t>
  </si>
  <si>
    <t>Cotton miniskirt</t>
  </si>
  <si>
    <t>Velvet shirt</t>
  </si>
  <si>
    <t>Button-down blouse</t>
  </si>
  <si>
    <t>Price  ($)</t>
  </si>
  <si>
    <t>Labor and Machine  Cost</t>
  </si>
  <si>
    <t>Material Cost</t>
  </si>
  <si>
    <t xml:space="preserve">Net Contribution </t>
  </si>
  <si>
    <t>Price Per Yard ($)</t>
  </si>
  <si>
    <t xml:space="preserve">Material Requirements </t>
  </si>
  <si>
    <t>Material Used</t>
  </si>
  <si>
    <t>Materail Avaiable</t>
  </si>
  <si>
    <t xml:space="preserve">Wool </t>
  </si>
  <si>
    <t>&lt;=</t>
  </si>
  <si>
    <t>Acetate</t>
  </si>
  <si>
    <t>Cashmere</t>
  </si>
  <si>
    <t>Silk</t>
  </si>
  <si>
    <t>Rayon</t>
  </si>
  <si>
    <t>Velvet</t>
  </si>
  <si>
    <t>Cotton</t>
  </si>
  <si>
    <t>Clothing Items</t>
  </si>
  <si>
    <t>Total Contribution</t>
  </si>
  <si>
    <t>Items Produced</t>
  </si>
  <si>
    <t>Fixed Cost</t>
  </si>
  <si>
    <t xml:space="preserve">Maximum Production </t>
  </si>
  <si>
    <t>Total Profit</t>
  </si>
  <si>
    <t>&gt;=</t>
  </si>
  <si>
    <t>Minimum Production</t>
  </si>
  <si>
    <t>(60 percent of the demand)</t>
  </si>
  <si>
    <t xml:space="preserve">Results: </t>
  </si>
  <si>
    <t xml:space="preserve">Price </t>
  </si>
  <si>
    <t>Labor &amp; Machine cost</t>
  </si>
  <si>
    <t>Material cost</t>
  </si>
  <si>
    <t>`</t>
  </si>
  <si>
    <t xml:space="preserve">Net contrib </t>
  </si>
  <si>
    <t xml:space="preserve">Price per yard </t>
  </si>
  <si>
    <t>Button down blouse</t>
  </si>
  <si>
    <t>Material used</t>
  </si>
  <si>
    <t>60 % of demand</t>
  </si>
  <si>
    <t>60% of demand</t>
  </si>
  <si>
    <t>RESULT</t>
  </si>
  <si>
    <t xml:space="preserve">Solver solution is suggesting that </t>
  </si>
  <si>
    <t>Trendlines Clothing Company should produce 4200 Tailored Wool Slacks, 4000 Cashmere Sweater , 7000 Silk Blouses,  15000 Silk Camisole, 8067  Tailored Skirts, 5000 Wool Blazers, 60000 Cotton Miniskirts , 6000 Velvet Shirt, and 9244 Button Down Blouses"</t>
  </si>
  <si>
    <t>Total revenue of all items: $ 6862933</t>
  </si>
  <si>
    <t xml:space="preserve">Total Fixed cost: $8960000 (:::860000 + (3*2700000):::) </t>
  </si>
  <si>
    <t>Net loss: $2097067</t>
  </si>
  <si>
    <t>Iterations: 12 Subproblems: 0</t>
  </si>
  <si>
    <t>Solution Time: 0.015 Seconds.</t>
  </si>
  <si>
    <t>Report Created: 4/2/2021 3:03:51 PM</t>
  </si>
  <si>
    <t>Worksheet: [WAC1_22110282.xlsx]part c</t>
  </si>
  <si>
    <t>Velvet Sunk Cost</t>
  </si>
  <si>
    <t>$O$24</t>
  </si>
  <si>
    <t>$O$25</t>
  </si>
  <si>
    <t>Labor and Machine Cost</t>
  </si>
  <si>
    <t>Nov Discount</t>
  </si>
  <si>
    <t>(40%)</t>
  </si>
  <si>
    <t>Price (Nov)</t>
  </si>
  <si>
    <t>Set October Sales</t>
  </si>
  <si>
    <t>Fixed Costs</t>
  </si>
  <si>
    <t>Demand Forecast</t>
  </si>
  <si>
    <t>Nov Sales</t>
  </si>
  <si>
    <t>Total Sales</t>
  </si>
  <si>
    <t xml:space="preserve">Minimum Production </t>
  </si>
  <si>
    <t>Trendlines Clothing Company should produce 4200 Tailored Wool Slacks, 4000 Cashmere Sweater , 7000 Silk Blouses,  15000 Silk Camisole, 8067  Tailored Skirts, 5000 Wool Blazers, 3667 Velvet Pants, 60000 Cotton Miniskirts , 6000 Velvet Shirt, and 15763 Button Down Blouses"</t>
  </si>
  <si>
    <t>Total revenue of all items: $ 7085822</t>
  </si>
  <si>
    <t>Total cost cost: fixed cost[ $8960000 (:::860000 + (3*2700000):::) ]  +  sunk cost[240000]</t>
  </si>
  <si>
    <t>Net loss: $2114178</t>
  </si>
  <si>
    <t>RESULTS</t>
  </si>
  <si>
    <t>Economic explanation for difference:</t>
  </si>
  <si>
    <t>If company can not send back the velvet, its cost will be counnted as SUNK COST instead of variable cost.</t>
  </si>
  <si>
    <t>company is producing Velvet pants in partC.</t>
  </si>
  <si>
    <t>In part B, company was in loss</t>
  </si>
  <si>
    <t>In part C, production material(acetate) is required and it is increasing the Net Loss more than in part b</t>
  </si>
  <si>
    <t>Answer:</t>
  </si>
  <si>
    <t>Worksheet: [WAC1_22110282.xlsx]part e</t>
  </si>
  <si>
    <t>Report Created: 4/2/2021 3:05:01 PM</t>
  </si>
  <si>
    <t>Solution Time: 0.014 Seconds.</t>
  </si>
  <si>
    <t>Iterations: 10 Subproblems: 0</t>
  </si>
  <si>
    <t>Trendlines Clothing Company should produce 4200 Tailored Wool Slacks, 4000 Cashmere Sweater , 7000 Silk Blouses,  15000 Silk Camisole, 10067  Tailored Skirts, 3000 Wool Blazers, 60000 Cotton Miniskirts , 6000 Velvet Shirt, and 6578 Button Down Blouses</t>
  </si>
  <si>
    <t>Total revenue of all items: $ 6527933</t>
  </si>
  <si>
    <t xml:space="preserve">Total cost cost: fixed cost[ $8960000 (:::860000 + (3*2700000):::) ] </t>
  </si>
  <si>
    <t>Net loss: $2432067</t>
  </si>
  <si>
    <t>Worksheet: [WAC1_22110282.xlsx]part f</t>
  </si>
  <si>
    <t>Report Created: 4/2/2021 3:07:12 PM</t>
  </si>
  <si>
    <t>Solution Time: 0.016 Seconds.</t>
  </si>
  <si>
    <t>Worksheet: [WAC1_22110282.xlsx]part g</t>
  </si>
  <si>
    <t>Report Created: 4/2/2021 3:10:41 PM</t>
  </si>
  <si>
    <t>Iterations: 15 Subproblems: 0</t>
  </si>
  <si>
    <t>$P$28</t>
  </si>
  <si>
    <t>$C$26</t>
  </si>
  <si>
    <t>Set October Sales Tailored wool slacks</t>
  </si>
  <si>
    <t>$D$26</t>
  </si>
  <si>
    <t>Set October Sales Cashmere sweater</t>
  </si>
  <si>
    <t>$E$26</t>
  </si>
  <si>
    <t>Set October Sales Silk blouse</t>
  </si>
  <si>
    <t>$F$26</t>
  </si>
  <si>
    <t>Set October Sales Silk camisole</t>
  </si>
  <si>
    <t>$G$26</t>
  </si>
  <si>
    <t>Set October Sales Tailored skirt</t>
  </si>
  <si>
    <t>$H$26</t>
  </si>
  <si>
    <t>Set October Sales Wool blazer</t>
  </si>
  <si>
    <t>$I$26</t>
  </si>
  <si>
    <t>Set October Sales Velvet pants</t>
  </si>
  <si>
    <t>$J$26</t>
  </si>
  <si>
    <t>Set October Sales Cotton sweater</t>
  </si>
  <si>
    <t>$K$26</t>
  </si>
  <si>
    <t>Set October Sales Cotton miniskirt</t>
  </si>
  <si>
    <t>$L$26</t>
  </si>
  <si>
    <t>Set October Sales Velvet shirt</t>
  </si>
  <si>
    <t>$M$26</t>
  </si>
  <si>
    <t>Set October Sales Button-down blouse</t>
  </si>
  <si>
    <t>$C$30</t>
  </si>
  <si>
    <t>Nov Sales &lt;=</t>
  </si>
  <si>
    <t>$D$30</t>
  </si>
  <si>
    <t>$E$30</t>
  </si>
  <si>
    <t>$F$30</t>
  </si>
  <si>
    <t>$G$30</t>
  </si>
  <si>
    <t>Nov Sales Tailored skirt</t>
  </si>
  <si>
    <t>$H$30</t>
  </si>
  <si>
    <t>$I$30</t>
  </si>
  <si>
    <t>$J$30</t>
  </si>
  <si>
    <t>Nov Sales Cotton sweater</t>
  </si>
  <si>
    <t>$K$30</t>
  </si>
  <si>
    <t>Nov Sales Cotton miniskirt</t>
  </si>
  <si>
    <t>$L$30</t>
  </si>
  <si>
    <t>$M$30</t>
  </si>
  <si>
    <t>Nov Sales Button-down blouse</t>
  </si>
  <si>
    <t>$C$31</t>
  </si>
  <si>
    <t>Total Sales &lt;=</t>
  </si>
  <si>
    <t>$C$31&gt;=$C$33</t>
  </si>
  <si>
    <t>$F$31</t>
  </si>
  <si>
    <t>$F$31&gt;=$E$31</t>
  </si>
  <si>
    <t>$G$31</t>
  </si>
  <si>
    <t>Total Sales Tailored skirt</t>
  </si>
  <si>
    <t>$G$31&gt;=$G$33</t>
  </si>
  <si>
    <t>$H$31</t>
  </si>
  <si>
    <t>$H$31&gt;=$H$33</t>
  </si>
  <si>
    <t>$K$31</t>
  </si>
  <si>
    <t>Total Sales Cotton miniskirt</t>
  </si>
  <si>
    <t>$K$31&gt;=$J$31</t>
  </si>
  <si>
    <t>$N$18</t>
  </si>
  <si>
    <t>$N$18&lt;=$P$18</t>
  </si>
  <si>
    <t>$N$19</t>
  </si>
  <si>
    <t>$N$19&lt;=$P$19</t>
  </si>
  <si>
    <t>$N$20</t>
  </si>
  <si>
    <t>$N$20&lt;=$P$20</t>
  </si>
  <si>
    <t>$N$21</t>
  </si>
  <si>
    <t>$N$21&lt;=$P$21</t>
  </si>
  <si>
    <t>$C$26&lt;=$C$28</t>
  </si>
  <si>
    <t>$D$26&lt;=$D$28</t>
  </si>
  <si>
    <t>$E$26&lt;=$E$28</t>
  </si>
  <si>
    <t>$F$26&lt;=$F$28</t>
  </si>
  <si>
    <t>$H$26&lt;=$H$28</t>
  </si>
  <si>
    <t>$I$26&lt;=$I$28</t>
  </si>
  <si>
    <t>$L$26&lt;=$L$28</t>
  </si>
  <si>
    <t>Trendlines Clothing Company should produce 4200 Tailored Wool Slacks, 4000 Cashmere Sweater , 7000 Silk Blouses,  15000 Silk Camisole, 8067  Tailored Skirts, 5000 Wool Blazers, 60000 Cotton Miniskirts , 6000 Velvet Shirt, and 9244 Button Down Blouses</t>
  </si>
  <si>
    <t>Total revenue of all items: $ 7581267</t>
  </si>
  <si>
    <t>Net loss: $1378733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</si>
</sst>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b/>
      <sz val="16"/>
      <color theme="1"/>
      <name val="Calibri"/>
      <family val="2"/>
      <scheme val="minor"/>
    </font>
    <font>
      <b/>
      <sz val="11"/>
      <color indexed="18"/>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17">
    <border>
      <left/>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right/>
      <top style="medium">
        <color indexed="23"/>
      </top>
      <bottom/>
      <diagonal/>
    </border>
    <border>
      <left/>
      <right/>
      <top/>
      <bottom style="medium">
        <color indexed="2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50">
    <xf numFmtId="0" fontId="0" fillId="0" borderId="0" xfId="0"/>
    <xf numFmtId="0" fontId="3" fillId="0" borderId="0" xfId="0" applyFont="1"/>
    <xf numFmtId="0" fontId="0" fillId="0" borderId="0" xfId="0" applyAlignment="1">
      <alignment horizontal="left" vertical="top"/>
    </xf>
    <xf numFmtId="0" fontId="0" fillId="0" borderId="0" xfId="0" applyAlignment="1">
      <alignment horizontal="center" vertical="center" wrapText="1"/>
    </xf>
    <xf numFmtId="0" fontId="1" fillId="0" borderId="0" xfId="0" applyFont="1"/>
    <xf numFmtId="0" fontId="4" fillId="0" borderId="1" xfId="0" applyFont="1" applyBorder="1" applyAlignment="1">
      <alignment horizontal="center"/>
    </xf>
    <xf numFmtId="0" fontId="0" fillId="0" borderId="2" xfId="0" applyBorder="1"/>
    <xf numFmtId="1" fontId="0" fillId="0" borderId="2" xfId="0" applyNumberFormat="1" applyBorder="1"/>
    <xf numFmtId="0" fontId="0" fillId="0" borderId="3" xfId="0" applyBorder="1"/>
    <xf numFmtId="1" fontId="0" fillId="0" borderId="3" xfId="0" applyNumberFormat="1" applyBorder="1"/>
    <xf numFmtId="0" fontId="4" fillId="0" borderId="4" xfId="0" applyFont="1" applyBorder="1" applyAlignment="1">
      <alignment horizontal="center"/>
    </xf>
    <xf numFmtId="0" fontId="4" fillId="0" borderId="5" xfId="0" applyFont="1" applyBorder="1" applyAlignment="1">
      <alignment horizontal="center"/>
    </xf>
    <xf numFmtId="0" fontId="0" fillId="0" borderId="7" xfId="0" applyBorder="1"/>
    <xf numFmtId="0" fontId="0" fillId="0" borderId="0"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6" xfId="0" applyBorder="1"/>
    <xf numFmtId="0" fontId="0" fillId="0" borderId="0" xfId="0" applyFont="1"/>
    <xf numFmtId="0" fontId="0" fillId="0" borderId="0" xfId="0" applyFont="1" applyAlignment="1">
      <alignment horizontal="right"/>
    </xf>
    <xf numFmtId="0" fontId="0" fillId="0" borderId="6" xfId="0" applyFont="1" applyBorder="1"/>
    <xf numFmtId="1" fontId="0" fillId="0" borderId="0" xfId="0" applyNumberFormat="1" applyFont="1" applyAlignment="1">
      <alignment horizontal="right"/>
    </xf>
    <xf numFmtId="0" fontId="1" fillId="0" borderId="6" xfId="0" applyFont="1" applyBorder="1"/>
    <xf numFmtId="0" fontId="1" fillId="2" borderId="0" xfId="0" applyFont="1" applyFill="1"/>
    <xf numFmtId="0" fontId="1" fillId="2" borderId="6" xfId="0" applyFont="1" applyFill="1" applyBorder="1"/>
    <xf numFmtId="0" fontId="1" fillId="0" borderId="0" xfId="0" applyFont="1" applyAlignment="1">
      <alignment horizontal="right"/>
    </xf>
    <xf numFmtId="0" fontId="0" fillId="0" borderId="12" xfId="0" applyBorder="1"/>
    <xf numFmtId="0" fontId="0" fillId="0" borderId="13" xfId="0" applyBorder="1"/>
    <xf numFmtId="0" fontId="1" fillId="2" borderId="6" xfId="0" applyFont="1" applyFill="1" applyBorder="1" applyAlignment="1">
      <alignment horizontal="center" vertical="center"/>
    </xf>
    <xf numFmtId="0" fontId="1" fillId="2" borderId="0" xfId="0" applyFont="1" applyFill="1" applyAlignment="1">
      <alignment horizontal="right"/>
    </xf>
    <xf numFmtId="0" fontId="0" fillId="2" borderId="0" xfId="0" applyFill="1"/>
    <xf numFmtId="0" fontId="0" fillId="2" borderId="6" xfId="0" applyFill="1" applyBorder="1"/>
    <xf numFmtId="0" fontId="0" fillId="0" borderId="6" xfId="0" applyBorder="1" applyAlignment="1">
      <alignment horizontal="center"/>
    </xf>
    <xf numFmtId="0" fontId="0" fillId="2" borderId="0" xfId="0" applyFont="1" applyFill="1" applyAlignment="1">
      <alignment horizontal="left"/>
    </xf>
    <xf numFmtId="0" fontId="0" fillId="2" borderId="0" xfId="0" applyFont="1" applyFill="1" applyAlignment="1">
      <alignment horizontal="right"/>
    </xf>
    <xf numFmtId="0" fontId="1" fillId="2" borderId="0" xfId="0" applyFont="1" applyFill="1" applyAlignment="1">
      <alignment horizontal="left"/>
    </xf>
    <xf numFmtId="0" fontId="1" fillId="2" borderId="6" xfId="0" applyFont="1" applyFill="1" applyBorder="1" applyAlignment="1">
      <alignment horizontal="center" vertic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2" xfId="0" applyFont="1" applyFill="1" applyBorder="1" applyAlignment="1">
      <alignment horizontal="center"/>
    </xf>
    <xf numFmtId="0" fontId="1" fillId="0" borderId="0" xfId="0" applyFont="1" applyFill="1" applyAlignment="1">
      <alignment horizontal="right"/>
    </xf>
    <xf numFmtId="0" fontId="1" fillId="3" borderId="0" xfId="0" applyFont="1" applyFill="1" applyAlignment="1">
      <alignment horizontal="right"/>
    </xf>
    <xf numFmtId="0" fontId="2" fillId="0" borderId="0" xfId="0" applyFont="1"/>
    <xf numFmtId="0" fontId="1" fillId="0" borderId="12" xfId="0" applyFont="1" applyBorder="1"/>
    <xf numFmtId="0" fontId="0" fillId="0" borderId="6" xfId="0" applyFont="1" applyBorder="1" applyAlignment="1">
      <alignment horizontal="right"/>
    </xf>
    <xf numFmtId="0" fontId="0" fillId="0" borderId="16" xfId="0" applyBorder="1"/>
    <xf numFmtId="0" fontId="1" fillId="2" borderId="6" xfId="0" applyFont="1" applyFill="1" applyBorder="1" applyAlignment="1">
      <alignment horizontal="left"/>
    </xf>
    <xf numFmtId="0" fontId="0" fillId="2" borderId="6" xfId="0" applyFont="1" applyFill="1" applyBorder="1" applyAlignment="1">
      <alignment horizontal="left"/>
    </xf>
    <xf numFmtId="0" fontId="0" fillId="2" borderId="6"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H12" sqref="H12"/>
    </sheetView>
  </sheetViews>
  <sheetFormatPr defaultRowHeight="15" x14ac:dyDescent="0.25"/>
  <sheetData>
    <row r="1" spans="1:3" x14ac:dyDescent="0.25">
      <c r="A1" t="s">
        <v>0</v>
      </c>
    </row>
    <row r="4" spans="1:3" x14ac:dyDescent="0.25">
      <c r="C4"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71B9-EE08-402F-9578-F5E1B938D1F3}">
  <dimension ref="B2:C7"/>
  <sheetViews>
    <sheetView workbookViewId="0">
      <selection activeCell="B14" sqref="B14"/>
    </sheetView>
  </sheetViews>
  <sheetFormatPr defaultRowHeight="15" x14ac:dyDescent="0.25"/>
  <sheetData>
    <row r="2" spans="2:3" x14ac:dyDescent="0.25">
      <c r="B2" t="s">
        <v>192</v>
      </c>
    </row>
    <row r="3" spans="2:3" x14ac:dyDescent="0.25">
      <c r="C3" t="s">
        <v>187</v>
      </c>
    </row>
    <row r="4" spans="2:3" x14ac:dyDescent="0.25">
      <c r="C4" t="s">
        <v>188</v>
      </c>
    </row>
    <row r="5" spans="2:3" x14ac:dyDescent="0.25">
      <c r="C5" t="s">
        <v>189</v>
      </c>
    </row>
    <row r="6" spans="2:3" x14ac:dyDescent="0.25">
      <c r="C6" t="s">
        <v>190</v>
      </c>
    </row>
    <row r="7" spans="2:3" x14ac:dyDescent="0.25">
      <c r="C7" t="s">
        <v>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17630-1D66-48D5-B825-706F7C899476}">
  <dimension ref="A1:G65"/>
  <sheetViews>
    <sheetView showGridLines="0" workbookViewId="0">
      <selection activeCell="E17" sqref="E17"/>
    </sheetView>
  </sheetViews>
  <sheetFormatPr defaultRowHeight="15" x14ac:dyDescent="0.25"/>
  <cols>
    <col min="1" max="1" width="2.28515625" customWidth="1"/>
    <col min="2" max="2" width="6.7109375" customWidth="1"/>
    <col min="3" max="3" width="34.28515625" customWidth="1"/>
    <col min="4" max="5" width="13.7109375" bestFit="1" customWidth="1"/>
    <col min="6" max="6" width="11.42578125" customWidth="1"/>
    <col min="7" max="7" width="6" customWidth="1"/>
  </cols>
  <sheetData>
    <row r="1" spans="1:5" x14ac:dyDescent="0.25">
      <c r="A1" s="4" t="s">
        <v>4</v>
      </c>
    </row>
    <row r="2" spans="1:5" x14ac:dyDescent="0.25">
      <c r="A2" s="4" t="s">
        <v>193</v>
      </c>
    </row>
    <row r="3" spans="1:5" x14ac:dyDescent="0.25">
      <c r="A3" s="4" t="s">
        <v>194</v>
      </c>
    </row>
    <row r="4" spans="1:5" x14ac:dyDescent="0.25">
      <c r="A4" s="4" t="s">
        <v>5</v>
      </c>
    </row>
    <row r="5" spans="1:5" x14ac:dyDescent="0.25">
      <c r="A5" s="4" t="s">
        <v>6</v>
      </c>
    </row>
    <row r="6" spans="1:5" x14ac:dyDescent="0.25">
      <c r="A6" s="4"/>
      <c r="B6" t="s">
        <v>7</v>
      </c>
    </row>
    <row r="7" spans="1:5" x14ac:dyDescent="0.25">
      <c r="A7" s="4"/>
      <c r="B7" t="s">
        <v>195</v>
      </c>
    </row>
    <row r="8" spans="1:5" x14ac:dyDescent="0.25">
      <c r="A8" s="4"/>
      <c r="B8" t="s">
        <v>196</v>
      </c>
    </row>
    <row r="9" spans="1:5" x14ac:dyDescent="0.25">
      <c r="A9" s="4" t="s">
        <v>9</v>
      </c>
    </row>
    <row r="10" spans="1:5" x14ac:dyDescent="0.25">
      <c r="B10" t="s">
        <v>10</v>
      </c>
    </row>
    <row r="11" spans="1:5" x14ac:dyDescent="0.25">
      <c r="B11" t="s">
        <v>11</v>
      </c>
    </row>
    <row r="14" spans="1:5" ht="15.75" thickBot="1" x14ac:dyDescent="0.3">
      <c r="A14" t="s">
        <v>12</v>
      </c>
    </row>
    <row r="15" spans="1:5" ht="15.75" thickBot="1" x14ac:dyDescent="0.3">
      <c r="B15" s="5" t="s">
        <v>13</v>
      </c>
      <c r="C15" s="5" t="s">
        <v>14</v>
      </c>
      <c r="D15" s="5" t="s">
        <v>15</v>
      </c>
      <c r="E15" s="5" t="s">
        <v>16</v>
      </c>
    </row>
    <row r="16" spans="1:5" ht="15.75" thickBot="1" x14ac:dyDescent="0.3">
      <c r="B16" s="6" t="s">
        <v>17</v>
      </c>
      <c r="C16" s="6" t="s">
        <v>18</v>
      </c>
      <c r="D16" s="7">
        <v>-2432066.666666667</v>
      </c>
      <c r="E16" s="7">
        <v>-2432066.666666667</v>
      </c>
    </row>
    <row r="19" spans="1:6" ht="15.75" thickBot="1" x14ac:dyDescent="0.3">
      <c r="A19" t="s">
        <v>19</v>
      </c>
    </row>
    <row r="20" spans="1:6" ht="15.75" thickBot="1" x14ac:dyDescent="0.3">
      <c r="B20" s="5" t="s">
        <v>13</v>
      </c>
      <c r="C20" s="5" t="s">
        <v>14</v>
      </c>
      <c r="D20" s="5" t="s">
        <v>15</v>
      </c>
      <c r="E20" s="5" t="s">
        <v>16</v>
      </c>
      <c r="F20" s="5" t="s">
        <v>20</v>
      </c>
    </row>
    <row r="21" spans="1:6" x14ac:dyDescent="0.25">
      <c r="B21" s="8" t="s">
        <v>21</v>
      </c>
      <c r="C21" s="8" t="s">
        <v>22</v>
      </c>
      <c r="D21" s="8">
        <v>4200</v>
      </c>
      <c r="E21" s="8">
        <v>4200</v>
      </c>
      <c r="F21" s="8" t="s">
        <v>23</v>
      </c>
    </row>
    <row r="22" spans="1:6" x14ac:dyDescent="0.25">
      <c r="B22" s="8" t="s">
        <v>24</v>
      </c>
      <c r="C22" s="8" t="s">
        <v>25</v>
      </c>
      <c r="D22" s="8">
        <v>4000</v>
      </c>
      <c r="E22" s="8">
        <v>4000</v>
      </c>
      <c r="F22" s="8" t="s">
        <v>23</v>
      </c>
    </row>
    <row r="23" spans="1:6" x14ac:dyDescent="0.25">
      <c r="B23" s="8" t="s">
        <v>26</v>
      </c>
      <c r="C23" s="8" t="s">
        <v>27</v>
      </c>
      <c r="D23" s="8">
        <v>7000</v>
      </c>
      <c r="E23" s="8">
        <v>7000</v>
      </c>
      <c r="F23" s="8" t="s">
        <v>23</v>
      </c>
    </row>
    <row r="24" spans="1:6" x14ac:dyDescent="0.25">
      <c r="B24" s="8" t="s">
        <v>28</v>
      </c>
      <c r="C24" s="8" t="s">
        <v>29</v>
      </c>
      <c r="D24" s="8">
        <v>15000</v>
      </c>
      <c r="E24" s="8">
        <v>15000</v>
      </c>
      <c r="F24" s="8" t="s">
        <v>23</v>
      </c>
    </row>
    <row r="25" spans="1:6" x14ac:dyDescent="0.25">
      <c r="B25" s="8" t="s">
        <v>30</v>
      </c>
      <c r="C25" s="8" t="s">
        <v>31</v>
      </c>
      <c r="D25" s="9">
        <v>10066.666666666666</v>
      </c>
      <c r="E25" s="9">
        <v>10066.666666666666</v>
      </c>
      <c r="F25" s="8" t="s">
        <v>23</v>
      </c>
    </row>
    <row r="26" spans="1:6" x14ac:dyDescent="0.25">
      <c r="B26" s="8" t="s">
        <v>32</v>
      </c>
      <c r="C26" s="8" t="s">
        <v>33</v>
      </c>
      <c r="D26" s="8">
        <v>3000</v>
      </c>
      <c r="E26" s="8">
        <v>3000</v>
      </c>
      <c r="F26" s="8" t="s">
        <v>23</v>
      </c>
    </row>
    <row r="27" spans="1:6" x14ac:dyDescent="0.25">
      <c r="B27" s="8" t="s">
        <v>34</v>
      </c>
      <c r="C27" s="8" t="s">
        <v>35</v>
      </c>
      <c r="D27" s="8">
        <v>0</v>
      </c>
      <c r="E27" s="8">
        <v>0</v>
      </c>
      <c r="F27" s="8" t="s">
        <v>23</v>
      </c>
    </row>
    <row r="28" spans="1:6" x14ac:dyDescent="0.25">
      <c r="B28" s="8" t="s">
        <v>36</v>
      </c>
      <c r="C28" s="8" t="s">
        <v>37</v>
      </c>
      <c r="D28" s="8">
        <v>0</v>
      </c>
      <c r="E28" s="8">
        <v>0</v>
      </c>
      <c r="F28" s="8" t="s">
        <v>23</v>
      </c>
    </row>
    <row r="29" spans="1:6" x14ac:dyDescent="0.25">
      <c r="B29" s="8" t="s">
        <v>38</v>
      </c>
      <c r="C29" s="8" t="s">
        <v>39</v>
      </c>
      <c r="D29" s="8">
        <v>60000</v>
      </c>
      <c r="E29" s="8">
        <v>60000</v>
      </c>
      <c r="F29" s="8" t="s">
        <v>23</v>
      </c>
    </row>
    <row r="30" spans="1:6" x14ac:dyDescent="0.25">
      <c r="B30" s="8" t="s">
        <v>40</v>
      </c>
      <c r="C30" s="8" t="s">
        <v>41</v>
      </c>
      <c r="D30" s="8">
        <v>6000</v>
      </c>
      <c r="E30" s="8">
        <v>6000</v>
      </c>
      <c r="F30" s="8" t="s">
        <v>23</v>
      </c>
    </row>
    <row r="31" spans="1:6" ht="15.75" thickBot="1" x14ac:dyDescent="0.3">
      <c r="B31" s="6" t="s">
        <v>42</v>
      </c>
      <c r="C31" s="6" t="s">
        <v>43</v>
      </c>
      <c r="D31" s="7">
        <v>6577.7777777777783</v>
      </c>
      <c r="E31" s="7">
        <v>6577.7777777777783</v>
      </c>
      <c r="F31" s="6" t="s">
        <v>23</v>
      </c>
    </row>
    <row r="34" spans="1:7" ht="15.75" thickBot="1" x14ac:dyDescent="0.3">
      <c r="A34" t="s">
        <v>44</v>
      </c>
    </row>
    <row r="35" spans="1:7" ht="15.75" thickBot="1" x14ac:dyDescent="0.3">
      <c r="B35" s="5" t="s">
        <v>13</v>
      </c>
      <c r="C35" s="5" t="s">
        <v>14</v>
      </c>
      <c r="D35" s="5" t="s">
        <v>45</v>
      </c>
      <c r="E35" s="5" t="s">
        <v>46</v>
      </c>
      <c r="F35" s="5" t="s">
        <v>47</v>
      </c>
      <c r="G35" s="5" t="s">
        <v>48</v>
      </c>
    </row>
    <row r="36" spans="1:7" x14ac:dyDescent="0.25">
      <c r="B36" s="8" t="s">
        <v>28</v>
      </c>
      <c r="C36" s="8" t="s">
        <v>29</v>
      </c>
      <c r="D36" s="8">
        <v>15000</v>
      </c>
      <c r="E36" s="8" t="s">
        <v>49</v>
      </c>
      <c r="F36" s="8" t="s">
        <v>50</v>
      </c>
      <c r="G36" s="8">
        <v>8000</v>
      </c>
    </row>
    <row r="37" spans="1:7" x14ac:dyDescent="0.25">
      <c r="B37" s="8" t="s">
        <v>38</v>
      </c>
      <c r="C37" s="8" t="s">
        <v>39</v>
      </c>
      <c r="D37" s="8">
        <v>60000</v>
      </c>
      <c r="E37" s="8" t="s">
        <v>51</v>
      </c>
      <c r="F37" s="8" t="s">
        <v>50</v>
      </c>
      <c r="G37" s="8">
        <v>60000</v>
      </c>
    </row>
    <row r="38" spans="1:7" x14ac:dyDescent="0.25">
      <c r="B38" s="8" t="s">
        <v>52</v>
      </c>
      <c r="C38" s="8" t="s">
        <v>53</v>
      </c>
      <c r="D38" s="8">
        <v>20100</v>
      </c>
      <c r="E38" s="8" t="s">
        <v>54</v>
      </c>
      <c r="F38" s="8" t="s">
        <v>50</v>
      </c>
      <c r="G38" s="8">
        <v>24900</v>
      </c>
    </row>
    <row r="39" spans="1:7" x14ac:dyDescent="0.25">
      <c r="B39" s="8" t="s">
        <v>55</v>
      </c>
      <c r="C39" s="8" t="s">
        <v>56</v>
      </c>
      <c r="D39" s="8">
        <v>28000</v>
      </c>
      <c r="E39" s="8" t="s">
        <v>57</v>
      </c>
      <c r="F39" s="8" t="s">
        <v>58</v>
      </c>
      <c r="G39" s="8">
        <v>0</v>
      </c>
    </row>
    <row r="40" spans="1:7" x14ac:dyDescent="0.25">
      <c r="B40" s="8" t="s">
        <v>59</v>
      </c>
      <c r="C40" s="8" t="s">
        <v>60</v>
      </c>
      <c r="D40" s="8">
        <v>6000</v>
      </c>
      <c r="E40" s="8" t="s">
        <v>61</v>
      </c>
      <c r="F40" s="8" t="s">
        <v>50</v>
      </c>
      <c r="G40" s="8">
        <v>3000</v>
      </c>
    </row>
    <row r="41" spans="1:7" x14ac:dyDescent="0.25">
      <c r="B41" s="8" t="s">
        <v>62</v>
      </c>
      <c r="C41" s="8" t="s">
        <v>63</v>
      </c>
      <c r="D41" s="8">
        <v>18000</v>
      </c>
      <c r="E41" s="8" t="s">
        <v>64</v>
      </c>
      <c r="F41" s="8" t="s">
        <v>58</v>
      </c>
      <c r="G41" s="8">
        <v>0</v>
      </c>
    </row>
    <row r="42" spans="1:7" x14ac:dyDescent="0.25">
      <c r="B42" s="8" t="s">
        <v>65</v>
      </c>
      <c r="C42" s="8" t="s">
        <v>66</v>
      </c>
      <c r="D42" s="8">
        <v>30000</v>
      </c>
      <c r="E42" s="8" t="s">
        <v>67</v>
      </c>
      <c r="F42" s="8" t="s">
        <v>58</v>
      </c>
      <c r="G42" s="8">
        <v>0</v>
      </c>
    </row>
    <row r="43" spans="1:7" x14ac:dyDescent="0.25">
      <c r="B43" s="8" t="s">
        <v>68</v>
      </c>
      <c r="C43" s="8" t="s">
        <v>69</v>
      </c>
      <c r="D43" s="8">
        <v>9000</v>
      </c>
      <c r="E43" s="8" t="s">
        <v>70</v>
      </c>
      <c r="F43" s="8" t="s">
        <v>50</v>
      </c>
      <c r="G43" s="8">
        <v>11000</v>
      </c>
    </row>
    <row r="44" spans="1:7" x14ac:dyDescent="0.25">
      <c r="B44" s="8" t="s">
        <v>71</v>
      </c>
      <c r="C44" s="8" t="s">
        <v>72</v>
      </c>
      <c r="D44" s="8">
        <v>30000</v>
      </c>
      <c r="E44" s="8" t="s">
        <v>73</v>
      </c>
      <c r="F44" s="8" t="s">
        <v>58</v>
      </c>
      <c r="G44" s="8">
        <v>0</v>
      </c>
    </row>
    <row r="45" spans="1:7" x14ac:dyDescent="0.25">
      <c r="B45" s="8" t="s">
        <v>21</v>
      </c>
      <c r="C45" s="8" t="s">
        <v>22</v>
      </c>
      <c r="D45" s="8">
        <v>4200</v>
      </c>
      <c r="E45" s="8" t="s">
        <v>74</v>
      </c>
      <c r="F45" s="8" t="s">
        <v>58</v>
      </c>
      <c r="G45" s="8">
        <v>0</v>
      </c>
    </row>
    <row r="46" spans="1:7" x14ac:dyDescent="0.25">
      <c r="B46" s="8" t="s">
        <v>21</v>
      </c>
      <c r="C46" s="8" t="s">
        <v>22</v>
      </c>
      <c r="D46" s="8">
        <v>4200</v>
      </c>
      <c r="E46" s="8" t="s">
        <v>75</v>
      </c>
      <c r="F46" s="8" t="s">
        <v>50</v>
      </c>
      <c r="G46" s="8">
        <v>2800</v>
      </c>
    </row>
    <row r="47" spans="1:7" x14ac:dyDescent="0.25">
      <c r="B47" s="8" t="s">
        <v>24</v>
      </c>
      <c r="C47" s="8" t="s">
        <v>25</v>
      </c>
      <c r="D47" s="8">
        <v>4000</v>
      </c>
      <c r="E47" s="8" t="s">
        <v>76</v>
      </c>
      <c r="F47" s="8" t="s">
        <v>58</v>
      </c>
      <c r="G47" s="8">
        <v>0</v>
      </c>
    </row>
    <row r="48" spans="1:7" x14ac:dyDescent="0.25">
      <c r="B48" s="8" t="s">
        <v>26</v>
      </c>
      <c r="C48" s="8" t="s">
        <v>27</v>
      </c>
      <c r="D48" s="8">
        <v>7000</v>
      </c>
      <c r="E48" s="8" t="s">
        <v>77</v>
      </c>
      <c r="F48" s="8" t="s">
        <v>50</v>
      </c>
      <c r="G48" s="8">
        <v>5000</v>
      </c>
    </row>
    <row r="49" spans="2:7" x14ac:dyDescent="0.25">
      <c r="B49" s="8" t="s">
        <v>28</v>
      </c>
      <c r="C49" s="8" t="s">
        <v>29</v>
      </c>
      <c r="D49" s="8">
        <v>15000</v>
      </c>
      <c r="E49" s="8" t="s">
        <v>78</v>
      </c>
      <c r="F49" s="8" t="s">
        <v>58</v>
      </c>
      <c r="G49" s="8">
        <v>0</v>
      </c>
    </row>
    <row r="50" spans="2:7" x14ac:dyDescent="0.25">
      <c r="B50" s="8" t="s">
        <v>21</v>
      </c>
      <c r="C50" s="8" t="s">
        <v>22</v>
      </c>
      <c r="D50" s="8">
        <v>4200</v>
      </c>
      <c r="E50" s="8" t="s">
        <v>79</v>
      </c>
      <c r="F50" s="8" t="s">
        <v>58</v>
      </c>
      <c r="G50" s="8">
        <v>0</v>
      </c>
    </row>
    <row r="51" spans="2:7" x14ac:dyDescent="0.25">
      <c r="B51" s="8" t="s">
        <v>24</v>
      </c>
      <c r="C51" s="8" t="s">
        <v>25</v>
      </c>
      <c r="D51" s="8">
        <v>4000</v>
      </c>
      <c r="E51" s="8" t="s">
        <v>80</v>
      </c>
      <c r="F51" s="8" t="s">
        <v>50</v>
      </c>
      <c r="G51" s="8">
        <v>4000</v>
      </c>
    </row>
    <row r="52" spans="2:7" x14ac:dyDescent="0.25">
      <c r="B52" s="8" t="s">
        <v>26</v>
      </c>
      <c r="C52" s="8" t="s">
        <v>27</v>
      </c>
      <c r="D52" s="8">
        <v>7000</v>
      </c>
      <c r="E52" s="8" t="s">
        <v>81</v>
      </c>
      <c r="F52" s="8" t="s">
        <v>50</v>
      </c>
      <c r="G52" s="8">
        <v>7000</v>
      </c>
    </row>
    <row r="53" spans="2:7" x14ac:dyDescent="0.25">
      <c r="B53" s="8" t="s">
        <v>28</v>
      </c>
      <c r="C53" s="8" t="s">
        <v>29</v>
      </c>
      <c r="D53" s="8">
        <v>15000</v>
      </c>
      <c r="E53" s="8" t="s">
        <v>82</v>
      </c>
      <c r="F53" s="8" t="s">
        <v>50</v>
      </c>
      <c r="G53" s="8">
        <v>15000</v>
      </c>
    </row>
    <row r="54" spans="2:7" x14ac:dyDescent="0.25">
      <c r="B54" s="8" t="s">
        <v>30</v>
      </c>
      <c r="C54" s="8" t="s">
        <v>31</v>
      </c>
      <c r="D54" s="9">
        <v>10066.666666666666</v>
      </c>
      <c r="E54" s="8" t="s">
        <v>83</v>
      </c>
      <c r="F54" s="8" t="s">
        <v>50</v>
      </c>
      <c r="G54" s="9">
        <v>7266.6666666666661</v>
      </c>
    </row>
    <row r="55" spans="2:7" x14ac:dyDescent="0.25">
      <c r="B55" s="8" t="s">
        <v>32</v>
      </c>
      <c r="C55" s="8" t="s">
        <v>33</v>
      </c>
      <c r="D55" s="8">
        <v>3000</v>
      </c>
      <c r="E55" s="8" t="s">
        <v>84</v>
      </c>
      <c r="F55" s="8" t="s">
        <v>58</v>
      </c>
      <c r="G55" s="8">
        <v>0</v>
      </c>
    </row>
    <row r="56" spans="2:7" x14ac:dyDescent="0.25">
      <c r="B56" s="8" t="s">
        <v>34</v>
      </c>
      <c r="C56" s="8" t="s">
        <v>35</v>
      </c>
      <c r="D56" s="8">
        <v>0</v>
      </c>
      <c r="E56" s="8" t="s">
        <v>85</v>
      </c>
      <c r="F56" s="8" t="s">
        <v>58</v>
      </c>
      <c r="G56" s="8">
        <v>0</v>
      </c>
    </row>
    <row r="57" spans="2:7" x14ac:dyDescent="0.25">
      <c r="B57" s="8" t="s">
        <v>36</v>
      </c>
      <c r="C57" s="8" t="s">
        <v>37</v>
      </c>
      <c r="D57" s="8">
        <v>0</v>
      </c>
      <c r="E57" s="8" t="s">
        <v>86</v>
      </c>
      <c r="F57" s="8" t="s">
        <v>58</v>
      </c>
      <c r="G57" s="8">
        <v>0</v>
      </c>
    </row>
    <row r="58" spans="2:7" x14ac:dyDescent="0.25">
      <c r="B58" s="8" t="s">
        <v>38</v>
      </c>
      <c r="C58" s="8" t="s">
        <v>39</v>
      </c>
      <c r="D58" s="8">
        <v>60000</v>
      </c>
      <c r="E58" s="8" t="s">
        <v>87</v>
      </c>
      <c r="F58" s="8" t="s">
        <v>50</v>
      </c>
      <c r="G58" s="8">
        <v>60000</v>
      </c>
    </row>
    <row r="59" spans="2:7" x14ac:dyDescent="0.25">
      <c r="B59" s="8" t="s">
        <v>40</v>
      </c>
      <c r="C59" s="8" t="s">
        <v>41</v>
      </c>
      <c r="D59" s="8">
        <v>6000</v>
      </c>
      <c r="E59" s="8" t="s">
        <v>88</v>
      </c>
      <c r="F59" s="8" t="s">
        <v>50</v>
      </c>
      <c r="G59" s="8">
        <v>6000</v>
      </c>
    </row>
    <row r="60" spans="2:7" x14ac:dyDescent="0.25">
      <c r="B60" s="8" t="s">
        <v>42</v>
      </c>
      <c r="C60" s="8" t="s">
        <v>43</v>
      </c>
      <c r="D60" s="9">
        <v>6577.7777777777783</v>
      </c>
      <c r="E60" s="8" t="s">
        <v>89</v>
      </c>
      <c r="F60" s="8" t="s">
        <v>50</v>
      </c>
      <c r="G60" s="9">
        <v>6577.7777777777783</v>
      </c>
    </row>
    <row r="61" spans="2:7" x14ac:dyDescent="0.25">
      <c r="B61" s="8" t="s">
        <v>30</v>
      </c>
      <c r="C61" s="8" t="s">
        <v>31</v>
      </c>
      <c r="D61" s="9">
        <v>10066.666666666666</v>
      </c>
      <c r="E61" s="8" t="s">
        <v>90</v>
      </c>
      <c r="F61" s="8" t="s">
        <v>50</v>
      </c>
      <c r="G61" s="9">
        <v>7266.6666666666661</v>
      </c>
    </row>
    <row r="62" spans="2:7" x14ac:dyDescent="0.25">
      <c r="B62" s="8" t="s">
        <v>32</v>
      </c>
      <c r="C62" s="8" t="s">
        <v>33</v>
      </c>
      <c r="D62" s="8">
        <v>3000</v>
      </c>
      <c r="E62" s="8" t="s">
        <v>91</v>
      </c>
      <c r="F62" s="8" t="s">
        <v>58</v>
      </c>
      <c r="G62" s="8">
        <v>0</v>
      </c>
    </row>
    <row r="63" spans="2:7" x14ac:dyDescent="0.25">
      <c r="B63" s="8" t="s">
        <v>32</v>
      </c>
      <c r="C63" s="8" t="s">
        <v>33</v>
      </c>
      <c r="D63" s="8">
        <v>3000</v>
      </c>
      <c r="E63" s="8" t="s">
        <v>92</v>
      </c>
      <c r="F63" s="8" t="s">
        <v>50</v>
      </c>
      <c r="G63" s="8">
        <v>2000</v>
      </c>
    </row>
    <row r="64" spans="2:7" x14ac:dyDescent="0.25">
      <c r="B64" s="8" t="s">
        <v>34</v>
      </c>
      <c r="C64" s="8" t="s">
        <v>35</v>
      </c>
      <c r="D64" s="8">
        <v>0</v>
      </c>
      <c r="E64" s="8" t="s">
        <v>93</v>
      </c>
      <c r="F64" s="8" t="s">
        <v>50</v>
      </c>
      <c r="G64" s="8">
        <v>5500</v>
      </c>
    </row>
    <row r="65" spans="2:7" ht="15.75" thickBot="1" x14ac:dyDescent="0.3">
      <c r="B65" s="6" t="s">
        <v>40</v>
      </c>
      <c r="C65" s="6" t="s">
        <v>41</v>
      </c>
      <c r="D65" s="6">
        <v>6000</v>
      </c>
      <c r="E65" s="6" t="s">
        <v>94</v>
      </c>
      <c r="F65" s="6" t="s">
        <v>58</v>
      </c>
      <c r="G65" s="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065C-A7BE-48F5-90D7-3F6B58D76E62}">
  <dimension ref="A1:H32"/>
  <sheetViews>
    <sheetView showGridLines="0" workbookViewId="0">
      <selection activeCell="E17" sqref="E17"/>
    </sheetView>
  </sheetViews>
  <sheetFormatPr defaultRowHeight="15" x14ac:dyDescent="0.25"/>
  <cols>
    <col min="1" max="1" width="2.28515625" customWidth="1"/>
    <col min="2" max="2" width="6.7109375" bestFit="1" customWidth="1"/>
    <col min="3" max="3" width="34.28515625" bestFit="1" customWidth="1"/>
    <col min="4" max="4" width="12" bestFit="1" customWidth="1"/>
    <col min="5" max="5" width="12.7109375" bestFit="1" customWidth="1"/>
    <col min="6" max="6" width="10.85546875" bestFit="1" customWidth="1"/>
    <col min="7" max="8" width="12" bestFit="1" customWidth="1"/>
  </cols>
  <sheetData>
    <row r="1" spans="1:8" x14ac:dyDescent="0.25">
      <c r="A1" s="4" t="s">
        <v>98</v>
      </c>
    </row>
    <row r="2" spans="1:8" x14ac:dyDescent="0.25">
      <c r="A2" s="4" t="s">
        <v>193</v>
      </c>
    </row>
    <row r="3" spans="1:8" x14ac:dyDescent="0.25">
      <c r="A3" s="4" t="s">
        <v>194</v>
      </c>
    </row>
    <row r="6" spans="1:8" ht="15.75" thickBot="1" x14ac:dyDescent="0.3">
      <c r="A6" t="s">
        <v>19</v>
      </c>
    </row>
    <row r="7" spans="1:8" x14ac:dyDescent="0.25">
      <c r="B7" s="10"/>
      <c r="C7" s="10"/>
      <c r="D7" s="10" t="s">
        <v>99</v>
      </c>
      <c r="E7" s="10" t="s">
        <v>100</v>
      </c>
      <c r="F7" s="10" t="s">
        <v>101</v>
      </c>
      <c r="G7" s="10" t="s">
        <v>102</v>
      </c>
      <c r="H7" s="10" t="s">
        <v>102</v>
      </c>
    </row>
    <row r="8" spans="1:8" ht="15.75" thickBot="1" x14ac:dyDescent="0.3">
      <c r="B8" s="11" t="s">
        <v>13</v>
      </c>
      <c r="C8" s="11" t="s">
        <v>14</v>
      </c>
      <c r="D8" s="11" t="s">
        <v>103</v>
      </c>
      <c r="E8" s="11" t="s">
        <v>104</v>
      </c>
      <c r="F8" s="11" t="s">
        <v>105</v>
      </c>
      <c r="G8" s="11" t="s">
        <v>106</v>
      </c>
      <c r="H8" s="11" t="s">
        <v>107</v>
      </c>
    </row>
    <row r="9" spans="1:8" x14ac:dyDescent="0.25">
      <c r="B9" s="8" t="s">
        <v>21</v>
      </c>
      <c r="C9" s="8" t="s">
        <v>22</v>
      </c>
      <c r="D9" s="8">
        <v>4200</v>
      </c>
      <c r="E9" s="8">
        <v>-33.666666666666671</v>
      </c>
      <c r="F9" s="8">
        <v>110</v>
      </c>
      <c r="G9" s="8">
        <v>33.666666666666671</v>
      </c>
      <c r="H9" s="8">
        <v>1E+30</v>
      </c>
    </row>
    <row r="10" spans="1:8" x14ac:dyDescent="0.25">
      <c r="B10" s="8" t="s">
        <v>24</v>
      </c>
      <c r="C10" s="8" t="s">
        <v>25</v>
      </c>
      <c r="D10" s="8">
        <v>4000</v>
      </c>
      <c r="E10" s="8">
        <v>210</v>
      </c>
      <c r="F10" s="8">
        <v>210</v>
      </c>
      <c r="G10" s="8">
        <v>1E+30</v>
      </c>
      <c r="H10" s="8">
        <v>210</v>
      </c>
    </row>
    <row r="11" spans="1:8" x14ac:dyDescent="0.25">
      <c r="B11" s="8" t="s">
        <v>26</v>
      </c>
      <c r="C11" s="8" t="s">
        <v>27</v>
      </c>
      <c r="D11" s="8">
        <v>7000</v>
      </c>
      <c r="E11" s="8">
        <v>0</v>
      </c>
      <c r="F11" s="8">
        <v>60.5</v>
      </c>
      <c r="G11" s="8">
        <v>99.999999999999986</v>
      </c>
      <c r="H11" s="8">
        <v>60.500000000000007</v>
      </c>
    </row>
    <row r="12" spans="1:8" x14ac:dyDescent="0.25">
      <c r="B12" s="8" t="s">
        <v>28</v>
      </c>
      <c r="C12" s="8" t="s">
        <v>29</v>
      </c>
      <c r="D12" s="8">
        <v>15000</v>
      </c>
      <c r="E12" s="8">
        <v>33.333333333333329</v>
      </c>
      <c r="F12" s="8">
        <v>53.5</v>
      </c>
      <c r="G12" s="8">
        <v>1E+30</v>
      </c>
      <c r="H12" s="8">
        <v>33.333333333333329</v>
      </c>
    </row>
    <row r="13" spans="1:8" x14ac:dyDescent="0.25">
      <c r="B13" s="8" t="s">
        <v>30</v>
      </c>
      <c r="C13" s="8" t="s">
        <v>31</v>
      </c>
      <c r="D13" s="8">
        <v>10066.666666666666</v>
      </c>
      <c r="E13" s="8">
        <v>0</v>
      </c>
      <c r="F13" s="8">
        <v>143.25</v>
      </c>
      <c r="G13" s="8">
        <v>1E+30</v>
      </c>
      <c r="H13" s="8">
        <v>5.7500000000000036</v>
      </c>
    </row>
    <row r="14" spans="1:8" x14ac:dyDescent="0.25">
      <c r="B14" s="8" t="s">
        <v>32</v>
      </c>
      <c r="C14" s="8" t="s">
        <v>33</v>
      </c>
      <c r="D14" s="8">
        <v>3000</v>
      </c>
      <c r="E14" s="8">
        <v>-32.5</v>
      </c>
      <c r="F14" s="8">
        <v>75.25</v>
      </c>
      <c r="G14" s="8">
        <v>32.5</v>
      </c>
      <c r="H14" s="8">
        <v>1E+30</v>
      </c>
    </row>
    <row r="15" spans="1:8" x14ac:dyDescent="0.25">
      <c r="B15" s="8" t="s">
        <v>34</v>
      </c>
      <c r="C15" s="8" t="s">
        <v>35</v>
      </c>
      <c r="D15" s="8">
        <v>0</v>
      </c>
      <c r="E15" s="8">
        <v>-7.6666666666666714</v>
      </c>
      <c r="F15" s="8">
        <v>136</v>
      </c>
      <c r="G15" s="8">
        <v>7.6666666666666714</v>
      </c>
      <c r="H15" s="8">
        <v>1E+30</v>
      </c>
    </row>
    <row r="16" spans="1:8" x14ac:dyDescent="0.25">
      <c r="B16" s="8" t="s">
        <v>36</v>
      </c>
      <c r="C16" s="8" t="s">
        <v>37</v>
      </c>
      <c r="D16" s="8">
        <v>0</v>
      </c>
      <c r="E16" s="8">
        <v>-35</v>
      </c>
      <c r="F16" s="8">
        <v>66.25</v>
      </c>
      <c r="G16" s="8">
        <v>35</v>
      </c>
      <c r="H16" s="8">
        <v>1E+30</v>
      </c>
    </row>
    <row r="17" spans="1:8" x14ac:dyDescent="0.25">
      <c r="B17" s="8" t="s">
        <v>38</v>
      </c>
      <c r="C17" s="8" t="s">
        <v>39</v>
      </c>
      <c r="D17" s="8">
        <v>60000</v>
      </c>
      <c r="E17" s="8">
        <v>0</v>
      </c>
      <c r="F17" s="8">
        <v>33.75</v>
      </c>
      <c r="G17" s="8">
        <v>1E+30</v>
      </c>
      <c r="H17" s="8">
        <v>11.666666666666666</v>
      </c>
    </row>
    <row r="18" spans="1:8" x14ac:dyDescent="0.25">
      <c r="B18" s="8" t="s">
        <v>40</v>
      </c>
      <c r="C18" s="8" t="s">
        <v>41</v>
      </c>
      <c r="D18" s="8">
        <v>6000</v>
      </c>
      <c r="E18" s="8">
        <v>22</v>
      </c>
      <c r="F18" s="8">
        <v>22</v>
      </c>
      <c r="G18" s="8">
        <v>1E+30</v>
      </c>
      <c r="H18" s="8">
        <v>22</v>
      </c>
    </row>
    <row r="19" spans="1:8" ht="15.75" thickBot="1" x14ac:dyDescent="0.3">
      <c r="B19" s="6" t="s">
        <v>42</v>
      </c>
      <c r="C19" s="6" t="s">
        <v>43</v>
      </c>
      <c r="D19" s="6">
        <v>6577.7777777777783</v>
      </c>
      <c r="E19" s="6">
        <v>0</v>
      </c>
      <c r="F19" s="6">
        <v>26.625</v>
      </c>
      <c r="G19" s="6">
        <v>4.3125000000000027</v>
      </c>
      <c r="H19" s="6">
        <v>26.625</v>
      </c>
    </row>
    <row r="21" spans="1:8" ht="15.75" thickBot="1" x14ac:dyDescent="0.3">
      <c r="A21" t="s">
        <v>44</v>
      </c>
    </row>
    <row r="22" spans="1:8" x14ac:dyDescent="0.25">
      <c r="B22" s="10"/>
      <c r="C22" s="10"/>
      <c r="D22" s="10" t="s">
        <v>99</v>
      </c>
      <c r="E22" s="10" t="s">
        <v>108</v>
      </c>
      <c r="F22" s="10" t="s">
        <v>109</v>
      </c>
      <c r="G22" s="10" t="s">
        <v>102</v>
      </c>
      <c r="H22" s="10" t="s">
        <v>102</v>
      </c>
    </row>
    <row r="23" spans="1:8" ht="15.75" thickBot="1" x14ac:dyDescent="0.3">
      <c r="B23" s="11" t="s">
        <v>13</v>
      </c>
      <c r="C23" s="11" t="s">
        <v>14</v>
      </c>
      <c r="D23" s="11" t="s">
        <v>103</v>
      </c>
      <c r="E23" s="11" t="s">
        <v>110</v>
      </c>
      <c r="F23" s="11" t="s">
        <v>111</v>
      </c>
      <c r="G23" s="11" t="s">
        <v>106</v>
      </c>
      <c r="H23" s="11" t="s">
        <v>107</v>
      </c>
    </row>
    <row r="24" spans="1:8" x14ac:dyDescent="0.25">
      <c r="B24" s="8" t="s">
        <v>28</v>
      </c>
      <c r="C24" s="8" t="s">
        <v>29</v>
      </c>
      <c r="D24" s="8">
        <v>15000</v>
      </c>
      <c r="E24" s="8">
        <v>0</v>
      </c>
      <c r="F24" s="8">
        <v>0</v>
      </c>
      <c r="G24" s="8">
        <v>8000</v>
      </c>
      <c r="H24" s="8">
        <v>1E+30</v>
      </c>
    </row>
    <row r="25" spans="1:8" x14ac:dyDescent="0.25">
      <c r="B25" s="8" t="s">
        <v>38</v>
      </c>
      <c r="C25" s="8" t="s">
        <v>39</v>
      </c>
      <c r="D25" s="8">
        <v>60000</v>
      </c>
      <c r="E25" s="8">
        <v>0</v>
      </c>
      <c r="F25" s="8">
        <v>0</v>
      </c>
      <c r="G25" s="8">
        <v>60000</v>
      </c>
      <c r="H25" s="8">
        <v>1E+30</v>
      </c>
    </row>
    <row r="26" spans="1:8" x14ac:dyDescent="0.25">
      <c r="B26" s="8" t="s">
        <v>52</v>
      </c>
      <c r="C26" s="8" t="s">
        <v>53</v>
      </c>
      <c r="D26" s="8">
        <v>20100</v>
      </c>
      <c r="E26" s="8">
        <v>0</v>
      </c>
      <c r="F26" s="8">
        <v>45000</v>
      </c>
      <c r="G26" s="8">
        <v>1E+30</v>
      </c>
      <c r="H26" s="8">
        <v>24900</v>
      </c>
    </row>
    <row r="27" spans="1:8" x14ac:dyDescent="0.25">
      <c r="B27" s="8" t="s">
        <v>55</v>
      </c>
      <c r="C27" s="8" t="s">
        <v>56</v>
      </c>
      <c r="D27" s="8">
        <v>28000</v>
      </c>
      <c r="E27" s="8">
        <v>71.833333333333343</v>
      </c>
      <c r="F27" s="8">
        <v>28000</v>
      </c>
      <c r="G27" s="8">
        <v>7400.0000000000009</v>
      </c>
      <c r="H27" s="8">
        <v>10900</v>
      </c>
    </row>
    <row r="28" spans="1:8" x14ac:dyDescent="0.25">
      <c r="B28" s="8" t="s">
        <v>59</v>
      </c>
      <c r="C28" s="8" t="s">
        <v>60</v>
      </c>
      <c r="D28" s="8">
        <v>6000</v>
      </c>
      <c r="E28" s="8">
        <v>0</v>
      </c>
      <c r="F28" s="8">
        <v>9000</v>
      </c>
      <c r="G28" s="8">
        <v>1E+30</v>
      </c>
      <c r="H28" s="8">
        <v>3000</v>
      </c>
    </row>
    <row r="29" spans="1:8" x14ac:dyDescent="0.25">
      <c r="B29" s="8" t="s">
        <v>62</v>
      </c>
      <c r="C29" s="8" t="s">
        <v>63</v>
      </c>
      <c r="D29" s="8">
        <v>18000</v>
      </c>
      <c r="E29" s="8">
        <v>40.333333333333336</v>
      </c>
      <c r="F29" s="8">
        <v>18000</v>
      </c>
      <c r="G29" s="8">
        <v>7500</v>
      </c>
      <c r="H29" s="8">
        <v>10500</v>
      </c>
    </row>
    <row r="30" spans="1:8" x14ac:dyDescent="0.25">
      <c r="B30" s="8" t="s">
        <v>65</v>
      </c>
      <c r="C30" s="8" t="s">
        <v>66</v>
      </c>
      <c r="D30" s="8">
        <v>30000</v>
      </c>
      <c r="E30" s="8">
        <v>17.75</v>
      </c>
      <c r="F30" s="8">
        <v>30000</v>
      </c>
      <c r="G30" s="8">
        <v>1E+30</v>
      </c>
      <c r="H30" s="8">
        <v>9866.6666666666679</v>
      </c>
    </row>
    <row r="31" spans="1:8" x14ac:dyDescent="0.25">
      <c r="B31" s="8" t="s">
        <v>68</v>
      </c>
      <c r="C31" s="8" t="s">
        <v>69</v>
      </c>
      <c r="D31" s="8">
        <v>9000</v>
      </c>
      <c r="E31" s="8">
        <v>0</v>
      </c>
      <c r="F31" s="8">
        <v>20000</v>
      </c>
      <c r="G31" s="8">
        <v>1E+30</v>
      </c>
      <c r="H31" s="8">
        <v>11000</v>
      </c>
    </row>
    <row r="32" spans="1:8" ht="15.75" thickBot="1" x14ac:dyDescent="0.3">
      <c r="B32" s="6" t="s">
        <v>71</v>
      </c>
      <c r="C32" s="6" t="s">
        <v>72</v>
      </c>
      <c r="D32" s="6">
        <v>30000</v>
      </c>
      <c r="E32" s="6">
        <v>67.5</v>
      </c>
      <c r="F32" s="6">
        <v>30000</v>
      </c>
      <c r="G32" s="6">
        <v>1E+30</v>
      </c>
      <c r="H32" s="6">
        <v>30000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C995-F837-4925-A1BB-247333048F61}">
  <dimension ref="A1:U50"/>
  <sheetViews>
    <sheetView zoomScale="55" zoomScaleNormal="55" workbookViewId="0">
      <selection activeCell="B30" sqref="B30:P34"/>
    </sheetView>
  </sheetViews>
  <sheetFormatPr defaultRowHeight="15" x14ac:dyDescent="0.25"/>
  <cols>
    <col min="1" max="1" width="26.85546875" style="20" bestFit="1" customWidth="1"/>
    <col min="2" max="2" width="16.140625" style="20" bestFit="1" customWidth="1"/>
    <col min="3" max="3" width="27.28515625" style="20" bestFit="1" customWidth="1"/>
    <col min="4" max="4" width="17.7109375" style="20" bestFit="1" customWidth="1"/>
    <col min="5" max="5" width="10.5703125" style="20" bestFit="1" customWidth="1"/>
    <col min="6" max="6" width="12.42578125" style="20" bestFit="1" customWidth="1"/>
    <col min="7" max="7" width="16.42578125" style="20" bestFit="1" customWidth="1"/>
    <col min="8" max="8" width="25.7109375" style="20" bestFit="1" customWidth="1"/>
    <col min="9" max="9" width="12.140625" style="20" bestFit="1" customWidth="1"/>
    <col min="10" max="10" width="14.7109375" style="20" bestFit="1" customWidth="1"/>
    <col min="11" max="11" width="15.42578125" style="20" bestFit="1" customWidth="1"/>
    <col min="12" max="12" width="11.28515625" style="20" bestFit="1" customWidth="1"/>
    <col min="13" max="13" width="25" style="20" bestFit="1" customWidth="1"/>
    <col min="14" max="14" width="13.42578125" style="20" bestFit="1" customWidth="1"/>
    <col min="15" max="15" width="17.140625" style="20" bestFit="1" customWidth="1"/>
    <col min="16" max="16" width="16.7109375" style="20" bestFit="1" customWidth="1"/>
    <col min="17" max="16384" width="9.140625" style="20"/>
  </cols>
  <sheetData>
    <row r="1" spans="1:16" x14ac:dyDescent="0.25">
      <c r="A1" s="19"/>
    </row>
    <row r="2" spans="1:16" x14ac:dyDescent="0.25">
      <c r="A2" s="19"/>
    </row>
    <row r="3" spans="1:16" x14ac:dyDescent="0.25">
      <c r="A3" s="19"/>
      <c r="C3" s="25" t="s">
        <v>112</v>
      </c>
      <c r="D3" s="25" t="s">
        <v>113</v>
      </c>
      <c r="E3" s="25" t="s">
        <v>114</v>
      </c>
      <c r="F3" s="25" t="s">
        <v>115</v>
      </c>
      <c r="G3" s="25" t="s">
        <v>116</v>
      </c>
      <c r="H3" s="25" t="s">
        <v>117</v>
      </c>
      <c r="I3" s="25" t="s">
        <v>118</v>
      </c>
      <c r="J3" s="25" t="s">
        <v>119</v>
      </c>
      <c r="K3" s="25" t="s">
        <v>120</v>
      </c>
      <c r="L3" s="25" t="s">
        <v>121</v>
      </c>
      <c r="M3" s="25" t="s">
        <v>122</v>
      </c>
    </row>
    <row r="4" spans="1:16" x14ac:dyDescent="0.25">
      <c r="A4" s="19" t="s">
        <v>123</v>
      </c>
      <c r="B4" s="25"/>
      <c r="C4" s="21">
        <v>300</v>
      </c>
      <c r="D4" s="21">
        <v>450</v>
      </c>
      <c r="E4" s="21">
        <v>180</v>
      </c>
      <c r="F4" s="21">
        <v>120</v>
      </c>
      <c r="G4" s="21">
        <v>270</v>
      </c>
      <c r="H4" s="21">
        <v>320</v>
      </c>
      <c r="I4" s="21">
        <v>350</v>
      </c>
      <c r="J4" s="21">
        <v>130</v>
      </c>
      <c r="K4" s="21">
        <v>75</v>
      </c>
      <c r="L4" s="21">
        <v>200</v>
      </c>
      <c r="M4" s="21">
        <v>120</v>
      </c>
    </row>
    <row r="5" spans="1:16" x14ac:dyDescent="0.25">
      <c r="A5" s="19" t="s">
        <v>124</v>
      </c>
      <c r="B5" s="25"/>
      <c r="C5" s="21">
        <v>160</v>
      </c>
      <c r="D5" s="21">
        <v>150</v>
      </c>
      <c r="E5" s="21">
        <v>100</v>
      </c>
      <c r="F5" s="21">
        <v>60</v>
      </c>
      <c r="G5" s="21">
        <v>120</v>
      </c>
      <c r="H5" s="21">
        <v>220</v>
      </c>
      <c r="I5" s="21">
        <v>175</v>
      </c>
      <c r="J5" s="21">
        <v>60</v>
      </c>
      <c r="K5" s="21">
        <v>40</v>
      </c>
      <c r="L5" s="21">
        <v>160</v>
      </c>
      <c r="M5" s="21">
        <v>90</v>
      </c>
    </row>
    <row r="6" spans="1:16" x14ac:dyDescent="0.25">
      <c r="A6" s="19" t="s">
        <v>125</v>
      </c>
      <c r="B6" s="25"/>
      <c r="C6" s="21">
        <f>SUMPRODUCT($B$11:$B$17, C11:C17)</f>
        <v>30</v>
      </c>
      <c r="D6" s="21">
        <f t="shared" ref="D6:M6" si="0">SUMPRODUCT($B$11:$B$17, D11:D17)</f>
        <v>90</v>
      </c>
      <c r="E6" s="21">
        <f t="shared" si="0"/>
        <v>19.5</v>
      </c>
      <c r="F6" s="21">
        <f t="shared" si="0"/>
        <v>6.5</v>
      </c>
      <c r="G6" s="21">
        <f t="shared" si="0"/>
        <v>6.75</v>
      </c>
      <c r="H6" s="21">
        <f t="shared" si="0"/>
        <v>24.75</v>
      </c>
      <c r="I6" s="21">
        <f t="shared" si="0"/>
        <v>39</v>
      </c>
      <c r="J6" s="21">
        <f t="shared" si="0"/>
        <v>3.75</v>
      </c>
      <c r="K6" s="21">
        <f t="shared" si="0"/>
        <v>1.25</v>
      </c>
      <c r="L6" s="21">
        <f t="shared" si="0"/>
        <v>18</v>
      </c>
      <c r="M6" s="21">
        <f t="shared" si="0"/>
        <v>3.375</v>
      </c>
    </row>
    <row r="7" spans="1:16" x14ac:dyDescent="0.25">
      <c r="A7" s="19" t="s">
        <v>126</v>
      </c>
      <c r="B7" s="25"/>
      <c r="C7" s="21">
        <f>C4-C5-C6</f>
        <v>110</v>
      </c>
      <c r="D7" s="21">
        <f t="shared" ref="D7:M7" si="1">D4-D5-D6</f>
        <v>210</v>
      </c>
      <c r="E7" s="21">
        <f t="shared" si="1"/>
        <v>60.5</v>
      </c>
      <c r="F7" s="21">
        <f t="shared" si="1"/>
        <v>53.5</v>
      </c>
      <c r="G7" s="21">
        <f t="shared" si="1"/>
        <v>143.25</v>
      </c>
      <c r="H7" s="21">
        <f t="shared" si="1"/>
        <v>75.25</v>
      </c>
      <c r="I7" s="21">
        <f t="shared" si="1"/>
        <v>136</v>
      </c>
      <c r="J7" s="21">
        <f t="shared" si="1"/>
        <v>66.25</v>
      </c>
      <c r="K7" s="21">
        <f t="shared" si="1"/>
        <v>33.75</v>
      </c>
      <c r="L7" s="21">
        <f t="shared" si="1"/>
        <v>22</v>
      </c>
      <c r="M7" s="21">
        <f t="shared" si="1"/>
        <v>26.625</v>
      </c>
    </row>
    <row r="8" spans="1:16" x14ac:dyDescent="0.25">
      <c r="A8" s="19"/>
    </row>
    <row r="9" spans="1:16" x14ac:dyDescent="0.25">
      <c r="A9" s="19"/>
    </row>
    <row r="10" spans="1:16" x14ac:dyDescent="0.25">
      <c r="A10" s="25"/>
      <c r="B10" s="25" t="s">
        <v>127</v>
      </c>
      <c r="C10" s="29" t="s">
        <v>128</v>
      </c>
      <c r="D10" s="29"/>
      <c r="E10" s="29"/>
      <c r="F10" s="29"/>
      <c r="G10" s="29"/>
      <c r="H10" s="29"/>
      <c r="I10" s="29"/>
      <c r="J10" s="29"/>
      <c r="K10" s="29"/>
      <c r="L10" s="29"/>
      <c r="M10" s="29"/>
      <c r="N10" s="30" t="s">
        <v>129</v>
      </c>
      <c r="O10" s="30"/>
      <c r="P10" s="30" t="s">
        <v>130</v>
      </c>
    </row>
    <row r="11" spans="1:16" x14ac:dyDescent="0.25">
      <c r="A11" s="25" t="s">
        <v>131</v>
      </c>
      <c r="B11" s="17">
        <v>9</v>
      </c>
      <c r="C11" s="28">
        <v>3</v>
      </c>
      <c r="D11" s="28"/>
      <c r="E11" s="28"/>
      <c r="F11" s="28"/>
      <c r="G11" s="28"/>
      <c r="H11" s="28">
        <v>2.5</v>
      </c>
      <c r="I11" s="28"/>
      <c r="J11" s="28"/>
      <c r="K11" s="28"/>
      <c r="L11" s="28"/>
      <c r="M11" s="28"/>
      <c r="N11" s="20">
        <f>SUMPRODUCT(C11:M11,$C$22:$M$22)</f>
        <v>20100</v>
      </c>
      <c r="O11" s="20" t="s">
        <v>132</v>
      </c>
      <c r="P11" s="20">
        <v>45000</v>
      </c>
    </row>
    <row r="12" spans="1:16" x14ac:dyDescent="0.25">
      <c r="A12" s="25" t="s">
        <v>133</v>
      </c>
      <c r="B12" s="27">
        <v>1.5</v>
      </c>
      <c r="C12" s="18">
        <v>2</v>
      </c>
      <c r="D12" s="18"/>
      <c r="E12" s="18"/>
      <c r="F12" s="18"/>
      <c r="G12" s="18">
        <v>1.5</v>
      </c>
      <c r="H12" s="18">
        <v>1.5</v>
      </c>
      <c r="I12" s="18">
        <v>2</v>
      </c>
      <c r="J12" s="18"/>
      <c r="K12" s="18"/>
      <c r="L12" s="18"/>
      <c r="M12" s="18"/>
      <c r="N12" s="20">
        <f t="shared" ref="N12:N17" si="2">SUMPRODUCT(C12:M12,$C$22:$M$22)</f>
        <v>28000</v>
      </c>
      <c r="O12" s="20" t="s">
        <v>132</v>
      </c>
      <c r="P12" s="20">
        <v>28000</v>
      </c>
    </row>
    <row r="13" spans="1:16" x14ac:dyDescent="0.25">
      <c r="A13" s="25" t="s">
        <v>134</v>
      </c>
      <c r="B13" s="27">
        <v>60</v>
      </c>
      <c r="C13" s="18"/>
      <c r="D13" s="18">
        <v>1.5</v>
      </c>
      <c r="E13" s="18"/>
      <c r="F13" s="18"/>
      <c r="G13" s="18"/>
      <c r="H13" s="18"/>
      <c r="I13" s="18"/>
      <c r="J13" s="18"/>
      <c r="K13" s="18"/>
      <c r="L13" s="18"/>
      <c r="M13" s="18"/>
      <c r="N13" s="20">
        <f t="shared" si="2"/>
        <v>6000</v>
      </c>
      <c r="O13" s="20" t="s">
        <v>132</v>
      </c>
      <c r="P13" s="20">
        <v>9000</v>
      </c>
    </row>
    <row r="14" spans="1:16" x14ac:dyDescent="0.25">
      <c r="A14" s="25" t="s">
        <v>135</v>
      </c>
      <c r="B14" s="27">
        <v>13</v>
      </c>
      <c r="C14" s="18"/>
      <c r="D14" s="18"/>
      <c r="E14" s="18">
        <v>1.5</v>
      </c>
      <c r="F14" s="18">
        <v>0.5</v>
      </c>
      <c r="G14" s="18"/>
      <c r="H14" s="18"/>
      <c r="I14" s="18"/>
      <c r="J14" s="18"/>
      <c r="K14" s="18"/>
      <c r="L14" s="18"/>
      <c r="M14" s="18"/>
      <c r="N14" s="20">
        <f t="shared" si="2"/>
        <v>18000</v>
      </c>
      <c r="O14" s="20" t="s">
        <v>132</v>
      </c>
      <c r="P14" s="20">
        <v>18000</v>
      </c>
    </row>
    <row r="15" spans="1:16" x14ac:dyDescent="0.25">
      <c r="A15" s="25" t="s">
        <v>136</v>
      </c>
      <c r="B15" s="27">
        <v>2.25</v>
      </c>
      <c r="C15" s="18"/>
      <c r="D15" s="18"/>
      <c r="E15" s="18"/>
      <c r="F15" s="18"/>
      <c r="G15" s="18">
        <v>2</v>
      </c>
      <c r="H15" s="18"/>
      <c r="I15" s="18"/>
      <c r="J15" s="18"/>
      <c r="K15" s="18"/>
      <c r="L15" s="18"/>
      <c r="M15" s="18">
        <v>1.5</v>
      </c>
      <c r="N15" s="20">
        <f t="shared" si="2"/>
        <v>30000</v>
      </c>
      <c r="O15" s="20" t="s">
        <v>132</v>
      </c>
      <c r="P15" s="20">
        <v>30000</v>
      </c>
    </row>
    <row r="16" spans="1:16" x14ac:dyDescent="0.25">
      <c r="A16" s="25" t="s">
        <v>137</v>
      </c>
      <c r="B16" s="27">
        <v>12</v>
      </c>
      <c r="C16" s="18"/>
      <c r="D16" s="18"/>
      <c r="E16" s="18"/>
      <c r="F16" s="18"/>
      <c r="G16" s="18"/>
      <c r="H16" s="18"/>
      <c r="I16" s="18">
        <v>3</v>
      </c>
      <c r="J16" s="18"/>
      <c r="K16" s="18"/>
      <c r="L16" s="18">
        <v>1.5</v>
      </c>
      <c r="M16" s="18"/>
      <c r="N16" s="20">
        <f t="shared" si="2"/>
        <v>9000</v>
      </c>
      <c r="O16" s="20" t="s">
        <v>132</v>
      </c>
      <c r="P16" s="20">
        <v>20000</v>
      </c>
    </row>
    <row r="17" spans="1:20" x14ac:dyDescent="0.25">
      <c r="A17" s="25" t="s">
        <v>138</v>
      </c>
      <c r="B17" s="27">
        <v>2.5</v>
      </c>
      <c r="C17" s="18"/>
      <c r="D17" s="18"/>
      <c r="E17" s="18"/>
      <c r="F17" s="18"/>
      <c r="G17" s="18"/>
      <c r="H17" s="18"/>
      <c r="I17" s="18"/>
      <c r="J17" s="18">
        <v>1.5</v>
      </c>
      <c r="K17" s="18">
        <v>0.5</v>
      </c>
      <c r="L17" s="18"/>
      <c r="M17" s="18"/>
      <c r="N17" s="20">
        <f t="shared" si="2"/>
        <v>30000</v>
      </c>
      <c r="O17" s="20" t="s">
        <v>132</v>
      </c>
      <c r="P17" s="20">
        <v>30000</v>
      </c>
    </row>
    <row r="18" spans="1:20" x14ac:dyDescent="0.25">
      <c r="A18" s="19"/>
    </row>
    <row r="19" spans="1:20" x14ac:dyDescent="0.25">
      <c r="A19" s="19"/>
    </row>
    <row r="20" spans="1:20" x14ac:dyDescent="0.25">
      <c r="A20" s="19"/>
    </row>
    <row r="21" spans="1:20" x14ac:dyDescent="0.25">
      <c r="A21" s="20" t="s">
        <v>139</v>
      </c>
      <c r="B21" s="25"/>
      <c r="C21" s="25" t="s">
        <v>112</v>
      </c>
      <c r="D21" s="25" t="s">
        <v>113</v>
      </c>
      <c r="E21" s="25" t="s">
        <v>114</v>
      </c>
      <c r="F21" s="25" t="s">
        <v>115</v>
      </c>
      <c r="G21" s="25" t="s">
        <v>116</v>
      </c>
      <c r="H21" s="25" t="s">
        <v>117</v>
      </c>
      <c r="I21" s="25" t="s">
        <v>118</v>
      </c>
      <c r="J21" s="25" t="s">
        <v>119</v>
      </c>
      <c r="K21" s="25" t="s">
        <v>120</v>
      </c>
      <c r="L21" s="25" t="s">
        <v>121</v>
      </c>
      <c r="M21" s="25" t="s">
        <v>122</v>
      </c>
      <c r="O21" s="30"/>
      <c r="P21" s="20" t="s">
        <v>140</v>
      </c>
    </row>
    <row r="22" spans="1:20" x14ac:dyDescent="0.25">
      <c r="A22" s="20" t="s">
        <v>141</v>
      </c>
      <c r="B22" s="25"/>
      <c r="C22" s="18">
        <v>4200</v>
      </c>
      <c r="D22" s="18">
        <v>4000</v>
      </c>
      <c r="E22" s="18">
        <v>7000</v>
      </c>
      <c r="F22" s="18">
        <v>15000</v>
      </c>
      <c r="G22" s="18">
        <v>10066.666666666666</v>
      </c>
      <c r="H22" s="18">
        <v>3000</v>
      </c>
      <c r="I22" s="18">
        <v>0</v>
      </c>
      <c r="J22" s="18">
        <v>0</v>
      </c>
      <c r="K22" s="18">
        <v>60000</v>
      </c>
      <c r="L22" s="18">
        <v>6000</v>
      </c>
      <c r="M22" s="18">
        <v>6577.7777777777783</v>
      </c>
      <c r="O22" s="22"/>
      <c r="P22" s="20">
        <f>SUMPRODUCT(C7:M7,C22:M22)</f>
        <v>6527933.333333333</v>
      </c>
    </row>
    <row r="23" spans="1:20" x14ac:dyDescent="0.25">
      <c r="B23" s="25"/>
      <c r="C23" s="33" t="s">
        <v>132</v>
      </c>
      <c r="D23" s="33" t="s">
        <v>132</v>
      </c>
      <c r="E23" s="33" t="s">
        <v>132</v>
      </c>
      <c r="F23" s="33" t="s">
        <v>132</v>
      </c>
      <c r="G23" s="33"/>
      <c r="H23" s="33" t="s">
        <v>132</v>
      </c>
      <c r="I23" s="33" t="s">
        <v>132</v>
      </c>
      <c r="J23" s="33"/>
      <c r="K23" s="33"/>
      <c r="L23" s="33" t="s">
        <v>132</v>
      </c>
      <c r="M23" s="18"/>
      <c r="N23" s="24" t="s">
        <v>142</v>
      </c>
      <c r="P23" s="20">
        <v>8960000</v>
      </c>
    </row>
    <row r="24" spans="1:20" x14ac:dyDescent="0.25">
      <c r="A24" s="20" t="s">
        <v>143</v>
      </c>
      <c r="B24" s="25"/>
      <c r="C24" s="18">
        <v>7000</v>
      </c>
      <c r="D24" s="18">
        <v>4000</v>
      </c>
      <c r="E24" s="18">
        <v>12000</v>
      </c>
      <c r="F24" s="18">
        <v>15000</v>
      </c>
      <c r="G24" s="18"/>
      <c r="H24" s="18">
        <v>5000</v>
      </c>
      <c r="I24" s="18">
        <v>5500</v>
      </c>
      <c r="J24" s="18"/>
      <c r="K24" s="18"/>
      <c r="L24" s="18">
        <v>6000</v>
      </c>
      <c r="M24" s="18"/>
      <c r="N24" s="24" t="s">
        <v>144</v>
      </c>
      <c r="O24" s="22"/>
      <c r="P24" s="20">
        <f>P22-P23</f>
        <v>-2432066.666666667</v>
      </c>
    </row>
    <row r="25" spans="1:20" x14ac:dyDescent="0.25">
      <c r="B25" s="25"/>
      <c r="C25" s="33" t="s">
        <v>145</v>
      </c>
      <c r="D25" s="33"/>
      <c r="E25" s="33"/>
      <c r="F25" s="33"/>
      <c r="G25" s="33" t="s">
        <v>145</v>
      </c>
      <c r="H25" s="33" t="s">
        <v>145</v>
      </c>
      <c r="I25" s="33"/>
      <c r="J25" s="33"/>
      <c r="K25" s="33"/>
      <c r="L25" s="33"/>
      <c r="M25" s="18"/>
    </row>
    <row r="26" spans="1:20" x14ac:dyDescent="0.25">
      <c r="A26" s="20" t="s">
        <v>146</v>
      </c>
      <c r="B26" s="25"/>
      <c r="C26" s="18">
        <f>C24*0.6</f>
        <v>4200</v>
      </c>
      <c r="D26" s="18"/>
      <c r="E26" s="18"/>
      <c r="F26" s="18"/>
      <c r="G26" s="18">
        <v>2800</v>
      </c>
      <c r="H26" s="18">
        <f>H24*0.6</f>
        <v>3000</v>
      </c>
      <c r="I26" s="18"/>
      <c r="J26" s="18"/>
      <c r="K26" s="18"/>
      <c r="L26" s="18"/>
      <c r="M26" s="18"/>
    </row>
    <row r="27" spans="1:20" x14ac:dyDescent="0.25">
      <c r="B27"/>
      <c r="C27" t="s">
        <v>147</v>
      </c>
      <c r="D27"/>
      <c r="E27"/>
      <c r="F27"/>
      <c r="G27"/>
      <c r="H27" t="s">
        <v>147</v>
      </c>
      <c r="I27"/>
      <c r="J27"/>
      <c r="K27"/>
      <c r="L27"/>
      <c r="M27"/>
      <c r="N27"/>
    </row>
    <row r="28" spans="1:20" x14ac:dyDescent="0.25">
      <c r="B28"/>
      <c r="C28"/>
      <c r="D28"/>
      <c r="E28"/>
      <c r="F28"/>
      <c r="G28"/>
      <c r="H28"/>
      <c r="I28"/>
      <c r="J28"/>
      <c r="K28"/>
      <c r="L28"/>
      <c r="M28"/>
      <c r="N28"/>
    </row>
    <row r="29" spans="1:20" x14ac:dyDescent="0.25">
      <c r="B29"/>
      <c r="C29"/>
      <c r="D29"/>
      <c r="E29"/>
      <c r="F29"/>
      <c r="G29"/>
      <c r="H29"/>
      <c r="I29"/>
      <c r="J29"/>
      <c r="K29"/>
      <c r="L29"/>
      <c r="M29"/>
      <c r="N29"/>
    </row>
    <row r="30" spans="1:20" x14ac:dyDescent="0.25">
      <c r="A30" t="s">
        <v>148</v>
      </c>
      <c r="B30" s="34" t="s">
        <v>160</v>
      </c>
      <c r="C30" s="35"/>
      <c r="D30" s="35"/>
      <c r="E30" s="35"/>
      <c r="F30" s="35"/>
      <c r="G30" s="35"/>
      <c r="H30" s="35"/>
      <c r="I30" s="35"/>
      <c r="J30" s="35"/>
      <c r="K30" s="35"/>
      <c r="L30" s="35"/>
      <c r="M30" s="35"/>
      <c r="N30" s="35"/>
      <c r="O30" s="35"/>
      <c r="P30" s="35"/>
      <c r="R30"/>
      <c r="S30"/>
      <c r="T30"/>
    </row>
    <row r="31" spans="1:20" x14ac:dyDescent="0.25">
      <c r="A31"/>
      <c r="B31" s="34" t="s">
        <v>197</v>
      </c>
      <c r="C31" s="35"/>
      <c r="D31" s="35"/>
      <c r="E31" s="35"/>
      <c r="F31" s="35"/>
      <c r="G31" s="35"/>
      <c r="H31" s="35"/>
      <c r="I31" s="35"/>
      <c r="J31" s="35"/>
      <c r="K31" s="35"/>
      <c r="L31" s="35"/>
      <c r="M31" s="35"/>
      <c r="N31" s="35"/>
      <c r="O31" s="35"/>
      <c r="P31" s="35"/>
      <c r="R31"/>
      <c r="S31"/>
      <c r="T31"/>
    </row>
    <row r="32" spans="1:20" x14ac:dyDescent="0.25">
      <c r="A32"/>
      <c r="B32" s="34" t="s">
        <v>198</v>
      </c>
      <c r="C32" s="35"/>
      <c r="D32" s="35"/>
      <c r="E32" s="35"/>
      <c r="F32" s="35"/>
      <c r="G32" s="35"/>
      <c r="H32" s="35"/>
      <c r="I32" s="35"/>
      <c r="J32" s="35"/>
      <c r="K32" s="35"/>
      <c r="L32" s="35"/>
      <c r="M32" s="35"/>
      <c r="N32" s="35"/>
      <c r="O32" s="35"/>
      <c r="P32" s="35"/>
      <c r="R32"/>
      <c r="S32"/>
      <c r="T32"/>
    </row>
    <row r="33" spans="1:21" x14ac:dyDescent="0.25">
      <c r="A33"/>
      <c r="B33" s="34" t="s">
        <v>199</v>
      </c>
      <c r="C33" s="31"/>
      <c r="D33" s="31"/>
      <c r="E33" s="31"/>
      <c r="F33" s="31"/>
      <c r="G33" s="31"/>
      <c r="H33" s="31"/>
      <c r="I33" s="31"/>
      <c r="J33" s="31"/>
      <c r="K33" s="31"/>
      <c r="L33" s="31"/>
      <c r="M33" s="31"/>
      <c r="N33" s="35"/>
      <c r="O33" s="35"/>
      <c r="P33" s="35"/>
      <c r="R33"/>
      <c r="S33"/>
      <c r="T33"/>
    </row>
    <row r="34" spans="1:21" x14ac:dyDescent="0.25">
      <c r="A34"/>
      <c r="B34" s="34" t="s">
        <v>200</v>
      </c>
      <c r="C34" s="31"/>
      <c r="D34" s="31"/>
      <c r="E34" s="31"/>
      <c r="F34" s="31"/>
      <c r="G34" s="31"/>
      <c r="H34" s="31"/>
      <c r="I34" s="31"/>
      <c r="J34" s="31"/>
      <c r="K34" s="31"/>
      <c r="L34" s="31"/>
      <c r="M34" s="31"/>
      <c r="N34" s="35"/>
      <c r="O34" s="35"/>
      <c r="P34" s="35"/>
      <c r="R34"/>
      <c r="S34"/>
      <c r="T34"/>
    </row>
    <row r="39" spans="1:21" x14ac:dyDescent="0.25">
      <c r="A39"/>
      <c r="B39"/>
      <c r="C39"/>
      <c r="D39"/>
      <c r="E39"/>
      <c r="F39"/>
      <c r="G39"/>
      <c r="H39"/>
      <c r="I39"/>
      <c r="J39"/>
      <c r="K39"/>
      <c r="L39"/>
      <c r="M39"/>
      <c r="R39"/>
      <c r="S39"/>
      <c r="T39"/>
    </row>
    <row r="40" spans="1:21" x14ac:dyDescent="0.25">
      <c r="A40"/>
      <c r="B40"/>
      <c r="C40"/>
      <c r="D40"/>
      <c r="E40"/>
      <c r="F40"/>
      <c r="G40"/>
      <c r="H40"/>
      <c r="I40"/>
      <c r="J40"/>
      <c r="K40"/>
      <c r="L40"/>
      <c r="M40"/>
      <c r="N40"/>
      <c r="O40"/>
      <c r="P40"/>
      <c r="Q40"/>
      <c r="R40"/>
      <c r="S40"/>
      <c r="T40"/>
    </row>
    <row r="41" spans="1:21" x14ac:dyDescent="0.25">
      <c r="A41"/>
      <c r="U41"/>
    </row>
    <row r="42" spans="1:21" x14ac:dyDescent="0.25">
      <c r="A42"/>
      <c r="U42"/>
    </row>
    <row r="43" spans="1:21" x14ac:dyDescent="0.25">
      <c r="A43"/>
      <c r="U43"/>
    </row>
    <row r="44" spans="1:21" x14ac:dyDescent="0.25">
      <c r="A44"/>
      <c r="U44"/>
    </row>
    <row r="45" spans="1:21" x14ac:dyDescent="0.25">
      <c r="A45"/>
      <c r="U45"/>
    </row>
    <row r="46" spans="1:21" x14ac:dyDescent="0.25">
      <c r="A46"/>
      <c r="U46"/>
    </row>
    <row r="47" spans="1:21" x14ac:dyDescent="0.25">
      <c r="A47"/>
      <c r="U47"/>
    </row>
    <row r="48" spans="1:21"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sheetData>
  <mergeCells count="1">
    <mergeCell ref="C10:M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B051-460C-45F5-A07D-AF726FB9318B}">
  <dimension ref="A1:G65"/>
  <sheetViews>
    <sheetView showGridLines="0" workbookViewId="0">
      <selection activeCell="C7" sqref="C7"/>
    </sheetView>
  </sheetViews>
  <sheetFormatPr defaultRowHeight="15" x14ac:dyDescent="0.25"/>
  <cols>
    <col min="1" max="1" width="2.28515625" customWidth="1"/>
    <col min="2" max="2" width="6.7109375" customWidth="1"/>
    <col min="3" max="3" width="34.28515625" customWidth="1"/>
    <col min="4" max="5" width="13.7109375" bestFit="1" customWidth="1"/>
    <col min="6" max="6" width="11.42578125" customWidth="1"/>
    <col min="7" max="7" width="6" customWidth="1"/>
  </cols>
  <sheetData>
    <row r="1" spans="1:5" x14ac:dyDescent="0.25">
      <c r="A1" s="4" t="s">
        <v>4</v>
      </c>
    </row>
    <row r="2" spans="1:5" x14ac:dyDescent="0.25">
      <c r="A2" s="4" t="s">
        <v>201</v>
      </c>
    </row>
    <row r="3" spans="1:5" x14ac:dyDescent="0.25">
      <c r="A3" s="4" t="s">
        <v>202</v>
      </c>
    </row>
    <row r="4" spans="1:5" x14ac:dyDescent="0.25">
      <c r="A4" s="4" t="s">
        <v>5</v>
      </c>
    </row>
    <row r="5" spans="1:5" x14ac:dyDescent="0.25">
      <c r="A5" s="4" t="s">
        <v>6</v>
      </c>
    </row>
    <row r="6" spans="1:5" x14ac:dyDescent="0.25">
      <c r="A6" s="4"/>
      <c r="B6" t="s">
        <v>7</v>
      </c>
    </row>
    <row r="7" spans="1:5" x14ac:dyDescent="0.25">
      <c r="A7" s="4"/>
      <c r="B7" t="s">
        <v>203</v>
      </c>
    </row>
    <row r="8" spans="1:5" x14ac:dyDescent="0.25">
      <c r="A8" s="4"/>
      <c r="B8" t="s">
        <v>8</v>
      </c>
    </row>
    <row r="9" spans="1:5" x14ac:dyDescent="0.25">
      <c r="A9" s="4" t="s">
        <v>9</v>
      </c>
    </row>
    <row r="10" spans="1:5" x14ac:dyDescent="0.25">
      <c r="B10" t="s">
        <v>10</v>
      </c>
    </row>
    <row r="11" spans="1:5" x14ac:dyDescent="0.25">
      <c r="B11" t="s">
        <v>11</v>
      </c>
    </row>
    <row r="14" spans="1:5" ht="15.75" thickBot="1" x14ac:dyDescent="0.3">
      <c r="A14" t="s">
        <v>12</v>
      </c>
    </row>
    <row r="15" spans="1:5" ht="15.75" thickBot="1" x14ac:dyDescent="0.3">
      <c r="B15" s="5" t="s">
        <v>13</v>
      </c>
      <c r="C15" s="5" t="s">
        <v>14</v>
      </c>
      <c r="D15" s="5" t="s">
        <v>15</v>
      </c>
      <c r="E15" s="5" t="s">
        <v>16</v>
      </c>
    </row>
    <row r="16" spans="1:5" ht="15.75" thickBot="1" x14ac:dyDescent="0.3">
      <c r="B16" s="6" t="s">
        <v>17</v>
      </c>
      <c r="C16" s="6" t="s">
        <v>18</v>
      </c>
      <c r="D16" s="7">
        <v>-1378733.333333333</v>
      </c>
      <c r="E16" s="7">
        <v>-1378733.333333333</v>
      </c>
    </row>
    <row r="19" spans="1:6" ht="15.75" thickBot="1" x14ac:dyDescent="0.3">
      <c r="A19" t="s">
        <v>19</v>
      </c>
    </row>
    <row r="20" spans="1:6" ht="15.75" thickBot="1" x14ac:dyDescent="0.3">
      <c r="B20" s="5" t="s">
        <v>13</v>
      </c>
      <c r="C20" s="5" t="s">
        <v>14</v>
      </c>
      <c r="D20" s="5" t="s">
        <v>15</v>
      </c>
      <c r="E20" s="5" t="s">
        <v>16</v>
      </c>
      <c r="F20" s="5" t="s">
        <v>20</v>
      </c>
    </row>
    <row r="21" spans="1:6" x14ac:dyDescent="0.25">
      <c r="B21" s="8" t="s">
        <v>21</v>
      </c>
      <c r="C21" s="8" t="s">
        <v>22</v>
      </c>
      <c r="D21" s="8">
        <v>4200</v>
      </c>
      <c r="E21" s="8">
        <v>4200</v>
      </c>
      <c r="F21" s="8" t="s">
        <v>23</v>
      </c>
    </row>
    <row r="22" spans="1:6" x14ac:dyDescent="0.25">
      <c r="B22" s="8" t="s">
        <v>24</v>
      </c>
      <c r="C22" s="8" t="s">
        <v>25</v>
      </c>
      <c r="D22" s="8">
        <v>4000</v>
      </c>
      <c r="E22" s="8">
        <v>4000</v>
      </c>
      <c r="F22" s="8" t="s">
        <v>23</v>
      </c>
    </row>
    <row r="23" spans="1:6" x14ac:dyDescent="0.25">
      <c r="B23" s="8" t="s">
        <v>26</v>
      </c>
      <c r="C23" s="8" t="s">
        <v>27</v>
      </c>
      <c r="D23" s="8">
        <v>7000</v>
      </c>
      <c r="E23" s="8">
        <v>7000</v>
      </c>
      <c r="F23" s="8" t="s">
        <v>23</v>
      </c>
    </row>
    <row r="24" spans="1:6" x14ac:dyDescent="0.25">
      <c r="B24" s="8" t="s">
        <v>28</v>
      </c>
      <c r="C24" s="8" t="s">
        <v>29</v>
      </c>
      <c r="D24" s="8">
        <v>15000</v>
      </c>
      <c r="E24" s="8">
        <v>15000</v>
      </c>
      <c r="F24" s="8" t="s">
        <v>23</v>
      </c>
    </row>
    <row r="25" spans="1:6" x14ac:dyDescent="0.25">
      <c r="B25" s="8" t="s">
        <v>30</v>
      </c>
      <c r="C25" s="8" t="s">
        <v>31</v>
      </c>
      <c r="D25" s="9">
        <v>14733.333333333332</v>
      </c>
      <c r="E25" s="9">
        <v>14733.333333333332</v>
      </c>
      <c r="F25" s="8" t="s">
        <v>23</v>
      </c>
    </row>
    <row r="26" spans="1:6" x14ac:dyDescent="0.25">
      <c r="B26" s="8" t="s">
        <v>32</v>
      </c>
      <c r="C26" s="8" t="s">
        <v>33</v>
      </c>
      <c r="D26" s="8">
        <v>5000</v>
      </c>
      <c r="E26" s="8">
        <v>5000</v>
      </c>
      <c r="F26" s="8" t="s">
        <v>23</v>
      </c>
    </row>
    <row r="27" spans="1:6" x14ac:dyDescent="0.25">
      <c r="B27" s="8" t="s">
        <v>34</v>
      </c>
      <c r="C27" s="8" t="s">
        <v>35</v>
      </c>
      <c r="D27" s="8">
        <v>0</v>
      </c>
      <c r="E27" s="8">
        <v>0</v>
      </c>
      <c r="F27" s="8" t="s">
        <v>23</v>
      </c>
    </row>
    <row r="28" spans="1:6" x14ac:dyDescent="0.25">
      <c r="B28" s="8" t="s">
        <v>36</v>
      </c>
      <c r="C28" s="8" t="s">
        <v>37</v>
      </c>
      <c r="D28" s="8">
        <v>0</v>
      </c>
      <c r="E28" s="8">
        <v>0</v>
      </c>
      <c r="F28" s="8" t="s">
        <v>23</v>
      </c>
    </row>
    <row r="29" spans="1:6" x14ac:dyDescent="0.25">
      <c r="B29" s="8" t="s">
        <v>38</v>
      </c>
      <c r="C29" s="8" t="s">
        <v>39</v>
      </c>
      <c r="D29" s="8">
        <v>60000</v>
      </c>
      <c r="E29" s="8">
        <v>60000</v>
      </c>
      <c r="F29" s="8" t="s">
        <v>23</v>
      </c>
    </row>
    <row r="30" spans="1:6" x14ac:dyDescent="0.25">
      <c r="B30" s="8" t="s">
        <v>40</v>
      </c>
      <c r="C30" s="8" t="s">
        <v>41</v>
      </c>
      <c r="D30" s="8">
        <v>6000</v>
      </c>
      <c r="E30" s="8">
        <v>6000</v>
      </c>
      <c r="F30" s="8" t="s">
        <v>23</v>
      </c>
    </row>
    <row r="31" spans="1:6" ht="15.75" thickBot="1" x14ac:dyDescent="0.3">
      <c r="B31" s="6" t="s">
        <v>42</v>
      </c>
      <c r="C31" s="6" t="s">
        <v>43</v>
      </c>
      <c r="D31" s="7">
        <v>355.55555555555713</v>
      </c>
      <c r="E31" s="7">
        <v>355.55555555555713</v>
      </c>
      <c r="F31" s="6" t="s">
        <v>23</v>
      </c>
    </row>
    <row r="34" spans="1:7" ht="15.75" thickBot="1" x14ac:dyDescent="0.3">
      <c r="A34" t="s">
        <v>44</v>
      </c>
    </row>
    <row r="35" spans="1:7" ht="15.75" thickBot="1" x14ac:dyDescent="0.3">
      <c r="B35" s="5" t="s">
        <v>13</v>
      </c>
      <c r="C35" s="5" t="s">
        <v>14</v>
      </c>
      <c r="D35" s="5" t="s">
        <v>45</v>
      </c>
      <c r="E35" s="5" t="s">
        <v>46</v>
      </c>
      <c r="F35" s="5" t="s">
        <v>47</v>
      </c>
      <c r="G35" s="5" t="s">
        <v>48</v>
      </c>
    </row>
    <row r="36" spans="1:7" x14ac:dyDescent="0.25">
      <c r="B36" s="8" t="s">
        <v>28</v>
      </c>
      <c r="C36" s="8" t="s">
        <v>29</v>
      </c>
      <c r="D36" s="8">
        <v>15000</v>
      </c>
      <c r="E36" s="8" t="s">
        <v>49</v>
      </c>
      <c r="F36" s="8" t="s">
        <v>50</v>
      </c>
      <c r="G36" s="8">
        <v>8000</v>
      </c>
    </row>
    <row r="37" spans="1:7" x14ac:dyDescent="0.25">
      <c r="B37" s="8" t="s">
        <v>38</v>
      </c>
      <c r="C37" s="8" t="s">
        <v>39</v>
      </c>
      <c r="D37" s="8">
        <v>60000</v>
      </c>
      <c r="E37" s="8" t="s">
        <v>51</v>
      </c>
      <c r="F37" s="8" t="s">
        <v>50</v>
      </c>
      <c r="G37" s="8">
        <v>60000</v>
      </c>
    </row>
    <row r="38" spans="1:7" x14ac:dyDescent="0.25">
      <c r="B38" s="8" t="s">
        <v>52</v>
      </c>
      <c r="C38" s="8" t="s">
        <v>53</v>
      </c>
      <c r="D38" s="8">
        <v>25100</v>
      </c>
      <c r="E38" s="8" t="s">
        <v>54</v>
      </c>
      <c r="F38" s="8" t="s">
        <v>50</v>
      </c>
      <c r="G38" s="8">
        <v>19900</v>
      </c>
    </row>
    <row r="39" spans="1:7" x14ac:dyDescent="0.25">
      <c r="B39" s="8" t="s">
        <v>55</v>
      </c>
      <c r="C39" s="8" t="s">
        <v>56</v>
      </c>
      <c r="D39" s="8">
        <v>38000</v>
      </c>
      <c r="E39" s="8" t="s">
        <v>57</v>
      </c>
      <c r="F39" s="8" t="s">
        <v>58</v>
      </c>
      <c r="G39" s="8">
        <v>0</v>
      </c>
    </row>
    <row r="40" spans="1:7" x14ac:dyDescent="0.25">
      <c r="B40" s="8" t="s">
        <v>59</v>
      </c>
      <c r="C40" s="8" t="s">
        <v>60</v>
      </c>
      <c r="D40" s="8">
        <v>6000</v>
      </c>
      <c r="E40" s="8" t="s">
        <v>61</v>
      </c>
      <c r="F40" s="8" t="s">
        <v>50</v>
      </c>
      <c r="G40" s="8">
        <v>3000</v>
      </c>
    </row>
    <row r="41" spans="1:7" x14ac:dyDescent="0.25">
      <c r="B41" s="8" t="s">
        <v>62</v>
      </c>
      <c r="C41" s="8" t="s">
        <v>63</v>
      </c>
      <c r="D41" s="8">
        <v>18000</v>
      </c>
      <c r="E41" s="8" t="s">
        <v>64</v>
      </c>
      <c r="F41" s="8" t="s">
        <v>58</v>
      </c>
      <c r="G41" s="8">
        <v>0</v>
      </c>
    </row>
    <row r="42" spans="1:7" x14ac:dyDescent="0.25">
      <c r="B42" s="8" t="s">
        <v>65</v>
      </c>
      <c r="C42" s="8" t="s">
        <v>66</v>
      </c>
      <c r="D42" s="8">
        <v>30000</v>
      </c>
      <c r="E42" s="8" t="s">
        <v>67</v>
      </c>
      <c r="F42" s="8" t="s">
        <v>58</v>
      </c>
      <c r="G42" s="8">
        <v>0</v>
      </c>
    </row>
    <row r="43" spans="1:7" x14ac:dyDescent="0.25">
      <c r="B43" s="8" t="s">
        <v>68</v>
      </c>
      <c r="C43" s="8" t="s">
        <v>69</v>
      </c>
      <c r="D43" s="8">
        <v>9000</v>
      </c>
      <c r="E43" s="8" t="s">
        <v>70</v>
      </c>
      <c r="F43" s="8" t="s">
        <v>50</v>
      </c>
      <c r="G43" s="8">
        <v>11000</v>
      </c>
    </row>
    <row r="44" spans="1:7" x14ac:dyDescent="0.25">
      <c r="B44" s="8" t="s">
        <v>71</v>
      </c>
      <c r="C44" s="8" t="s">
        <v>72</v>
      </c>
      <c r="D44" s="8">
        <v>30000</v>
      </c>
      <c r="E44" s="8" t="s">
        <v>73</v>
      </c>
      <c r="F44" s="8" t="s">
        <v>58</v>
      </c>
      <c r="G44" s="8">
        <v>0</v>
      </c>
    </row>
    <row r="45" spans="1:7" x14ac:dyDescent="0.25">
      <c r="B45" s="8" t="s">
        <v>21</v>
      </c>
      <c r="C45" s="8" t="s">
        <v>22</v>
      </c>
      <c r="D45" s="8">
        <v>4200</v>
      </c>
      <c r="E45" s="8" t="s">
        <v>74</v>
      </c>
      <c r="F45" s="8" t="s">
        <v>58</v>
      </c>
      <c r="G45" s="8">
        <v>0</v>
      </c>
    </row>
    <row r="46" spans="1:7" x14ac:dyDescent="0.25">
      <c r="B46" s="8" t="s">
        <v>21</v>
      </c>
      <c r="C46" s="8" t="s">
        <v>22</v>
      </c>
      <c r="D46" s="8">
        <v>4200</v>
      </c>
      <c r="E46" s="8" t="s">
        <v>75</v>
      </c>
      <c r="F46" s="8" t="s">
        <v>50</v>
      </c>
      <c r="G46" s="8">
        <v>2800</v>
      </c>
    </row>
    <row r="47" spans="1:7" x14ac:dyDescent="0.25">
      <c r="B47" s="8" t="s">
        <v>24</v>
      </c>
      <c r="C47" s="8" t="s">
        <v>25</v>
      </c>
      <c r="D47" s="8">
        <v>4000</v>
      </c>
      <c r="E47" s="8" t="s">
        <v>76</v>
      </c>
      <c r="F47" s="8" t="s">
        <v>58</v>
      </c>
      <c r="G47" s="8">
        <v>0</v>
      </c>
    </row>
    <row r="48" spans="1:7" x14ac:dyDescent="0.25">
      <c r="B48" s="8" t="s">
        <v>26</v>
      </c>
      <c r="C48" s="8" t="s">
        <v>27</v>
      </c>
      <c r="D48" s="8">
        <v>7000</v>
      </c>
      <c r="E48" s="8" t="s">
        <v>77</v>
      </c>
      <c r="F48" s="8" t="s">
        <v>50</v>
      </c>
      <c r="G48" s="8">
        <v>5000</v>
      </c>
    </row>
    <row r="49" spans="2:7" x14ac:dyDescent="0.25">
      <c r="B49" s="8" t="s">
        <v>28</v>
      </c>
      <c r="C49" s="8" t="s">
        <v>29</v>
      </c>
      <c r="D49" s="8">
        <v>15000</v>
      </c>
      <c r="E49" s="8" t="s">
        <v>78</v>
      </c>
      <c r="F49" s="8" t="s">
        <v>58</v>
      </c>
      <c r="G49" s="8">
        <v>0</v>
      </c>
    </row>
    <row r="50" spans="2:7" x14ac:dyDescent="0.25">
      <c r="B50" s="8" t="s">
        <v>21</v>
      </c>
      <c r="C50" s="8" t="s">
        <v>22</v>
      </c>
      <c r="D50" s="8">
        <v>4200</v>
      </c>
      <c r="E50" s="8" t="s">
        <v>79</v>
      </c>
      <c r="F50" s="8" t="s">
        <v>58</v>
      </c>
      <c r="G50" s="8">
        <v>0</v>
      </c>
    </row>
    <row r="51" spans="2:7" x14ac:dyDescent="0.25">
      <c r="B51" s="8" t="s">
        <v>24</v>
      </c>
      <c r="C51" s="8" t="s">
        <v>25</v>
      </c>
      <c r="D51" s="8">
        <v>4000</v>
      </c>
      <c r="E51" s="8" t="s">
        <v>80</v>
      </c>
      <c r="F51" s="8" t="s">
        <v>50</v>
      </c>
      <c r="G51" s="8">
        <v>4000</v>
      </c>
    </row>
    <row r="52" spans="2:7" x14ac:dyDescent="0.25">
      <c r="B52" s="8" t="s">
        <v>26</v>
      </c>
      <c r="C52" s="8" t="s">
        <v>27</v>
      </c>
      <c r="D52" s="8">
        <v>7000</v>
      </c>
      <c r="E52" s="8" t="s">
        <v>81</v>
      </c>
      <c r="F52" s="8" t="s">
        <v>50</v>
      </c>
      <c r="G52" s="8">
        <v>7000</v>
      </c>
    </row>
    <row r="53" spans="2:7" x14ac:dyDescent="0.25">
      <c r="B53" s="8" t="s">
        <v>28</v>
      </c>
      <c r="C53" s="8" t="s">
        <v>29</v>
      </c>
      <c r="D53" s="8">
        <v>15000</v>
      </c>
      <c r="E53" s="8" t="s">
        <v>82</v>
      </c>
      <c r="F53" s="8" t="s">
        <v>50</v>
      </c>
      <c r="G53" s="8">
        <v>15000</v>
      </c>
    </row>
    <row r="54" spans="2:7" x14ac:dyDescent="0.25">
      <c r="B54" s="8" t="s">
        <v>30</v>
      </c>
      <c r="C54" s="8" t="s">
        <v>31</v>
      </c>
      <c r="D54" s="9">
        <v>14733.333333333332</v>
      </c>
      <c r="E54" s="8" t="s">
        <v>83</v>
      </c>
      <c r="F54" s="8" t="s">
        <v>50</v>
      </c>
      <c r="G54" s="9">
        <v>11933.333333333332</v>
      </c>
    </row>
    <row r="55" spans="2:7" x14ac:dyDescent="0.25">
      <c r="B55" s="8" t="s">
        <v>32</v>
      </c>
      <c r="C55" s="8" t="s">
        <v>33</v>
      </c>
      <c r="D55" s="8">
        <v>5000</v>
      </c>
      <c r="E55" s="8" t="s">
        <v>84</v>
      </c>
      <c r="F55" s="8" t="s">
        <v>50</v>
      </c>
      <c r="G55" s="8">
        <v>2000</v>
      </c>
    </row>
    <row r="56" spans="2:7" x14ac:dyDescent="0.25">
      <c r="B56" s="8" t="s">
        <v>34</v>
      </c>
      <c r="C56" s="8" t="s">
        <v>35</v>
      </c>
      <c r="D56" s="8">
        <v>0</v>
      </c>
      <c r="E56" s="8" t="s">
        <v>85</v>
      </c>
      <c r="F56" s="8" t="s">
        <v>58</v>
      </c>
      <c r="G56" s="8">
        <v>0</v>
      </c>
    </row>
    <row r="57" spans="2:7" x14ac:dyDescent="0.25">
      <c r="B57" s="8" t="s">
        <v>36</v>
      </c>
      <c r="C57" s="8" t="s">
        <v>37</v>
      </c>
      <c r="D57" s="8">
        <v>0</v>
      </c>
      <c r="E57" s="8" t="s">
        <v>86</v>
      </c>
      <c r="F57" s="8" t="s">
        <v>58</v>
      </c>
      <c r="G57" s="8">
        <v>0</v>
      </c>
    </row>
    <row r="58" spans="2:7" x14ac:dyDescent="0.25">
      <c r="B58" s="8" t="s">
        <v>38</v>
      </c>
      <c r="C58" s="8" t="s">
        <v>39</v>
      </c>
      <c r="D58" s="8">
        <v>60000</v>
      </c>
      <c r="E58" s="8" t="s">
        <v>87</v>
      </c>
      <c r="F58" s="8" t="s">
        <v>50</v>
      </c>
      <c r="G58" s="8">
        <v>60000</v>
      </c>
    </row>
    <row r="59" spans="2:7" x14ac:dyDescent="0.25">
      <c r="B59" s="8" t="s">
        <v>40</v>
      </c>
      <c r="C59" s="8" t="s">
        <v>41</v>
      </c>
      <c r="D59" s="8">
        <v>6000</v>
      </c>
      <c r="E59" s="8" t="s">
        <v>88</v>
      </c>
      <c r="F59" s="8" t="s">
        <v>50</v>
      </c>
      <c r="G59" s="8">
        <v>6000</v>
      </c>
    </row>
    <row r="60" spans="2:7" x14ac:dyDescent="0.25">
      <c r="B60" s="8" t="s">
        <v>42</v>
      </c>
      <c r="C60" s="8" t="s">
        <v>43</v>
      </c>
      <c r="D60" s="9">
        <v>355.55555555555713</v>
      </c>
      <c r="E60" s="8" t="s">
        <v>89</v>
      </c>
      <c r="F60" s="8" t="s">
        <v>50</v>
      </c>
      <c r="G60" s="9">
        <v>355.55555555555713</v>
      </c>
    </row>
    <row r="61" spans="2:7" x14ac:dyDescent="0.25">
      <c r="B61" s="8" t="s">
        <v>30</v>
      </c>
      <c r="C61" s="8" t="s">
        <v>31</v>
      </c>
      <c r="D61" s="9">
        <v>14733.333333333332</v>
      </c>
      <c r="E61" s="8" t="s">
        <v>90</v>
      </c>
      <c r="F61" s="8" t="s">
        <v>50</v>
      </c>
      <c r="G61" s="9">
        <v>11933.333333333332</v>
      </c>
    </row>
    <row r="62" spans="2:7" x14ac:dyDescent="0.25">
      <c r="B62" s="8" t="s">
        <v>32</v>
      </c>
      <c r="C62" s="8" t="s">
        <v>33</v>
      </c>
      <c r="D62" s="8">
        <v>5000</v>
      </c>
      <c r="E62" s="8" t="s">
        <v>91</v>
      </c>
      <c r="F62" s="8" t="s">
        <v>50</v>
      </c>
      <c r="G62" s="8">
        <v>2000</v>
      </c>
    </row>
    <row r="63" spans="2:7" x14ac:dyDescent="0.25">
      <c r="B63" s="8" t="s">
        <v>32</v>
      </c>
      <c r="C63" s="8" t="s">
        <v>33</v>
      </c>
      <c r="D63" s="8">
        <v>5000</v>
      </c>
      <c r="E63" s="8" t="s">
        <v>92</v>
      </c>
      <c r="F63" s="8" t="s">
        <v>58</v>
      </c>
      <c r="G63" s="8">
        <v>0</v>
      </c>
    </row>
    <row r="64" spans="2:7" x14ac:dyDescent="0.25">
      <c r="B64" s="8" t="s">
        <v>34</v>
      </c>
      <c r="C64" s="8" t="s">
        <v>35</v>
      </c>
      <c r="D64" s="8">
        <v>0</v>
      </c>
      <c r="E64" s="8" t="s">
        <v>93</v>
      </c>
      <c r="F64" s="8" t="s">
        <v>50</v>
      </c>
      <c r="G64" s="8">
        <v>5500</v>
      </c>
    </row>
    <row r="65" spans="2:7" ht="15.75" thickBot="1" x14ac:dyDescent="0.3">
      <c r="B65" s="6" t="s">
        <v>40</v>
      </c>
      <c r="C65" s="6" t="s">
        <v>41</v>
      </c>
      <c r="D65" s="6">
        <v>6000</v>
      </c>
      <c r="E65" s="6" t="s">
        <v>94</v>
      </c>
      <c r="F65" s="6" t="s">
        <v>58</v>
      </c>
      <c r="G65" s="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A4145-9487-4A38-85A7-65028A3C7AF7}">
  <dimension ref="A1:H32"/>
  <sheetViews>
    <sheetView showGridLines="0" workbookViewId="0">
      <selection activeCell="C7" sqref="C7"/>
    </sheetView>
  </sheetViews>
  <sheetFormatPr defaultRowHeight="15" x14ac:dyDescent="0.25"/>
  <cols>
    <col min="1" max="1" width="2.28515625" customWidth="1"/>
    <col min="2" max="2" width="6.7109375" bestFit="1" customWidth="1"/>
    <col min="3" max="3" width="34.28515625" bestFit="1" customWidth="1"/>
    <col min="4" max="4" width="12" bestFit="1" customWidth="1"/>
    <col min="5" max="5" width="12.7109375" bestFit="1" customWidth="1"/>
    <col min="6" max="6" width="10.85546875" bestFit="1" customWidth="1"/>
    <col min="7" max="8" width="12" bestFit="1" customWidth="1"/>
  </cols>
  <sheetData>
    <row r="1" spans="1:8" x14ac:dyDescent="0.25">
      <c r="A1" s="4" t="s">
        <v>98</v>
      </c>
    </row>
    <row r="2" spans="1:8" x14ac:dyDescent="0.25">
      <c r="A2" s="4" t="s">
        <v>201</v>
      </c>
    </row>
    <row r="3" spans="1:8" x14ac:dyDescent="0.25">
      <c r="A3" s="4" t="s">
        <v>202</v>
      </c>
    </row>
    <row r="6" spans="1:8" ht="15.75" thickBot="1" x14ac:dyDescent="0.3">
      <c r="A6" t="s">
        <v>19</v>
      </c>
    </row>
    <row r="7" spans="1:8" x14ac:dyDescent="0.25">
      <c r="B7" s="10"/>
      <c r="C7" s="10"/>
      <c r="D7" s="10" t="s">
        <v>99</v>
      </c>
      <c r="E7" s="10" t="s">
        <v>100</v>
      </c>
      <c r="F7" s="10" t="s">
        <v>101</v>
      </c>
      <c r="G7" s="10" t="s">
        <v>102</v>
      </c>
      <c r="H7" s="10" t="s">
        <v>102</v>
      </c>
    </row>
    <row r="8" spans="1:8" ht="15.75" thickBot="1" x14ac:dyDescent="0.3">
      <c r="B8" s="11" t="s">
        <v>13</v>
      </c>
      <c r="C8" s="11" t="s">
        <v>14</v>
      </c>
      <c r="D8" s="11" t="s">
        <v>103</v>
      </c>
      <c r="E8" s="11" t="s">
        <v>104</v>
      </c>
      <c r="F8" s="11" t="s">
        <v>105</v>
      </c>
      <c r="G8" s="11" t="s">
        <v>106</v>
      </c>
      <c r="H8" s="11" t="s">
        <v>107</v>
      </c>
    </row>
    <row r="9" spans="1:8" x14ac:dyDescent="0.25">
      <c r="B9" s="8" t="s">
        <v>21</v>
      </c>
      <c r="C9" s="8" t="s">
        <v>22</v>
      </c>
      <c r="D9" s="8">
        <v>4200</v>
      </c>
      <c r="E9" s="8">
        <v>-33.666666666666671</v>
      </c>
      <c r="F9" s="8">
        <v>110</v>
      </c>
      <c r="G9" s="8">
        <v>33.666666666666671</v>
      </c>
      <c r="H9" s="8">
        <v>1E+30</v>
      </c>
    </row>
    <row r="10" spans="1:8" x14ac:dyDescent="0.25">
      <c r="B10" s="8" t="s">
        <v>24</v>
      </c>
      <c r="C10" s="8" t="s">
        <v>25</v>
      </c>
      <c r="D10" s="8">
        <v>4000</v>
      </c>
      <c r="E10" s="8">
        <v>210</v>
      </c>
      <c r="F10" s="8">
        <v>210</v>
      </c>
      <c r="G10" s="8">
        <v>1E+30</v>
      </c>
      <c r="H10" s="8">
        <v>210</v>
      </c>
    </row>
    <row r="11" spans="1:8" x14ac:dyDescent="0.25">
      <c r="B11" s="8" t="s">
        <v>26</v>
      </c>
      <c r="C11" s="8" t="s">
        <v>27</v>
      </c>
      <c r="D11" s="8">
        <v>7000</v>
      </c>
      <c r="E11" s="8">
        <v>0</v>
      </c>
      <c r="F11" s="8">
        <v>60.5</v>
      </c>
      <c r="G11" s="8">
        <v>99.999999999999986</v>
      </c>
      <c r="H11" s="8">
        <v>60.500000000000007</v>
      </c>
    </row>
    <row r="12" spans="1:8" x14ac:dyDescent="0.25">
      <c r="B12" s="8" t="s">
        <v>28</v>
      </c>
      <c r="C12" s="8" t="s">
        <v>29</v>
      </c>
      <c r="D12" s="8">
        <v>15000</v>
      </c>
      <c r="E12" s="8">
        <v>33.333333333333329</v>
      </c>
      <c r="F12" s="8">
        <v>53.5</v>
      </c>
      <c r="G12" s="8">
        <v>1E+30</v>
      </c>
      <c r="H12" s="8">
        <v>33.333333333333329</v>
      </c>
    </row>
    <row r="13" spans="1:8" x14ac:dyDescent="0.25">
      <c r="B13" s="8" t="s">
        <v>30</v>
      </c>
      <c r="C13" s="8" t="s">
        <v>31</v>
      </c>
      <c r="D13" s="8">
        <v>14733.333333333332</v>
      </c>
      <c r="E13" s="8">
        <v>0</v>
      </c>
      <c r="F13" s="8">
        <v>143.25</v>
      </c>
      <c r="G13" s="8">
        <v>47.5</v>
      </c>
      <c r="H13" s="8">
        <v>5.7500000000000036</v>
      </c>
    </row>
    <row r="14" spans="1:8" x14ac:dyDescent="0.25">
      <c r="B14" s="8" t="s">
        <v>32</v>
      </c>
      <c r="C14" s="8" t="s">
        <v>33</v>
      </c>
      <c r="D14" s="8">
        <v>5000</v>
      </c>
      <c r="E14" s="8">
        <v>47.5</v>
      </c>
      <c r="F14" s="8">
        <v>155.25</v>
      </c>
      <c r="G14" s="8">
        <v>1E+30</v>
      </c>
      <c r="H14" s="8">
        <v>47.5</v>
      </c>
    </row>
    <row r="15" spans="1:8" x14ac:dyDescent="0.25">
      <c r="B15" s="8" t="s">
        <v>34</v>
      </c>
      <c r="C15" s="8" t="s">
        <v>35</v>
      </c>
      <c r="D15" s="8">
        <v>0</v>
      </c>
      <c r="E15" s="8">
        <v>-7.6666666666666714</v>
      </c>
      <c r="F15" s="8">
        <v>136</v>
      </c>
      <c r="G15" s="8">
        <v>7.6666666666666714</v>
      </c>
      <c r="H15" s="8">
        <v>1E+30</v>
      </c>
    </row>
    <row r="16" spans="1:8" x14ac:dyDescent="0.25">
      <c r="B16" s="8" t="s">
        <v>36</v>
      </c>
      <c r="C16" s="8" t="s">
        <v>37</v>
      </c>
      <c r="D16" s="8">
        <v>0</v>
      </c>
      <c r="E16" s="8">
        <v>-35</v>
      </c>
      <c r="F16" s="8">
        <v>66.25</v>
      </c>
      <c r="G16" s="8">
        <v>35</v>
      </c>
      <c r="H16" s="8">
        <v>1E+30</v>
      </c>
    </row>
    <row r="17" spans="1:8" x14ac:dyDescent="0.25">
      <c r="B17" s="8" t="s">
        <v>38</v>
      </c>
      <c r="C17" s="8" t="s">
        <v>39</v>
      </c>
      <c r="D17" s="8">
        <v>60000</v>
      </c>
      <c r="E17" s="8">
        <v>0</v>
      </c>
      <c r="F17" s="8">
        <v>33.75</v>
      </c>
      <c r="G17" s="8">
        <v>1E+30</v>
      </c>
      <c r="H17" s="8">
        <v>11.666666666666666</v>
      </c>
    </row>
    <row r="18" spans="1:8" x14ac:dyDescent="0.25">
      <c r="B18" s="8" t="s">
        <v>40</v>
      </c>
      <c r="C18" s="8" t="s">
        <v>41</v>
      </c>
      <c r="D18" s="8">
        <v>6000</v>
      </c>
      <c r="E18" s="8">
        <v>22</v>
      </c>
      <c r="F18" s="8">
        <v>22</v>
      </c>
      <c r="G18" s="8">
        <v>1E+30</v>
      </c>
      <c r="H18" s="8">
        <v>22</v>
      </c>
    </row>
    <row r="19" spans="1:8" ht="15.75" thickBot="1" x14ac:dyDescent="0.3">
      <c r="B19" s="6" t="s">
        <v>42</v>
      </c>
      <c r="C19" s="6" t="s">
        <v>43</v>
      </c>
      <c r="D19" s="6">
        <v>355.55555555555713</v>
      </c>
      <c r="E19" s="6">
        <v>0</v>
      </c>
      <c r="F19" s="6">
        <v>26.625</v>
      </c>
      <c r="G19" s="6">
        <v>4.3125000000000027</v>
      </c>
      <c r="H19" s="6">
        <v>26.625</v>
      </c>
    </row>
    <row r="21" spans="1:8" ht="15.75" thickBot="1" x14ac:dyDescent="0.3">
      <c r="A21" t="s">
        <v>44</v>
      </c>
    </row>
    <row r="22" spans="1:8" x14ac:dyDescent="0.25">
      <c r="B22" s="10"/>
      <c r="C22" s="10"/>
      <c r="D22" s="10" t="s">
        <v>99</v>
      </c>
      <c r="E22" s="10" t="s">
        <v>108</v>
      </c>
      <c r="F22" s="10" t="s">
        <v>109</v>
      </c>
      <c r="G22" s="10" t="s">
        <v>102</v>
      </c>
      <c r="H22" s="10" t="s">
        <v>102</v>
      </c>
    </row>
    <row r="23" spans="1:8" ht="15.75" thickBot="1" x14ac:dyDescent="0.3">
      <c r="B23" s="11" t="s">
        <v>13</v>
      </c>
      <c r="C23" s="11" t="s">
        <v>14</v>
      </c>
      <c r="D23" s="11" t="s">
        <v>103</v>
      </c>
      <c r="E23" s="11" t="s">
        <v>110</v>
      </c>
      <c r="F23" s="11" t="s">
        <v>111</v>
      </c>
      <c r="G23" s="11" t="s">
        <v>106</v>
      </c>
      <c r="H23" s="11" t="s">
        <v>107</v>
      </c>
    </row>
    <row r="24" spans="1:8" x14ac:dyDescent="0.25">
      <c r="B24" s="8" t="s">
        <v>28</v>
      </c>
      <c r="C24" s="8" t="s">
        <v>29</v>
      </c>
      <c r="D24" s="8">
        <v>15000</v>
      </c>
      <c r="E24" s="8">
        <v>0</v>
      </c>
      <c r="F24" s="8">
        <v>0</v>
      </c>
      <c r="G24" s="8">
        <v>8000</v>
      </c>
      <c r="H24" s="8">
        <v>1E+30</v>
      </c>
    </row>
    <row r="25" spans="1:8" x14ac:dyDescent="0.25">
      <c r="B25" s="8" t="s">
        <v>38</v>
      </c>
      <c r="C25" s="8" t="s">
        <v>39</v>
      </c>
      <c r="D25" s="8">
        <v>60000</v>
      </c>
      <c r="E25" s="8">
        <v>0</v>
      </c>
      <c r="F25" s="8">
        <v>0</v>
      </c>
      <c r="G25" s="8">
        <v>60000</v>
      </c>
      <c r="H25" s="8">
        <v>1E+30</v>
      </c>
    </row>
    <row r="26" spans="1:8" x14ac:dyDescent="0.25">
      <c r="B26" s="8" t="s">
        <v>52</v>
      </c>
      <c r="C26" s="8" t="s">
        <v>53</v>
      </c>
      <c r="D26" s="8">
        <v>25100</v>
      </c>
      <c r="E26" s="8">
        <v>0</v>
      </c>
      <c r="F26" s="8">
        <v>45000</v>
      </c>
      <c r="G26" s="8">
        <v>1E+30</v>
      </c>
      <c r="H26" s="8">
        <v>19900</v>
      </c>
    </row>
    <row r="27" spans="1:8" x14ac:dyDescent="0.25">
      <c r="B27" s="8" t="s">
        <v>55</v>
      </c>
      <c r="C27" s="8" t="s">
        <v>56</v>
      </c>
      <c r="D27" s="8">
        <v>38000</v>
      </c>
      <c r="E27" s="8">
        <v>71.833333333333343</v>
      </c>
      <c r="F27" s="8">
        <v>38000</v>
      </c>
      <c r="G27" s="8">
        <v>400.00000000000182</v>
      </c>
      <c r="H27" s="8">
        <v>17900</v>
      </c>
    </row>
    <row r="28" spans="1:8" x14ac:dyDescent="0.25">
      <c r="B28" s="8" t="s">
        <v>59</v>
      </c>
      <c r="C28" s="8" t="s">
        <v>60</v>
      </c>
      <c r="D28" s="8">
        <v>6000</v>
      </c>
      <c r="E28" s="8">
        <v>0</v>
      </c>
      <c r="F28" s="8">
        <v>9000</v>
      </c>
      <c r="G28" s="8">
        <v>1E+30</v>
      </c>
      <c r="H28" s="8">
        <v>3000</v>
      </c>
    </row>
    <row r="29" spans="1:8" x14ac:dyDescent="0.25">
      <c r="B29" s="8" t="s">
        <v>62</v>
      </c>
      <c r="C29" s="8" t="s">
        <v>63</v>
      </c>
      <c r="D29" s="8">
        <v>18000</v>
      </c>
      <c r="E29" s="8">
        <v>40.333333333333336</v>
      </c>
      <c r="F29" s="8">
        <v>18000</v>
      </c>
      <c r="G29" s="8">
        <v>7500</v>
      </c>
      <c r="H29" s="8">
        <v>10500</v>
      </c>
    </row>
    <row r="30" spans="1:8" x14ac:dyDescent="0.25">
      <c r="B30" s="8" t="s">
        <v>65</v>
      </c>
      <c r="C30" s="8" t="s">
        <v>66</v>
      </c>
      <c r="D30" s="8">
        <v>30000</v>
      </c>
      <c r="E30" s="8">
        <v>17.75</v>
      </c>
      <c r="F30" s="8">
        <v>30000</v>
      </c>
      <c r="G30" s="8">
        <v>1E+30</v>
      </c>
      <c r="H30" s="8">
        <v>533.33333333333576</v>
      </c>
    </row>
    <row r="31" spans="1:8" x14ac:dyDescent="0.25">
      <c r="B31" s="8" t="s">
        <v>68</v>
      </c>
      <c r="C31" s="8" t="s">
        <v>69</v>
      </c>
      <c r="D31" s="8">
        <v>9000</v>
      </c>
      <c r="E31" s="8">
        <v>0</v>
      </c>
      <c r="F31" s="8">
        <v>20000</v>
      </c>
      <c r="G31" s="8">
        <v>1E+30</v>
      </c>
      <c r="H31" s="8">
        <v>11000</v>
      </c>
    </row>
    <row r="32" spans="1:8" ht="15.75" thickBot="1" x14ac:dyDescent="0.3">
      <c r="B32" s="6" t="s">
        <v>71</v>
      </c>
      <c r="C32" s="6" t="s">
        <v>72</v>
      </c>
      <c r="D32" s="6">
        <v>30000</v>
      </c>
      <c r="E32" s="6">
        <v>67.5</v>
      </c>
      <c r="F32" s="6">
        <v>30000</v>
      </c>
      <c r="G32" s="6">
        <v>1E+30</v>
      </c>
      <c r="H32" s="6">
        <v>30000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CE8A0-69CC-4FEB-B4FB-2D8481454DD9}">
  <dimension ref="A1:P50"/>
  <sheetViews>
    <sheetView zoomScale="55" zoomScaleNormal="55" workbookViewId="0">
      <selection activeCell="A30" sqref="A30:P35"/>
    </sheetView>
  </sheetViews>
  <sheetFormatPr defaultRowHeight="15" x14ac:dyDescent="0.25"/>
  <cols>
    <col min="1" max="1" width="26.85546875" style="20" bestFit="1" customWidth="1"/>
    <col min="2" max="2" width="16.140625" style="20" bestFit="1" customWidth="1"/>
    <col min="3" max="3" width="27.28515625" style="20" bestFit="1" customWidth="1"/>
    <col min="4" max="4" width="17.7109375" style="20" bestFit="1" customWidth="1"/>
    <col min="5" max="5" width="10.5703125" style="20" bestFit="1" customWidth="1"/>
    <col min="6" max="6" width="12.42578125" style="20" bestFit="1" customWidth="1"/>
    <col min="7" max="7" width="16.42578125" style="20" bestFit="1" customWidth="1"/>
    <col min="8" max="8" width="25.7109375" style="20" bestFit="1" customWidth="1"/>
    <col min="9" max="9" width="12.140625" style="20" bestFit="1" customWidth="1"/>
    <col min="10" max="10" width="14.7109375" style="20" bestFit="1" customWidth="1"/>
    <col min="11" max="11" width="15.42578125" style="20" bestFit="1" customWidth="1"/>
    <col min="12" max="12" width="11.28515625" style="20" bestFit="1" customWidth="1"/>
    <col min="13" max="13" width="25" style="20" bestFit="1" customWidth="1"/>
    <col min="14" max="14" width="13.42578125" style="20" bestFit="1" customWidth="1"/>
    <col min="15" max="15" width="17.140625" style="20" bestFit="1" customWidth="1"/>
    <col min="16" max="16" width="16.7109375" style="20" bestFit="1" customWidth="1"/>
    <col min="17" max="16384" width="9.140625" style="20"/>
  </cols>
  <sheetData>
    <row r="1" spans="1:16" x14ac:dyDescent="0.25">
      <c r="A1" s="19"/>
    </row>
    <row r="2" spans="1:16" x14ac:dyDescent="0.25">
      <c r="A2" s="19"/>
    </row>
    <row r="3" spans="1:16" x14ac:dyDescent="0.25">
      <c r="A3" s="19"/>
      <c r="C3" s="25" t="s">
        <v>112</v>
      </c>
      <c r="D3" s="25" t="s">
        <v>113</v>
      </c>
      <c r="E3" s="25" t="s">
        <v>114</v>
      </c>
      <c r="F3" s="25" t="s">
        <v>115</v>
      </c>
      <c r="G3" s="25" t="s">
        <v>116</v>
      </c>
      <c r="H3" s="25" t="s">
        <v>117</v>
      </c>
      <c r="I3" s="25" t="s">
        <v>118</v>
      </c>
      <c r="J3" s="25" t="s">
        <v>119</v>
      </c>
      <c r="K3" s="25" t="s">
        <v>120</v>
      </c>
      <c r="L3" s="25" t="s">
        <v>121</v>
      </c>
      <c r="M3" s="25" t="s">
        <v>122</v>
      </c>
    </row>
    <row r="4" spans="1:16" x14ac:dyDescent="0.25">
      <c r="B4" s="4" t="s">
        <v>123</v>
      </c>
      <c r="C4" s="21">
        <v>300</v>
      </c>
      <c r="D4" s="21">
        <v>450</v>
      </c>
      <c r="E4" s="21">
        <v>180</v>
      </c>
      <c r="F4" s="21">
        <v>120</v>
      </c>
      <c r="G4" s="21">
        <v>270</v>
      </c>
      <c r="H4" s="21">
        <v>320</v>
      </c>
      <c r="I4" s="21">
        <v>350</v>
      </c>
      <c r="J4" s="21">
        <v>130</v>
      </c>
      <c r="K4" s="21">
        <v>75</v>
      </c>
      <c r="L4" s="21">
        <v>200</v>
      </c>
      <c r="M4" s="21">
        <v>120</v>
      </c>
    </row>
    <row r="5" spans="1:16" x14ac:dyDescent="0.25">
      <c r="B5" s="4" t="s">
        <v>124</v>
      </c>
      <c r="C5" s="21">
        <v>160</v>
      </c>
      <c r="D5" s="21">
        <v>150</v>
      </c>
      <c r="E5" s="21">
        <v>100</v>
      </c>
      <c r="F5" s="21">
        <v>60</v>
      </c>
      <c r="G5" s="21">
        <v>120</v>
      </c>
      <c r="H5" s="21">
        <v>140</v>
      </c>
      <c r="I5" s="21">
        <v>175</v>
      </c>
      <c r="J5" s="21">
        <v>60</v>
      </c>
      <c r="K5" s="21">
        <v>40</v>
      </c>
      <c r="L5" s="21">
        <v>160</v>
      </c>
      <c r="M5" s="21">
        <v>90</v>
      </c>
    </row>
    <row r="6" spans="1:16" x14ac:dyDescent="0.25">
      <c r="B6" s="4" t="s">
        <v>125</v>
      </c>
      <c r="C6" s="21">
        <f>SUMPRODUCT($B$11:$B$17, C11:C17)</f>
        <v>30</v>
      </c>
      <c r="D6" s="21">
        <f t="shared" ref="D6:M6" si="0">SUMPRODUCT($B$11:$B$17, D11:D17)</f>
        <v>90</v>
      </c>
      <c r="E6" s="21">
        <f t="shared" si="0"/>
        <v>19.5</v>
      </c>
      <c r="F6" s="21">
        <f t="shared" si="0"/>
        <v>6.5</v>
      </c>
      <c r="G6" s="21">
        <f t="shared" si="0"/>
        <v>6.75</v>
      </c>
      <c r="H6" s="21">
        <f t="shared" si="0"/>
        <v>24.75</v>
      </c>
      <c r="I6" s="21">
        <f t="shared" si="0"/>
        <v>39</v>
      </c>
      <c r="J6" s="21">
        <f t="shared" si="0"/>
        <v>3.75</v>
      </c>
      <c r="K6" s="21">
        <f t="shared" si="0"/>
        <v>1.25</v>
      </c>
      <c r="L6" s="21">
        <f t="shared" si="0"/>
        <v>18</v>
      </c>
      <c r="M6" s="21">
        <f t="shared" si="0"/>
        <v>3.375</v>
      </c>
    </row>
    <row r="7" spans="1:16" x14ac:dyDescent="0.25">
      <c r="B7" s="4" t="s">
        <v>126</v>
      </c>
      <c r="C7" s="21">
        <f>C4-C5-C6</f>
        <v>110</v>
      </c>
      <c r="D7" s="21">
        <f t="shared" ref="D7:M7" si="1">D4-D5-D6</f>
        <v>210</v>
      </c>
      <c r="E7" s="21">
        <f t="shared" si="1"/>
        <v>60.5</v>
      </c>
      <c r="F7" s="21">
        <f t="shared" si="1"/>
        <v>53.5</v>
      </c>
      <c r="G7" s="21">
        <f t="shared" si="1"/>
        <v>143.25</v>
      </c>
      <c r="H7" s="21">
        <f t="shared" si="1"/>
        <v>155.25</v>
      </c>
      <c r="I7" s="21">
        <f t="shared" si="1"/>
        <v>136</v>
      </c>
      <c r="J7" s="21">
        <f t="shared" si="1"/>
        <v>66.25</v>
      </c>
      <c r="K7" s="21">
        <f t="shared" si="1"/>
        <v>33.75</v>
      </c>
      <c r="L7" s="21">
        <f t="shared" si="1"/>
        <v>22</v>
      </c>
      <c r="M7" s="21">
        <f t="shared" si="1"/>
        <v>26.625</v>
      </c>
    </row>
    <row r="8" spans="1:16" x14ac:dyDescent="0.25">
      <c r="A8" s="19"/>
    </row>
    <row r="9" spans="1:16" x14ac:dyDescent="0.25">
      <c r="A9" s="19"/>
    </row>
    <row r="10" spans="1:16" x14ac:dyDescent="0.25">
      <c r="A10" s="25"/>
      <c r="B10" s="25" t="s">
        <v>127</v>
      </c>
      <c r="C10" s="29" t="s">
        <v>128</v>
      </c>
      <c r="D10" s="29"/>
      <c r="E10" s="29"/>
      <c r="F10" s="29"/>
      <c r="G10" s="29"/>
      <c r="H10" s="29"/>
      <c r="I10" s="29"/>
      <c r="J10" s="29"/>
      <c r="K10" s="29"/>
      <c r="L10" s="29"/>
      <c r="M10" s="29"/>
      <c r="N10" s="30" t="s">
        <v>129</v>
      </c>
      <c r="O10" s="30"/>
      <c r="P10" s="30" t="s">
        <v>130</v>
      </c>
    </row>
    <row r="11" spans="1:16" x14ac:dyDescent="0.25">
      <c r="A11" s="25" t="s">
        <v>131</v>
      </c>
      <c r="B11" s="17">
        <v>9</v>
      </c>
      <c r="C11" s="28">
        <v>3</v>
      </c>
      <c r="D11" s="28"/>
      <c r="E11" s="28"/>
      <c r="F11" s="28"/>
      <c r="G11" s="28"/>
      <c r="H11" s="28">
        <v>2.5</v>
      </c>
      <c r="I11" s="28"/>
      <c r="J11" s="28"/>
      <c r="K11" s="28"/>
      <c r="L11" s="28"/>
      <c r="M11" s="28"/>
      <c r="N11" s="20">
        <f>SUMPRODUCT(C11:M11,$C$22:$M$22)</f>
        <v>25100</v>
      </c>
      <c r="O11" s="20" t="s">
        <v>132</v>
      </c>
      <c r="P11" s="20">
        <v>45000</v>
      </c>
    </row>
    <row r="12" spans="1:16" x14ac:dyDescent="0.25">
      <c r="A12" s="25" t="s">
        <v>133</v>
      </c>
      <c r="B12" s="27">
        <v>1.5</v>
      </c>
      <c r="C12" s="18">
        <v>2</v>
      </c>
      <c r="D12" s="18"/>
      <c r="E12" s="18"/>
      <c r="F12" s="18"/>
      <c r="G12" s="18">
        <v>1.5</v>
      </c>
      <c r="H12" s="18">
        <v>1.5</v>
      </c>
      <c r="I12" s="18">
        <v>2</v>
      </c>
      <c r="J12" s="18"/>
      <c r="K12" s="18"/>
      <c r="L12" s="18"/>
      <c r="M12" s="18"/>
      <c r="N12" s="20">
        <f t="shared" ref="N12:N17" si="2">SUMPRODUCT(C12:M12,$C$22:$M$22)</f>
        <v>38000</v>
      </c>
      <c r="O12" s="20" t="s">
        <v>132</v>
      </c>
      <c r="P12" s="20">
        <v>38000</v>
      </c>
    </row>
    <row r="13" spans="1:16" x14ac:dyDescent="0.25">
      <c r="A13" s="25" t="s">
        <v>134</v>
      </c>
      <c r="B13" s="27">
        <v>60</v>
      </c>
      <c r="C13" s="18"/>
      <c r="D13" s="18">
        <v>1.5</v>
      </c>
      <c r="E13" s="18"/>
      <c r="F13" s="18"/>
      <c r="G13" s="18"/>
      <c r="H13" s="18"/>
      <c r="I13" s="18"/>
      <c r="J13" s="18"/>
      <c r="K13" s="18"/>
      <c r="L13" s="18"/>
      <c r="M13" s="18"/>
      <c r="N13" s="20">
        <f t="shared" si="2"/>
        <v>6000</v>
      </c>
      <c r="O13" s="20" t="s">
        <v>132</v>
      </c>
      <c r="P13" s="20">
        <v>9000</v>
      </c>
    </row>
    <row r="14" spans="1:16" x14ac:dyDescent="0.25">
      <c r="A14" s="25" t="s">
        <v>135</v>
      </c>
      <c r="B14" s="27">
        <v>13</v>
      </c>
      <c r="C14" s="18"/>
      <c r="D14" s="18"/>
      <c r="E14" s="18">
        <v>1.5</v>
      </c>
      <c r="F14" s="18">
        <v>0.5</v>
      </c>
      <c r="G14" s="18"/>
      <c r="H14" s="18"/>
      <c r="I14" s="18"/>
      <c r="J14" s="18"/>
      <c r="K14" s="18"/>
      <c r="L14" s="18"/>
      <c r="M14" s="18"/>
      <c r="N14" s="20">
        <f t="shared" si="2"/>
        <v>18000</v>
      </c>
      <c r="O14" s="20" t="s">
        <v>132</v>
      </c>
      <c r="P14" s="20">
        <v>18000</v>
      </c>
    </row>
    <row r="15" spans="1:16" x14ac:dyDescent="0.25">
      <c r="A15" s="25" t="s">
        <v>136</v>
      </c>
      <c r="B15" s="27">
        <v>2.25</v>
      </c>
      <c r="C15" s="18"/>
      <c r="D15" s="18"/>
      <c r="E15" s="18"/>
      <c r="F15" s="18"/>
      <c r="G15" s="18">
        <v>2</v>
      </c>
      <c r="H15" s="18"/>
      <c r="I15" s="18"/>
      <c r="J15" s="18"/>
      <c r="K15" s="18"/>
      <c r="L15" s="18"/>
      <c r="M15" s="18">
        <v>1.5</v>
      </c>
      <c r="N15" s="20">
        <f t="shared" si="2"/>
        <v>30000</v>
      </c>
      <c r="O15" s="20" t="s">
        <v>132</v>
      </c>
      <c r="P15" s="20">
        <v>30000</v>
      </c>
    </row>
    <row r="16" spans="1:16" x14ac:dyDescent="0.25">
      <c r="A16" s="25" t="s">
        <v>137</v>
      </c>
      <c r="B16" s="27">
        <v>12</v>
      </c>
      <c r="C16" s="18"/>
      <c r="D16" s="18"/>
      <c r="E16" s="18"/>
      <c r="F16" s="18"/>
      <c r="G16" s="18"/>
      <c r="H16" s="18"/>
      <c r="I16" s="18">
        <v>3</v>
      </c>
      <c r="J16" s="18"/>
      <c r="K16" s="18"/>
      <c r="L16" s="18">
        <v>1.5</v>
      </c>
      <c r="M16" s="18"/>
      <c r="N16" s="20">
        <f t="shared" si="2"/>
        <v>9000</v>
      </c>
      <c r="O16" s="20" t="s">
        <v>132</v>
      </c>
      <c r="P16" s="20">
        <v>20000</v>
      </c>
    </row>
    <row r="17" spans="1:16" x14ac:dyDescent="0.25">
      <c r="A17" s="25" t="s">
        <v>138</v>
      </c>
      <c r="B17" s="27">
        <v>2.5</v>
      </c>
      <c r="C17" s="18"/>
      <c r="D17" s="18"/>
      <c r="E17" s="18"/>
      <c r="F17" s="18"/>
      <c r="G17" s="18"/>
      <c r="H17" s="18"/>
      <c r="I17" s="18"/>
      <c r="J17" s="18">
        <v>1.5</v>
      </c>
      <c r="K17" s="18">
        <v>0.5</v>
      </c>
      <c r="L17" s="18"/>
      <c r="M17" s="18"/>
      <c r="N17" s="20">
        <f t="shared" si="2"/>
        <v>30000</v>
      </c>
      <c r="O17" s="20" t="s">
        <v>132</v>
      </c>
      <c r="P17" s="20">
        <v>30000</v>
      </c>
    </row>
    <row r="18" spans="1:16" x14ac:dyDescent="0.25">
      <c r="A18" s="19"/>
    </row>
    <row r="19" spans="1:16" x14ac:dyDescent="0.25">
      <c r="A19" s="19"/>
    </row>
    <row r="20" spans="1:16" x14ac:dyDescent="0.25">
      <c r="A20" s="19"/>
    </row>
    <row r="21" spans="1:16" x14ac:dyDescent="0.25">
      <c r="A21" s="20" t="s">
        <v>139</v>
      </c>
      <c r="B21" s="25"/>
      <c r="C21" s="25" t="s">
        <v>112</v>
      </c>
      <c r="D21" s="25" t="s">
        <v>113</v>
      </c>
      <c r="E21" s="25" t="s">
        <v>114</v>
      </c>
      <c r="F21" s="25" t="s">
        <v>115</v>
      </c>
      <c r="G21" s="25" t="s">
        <v>116</v>
      </c>
      <c r="H21" s="25" t="s">
        <v>117</v>
      </c>
      <c r="I21" s="25" t="s">
        <v>118</v>
      </c>
      <c r="J21" s="25" t="s">
        <v>119</v>
      </c>
      <c r="K21" s="25" t="s">
        <v>120</v>
      </c>
      <c r="L21" s="25" t="s">
        <v>121</v>
      </c>
      <c r="M21" s="25" t="s">
        <v>122</v>
      </c>
      <c r="O21" s="41"/>
      <c r="P21" s="42" t="s">
        <v>140</v>
      </c>
    </row>
    <row r="22" spans="1:16" x14ac:dyDescent="0.25">
      <c r="A22" s="20" t="s">
        <v>141</v>
      </c>
      <c r="B22" s="25"/>
      <c r="C22" s="18">
        <v>4200</v>
      </c>
      <c r="D22" s="18">
        <v>4000</v>
      </c>
      <c r="E22" s="18">
        <v>7000</v>
      </c>
      <c r="F22" s="18">
        <v>15000</v>
      </c>
      <c r="G22" s="18">
        <v>14733.333333333332</v>
      </c>
      <c r="H22" s="18">
        <v>5000</v>
      </c>
      <c r="I22" s="18">
        <v>0</v>
      </c>
      <c r="J22" s="18">
        <v>0</v>
      </c>
      <c r="K22" s="18">
        <v>60000</v>
      </c>
      <c r="L22" s="18">
        <v>6000</v>
      </c>
      <c r="M22" s="18">
        <v>355.55555555555713</v>
      </c>
      <c r="O22" s="22"/>
      <c r="P22" s="20">
        <f>SUMPRODUCT(C7:M7,C22:M22)</f>
        <v>7581266.666666667</v>
      </c>
    </row>
    <row r="23" spans="1:16" x14ac:dyDescent="0.25">
      <c r="B23" s="25"/>
      <c r="C23" s="33" t="s">
        <v>132</v>
      </c>
      <c r="D23" s="33" t="s">
        <v>132</v>
      </c>
      <c r="E23" s="33" t="s">
        <v>132</v>
      </c>
      <c r="F23" s="33" t="s">
        <v>132</v>
      </c>
      <c r="G23" s="33"/>
      <c r="H23" s="33" t="s">
        <v>132</v>
      </c>
      <c r="I23" s="33" t="s">
        <v>132</v>
      </c>
      <c r="J23" s="33"/>
      <c r="K23" s="33"/>
      <c r="L23" s="33" t="s">
        <v>132</v>
      </c>
      <c r="M23" s="18"/>
      <c r="N23" s="24" t="s">
        <v>142</v>
      </c>
      <c r="P23" s="20">
        <v>8960000</v>
      </c>
    </row>
    <row r="24" spans="1:16" x14ac:dyDescent="0.25">
      <c r="A24" s="20" t="s">
        <v>143</v>
      </c>
      <c r="B24" s="25"/>
      <c r="C24" s="18">
        <v>7000</v>
      </c>
      <c r="D24" s="18">
        <v>4000</v>
      </c>
      <c r="E24" s="18">
        <v>12000</v>
      </c>
      <c r="F24" s="18">
        <v>15000</v>
      </c>
      <c r="G24" s="18"/>
      <c r="H24" s="18">
        <v>5000</v>
      </c>
      <c r="I24" s="18">
        <v>5500</v>
      </c>
      <c r="J24" s="18"/>
      <c r="K24" s="18"/>
      <c r="L24" s="18">
        <v>6000</v>
      </c>
      <c r="M24" s="18"/>
      <c r="N24" s="24" t="s">
        <v>144</v>
      </c>
      <c r="O24" s="22"/>
      <c r="P24" s="20">
        <f>P22-P23</f>
        <v>-1378733.333333333</v>
      </c>
    </row>
    <row r="25" spans="1:16" x14ac:dyDescent="0.25">
      <c r="B25" s="25"/>
      <c r="C25" s="33" t="s">
        <v>145</v>
      </c>
      <c r="D25" s="33"/>
      <c r="E25" s="33"/>
      <c r="F25" s="33"/>
      <c r="G25" s="33" t="s">
        <v>145</v>
      </c>
      <c r="H25" s="33" t="s">
        <v>145</v>
      </c>
      <c r="I25" s="33"/>
      <c r="J25" s="33"/>
      <c r="K25" s="33"/>
      <c r="L25" s="33"/>
      <c r="M25" s="18"/>
    </row>
    <row r="26" spans="1:16" x14ac:dyDescent="0.25">
      <c r="A26" s="20" t="s">
        <v>146</v>
      </c>
      <c r="B26" s="25"/>
      <c r="C26" s="18">
        <f>C24*0.6</f>
        <v>4200</v>
      </c>
      <c r="D26" s="18"/>
      <c r="E26" s="18"/>
      <c r="F26" s="18"/>
      <c r="G26" s="18">
        <v>2800</v>
      </c>
      <c r="H26" s="18">
        <f>H24*0.6</f>
        <v>3000</v>
      </c>
      <c r="I26" s="18"/>
      <c r="J26" s="18"/>
      <c r="K26" s="18"/>
      <c r="L26" s="18"/>
      <c r="M26" s="18"/>
    </row>
    <row r="27" spans="1:16" x14ac:dyDescent="0.25">
      <c r="B27"/>
      <c r="C27" s="43" t="s">
        <v>157</v>
      </c>
      <c r="D27" s="43"/>
      <c r="E27" s="43"/>
      <c r="F27" s="43"/>
      <c r="G27" s="43"/>
      <c r="H27" s="43" t="s">
        <v>158</v>
      </c>
      <c r="I27"/>
      <c r="J27"/>
      <c r="K27"/>
      <c r="L27"/>
      <c r="M27"/>
      <c r="N27"/>
    </row>
    <row r="28" spans="1:16" x14ac:dyDescent="0.25">
      <c r="B28"/>
      <c r="C28"/>
      <c r="D28"/>
      <c r="E28"/>
      <c r="F28"/>
      <c r="G28"/>
      <c r="H28"/>
      <c r="I28"/>
      <c r="J28"/>
      <c r="K28"/>
      <c r="L28"/>
      <c r="M28"/>
      <c r="N28"/>
    </row>
    <row r="29" spans="1:16" x14ac:dyDescent="0.25">
      <c r="B29"/>
      <c r="C29"/>
      <c r="D29"/>
      <c r="E29"/>
      <c r="F29"/>
      <c r="G29"/>
      <c r="H29"/>
      <c r="I29"/>
      <c r="J29"/>
      <c r="K29"/>
      <c r="L29"/>
      <c r="M29"/>
      <c r="N29"/>
    </row>
    <row r="30" spans="1:16" x14ac:dyDescent="0.25">
      <c r="A30" t="s">
        <v>148</v>
      </c>
      <c r="B30" s="34" t="s">
        <v>160</v>
      </c>
      <c r="C30" s="35"/>
      <c r="D30" s="35"/>
      <c r="E30" s="35"/>
      <c r="F30" s="35"/>
      <c r="G30" s="35"/>
      <c r="H30" s="35"/>
      <c r="I30" s="35"/>
      <c r="J30" s="35"/>
      <c r="K30" s="35"/>
      <c r="L30" s="35"/>
      <c r="M30" s="35"/>
      <c r="N30" s="35"/>
      <c r="O30" s="35"/>
      <c r="P30" s="35"/>
    </row>
    <row r="31" spans="1:16" x14ac:dyDescent="0.25">
      <c r="A31"/>
      <c r="B31" s="34" t="s">
        <v>274</v>
      </c>
      <c r="C31" s="35"/>
      <c r="D31" s="35"/>
      <c r="E31" s="35"/>
      <c r="F31" s="35"/>
      <c r="G31" s="35"/>
      <c r="H31" s="35"/>
      <c r="I31" s="35"/>
      <c r="J31" s="35"/>
      <c r="K31" s="35"/>
      <c r="L31" s="35"/>
      <c r="M31" s="35"/>
      <c r="N31" s="35"/>
      <c r="O31" s="35"/>
      <c r="P31" s="35"/>
    </row>
    <row r="32" spans="1:16" x14ac:dyDescent="0.25">
      <c r="A32"/>
      <c r="B32" s="34" t="s">
        <v>275</v>
      </c>
      <c r="C32" s="35"/>
      <c r="D32" s="35"/>
      <c r="E32" s="35"/>
      <c r="F32" s="35"/>
      <c r="G32" s="35"/>
      <c r="H32" s="35"/>
      <c r="I32" s="35"/>
      <c r="J32" s="35"/>
      <c r="K32" s="35"/>
      <c r="L32" s="35"/>
      <c r="M32" s="35"/>
      <c r="N32" s="35"/>
      <c r="O32" s="35"/>
      <c r="P32" s="35"/>
    </row>
    <row r="33" spans="1:16" x14ac:dyDescent="0.25">
      <c r="A33"/>
      <c r="B33" s="34" t="s">
        <v>199</v>
      </c>
      <c r="C33" s="31"/>
      <c r="D33" s="31"/>
      <c r="E33" s="31"/>
      <c r="F33" s="31"/>
      <c r="G33" s="31"/>
      <c r="H33" s="31"/>
      <c r="I33" s="31"/>
      <c r="J33" s="31"/>
      <c r="K33" s="31"/>
      <c r="L33" s="31"/>
      <c r="M33" s="31"/>
      <c r="N33" s="35"/>
      <c r="O33" s="35"/>
      <c r="P33" s="35"/>
    </row>
    <row r="34" spans="1:16" x14ac:dyDescent="0.25">
      <c r="A34"/>
      <c r="B34" s="34" t="s">
        <v>276</v>
      </c>
      <c r="C34" s="31"/>
      <c r="D34" s="31"/>
      <c r="E34" s="31"/>
      <c r="F34" s="31"/>
      <c r="G34" s="31"/>
      <c r="H34" s="31"/>
      <c r="I34" s="31"/>
      <c r="J34" s="31"/>
      <c r="K34" s="31"/>
      <c r="L34" s="31"/>
      <c r="M34" s="31"/>
      <c r="N34" s="35"/>
      <c r="O34" s="35"/>
      <c r="P34" s="35"/>
    </row>
    <row r="35" spans="1:16" x14ac:dyDescent="0.25">
      <c r="A35"/>
      <c r="B35"/>
      <c r="C35"/>
      <c r="D35"/>
      <c r="E35"/>
      <c r="F35"/>
      <c r="G35"/>
      <c r="H35"/>
      <c r="I35"/>
      <c r="J35"/>
      <c r="K35"/>
      <c r="L35"/>
      <c r="M35"/>
    </row>
    <row r="36" spans="1:16" x14ac:dyDescent="0.25">
      <c r="A36"/>
      <c r="B36"/>
      <c r="C36"/>
      <c r="D36"/>
      <c r="E36"/>
      <c r="F36"/>
      <c r="G36"/>
      <c r="H36"/>
      <c r="I36"/>
      <c r="J36"/>
      <c r="K36"/>
      <c r="L36"/>
      <c r="M36"/>
    </row>
    <row r="37" spans="1:16" x14ac:dyDescent="0.25">
      <c r="A37"/>
      <c r="B37"/>
      <c r="C37"/>
      <c r="D37"/>
      <c r="E37"/>
      <c r="F37"/>
      <c r="G37"/>
      <c r="H37"/>
      <c r="I37"/>
      <c r="J37"/>
      <c r="K37"/>
      <c r="L37"/>
      <c r="M37"/>
    </row>
    <row r="38" spans="1:16" x14ac:dyDescent="0.25">
      <c r="A38"/>
      <c r="B38"/>
      <c r="C38"/>
      <c r="D38"/>
      <c r="E38"/>
      <c r="F38"/>
      <c r="G38"/>
      <c r="H38"/>
      <c r="I38"/>
      <c r="J38"/>
      <c r="K38"/>
      <c r="L38"/>
      <c r="M38"/>
    </row>
    <row r="39" spans="1:16" x14ac:dyDescent="0.25">
      <c r="A39"/>
      <c r="B39"/>
      <c r="C39"/>
      <c r="D39"/>
      <c r="E39"/>
      <c r="F39"/>
      <c r="G39"/>
      <c r="H39"/>
      <c r="I39"/>
      <c r="J39"/>
      <c r="K39"/>
      <c r="L39"/>
      <c r="M39"/>
    </row>
    <row r="40" spans="1:16" x14ac:dyDescent="0.25">
      <c r="A40"/>
    </row>
    <row r="45" spans="1:16" x14ac:dyDescent="0.25">
      <c r="A45"/>
    </row>
    <row r="46" spans="1:16" x14ac:dyDescent="0.25">
      <c r="A46"/>
    </row>
    <row r="47" spans="1:16" x14ac:dyDescent="0.25">
      <c r="A47"/>
    </row>
    <row r="48" spans="1:16" x14ac:dyDescent="0.25">
      <c r="A48"/>
    </row>
    <row r="49" spans="1:13" x14ac:dyDescent="0.25">
      <c r="A49"/>
    </row>
    <row r="50" spans="1:13" x14ac:dyDescent="0.25">
      <c r="A50"/>
      <c r="B50"/>
      <c r="C50"/>
      <c r="D50"/>
      <c r="E50"/>
      <c r="F50"/>
      <c r="G50"/>
      <c r="H50"/>
      <c r="I50"/>
      <c r="J50"/>
      <c r="K50"/>
      <c r="L50"/>
      <c r="M50"/>
    </row>
  </sheetData>
  <mergeCells count="1">
    <mergeCell ref="C10:M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6242-F355-45D1-AE47-57F49CD90160}">
  <dimension ref="A1:G65"/>
  <sheetViews>
    <sheetView showGridLines="0" workbookViewId="0">
      <selection activeCell="D12" sqref="D12"/>
    </sheetView>
  </sheetViews>
  <sheetFormatPr defaultRowHeight="15" x14ac:dyDescent="0.25"/>
  <cols>
    <col min="1" max="1" width="2.28515625" customWidth="1"/>
    <col min="2" max="2" width="6.42578125" customWidth="1"/>
    <col min="3" max="3" width="35.85546875" bestFit="1" customWidth="1"/>
    <col min="4" max="5" width="13.7109375" bestFit="1" customWidth="1"/>
    <col min="6" max="6" width="11.42578125" customWidth="1"/>
    <col min="7" max="7" width="12" bestFit="1" customWidth="1"/>
  </cols>
  <sheetData>
    <row r="1" spans="1:5" x14ac:dyDescent="0.25">
      <c r="A1" s="4" t="s">
        <v>4</v>
      </c>
    </row>
    <row r="2" spans="1:5" x14ac:dyDescent="0.25">
      <c r="A2" s="4" t="s">
        <v>204</v>
      </c>
    </row>
    <row r="3" spans="1:5" x14ac:dyDescent="0.25">
      <c r="A3" s="4" t="s">
        <v>205</v>
      </c>
    </row>
    <row r="4" spans="1:5" x14ac:dyDescent="0.25">
      <c r="A4" s="4" t="s">
        <v>5</v>
      </c>
    </row>
    <row r="5" spans="1:5" x14ac:dyDescent="0.25">
      <c r="A5" s="4" t="s">
        <v>6</v>
      </c>
    </row>
    <row r="6" spans="1:5" x14ac:dyDescent="0.25">
      <c r="A6" s="4"/>
      <c r="B6" t="s">
        <v>7</v>
      </c>
    </row>
    <row r="7" spans="1:5" x14ac:dyDescent="0.25">
      <c r="A7" s="4"/>
      <c r="B7" t="s">
        <v>166</v>
      </c>
    </row>
    <row r="8" spans="1:5" x14ac:dyDescent="0.25">
      <c r="A8" s="4"/>
      <c r="B8" t="s">
        <v>206</v>
      </c>
    </row>
    <row r="9" spans="1:5" x14ac:dyDescent="0.25">
      <c r="A9" s="4" t="s">
        <v>9</v>
      </c>
    </row>
    <row r="10" spans="1:5" x14ac:dyDescent="0.25">
      <c r="B10" t="s">
        <v>10</v>
      </c>
    </row>
    <row r="11" spans="1:5" x14ac:dyDescent="0.25">
      <c r="B11" t="s">
        <v>11</v>
      </c>
    </row>
    <row r="14" spans="1:5" ht="15.75" thickBot="1" x14ac:dyDescent="0.3">
      <c r="A14" t="s">
        <v>12</v>
      </c>
    </row>
    <row r="15" spans="1:5" ht="15.75" thickBot="1" x14ac:dyDescent="0.3">
      <c r="B15" s="5" t="s">
        <v>13</v>
      </c>
      <c r="C15" s="5" t="s">
        <v>14</v>
      </c>
      <c r="D15" s="5" t="s">
        <v>15</v>
      </c>
      <c r="E15" s="5" t="s">
        <v>16</v>
      </c>
    </row>
    <row r="16" spans="1:5" ht="15.75" thickBot="1" x14ac:dyDescent="0.3">
      <c r="B16" s="6" t="s">
        <v>207</v>
      </c>
      <c r="C16" s="6" t="s">
        <v>18</v>
      </c>
      <c r="D16" s="6">
        <v>-2037066.666666667</v>
      </c>
      <c r="E16" s="6">
        <v>-2037066.666666667</v>
      </c>
    </row>
    <row r="19" spans="1:6" ht="15.75" thickBot="1" x14ac:dyDescent="0.3">
      <c r="A19" t="s">
        <v>19</v>
      </c>
    </row>
    <row r="20" spans="1:6" ht="15.75" thickBot="1" x14ac:dyDescent="0.3">
      <c r="B20" s="5" t="s">
        <v>13</v>
      </c>
      <c r="C20" s="5" t="s">
        <v>14</v>
      </c>
      <c r="D20" s="5" t="s">
        <v>15</v>
      </c>
      <c r="E20" s="5" t="s">
        <v>16</v>
      </c>
      <c r="F20" s="5" t="s">
        <v>20</v>
      </c>
    </row>
    <row r="21" spans="1:6" x14ac:dyDescent="0.25">
      <c r="B21" s="8" t="s">
        <v>208</v>
      </c>
      <c r="C21" s="8" t="s">
        <v>209</v>
      </c>
      <c r="D21" s="8">
        <v>4200</v>
      </c>
      <c r="E21" s="8">
        <v>4200</v>
      </c>
      <c r="F21" s="8" t="s">
        <v>23</v>
      </c>
    </row>
    <row r="22" spans="1:6" x14ac:dyDescent="0.25">
      <c r="B22" s="8" t="s">
        <v>210</v>
      </c>
      <c r="C22" s="8" t="s">
        <v>211</v>
      </c>
      <c r="D22" s="8">
        <v>4000</v>
      </c>
      <c r="E22" s="8">
        <v>4000</v>
      </c>
      <c r="F22" s="8" t="s">
        <v>23</v>
      </c>
    </row>
    <row r="23" spans="1:6" x14ac:dyDescent="0.25">
      <c r="B23" s="8" t="s">
        <v>212</v>
      </c>
      <c r="C23" s="8" t="s">
        <v>213</v>
      </c>
      <c r="D23" s="8">
        <v>7000</v>
      </c>
      <c r="E23" s="8">
        <v>7000</v>
      </c>
      <c r="F23" s="8" t="s">
        <v>23</v>
      </c>
    </row>
    <row r="24" spans="1:6" x14ac:dyDescent="0.25">
      <c r="B24" s="8" t="s">
        <v>214</v>
      </c>
      <c r="C24" s="8" t="s">
        <v>215</v>
      </c>
      <c r="D24" s="8">
        <v>15000</v>
      </c>
      <c r="E24" s="8">
        <v>15000</v>
      </c>
      <c r="F24" s="8" t="s">
        <v>23</v>
      </c>
    </row>
    <row r="25" spans="1:6" x14ac:dyDescent="0.25">
      <c r="B25" s="8" t="s">
        <v>216</v>
      </c>
      <c r="C25" s="8" t="s">
        <v>217</v>
      </c>
      <c r="D25" s="8">
        <v>8066.6666666666661</v>
      </c>
      <c r="E25" s="8">
        <v>8066.6666666666661</v>
      </c>
      <c r="F25" s="8" t="s">
        <v>23</v>
      </c>
    </row>
    <row r="26" spans="1:6" x14ac:dyDescent="0.25">
      <c r="B26" s="8" t="s">
        <v>218</v>
      </c>
      <c r="C26" s="8" t="s">
        <v>219</v>
      </c>
      <c r="D26" s="8">
        <v>5000</v>
      </c>
      <c r="E26" s="8">
        <v>5000</v>
      </c>
      <c r="F26" s="8" t="s">
        <v>23</v>
      </c>
    </row>
    <row r="27" spans="1:6" x14ac:dyDescent="0.25">
      <c r="B27" s="8" t="s">
        <v>220</v>
      </c>
      <c r="C27" s="8" t="s">
        <v>221</v>
      </c>
      <c r="D27" s="8">
        <v>0</v>
      </c>
      <c r="E27" s="8">
        <v>0</v>
      </c>
      <c r="F27" s="8" t="s">
        <v>23</v>
      </c>
    </row>
    <row r="28" spans="1:6" x14ac:dyDescent="0.25">
      <c r="B28" s="8" t="s">
        <v>222</v>
      </c>
      <c r="C28" s="8" t="s">
        <v>223</v>
      </c>
      <c r="D28" s="8">
        <v>0</v>
      </c>
      <c r="E28" s="8">
        <v>0</v>
      </c>
      <c r="F28" s="8" t="s">
        <v>23</v>
      </c>
    </row>
    <row r="29" spans="1:6" x14ac:dyDescent="0.25">
      <c r="B29" s="8" t="s">
        <v>224</v>
      </c>
      <c r="C29" s="8" t="s">
        <v>225</v>
      </c>
      <c r="D29" s="8">
        <v>60000</v>
      </c>
      <c r="E29" s="8">
        <v>60000</v>
      </c>
      <c r="F29" s="8" t="s">
        <v>23</v>
      </c>
    </row>
    <row r="30" spans="1:6" x14ac:dyDescent="0.25">
      <c r="B30" s="8" t="s">
        <v>226</v>
      </c>
      <c r="C30" s="8" t="s">
        <v>227</v>
      </c>
      <c r="D30" s="8">
        <v>6000</v>
      </c>
      <c r="E30" s="8">
        <v>6000</v>
      </c>
      <c r="F30" s="8" t="s">
        <v>23</v>
      </c>
    </row>
    <row r="31" spans="1:6" x14ac:dyDescent="0.25">
      <c r="B31" s="8" t="s">
        <v>228</v>
      </c>
      <c r="C31" s="8" t="s">
        <v>229</v>
      </c>
      <c r="D31" s="8">
        <v>9244.4444444444453</v>
      </c>
      <c r="E31" s="8">
        <v>9244.4444444444453</v>
      </c>
      <c r="F31" s="8" t="s">
        <v>23</v>
      </c>
    </row>
    <row r="32" spans="1:6" x14ac:dyDescent="0.25">
      <c r="B32" s="8" t="s">
        <v>230</v>
      </c>
      <c r="C32" s="8" t="s">
        <v>231</v>
      </c>
      <c r="D32" s="8">
        <v>0</v>
      </c>
      <c r="E32" s="8">
        <v>0</v>
      </c>
      <c r="F32" s="8" t="s">
        <v>23</v>
      </c>
    </row>
    <row r="33" spans="1:7" x14ac:dyDescent="0.25">
      <c r="B33" s="8" t="s">
        <v>232</v>
      </c>
      <c r="C33" s="8" t="s">
        <v>231</v>
      </c>
      <c r="D33" s="8">
        <v>2000</v>
      </c>
      <c r="E33" s="8">
        <v>2000</v>
      </c>
      <c r="F33" s="8" t="s">
        <v>23</v>
      </c>
    </row>
    <row r="34" spans="1:7" x14ac:dyDescent="0.25">
      <c r="B34" s="8" t="s">
        <v>233</v>
      </c>
      <c r="C34" s="8" t="s">
        <v>231</v>
      </c>
      <c r="D34" s="8">
        <v>0</v>
      </c>
      <c r="E34" s="8">
        <v>0</v>
      </c>
      <c r="F34" s="8" t="s">
        <v>23</v>
      </c>
    </row>
    <row r="35" spans="1:7" x14ac:dyDescent="0.25">
      <c r="B35" s="8" t="s">
        <v>234</v>
      </c>
      <c r="C35" s="8" t="s">
        <v>231</v>
      </c>
      <c r="D35" s="8">
        <v>0</v>
      </c>
      <c r="E35" s="8">
        <v>0</v>
      </c>
      <c r="F35" s="8" t="s">
        <v>23</v>
      </c>
    </row>
    <row r="36" spans="1:7" x14ac:dyDescent="0.25">
      <c r="B36" s="8" t="s">
        <v>235</v>
      </c>
      <c r="C36" s="8" t="s">
        <v>236</v>
      </c>
      <c r="D36" s="8">
        <v>0</v>
      </c>
      <c r="E36" s="8">
        <v>0</v>
      </c>
      <c r="F36" s="8" t="s">
        <v>23</v>
      </c>
    </row>
    <row r="37" spans="1:7" x14ac:dyDescent="0.25">
      <c r="B37" s="8" t="s">
        <v>237</v>
      </c>
      <c r="C37" s="8" t="s">
        <v>231</v>
      </c>
      <c r="D37" s="8">
        <v>0</v>
      </c>
      <c r="E37" s="8">
        <v>0</v>
      </c>
      <c r="F37" s="8" t="s">
        <v>23</v>
      </c>
    </row>
    <row r="38" spans="1:7" x14ac:dyDescent="0.25">
      <c r="B38" s="8" t="s">
        <v>238</v>
      </c>
      <c r="C38" s="8" t="s">
        <v>231</v>
      </c>
      <c r="D38" s="8">
        <v>0</v>
      </c>
      <c r="E38" s="8">
        <v>0</v>
      </c>
      <c r="F38" s="8" t="s">
        <v>23</v>
      </c>
    </row>
    <row r="39" spans="1:7" x14ac:dyDescent="0.25">
      <c r="B39" s="8" t="s">
        <v>239</v>
      </c>
      <c r="C39" s="8" t="s">
        <v>240</v>
      </c>
      <c r="D39" s="8">
        <v>0</v>
      </c>
      <c r="E39" s="8">
        <v>0</v>
      </c>
      <c r="F39" s="8" t="s">
        <v>23</v>
      </c>
    </row>
    <row r="40" spans="1:7" x14ac:dyDescent="0.25">
      <c r="B40" s="8" t="s">
        <v>241</v>
      </c>
      <c r="C40" s="8" t="s">
        <v>242</v>
      </c>
      <c r="D40" s="8">
        <v>0</v>
      </c>
      <c r="E40" s="8">
        <v>0</v>
      </c>
      <c r="F40" s="8" t="s">
        <v>23</v>
      </c>
    </row>
    <row r="41" spans="1:7" x14ac:dyDescent="0.25">
      <c r="B41" s="8" t="s">
        <v>243</v>
      </c>
      <c r="C41" s="8" t="s">
        <v>231</v>
      </c>
      <c r="D41" s="8">
        <v>0</v>
      </c>
      <c r="E41" s="8">
        <v>0</v>
      </c>
      <c r="F41" s="8" t="s">
        <v>23</v>
      </c>
    </row>
    <row r="42" spans="1:7" ht="15.75" thickBot="1" x14ac:dyDescent="0.3">
      <c r="B42" s="6" t="s">
        <v>244</v>
      </c>
      <c r="C42" s="6" t="s">
        <v>245</v>
      </c>
      <c r="D42" s="6">
        <v>0</v>
      </c>
      <c r="E42" s="6">
        <v>0</v>
      </c>
      <c r="F42" s="6" t="s">
        <v>23</v>
      </c>
    </row>
    <row r="45" spans="1:7" ht="15.75" thickBot="1" x14ac:dyDescent="0.3">
      <c r="A45" t="s">
        <v>44</v>
      </c>
    </row>
    <row r="46" spans="1:7" ht="15.75" thickBot="1" x14ac:dyDescent="0.3">
      <c r="B46" s="5" t="s">
        <v>13</v>
      </c>
      <c r="C46" s="5" t="s">
        <v>14</v>
      </c>
      <c r="D46" s="5" t="s">
        <v>45</v>
      </c>
      <c r="E46" s="5" t="s">
        <v>46</v>
      </c>
      <c r="F46" s="5" t="s">
        <v>47</v>
      </c>
      <c r="G46" s="5" t="s">
        <v>48</v>
      </c>
    </row>
    <row r="47" spans="1:7" x14ac:dyDescent="0.25">
      <c r="B47" s="8" t="s">
        <v>246</v>
      </c>
      <c r="C47" s="8" t="s">
        <v>247</v>
      </c>
      <c r="D47" s="8">
        <v>4200</v>
      </c>
      <c r="E47" s="8" t="s">
        <v>248</v>
      </c>
      <c r="F47" s="8" t="s">
        <v>58</v>
      </c>
      <c r="G47" s="8">
        <v>0</v>
      </c>
    </row>
    <row r="48" spans="1:7" x14ac:dyDescent="0.25">
      <c r="B48" s="8" t="s">
        <v>249</v>
      </c>
      <c r="C48" s="8" t="s">
        <v>247</v>
      </c>
      <c r="D48" s="8">
        <v>15000</v>
      </c>
      <c r="E48" s="8" t="s">
        <v>250</v>
      </c>
      <c r="F48" s="8" t="s">
        <v>50</v>
      </c>
      <c r="G48" s="8">
        <v>8000</v>
      </c>
    </row>
    <row r="49" spans="2:7" x14ac:dyDescent="0.25">
      <c r="B49" s="8" t="s">
        <v>251</v>
      </c>
      <c r="C49" s="8" t="s">
        <v>252</v>
      </c>
      <c r="D49" s="8">
        <v>8066.6666666666661</v>
      </c>
      <c r="E49" s="8" t="s">
        <v>253</v>
      </c>
      <c r="F49" s="8" t="s">
        <v>50</v>
      </c>
      <c r="G49" s="8">
        <v>5266.6666666666661</v>
      </c>
    </row>
    <row r="50" spans="2:7" x14ac:dyDescent="0.25">
      <c r="B50" s="8" t="s">
        <v>254</v>
      </c>
      <c r="C50" s="8" t="s">
        <v>247</v>
      </c>
      <c r="D50" s="8">
        <v>5000</v>
      </c>
      <c r="E50" s="8" t="s">
        <v>255</v>
      </c>
      <c r="F50" s="8" t="s">
        <v>50</v>
      </c>
      <c r="G50" s="8">
        <v>2000</v>
      </c>
    </row>
    <row r="51" spans="2:7" x14ac:dyDescent="0.25">
      <c r="B51" s="8" t="s">
        <v>256</v>
      </c>
      <c r="C51" s="8" t="s">
        <v>257</v>
      </c>
      <c r="D51" s="8">
        <v>60000</v>
      </c>
      <c r="E51" s="8" t="s">
        <v>258</v>
      </c>
      <c r="F51" s="8" t="s">
        <v>50</v>
      </c>
      <c r="G51" s="8">
        <v>60000</v>
      </c>
    </row>
    <row r="52" spans="2:7" x14ac:dyDescent="0.25">
      <c r="B52" s="8" t="s">
        <v>65</v>
      </c>
      <c r="C52" s="8" t="s">
        <v>53</v>
      </c>
      <c r="D52" s="8">
        <v>25100</v>
      </c>
      <c r="E52" s="8" t="s">
        <v>67</v>
      </c>
      <c r="F52" s="8" t="s">
        <v>50</v>
      </c>
      <c r="G52" s="8">
        <v>19900</v>
      </c>
    </row>
    <row r="53" spans="2:7" x14ac:dyDescent="0.25">
      <c r="B53" s="8" t="s">
        <v>68</v>
      </c>
      <c r="C53" s="8" t="s">
        <v>56</v>
      </c>
      <c r="D53" s="8">
        <v>28000</v>
      </c>
      <c r="E53" s="8" t="s">
        <v>70</v>
      </c>
      <c r="F53" s="8" t="s">
        <v>58</v>
      </c>
      <c r="G53" s="8">
        <v>0</v>
      </c>
    </row>
    <row r="54" spans="2:7" x14ac:dyDescent="0.25">
      <c r="B54" s="8" t="s">
        <v>71</v>
      </c>
      <c r="C54" s="8" t="s">
        <v>60</v>
      </c>
      <c r="D54" s="8">
        <v>9000</v>
      </c>
      <c r="E54" s="8" t="s">
        <v>73</v>
      </c>
      <c r="F54" s="8" t="s">
        <v>58</v>
      </c>
      <c r="G54" s="8">
        <v>0</v>
      </c>
    </row>
    <row r="55" spans="2:7" x14ac:dyDescent="0.25">
      <c r="B55" s="8" t="s">
        <v>259</v>
      </c>
      <c r="C55" s="8" t="s">
        <v>63</v>
      </c>
      <c r="D55" s="8">
        <v>18000</v>
      </c>
      <c r="E55" s="8" t="s">
        <v>260</v>
      </c>
      <c r="F55" s="8" t="s">
        <v>58</v>
      </c>
      <c r="G55" s="8">
        <v>0</v>
      </c>
    </row>
    <row r="56" spans="2:7" x14ac:dyDescent="0.25">
      <c r="B56" s="8" t="s">
        <v>261</v>
      </c>
      <c r="C56" s="8" t="s">
        <v>66</v>
      </c>
      <c r="D56" s="8">
        <v>30000</v>
      </c>
      <c r="E56" s="8" t="s">
        <v>262</v>
      </c>
      <c r="F56" s="8" t="s">
        <v>58</v>
      </c>
      <c r="G56" s="8">
        <v>0</v>
      </c>
    </row>
    <row r="57" spans="2:7" x14ac:dyDescent="0.25">
      <c r="B57" s="8" t="s">
        <v>263</v>
      </c>
      <c r="C57" s="8" t="s">
        <v>69</v>
      </c>
      <c r="D57" s="8">
        <v>9000</v>
      </c>
      <c r="E57" s="8" t="s">
        <v>264</v>
      </c>
      <c r="F57" s="8" t="s">
        <v>50</v>
      </c>
      <c r="G57" s="8">
        <v>11000</v>
      </c>
    </row>
    <row r="58" spans="2:7" x14ac:dyDescent="0.25">
      <c r="B58" s="8" t="s">
        <v>265</v>
      </c>
      <c r="C58" s="8" t="s">
        <v>72</v>
      </c>
      <c r="D58" s="8">
        <v>30000</v>
      </c>
      <c r="E58" s="8" t="s">
        <v>266</v>
      </c>
      <c r="F58" s="8" t="s">
        <v>58</v>
      </c>
      <c r="G58" s="8">
        <v>0</v>
      </c>
    </row>
    <row r="59" spans="2:7" x14ac:dyDescent="0.25">
      <c r="B59" s="8" t="s">
        <v>208</v>
      </c>
      <c r="C59" s="8" t="s">
        <v>209</v>
      </c>
      <c r="D59" s="8">
        <v>4200</v>
      </c>
      <c r="E59" s="8" t="s">
        <v>267</v>
      </c>
      <c r="F59" s="8" t="s">
        <v>50</v>
      </c>
      <c r="G59" s="8">
        <v>2800</v>
      </c>
    </row>
    <row r="60" spans="2:7" x14ac:dyDescent="0.25">
      <c r="B60" s="8" t="s">
        <v>210</v>
      </c>
      <c r="C60" s="8" t="s">
        <v>211</v>
      </c>
      <c r="D60" s="8">
        <v>4000</v>
      </c>
      <c r="E60" s="8" t="s">
        <v>268</v>
      </c>
      <c r="F60" s="8" t="s">
        <v>58</v>
      </c>
      <c r="G60" s="8">
        <v>0</v>
      </c>
    </row>
    <row r="61" spans="2:7" x14ac:dyDescent="0.25">
      <c r="B61" s="8" t="s">
        <v>212</v>
      </c>
      <c r="C61" s="8" t="s">
        <v>213</v>
      </c>
      <c r="D61" s="8">
        <v>7000</v>
      </c>
      <c r="E61" s="8" t="s">
        <v>269</v>
      </c>
      <c r="F61" s="8" t="s">
        <v>50</v>
      </c>
      <c r="G61" s="8">
        <v>5000</v>
      </c>
    </row>
    <row r="62" spans="2:7" x14ac:dyDescent="0.25">
      <c r="B62" s="8" t="s">
        <v>214</v>
      </c>
      <c r="C62" s="8" t="s">
        <v>215</v>
      </c>
      <c r="D62" s="8">
        <v>15000</v>
      </c>
      <c r="E62" s="8" t="s">
        <v>270</v>
      </c>
      <c r="F62" s="8" t="s">
        <v>58</v>
      </c>
      <c r="G62" s="8">
        <v>0</v>
      </c>
    </row>
    <row r="63" spans="2:7" x14ac:dyDescent="0.25">
      <c r="B63" s="8" t="s">
        <v>218</v>
      </c>
      <c r="C63" s="8" t="s">
        <v>219</v>
      </c>
      <c r="D63" s="8">
        <v>5000</v>
      </c>
      <c r="E63" s="8" t="s">
        <v>271</v>
      </c>
      <c r="F63" s="8" t="s">
        <v>58</v>
      </c>
      <c r="G63" s="8">
        <v>0</v>
      </c>
    </row>
    <row r="64" spans="2:7" x14ac:dyDescent="0.25">
      <c r="B64" s="8" t="s">
        <v>220</v>
      </c>
      <c r="C64" s="8" t="s">
        <v>221</v>
      </c>
      <c r="D64" s="8">
        <v>0</v>
      </c>
      <c r="E64" s="8" t="s">
        <v>272</v>
      </c>
      <c r="F64" s="8" t="s">
        <v>50</v>
      </c>
      <c r="G64" s="8">
        <v>5500</v>
      </c>
    </row>
    <row r="65" spans="2:7" ht="15.75" thickBot="1" x14ac:dyDescent="0.3">
      <c r="B65" s="6" t="s">
        <v>226</v>
      </c>
      <c r="C65" s="6" t="s">
        <v>227</v>
      </c>
      <c r="D65" s="6">
        <v>6000</v>
      </c>
      <c r="E65" s="6" t="s">
        <v>273</v>
      </c>
      <c r="F65" s="6" t="s">
        <v>58</v>
      </c>
      <c r="G65" s="6">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BF3FD-BF5D-457B-8BD4-D214E15D4CC2}">
  <dimension ref="A1:H46"/>
  <sheetViews>
    <sheetView showGridLines="0" workbookViewId="0">
      <selection activeCell="D12" sqref="D12"/>
    </sheetView>
  </sheetViews>
  <sheetFormatPr defaultRowHeight="15" x14ac:dyDescent="0.25"/>
  <cols>
    <col min="1" max="1" width="2.28515625" customWidth="1"/>
    <col min="2" max="2" width="6.7109375" bestFit="1" customWidth="1"/>
    <col min="3" max="3" width="35.85546875" bestFit="1" customWidth="1"/>
    <col min="4" max="4" width="12" bestFit="1" customWidth="1"/>
    <col min="5" max="5" width="12.7109375" bestFit="1" customWidth="1"/>
    <col min="6" max="6" width="10.85546875" bestFit="1" customWidth="1"/>
    <col min="7" max="8" width="12" bestFit="1" customWidth="1"/>
  </cols>
  <sheetData>
    <row r="1" spans="1:8" x14ac:dyDescent="0.25">
      <c r="A1" s="4" t="s">
        <v>98</v>
      </c>
    </row>
    <row r="2" spans="1:8" x14ac:dyDescent="0.25">
      <c r="A2" s="4" t="s">
        <v>204</v>
      </c>
    </row>
    <row r="3" spans="1:8" x14ac:dyDescent="0.25">
      <c r="A3" s="4" t="s">
        <v>205</v>
      </c>
    </row>
    <row r="6" spans="1:8" ht="15.75" thickBot="1" x14ac:dyDescent="0.3">
      <c r="A6" t="s">
        <v>19</v>
      </c>
    </row>
    <row r="7" spans="1:8" x14ac:dyDescent="0.25">
      <c r="B7" s="10"/>
      <c r="C7" s="10"/>
      <c r="D7" s="10" t="s">
        <v>99</v>
      </c>
      <c r="E7" s="10" t="s">
        <v>100</v>
      </c>
      <c r="F7" s="10" t="s">
        <v>101</v>
      </c>
      <c r="G7" s="10" t="s">
        <v>102</v>
      </c>
      <c r="H7" s="10" t="s">
        <v>102</v>
      </c>
    </row>
    <row r="8" spans="1:8" ht="15.75" thickBot="1" x14ac:dyDescent="0.3">
      <c r="B8" s="11" t="s">
        <v>13</v>
      </c>
      <c r="C8" s="11" t="s">
        <v>14</v>
      </c>
      <c r="D8" s="11" t="s">
        <v>103</v>
      </c>
      <c r="E8" s="11" t="s">
        <v>104</v>
      </c>
      <c r="F8" s="11" t="s">
        <v>105</v>
      </c>
      <c r="G8" s="11" t="s">
        <v>106</v>
      </c>
      <c r="H8" s="11" t="s">
        <v>107</v>
      </c>
    </row>
    <row r="9" spans="1:8" x14ac:dyDescent="0.25">
      <c r="B9" s="8" t="s">
        <v>208</v>
      </c>
      <c r="C9" s="8" t="s">
        <v>209</v>
      </c>
      <c r="D9" s="8">
        <v>4200</v>
      </c>
      <c r="E9" s="8">
        <v>0</v>
      </c>
      <c r="F9" s="8">
        <v>110</v>
      </c>
      <c r="G9" s="8">
        <v>33.666666666666671</v>
      </c>
      <c r="H9" s="8">
        <v>120</v>
      </c>
    </row>
    <row r="10" spans="1:8" x14ac:dyDescent="0.25">
      <c r="B10" s="8" t="s">
        <v>210</v>
      </c>
      <c r="C10" s="8" t="s">
        <v>211</v>
      </c>
      <c r="D10" s="8">
        <v>4000</v>
      </c>
      <c r="E10" s="8">
        <v>180</v>
      </c>
      <c r="F10" s="8">
        <v>210</v>
      </c>
      <c r="G10" s="8">
        <v>1E+30</v>
      </c>
      <c r="H10" s="8">
        <v>180</v>
      </c>
    </row>
    <row r="11" spans="1:8" x14ac:dyDescent="0.25">
      <c r="B11" s="8" t="s">
        <v>212</v>
      </c>
      <c r="C11" s="8" t="s">
        <v>213</v>
      </c>
      <c r="D11" s="8">
        <v>7000</v>
      </c>
      <c r="E11" s="8">
        <v>0</v>
      </c>
      <c r="F11" s="8">
        <v>60.5</v>
      </c>
      <c r="G11" s="8">
        <v>99.999999999999986</v>
      </c>
      <c r="H11" s="8">
        <v>44.000000000000014</v>
      </c>
    </row>
    <row r="12" spans="1:8" x14ac:dyDescent="0.25">
      <c r="B12" s="8" t="s">
        <v>214</v>
      </c>
      <c r="C12" s="8" t="s">
        <v>215</v>
      </c>
      <c r="D12" s="8">
        <v>15000</v>
      </c>
      <c r="E12" s="8">
        <v>33.333333333333329</v>
      </c>
      <c r="F12" s="8">
        <v>53.5</v>
      </c>
      <c r="G12" s="8">
        <v>1E+30</v>
      </c>
      <c r="H12" s="8">
        <v>33.333333333333329</v>
      </c>
    </row>
    <row r="13" spans="1:8" x14ac:dyDescent="0.25">
      <c r="B13" s="8" t="s">
        <v>216</v>
      </c>
      <c r="C13" s="8" t="s">
        <v>217</v>
      </c>
      <c r="D13" s="8">
        <v>8066.6666666666661</v>
      </c>
      <c r="E13" s="8">
        <v>0</v>
      </c>
      <c r="F13" s="8">
        <v>143.25</v>
      </c>
      <c r="G13" s="8">
        <v>47.5</v>
      </c>
      <c r="H13" s="8">
        <v>5.7500000000000036</v>
      </c>
    </row>
    <row r="14" spans="1:8" x14ac:dyDescent="0.25">
      <c r="B14" s="8" t="s">
        <v>218</v>
      </c>
      <c r="C14" s="8" t="s">
        <v>219</v>
      </c>
      <c r="D14" s="8">
        <v>5000</v>
      </c>
      <c r="E14" s="8">
        <v>47.5</v>
      </c>
      <c r="F14" s="8">
        <v>155.25</v>
      </c>
      <c r="G14" s="8">
        <v>1E+30</v>
      </c>
      <c r="H14" s="8">
        <v>47.5</v>
      </c>
    </row>
    <row r="15" spans="1:8" x14ac:dyDescent="0.25">
      <c r="B15" s="8" t="s">
        <v>220</v>
      </c>
      <c r="C15" s="8" t="s">
        <v>221</v>
      </c>
      <c r="D15" s="8">
        <v>0</v>
      </c>
      <c r="E15" s="8">
        <v>-7.6666666666666714</v>
      </c>
      <c r="F15" s="8">
        <v>136</v>
      </c>
      <c r="G15" s="8">
        <v>7.6666666666666714</v>
      </c>
      <c r="H15" s="8">
        <v>1E+30</v>
      </c>
    </row>
    <row r="16" spans="1:8" x14ac:dyDescent="0.25">
      <c r="B16" s="8" t="s">
        <v>222</v>
      </c>
      <c r="C16" s="8" t="s">
        <v>223</v>
      </c>
      <c r="D16" s="8">
        <v>0</v>
      </c>
      <c r="E16" s="8">
        <v>-35</v>
      </c>
      <c r="F16" s="8">
        <v>66.25</v>
      </c>
      <c r="G16" s="8">
        <v>35</v>
      </c>
      <c r="H16" s="8">
        <v>1E+30</v>
      </c>
    </row>
    <row r="17" spans="1:8" x14ac:dyDescent="0.25">
      <c r="B17" s="8" t="s">
        <v>224</v>
      </c>
      <c r="C17" s="8" t="s">
        <v>225</v>
      </c>
      <c r="D17" s="8">
        <v>60000</v>
      </c>
      <c r="E17" s="8">
        <v>0</v>
      </c>
      <c r="F17" s="8">
        <v>33.75</v>
      </c>
      <c r="G17" s="8">
        <v>1E+30</v>
      </c>
      <c r="H17" s="8">
        <v>11.666666666666666</v>
      </c>
    </row>
    <row r="18" spans="1:8" x14ac:dyDescent="0.25">
      <c r="B18" s="8" t="s">
        <v>226</v>
      </c>
      <c r="C18" s="8" t="s">
        <v>227</v>
      </c>
      <c r="D18" s="8">
        <v>6000</v>
      </c>
      <c r="E18" s="8">
        <v>22</v>
      </c>
      <c r="F18" s="8">
        <v>22</v>
      </c>
      <c r="G18" s="8">
        <v>1E+30</v>
      </c>
      <c r="H18" s="8">
        <v>22</v>
      </c>
    </row>
    <row r="19" spans="1:8" x14ac:dyDescent="0.25">
      <c r="B19" s="8" t="s">
        <v>228</v>
      </c>
      <c r="C19" s="8" t="s">
        <v>229</v>
      </c>
      <c r="D19" s="8">
        <v>9244.4444444444453</v>
      </c>
      <c r="E19" s="8">
        <v>0</v>
      </c>
      <c r="F19" s="8">
        <v>26.625</v>
      </c>
      <c r="G19" s="8">
        <v>4.3125000000000027</v>
      </c>
      <c r="H19" s="8">
        <v>26.625</v>
      </c>
    </row>
    <row r="20" spans="1:8" x14ac:dyDescent="0.25">
      <c r="B20" s="8" t="s">
        <v>230</v>
      </c>
      <c r="C20" s="8" t="s">
        <v>231</v>
      </c>
      <c r="D20" s="8">
        <v>0</v>
      </c>
      <c r="E20" s="8">
        <v>-120</v>
      </c>
      <c r="F20" s="8">
        <v>-10</v>
      </c>
      <c r="G20" s="8">
        <v>120</v>
      </c>
      <c r="H20" s="8">
        <v>1E+30</v>
      </c>
    </row>
    <row r="21" spans="1:8" x14ac:dyDescent="0.25">
      <c r="B21" s="8" t="s">
        <v>232</v>
      </c>
      <c r="C21" s="8" t="s">
        <v>231</v>
      </c>
      <c r="D21" s="8">
        <v>2000</v>
      </c>
      <c r="E21" s="8">
        <v>0</v>
      </c>
      <c r="F21" s="8">
        <v>30</v>
      </c>
      <c r="G21" s="8">
        <v>180</v>
      </c>
      <c r="H21" s="8">
        <v>30</v>
      </c>
    </row>
    <row r="22" spans="1:8" x14ac:dyDescent="0.25">
      <c r="B22" s="8" t="s">
        <v>233</v>
      </c>
      <c r="C22" s="8" t="s">
        <v>231</v>
      </c>
      <c r="D22" s="8">
        <v>0</v>
      </c>
      <c r="E22" s="8">
        <v>-72</v>
      </c>
      <c r="F22" s="8">
        <v>-11.5</v>
      </c>
      <c r="G22" s="8">
        <v>72</v>
      </c>
      <c r="H22" s="8">
        <v>1E+30</v>
      </c>
    </row>
    <row r="23" spans="1:8" x14ac:dyDescent="0.25">
      <c r="B23" s="8" t="s">
        <v>234</v>
      </c>
      <c r="C23" s="8" t="s">
        <v>231</v>
      </c>
      <c r="D23" s="8">
        <v>0</v>
      </c>
      <c r="E23" s="8">
        <v>-14.666666666666671</v>
      </c>
      <c r="F23" s="8">
        <v>5.5</v>
      </c>
      <c r="G23" s="8">
        <v>14.666666666666671</v>
      </c>
      <c r="H23" s="8">
        <v>1E+30</v>
      </c>
    </row>
    <row r="24" spans="1:8" x14ac:dyDescent="0.25">
      <c r="B24" s="8" t="s">
        <v>235</v>
      </c>
      <c r="C24" s="8" t="s">
        <v>236</v>
      </c>
      <c r="D24" s="8">
        <v>0</v>
      </c>
      <c r="E24" s="8">
        <v>-108</v>
      </c>
      <c r="F24" s="8">
        <v>35.25</v>
      </c>
      <c r="G24" s="8">
        <v>108</v>
      </c>
      <c r="H24" s="8">
        <v>1E+30</v>
      </c>
    </row>
    <row r="25" spans="1:8" x14ac:dyDescent="0.25">
      <c r="B25" s="8" t="s">
        <v>237</v>
      </c>
      <c r="C25" s="8" t="s">
        <v>231</v>
      </c>
      <c r="D25" s="8">
        <v>0</v>
      </c>
      <c r="E25" s="8">
        <v>-80.5</v>
      </c>
      <c r="F25" s="8">
        <v>27.25</v>
      </c>
      <c r="G25" s="8">
        <v>80.5</v>
      </c>
      <c r="H25" s="8">
        <v>1E+30</v>
      </c>
    </row>
    <row r="26" spans="1:8" x14ac:dyDescent="0.25">
      <c r="B26" s="8" t="s">
        <v>238</v>
      </c>
      <c r="C26" s="8" t="s">
        <v>231</v>
      </c>
      <c r="D26" s="8">
        <v>0</v>
      </c>
      <c r="E26" s="8">
        <v>-147.66666666666669</v>
      </c>
      <c r="F26" s="8">
        <v>-4</v>
      </c>
      <c r="G26" s="8">
        <v>147.66666666666669</v>
      </c>
      <c r="H26" s="8">
        <v>1E+30</v>
      </c>
    </row>
    <row r="27" spans="1:8" x14ac:dyDescent="0.25">
      <c r="B27" s="8" t="s">
        <v>239</v>
      </c>
      <c r="C27" s="8" t="s">
        <v>240</v>
      </c>
      <c r="D27" s="8">
        <v>0</v>
      </c>
      <c r="E27" s="8">
        <v>-87</v>
      </c>
      <c r="F27" s="8">
        <v>14.25</v>
      </c>
      <c r="G27" s="8">
        <v>87</v>
      </c>
      <c r="H27" s="8">
        <v>1E+30</v>
      </c>
    </row>
    <row r="28" spans="1:8" x14ac:dyDescent="0.25">
      <c r="B28" s="8" t="s">
        <v>241</v>
      </c>
      <c r="C28" s="8" t="s">
        <v>242</v>
      </c>
      <c r="D28" s="8">
        <v>0</v>
      </c>
      <c r="E28" s="8">
        <v>-30</v>
      </c>
      <c r="F28" s="8">
        <v>3.75</v>
      </c>
      <c r="G28" s="8">
        <v>30</v>
      </c>
      <c r="H28" s="8">
        <v>1E+30</v>
      </c>
    </row>
    <row r="29" spans="1:8" x14ac:dyDescent="0.25">
      <c r="B29" s="8" t="s">
        <v>243</v>
      </c>
      <c r="C29" s="8" t="s">
        <v>231</v>
      </c>
      <c r="D29" s="8">
        <v>0</v>
      </c>
      <c r="E29" s="8">
        <v>-58</v>
      </c>
      <c r="F29" s="8">
        <v>-58</v>
      </c>
      <c r="G29" s="8">
        <v>58</v>
      </c>
      <c r="H29" s="8">
        <v>1E+30</v>
      </c>
    </row>
    <row r="30" spans="1:8" ht="15.75" thickBot="1" x14ac:dyDescent="0.3">
      <c r="B30" s="6" t="s">
        <v>244</v>
      </c>
      <c r="C30" s="6" t="s">
        <v>245</v>
      </c>
      <c r="D30" s="6">
        <v>0</v>
      </c>
      <c r="E30" s="6">
        <v>-48</v>
      </c>
      <c r="F30" s="6">
        <v>-21.375</v>
      </c>
      <c r="G30" s="6">
        <v>48</v>
      </c>
      <c r="H30" s="6">
        <v>1E+30</v>
      </c>
    </row>
    <row r="32" spans="1:8" ht="15.75" thickBot="1" x14ac:dyDescent="0.3">
      <c r="A32" t="s">
        <v>44</v>
      </c>
    </row>
    <row r="33" spans="2:8" x14ac:dyDescent="0.25">
      <c r="B33" s="10"/>
      <c r="C33" s="10"/>
      <c r="D33" s="10" t="s">
        <v>99</v>
      </c>
      <c r="E33" s="10" t="s">
        <v>108</v>
      </c>
      <c r="F33" s="10" t="s">
        <v>109</v>
      </c>
      <c r="G33" s="10" t="s">
        <v>102</v>
      </c>
      <c r="H33" s="10" t="s">
        <v>102</v>
      </c>
    </row>
    <row r="34" spans="2:8" ht="15.75" thickBot="1" x14ac:dyDescent="0.3">
      <c r="B34" s="11" t="s">
        <v>13</v>
      </c>
      <c r="C34" s="11" t="s">
        <v>14</v>
      </c>
      <c r="D34" s="11" t="s">
        <v>103</v>
      </c>
      <c r="E34" s="11" t="s">
        <v>110</v>
      </c>
      <c r="F34" s="11" t="s">
        <v>111</v>
      </c>
      <c r="G34" s="11" t="s">
        <v>106</v>
      </c>
      <c r="H34" s="11" t="s">
        <v>107</v>
      </c>
    </row>
    <row r="35" spans="2:8" x14ac:dyDescent="0.25">
      <c r="B35" s="8" t="s">
        <v>246</v>
      </c>
      <c r="C35" s="8" t="s">
        <v>247</v>
      </c>
      <c r="D35" s="8">
        <v>4200</v>
      </c>
      <c r="E35" s="8">
        <v>-33.666666666666671</v>
      </c>
      <c r="F35" s="8">
        <v>4200</v>
      </c>
      <c r="G35" s="8">
        <v>2800</v>
      </c>
      <c r="H35" s="8">
        <v>4200</v>
      </c>
    </row>
    <row r="36" spans="2:8" x14ac:dyDescent="0.25">
      <c r="B36" s="8" t="s">
        <v>249</v>
      </c>
      <c r="C36" s="8" t="s">
        <v>247</v>
      </c>
      <c r="D36" s="8">
        <v>15000</v>
      </c>
      <c r="E36" s="8">
        <v>0</v>
      </c>
      <c r="F36" s="8">
        <v>0</v>
      </c>
      <c r="G36" s="8">
        <v>8000</v>
      </c>
      <c r="H36" s="8">
        <v>1E+30</v>
      </c>
    </row>
    <row r="37" spans="2:8" x14ac:dyDescent="0.25">
      <c r="B37" s="8" t="s">
        <v>251</v>
      </c>
      <c r="C37" s="8" t="s">
        <v>252</v>
      </c>
      <c r="D37" s="8">
        <v>8066.6666666666661</v>
      </c>
      <c r="E37" s="8">
        <v>0</v>
      </c>
      <c r="F37" s="8">
        <v>2800</v>
      </c>
      <c r="G37" s="8">
        <v>5266.6666666666661</v>
      </c>
      <c r="H37" s="8">
        <v>1E+30</v>
      </c>
    </row>
    <row r="38" spans="2:8" x14ac:dyDescent="0.25">
      <c r="B38" s="8" t="s">
        <v>254</v>
      </c>
      <c r="C38" s="8" t="s">
        <v>247</v>
      </c>
      <c r="D38" s="8">
        <v>5000</v>
      </c>
      <c r="E38" s="8">
        <v>0</v>
      </c>
      <c r="F38" s="8">
        <v>3000</v>
      </c>
      <c r="G38" s="8">
        <v>2000</v>
      </c>
      <c r="H38" s="8">
        <v>1E+30</v>
      </c>
    </row>
    <row r="39" spans="2:8" x14ac:dyDescent="0.25">
      <c r="B39" s="8" t="s">
        <v>256</v>
      </c>
      <c r="C39" s="8" t="s">
        <v>257</v>
      </c>
      <c r="D39" s="8">
        <v>60000</v>
      </c>
      <c r="E39" s="8">
        <v>0</v>
      </c>
      <c r="F39" s="8">
        <v>0</v>
      </c>
      <c r="G39" s="8">
        <v>60000</v>
      </c>
      <c r="H39" s="8">
        <v>1E+30</v>
      </c>
    </row>
    <row r="40" spans="2:8" x14ac:dyDescent="0.25">
      <c r="B40" s="8" t="s">
        <v>65</v>
      </c>
      <c r="C40" s="8" t="s">
        <v>53</v>
      </c>
      <c r="D40" s="8">
        <v>25100</v>
      </c>
      <c r="E40" s="8">
        <v>0</v>
      </c>
      <c r="F40" s="8">
        <v>45000</v>
      </c>
      <c r="G40" s="8">
        <v>1E+30</v>
      </c>
      <c r="H40" s="8">
        <v>19900</v>
      </c>
    </row>
    <row r="41" spans="2:8" x14ac:dyDescent="0.25">
      <c r="B41" s="8" t="s">
        <v>68</v>
      </c>
      <c r="C41" s="8" t="s">
        <v>56</v>
      </c>
      <c r="D41" s="8">
        <v>28000</v>
      </c>
      <c r="E41" s="8">
        <v>71.833333333333343</v>
      </c>
      <c r="F41" s="8">
        <v>28000</v>
      </c>
      <c r="G41" s="8">
        <v>10400.000000000002</v>
      </c>
      <c r="H41" s="8">
        <v>7899.9999999999991</v>
      </c>
    </row>
    <row r="42" spans="2:8" x14ac:dyDescent="0.25">
      <c r="B42" s="8" t="s">
        <v>71</v>
      </c>
      <c r="C42" s="8" t="s">
        <v>60</v>
      </c>
      <c r="D42" s="8">
        <v>9000</v>
      </c>
      <c r="E42" s="8">
        <v>20</v>
      </c>
      <c r="F42" s="8">
        <v>9000</v>
      </c>
      <c r="G42" s="8">
        <v>1E+30</v>
      </c>
      <c r="H42" s="8">
        <v>3000</v>
      </c>
    </row>
    <row r="43" spans="2:8" x14ac:dyDescent="0.25">
      <c r="B43" s="8" t="s">
        <v>259</v>
      </c>
      <c r="C43" s="8" t="s">
        <v>63</v>
      </c>
      <c r="D43" s="8">
        <v>18000</v>
      </c>
      <c r="E43" s="8">
        <v>40.333333333333336</v>
      </c>
      <c r="F43" s="8">
        <v>18000</v>
      </c>
      <c r="G43" s="8">
        <v>7500</v>
      </c>
      <c r="H43" s="8">
        <v>10500</v>
      </c>
    </row>
    <row r="44" spans="2:8" x14ac:dyDescent="0.25">
      <c r="B44" s="8" t="s">
        <v>261</v>
      </c>
      <c r="C44" s="8" t="s">
        <v>66</v>
      </c>
      <c r="D44" s="8">
        <v>30000</v>
      </c>
      <c r="E44" s="8">
        <v>17.75</v>
      </c>
      <c r="F44" s="8">
        <v>30000</v>
      </c>
      <c r="G44" s="8">
        <v>1E+30</v>
      </c>
      <c r="H44" s="8">
        <v>13866.666666666668</v>
      </c>
    </row>
    <row r="45" spans="2:8" x14ac:dyDescent="0.25">
      <c r="B45" s="8" t="s">
        <v>263</v>
      </c>
      <c r="C45" s="8" t="s">
        <v>69</v>
      </c>
      <c r="D45" s="8">
        <v>9000</v>
      </c>
      <c r="E45" s="8">
        <v>0</v>
      </c>
      <c r="F45" s="8">
        <v>20000</v>
      </c>
      <c r="G45" s="8">
        <v>1E+30</v>
      </c>
      <c r="H45" s="8">
        <v>11000</v>
      </c>
    </row>
    <row r="46" spans="2:8" ht="15.75" thickBot="1" x14ac:dyDescent="0.3">
      <c r="B46" s="6" t="s">
        <v>265</v>
      </c>
      <c r="C46" s="6" t="s">
        <v>72</v>
      </c>
      <c r="D46" s="6">
        <v>30000</v>
      </c>
      <c r="E46" s="6">
        <v>67.5</v>
      </c>
      <c r="F46" s="6">
        <v>30000</v>
      </c>
      <c r="G46" s="6">
        <v>1E+30</v>
      </c>
      <c r="H46" s="6">
        <v>30000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88AF-61FE-47CC-BFA3-830BABCB7247}">
  <dimension ref="A1:Q54"/>
  <sheetViews>
    <sheetView tabSelected="1" topLeftCell="A17" zoomScale="55" zoomScaleNormal="55" workbookViewId="0">
      <selection activeCell="D46" sqref="D46"/>
    </sheetView>
  </sheetViews>
  <sheetFormatPr defaultRowHeight="15" x14ac:dyDescent="0.25"/>
  <cols>
    <col min="1" max="1" width="26.85546875" style="20" bestFit="1" customWidth="1"/>
    <col min="2" max="2" width="16.140625" style="20" bestFit="1" customWidth="1"/>
    <col min="3" max="3" width="27.28515625" style="20" bestFit="1" customWidth="1"/>
    <col min="4" max="4" width="17.7109375" style="20" bestFit="1" customWidth="1"/>
    <col min="5" max="5" width="10.5703125" style="20" bestFit="1" customWidth="1"/>
    <col min="6" max="6" width="12.42578125" style="20" bestFit="1" customWidth="1"/>
    <col min="7" max="7" width="16.42578125" style="20" bestFit="1" customWidth="1"/>
    <col min="8" max="8" width="25.7109375" style="20" bestFit="1" customWidth="1"/>
    <col min="9" max="9" width="12.140625" style="20" bestFit="1" customWidth="1"/>
    <col min="10" max="10" width="14.7109375" style="20" bestFit="1" customWidth="1"/>
    <col min="11" max="11" width="15.42578125" style="20" bestFit="1" customWidth="1"/>
    <col min="12" max="12" width="11.28515625" style="20" bestFit="1" customWidth="1"/>
    <col min="13" max="13" width="25" style="20" bestFit="1" customWidth="1"/>
    <col min="14" max="14" width="13.42578125" style="20" bestFit="1" customWidth="1"/>
    <col min="15" max="15" width="17.140625" style="20" bestFit="1" customWidth="1"/>
    <col min="16" max="16" width="16.7109375" style="20" bestFit="1" customWidth="1"/>
    <col min="17" max="16384" width="9.140625" style="20"/>
  </cols>
  <sheetData>
    <row r="1" spans="1:16" x14ac:dyDescent="0.25">
      <c r="A1" s="19"/>
    </row>
    <row r="2" spans="1:16" x14ac:dyDescent="0.25">
      <c r="A2" s="19"/>
    </row>
    <row r="3" spans="1:16" x14ac:dyDescent="0.25">
      <c r="A3" s="19"/>
      <c r="C3" s="25" t="s">
        <v>112</v>
      </c>
      <c r="D3" s="25" t="s">
        <v>113</v>
      </c>
      <c r="E3" s="25" t="s">
        <v>114</v>
      </c>
      <c r="F3" s="25" t="s">
        <v>115</v>
      </c>
      <c r="G3" s="25" t="s">
        <v>116</v>
      </c>
      <c r="H3" s="25" t="s">
        <v>117</v>
      </c>
      <c r="I3" s="25" t="s">
        <v>118</v>
      </c>
      <c r="J3" s="25" t="s">
        <v>119</v>
      </c>
      <c r="K3" s="25" t="s">
        <v>120</v>
      </c>
      <c r="L3" s="25" t="s">
        <v>121</v>
      </c>
      <c r="M3" s="25" t="s">
        <v>122</v>
      </c>
    </row>
    <row r="4" spans="1:16" x14ac:dyDescent="0.25">
      <c r="B4" s="4" t="s">
        <v>110</v>
      </c>
      <c r="C4" s="21">
        <v>300</v>
      </c>
      <c r="D4" s="21">
        <v>450</v>
      </c>
      <c r="E4" s="21">
        <v>180</v>
      </c>
      <c r="F4" s="21">
        <v>120</v>
      </c>
      <c r="G4" s="21">
        <v>270</v>
      </c>
      <c r="H4" s="21">
        <v>320</v>
      </c>
      <c r="I4" s="21">
        <v>350</v>
      </c>
      <c r="J4" s="21">
        <v>130</v>
      </c>
      <c r="K4" s="21">
        <v>75</v>
      </c>
      <c r="L4" s="21">
        <v>200</v>
      </c>
      <c r="M4" s="21">
        <v>120</v>
      </c>
    </row>
    <row r="5" spans="1:16" x14ac:dyDescent="0.25">
      <c r="B5" s="4" t="s">
        <v>172</v>
      </c>
      <c r="C5" s="21">
        <v>160</v>
      </c>
      <c r="D5" s="21">
        <v>150</v>
      </c>
      <c r="E5" s="21">
        <v>100</v>
      </c>
      <c r="F5" s="21">
        <v>60</v>
      </c>
      <c r="G5" s="21">
        <v>120</v>
      </c>
      <c r="H5" s="21">
        <v>140</v>
      </c>
      <c r="I5" s="21">
        <v>175</v>
      </c>
      <c r="J5" s="21">
        <v>60</v>
      </c>
      <c r="K5" s="21">
        <v>40</v>
      </c>
      <c r="L5" s="21">
        <v>160</v>
      </c>
      <c r="M5" s="21">
        <v>90</v>
      </c>
    </row>
    <row r="6" spans="1:16" x14ac:dyDescent="0.25">
      <c r="B6" s="4" t="s">
        <v>125</v>
      </c>
      <c r="C6" s="21">
        <f>SUMPRODUCT($B$15:$B$21, C15:C21)</f>
        <v>30</v>
      </c>
      <c r="D6" s="21">
        <f t="shared" ref="D6:M6" si="0">SUMPRODUCT($B$15:$B$21, D15:D21)</f>
        <v>90</v>
      </c>
      <c r="E6" s="21">
        <f t="shared" si="0"/>
        <v>19.5</v>
      </c>
      <c r="F6" s="21">
        <f t="shared" si="0"/>
        <v>6.5</v>
      </c>
      <c r="G6" s="21">
        <f t="shared" si="0"/>
        <v>6.75</v>
      </c>
      <c r="H6" s="21">
        <f t="shared" si="0"/>
        <v>24.75</v>
      </c>
      <c r="I6" s="21">
        <f t="shared" si="0"/>
        <v>39</v>
      </c>
      <c r="J6" s="21">
        <f t="shared" si="0"/>
        <v>3.75</v>
      </c>
      <c r="K6" s="21">
        <f t="shared" si="0"/>
        <v>1.25</v>
      </c>
      <c r="L6" s="21">
        <f t="shared" si="0"/>
        <v>18</v>
      </c>
      <c r="M6" s="21">
        <f t="shared" si="0"/>
        <v>3.375</v>
      </c>
    </row>
    <row r="7" spans="1:16" x14ac:dyDescent="0.25">
      <c r="B7" s="4" t="s">
        <v>126</v>
      </c>
      <c r="C7" s="21">
        <f>C4-C5-C6</f>
        <v>110</v>
      </c>
      <c r="D7" s="21">
        <f t="shared" ref="D7:M7" si="1">D4-D5-D6</f>
        <v>210</v>
      </c>
      <c r="E7" s="21">
        <f t="shared" si="1"/>
        <v>60.5</v>
      </c>
      <c r="F7" s="21">
        <f t="shared" si="1"/>
        <v>53.5</v>
      </c>
      <c r="G7" s="21">
        <f t="shared" si="1"/>
        <v>143.25</v>
      </c>
      <c r="H7" s="21">
        <f t="shared" si="1"/>
        <v>155.25</v>
      </c>
      <c r="I7" s="21">
        <f t="shared" si="1"/>
        <v>136</v>
      </c>
      <c r="J7" s="21">
        <f t="shared" si="1"/>
        <v>66.25</v>
      </c>
      <c r="K7" s="21">
        <f t="shared" si="1"/>
        <v>33.75</v>
      </c>
      <c r="L7" s="21">
        <f t="shared" si="1"/>
        <v>22</v>
      </c>
      <c r="M7" s="21">
        <f t="shared" si="1"/>
        <v>26.625</v>
      </c>
    </row>
    <row r="8" spans="1:16" x14ac:dyDescent="0.25">
      <c r="A8" s="19"/>
    </row>
    <row r="9" spans="1:16" x14ac:dyDescent="0.25">
      <c r="A9" s="19" t="s">
        <v>173</v>
      </c>
      <c r="C9" s="20">
        <v>0.4</v>
      </c>
      <c r="D9" s="20" t="s">
        <v>174</v>
      </c>
    </row>
    <row r="10" spans="1:16" x14ac:dyDescent="0.25">
      <c r="A10" s="25" t="s">
        <v>175</v>
      </c>
      <c r="B10" s="25"/>
      <c r="C10" s="37">
        <f>(1-$C$9)*C4</f>
        <v>180</v>
      </c>
      <c r="D10" s="37">
        <f t="shared" ref="D10:M10" si="2">(1-$C$9)*D4</f>
        <v>270</v>
      </c>
      <c r="E10" s="37">
        <f t="shared" si="2"/>
        <v>108</v>
      </c>
      <c r="F10" s="37">
        <f t="shared" si="2"/>
        <v>72</v>
      </c>
      <c r="G10" s="37">
        <f t="shared" si="2"/>
        <v>162</v>
      </c>
      <c r="H10" s="37">
        <f t="shared" si="2"/>
        <v>192</v>
      </c>
      <c r="I10" s="37">
        <f t="shared" si="2"/>
        <v>210</v>
      </c>
      <c r="J10" s="37">
        <f t="shared" si="2"/>
        <v>78</v>
      </c>
      <c r="K10" s="37">
        <f t="shared" si="2"/>
        <v>45</v>
      </c>
      <c r="L10" s="37">
        <f t="shared" si="2"/>
        <v>120</v>
      </c>
      <c r="M10" s="37">
        <f t="shared" si="2"/>
        <v>72</v>
      </c>
      <c r="N10" s="30"/>
      <c r="O10" s="30"/>
      <c r="P10" s="30"/>
    </row>
    <row r="11" spans="1:16" x14ac:dyDescent="0.25">
      <c r="A11" s="25" t="s">
        <v>126</v>
      </c>
      <c r="B11" s="17"/>
      <c r="C11" s="28">
        <f>C10-C5-C6</f>
        <v>-10</v>
      </c>
      <c r="D11" s="28">
        <f t="shared" ref="D11:M11" si="3">D10-D5-D6</f>
        <v>30</v>
      </c>
      <c r="E11" s="28">
        <f t="shared" si="3"/>
        <v>-11.5</v>
      </c>
      <c r="F11" s="28">
        <f t="shared" si="3"/>
        <v>5.5</v>
      </c>
      <c r="G11" s="28">
        <f t="shared" si="3"/>
        <v>35.25</v>
      </c>
      <c r="H11" s="28">
        <f t="shared" si="3"/>
        <v>27.25</v>
      </c>
      <c r="I11" s="28">
        <f t="shared" si="3"/>
        <v>-4</v>
      </c>
      <c r="J11" s="28">
        <f t="shared" si="3"/>
        <v>14.25</v>
      </c>
      <c r="K11" s="28">
        <f t="shared" si="3"/>
        <v>3.75</v>
      </c>
      <c r="L11" s="28">
        <f t="shared" si="3"/>
        <v>-58</v>
      </c>
      <c r="M11" s="28">
        <f t="shared" si="3"/>
        <v>-21.375</v>
      </c>
    </row>
    <row r="12" spans="1:16" x14ac:dyDescent="0.25">
      <c r="A12"/>
      <c r="B12"/>
      <c r="C12"/>
      <c r="D12"/>
      <c r="E12"/>
      <c r="F12"/>
      <c r="G12"/>
      <c r="H12"/>
      <c r="I12"/>
      <c r="J12"/>
      <c r="K12"/>
      <c r="L12"/>
      <c r="M12"/>
      <c r="N12"/>
      <c r="O12"/>
      <c r="P12"/>
    </row>
    <row r="13" spans="1:16" x14ac:dyDescent="0.25">
      <c r="A13"/>
      <c r="B13"/>
      <c r="C13"/>
      <c r="D13"/>
      <c r="E13"/>
      <c r="F13"/>
      <c r="G13"/>
      <c r="H13"/>
      <c r="I13"/>
      <c r="J13"/>
      <c r="K13"/>
      <c r="L13"/>
      <c r="M13"/>
      <c r="N13"/>
      <c r="O13"/>
      <c r="P13"/>
    </row>
    <row r="14" spans="1:16" x14ac:dyDescent="0.25">
      <c r="A14" s="25"/>
      <c r="B14" s="44" t="s">
        <v>127</v>
      </c>
      <c r="C14" s="23" t="s">
        <v>128</v>
      </c>
      <c r="D14" s="18"/>
      <c r="E14" s="18"/>
      <c r="F14" s="18"/>
      <c r="G14" s="18"/>
      <c r="H14" s="18"/>
      <c r="I14" s="18"/>
      <c r="J14" s="18"/>
      <c r="K14" s="18"/>
      <c r="L14" s="18"/>
      <c r="M14" s="18"/>
      <c r="N14" s="20" t="s">
        <v>129</v>
      </c>
      <c r="P14" s="20" t="s">
        <v>130</v>
      </c>
    </row>
    <row r="15" spans="1:16" x14ac:dyDescent="0.25">
      <c r="A15" s="25" t="s">
        <v>131</v>
      </c>
      <c r="B15" s="27">
        <v>9</v>
      </c>
      <c r="C15" s="18">
        <v>3</v>
      </c>
      <c r="D15" s="18"/>
      <c r="E15" s="18"/>
      <c r="F15" s="18"/>
      <c r="G15" s="18"/>
      <c r="H15" s="18">
        <v>2.5</v>
      </c>
      <c r="I15" s="18"/>
      <c r="J15" s="18"/>
      <c r="K15" s="18"/>
      <c r="L15" s="18"/>
      <c r="M15" s="18"/>
      <c r="N15" s="20">
        <f>SUMPRODUCT(C15:M15, $C$31:$M$31)</f>
        <v>25100</v>
      </c>
      <c r="O15" s="20" t="s">
        <v>132</v>
      </c>
      <c r="P15" s="20">
        <v>45000</v>
      </c>
    </row>
    <row r="16" spans="1:16" x14ac:dyDescent="0.25">
      <c r="A16" s="25" t="s">
        <v>133</v>
      </c>
      <c r="B16" s="27">
        <v>1.5</v>
      </c>
      <c r="C16" s="18">
        <v>2</v>
      </c>
      <c r="D16" s="18"/>
      <c r="E16" s="18"/>
      <c r="F16" s="18"/>
      <c r="G16" s="18">
        <v>1.5</v>
      </c>
      <c r="H16" s="18">
        <v>1.5</v>
      </c>
      <c r="I16" s="18">
        <v>2</v>
      </c>
      <c r="J16" s="18"/>
      <c r="K16" s="18"/>
      <c r="L16" s="18"/>
      <c r="M16" s="18"/>
      <c r="N16" s="20">
        <f t="shared" ref="N16:N21" si="4">SUMPRODUCT(C16:M16, $C$31:$M$31)</f>
        <v>28000</v>
      </c>
      <c r="O16" s="20" t="s">
        <v>132</v>
      </c>
      <c r="P16" s="20">
        <v>28000</v>
      </c>
    </row>
    <row r="17" spans="1:16" x14ac:dyDescent="0.25">
      <c r="A17" s="25" t="s">
        <v>134</v>
      </c>
      <c r="B17" s="27">
        <v>60</v>
      </c>
      <c r="C17" s="18"/>
      <c r="D17" s="18">
        <v>1.5</v>
      </c>
      <c r="E17" s="18"/>
      <c r="F17" s="18"/>
      <c r="G17" s="18"/>
      <c r="H17" s="18"/>
      <c r="I17" s="18"/>
      <c r="J17" s="18"/>
      <c r="K17" s="18"/>
      <c r="L17" s="18"/>
      <c r="M17" s="18"/>
      <c r="N17" s="20">
        <f t="shared" si="4"/>
        <v>9000</v>
      </c>
      <c r="O17" s="20" t="s">
        <v>132</v>
      </c>
      <c r="P17" s="20">
        <v>9000</v>
      </c>
    </row>
    <row r="18" spans="1:16" x14ac:dyDescent="0.25">
      <c r="A18" s="4" t="s">
        <v>135</v>
      </c>
      <c r="B18" s="45">
        <v>13</v>
      </c>
      <c r="C18" s="45"/>
      <c r="D18" s="45"/>
      <c r="E18" s="45">
        <v>1.5</v>
      </c>
      <c r="F18" s="45">
        <v>0.5</v>
      </c>
      <c r="G18" s="45"/>
      <c r="H18" s="45"/>
      <c r="I18" s="45"/>
      <c r="J18" s="45"/>
      <c r="K18" s="45"/>
      <c r="L18" s="45"/>
      <c r="M18" s="45"/>
      <c r="N18" s="20">
        <f t="shared" si="4"/>
        <v>18000</v>
      </c>
      <c r="O18" s="20" t="s">
        <v>132</v>
      </c>
      <c r="P18" s="20">
        <v>18000</v>
      </c>
    </row>
    <row r="19" spans="1:16" x14ac:dyDescent="0.25">
      <c r="A19" s="4" t="s">
        <v>136</v>
      </c>
      <c r="B19" s="45">
        <v>2.25</v>
      </c>
      <c r="C19" s="45"/>
      <c r="D19" s="45"/>
      <c r="E19" s="45"/>
      <c r="F19" s="45"/>
      <c r="G19" s="45">
        <v>2</v>
      </c>
      <c r="H19" s="45"/>
      <c r="I19" s="45"/>
      <c r="J19" s="45"/>
      <c r="K19" s="45"/>
      <c r="L19" s="45"/>
      <c r="M19" s="45">
        <v>1.5</v>
      </c>
      <c r="N19" s="20">
        <f t="shared" si="4"/>
        <v>30000</v>
      </c>
      <c r="O19" s="20" t="s">
        <v>132</v>
      </c>
      <c r="P19" s="20">
        <v>30000</v>
      </c>
    </row>
    <row r="20" spans="1:16" x14ac:dyDescent="0.25">
      <c r="A20" s="4" t="s">
        <v>137</v>
      </c>
      <c r="B20" s="45">
        <v>12</v>
      </c>
      <c r="C20" s="45"/>
      <c r="D20" s="45"/>
      <c r="E20" s="45"/>
      <c r="F20" s="45"/>
      <c r="G20" s="45"/>
      <c r="H20" s="45"/>
      <c r="I20" s="45">
        <v>3</v>
      </c>
      <c r="J20" s="45"/>
      <c r="K20" s="45"/>
      <c r="L20" s="45">
        <v>1.5</v>
      </c>
      <c r="M20" s="45"/>
      <c r="N20" s="20">
        <f t="shared" si="4"/>
        <v>9000</v>
      </c>
      <c r="O20" s="20" t="s">
        <v>132</v>
      </c>
      <c r="P20" s="20">
        <v>20000</v>
      </c>
    </row>
    <row r="21" spans="1:16" x14ac:dyDescent="0.25">
      <c r="A21" s="26" t="s">
        <v>138</v>
      </c>
      <c r="B21" s="25">
        <v>2.5</v>
      </c>
      <c r="C21" s="25"/>
      <c r="D21" s="25"/>
      <c r="E21" s="25"/>
      <c r="F21" s="25"/>
      <c r="G21" s="25"/>
      <c r="H21" s="25"/>
      <c r="I21" s="25"/>
      <c r="J21" s="25">
        <v>1.5</v>
      </c>
      <c r="K21" s="25">
        <v>0.5</v>
      </c>
      <c r="L21" s="25"/>
      <c r="M21" s="25"/>
      <c r="N21" s="20">
        <f t="shared" si="4"/>
        <v>30000</v>
      </c>
      <c r="O21" s="30" t="s">
        <v>132</v>
      </c>
      <c r="P21" s="20">
        <v>30000</v>
      </c>
    </row>
    <row r="22" spans="1:16" x14ac:dyDescent="0.25">
      <c r="A22" s="26"/>
      <c r="B22" s="25"/>
      <c r="C22" s="18"/>
      <c r="D22" s="18"/>
      <c r="E22" s="18"/>
      <c r="F22" s="18"/>
      <c r="G22" s="18"/>
      <c r="H22" s="18"/>
      <c r="I22" s="18"/>
      <c r="J22" s="18"/>
      <c r="K22" s="18"/>
      <c r="L22" s="18"/>
      <c r="M22" s="18"/>
      <c r="O22" s="22"/>
    </row>
    <row r="23" spans="1:16" x14ac:dyDescent="0.25">
      <c r="A23" s="26"/>
      <c r="B23" s="25"/>
      <c r="C23" s="33"/>
      <c r="D23" s="33"/>
      <c r="E23" s="33"/>
      <c r="F23" s="33"/>
      <c r="G23" s="33"/>
      <c r="H23" s="33"/>
      <c r="I23" s="33"/>
      <c r="J23" s="33"/>
      <c r="K23" s="33"/>
      <c r="L23" s="33"/>
      <c r="M23" s="18"/>
      <c r="N23" s="24"/>
    </row>
    <row r="24" spans="1:16" x14ac:dyDescent="0.25">
      <c r="A24" s="26"/>
      <c r="B24" s="25"/>
      <c r="C24" s="18"/>
      <c r="D24" s="18"/>
      <c r="E24" s="18"/>
      <c r="F24" s="18"/>
      <c r="G24" s="18"/>
      <c r="H24" s="18"/>
      <c r="I24" s="18"/>
      <c r="J24" s="18"/>
      <c r="K24" s="18"/>
      <c r="L24" s="18"/>
      <c r="M24" s="18"/>
      <c r="N24" s="24"/>
      <c r="O24" s="22"/>
    </row>
    <row r="25" spans="1:16" x14ac:dyDescent="0.25">
      <c r="A25" s="26"/>
      <c r="B25" s="25"/>
      <c r="C25" s="33" t="s">
        <v>112</v>
      </c>
      <c r="D25" s="33" t="s">
        <v>113</v>
      </c>
      <c r="E25" s="33" t="s">
        <v>114</v>
      </c>
      <c r="F25" s="33" t="s">
        <v>115</v>
      </c>
      <c r="G25" s="33" t="s">
        <v>116</v>
      </c>
      <c r="H25" s="33" t="s">
        <v>117</v>
      </c>
      <c r="I25" s="33" t="s">
        <v>118</v>
      </c>
      <c r="J25" s="33" t="s">
        <v>119</v>
      </c>
      <c r="K25" s="33" t="s">
        <v>120</v>
      </c>
      <c r="L25" s="33" t="s">
        <v>121</v>
      </c>
      <c r="M25" s="18" t="s">
        <v>122</v>
      </c>
      <c r="P25" s="20" t="s">
        <v>140</v>
      </c>
    </row>
    <row r="26" spans="1:16" x14ac:dyDescent="0.25">
      <c r="A26" s="26" t="s">
        <v>176</v>
      </c>
      <c r="B26" s="25"/>
      <c r="C26" s="18">
        <v>4200</v>
      </c>
      <c r="D26" s="18">
        <v>4000</v>
      </c>
      <c r="E26" s="18">
        <v>7000</v>
      </c>
      <c r="F26" s="18">
        <v>15000</v>
      </c>
      <c r="G26" s="18">
        <v>8066.6666666666661</v>
      </c>
      <c r="H26" s="18">
        <v>5000</v>
      </c>
      <c r="I26" s="18">
        <v>0</v>
      </c>
      <c r="J26" s="18">
        <v>0</v>
      </c>
      <c r="K26" s="18">
        <v>60000</v>
      </c>
      <c r="L26" s="18">
        <v>6000</v>
      </c>
      <c r="M26" s="18">
        <v>9244.4444444444453</v>
      </c>
      <c r="P26" s="20">
        <f>SUMPRODUCT(C7:M7, C26:M26)+SUMPRODUCT(C11:M11, C30:M30)</f>
        <v>6922933.333333333</v>
      </c>
    </row>
    <row r="27" spans="1:16" x14ac:dyDescent="0.25">
      <c r="A27" s="26"/>
      <c r="B27" s="18"/>
      <c r="C27" s="18" t="s">
        <v>132</v>
      </c>
      <c r="D27" s="18" t="s">
        <v>132</v>
      </c>
      <c r="E27" s="18" t="s">
        <v>132</v>
      </c>
      <c r="F27" s="18" t="s">
        <v>132</v>
      </c>
      <c r="G27" s="18"/>
      <c r="H27" s="18" t="s">
        <v>132</v>
      </c>
      <c r="I27" s="18" t="s">
        <v>132</v>
      </c>
      <c r="J27" s="18"/>
      <c r="K27" s="18"/>
      <c r="L27" s="18" t="s">
        <v>132</v>
      </c>
      <c r="M27" s="18"/>
      <c r="N27" t="s">
        <v>177</v>
      </c>
      <c r="P27" s="20">
        <v>8960000</v>
      </c>
    </row>
    <row r="28" spans="1:16" x14ac:dyDescent="0.25">
      <c r="A28" s="26" t="s">
        <v>178</v>
      </c>
      <c r="B28" s="46"/>
      <c r="C28" s="46">
        <v>7000</v>
      </c>
      <c r="D28" s="46">
        <v>4000</v>
      </c>
      <c r="E28" s="46">
        <v>12000</v>
      </c>
      <c r="F28" s="46">
        <v>15000</v>
      </c>
      <c r="G28" s="46"/>
      <c r="H28" s="46">
        <v>5000</v>
      </c>
      <c r="I28" s="46">
        <v>5500</v>
      </c>
      <c r="J28" s="46"/>
      <c r="K28" s="46"/>
      <c r="L28" s="46">
        <v>6000</v>
      </c>
      <c r="M28" s="46"/>
      <c r="N28" t="s">
        <v>144</v>
      </c>
      <c r="P28" s="20">
        <f>P26-P27</f>
        <v>-2037066.666666667</v>
      </c>
    </row>
    <row r="29" spans="1:16" x14ac:dyDescent="0.25">
      <c r="A29" s="45"/>
      <c r="B29" s="18"/>
      <c r="C29" s="18"/>
      <c r="D29" s="18"/>
      <c r="E29" s="18"/>
      <c r="F29" s="18"/>
      <c r="G29" s="18"/>
      <c r="H29" s="18"/>
      <c r="I29" s="18"/>
      <c r="J29" s="18"/>
      <c r="K29" s="18"/>
      <c r="L29" s="18"/>
      <c r="M29" s="18"/>
      <c r="N29"/>
    </row>
    <row r="30" spans="1:16" x14ac:dyDescent="0.25">
      <c r="A30" s="47" t="s">
        <v>179</v>
      </c>
      <c r="B30" s="48"/>
      <c r="C30" s="49">
        <v>0</v>
      </c>
      <c r="D30" s="49">
        <v>2000</v>
      </c>
      <c r="E30" s="49">
        <v>0</v>
      </c>
      <c r="F30" s="49">
        <v>0</v>
      </c>
      <c r="G30" s="49">
        <v>0</v>
      </c>
      <c r="H30" s="49">
        <v>0</v>
      </c>
      <c r="I30" s="49">
        <v>0</v>
      </c>
      <c r="J30" s="49">
        <v>0</v>
      </c>
      <c r="K30" s="49">
        <v>0</v>
      </c>
      <c r="L30" s="49">
        <v>0</v>
      </c>
      <c r="M30" s="49">
        <v>0</v>
      </c>
      <c r="N30" s="35"/>
      <c r="O30" s="35"/>
      <c r="P30" s="35"/>
    </row>
    <row r="31" spans="1:16" x14ac:dyDescent="0.25">
      <c r="A31" s="45" t="s">
        <v>180</v>
      </c>
      <c r="B31" s="48"/>
      <c r="C31" s="49">
        <f>C26+C30</f>
        <v>4200</v>
      </c>
      <c r="D31" s="49">
        <f t="shared" ref="D31:M31" si="5">D26+D30</f>
        <v>6000</v>
      </c>
      <c r="E31" s="49">
        <f t="shared" si="5"/>
        <v>7000</v>
      </c>
      <c r="F31" s="49">
        <f t="shared" si="5"/>
        <v>15000</v>
      </c>
      <c r="G31" s="49">
        <f t="shared" si="5"/>
        <v>8066.6666666666661</v>
      </c>
      <c r="H31" s="49">
        <f t="shared" si="5"/>
        <v>5000</v>
      </c>
      <c r="I31" s="49">
        <f t="shared" si="5"/>
        <v>0</v>
      </c>
      <c r="J31" s="49">
        <f t="shared" si="5"/>
        <v>0</v>
      </c>
      <c r="K31" s="49">
        <f t="shared" si="5"/>
        <v>60000</v>
      </c>
      <c r="L31" s="49">
        <f t="shared" si="5"/>
        <v>6000</v>
      </c>
      <c r="M31" s="49">
        <f t="shared" si="5"/>
        <v>9244.4444444444453</v>
      </c>
      <c r="N31" s="35"/>
      <c r="O31" s="35"/>
      <c r="P31" s="35"/>
    </row>
    <row r="32" spans="1:16" x14ac:dyDescent="0.25">
      <c r="A32" s="45"/>
      <c r="B32" s="48"/>
      <c r="C32" s="49"/>
      <c r="D32" s="49"/>
      <c r="E32" s="49"/>
      <c r="F32" s="49"/>
      <c r="G32" s="49"/>
      <c r="H32" s="49"/>
      <c r="I32" s="49"/>
      <c r="J32" s="49"/>
      <c r="K32" s="49"/>
      <c r="L32" s="49"/>
      <c r="M32" s="49"/>
      <c r="N32" s="35"/>
      <c r="O32" s="35"/>
      <c r="P32" s="35"/>
    </row>
    <row r="33" spans="1:16" x14ac:dyDescent="0.25">
      <c r="A33" s="18" t="s">
        <v>181</v>
      </c>
      <c r="B33" s="48"/>
      <c r="C33" s="32">
        <f>C28*0.6</f>
        <v>4200</v>
      </c>
      <c r="D33" s="32"/>
      <c r="E33" s="32"/>
      <c r="F33" s="32"/>
      <c r="G33" s="32">
        <v>2800</v>
      </c>
      <c r="H33" s="32">
        <f>H28*0.6</f>
        <v>3000</v>
      </c>
      <c r="I33" s="32"/>
      <c r="J33" s="32"/>
      <c r="K33" s="32"/>
      <c r="L33" s="32"/>
      <c r="M33" s="32"/>
      <c r="N33" s="35"/>
      <c r="O33" s="35"/>
      <c r="P33" s="35"/>
    </row>
    <row r="34" spans="1:16" x14ac:dyDescent="0.25">
      <c r="A34" s="18"/>
      <c r="B34" s="48"/>
      <c r="C34" s="43" t="s">
        <v>157</v>
      </c>
      <c r="D34" s="43"/>
      <c r="E34" s="43"/>
      <c r="F34" s="43"/>
      <c r="G34" s="43"/>
      <c r="H34" s="43" t="s">
        <v>158</v>
      </c>
      <c r="I34" s="32"/>
      <c r="J34" s="32"/>
      <c r="K34" s="32"/>
      <c r="L34" s="32"/>
      <c r="M34" s="32"/>
      <c r="N34" s="35"/>
      <c r="O34" s="35"/>
      <c r="P34" s="35"/>
    </row>
    <row r="35" spans="1:16" x14ac:dyDescent="0.25">
      <c r="A35"/>
      <c r="B35"/>
      <c r="C35"/>
      <c r="D35"/>
      <c r="E35"/>
      <c r="F35"/>
      <c r="G35"/>
      <c r="H35"/>
      <c r="I35"/>
      <c r="J35"/>
      <c r="K35"/>
      <c r="L35"/>
      <c r="M35"/>
    </row>
    <row r="36" spans="1:16" x14ac:dyDescent="0.25">
      <c r="A36"/>
      <c r="B36"/>
      <c r="C36"/>
      <c r="D36"/>
      <c r="E36"/>
      <c r="F36"/>
      <c r="G36"/>
      <c r="H36"/>
      <c r="I36"/>
      <c r="J36"/>
      <c r="K36"/>
      <c r="L36"/>
      <c r="M36"/>
    </row>
    <row r="37" spans="1:16" x14ac:dyDescent="0.25">
      <c r="A37"/>
      <c r="B37"/>
      <c r="C37"/>
      <c r="D37"/>
      <c r="E37"/>
      <c r="F37"/>
      <c r="G37"/>
      <c r="H37"/>
      <c r="I37"/>
      <c r="J37"/>
      <c r="K37"/>
      <c r="L37"/>
      <c r="M37"/>
    </row>
    <row r="38" spans="1:16" x14ac:dyDescent="0.25">
      <c r="A38"/>
      <c r="B38"/>
      <c r="C38"/>
      <c r="D38"/>
      <c r="E38"/>
      <c r="F38"/>
      <c r="G38"/>
      <c r="H38"/>
      <c r="I38"/>
      <c r="J38"/>
      <c r="K38"/>
      <c r="L38"/>
      <c r="M38"/>
    </row>
    <row r="39" spans="1:16" x14ac:dyDescent="0.25">
      <c r="A39"/>
      <c r="B39"/>
      <c r="C39"/>
      <c r="D39"/>
      <c r="E39"/>
      <c r="F39"/>
      <c r="G39"/>
      <c r="H39"/>
      <c r="I39"/>
      <c r="J39"/>
      <c r="K39"/>
      <c r="L39"/>
      <c r="M39"/>
    </row>
    <row r="40" spans="1:16" x14ac:dyDescent="0.25">
      <c r="A40"/>
      <c r="B40"/>
      <c r="C40"/>
      <c r="D40"/>
      <c r="E40"/>
      <c r="F40"/>
      <c r="G40"/>
      <c r="H40"/>
      <c r="I40"/>
      <c r="J40"/>
      <c r="K40"/>
      <c r="L40"/>
      <c r="M40"/>
    </row>
    <row r="41" spans="1:16" x14ac:dyDescent="0.25">
      <c r="A41"/>
      <c r="B41"/>
      <c r="C41"/>
      <c r="D41"/>
      <c r="E41"/>
      <c r="F41"/>
      <c r="G41"/>
      <c r="H41"/>
      <c r="I41"/>
      <c r="J41"/>
      <c r="K41"/>
      <c r="L41"/>
      <c r="M41"/>
    </row>
    <row r="42" spans="1:16" x14ac:dyDescent="0.25">
      <c r="A42"/>
      <c r="B42"/>
      <c r="C42"/>
      <c r="D42"/>
      <c r="E42"/>
      <c r="F42"/>
      <c r="G42"/>
      <c r="H42"/>
      <c r="I42"/>
      <c r="J42"/>
      <c r="K42"/>
      <c r="L42"/>
      <c r="M42"/>
    </row>
    <row r="43" spans="1:16" x14ac:dyDescent="0.25">
      <c r="A43"/>
      <c r="B43"/>
      <c r="C43"/>
      <c r="D43"/>
      <c r="E43"/>
      <c r="F43"/>
      <c r="G43"/>
      <c r="H43"/>
      <c r="I43"/>
      <c r="J43"/>
      <c r="K43"/>
      <c r="L43"/>
      <c r="M43"/>
    </row>
    <row r="44" spans="1:16" x14ac:dyDescent="0.25">
      <c r="A44"/>
      <c r="B44"/>
      <c r="C44"/>
      <c r="D44"/>
      <c r="E44"/>
      <c r="F44"/>
      <c r="G44"/>
      <c r="H44"/>
      <c r="I44"/>
      <c r="J44"/>
      <c r="K44"/>
      <c r="L44"/>
      <c r="M44"/>
    </row>
    <row r="45" spans="1:16" x14ac:dyDescent="0.25">
      <c r="A45"/>
      <c r="B45"/>
      <c r="C45"/>
      <c r="D45"/>
      <c r="E45"/>
      <c r="F45"/>
      <c r="G45"/>
      <c r="H45"/>
      <c r="I45"/>
      <c r="J45"/>
      <c r="K45"/>
      <c r="L45"/>
      <c r="M45"/>
    </row>
    <row r="46" spans="1:16" x14ac:dyDescent="0.25">
      <c r="A46"/>
      <c r="B46"/>
      <c r="C46"/>
      <c r="D46"/>
      <c r="E46"/>
      <c r="F46"/>
      <c r="G46"/>
      <c r="H46"/>
      <c r="I46"/>
      <c r="J46"/>
      <c r="K46"/>
      <c r="L46"/>
      <c r="M46"/>
    </row>
    <row r="47" spans="1:16" x14ac:dyDescent="0.25">
      <c r="A47"/>
      <c r="B47"/>
      <c r="C47"/>
      <c r="D47"/>
      <c r="E47"/>
      <c r="F47"/>
      <c r="G47"/>
      <c r="H47"/>
      <c r="I47"/>
      <c r="J47"/>
      <c r="K47"/>
      <c r="L47"/>
      <c r="M47"/>
    </row>
    <row r="48" spans="1:16" x14ac:dyDescent="0.25">
      <c r="A48"/>
      <c r="B48"/>
      <c r="C48"/>
      <c r="D48"/>
      <c r="E48"/>
      <c r="F48"/>
      <c r="G48"/>
      <c r="H48"/>
      <c r="I48"/>
      <c r="J48"/>
      <c r="K48"/>
      <c r="L48"/>
      <c r="M48"/>
    </row>
    <row r="49" spans="1:17" x14ac:dyDescent="0.25">
      <c r="A49"/>
      <c r="B49" t="s">
        <v>148</v>
      </c>
      <c r="C49" s="34" t="s">
        <v>160</v>
      </c>
      <c r="D49" s="35"/>
      <c r="E49" s="35"/>
      <c r="F49" s="35"/>
      <c r="G49" s="35"/>
      <c r="H49" s="35"/>
      <c r="I49" s="35"/>
      <c r="J49" s="35"/>
      <c r="K49" s="35"/>
      <c r="L49" s="35"/>
      <c r="M49" s="35"/>
      <c r="N49" s="35"/>
      <c r="O49" s="35"/>
      <c r="P49" s="35"/>
      <c r="Q49" s="35"/>
    </row>
    <row r="50" spans="1:17" x14ac:dyDescent="0.25">
      <c r="A50"/>
      <c r="B50"/>
      <c r="C50" s="34" t="s">
        <v>274</v>
      </c>
      <c r="D50" s="35"/>
      <c r="E50" s="35"/>
      <c r="F50" s="35"/>
      <c r="G50" s="35"/>
      <c r="H50" s="35"/>
      <c r="I50" s="35"/>
      <c r="J50" s="35"/>
      <c r="K50" s="35"/>
      <c r="L50" s="35"/>
      <c r="M50" s="35"/>
      <c r="N50" s="35"/>
      <c r="O50" s="35"/>
      <c r="P50" s="35"/>
      <c r="Q50" s="35"/>
    </row>
    <row r="51" spans="1:17" x14ac:dyDescent="0.25">
      <c r="B51"/>
      <c r="C51" s="34" t="s">
        <v>275</v>
      </c>
      <c r="D51" s="35"/>
      <c r="E51" s="35"/>
      <c r="F51" s="35"/>
      <c r="G51" s="35"/>
      <c r="H51" s="35"/>
      <c r="I51" s="35"/>
      <c r="J51" s="35"/>
      <c r="K51" s="35"/>
      <c r="L51" s="35"/>
      <c r="M51" s="35"/>
      <c r="N51" s="35"/>
      <c r="O51" s="35"/>
      <c r="P51" s="35"/>
      <c r="Q51" s="35"/>
    </row>
    <row r="52" spans="1:17" x14ac:dyDescent="0.25">
      <c r="B52"/>
      <c r="C52" s="34" t="s">
        <v>199</v>
      </c>
      <c r="D52" s="31"/>
      <c r="E52" s="31"/>
      <c r="F52" s="31"/>
      <c r="G52" s="31"/>
      <c r="H52" s="31"/>
      <c r="I52" s="31"/>
      <c r="J52" s="31"/>
      <c r="K52" s="31"/>
      <c r="L52" s="31"/>
      <c r="M52" s="31"/>
      <c r="N52" s="31"/>
      <c r="O52" s="35"/>
      <c r="P52" s="35"/>
      <c r="Q52" s="35"/>
    </row>
    <row r="53" spans="1:17" x14ac:dyDescent="0.25">
      <c r="B53"/>
      <c r="C53" s="34" t="s">
        <v>276</v>
      </c>
      <c r="D53" s="31"/>
      <c r="E53" s="31"/>
      <c r="F53" s="31"/>
      <c r="G53" s="31"/>
      <c r="H53" s="31"/>
      <c r="I53" s="31"/>
      <c r="J53" s="31"/>
      <c r="K53" s="31"/>
      <c r="L53" s="31"/>
      <c r="M53" s="31"/>
      <c r="N53" s="31"/>
      <c r="O53" s="35"/>
      <c r="P53" s="35"/>
      <c r="Q53" s="35"/>
    </row>
    <row r="54" spans="1:17" x14ac:dyDescent="0.25">
      <c r="B54"/>
      <c r="C54"/>
      <c r="D54"/>
      <c r="E54"/>
      <c r="F54"/>
      <c r="G54"/>
      <c r="H54"/>
      <c r="I54"/>
      <c r="J54"/>
      <c r="K54"/>
      <c r="L54"/>
      <c r="M54"/>
      <c r="N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6AEA4-9CAB-4865-94D3-B3DF1804FD1E}">
  <dimension ref="C3:P18"/>
  <sheetViews>
    <sheetView workbookViewId="0">
      <selection activeCell="C14" sqref="C14"/>
    </sheetView>
  </sheetViews>
  <sheetFormatPr defaultRowHeight="15" x14ac:dyDescent="0.25"/>
  <sheetData>
    <row r="3" spans="3:16" ht="15" customHeight="1" x14ac:dyDescent="0.25"/>
    <row r="4" spans="3:16" ht="15" customHeight="1" x14ac:dyDescent="0.25"/>
    <row r="5" spans="3:16" ht="15" customHeight="1" x14ac:dyDescent="0.25"/>
    <row r="6" spans="3:16" ht="15" customHeight="1" x14ac:dyDescent="0.25"/>
    <row r="9" spans="3:16" ht="21" customHeight="1" x14ac:dyDescent="0.35">
      <c r="C9" s="1" t="s">
        <v>3</v>
      </c>
      <c r="D9" s="3" t="s">
        <v>2</v>
      </c>
      <c r="E9" s="3"/>
      <c r="F9" s="3"/>
      <c r="G9" s="3"/>
      <c r="H9" s="3"/>
      <c r="I9" s="3"/>
      <c r="J9" s="3"/>
      <c r="K9" s="3"/>
      <c r="L9" s="3"/>
      <c r="M9" s="3"/>
      <c r="N9" s="3"/>
      <c r="O9" s="3"/>
      <c r="P9" s="2"/>
    </row>
    <row r="10" spans="3:16" x14ac:dyDescent="0.25">
      <c r="D10" s="3"/>
      <c r="E10" s="3"/>
      <c r="F10" s="3"/>
      <c r="G10" s="3"/>
      <c r="H10" s="3"/>
      <c r="I10" s="3"/>
      <c r="J10" s="3"/>
      <c r="K10" s="3"/>
      <c r="L10" s="3"/>
      <c r="M10" s="3"/>
      <c r="N10" s="3"/>
      <c r="O10" s="3"/>
      <c r="P10" s="2"/>
    </row>
    <row r="11" spans="3:16" x14ac:dyDescent="0.25">
      <c r="D11" s="3"/>
      <c r="E11" s="3"/>
      <c r="F11" s="3"/>
      <c r="G11" s="3"/>
      <c r="H11" s="3"/>
      <c r="I11" s="3"/>
      <c r="J11" s="3"/>
      <c r="K11" s="3"/>
      <c r="L11" s="3"/>
      <c r="M11" s="3"/>
      <c r="N11" s="3"/>
      <c r="O11" s="3"/>
      <c r="P11" s="2"/>
    </row>
    <row r="12" spans="3:16" x14ac:dyDescent="0.25">
      <c r="D12" s="3"/>
      <c r="E12" s="3"/>
      <c r="F12" s="3"/>
      <c r="G12" s="3"/>
      <c r="H12" s="3"/>
      <c r="I12" s="3"/>
      <c r="J12" s="3"/>
      <c r="K12" s="3"/>
      <c r="L12" s="3"/>
      <c r="M12" s="3"/>
      <c r="N12" s="3"/>
      <c r="O12" s="3"/>
      <c r="P12" s="2"/>
    </row>
    <row r="13" spans="3:16" x14ac:dyDescent="0.25">
      <c r="D13" s="3"/>
      <c r="E13" s="3"/>
      <c r="F13" s="3"/>
      <c r="G13" s="3"/>
      <c r="H13" s="3"/>
      <c r="I13" s="3"/>
      <c r="J13" s="3"/>
      <c r="K13" s="3"/>
      <c r="L13" s="3"/>
      <c r="M13" s="3"/>
      <c r="N13" s="3"/>
      <c r="O13" s="3"/>
      <c r="P13" s="2"/>
    </row>
    <row r="14" spans="3:16" x14ac:dyDescent="0.25">
      <c r="D14" s="3"/>
      <c r="E14" s="3"/>
      <c r="F14" s="3"/>
      <c r="G14" s="3"/>
      <c r="H14" s="3"/>
      <c r="I14" s="3"/>
      <c r="J14" s="3"/>
      <c r="K14" s="3"/>
      <c r="L14" s="3"/>
      <c r="M14" s="3"/>
      <c r="N14" s="3"/>
      <c r="O14" s="3"/>
      <c r="P14" s="2"/>
    </row>
    <row r="15" spans="3:16" x14ac:dyDescent="0.25">
      <c r="D15" s="3"/>
      <c r="E15" s="3"/>
      <c r="F15" s="3"/>
      <c r="G15" s="3"/>
      <c r="H15" s="3"/>
      <c r="I15" s="3"/>
      <c r="J15" s="3"/>
      <c r="K15" s="3"/>
      <c r="L15" s="3"/>
      <c r="M15" s="3"/>
      <c r="N15" s="3"/>
      <c r="O15" s="3"/>
      <c r="P15" s="2"/>
    </row>
    <row r="16" spans="3:16" x14ac:dyDescent="0.25">
      <c r="D16" s="2"/>
      <c r="E16" s="2"/>
      <c r="F16" s="2"/>
      <c r="G16" s="2"/>
      <c r="H16" s="2"/>
      <c r="I16" s="2"/>
      <c r="J16" s="2"/>
      <c r="K16" s="2"/>
      <c r="L16" s="2"/>
      <c r="M16" s="2"/>
      <c r="N16" s="2"/>
      <c r="O16" s="2"/>
      <c r="P16" s="2"/>
    </row>
    <row r="17" spans="4:16" x14ac:dyDescent="0.25">
      <c r="D17" s="2"/>
      <c r="E17" s="2"/>
      <c r="F17" s="2"/>
      <c r="G17" s="2"/>
      <c r="H17" s="2"/>
      <c r="I17" s="2"/>
      <c r="J17" s="2"/>
      <c r="K17" s="2"/>
      <c r="L17" s="2"/>
      <c r="M17" s="2"/>
      <c r="N17" s="2"/>
      <c r="O17" s="2"/>
      <c r="P17" s="2"/>
    </row>
    <row r="18" spans="4:16" x14ac:dyDescent="0.25">
      <c r="D18" s="2"/>
      <c r="E18" s="2"/>
      <c r="F18" s="2"/>
      <c r="G18" s="2"/>
      <c r="H18" s="2"/>
      <c r="I18" s="2"/>
      <c r="J18" s="2"/>
      <c r="K18" s="2"/>
      <c r="L18" s="2"/>
      <c r="M18" s="2"/>
      <c r="N18" s="2"/>
      <c r="O18" s="2"/>
      <c r="P18" s="2"/>
    </row>
  </sheetData>
  <mergeCells count="1">
    <mergeCell ref="D9:O1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59DF-8E1C-4085-92DA-9C22A1E2CCB7}">
  <dimension ref="A1"/>
  <sheetViews>
    <sheetView workbookViewId="0">
      <selection activeCell="J15" sqref="J15"/>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DBABE-5B26-418E-8864-40BA8E235BF6}">
  <dimension ref="A1"/>
  <sheetViews>
    <sheetView workbookViewId="0">
      <selection activeCell="J13" sqref="J13"/>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7FDBD-5D95-43A0-B324-262F54F253E2}">
  <dimension ref="A1:G65"/>
  <sheetViews>
    <sheetView showGridLines="0" topLeftCell="A46" workbookViewId="0">
      <selection activeCell="E11" sqref="E11"/>
    </sheetView>
  </sheetViews>
  <sheetFormatPr defaultRowHeight="15" x14ac:dyDescent="0.25"/>
  <cols>
    <col min="1" max="1" width="2.28515625" customWidth="1"/>
    <col min="2" max="2" width="6.7109375" customWidth="1"/>
    <col min="3" max="3" width="34.28515625" customWidth="1"/>
    <col min="4" max="5" width="13.7109375" bestFit="1" customWidth="1"/>
    <col min="6" max="6" width="11.42578125" customWidth="1"/>
    <col min="7" max="7" width="6" customWidth="1"/>
  </cols>
  <sheetData>
    <row r="1" spans="1:5" x14ac:dyDescent="0.25">
      <c r="A1" s="4" t="s">
        <v>4</v>
      </c>
    </row>
    <row r="2" spans="1:5" x14ac:dyDescent="0.25">
      <c r="A2" s="4" t="s">
        <v>95</v>
      </c>
    </row>
    <row r="3" spans="1:5" x14ac:dyDescent="0.25">
      <c r="A3" s="4" t="s">
        <v>96</v>
      </c>
    </row>
    <row r="4" spans="1:5" x14ac:dyDescent="0.25">
      <c r="A4" s="4" t="s">
        <v>5</v>
      </c>
    </row>
    <row r="5" spans="1:5" x14ac:dyDescent="0.25">
      <c r="A5" s="4" t="s">
        <v>6</v>
      </c>
    </row>
    <row r="6" spans="1:5" x14ac:dyDescent="0.25">
      <c r="A6" s="4"/>
      <c r="B6" t="s">
        <v>7</v>
      </c>
    </row>
    <row r="7" spans="1:5" x14ac:dyDescent="0.25">
      <c r="A7" s="4"/>
      <c r="B7" t="s">
        <v>97</v>
      </c>
    </row>
    <row r="8" spans="1:5" x14ac:dyDescent="0.25">
      <c r="A8" s="4"/>
      <c r="B8" t="s">
        <v>8</v>
      </c>
    </row>
    <row r="9" spans="1:5" x14ac:dyDescent="0.25">
      <c r="A9" s="4" t="s">
        <v>9</v>
      </c>
    </row>
    <row r="10" spans="1:5" x14ac:dyDescent="0.25">
      <c r="B10" t="s">
        <v>10</v>
      </c>
    </row>
    <row r="11" spans="1:5" x14ac:dyDescent="0.25">
      <c r="B11" t="s">
        <v>11</v>
      </c>
    </row>
    <row r="14" spans="1:5" ht="15.75" thickBot="1" x14ac:dyDescent="0.3">
      <c r="A14" t="s">
        <v>12</v>
      </c>
    </row>
    <row r="15" spans="1:5" ht="15.75" thickBot="1" x14ac:dyDescent="0.3">
      <c r="B15" s="5" t="s">
        <v>13</v>
      </c>
      <c r="C15" s="5" t="s">
        <v>14</v>
      </c>
      <c r="D15" s="5" t="s">
        <v>15</v>
      </c>
      <c r="E15" s="5" t="s">
        <v>16</v>
      </c>
    </row>
    <row r="16" spans="1:5" ht="15.75" thickBot="1" x14ac:dyDescent="0.3">
      <c r="B16" s="6" t="s">
        <v>170</v>
      </c>
      <c r="C16" s="6" t="s">
        <v>18</v>
      </c>
      <c r="D16" s="7">
        <v>-2097066.666666667</v>
      </c>
      <c r="E16" s="7">
        <v>-2097066.666666667</v>
      </c>
    </row>
    <row r="19" spans="1:6" ht="15.75" thickBot="1" x14ac:dyDescent="0.3">
      <c r="A19" t="s">
        <v>19</v>
      </c>
    </row>
    <row r="20" spans="1:6" ht="15.75" thickBot="1" x14ac:dyDescent="0.3">
      <c r="B20" s="5" t="s">
        <v>13</v>
      </c>
      <c r="C20" s="5" t="s">
        <v>14</v>
      </c>
      <c r="D20" s="5" t="s">
        <v>15</v>
      </c>
      <c r="E20" s="5" t="s">
        <v>16</v>
      </c>
      <c r="F20" s="5" t="s">
        <v>20</v>
      </c>
    </row>
    <row r="21" spans="1:6" x14ac:dyDescent="0.25">
      <c r="B21" s="8" t="s">
        <v>21</v>
      </c>
      <c r="C21" s="8" t="s">
        <v>22</v>
      </c>
      <c r="D21" s="8">
        <v>4200</v>
      </c>
      <c r="E21" s="8">
        <v>4200</v>
      </c>
      <c r="F21" s="8" t="s">
        <v>23</v>
      </c>
    </row>
    <row r="22" spans="1:6" x14ac:dyDescent="0.25">
      <c r="B22" s="8" t="s">
        <v>24</v>
      </c>
      <c r="C22" s="8" t="s">
        <v>25</v>
      </c>
      <c r="D22" s="8">
        <v>4000</v>
      </c>
      <c r="E22" s="8">
        <v>4000</v>
      </c>
      <c r="F22" s="8" t="s">
        <v>23</v>
      </c>
    </row>
    <row r="23" spans="1:6" x14ac:dyDescent="0.25">
      <c r="B23" s="8" t="s">
        <v>26</v>
      </c>
      <c r="C23" s="8" t="s">
        <v>27</v>
      </c>
      <c r="D23" s="8">
        <v>7000</v>
      </c>
      <c r="E23" s="8">
        <v>7000</v>
      </c>
      <c r="F23" s="8" t="s">
        <v>23</v>
      </c>
    </row>
    <row r="24" spans="1:6" x14ac:dyDescent="0.25">
      <c r="B24" s="8" t="s">
        <v>28</v>
      </c>
      <c r="C24" s="8" t="s">
        <v>29</v>
      </c>
      <c r="D24" s="8">
        <v>15000</v>
      </c>
      <c r="E24" s="8">
        <v>15000</v>
      </c>
      <c r="F24" s="8" t="s">
        <v>23</v>
      </c>
    </row>
    <row r="25" spans="1:6" x14ac:dyDescent="0.25">
      <c r="B25" s="8" t="s">
        <v>30</v>
      </c>
      <c r="C25" s="8" t="s">
        <v>31</v>
      </c>
      <c r="D25" s="9">
        <v>8066.6666666666661</v>
      </c>
      <c r="E25" s="9">
        <v>8066.6666666666661</v>
      </c>
      <c r="F25" s="8" t="s">
        <v>23</v>
      </c>
    </row>
    <row r="26" spans="1:6" x14ac:dyDescent="0.25">
      <c r="B26" s="8" t="s">
        <v>32</v>
      </c>
      <c r="C26" s="8" t="s">
        <v>33</v>
      </c>
      <c r="D26" s="8">
        <v>5000</v>
      </c>
      <c r="E26" s="8">
        <v>5000</v>
      </c>
      <c r="F26" s="8" t="s">
        <v>23</v>
      </c>
    </row>
    <row r="27" spans="1:6" x14ac:dyDescent="0.25">
      <c r="B27" s="8" t="s">
        <v>34</v>
      </c>
      <c r="C27" s="8" t="s">
        <v>35</v>
      </c>
      <c r="D27" s="8">
        <v>0</v>
      </c>
      <c r="E27" s="8">
        <v>0</v>
      </c>
      <c r="F27" s="8" t="s">
        <v>23</v>
      </c>
    </row>
    <row r="28" spans="1:6" x14ac:dyDescent="0.25">
      <c r="B28" s="8" t="s">
        <v>36</v>
      </c>
      <c r="C28" s="8" t="s">
        <v>37</v>
      </c>
      <c r="D28" s="8">
        <v>0</v>
      </c>
      <c r="E28" s="8">
        <v>0</v>
      </c>
      <c r="F28" s="8" t="s">
        <v>23</v>
      </c>
    </row>
    <row r="29" spans="1:6" x14ac:dyDescent="0.25">
      <c r="B29" s="8" t="s">
        <v>38</v>
      </c>
      <c r="C29" s="8" t="s">
        <v>39</v>
      </c>
      <c r="D29" s="8">
        <v>60000</v>
      </c>
      <c r="E29" s="8">
        <v>60000</v>
      </c>
      <c r="F29" s="8" t="s">
        <v>23</v>
      </c>
    </row>
    <row r="30" spans="1:6" x14ac:dyDescent="0.25">
      <c r="B30" s="8" t="s">
        <v>40</v>
      </c>
      <c r="C30" s="8" t="s">
        <v>41</v>
      </c>
      <c r="D30" s="8">
        <v>6000</v>
      </c>
      <c r="E30" s="8">
        <v>6000</v>
      </c>
      <c r="F30" s="8" t="s">
        <v>23</v>
      </c>
    </row>
    <row r="31" spans="1:6" ht="15.75" thickBot="1" x14ac:dyDescent="0.3">
      <c r="B31" s="6" t="s">
        <v>42</v>
      </c>
      <c r="C31" s="6" t="s">
        <v>43</v>
      </c>
      <c r="D31" s="7">
        <v>9244.4444444444453</v>
      </c>
      <c r="E31" s="7">
        <v>9244.4444444444453</v>
      </c>
      <c r="F31" s="6" t="s">
        <v>23</v>
      </c>
    </row>
    <row r="34" spans="1:7" ht="15.75" thickBot="1" x14ac:dyDescent="0.3">
      <c r="A34" t="s">
        <v>44</v>
      </c>
    </row>
    <row r="35" spans="1:7" ht="15.75" thickBot="1" x14ac:dyDescent="0.3">
      <c r="B35" s="5" t="s">
        <v>13</v>
      </c>
      <c r="C35" s="5" t="s">
        <v>14</v>
      </c>
      <c r="D35" s="5" t="s">
        <v>45</v>
      </c>
      <c r="E35" s="5" t="s">
        <v>46</v>
      </c>
      <c r="F35" s="5" t="s">
        <v>47</v>
      </c>
      <c r="G35" s="5" t="s">
        <v>48</v>
      </c>
    </row>
    <row r="36" spans="1:7" x14ac:dyDescent="0.25">
      <c r="B36" s="8" t="s">
        <v>28</v>
      </c>
      <c r="C36" s="8" t="s">
        <v>29</v>
      </c>
      <c r="D36" s="8">
        <v>15000</v>
      </c>
      <c r="E36" s="8" t="s">
        <v>49</v>
      </c>
      <c r="F36" s="8" t="s">
        <v>50</v>
      </c>
      <c r="G36" s="8">
        <v>8000</v>
      </c>
    </row>
    <row r="37" spans="1:7" x14ac:dyDescent="0.25">
      <c r="B37" s="8" t="s">
        <v>38</v>
      </c>
      <c r="C37" s="8" t="s">
        <v>39</v>
      </c>
      <c r="D37" s="8">
        <v>60000</v>
      </c>
      <c r="E37" s="8" t="s">
        <v>51</v>
      </c>
      <c r="F37" s="8" t="s">
        <v>50</v>
      </c>
      <c r="G37" s="8">
        <v>60000</v>
      </c>
    </row>
    <row r="38" spans="1:7" x14ac:dyDescent="0.25">
      <c r="B38" s="8" t="s">
        <v>52</v>
      </c>
      <c r="C38" s="8" t="s">
        <v>53</v>
      </c>
      <c r="D38" s="8">
        <v>25100</v>
      </c>
      <c r="E38" s="8" t="s">
        <v>54</v>
      </c>
      <c r="F38" s="8" t="s">
        <v>50</v>
      </c>
      <c r="G38" s="8">
        <v>19900</v>
      </c>
    </row>
    <row r="39" spans="1:7" x14ac:dyDescent="0.25">
      <c r="B39" s="8" t="s">
        <v>55</v>
      </c>
      <c r="C39" s="8" t="s">
        <v>56</v>
      </c>
      <c r="D39" s="8">
        <v>28000</v>
      </c>
      <c r="E39" s="8" t="s">
        <v>57</v>
      </c>
      <c r="F39" s="8" t="s">
        <v>58</v>
      </c>
      <c r="G39" s="8">
        <v>0</v>
      </c>
    </row>
    <row r="40" spans="1:7" x14ac:dyDescent="0.25">
      <c r="B40" s="8" t="s">
        <v>59</v>
      </c>
      <c r="C40" s="8" t="s">
        <v>60</v>
      </c>
      <c r="D40" s="8">
        <v>6000</v>
      </c>
      <c r="E40" s="8" t="s">
        <v>61</v>
      </c>
      <c r="F40" s="8" t="s">
        <v>50</v>
      </c>
      <c r="G40" s="8">
        <v>3000</v>
      </c>
    </row>
    <row r="41" spans="1:7" x14ac:dyDescent="0.25">
      <c r="B41" s="8" t="s">
        <v>62</v>
      </c>
      <c r="C41" s="8" t="s">
        <v>63</v>
      </c>
      <c r="D41" s="8">
        <v>18000</v>
      </c>
      <c r="E41" s="8" t="s">
        <v>64</v>
      </c>
      <c r="F41" s="8" t="s">
        <v>58</v>
      </c>
      <c r="G41" s="8">
        <v>0</v>
      </c>
    </row>
    <row r="42" spans="1:7" x14ac:dyDescent="0.25">
      <c r="B42" s="8" t="s">
        <v>65</v>
      </c>
      <c r="C42" s="8" t="s">
        <v>66</v>
      </c>
      <c r="D42" s="8">
        <v>30000</v>
      </c>
      <c r="E42" s="8" t="s">
        <v>67</v>
      </c>
      <c r="F42" s="8" t="s">
        <v>58</v>
      </c>
      <c r="G42" s="8">
        <v>0</v>
      </c>
    </row>
    <row r="43" spans="1:7" x14ac:dyDescent="0.25">
      <c r="B43" s="8" t="s">
        <v>68</v>
      </c>
      <c r="C43" s="8" t="s">
        <v>69</v>
      </c>
      <c r="D43" s="8">
        <v>9000</v>
      </c>
      <c r="E43" s="8" t="s">
        <v>70</v>
      </c>
      <c r="F43" s="8" t="s">
        <v>50</v>
      </c>
      <c r="G43" s="8">
        <v>11000</v>
      </c>
    </row>
    <row r="44" spans="1:7" x14ac:dyDescent="0.25">
      <c r="B44" s="8" t="s">
        <v>71</v>
      </c>
      <c r="C44" s="8" t="s">
        <v>72</v>
      </c>
      <c r="D44" s="8">
        <v>30000</v>
      </c>
      <c r="E44" s="8" t="s">
        <v>73</v>
      </c>
      <c r="F44" s="8" t="s">
        <v>58</v>
      </c>
      <c r="G44" s="8">
        <v>0</v>
      </c>
    </row>
    <row r="45" spans="1:7" x14ac:dyDescent="0.25">
      <c r="B45" s="8" t="s">
        <v>21</v>
      </c>
      <c r="C45" s="8" t="s">
        <v>22</v>
      </c>
      <c r="D45" s="8">
        <v>4200</v>
      </c>
      <c r="E45" s="8" t="s">
        <v>74</v>
      </c>
      <c r="F45" s="8" t="s">
        <v>58</v>
      </c>
      <c r="G45" s="8">
        <v>0</v>
      </c>
    </row>
    <row r="46" spans="1:7" x14ac:dyDescent="0.25">
      <c r="B46" s="8" t="s">
        <v>21</v>
      </c>
      <c r="C46" s="8" t="s">
        <v>22</v>
      </c>
      <c r="D46" s="8">
        <v>4200</v>
      </c>
      <c r="E46" s="8" t="s">
        <v>75</v>
      </c>
      <c r="F46" s="8" t="s">
        <v>50</v>
      </c>
      <c r="G46" s="8">
        <v>2800</v>
      </c>
    </row>
    <row r="47" spans="1:7" x14ac:dyDescent="0.25">
      <c r="B47" s="8" t="s">
        <v>24</v>
      </c>
      <c r="C47" s="8" t="s">
        <v>25</v>
      </c>
      <c r="D47" s="8">
        <v>4000</v>
      </c>
      <c r="E47" s="8" t="s">
        <v>76</v>
      </c>
      <c r="F47" s="8" t="s">
        <v>58</v>
      </c>
      <c r="G47" s="8">
        <v>0</v>
      </c>
    </row>
    <row r="48" spans="1:7" x14ac:dyDescent="0.25">
      <c r="B48" s="8" t="s">
        <v>26</v>
      </c>
      <c r="C48" s="8" t="s">
        <v>27</v>
      </c>
      <c r="D48" s="8">
        <v>7000</v>
      </c>
      <c r="E48" s="8" t="s">
        <v>77</v>
      </c>
      <c r="F48" s="8" t="s">
        <v>50</v>
      </c>
      <c r="G48" s="8">
        <v>5000</v>
      </c>
    </row>
    <row r="49" spans="2:7" x14ac:dyDescent="0.25">
      <c r="B49" s="8" t="s">
        <v>28</v>
      </c>
      <c r="C49" s="8" t="s">
        <v>29</v>
      </c>
      <c r="D49" s="8">
        <v>15000</v>
      </c>
      <c r="E49" s="8" t="s">
        <v>78</v>
      </c>
      <c r="F49" s="8" t="s">
        <v>58</v>
      </c>
      <c r="G49" s="8">
        <v>0</v>
      </c>
    </row>
    <row r="50" spans="2:7" x14ac:dyDescent="0.25">
      <c r="B50" s="8" t="s">
        <v>21</v>
      </c>
      <c r="C50" s="8" t="s">
        <v>22</v>
      </c>
      <c r="D50" s="8">
        <v>4200</v>
      </c>
      <c r="E50" s="8" t="s">
        <v>79</v>
      </c>
      <c r="F50" s="8" t="s">
        <v>58</v>
      </c>
      <c r="G50" s="8">
        <v>0</v>
      </c>
    </row>
    <row r="51" spans="2:7" x14ac:dyDescent="0.25">
      <c r="B51" s="8" t="s">
        <v>24</v>
      </c>
      <c r="C51" s="8" t="s">
        <v>25</v>
      </c>
      <c r="D51" s="8">
        <v>4000</v>
      </c>
      <c r="E51" s="8" t="s">
        <v>80</v>
      </c>
      <c r="F51" s="8" t="s">
        <v>50</v>
      </c>
      <c r="G51" s="8">
        <v>4000</v>
      </c>
    </row>
    <row r="52" spans="2:7" x14ac:dyDescent="0.25">
      <c r="B52" s="8" t="s">
        <v>26</v>
      </c>
      <c r="C52" s="8" t="s">
        <v>27</v>
      </c>
      <c r="D52" s="8">
        <v>7000</v>
      </c>
      <c r="E52" s="8" t="s">
        <v>81</v>
      </c>
      <c r="F52" s="8" t="s">
        <v>50</v>
      </c>
      <c r="G52" s="8">
        <v>7000</v>
      </c>
    </row>
    <row r="53" spans="2:7" x14ac:dyDescent="0.25">
      <c r="B53" s="8" t="s">
        <v>28</v>
      </c>
      <c r="C53" s="8" t="s">
        <v>29</v>
      </c>
      <c r="D53" s="8">
        <v>15000</v>
      </c>
      <c r="E53" s="8" t="s">
        <v>82</v>
      </c>
      <c r="F53" s="8" t="s">
        <v>50</v>
      </c>
      <c r="G53" s="8">
        <v>15000</v>
      </c>
    </row>
    <row r="54" spans="2:7" x14ac:dyDescent="0.25">
      <c r="B54" s="8" t="s">
        <v>30</v>
      </c>
      <c r="C54" s="8" t="s">
        <v>31</v>
      </c>
      <c r="D54" s="9">
        <v>8066.6666666666661</v>
      </c>
      <c r="E54" s="8" t="s">
        <v>83</v>
      </c>
      <c r="F54" s="8" t="s">
        <v>50</v>
      </c>
      <c r="G54" s="9">
        <v>5266.6666666666661</v>
      </c>
    </row>
    <row r="55" spans="2:7" x14ac:dyDescent="0.25">
      <c r="B55" s="8" t="s">
        <v>32</v>
      </c>
      <c r="C55" s="8" t="s">
        <v>33</v>
      </c>
      <c r="D55" s="8">
        <v>5000</v>
      </c>
      <c r="E55" s="8" t="s">
        <v>84</v>
      </c>
      <c r="F55" s="8" t="s">
        <v>50</v>
      </c>
      <c r="G55" s="8">
        <v>2000</v>
      </c>
    </row>
    <row r="56" spans="2:7" x14ac:dyDescent="0.25">
      <c r="B56" s="8" t="s">
        <v>34</v>
      </c>
      <c r="C56" s="8" t="s">
        <v>35</v>
      </c>
      <c r="D56" s="8">
        <v>0</v>
      </c>
      <c r="E56" s="8" t="s">
        <v>85</v>
      </c>
      <c r="F56" s="8" t="s">
        <v>58</v>
      </c>
      <c r="G56" s="8">
        <v>0</v>
      </c>
    </row>
    <row r="57" spans="2:7" x14ac:dyDescent="0.25">
      <c r="B57" s="8" t="s">
        <v>36</v>
      </c>
      <c r="C57" s="8" t="s">
        <v>37</v>
      </c>
      <c r="D57" s="8">
        <v>0</v>
      </c>
      <c r="E57" s="8" t="s">
        <v>86</v>
      </c>
      <c r="F57" s="8" t="s">
        <v>58</v>
      </c>
      <c r="G57" s="8">
        <v>0</v>
      </c>
    </row>
    <row r="58" spans="2:7" x14ac:dyDescent="0.25">
      <c r="B58" s="8" t="s">
        <v>38</v>
      </c>
      <c r="C58" s="8" t="s">
        <v>39</v>
      </c>
      <c r="D58" s="8">
        <v>60000</v>
      </c>
      <c r="E58" s="8" t="s">
        <v>87</v>
      </c>
      <c r="F58" s="8" t="s">
        <v>50</v>
      </c>
      <c r="G58" s="8">
        <v>60000</v>
      </c>
    </row>
    <row r="59" spans="2:7" x14ac:dyDescent="0.25">
      <c r="B59" s="8" t="s">
        <v>40</v>
      </c>
      <c r="C59" s="8" t="s">
        <v>41</v>
      </c>
      <c r="D59" s="8">
        <v>6000</v>
      </c>
      <c r="E59" s="8" t="s">
        <v>88</v>
      </c>
      <c r="F59" s="8" t="s">
        <v>50</v>
      </c>
      <c r="G59" s="8">
        <v>6000</v>
      </c>
    </row>
    <row r="60" spans="2:7" x14ac:dyDescent="0.25">
      <c r="B60" s="8" t="s">
        <v>42</v>
      </c>
      <c r="C60" s="8" t="s">
        <v>43</v>
      </c>
      <c r="D60" s="9">
        <v>9244.4444444444453</v>
      </c>
      <c r="E60" s="8" t="s">
        <v>89</v>
      </c>
      <c r="F60" s="8" t="s">
        <v>50</v>
      </c>
      <c r="G60" s="9">
        <v>9244.4444444444453</v>
      </c>
    </row>
    <row r="61" spans="2:7" x14ac:dyDescent="0.25">
      <c r="B61" s="8" t="s">
        <v>30</v>
      </c>
      <c r="C61" s="8" t="s">
        <v>31</v>
      </c>
      <c r="D61" s="9">
        <v>8066.6666666666661</v>
      </c>
      <c r="E61" s="8" t="s">
        <v>90</v>
      </c>
      <c r="F61" s="8" t="s">
        <v>50</v>
      </c>
      <c r="G61" s="9">
        <v>5266.6666666666661</v>
      </c>
    </row>
    <row r="62" spans="2:7" x14ac:dyDescent="0.25">
      <c r="B62" s="8" t="s">
        <v>32</v>
      </c>
      <c r="C62" s="8" t="s">
        <v>33</v>
      </c>
      <c r="D62" s="8">
        <v>5000</v>
      </c>
      <c r="E62" s="8" t="s">
        <v>91</v>
      </c>
      <c r="F62" s="8" t="s">
        <v>50</v>
      </c>
      <c r="G62" s="8">
        <v>2000</v>
      </c>
    </row>
    <row r="63" spans="2:7" x14ac:dyDescent="0.25">
      <c r="B63" s="8" t="s">
        <v>32</v>
      </c>
      <c r="C63" s="8" t="s">
        <v>33</v>
      </c>
      <c r="D63" s="8">
        <v>5000</v>
      </c>
      <c r="E63" s="8" t="s">
        <v>92</v>
      </c>
      <c r="F63" s="8" t="s">
        <v>58</v>
      </c>
      <c r="G63" s="8">
        <v>0</v>
      </c>
    </row>
    <row r="64" spans="2:7" x14ac:dyDescent="0.25">
      <c r="B64" s="8" t="s">
        <v>34</v>
      </c>
      <c r="C64" s="8" t="s">
        <v>35</v>
      </c>
      <c r="D64" s="8">
        <v>0</v>
      </c>
      <c r="E64" s="8" t="s">
        <v>93</v>
      </c>
      <c r="F64" s="8" t="s">
        <v>50</v>
      </c>
      <c r="G64" s="8">
        <v>5500</v>
      </c>
    </row>
    <row r="65" spans="2:7" ht="15.75" thickBot="1" x14ac:dyDescent="0.3">
      <c r="B65" s="6" t="s">
        <v>40</v>
      </c>
      <c r="C65" s="6" t="s">
        <v>41</v>
      </c>
      <c r="D65" s="6">
        <v>6000</v>
      </c>
      <c r="E65" s="6" t="s">
        <v>94</v>
      </c>
      <c r="F65" s="6" t="s">
        <v>58</v>
      </c>
      <c r="G65" s="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E9A3-A9D2-442E-BE46-4C40367E2832}">
  <dimension ref="A1:H32"/>
  <sheetViews>
    <sheetView showGridLines="0" workbookViewId="0">
      <selection activeCell="E6" sqref="E6"/>
    </sheetView>
  </sheetViews>
  <sheetFormatPr defaultRowHeight="15" x14ac:dyDescent="0.25"/>
  <cols>
    <col min="1" max="1" width="2.28515625" customWidth="1"/>
    <col min="2" max="2" width="6.7109375" bestFit="1" customWidth="1"/>
    <col min="3" max="3" width="34.28515625" bestFit="1" customWidth="1"/>
    <col min="4" max="4" width="12" bestFit="1" customWidth="1"/>
    <col min="5" max="5" width="12.7109375" bestFit="1" customWidth="1"/>
    <col min="6" max="6" width="10.85546875" bestFit="1" customWidth="1"/>
    <col min="7" max="8" width="12" bestFit="1" customWidth="1"/>
  </cols>
  <sheetData>
    <row r="1" spans="1:8" x14ac:dyDescent="0.25">
      <c r="A1" s="4" t="s">
        <v>98</v>
      </c>
    </row>
    <row r="2" spans="1:8" x14ac:dyDescent="0.25">
      <c r="A2" s="4" t="s">
        <v>95</v>
      </c>
    </row>
    <row r="3" spans="1:8" x14ac:dyDescent="0.25">
      <c r="A3" s="4" t="s">
        <v>96</v>
      </c>
    </row>
    <row r="6" spans="1:8" ht="15.75" thickBot="1" x14ac:dyDescent="0.3">
      <c r="A6" t="s">
        <v>19</v>
      </c>
    </row>
    <row r="7" spans="1:8" x14ac:dyDescent="0.25">
      <c r="B7" s="10"/>
      <c r="C7" s="10"/>
      <c r="D7" s="10" t="s">
        <v>99</v>
      </c>
      <c r="E7" s="10" t="s">
        <v>100</v>
      </c>
      <c r="F7" s="10" t="s">
        <v>101</v>
      </c>
      <c r="G7" s="10" t="s">
        <v>102</v>
      </c>
      <c r="H7" s="10" t="s">
        <v>102</v>
      </c>
    </row>
    <row r="8" spans="1:8" ht="15.75" thickBot="1" x14ac:dyDescent="0.3">
      <c r="B8" s="11" t="s">
        <v>13</v>
      </c>
      <c r="C8" s="11" t="s">
        <v>14</v>
      </c>
      <c r="D8" s="11" t="s">
        <v>103</v>
      </c>
      <c r="E8" s="11" t="s">
        <v>104</v>
      </c>
      <c r="F8" s="11" t="s">
        <v>105</v>
      </c>
      <c r="G8" s="11" t="s">
        <v>106</v>
      </c>
      <c r="H8" s="11" t="s">
        <v>107</v>
      </c>
    </row>
    <row r="9" spans="1:8" x14ac:dyDescent="0.25">
      <c r="B9" s="8" t="s">
        <v>21</v>
      </c>
      <c r="C9" s="8" t="s">
        <v>22</v>
      </c>
      <c r="D9" s="8">
        <v>4200</v>
      </c>
      <c r="E9" s="8">
        <v>-33.666666666666671</v>
      </c>
      <c r="F9" s="8">
        <v>110</v>
      </c>
      <c r="G9" s="8">
        <v>33.666666666666671</v>
      </c>
      <c r="H9" s="8">
        <v>1E+30</v>
      </c>
    </row>
    <row r="10" spans="1:8" x14ac:dyDescent="0.25">
      <c r="B10" s="8" t="s">
        <v>24</v>
      </c>
      <c r="C10" s="8" t="s">
        <v>25</v>
      </c>
      <c r="D10" s="8">
        <v>4000</v>
      </c>
      <c r="E10" s="8">
        <v>210</v>
      </c>
      <c r="F10" s="8">
        <v>210</v>
      </c>
      <c r="G10" s="8">
        <v>1E+30</v>
      </c>
      <c r="H10" s="8">
        <v>210</v>
      </c>
    </row>
    <row r="11" spans="1:8" x14ac:dyDescent="0.25">
      <c r="B11" s="8" t="s">
        <v>26</v>
      </c>
      <c r="C11" s="8" t="s">
        <v>27</v>
      </c>
      <c r="D11" s="8">
        <v>7000</v>
      </c>
      <c r="E11" s="8">
        <v>0</v>
      </c>
      <c r="F11" s="8">
        <v>60.5</v>
      </c>
      <c r="G11" s="8">
        <v>99.999999999999986</v>
      </c>
      <c r="H11" s="8">
        <v>60.500000000000007</v>
      </c>
    </row>
    <row r="12" spans="1:8" x14ac:dyDescent="0.25">
      <c r="B12" s="8" t="s">
        <v>28</v>
      </c>
      <c r="C12" s="8" t="s">
        <v>29</v>
      </c>
      <c r="D12" s="8">
        <v>15000</v>
      </c>
      <c r="E12" s="8">
        <v>33.333333333333329</v>
      </c>
      <c r="F12" s="8">
        <v>53.5</v>
      </c>
      <c r="G12" s="8">
        <v>1E+30</v>
      </c>
      <c r="H12" s="8">
        <v>33.333333333333329</v>
      </c>
    </row>
    <row r="13" spans="1:8" x14ac:dyDescent="0.25">
      <c r="B13" s="8" t="s">
        <v>30</v>
      </c>
      <c r="C13" s="8" t="s">
        <v>31</v>
      </c>
      <c r="D13" s="8">
        <v>8066.6666666666661</v>
      </c>
      <c r="E13" s="8">
        <v>0</v>
      </c>
      <c r="F13" s="8">
        <v>143.25</v>
      </c>
      <c r="G13" s="8">
        <v>47.5</v>
      </c>
      <c r="H13" s="8">
        <v>5.7500000000000036</v>
      </c>
    </row>
    <row r="14" spans="1:8" x14ac:dyDescent="0.25">
      <c r="B14" s="8" t="s">
        <v>32</v>
      </c>
      <c r="C14" s="8" t="s">
        <v>33</v>
      </c>
      <c r="D14" s="8">
        <v>5000</v>
      </c>
      <c r="E14" s="8">
        <v>47.5</v>
      </c>
      <c r="F14" s="8">
        <v>155.25</v>
      </c>
      <c r="G14" s="8">
        <v>1E+30</v>
      </c>
      <c r="H14" s="8">
        <v>47.5</v>
      </c>
    </row>
    <row r="15" spans="1:8" x14ac:dyDescent="0.25">
      <c r="B15" s="8" t="s">
        <v>34</v>
      </c>
      <c r="C15" s="8" t="s">
        <v>35</v>
      </c>
      <c r="D15" s="8">
        <v>0</v>
      </c>
      <c r="E15" s="8">
        <v>-7.6666666666666714</v>
      </c>
      <c r="F15" s="8">
        <v>136</v>
      </c>
      <c r="G15" s="8">
        <v>7.6666666666666714</v>
      </c>
      <c r="H15" s="8">
        <v>1E+30</v>
      </c>
    </row>
    <row r="16" spans="1:8" x14ac:dyDescent="0.25">
      <c r="B16" s="8" t="s">
        <v>36</v>
      </c>
      <c r="C16" s="8" t="s">
        <v>37</v>
      </c>
      <c r="D16" s="8">
        <v>0</v>
      </c>
      <c r="E16" s="8">
        <v>-35</v>
      </c>
      <c r="F16" s="8">
        <v>66.25</v>
      </c>
      <c r="G16" s="8">
        <v>35</v>
      </c>
      <c r="H16" s="8">
        <v>1E+30</v>
      </c>
    </row>
    <row r="17" spans="1:8" x14ac:dyDescent="0.25">
      <c r="B17" s="8" t="s">
        <v>38</v>
      </c>
      <c r="C17" s="8" t="s">
        <v>39</v>
      </c>
      <c r="D17" s="8">
        <v>60000</v>
      </c>
      <c r="E17" s="8">
        <v>0</v>
      </c>
      <c r="F17" s="8">
        <v>33.75</v>
      </c>
      <c r="G17" s="8">
        <v>1E+30</v>
      </c>
      <c r="H17" s="8">
        <v>11.666666666666666</v>
      </c>
    </row>
    <row r="18" spans="1:8" x14ac:dyDescent="0.25">
      <c r="B18" s="8" t="s">
        <v>40</v>
      </c>
      <c r="C18" s="8" t="s">
        <v>41</v>
      </c>
      <c r="D18" s="8">
        <v>6000</v>
      </c>
      <c r="E18" s="8">
        <v>22</v>
      </c>
      <c r="F18" s="8">
        <v>22</v>
      </c>
      <c r="G18" s="8">
        <v>1E+30</v>
      </c>
      <c r="H18" s="8">
        <v>22</v>
      </c>
    </row>
    <row r="19" spans="1:8" ht="15.75" thickBot="1" x14ac:dyDescent="0.3">
      <c r="B19" s="6" t="s">
        <v>42</v>
      </c>
      <c r="C19" s="6" t="s">
        <v>43</v>
      </c>
      <c r="D19" s="6">
        <v>9244.4444444444453</v>
      </c>
      <c r="E19" s="6">
        <v>0</v>
      </c>
      <c r="F19" s="6">
        <v>26.625</v>
      </c>
      <c r="G19" s="6">
        <v>4.3125000000000027</v>
      </c>
      <c r="H19" s="6">
        <v>26.625</v>
      </c>
    </row>
    <row r="21" spans="1:8" ht="15.75" thickBot="1" x14ac:dyDescent="0.3">
      <c r="A21" t="s">
        <v>44</v>
      </c>
    </row>
    <row r="22" spans="1:8" x14ac:dyDescent="0.25">
      <c r="B22" s="10"/>
      <c r="C22" s="10"/>
      <c r="D22" s="10" t="s">
        <v>99</v>
      </c>
      <c r="E22" s="10" t="s">
        <v>108</v>
      </c>
      <c r="F22" s="10" t="s">
        <v>109</v>
      </c>
      <c r="G22" s="10" t="s">
        <v>102</v>
      </c>
      <c r="H22" s="10" t="s">
        <v>102</v>
      </c>
    </row>
    <row r="23" spans="1:8" ht="15.75" thickBot="1" x14ac:dyDescent="0.3">
      <c r="B23" s="11" t="s">
        <v>13</v>
      </c>
      <c r="C23" s="11" t="s">
        <v>14</v>
      </c>
      <c r="D23" s="11" t="s">
        <v>103</v>
      </c>
      <c r="E23" s="11" t="s">
        <v>110</v>
      </c>
      <c r="F23" s="11" t="s">
        <v>111</v>
      </c>
      <c r="G23" s="11" t="s">
        <v>106</v>
      </c>
      <c r="H23" s="11" t="s">
        <v>107</v>
      </c>
    </row>
    <row r="24" spans="1:8" x14ac:dyDescent="0.25">
      <c r="B24" s="8" t="s">
        <v>28</v>
      </c>
      <c r="C24" s="8" t="s">
        <v>29</v>
      </c>
      <c r="D24" s="8">
        <v>15000</v>
      </c>
      <c r="E24" s="8">
        <v>0</v>
      </c>
      <c r="F24" s="8">
        <v>0</v>
      </c>
      <c r="G24" s="8">
        <v>8000</v>
      </c>
      <c r="H24" s="8">
        <v>1E+30</v>
      </c>
    </row>
    <row r="25" spans="1:8" x14ac:dyDescent="0.25">
      <c r="B25" s="8" t="s">
        <v>38</v>
      </c>
      <c r="C25" s="8" t="s">
        <v>39</v>
      </c>
      <c r="D25" s="8">
        <v>60000</v>
      </c>
      <c r="E25" s="8">
        <v>0</v>
      </c>
      <c r="F25" s="8">
        <v>0</v>
      </c>
      <c r="G25" s="8">
        <v>60000</v>
      </c>
      <c r="H25" s="8">
        <v>1E+30</v>
      </c>
    </row>
    <row r="26" spans="1:8" x14ac:dyDescent="0.25">
      <c r="B26" s="8" t="s">
        <v>52</v>
      </c>
      <c r="C26" s="8" t="s">
        <v>53</v>
      </c>
      <c r="D26" s="8">
        <v>25100</v>
      </c>
      <c r="E26" s="8">
        <v>0</v>
      </c>
      <c r="F26" s="8">
        <v>45000</v>
      </c>
      <c r="G26" s="8">
        <v>1E+30</v>
      </c>
      <c r="H26" s="8">
        <v>19900</v>
      </c>
    </row>
    <row r="27" spans="1:8" x14ac:dyDescent="0.25">
      <c r="B27" s="8" t="s">
        <v>55</v>
      </c>
      <c r="C27" s="8" t="s">
        <v>56</v>
      </c>
      <c r="D27" s="8">
        <v>28000</v>
      </c>
      <c r="E27" s="8">
        <v>71.833333333333343</v>
      </c>
      <c r="F27" s="8">
        <v>28000</v>
      </c>
      <c r="G27" s="8">
        <v>10400.000000000002</v>
      </c>
      <c r="H27" s="8">
        <v>7899.9999999999991</v>
      </c>
    </row>
    <row r="28" spans="1:8" x14ac:dyDescent="0.25">
      <c r="B28" s="8" t="s">
        <v>59</v>
      </c>
      <c r="C28" s="8" t="s">
        <v>60</v>
      </c>
      <c r="D28" s="8">
        <v>6000</v>
      </c>
      <c r="E28" s="8">
        <v>0</v>
      </c>
      <c r="F28" s="8">
        <v>9000</v>
      </c>
      <c r="G28" s="8">
        <v>1E+30</v>
      </c>
      <c r="H28" s="8">
        <v>3000</v>
      </c>
    </row>
    <row r="29" spans="1:8" x14ac:dyDescent="0.25">
      <c r="B29" s="8" t="s">
        <v>62</v>
      </c>
      <c r="C29" s="8" t="s">
        <v>63</v>
      </c>
      <c r="D29" s="8">
        <v>18000</v>
      </c>
      <c r="E29" s="8">
        <v>40.333333333333336</v>
      </c>
      <c r="F29" s="8">
        <v>18000</v>
      </c>
      <c r="G29" s="8">
        <v>7500</v>
      </c>
      <c r="H29" s="8">
        <v>10500</v>
      </c>
    </row>
    <row r="30" spans="1:8" x14ac:dyDescent="0.25">
      <c r="B30" s="8" t="s">
        <v>65</v>
      </c>
      <c r="C30" s="8" t="s">
        <v>66</v>
      </c>
      <c r="D30" s="8">
        <v>30000</v>
      </c>
      <c r="E30" s="8">
        <v>17.75</v>
      </c>
      <c r="F30" s="8">
        <v>30000</v>
      </c>
      <c r="G30" s="8">
        <v>1E+30</v>
      </c>
      <c r="H30" s="8">
        <v>13866.666666666668</v>
      </c>
    </row>
    <row r="31" spans="1:8" x14ac:dyDescent="0.25">
      <c r="B31" s="8" t="s">
        <v>68</v>
      </c>
      <c r="C31" s="8" t="s">
        <v>69</v>
      </c>
      <c r="D31" s="8">
        <v>9000</v>
      </c>
      <c r="E31" s="8">
        <v>0</v>
      </c>
      <c r="F31" s="8">
        <v>20000</v>
      </c>
      <c r="G31" s="8">
        <v>1E+30</v>
      </c>
      <c r="H31" s="8">
        <v>11000</v>
      </c>
    </row>
    <row r="32" spans="1:8" ht="15.75" thickBot="1" x14ac:dyDescent="0.3">
      <c r="B32" s="6" t="s">
        <v>71</v>
      </c>
      <c r="C32" s="6" t="s">
        <v>72</v>
      </c>
      <c r="D32" s="6">
        <v>30000</v>
      </c>
      <c r="E32" s="6">
        <v>67.5</v>
      </c>
      <c r="F32" s="6">
        <v>30000</v>
      </c>
      <c r="G32" s="6">
        <v>1E+30</v>
      </c>
      <c r="H32" s="6">
        <v>30000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423D-F699-43B5-A776-77EF33AF6183}">
  <dimension ref="A1:Q50"/>
  <sheetViews>
    <sheetView zoomScale="55" zoomScaleNormal="55" workbookViewId="0">
      <selection activeCell="B30" sqref="B30:Q35"/>
    </sheetView>
  </sheetViews>
  <sheetFormatPr defaultRowHeight="15" x14ac:dyDescent="0.25"/>
  <cols>
    <col min="1" max="1" width="26.85546875" style="20" bestFit="1" customWidth="1"/>
    <col min="2" max="2" width="16.140625" style="20" bestFit="1" customWidth="1"/>
    <col min="3" max="3" width="27.28515625" style="20" bestFit="1" customWidth="1"/>
    <col min="4" max="4" width="17.7109375" style="20" bestFit="1" customWidth="1"/>
    <col min="5" max="5" width="10.5703125" style="20" bestFit="1" customWidth="1"/>
    <col min="6" max="6" width="12.42578125" style="20" bestFit="1" customWidth="1"/>
    <col min="7" max="7" width="16.42578125" style="20" bestFit="1" customWidth="1"/>
    <col min="8" max="8" width="25.7109375" style="20" bestFit="1" customWidth="1"/>
    <col min="9" max="9" width="12.140625" style="20" bestFit="1" customWidth="1"/>
    <col min="10" max="10" width="14.7109375" style="20" bestFit="1" customWidth="1"/>
    <col min="11" max="11" width="15.42578125" style="20" bestFit="1" customWidth="1"/>
    <col min="12" max="12" width="11.28515625" style="20" bestFit="1" customWidth="1"/>
    <col min="13" max="13" width="25" style="20" bestFit="1" customWidth="1"/>
    <col min="14" max="14" width="13.42578125" style="20" bestFit="1" customWidth="1"/>
    <col min="15" max="15" width="17.140625" style="20" bestFit="1" customWidth="1"/>
    <col min="16" max="16" width="16.7109375" style="20" bestFit="1" customWidth="1"/>
    <col min="17" max="16384" width="9.140625" style="20"/>
  </cols>
  <sheetData>
    <row r="1" spans="1:17" x14ac:dyDescent="0.25">
      <c r="A1" s="19"/>
    </row>
    <row r="2" spans="1:17" x14ac:dyDescent="0.25">
      <c r="A2" s="19"/>
    </row>
    <row r="3" spans="1:17" x14ac:dyDescent="0.25">
      <c r="A3" s="19"/>
      <c r="C3" s="25" t="s">
        <v>112</v>
      </c>
      <c r="D3" s="25" t="s">
        <v>113</v>
      </c>
      <c r="E3" s="25" t="s">
        <v>114</v>
      </c>
      <c r="F3" s="25" t="s">
        <v>115</v>
      </c>
      <c r="G3" s="25" t="s">
        <v>116</v>
      </c>
      <c r="H3" s="25" t="s">
        <v>117</v>
      </c>
      <c r="I3" s="25" t="s">
        <v>118</v>
      </c>
      <c r="J3" s="25" t="s">
        <v>119</v>
      </c>
      <c r="K3" s="25" t="s">
        <v>120</v>
      </c>
      <c r="L3" s="25" t="s">
        <v>121</v>
      </c>
      <c r="M3" s="25" t="s">
        <v>155</v>
      </c>
    </row>
    <row r="4" spans="1:17" x14ac:dyDescent="0.25">
      <c r="A4" s="19"/>
      <c r="B4" s="25" t="s">
        <v>149</v>
      </c>
      <c r="C4" s="21">
        <v>300</v>
      </c>
      <c r="D4" s="21">
        <v>450</v>
      </c>
      <c r="E4" s="21">
        <v>180</v>
      </c>
      <c r="F4" s="21">
        <v>120</v>
      </c>
      <c r="G4" s="21">
        <v>270</v>
      </c>
      <c r="H4" s="21">
        <v>320</v>
      </c>
      <c r="I4" s="21">
        <v>350</v>
      </c>
      <c r="J4" s="21">
        <v>130</v>
      </c>
      <c r="K4" s="21">
        <v>75</v>
      </c>
      <c r="L4" s="21">
        <v>200</v>
      </c>
      <c r="M4" s="21">
        <v>120</v>
      </c>
    </row>
    <row r="5" spans="1:17" x14ac:dyDescent="0.25">
      <c r="A5" s="19"/>
      <c r="B5" s="25" t="s">
        <v>150</v>
      </c>
      <c r="C5" s="21">
        <v>160</v>
      </c>
      <c r="D5" s="21">
        <v>150</v>
      </c>
      <c r="E5" s="21">
        <v>100</v>
      </c>
      <c r="F5" s="21">
        <v>60</v>
      </c>
      <c r="G5" s="21">
        <v>120</v>
      </c>
      <c r="H5" s="21">
        <v>140</v>
      </c>
      <c r="I5" s="21">
        <v>175</v>
      </c>
      <c r="J5" s="21">
        <v>60</v>
      </c>
      <c r="K5" s="21">
        <v>40</v>
      </c>
      <c r="L5" s="21">
        <v>160</v>
      </c>
      <c r="M5" s="21">
        <v>90</v>
      </c>
    </row>
    <row r="6" spans="1:17" x14ac:dyDescent="0.25">
      <c r="A6" s="19"/>
      <c r="B6" s="25" t="s">
        <v>151</v>
      </c>
      <c r="C6" s="21">
        <f>SUMPRODUCT($B$11:$B$17, C11:C17)</f>
        <v>30</v>
      </c>
      <c r="D6" s="21">
        <f t="shared" ref="D6:M6" si="0">SUMPRODUCT($B$11:$B$17, D11:D17)</f>
        <v>90</v>
      </c>
      <c r="E6" s="21">
        <f t="shared" si="0"/>
        <v>19.5</v>
      </c>
      <c r="F6" s="21">
        <f t="shared" si="0"/>
        <v>6.5</v>
      </c>
      <c r="G6" s="21">
        <f t="shared" si="0"/>
        <v>6.75</v>
      </c>
      <c r="H6" s="21">
        <f t="shared" si="0"/>
        <v>24.75</v>
      </c>
      <c r="I6" s="21">
        <f t="shared" si="0"/>
        <v>39</v>
      </c>
      <c r="J6" s="21">
        <f t="shared" si="0"/>
        <v>3.75</v>
      </c>
      <c r="K6" s="21">
        <f t="shared" si="0"/>
        <v>1.25</v>
      </c>
      <c r="L6" s="21">
        <f t="shared" si="0"/>
        <v>18</v>
      </c>
      <c r="M6" s="21">
        <f t="shared" si="0"/>
        <v>3.375</v>
      </c>
      <c r="Q6" s="20" t="s">
        <v>152</v>
      </c>
    </row>
    <row r="7" spans="1:17" x14ac:dyDescent="0.25">
      <c r="A7" s="19"/>
      <c r="B7" s="25" t="s">
        <v>153</v>
      </c>
      <c r="C7" s="21">
        <f>C4-C5-C6</f>
        <v>110</v>
      </c>
      <c r="D7" s="21">
        <f t="shared" ref="D7:M7" si="1">D4-D5-D6</f>
        <v>210</v>
      </c>
      <c r="E7" s="21">
        <f t="shared" si="1"/>
        <v>60.5</v>
      </c>
      <c r="F7" s="21">
        <f t="shared" si="1"/>
        <v>53.5</v>
      </c>
      <c r="G7" s="21">
        <f t="shared" si="1"/>
        <v>143.25</v>
      </c>
      <c r="H7" s="21">
        <f t="shared" si="1"/>
        <v>155.25</v>
      </c>
      <c r="I7" s="21">
        <f t="shared" si="1"/>
        <v>136</v>
      </c>
      <c r="J7" s="21">
        <f t="shared" si="1"/>
        <v>66.25</v>
      </c>
      <c r="K7" s="21">
        <f t="shared" si="1"/>
        <v>33.75</v>
      </c>
      <c r="L7" s="21">
        <f t="shared" si="1"/>
        <v>22</v>
      </c>
      <c r="M7" s="21">
        <f t="shared" si="1"/>
        <v>26.625</v>
      </c>
    </row>
    <row r="8" spans="1:17" x14ac:dyDescent="0.25">
      <c r="A8" s="19"/>
    </row>
    <row r="9" spans="1:17" x14ac:dyDescent="0.25">
      <c r="A9" s="19"/>
    </row>
    <row r="10" spans="1:17" x14ac:dyDescent="0.25">
      <c r="A10" s="25"/>
      <c r="B10" s="25" t="s">
        <v>154</v>
      </c>
      <c r="C10" s="29" t="s">
        <v>128</v>
      </c>
      <c r="D10" s="29"/>
      <c r="E10" s="29"/>
      <c r="F10" s="29"/>
      <c r="G10" s="29"/>
      <c r="H10" s="29"/>
      <c r="I10" s="29"/>
      <c r="J10" s="29"/>
      <c r="K10" s="29"/>
      <c r="L10" s="29"/>
      <c r="M10" s="29"/>
      <c r="N10" s="30" t="s">
        <v>156</v>
      </c>
      <c r="O10" s="30"/>
      <c r="P10" s="30" t="s">
        <v>130</v>
      </c>
    </row>
    <row r="11" spans="1:17" x14ac:dyDescent="0.25">
      <c r="A11" s="25" t="s">
        <v>131</v>
      </c>
      <c r="B11" s="17">
        <v>9</v>
      </c>
      <c r="C11" s="28">
        <v>3</v>
      </c>
      <c r="D11" s="28"/>
      <c r="E11" s="28"/>
      <c r="F11" s="28"/>
      <c r="G11" s="28"/>
      <c r="H11" s="28">
        <v>2.5</v>
      </c>
      <c r="I11" s="28"/>
      <c r="J11" s="28"/>
      <c r="K11" s="28"/>
      <c r="L11" s="28"/>
      <c r="M11" s="28"/>
      <c r="N11" s="20">
        <f>SUMPRODUCT(C11:M11,$C$22:$M$22)</f>
        <v>25100</v>
      </c>
      <c r="O11" s="20" t="s">
        <v>132</v>
      </c>
      <c r="P11" s="20">
        <v>45000</v>
      </c>
    </row>
    <row r="12" spans="1:17" x14ac:dyDescent="0.25">
      <c r="A12" s="25" t="s">
        <v>133</v>
      </c>
      <c r="B12" s="27">
        <v>1.5</v>
      </c>
      <c r="C12" s="18">
        <v>2</v>
      </c>
      <c r="D12" s="18"/>
      <c r="E12" s="18"/>
      <c r="F12" s="18"/>
      <c r="G12" s="18">
        <v>1.5</v>
      </c>
      <c r="H12" s="18">
        <v>1.5</v>
      </c>
      <c r="I12" s="18">
        <v>2</v>
      </c>
      <c r="J12" s="18"/>
      <c r="K12" s="18"/>
      <c r="L12" s="18"/>
      <c r="M12" s="18"/>
      <c r="N12" s="20">
        <f>SUMPRODUCT(C12:M12,$C$22:$M$22)</f>
        <v>28000</v>
      </c>
      <c r="O12" s="20" t="s">
        <v>132</v>
      </c>
      <c r="P12" s="20">
        <v>28000</v>
      </c>
    </row>
    <row r="13" spans="1:17" x14ac:dyDescent="0.25">
      <c r="A13" s="25" t="s">
        <v>134</v>
      </c>
      <c r="B13" s="27">
        <v>60</v>
      </c>
      <c r="C13" s="18"/>
      <c r="D13" s="18">
        <v>1.5</v>
      </c>
      <c r="E13" s="18"/>
      <c r="F13" s="18"/>
      <c r="G13" s="18"/>
      <c r="H13" s="18"/>
      <c r="I13" s="18"/>
      <c r="J13" s="18"/>
      <c r="K13" s="18"/>
      <c r="L13" s="18"/>
      <c r="M13" s="18"/>
      <c r="N13" s="20">
        <f>SUMPRODUCT(C13:M13,$C$22:$M$22)</f>
        <v>6000</v>
      </c>
      <c r="O13" s="20" t="s">
        <v>132</v>
      </c>
      <c r="P13" s="20">
        <v>9000</v>
      </c>
    </row>
    <row r="14" spans="1:17" x14ac:dyDescent="0.25">
      <c r="A14" s="25" t="s">
        <v>135</v>
      </c>
      <c r="B14" s="27">
        <v>13</v>
      </c>
      <c r="C14" s="18"/>
      <c r="D14" s="18"/>
      <c r="E14" s="18">
        <v>1.5</v>
      </c>
      <c r="F14" s="18">
        <v>0.5</v>
      </c>
      <c r="G14" s="18"/>
      <c r="H14" s="18"/>
      <c r="I14" s="18"/>
      <c r="J14" s="18"/>
      <c r="K14" s="18"/>
      <c r="L14" s="18"/>
      <c r="M14" s="18"/>
      <c r="N14" s="20">
        <f>SUMPRODUCT(C14:M14,$C$22:$M$22)</f>
        <v>18000</v>
      </c>
      <c r="O14" s="20" t="s">
        <v>132</v>
      </c>
      <c r="P14" s="20">
        <v>18000</v>
      </c>
    </row>
    <row r="15" spans="1:17" x14ac:dyDescent="0.25">
      <c r="A15" s="25" t="s">
        <v>136</v>
      </c>
      <c r="B15" s="27">
        <v>2.25</v>
      </c>
      <c r="C15" s="18"/>
      <c r="D15" s="18"/>
      <c r="E15" s="18"/>
      <c r="F15" s="18"/>
      <c r="G15" s="18">
        <v>2</v>
      </c>
      <c r="H15" s="18"/>
      <c r="I15" s="18"/>
      <c r="J15" s="18"/>
      <c r="K15" s="18"/>
      <c r="L15" s="18"/>
      <c r="M15" s="18">
        <v>1.5</v>
      </c>
      <c r="N15" s="20">
        <f>SUMPRODUCT(C15:M15,$C$22:$M$22)</f>
        <v>30000</v>
      </c>
      <c r="O15" s="20" t="s">
        <v>132</v>
      </c>
      <c r="P15" s="20">
        <v>30000</v>
      </c>
    </row>
    <row r="16" spans="1:17" x14ac:dyDescent="0.25">
      <c r="A16" s="25" t="s">
        <v>137</v>
      </c>
      <c r="B16" s="27">
        <v>12</v>
      </c>
      <c r="C16" s="18"/>
      <c r="D16" s="18"/>
      <c r="E16" s="18"/>
      <c r="F16" s="18"/>
      <c r="G16" s="18"/>
      <c r="H16" s="18"/>
      <c r="I16" s="18">
        <v>3</v>
      </c>
      <c r="J16" s="18"/>
      <c r="K16" s="18"/>
      <c r="L16" s="18">
        <v>1.5</v>
      </c>
      <c r="M16" s="18"/>
      <c r="N16" s="20">
        <f>SUMPRODUCT(C16:M16,$C$22:$M$22)</f>
        <v>9000</v>
      </c>
      <c r="O16" s="20" t="s">
        <v>132</v>
      </c>
      <c r="P16" s="20">
        <v>20000</v>
      </c>
    </row>
    <row r="17" spans="1:16" x14ac:dyDescent="0.25">
      <c r="A17" s="25" t="s">
        <v>138</v>
      </c>
      <c r="B17" s="27">
        <v>2.5</v>
      </c>
      <c r="C17" s="18"/>
      <c r="D17" s="18"/>
      <c r="E17" s="18"/>
      <c r="F17" s="18"/>
      <c r="G17" s="18"/>
      <c r="H17" s="18"/>
      <c r="I17" s="18"/>
      <c r="J17" s="18">
        <v>1.5</v>
      </c>
      <c r="K17" s="18">
        <v>0.5</v>
      </c>
      <c r="L17" s="18"/>
      <c r="M17" s="18"/>
      <c r="N17" s="20">
        <f>SUMPRODUCT(C17:M17,$C$22:$M$22)</f>
        <v>30000</v>
      </c>
      <c r="O17" s="20" t="s">
        <v>132</v>
      </c>
      <c r="P17" s="20">
        <v>30000</v>
      </c>
    </row>
    <row r="18" spans="1:16" x14ac:dyDescent="0.25">
      <c r="A18" s="19"/>
    </row>
    <row r="19" spans="1:16" x14ac:dyDescent="0.25">
      <c r="A19" s="19"/>
    </row>
    <row r="20" spans="1:16" x14ac:dyDescent="0.25">
      <c r="A20" s="19"/>
    </row>
    <row r="21" spans="1:16" x14ac:dyDescent="0.25">
      <c r="B21" s="25" t="s">
        <v>139</v>
      </c>
      <c r="C21" s="25" t="s">
        <v>112</v>
      </c>
      <c r="D21" s="25" t="s">
        <v>113</v>
      </c>
      <c r="E21" s="25" t="s">
        <v>114</v>
      </c>
      <c r="F21" s="25" t="s">
        <v>115</v>
      </c>
      <c r="G21" s="25" t="s">
        <v>116</v>
      </c>
      <c r="H21" s="25" t="s">
        <v>117</v>
      </c>
      <c r="I21" s="25" t="s">
        <v>118</v>
      </c>
      <c r="J21" s="25" t="s">
        <v>119</v>
      </c>
      <c r="K21" s="25" t="s">
        <v>120</v>
      </c>
      <c r="L21" s="25" t="s">
        <v>121</v>
      </c>
      <c r="M21" s="25" t="s">
        <v>122</v>
      </c>
      <c r="O21" s="30" t="s">
        <v>140</v>
      </c>
    </row>
    <row r="22" spans="1:16" x14ac:dyDescent="0.25">
      <c r="B22" s="25" t="s">
        <v>141</v>
      </c>
      <c r="C22" s="18">
        <v>4200</v>
      </c>
      <c r="D22" s="18">
        <v>4000</v>
      </c>
      <c r="E22" s="18">
        <v>7000</v>
      </c>
      <c r="F22" s="18">
        <v>15000</v>
      </c>
      <c r="G22" s="18">
        <v>8066.6666666666661</v>
      </c>
      <c r="H22" s="18">
        <v>5000</v>
      </c>
      <c r="I22" s="18">
        <v>0</v>
      </c>
      <c r="J22" s="18">
        <v>0</v>
      </c>
      <c r="K22" s="18">
        <v>60000</v>
      </c>
      <c r="L22" s="18">
        <v>6000</v>
      </c>
      <c r="M22" s="18">
        <v>9244.4444444444453</v>
      </c>
      <c r="O22" s="22">
        <f>SUMPRODUCT(C7:M7,C22:M22)</f>
        <v>6862933.333333333</v>
      </c>
    </row>
    <row r="23" spans="1:16" x14ac:dyDescent="0.25">
      <c r="B23" s="25"/>
      <c r="C23" s="33" t="s">
        <v>132</v>
      </c>
      <c r="D23" s="33" t="s">
        <v>132</v>
      </c>
      <c r="E23" s="33" t="s">
        <v>132</v>
      </c>
      <c r="F23" s="33" t="s">
        <v>132</v>
      </c>
      <c r="G23" s="33"/>
      <c r="H23" s="33" t="s">
        <v>132</v>
      </c>
      <c r="I23" s="33" t="s">
        <v>132</v>
      </c>
      <c r="J23" s="33"/>
      <c r="K23" s="33"/>
      <c r="L23" s="33" t="s">
        <v>132</v>
      </c>
      <c r="M23" s="18"/>
      <c r="N23" s="24" t="s">
        <v>142</v>
      </c>
      <c r="O23" s="20">
        <v>8960000</v>
      </c>
    </row>
    <row r="24" spans="1:16" x14ac:dyDescent="0.25">
      <c r="B24" s="25" t="s">
        <v>143</v>
      </c>
      <c r="C24" s="18">
        <v>7000</v>
      </c>
      <c r="D24" s="18">
        <v>4000</v>
      </c>
      <c r="E24" s="18">
        <v>12000</v>
      </c>
      <c r="F24" s="18">
        <v>15000</v>
      </c>
      <c r="G24" s="18"/>
      <c r="H24" s="18">
        <v>5000</v>
      </c>
      <c r="I24" s="18">
        <v>5500</v>
      </c>
      <c r="J24" s="18"/>
      <c r="K24" s="18"/>
      <c r="L24" s="18">
        <v>6000</v>
      </c>
      <c r="M24" s="18"/>
      <c r="N24" s="24" t="s">
        <v>144</v>
      </c>
      <c r="O24" s="22">
        <f>O22-O23</f>
        <v>-2097066.666666667</v>
      </c>
    </row>
    <row r="25" spans="1:16" x14ac:dyDescent="0.25">
      <c r="B25" s="25"/>
      <c r="C25" s="33" t="s">
        <v>145</v>
      </c>
      <c r="D25" s="33"/>
      <c r="E25" s="33"/>
      <c r="F25" s="33"/>
      <c r="G25" s="33" t="s">
        <v>145</v>
      </c>
      <c r="H25" s="33" t="s">
        <v>145</v>
      </c>
      <c r="I25" s="33"/>
      <c r="J25" s="33"/>
      <c r="K25" s="33"/>
      <c r="L25" s="33"/>
      <c r="M25" s="18"/>
    </row>
    <row r="26" spans="1:16" x14ac:dyDescent="0.25">
      <c r="B26" s="25" t="s">
        <v>146</v>
      </c>
      <c r="C26" s="18">
        <f>C24*0.6</f>
        <v>4200</v>
      </c>
      <c r="D26" s="18"/>
      <c r="E26" s="18"/>
      <c r="F26" s="18"/>
      <c r="G26" s="18">
        <v>2800</v>
      </c>
      <c r="H26" s="18">
        <f>H24*0.6</f>
        <v>3000</v>
      </c>
      <c r="I26" s="18"/>
      <c r="J26" s="18"/>
      <c r="K26" s="18"/>
      <c r="L26" s="18"/>
      <c r="M26" s="18"/>
    </row>
    <row r="27" spans="1:16" x14ac:dyDescent="0.25">
      <c r="B27"/>
      <c r="C27" t="s">
        <v>157</v>
      </c>
      <c r="D27"/>
      <c r="E27"/>
      <c r="F27"/>
      <c r="G27"/>
      <c r="H27" t="s">
        <v>158</v>
      </c>
      <c r="I27"/>
      <c r="J27"/>
      <c r="K27"/>
      <c r="L27"/>
      <c r="M27"/>
      <c r="N27"/>
    </row>
    <row r="28" spans="1:16" x14ac:dyDescent="0.25">
      <c r="B28"/>
      <c r="C28"/>
      <c r="D28"/>
      <c r="E28"/>
      <c r="F28"/>
      <c r="G28"/>
      <c r="H28"/>
      <c r="I28"/>
      <c r="J28"/>
      <c r="K28"/>
      <c r="L28"/>
      <c r="M28"/>
      <c r="N28"/>
    </row>
    <row r="29" spans="1:16" x14ac:dyDescent="0.25">
      <c r="B29"/>
      <c r="C29"/>
      <c r="D29"/>
      <c r="E29"/>
      <c r="F29"/>
      <c r="G29"/>
      <c r="H29"/>
      <c r="I29"/>
      <c r="J29"/>
      <c r="K29"/>
      <c r="L29"/>
      <c r="M29"/>
      <c r="N29"/>
    </row>
    <row r="30" spans="1:16" x14ac:dyDescent="0.25">
      <c r="A30" s="36" t="s">
        <v>159</v>
      </c>
      <c r="B30" s="34" t="s">
        <v>160</v>
      </c>
      <c r="C30" s="35"/>
      <c r="D30" s="35"/>
      <c r="E30" s="35"/>
      <c r="F30" s="35"/>
      <c r="G30" s="35"/>
      <c r="H30" s="35"/>
      <c r="I30" s="35"/>
      <c r="J30" s="35"/>
      <c r="K30" s="35"/>
      <c r="L30" s="35"/>
      <c r="M30" s="35"/>
      <c r="N30" s="35"/>
      <c r="O30" s="35"/>
      <c r="P30" s="35"/>
    </row>
    <row r="31" spans="1:16" x14ac:dyDescent="0.25">
      <c r="B31" s="34" t="s">
        <v>161</v>
      </c>
      <c r="C31" s="35"/>
      <c r="D31" s="35"/>
      <c r="E31" s="35"/>
      <c r="F31" s="35"/>
      <c r="G31" s="35"/>
      <c r="H31" s="35"/>
      <c r="I31" s="35"/>
      <c r="J31" s="35"/>
      <c r="K31" s="35"/>
      <c r="L31" s="35"/>
      <c r="M31" s="35"/>
      <c r="N31" s="35"/>
      <c r="O31" s="35"/>
      <c r="P31" s="35"/>
    </row>
    <row r="32" spans="1:16" x14ac:dyDescent="0.25">
      <c r="B32" s="34" t="s">
        <v>162</v>
      </c>
      <c r="C32" s="35"/>
      <c r="D32" s="35"/>
      <c r="E32" s="35"/>
      <c r="F32" s="35"/>
      <c r="G32" s="35"/>
      <c r="H32" s="35"/>
      <c r="I32" s="35"/>
      <c r="J32" s="35"/>
      <c r="K32" s="35"/>
      <c r="L32" s="35"/>
      <c r="M32" s="35"/>
      <c r="N32" s="35"/>
      <c r="O32" s="35"/>
      <c r="P32" s="35"/>
    </row>
    <row r="33" spans="1:16" x14ac:dyDescent="0.25">
      <c r="A33"/>
      <c r="B33" s="34" t="s">
        <v>163</v>
      </c>
      <c r="C33" s="31"/>
      <c r="D33" s="31"/>
      <c r="E33" s="31"/>
      <c r="F33" s="31"/>
      <c r="G33" s="31"/>
      <c r="H33" s="31"/>
      <c r="I33" s="31"/>
      <c r="J33" s="31"/>
      <c r="K33" s="31"/>
      <c r="L33" s="31"/>
      <c r="M33" s="31"/>
      <c r="N33" s="35"/>
      <c r="O33" s="35"/>
      <c r="P33" s="35"/>
    </row>
    <row r="34" spans="1:16" x14ac:dyDescent="0.25">
      <c r="A34"/>
      <c r="B34" s="34" t="s">
        <v>164</v>
      </c>
      <c r="C34" s="31"/>
      <c r="D34" s="31"/>
      <c r="E34" s="31"/>
      <c r="F34" s="31"/>
      <c r="G34" s="31"/>
      <c r="H34" s="31"/>
      <c r="I34" s="31"/>
      <c r="J34" s="31"/>
      <c r="K34" s="31"/>
      <c r="L34" s="31"/>
      <c r="M34" s="31"/>
      <c r="N34" s="35"/>
      <c r="O34" s="35"/>
      <c r="P34" s="35"/>
    </row>
    <row r="35" spans="1:16" x14ac:dyDescent="0.25">
      <c r="A35"/>
      <c r="B35"/>
      <c r="C35"/>
      <c r="D35"/>
      <c r="E35"/>
      <c r="F35"/>
      <c r="G35"/>
      <c r="H35"/>
      <c r="I35"/>
      <c r="J35"/>
      <c r="K35"/>
      <c r="L35"/>
      <c r="M35"/>
    </row>
    <row r="36" spans="1:16" x14ac:dyDescent="0.25">
      <c r="A36"/>
      <c r="B36"/>
      <c r="C36"/>
      <c r="D36"/>
      <c r="E36"/>
      <c r="F36"/>
      <c r="G36"/>
      <c r="H36"/>
      <c r="I36"/>
      <c r="J36"/>
      <c r="K36"/>
      <c r="L36"/>
      <c r="M36"/>
    </row>
    <row r="37" spans="1:16" x14ac:dyDescent="0.25">
      <c r="A37"/>
      <c r="B37"/>
      <c r="C37"/>
      <c r="D37"/>
      <c r="E37"/>
      <c r="F37"/>
      <c r="G37"/>
      <c r="H37"/>
      <c r="I37"/>
      <c r="J37"/>
      <c r="K37"/>
      <c r="L37"/>
      <c r="M37"/>
    </row>
    <row r="38" spans="1:16" x14ac:dyDescent="0.25">
      <c r="A38"/>
      <c r="B38"/>
      <c r="C38"/>
      <c r="D38"/>
      <c r="E38"/>
      <c r="F38"/>
      <c r="G38"/>
      <c r="H38"/>
      <c r="I38"/>
      <c r="J38"/>
      <c r="K38"/>
      <c r="L38"/>
      <c r="M38"/>
    </row>
    <row r="39" spans="1:16" x14ac:dyDescent="0.25">
      <c r="A39"/>
      <c r="B39"/>
      <c r="C39"/>
      <c r="D39"/>
      <c r="E39"/>
      <c r="F39"/>
      <c r="G39"/>
      <c r="H39"/>
      <c r="I39"/>
      <c r="J39"/>
      <c r="K39"/>
      <c r="L39"/>
      <c r="M39"/>
    </row>
    <row r="40" spans="1:16" x14ac:dyDescent="0.25">
      <c r="A40"/>
      <c r="B40"/>
      <c r="C40"/>
      <c r="D40"/>
      <c r="E40"/>
      <c r="F40"/>
      <c r="G40"/>
      <c r="H40"/>
      <c r="I40"/>
      <c r="J40"/>
      <c r="K40"/>
      <c r="L40"/>
      <c r="M40"/>
    </row>
    <row r="41" spans="1:16" x14ac:dyDescent="0.25">
      <c r="A41"/>
      <c r="B41"/>
      <c r="C41"/>
      <c r="D41"/>
      <c r="E41"/>
      <c r="F41"/>
      <c r="G41"/>
      <c r="H41"/>
      <c r="I41"/>
      <c r="J41"/>
      <c r="K41"/>
      <c r="L41"/>
      <c r="M41"/>
    </row>
    <row r="42" spans="1:16" x14ac:dyDescent="0.25">
      <c r="A42"/>
      <c r="B42"/>
      <c r="C42"/>
      <c r="D42"/>
      <c r="E42"/>
      <c r="F42"/>
      <c r="G42"/>
      <c r="H42"/>
      <c r="I42"/>
      <c r="J42"/>
      <c r="K42"/>
      <c r="L42"/>
      <c r="M42"/>
    </row>
    <row r="43" spans="1:16" x14ac:dyDescent="0.25">
      <c r="A43"/>
      <c r="B43"/>
      <c r="C43"/>
      <c r="D43"/>
      <c r="E43"/>
      <c r="F43"/>
      <c r="G43"/>
      <c r="H43"/>
      <c r="I43"/>
      <c r="J43"/>
      <c r="K43"/>
      <c r="L43"/>
      <c r="M43"/>
    </row>
    <row r="44" spans="1:16" x14ac:dyDescent="0.25">
      <c r="A44"/>
      <c r="B44"/>
      <c r="C44"/>
      <c r="D44"/>
      <c r="E44"/>
      <c r="F44"/>
      <c r="G44"/>
      <c r="H44"/>
      <c r="I44"/>
      <c r="J44"/>
      <c r="K44"/>
      <c r="L44"/>
      <c r="M44"/>
    </row>
    <row r="45" spans="1:16" x14ac:dyDescent="0.25">
      <c r="A45"/>
      <c r="B45"/>
      <c r="C45"/>
      <c r="D45"/>
      <c r="E45"/>
      <c r="F45"/>
      <c r="G45"/>
      <c r="H45"/>
      <c r="I45"/>
      <c r="J45"/>
      <c r="K45"/>
      <c r="L45"/>
      <c r="M45"/>
    </row>
    <row r="46" spans="1:16" x14ac:dyDescent="0.25">
      <c r="A46"/>
      <c r="B46"/>
      <c r="C46"/>
      <c r="D46"/>
      <c r="E46"/>
      <c r="F46"/>
      <c r="G46"/>
      <c r="H46"/>
      <c r="I46"/>
      <c r="J46"/>
      <c r="K46"/>
      <c r="L46"/>
      <c r="M46"/>
    </row>
    <row r="47" spans="1:16" x14ac:dyDescent="0.25">
      <c r="A47"/>
      <c r="B47"/>
      <c r="C47"/>
      <c r="D47"/>
      <c r="E47"/>
      <c r="F47"/>
      <c r="G47"/>
      <c r="H47"/>
      <c r="I47"/>
      <c r="J47"/>
      <c r="K47"/>
      <c r="L47"/>
      <c r="M47"/>
    </row>
    <row r="48" spans="1:16" x14ac:dyDescent="0.25">
      <c r="A48"/>
      <c r="B48"/>
      <c r="C48"/>
      <c r="D48"/>
      <c r="E48"/>
      <c r="F48"/>
      <c r="G48"/>
      <c r="H48"/>
      <c r="I48"/>
      <c r="J48"/>
      <c r="K48"/>
      <c r="L48"/>
      <c r="M48"/>
    </row>
    <row r="49" spans="1:13" x14ac:dyDescent="0.25">
      <c r="A49"/>
      <c r="B49"/>
      <c r="C49"/>
      <c r="D49"/>
      <c r="E49"/>
      <c r="F49"/>
      <c r="G49"/>
      <c r="H49"/>
      <c r="I49"/>
      <c r="J49"/>
      <c r="K49"/>
      <c r="L49"/>
      <c r="M49"/>
    </row>
    <row r="50" spans="1:13" x14ac:dyDescent="0.25">
      <c r="A50"/>
      <c r="B50"/>
      <c r="C50"/>
      <c r="D50"/>
      <c r="E50"/>
      <c r="F50"/>
      <c r="G50"/>
      <c r="H50"/>
      <c r="I50"/>
      <c r="J50"/>
      <c r="K50"/>
      <c r="L50"/>
      <c r="M50"/>
    </row>
  </sheetData>
  <mergeCells count="1">
    <mergeCell ref="C10:M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8C82-29E1-44EA-9532-654739C14B6D}">
  <dimension ref="A1:G65"/>
  <sheetViews>
    <sheetView showGridLines="0" topLeftCell="A9" workbookViewId="0">
      <selection activeCell="G29" sqref="G29"/>
    </sheetView>
  </sheetViews>
  <sheetFormatPr defaultRowHeight="15" x14ac:dyDescent="0.25"/>
  <cols>
    <col min="1" max="1" width="2.28515625" customWidth="1"/>
    <col min="2" max="2" width="6.7109375" customWidth="1"/>
    <col min="3" max="3" width="34.28515625" customWidth="1"/>
    <col min="4" max="5" width="13.7109375" bestFit="1" customWidth="1"/>
    <col min="6" max="6" width="11.42578125" customWidth="1"/>
    <col min="7" max="7" width="12" bestFit="1" customWidth="1"/>
  </cols>
  <sheetData>
    <row r="1" spans="1:5" x14ac:dyDescent="0.25">
      <c r="A1" s="4" t="s">
        <v>4</v>
      </c>
    </row>
    <row r="2" spans="1:5" x14ac:dyDescent="0.25">
      <c r="A2" s="4" t="s">
        <v>168</v>
      </c>
    </row>
    <row r="3" spans="1:5" x14ac:dyDescent="0.25">
      <c r="A3" s="4" t="s">
        <v>167</v>
      </c>
    </row>
    <row r="4" spans="1:5" x14ac:dyDescent="0.25">
      <c r="A4" s="4" t="s">
        <v>5</v>
      </c>
    </row>
    <row r="5" spans="1:5" x14ac:dyDescent="0.25">
      <c r="A5" s="4" t="s">
        <v>6</v>
      </c>
    </row>
    <row r="6" spans="1:5" x14ac:dyDescent="0.25">
      <c r="A6" s="4"/>
      <c r="B6" t="s">
        <v>7</v>
      </c>
    </row>
    <row r="7" spans="1:5" x14ac:dyDescent="0.25">
      <c r="A7" s="4"/>
      <c r="B7" t="s">
        <v>166</v>
      </c>
    </row>
    <row r="8" spans="1:5" x14ac:dyDescent="0.25">
      <c r="A8" s="4"/>
      <c r="B8" t="s">
        <v>165</v>
      </c>
    </row>
    <row r="9" spans="1:5" x14ac:dyDescent="0.25">
      <c r="A9" s="4" t="s">
        <v>9</v>
      </c>
    </row>
    <row r="10" spans="1:5" x14ac:dyDescent="0.25">
      <c r="B10" t="s">
        <v>10</v>
      </c>
    </row>
    <row r="11" spans="1:5" x14ac:dyDescent="0.25">
      <c r="B11" t="s">
        <v>11</v>
      </c>
    </row>
    <row r="14" spans="1:5" ht="15.75" thickBot="1" x14ac:dyDescent="0.3">
      <c r="A14" t="s">
        <v>12</v>
      </c>
    </row>
    <row r="15" spans="1:5" ht="15.75" thickBot="1" x14ac:dyDescent="0.3">
      <c r="B15" s="5" t="s">
        <v>13</v>
      </c>
      <c r="C15" s="5" t="s">
        <v>14</v>
      </c>
      <c r="D15" s="5" t="s">
        <v>15</v>
      </c>
      <c r="E15" s="5" t="s">
        <v>16</v>
      </c>
    </row>
    <row r="16" spans="1:5" ht="15.75" thickBot="1" x14ac:dyDescent="0.3">
      <c r="B16" s="6" t="s">
        <v>171</v>
      </c>
      <c r="C16" s="6" t="s">
        <v>18</v>
      </c>
      <c r="D16" s="7">
        <v>-2114177.777777778</v>
      </c>
      <c r="E16" s="7">
        <v>-2114177.777777778</v>
      </c>
    </row>
    <row r="19" spans="1:6" ht="15.75" thickBot="1" x14ac:dyDescent="0.3">
      <c r="A19" t="s">
        <v>19</v>
      </c>
    </row>
    <row r="20" spans="1:6" ht="15.75" thickBot="1" x14ac:dyDescent="0.3">
      <c r="B20" s="5" t="s">
        <v>13</v>
      </c>
      <c r="C20" s="5" t="s">
        <v>14</v>
      </c>
      <c r="D20" s="5" t="s">
        <v>15</v>
      </c>
      <c r="E20" s="5" t="s">
        <v>16</v>
      </c>
      <c r="F20" s="5" t="s">
        <v>20</v>
      </c>
    </row>
    <row r="21" spans="1:6" x14ac:dyDescent="0.25">
      <c r="B21" s="8" t="s">
        <v>21</v>
      </c>
      <c r="C21" s="8" t="s">
        <v>22</v>
      </c>
      <c r="D21" s="8">
        <v>4200</v>
      </c>
      <c r="E21" s="8">
        <v>4200</v>
      </c>
      <c r="F21" s="8" t="s">
        <v>23</v>
      </c>
    </row>
    <row r="22" spans="1:6" x14ac:dyDescent="0.25">
      <c r="B22" s="8" t="s">
        <v>24</v>
      </c>
      <c r="C22" s="8" t="s">
        <v>25</v>
      </c>
      <c r="D22" s="8">
        <v>4000</v>
      </c>
      <c r="E22" s="8">
        <v>4000</v>
      </c>
      <c r="F22" s="8" t="s">
        <v>23</v>
      </c>
    </row>
    <row r="23" spans="1:6" x14ac:dyDescent="0.25">
      <c r="B23" s="8" t="s">
        <v>26</v>
      </c>
      <c r="C23" s="8" t="s">
        <v>27</v>
      </c>
      <c r="D23" s="8">
        <v>7000</v>
      </c>
      <c r="E23" s="8">
        <v>7000</v>
      </c>
      <c r="F23" s="8" t="s">
        <v>23</v>
      </c>
    </row>
    <row r="24" spans="1:6" x14ac:dyDescent="0.25">
      <c r="B24" s="8" t="s">
        <v>28</v>
      </c>
      <c r="C24" s="8" t="s">
        <v>29</v>
      </c>
      <c r="D24" s="8">
        <v>15000</v>
      </c>
      <c r="E24" s="8">
        <v>15000</v>
      </c>
      <c r="F24" s="8" t="s">
        <v>23</v>
      </c>
    </row>
    <row r="25" spans="1:6" x14ac:dyDescent="0.25">
      <c r="B25" s="8" t="s">
        <v>30</v>
      </c>
      <c r="C25" s="8" t="s">
        <v>31</v>
      </c>
      <c r="D25" s="9">
        <v>3177.7777777777774</v>
      </c>
      <c r="E25" s="9">
        <v>3177.7777777777774</v>
      </c>
      <c r="F25" s="8" t="s">
        <v>23</v>
      </c>
    </row>
    <row r="26" spans="1:6" x14ac:dyDescent="0.25">
      <c r="B26" s="8" t="s">
        <v>32</v>
      </c>
      <c r="C26" s="8" t="s">
        <v>33</v>
      </c>
      <c r="D26" s="8">
        <v>5000</v>
      </c>
      <c r="E26" s="8">
        <v>5000</v>
      </c>
      <c r="F26" s="8" t="s">
        <v>23</v>
      </c>
    </row>
    <row r="27" spans="1:6" x14ac:dyDescent="0.25">
      <c r="B27" s="8" t="s">
        <v>34</v>
      </c>
      <c r="C27" s="8" t="s">
        <v>35</v>
      </c>
      <c r="D27" s="8">
        <v>3666.6666666666665</v>
      </c>
      <c r="E27" s="8">
        <v>3666.6666666666665</v>
      </c>
      <c r="F27" s="8" t="s">
        <v>23</v>
      </c>
    </row>
    <row r="28" spans="1:6" x14ac:dyDescent="0.25">
      <c r="B28" s="8" t="s">
        <v>36</v>
      </c>
      <c r="C28" s="8" t="s">
        <v>37</v>
      </c>
      <c r="D28" s="8">
        <v>0</v>
      </c>
      <c r="E28" s="8">
        <v>0</v>
      </c>
      <c r="F28" s="8" t="s">
        <v>23</v>
      </c>
    </row>
    <row r="29" spans="1:6" x14ac:dyDescent="0.25">
      <c r="B29" s="8" t="s">
        <v>38</v>
      </c>
      <c r="C29" s="8" t="s">
        <v>39</v>
      </c>
      <c r="D29" s="8">
        <v>60000</v>
      </c>
      <c r="E29" s="8">
        <v>60000</v>
      </c>
      <c r="F29" s="8" t="s">
        <v>23</v>
      </c>
    </row>
    <row r="30" spans="1:6" x14ac:dyDescent="0.25">
      <c r="B30" s="8" t="s">
        <v>40</v>
      </c>
      <c r="C30" s="8" t="s">
        <v>41</v>
      </c>
      <c r="D30" s="8">
        <v>6000</v>
      </c>
      <c r="E30" s="8">
        <v>6000</v>
      </c>
      <c r="F30" s="8" t="s">
        <v>23</v>
      </c>
    </row>
    <row r="31" spans="1:6" ht="15.75" thickBot="1" x14ac:dyDescent="0.3">
      <c r="B31" s="6" t="s">
        <v>42</v>
      </c>
      <c r="C31" s="6" t="s">
        <v>43</v>
      </c>
      <c r="D31" s="7">
        <v>15762.962962962964</v>
      </c>
      <c r="E31" s="7">
        <v>15762.962962962964</v>
      </c>
      <c r="F31" s="6" t="s">
        <v>23</v>
      </c>
    </row>
    <row r="34" spans="1:7" ht="15.75" thickBot="1" x14ac:dyDescent="0.3">
      <c r="A34" t="s">
        <v>44</v>
      </c>
    </row>
    <row r="35" spans="1:7" ht="15.75" thickBot="1" x14ac:dyDescent="0.3">
      <c r="B35" s="5" t="s">
        <v>13</v>
      </c>
      <c r="C35" s="5" t="s">
        <v>14</v>
      </c>
      <c r="D35" s="5" t="s">
        <v>45</v>
      </c>
      <c r="E35" s="5" t="s">
        <v>46</v>
      </c>
      <c r="F35" s="5" t="s">
        <v>47</v>
      </c>
      <c r="G35" s="5" t="s">
        <v>48</v>
      </c>
    </row>
    <row r="36" spans="1:7" x14ac:dyDescent="0.25">
      <c r="B36" s="8" t="s">
        <v>28</v>
      </c>
      <c r="C36" s="8" t="s">
        <v>29</v>
      </c>
      <c r="D36" s="8">
        <v>15000</v>
      </c>
      <c r="E36" s="8" t="s">
        <v>49</v>
      </c>
      <c r="F36" s="8" t="s">
        <v>50</v>
      </c>
      <c r="G36" s="8">
        <v>8000</v>
      </c>
    </row>
    <row r="37" spans="1:7" x14ac:dyDescent="0.25">
      <c r="B37" s="8" t="s">
        <v>38</v>
      </c>
      <c r="C37" s="8" t="s">
        <v>39</v>
      </c>
      <c r="D37" s="8">
        <v>60000</v>
      </c>
      <c r="E37" s="8" t="s">
        <v>51</v>
      </c>
      <c r="F37" s="8" t="s">
        <v>50</v>
      </c>
      <c r="G37" s="8">
        <v>60000</v>
      </c>
    </row>
    <row r="38" spans="1:7" x14ac:dyDescent="0.25">
      <c r="B38" s="8" t="s">
        <v>52</v>
      </c>
      <c r="C38" s="8" t="s">
        <v>53</v>
      </c>
      <c r="D38" s="8">
        <v>25100</v>
      </c>
      <c r="E38" s="8" t="s">
        <v>54</v>
      </c>
      <c r="F38" s="8" t="s">
        <v>50</v>
      </c>
      <c r="G38" s="8">
        <v>19900</v>
      </c>
    </row>
    <row r="39" spans="1:7" x14ac:dyDescent="0.25">
      <c r="B39" s="8" t="s">
        <v>55</v>
      </c>
      <c r="C39" s="8" t="s">
        <v>56</v>
      </c>
      <c r="D39" s="8">
        <v>27999.999999999996</v>
      </c>
      <c r="E39" s="8" t="s">
        <v>57</v>
      </c>
      <c r="F39" s="8" t="s">
        <v>58</v>
      </c>
      <c r="G39" s="8">
        <v>0</v>
      </c>
    </row>
    <row r="40" spans="1:7" x14ac:dyDescent="0.25">
      <c r="B40" s="8" t="s">
        <v>59</v>
      </c>
      <c r="C40" s="8" t="s">
        <v>60</v>
      </c>
      <c r="D40" s="8">
        <v>6000</v>
      </c>
      <c r="E40" s="8" t="s">
        <v>61</v>
      </c>
      <c r="F40" s="8" t="s">
        <v>50</v>
      </c>
      <c r="G40" s="8">
        <v>3000</v>
      </c>
    </row>
    <row r="41" spans="1:7" x14ac:dyDescent="0.25">
      <c r="B41" s="8" t="s">
        <v>62</v>
      </c>
      <c r="C41" s="8" t="s">
        <v>63</v>
      </c>
      <c r="D41" s="8">
        <v>18000</v>
      </c>
      <c r="E41" s="8" t="s">
        <v>64</v>
      </c>
      <c r="F41" s="8" t="s">
        <v>58</v>
      </c>
      <c r="G41" s="8">
        <v>0</v>
      </c>
    </row>
    <row r="42" spans="1:7" x14ac:dyDescent="0.25">
      <c r="B42" s="8" t="s">
        <v>65</v>
      </c>
      <c r="C42" s="8" t="s">
        <v>66</v>
      </c>
      <c r="D42" s="8">
        <v>30000</v>
      </c>
      <c r="E42" s="8" t="s">
        <v>67</v>
      </c>
      <c r="F42" s="8" t="s">
        <v>58</v>
      </c>
      <c r="G42" s="8">
        <v>0</v>
      </c>
    </row>
    <row r="43" spans="1:7" x14ac:dyDescent="0.25">
      <c r="B43" s="8" t="s">
        <v>68</v>
      </c>
      <c r="C43" s="8" t="s">
        <v>69</v>
      </c>
      <c r="D43" s="8">
        <v>20000</v>
      </c>
      <c r="E43" s="8" t="s">
        <v>70</v>
      </c>
      <c r="F43" s="8" t="s">
        <v>58</v>
      </c>
      <c r="G43" s="8">
        <v>0</v>
      </c>
    </row>
    <row r="44" spans="1:7" x14ac:dyDescent="0.25">
      <c r="B44" s="8" t="s">
        <v>71</v>
      </c>
      <c r="C44" s="8" t="s">
        <v>72</v>
      </c>
      <c r="D44" s="8">
        <v>30000</v>
      </c>
      <c r="E44" s="8" t="s">
        <v>73</v>
      </c>
      <c r="F44" s="8" t="s">
        <v>58</v>
      </c>
      <c r="G44" s="8">
        <v>0</v>
      </c>
    </row>
    <row r="45" spans="1:7" x14ac:dyDescent="0.25">
      <c r="B45" s="8" t="s">
        <v>21</v>
      </c>
      <c r="C45" s="8" t="s">
        <v>22</v>
      </c>
      <c r="D45" s="8">
        <v>4200</v>
      </c>
      <c r="E45" s="8" t="s">
        <v>74</v>
      </c>
      <c r="F45" s="8" t="s">
        <v>58</v>
      </c>
      <c r="G45" s="8">
        <v>0</v>
      </c>
    </row>
    <row r="46" spans="1:7" x14ac:dyDescent="0.25">
      <c r="B46" s="8" t="s">
        <v>21</v>
      </c>
      <c r="C46" s="8" t="s">
        <v>22</v>
      </c>
      <c r="D46" s="8">
        <v>4200</v>
      </c>
      <c r="E46" s="8" t="s">
        <v>75</v>
      </c>
      <c r="F46" s="8" t="s">
        <v>50</v>
      </c>
      <c r="G46" s="8">
        <v>2800</v>
      </c>
    </row>
    <row r="47" spans="1:7" x14ac:dyDescent="0.25">
      <c r="B47" s="8" t="s">
        <v>24</v>
      </c>
      <c r="C47" s="8" t="s">
        <v>25</v>
      </c>
      <c r="D47" s="8">
        <v>4000</v>
      </c>
      <c r="E47" s="8" t="s">
        <v>76</v>
      </c>
      <c r="F47" s="8" t="s">
        <v>58</v>
      </c>
      <c r="G47" s="8">
        <v>0</v>
      </c>
    </row>
    <row r="48" spans="1:7" x14ac:dyDescent="0.25">
      <c r="B48" s="8" t="s">
        <v>26</v>
      </c>
      <c r="C48" s="8" t="s">
        <v>27</v>
      </c>
      <c r="D48" s="8">
        <v>7000</v>
      </c>
      <c r="E48" s="8" t="s">
        <v>77</v>
      </c>
      <c r="F48" s="8" t="s">
        <v>50</v>
      </c>
      <c r="G48" s="8">
        <v>5000</v>
      </c>
    </row>
    <row r="49" spans="2:7" x14ac:dyDescent="0.25">
      <c r="B49" s="8" t="s">
        <v>28</v>
      </c>
      <c r="C49" s="8" t="s">
        <v>29</v>
      </c>
      <c r="D49" s="8">
        <v>15000</v>
      </c>
      <c r="E49" s="8" t="s">
        <v>78</v>
      </c>
      <c r="F49" s="8" t="s">
        <v>58</v>
      </c>
      <c r="G49" s="8">
        <v>0</v>
      </c>
    </row>
    <row r="50" spans="2:7" x14ac:dyDescent="0.25">
      <c r="B50" s="8" t="s">
        <v>21</v>
      </c>
      <c r="C50" s="8" t="s">
        <v>22</v>
      </c>
      <c r="D50" s="8">
        <v>4200</v>
      </c>
      <c r="E50" s="8" t="s">
        <v>79</v>
      </c>
      <c r="F50" s="8" t="s">
        <v>58</v>
      </c>
      <c r="G50" s="8">
        <v>0</v>
      </c>
    </row>
    <row r="51" spans="2:7" x14ac:dyDescent="0.25">
      <c r="B51" s="8" t="s">
        <v>24</v>
      </c>
      <c r="C51" s="8" t="s">
        <v>25</v>
      </c>
      <c r="D51" s="8">
        <v>4000</v>
      </c>
      <c r="E51" s="8" t="s">
        <v>80</v>
      </c>
      <c r="F51" s="8" t="s">
        <v>50</v>
      </c>
      <c r="G51" s="8">
        <v>4000</v>
      </c>
    </row>
    <row r="52" spans="2:7" x14ac:dyDescent="0.25">
      <c r="B52" s="8" t="s">
        <v>26</v>
      </c>
      <c r="C52" s="8" t="s">
        <v>27</v>
      </c>
      <c r="D52" s="8">
        <v>7000</v>
      </c>
      <c r="E52" s="8" t="s">
        <v>81</v>
      </c>
      <c r="F52" s="8" t="s">
        <v>50</v>
      </c>
      <c r="G52" s="8">
        <v>7000</v>
      </c>
    </row>
    <row r="53" spans="2:7" x14ac:dyDescent="0.25">
      <c r="B53" s="8" t="s">
        <v>28</v>
      </c>
      <c r="C53" s="8" t="s">
        <v>29</v>
      </c>
      <c r="D53" s="8">
        <v>15000</v>
      </c>
      <c r="E53" s="8" t="s">
        <v>82</v>
      </c>
      <c r="F53" s="8" t="s">
        <v>50</v>
      </c>
      <c r="G53" s="8">
        <v>15000</v>
      </c>
    </row>
    <row r="54" spans="2:7" x14ac:dyDescent="0.25">
      <c r="B54" s="8" t="s">
        <v>30</v>
      </c>
      <c r="C54" s="8" t="s">
        <v>31</v>
      </c>
      <c r="D54" s="9">
        <v>3177.7777777777774</v>
      </c>
      <c r="E54" s="8" t="s">
        <v>83</v>
      </c>
      <c r="F54" s="8" t="s">
        <v>50</v>
      </c>
      <c r="G54" s="9">
        <v>377.77777777777737</v>
      </c>
    </row>
    <row r="55" spans="2:7" x14ac:dyDescent="0.25">
      <c r="B55" s="8" t="s">
        <v>32</v>
      </c>
      <c r="C55" s="8" t="s">
        <v>33</v>
      </c>
      <c r="D55" s="8">
        <v>5000</v>
      </c>
      <c r="E55" s="8" t="s">
        <v>84</v>
      </c>
      <c r="F55" s="8" t="s">
        <v>50</v>
      </c>
      <c r="G55" s="8">
        <v>2000</v>
      </c>
    </row>
    <row r="56" spans="2:7" x14ac:dyDescent="0.25">
      <c r="B56" s="8" t="s">
        <v>34</v>
      </c>
      <c r="C56" s="8" t="s">
        <v>35</v>
      </c>
      <c r="D56" s="8">
        <v>3666.6666666666665</v>
      </c>
      <c r="E56" s="8" t="s">
        <v>85</v>
      </c>
      <c r="F56" s="8" t="s">
        <v>50</v>
      </c>
      <c r="G56" s="8">
        <v>3666.6666666666665</v>
      </c>
    </row>
    <row r="57" spans="2:7" x14ac:dyDescent="0.25">
      <c r="B57" s="8" t="s">
        <v>36</v>
      </c>
      <c r="C57" s="8" t="s">
        <v>37</v>
      </c>
      <c r="D57" s="8">
        <v>0</v>
      </c>
      <c r="E57" s="8" t="s">
        <v>86</v>
      </c>
      <c r="F57" s="8" t="s">
        <v>58</v>
      </c>
      <c r="G57" s="8">
        <v>0</v>
      </c>
    </row>
    <row r="58" spans="2:7" x14ac:dyDescent="0.25">
      <c r="B58" s="8" t="s">
        <v>38</v>
      </c>
      <c r="C58" s="8" t="s">
        <v>39</v>
      </c>
      <c r="D58" s="8">
        <v>60000</v>
      </c>
      <c r="E58" s="8" t="s">
        <v>87</v>
      </c>
      <c r="F58" s="8" t="s">
        <v>50</v>
      </c>
      <c r="G58" s="8">
        <v>60000</v>
      </c>
    </row>
    <row r="59" spans="2:7" x14ac:dyDescent="0.25">
      <c r="B59" s="8" t="s">
        <v>40</v>
      </c>
      <c r="C59" s="8" t="s">
        <v>41</v>
      </c>
      <c r="D59" s="8">
        <v>6000</v>
      </c>
      <c r="E59" s="8" t="s">
        <v>88</v>
      </c>
      <c r="F59" s="8" t="s">
        <v>50</v>
      </c>
      <c r="G59" s="8">
        <v>6000</v>
      </c>
    </row>
    <row r="60" spans="2:7" x14ac:dyDescent="0.25">
      <c r="B60" s="8" t="s">
        <v>42</v>
      </c>
      <c r="C60" s="8" t="s">
        <v>43</v>
      </c>
      <c r="D60" s="9">
        <v>15762.962962962964</v>
      </c>
      <c r="E60" s="8" t="s">
        <v>89</v>
      </c>
      <c r="F60" s="8" t="s">
        <v>50</v>
      </c>
      <c r="G60" s="9">
        <v>15762.962962962964</v>
      </c>
    </row>
    <row r="61" spans="2:7" x14ac:dyDescent="0.25">
      <c r="B61" s="8" t="s">
        <v>30</v>
      </c>
      <c r="C61" s="8" t="s">
        <v>31</v>
      </c>
      <c r="D61" s="9">
        <v>3177.7777777777774</v>
      </c>
      <c r="E61" s="8" t="s">
        <v>90</v>
      </c>
      <c r="F61" s="8" t="s">
        <v>50</v>
      </c>
      <c r="G61" s="9">
        <v>377.77777777777737</v>
      </c>
    </row>
    <row r="62" spans="2:7" x14ac:dyDescent="0.25">
      <c r="B62" s="8" t="s">
        <v>32</v>
      </c>
      <c r="C62" s="8" t="s">
        <v>33</v>
      </c>
      <c r="D62" s="8">
        <v>5000</v>
      </c>
      <c r="E62" s="8" t="s">
        <v>91</v>
      </c>
      <c r="F62" s="8" t="s">
        <v>50</v>
      </c>
      <c r="G62" s="8">
        <v>2000</v>
      </c>
    </row>
    <row r="63" spans="2:7" x14ac:dyDescent="0.25">
      <c r="B63" s="8" t="s">
        <v>32</v>
      </c>
      <c r="C63" s="8" t="s">
        <v>33</v>
      </c>
      <c r="D63" s="8">
        <v>5000</v>
      </c>
      <c r="E63" s="8" t="s">
        <v>92</v>
      </c>
      <c r="F63" s="8" t="s">
        <v>58</v>
      </c>
      <c r="G63" s="8">
        <v>0</v>
      </c>
    </row>
    <row r="64" spans="2:7" x14ac:dyDescent="0.25">
      <c r="B64" s="8" t="s">
        <v>34</v>
      </c>
      <c r="C64" s="8" t="s">
        <v>35</v>
      </c>
      <c r="D64" s="8">
        <v>3666.6666666666665</v>
      </c>
      <c r="E64" s="8" t="s">
        <v>93</v>
      </c>
      <c r="F64" s="8" t="s">
        <v>50</v>
      </c>
      <c r="G64" s="8">
        <v>1833.3333333333335</v>
      </c>
    </row>
    <row r="65" spans="2:7" ht="15.75" thickBot="1" x14ac:dyDescent="0.3">
      <c r="B65" s="6" t="s">
        <v>40</v>
      </c>
      <c r="C65" s="6" t="s">
        <v>41</v>
      </c>
      <c r="D65" s="6">
        <v>6000</v>
      </c>
      <c r="E65" s="6" t="s">
        <v>94</v>
      </c>
      <c r="F65" s="6" t="s">
        <v>58</v>
      </c>
      <c r="G65" s="6">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C2470-6CEF-42EC-80FF-E98E9FC9939F}">
  <dimension ref="A1:H32"/>
  <sheetViews>
    <sheetView showGridLines="0" workbookViewId="0">
      <selection activeCell="G15" sqref="G15"/>
    </sheetView>
  </sheetViews>
  <sheetFormatPr defaultRowHeight="15" x14ac:dyDescent="0.25"/>
  <cols>
    <col min="1" max="1" width="2.28515625" customWidth="1"/>
    <col min="2" max="2" width="6.7109375" bestFit="1" customWidth="1"/>
    <col min="3" max="3" width="34.28515625" bestFit="1" customWidth="1"/>
    <col min="4" max="4" width="12" bestFit="1" customWidth="1"/>
    <col min="5" max="5" width="12.7109375" bestFit="1" customWidth="1"/>
    <col min="6" max="6" width="10.85546875" bestFit="1" customWidth="1"/>
    <col min="7" max="8" width="12" bestFit="1" customWidth="1"/>
  </cols>
  <sheetData>
    <row r="1" spans="1:8" x14ac:dyDescent="0.25">
      <c r="A1" s="4" t="s">
        <v>98</v>
      </c>
    </row>
    <row r="2" spans="1:8" x14ac:dyDescent="0.25">
      <c r="A2" s="4" t="s">
        <v>168</v>
      </c>
    </row>
    <row r="3" spans="1:8" x14ac:dyDescent="0.25">
      <c r="A3" s="4" t="s">
        <v>167</v>
      </c>
    </row>
    <row r="6" spans="1:8" ht="15.75" thickBot="1" x14ac:dyDescent="0.3">
      <c r="A6" t="s">
        <v>19</v>
      </c>
    </row>
    <row r="7" spans="1:8" x14ac:dyDescent="0.25">
      <c r="B7" s="10"/>
      <c r="C7" s="10"/>
      <c r="D7" s="10" t="s">
        <v>99</v>
      </c>
      <c r="E7" s="10" t="s">
        <v>100</v>
      </c>
      <c r="F7" s="10" t="s">
        <v>101</v>
      </c>
      <c r="G7" s="10" t="s">
        <v>102</v>
      </c>
      <c r="H7" s="10" t="s">
        <v>102</v>
      </c>
    </row>
    <row r="8" spans="1:8" ht="15.75" thickBot="1" x14ac:dyDescent="0.3">
      <c r="B8" s="11" t="s">
        <v>13</v>
      </c>
      <c r="C8" s="11" t="s">
        <v>14</v>
      </c>
      <c r="D8" s="11" t="s">
        <v>103</v>
      </c>
      <c r="E8" s="11" t="s">
        <v>104</v>
      </c>
      <c r="F8" s="11" t="s">
        <v>105</v>
      </c>
      <c r="G8" s="11" t="s">
        <v>106</v>
      </c>
      <c r="H8" s="11" t="s">
        <v>107</v>
      </c>
    </row>
    <row r="9" spans="1:8" x14ac:dyDescent="0.25">
      <c r="B9" s="8" t="s">
        <v>21</v>
      </c>
      <c r="C9" s="8" t="s">
        <v>22</v>
      </c>
      <c r="D9" s="8">
        <v>4200</v>
      </c>
      <c r="E9" s="8">
        <v>-33.666666666666671</v>
      </c>
      <c r="F9" s="8">
        <v>110</v>
      </c>
      <c r="G9" s="8">
        <v>33.666666666666671</v>
      </c>
      <c r="H9" s="8">
        <v>1E+30</v>
      </c>
    </row>
    <row r="10" spans="1:8" x14ac:dyDescent="0.25">
      <c r="B10" s="8" t="s">
        <v>24</v>
      </c>
      <c r="C10" s="8" t="s">
        <v>25</v>
      </c>
      <c r="D10" s="8">
        <v>4000</v>
      </c>
      <c r="E10" s="8">
        <v>210</v>
      </c>
      <c r="F10" s="8">
        <v>210</v>
      </c>
      <c r="G10" s="8">
        <v>1E+30</v>
      </c>
      <c r="H10" s="8">
        <v>210</v>
      </c>
    </row>
    <row r="11" spans="1:8" x14ac:dyDescent="0.25">
      <c r="B11" s="8" t="s">
        <v>26</v>
      </c>
      <c r="C11" s="8" t="s">
        <v>27</v>
      </c>
      <c r="D11" s="8">
        <v>7000</v>
      </c>
      <c r="E11" s="8">
        <v>0</v>
      </c>
      <c r="F11" s="8">
        <v>60.5</v>
      </c>
      <c r="G11" s="8">
        <v>99.999999999999986</v>
      </c>
      <c r="H11" s="8">
        <v>60.500000000000007</v>
      </c>
    </row>
    <row r="12" spans="1:8" x14ac:dyDescent="0.25">
      <c r="B12" s="8" t="s">
        <v>28</v>
      </c>
      <c r="C12" s="8" t="s">
        <v>29</v>
      </c>
      <c r="D12" s="8">
        <v>15000</v>
      </c>
      <c r="E12" s="8">
        <v>33.333333333333329</v>
      </c>
      <c r="F12" s="8">
        <v>53.5</v>
      </c>
      <c r="G12" s="8">
        <v>1E+30</v>
      </c>
      <c r="H12" s="8">
        <v>33.333333333333329</v>
      </c>
    </row>
    <row r="13" spans="1:8" x14ac:dyDescent="0.25">
      <c r="B13" s="8" t="s">
        <v>30</v>
      </c>
      <c r="C13" s="8" t="s">
        <v>31</v>
      </c>
      <c r="D13" s="8">
        <v>3177.7777777777774</v>
      </c>
      <c r="E13" s="8">
        <v>0</v>
      </c>
      <c r="F13" s="8">
        <v>143.25</v>
      </c>
      <c r="G13" s="8">
        <v>23.499999999999996</v>
      </c>
      <c r="H13" s="8">
        <v>25.250000000000004</v>
      </c>
    </row>
    <row r="14" spans="1:8" x14ac:dyDescent="0.25">
      <c r="B14" s="8" t="s">
        <v>32</v>
      </c>
      <c r="C14" s="8" t="s">
        <v>33</v>
      </c>
      <c r="D14" s="8">
        <v>5000</v>
      </c>
      <c r="E14" s="8">
        <v>47.5</v>
      </c>
      <c r="F14" s="8">
        <v>155.25</v>
      </c>
      <c r="G14" s="8">
        <v>1E+30</v>
      </c>
      <c r="H14" s="8">
        <v>47.5</v>
      </c>
    </row>
    <row r="15" spans="1:8" x14ac:dyDescent="0.25">
      <c r="B15" s="8" t="s">
        <v>34</v>
      </c>
      <c r="C15" s="8" t="s">
        <v>35</v>
      </c>
      <c r="D15" s="8">
        <v>3666.6666666666665</v>
      </c>
      <c r="E15" s="8">
        <v>0</v>
      </c>
      <c r="F15" s="8">
        <v>175</v>
      </c>
      <c r="G15" s="8">
        <v>48.666666666666671</v>
      </c>
      <c r="H15" s="8">
        <v>31.333333333333329</v>
      </c>
    </row>
    <row r="16" spans="1:8" x14ac:dyDescent="0.25">
      <c r="B16" s="8" t="s">
        <v>36</v>
      </c>
      <c r="C16" s="8" t="s">
        <v>37</v>
      </c>
      <c r="D16" s="8">
        <v>0</v>
      </c>
      <c r="E16" s="8">
        <v>-35</v>
      </c>
      <c r="F16" s="8">
        <v>66.25</v>
      </c>
      <c r="G16" s="8">
        <v>35</v>
      </c>
      <c r="H16" s="8">
        <v>1E+30</v>
      </c>
    </row>
    <row r="17" spans="1:8" x14ac:dyDescent="0.25">
      <c r="B17" s="8" t="s">
        <v>38</v>
      </c>
      <c r="C17" s="8" t="s">
        <v>39</v>
      </c>
      <c r="D17" s="8">
        <v>60000</v>
      </c>
      <c r="E17" s="8">
        <v>0</v>
      </c>
      <c r="F17" s="8">
        <v>33.75</v>
      </c>
      <c r="G17" s="8">
        <v>1E+30</v>
      </c>
      <c r="H17" s="8">
        <v>11.666666666666666</v>
      </c>
    </row>
    <row r="18" spans="1:8" x14ac:dyDescent="0.25">
      <c r="B18" s="8" t="s">
        <v>40</v>
      </c>
      <c r="C18" s="8" t="s">
        <v>41</v>
      </c>
      <c r="D18" s="8">
        <v>6000</v>
      </c>
      <c r="E18" s="8">
        <v>24.333333333333336</v>
      </c>
      <c r="F18" s="8">
        <v>40</v>
      </c>
      <c r="G18" s="8">
        <v>1E+30</v>
      </c>
      <c r="H18" s="8">
        <v>24.333333333333336</v>
      </c>
    </row>
    <row r="19" spans="1:8" ht="15.75" thickBot="1" x14ac:dyDescent="0.3">
      <c r="B19" s="6" t="s">
        <v>42</v>
      </c>
      <c r="C19" s="6" t="s">
        <v>43</v>
      </c>
      <c r="D19" s="6">
        <v>15762.962962962964</v>
      </c>
      <c r="E19" s="6">
        <v>0</v>
      </c>
      <c r="F19" s="6">
        <v>26.625</v>
      </c>
      <c r="G19" s="6">
        <v>18.937500000000004</v>
      </c>
      <c r="H19" s="6">
        <v>17.625</v>
      </c>
    </row>
    <row r="21" spans="1:8" ht="15.75" thickBot="1" x14ac:dyDescent="0.3">
      <c r="A21" t="s">
        <v>44</v>
      </c>
    </row>
    <row r="22" spans="1:8" x14ac:dyDescent="0.25">
      <c r="B22" s="10"/>
      <c r="C22" s="10"/>
      <c r="D22" s="10" t="s">
        <v>99</v>
      </c>
      <c r="E22" s="10" t="s">
        <v>108</v>
      </c>
      <c r="F22" s="10" t="s">
        <v>109</v>
      </c>
      <c r="G22" s="10" t="s">
        <v>102</v>
      </c>
      <c r="H22" s="10" t="s">
        <v>102</v>
      </c>
    </row>
    <row r="23" spans="1:8" ht="15.75" thickBot="1" x14ac:dyDescent="0.3">
      <c r="B23" s="11" t="s">
        <v>13</v>
      </c>
      <c r="C23" s="11" t="s">
        <v>14</v>
      </c>
      <c r="D23" s="11" t="s">
        <v>103</v>
      </c>
      <c r="E23" s="11" t="s">
        <v>110</v>
      </c>
      <c r="F23" s="11" t="s">
        <v>111</v>
      </c>
      <c r="G23" s="11" t="s">
        <v>106</v>
      </c>
      <c r="H23" s="11" t="s">
        <v>107</v>
      </c>
    </row>
    <row r="24" spans="1:8" x14ac:dyDescent="0.25">
      <c r="B24" s="8" t="s">
        <v>28</v>
      </c>
      <c r="C24" s="8" t="s">
        <v>29</v>
      </c>
      <c r="D24" s="8">
        <v>15000</v>
      </c>
      <c r="E24" s="8">
        <v>0</v>
      </c>
      <c r="F24" s="8">
        <v>0</v>
      </c>
      <c r="G24" s="8">
        <v>8000</v>
      </c>
      <c r="H24" s="8">
        <v>1E+30</v>
      </c>
    </row>
    <row r="25" spans="1:8" x14ac:dyDescent="0.25">
      <c r="B25" s="8" t="s">
        <v>38</v>
      </c>
      <c r="C25" s="8" t="s">
        <v>39</v>
      </c>
      <c r="D25" s="8">
        <v>60000</v>
      </c>
      <c r="E25" s="8">
        <v>0</v>
      </c>
      <c r="F25" s="8">
        <v>0</v>
      </c>
      <c r="G25" s="8">
        <v>60000</v>
      </c>
      <c r="H25" s="8">
        <v>1E+30</v>
      </c>
    </row>
    <row r="26" spans="1:8" x14ac:dyDescent="0.25">
      <c r="B26" s="8" t="s">
        <v>52</v>
      </c>
      <c r="C26" s="8" t="s">
        <v>53</v>
      </c>
      <c r="D26" s="8">
        <v>25100</v>
      </c>
      <c r="E26" s="8">
        <v>0</v>
      </c>
      <c r="F26" s="8">
        <v>45000</v>
      </c>
      <c r="G26" s="8">
        <v>1E+30</v>
      </c>
      <c r="H26" s="8">
        <v>19900</v>
      </c>
    </row>
    <row r="27" spans="1:8" x14ac:dyDescent="0.25">
      <c r="B27" s="8" t="s">
        <v>55</v>
      </c>
      <c r="C27" s="8" t="s">
        <v>56</v>
      </c>
      <c r="D27" s="8">
        <v>27999.999999999996</v>
      </c>
      <c r="E27" s="8">
        <v>71.833333333333343</v>
      </c>
      <c r="F27" s="8">
        <v>28000</v>
      </c>
      <c r="G27" s="8">
        <v>17733.333333333336</v>
      </c>
      <c r="H27" s="8">
        <v>566.66666666666606</v>
      </c>
    </row>
    <row r="28" spans="1:8" x14ac:dyDescent="0.25">
      <c r="B28" s="8" t="s">
        <v>59</v>
      </c>
      <c r="C28" s="8" t="s">
        <v>60</v>
      </c>
      <c r="D28" s="8">
        <v>6000</v>
      </c>
      <c r="E28" s="8">
        <v>0</v>
      </c>
      <c r="F28" s="8">
        <v>9000</v>
      </c>
      <c r="G28" s="8">
        <v>1E+30</v>
      </c>
      <c r="H28" s="8">
        <v>3000</v>
      </c>
    </row>
    <row r="29" spans="1:8" x14ac:dyDescent="0.25">
      <c r="B29" s="8" t="s">
        <v>62</v>
      </c>
      <c r="C29" s="8" t="s">
        <v>63</v>
      </c>
      <c r="D29" s="8">
        <v>18000</v>
      </c>
      <c r="E29" s="8">
        <v>40.333333333333336</v>
      </c>
      <c r="F29" s="8">
        <v>18000</v>
      </c>
      <c r="G29" s="8">
        <v>7500</v>
      </c>
      <c r="H29" s="8">
        <v>10500</v>
      </c>
    </row>
    <row r="30" spans="1:8" x14ac:dyDescent="0.25">
      <c r="B30" s="8" t="s">
        <v>65</v>
      </c>
      <c r="C30" s="8" t="s">
        <v>66</v>
      </c>
      <c r="D30" s="8">
        <v>30000</v>
      </c>
      <c r="E30" s="8">
        <v>17.75</v>
      </c>
      <c r="F30" s="8">
        <v>30000</v>
      </c>
      <c r="G30" s="8">
        <v>1E+30</v>
      </c>
      <c r="H30" s="8">
        <v>23644.444444444445</v>
      </c>
    </row>
    <row r="31" spans="1:8" x14ac:dyDescent="0.25">
      <c r="B31" s="8" t="s">
        <v>68</v>
      </c>
      <c r="C31" s="8" t="s">
        <v>69</v>
      </c>
      <c r="D31" s="8">
        <v>20000</v>
      </c>
      <c r="E31" s="8">
        <v>10.444444444444443</v>
      </c>
      <c r="F31" s="8">
        <v>20000</v>
      </c>
      <c r="G31" s="8">
        <v>849.99999999999909</v>
      </c>
      <c r="H31" s="8">
        <v>11000</v>
      </c>
    </row>
    <row r="32" spans="1:8" ht="15.75" thickBot="1" x14ac:dyDescent="0.3">
      <c r="B32" s="6" t="s">
        <v>71</v>
      </c>
      <c r="C32" s="6" t="s">
        <v>72</v>
      </c>
      <c r="D32" s="6">
        <v>30000</v>
      </c>
      <c r="E32" s="6">
        <v>67.5</v>
      </c>
      <c r="F32" s="6">
        <v>30000</v>
      </c>
      <c r="G32" s="6">
        <v>1E+30</v>
      </c>
      <c r="H32" s="6">
        <v>30000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467C0-E3F8-468C-B05D-86D2EF97A4D1}">
  <dimension ref="A3:Q39"/>
  <sheetViews>
    <sheetView topLeftCell="D16" zoomScale="70" zoomScaleNormal="70" workbookViewId="0">
      <selection activeCell="N28" sqref="N28"/>
    </sheetView>
  </sheetViews>
  <sheetFormatPr defaultRowHeight="15" x14ac:dyDescent="0.25"/>
  <cols>
    <col min="1" max="1" width="26.85546875" bestFit="1" customWidth="1"/>
    <col min="2" max="2" width="16.140625" bestFit="1" customWidth="1"/>
    <col min="3" max="3" width="24.140625" bestFit="1" customWidth="1"/>
    <col min="4" max="4" width="17.7109375" bestFit="1" customWidth="1"/>
    <col min="5" max="5" width="10.5703125" bestFit="1" customWidth="1"/>
    <col min="6" max="6" width="12.42578125" bestFit="1" customWidth="1"/>
    <col min="7" max="7" width="12.5703125" bestFit="1" customWidth="1"/>
    <col min="8" max="8" width="25.7109375" bestFit="1" customWidth="1"/>
    <col min="9" max="9" width="12.140625" bestFit="1" customWidth="1"/>
    <col min="10" max="10" width="14.7109375" bestFit="1" customWidth="1"/>
    <col min="11" max="11" width="15.42578125" bestFit="1" customWidth="1"/>
    <col min="12" max="12" width="11.28515625" bestFit="1" customWidth="1"/>
    <col min="13" max="13" width="19.42578125" bestFit="1" customWidth="1"/>
    <col min="14" max="14" width="16" bestFit="1" customWidth="1"/>
    <col min="15" max="15" width="18.140625" bestFit="1" customWidth="1"/>
    <col min="16" max="16" width="16.7109375" bestFit="1" customWidth="1"/>
  </cols>
  <sheetData>
    <row r="3" spans="1:16" x14ac:dyDescent="0.25">
      <c r="B3" s="18"/>
      <c r="C3" s="25" t="s">
        <v>112</v>
      </c>
      <c r="D3" s="25" t="s">
        <v>113</v>
      </c>
      <c r="E3" s="25" t="s">
        <v>114</v>
      </c>
      <c r="F3" s="25" t="s">
        <v>115</v>
      </c>
      <c r="G3" s="25" t="s">
        <v>116</v>
      </c>
      <c r="H3" s="25" t="s">
        <v>117</v>
      </c>
      <c r="I3" s="25" t="s">
        <v>118</v>
      </c>
      <c r="J3" s="25" t="s">
        <v>119</v>
      </c>
      <c r="K3" s="25" t="s">
        <v>120</v>
      </c>
      <c r="L3" s="25" t="s">
        <v>121</v>
      </c>
      <c r="M3" s="25" t="s">
        <v>122</v>
      </c>
    </row>
    <row r="4" spans="1:16" x14ac:dyDescent="0.25">
      <c r="B4" s="25" t="s">
        <v>123</v>
      </c>
      <c r="C4" s="18">
        <v>300</v>
      </c>
      <c r="D4" s="18">
        <v>450</v>
      </c>
      <c r="E4" s="18">
        <v>180</v>
      </c>
      <c r="F4" s="18">
        <v>120</v>
      </c>
      <c r="G4" s="18">
        <v>270</v>
      </c>
      <c r="H4" s="18">
        <v>320</v>
      </c>
      <c r="I4" s="18">
        <v>350</v>
      </c>
      <c r="J4" s="18">
        <v>130</v>
      </c>
      <c r="K4" s="18">
        <v>75</v>
      </c>
      <c r="L4" s="18">
        <v>200</v>
      </c>
      <c r="M4" s="18">
        <v>120</v>
      </c>
    </row>
    <row r="5" spans="1:16" x14ac:dyDescent="0.25">
      <c r="B5" s="25" t="s">
        <v>124</v>
      </c>
      <c r="C5" s="18">
        <v>160</v>
      </c>
      <c r="D5" s="18">
        <v>150</v>
      </c>
      <c r="E5" s="18">
        <v>100</v>
      </c>
      <c r="F5" s="18">
        <v>60</v>
      </c>
      <c r="G5" s="18">
        <v>120</v>
      </c>
      <c r="H5" s="18">
        <v>140</v>
      </c>
      <c r="I5" s="18">
        <v>175</v>
      </c>
      <c r="J5" s="18">
        <v>60</v>
      </c>
      <c r="K5" s="18">
        <v>40</v>
      </c>
      <c r="L5" s="18">
        <v>160</v>
      </c>
      <c r="M5" s="18">
        <v>90</v>
      </c>
    </row>
    <row r="6" spans="1:16" x14ac:dyDescent="0.25">
      <c r="B6" s="25" t="s">
        <v>125</v>
      </c>
      <c r="C6" s="18">
        <f>SUMPRODUCT($B$11:$B$17, C11:C17)</f>
        <v>30</v>
      </c>
      <c r="D6" s="18">
        <f t="shared" ref="D6:M6" si="0">SUMPRODUCT($B$11:$B$17, D11:D17)</f>
        <v>90</v>
      </c>
      <c r="E6" s="18">
        <f t="shared" si="0"/>
        <v>19.5</v>
      </c>
      <c r="F6" s="18">
        <f t="shared" si="0"/>
        <v>6.5</v>
      </c>
      <c r="G6" s="18">
        <f t="shared" si="0"/>
        <v>6.75</v>
      </c>
      <c r="H6" s="18">
        <f t="shared" si="0"/>
        <v>24.75</v>
      </c>
      <c r="I6" s="18"/>
      <c r="J6" s="18">
        <f t="shared" si="0"/>
        <v>3.75</v>
      </c>
      <c r="K6" s="18">
        <f t="shared" si="0"/>
        <v>1.25</v>
      </c>
      <c r="L6" s="18"/>
      <c r="M6" s="18">
        <f t="shared" si="0"/>
        <v>3.375</v>
      </c>
    </row>
    <row r="7" spans="1:16" x14ac:dyDescent="0.25">
      <c r="B7" s="25" t="s">
        <v>126</v>
      </c>
      <c r="C7" s="18">
        <f>C4-C5-C6</f>
        <v>110</v>
      </c>
      <c r="D7" s="18">
        <f t="shared" ref="D7:M7" si="1">D4-D5-D6</f>
        <v>210</v>
      </c>
      <c r="E7" s="18">
        <f t="shared" si="1"/>
        <v>60.5</v>
      </c>
      <c r="F7" s="18">
        <f t="shared" si="1"/>
        <v>53.5</v>
      </c>
      <c r="G7" s="18">
        <f t="shared" si="1"/>
        <v>143.25</v>
      </c>
      <c r="H7" s="18">
        <f t="shared" si="1"/>
        <v>155.25</v>
      </c>
      <c r="I7" s="18">
        <f t="shared" si="1"/>
        <v>175</v>
      </c>
      <c r="J7" s="18">
        <f t="shared" si="1"/>
        <v>66.25</v>
      </c>
      <c r="K7" s="18">
        <f t="shared" si="1"/>
        <v>33.75</v>
      </c>
      <c r="L7" s="18">
        <f t="shared" si="1"/>
        <v>40</v>
      </c>
      <c r="M7" s="18">
        <f t="shared" si="1"/>
        <v>26.625</v>
      </c>
    </row>
    <row r="10" spans="1:16" x14ac:dyDescent="0.25">
      <c r="A10" s="18"/>
      <c r="B10" s="25" t="s">
        <v>127</v>
      </c>
      <c r="C10" s="38" t="s">
        <v>128</v>
      </c>
      <c r="D10" s="39"/>
      <c r="E10" s="39"/>
      <c r="F10" s="39"/>
      <c r="G10" s="39"/>
      <c r="H10" s="39"/>
      <c r="I10" s="39"/>
      <c r="J10" s="39"/>
      <c r="K10" s="39"/>
      <c r="L10" s="39"/>
      <c r="M10" s="40"/>
      <c r="N10" s="25" t="s">
        <v>129</v>
      </c>
      <c r="O10" s="25"/>
      <c r="P10" s="25" t="s">
        <v>130</v>
      </c>
    </row>
    <row r="11" spans="1:16" x14ac:dyDescent="0.25">
      <c r="A11" s="25" t="s">
        <v>131</v>
      </c>
      <c r="B11" s="18">
        <v>9</v>
      </c>
      <c r="C11" s="18">
        <v>3</v>
      </c>
      <c r="D11" s="18"/>
      <c r="E11" s="18"/>
      <c r="F11" s="18"/>
      <c r="G11" s="18"/>
      <c r="H11" s="18">
        <v>2.5</v>
      </c>
      <c r="I11" s="18"/>
      <c r="J11" s="18"/>
      <c r="K11" s="18"/>
      <c r="L11" s="18"/>
      <c r="M11" s="18"/>
      <c r="N11" s="12">
        <f>SUMPRODUCT(C11:M11,$C$22:$M$22)</f>
        <v>25100</v>
      </c>
      <c r="O11" s="13" t="s">
        <v>132</v>
      </c>
      <c r="P11" s="14">
        <v>45000</v>
      </c>
    </row>
    <row r="12" spans="1:16" x14ac:dyDescent="0.25">
      <c r="A12" s="25" t="s">
        <v>133</v>
      </c>
      <c r="B12" s="18">
        <v>1.5</v>
      </c>
      <c r="C12" s="18">
        <v>2</v>
      </c>
      <c r="D12" s="18"/>
      <c r="E12" s="18"/>
      <c r="F12" s="18"/>
      <c r="G12" s="18">
        <v>1.5</v>
      </c>
      <c r="H12" s="18">
        <v>1.5</v>
      </c>
      <c r="I12" s="18">
        <v>2</v>
      </c>
      <c r="J12" s="18"/>
      <c r="K12" s="18"/>
      <c r="L12" s="18"/>
      <c r="M12" s="18"/>
      <c r="N12" s="12">
        <f t="shared" ref="N12:N17" si="2">SUMPRODUCT(C12:M12,$C$22:$M$22)</f>
        <v>27999.999999999996</v>
      </c>
      <c r="O12" s="13" t="s">
        <v>132</v>
      </c>
      <c r="P12" s="14">
        <v>28000</v>
      </c>
    </row>
    <row r="13" spans="1:16" x14ac:dyDescent="0.25">
      <c r="A13" s="25" t="s">
        <v>134</v>
      </c>
      <c r="B13" s="18">
        <v>60</v>
      </c>
      <c r="C13" s="18"/>
      <c r="D13" s="18">
        <v>1.5</v>
      </c>
      <c r="E13" s="18"/>
      <c r="F13" s="18"/>
      <c r="G13" s="18"/>
      <c r="H13" s="18"/>
      <c r="I13" s="18"/>
      <c r="J13" s="18"/>
      <c r="K13" s="18"/>
      <c r="L13" s="18"/>
      <c r="M13" s="18"/>
      <c r="N13" s="12">
        <f t="shared" si="2"/>
        <v>6000</v>
      </c>
      <c r="O13" s="13" t="s">
        <v>132</v>
      </c>
      <c r="P13" s="14">
        <v>9000</v>
      </c>
    </row>
    <row r="14" spans="1:16" x14ac:dyDescent="0.25">
      <c r="A14" s="25" t="s">
        <v>135</v>
      </c>
      <c r="B14" s="18">
        <v>13</v>
      </c>
      <c r="C14" s="18"/>
      <c r="D14" s="18"/>
      <c r="E14" s="18">
        <v>1.5</v>
      </c>
      <c r="F14" s="18">
        <v>0.5</v>
      </c>
      <c r="G14" s="18"/>
      <c r="H14" s="18"/>
      <c r="I14" s="18"/>
      <c r="J14" s="18"/>
      <c r="K14" s="18"/>
      <c r="L14" s="18"/>
      <c r="M14" s="18"/>
      <c r="N14" s="12">
        <f t="shared" si="2"/>
        <v>18000</v>
      </c>
      <c r="O14" s="13" t="s">
        <v>132</v>
      </c>
      <c r="P14" s="14">
        <v>18000</v>
      </c>
    </row>
    <row r="15" spans="1:16" x14ac:dyDescent="0.25">
      <c r="A15" s="25" t="s">
        <v>136</v>
      </c>
      <c r="B15" s="18">
        <v>2.25</v>
      </c>
      <c r="C15" s="18"/>
      <c r="D15" s="18"/>
      <c r="E15" s="18"/>
      <c r="F15" s="18"/>
      <c r="G15" s="18">
        <v>2</v>
      </c>
      <c r="H15" s="18"/>
      <c r="I15" s="18"/>
      <c r="J15" s="18"/>
      <c r="K15" s="18"/>
      <c r="L15" s="18"/>
      <c r="M15" s="18">
        <v>1.5</v>
      </c>
      <c r="N15" s="12">
        <f t="shared" si="2"/>
        <v>30000</v>
      </c>
      <c r="O15" s="13" t="s">
        <v>132</v>
      </c>
      <c r="P15" s="14">
        <v>30000</v>
      </c>
    </row>
    <row r="16" spans="1:16" x14ac:dyDescent="0.25">
      <c r="A16" s="25" t="s">
        <v>137</v>
      </c>
      <c r="B16" s="18">
        <v>12</v>
      </c>
      <c r="C16" s="18"/>
      <c r="D16" s="18"/>
      <c r="E16" s="18"/>
      <c r="F16" s="18"/>
      <c r="G16" s="18"/>
      <c r="H16" s="18"/>
      <c r="I16" s="18">
        <v>3</v>
      </c>
      <c r="J16" s="18"/>
      <c r="K16" s="18"/>
      <c r="L16" s="18">
        <v>1.5</v>
      </c>
      <c r="M16" s="18"/>
      <c r="N16" s="12">
        <f t="shared" si="2"/>
        <v>20000</v>
      </c>
      <c r="O16" s="13" t="s">
        <v>132</v>
      </c>
      <c r="P16" s="14">
        <v>20000</v>
      </c>
    </row>
    <row r="17" spans="1:16" x14ac:dyDescent="0.25">
      <c r="A17" s="25" t="s">
        <v>138</v>
      </c>
      <c r="B17" s="18">
        <v>2.5</v>
      </c>
      <c r="C17" s="18"/>
      <c r="D17" s="18"/>
      <c r="E17" s="18"/>
      <c r="F17" s="18"/>
      <c r="G17" s="18"/>
      <c r="H17" s="18"/>
      <c r="I17" s="18"/>
      <c r="J17" s="18">
        <v>1.5</v>
      </c>
      <c r="K17" s="18">
        <v>0.5</v>
      </c>
      <c r="L17" s="18"/>
      <c r="M17" s="18"/>
      <c r="N17" s="15">
        <f t="shared" si="2"/>
        <v>30000</v>
      </c>
      <c r="O17" s="16" t="s">
        <v>132</v>
      </c>
      <c r="P17" s="17">
        <v>30000</v>
      </c>
    </row>
    <row r="21" spans="1:16" x14ac:dyDescent="0.25">
      <c r="B21" s="25" t="s">
        <v>139</v>
      </c>
      <c r="C21" s="25" t="s">
        <v>112</v>
      </c>
      <c r="D21" s="25" t="s">
        <v>113</v>
      </c>
      <c r="E21" s="25" t="s">
        <v>114</v>
      </c>
      <c r="F21" s="25" t="s">
        <v>115</v>
      </c>
      <c r="G21" s="25" t="s">
        <v>116</v>
      </c>
      <c r="H21" s="25" t="s">
        <v>117</v>
      </c>
      <c r="I21" s="25" t="s">
        <v>118</v>
      </c>
      <c r="J21" s="25" t="s">
        <v>119</v>
      </c>
      <c r="K21" s="25" t="s">
        <v>120</v>
      </c>
      <c r="L21" s="25" t="s">
        <v>121</v>
      </c>
      <c r="M21" s="25" t="s">
        <v>122</v>
      </c>
      <c r="O21" t="s">
        <v>140</v>
      </c>
    </row>
    <row r="22" spans="1:16" x14ac:dyDescent="0.25">
      <c r="B22" s="25" t="s">
        <v>141</v>
      </c>
      <c r="C22" s="18">
        <v>4200</v>
      </c>
      <c r="D22" s="18">
        <v>4000</v>
      </c>
      <c r="E22" s="18">
        <v>7000</v>
      </c>
      <c r="F22" s="18">
        <v>15000</v>
      </c>
      <c r="G22" s="18">
        <v>3177.7777777777774</v>
      </c>
      <c r="H22" s="18">
        <v>5000</v>
      </c>
      <c r="I22" s="18">
        <v>3666.6666666666665</v>
      </c>
      <c r="J22" s="18">
        <v>0</v>
      </c>
      <c r="K22" s="18">
        <v>60000</v>
      </c>
      <c r="L22" s="18">
        <v>6000</v>
      </c>
      <c r="M22" s="18">
        <v>15762.962962962964</v>
      </c>
      <c r="O22" s="18">
        <f>SUMPRODUCT(C7:M7,C22:M22)</f>
        <v>7085822.222222222</v>
      </c>
    </row>
    <row r="23" spans="1:16" x14ac:dyDescent="0.25">
      <c r="B23" s="25"/>
      <c r="C23" s="18" t="s">
        <v>132</v>
      </c>
      <c r="D23" s="18" t="s">
        <v>132</v>
      </c>
      <c r="E23" s="18" t="s">
        <v>132</v>
      </c>
      <c r="F23" s="18" t="s">
        <v>132</v>
      </c>
      <c r="G23" s="18"/>
      <c r="H23" s="18" t="s">
        <v>132</v>
      </c>
      <c r="I23" s="18" t="s">
        <v>132</v>
      </c>
      <c r="J23" s="18"/>
      <c r="K23" s="18"/>
      <c r="L23" s="18" t="s">
        <v>132</v>
      </c>
      <c r="M23" s="18"/>
      <c r="N23" t="s">
        <v>142</v>
      </c>
      <c r="O23" s="18">
        <v>8960000</v>
      </c>
    </row>
    <row r="24" spans="1:16" x14ac:dyDescent="0.25">
      <c r="B24" s="25" t="s">
        <v>143</v>
      </c>
      <c r="C24" s="18">
        <v>7000</v>
      </c>
      <c r="D24" s="18">
        <v>4000</v>
      </c>
      <c r="E24" s="18">
        <v>12000</v>
      </c>
      <c r="F24" s="18">
        <v>15000</v>
      </c>
      <c r="G24" s="18"/>
      <c r="H24" s="18">
        <v>5000</v>
      </c>
      <c r="I24" s="18">
        <v>5500</v>
      </c>
      <c r="J24" s="18"/>
      <c r="K24" s="18"/>
      <c r="L24" s="18">
        <v>6000</v>
      </c>
      <c r="M24" s="18"/>
      <c r="N24" t="s">
        <v>169</v>
      </c>
      <c r="O24" s="18">
        <f>B16*P16</f>
        <v>240000</v>
      </c>
    </row>
    <row r="25" spans="1:16" x14ac:dyDescent="0.25">
      <c r="B25" s="25"/>
      <c r="C25" s="18" t="s">
        <v>145</v>
      </c>
      <c r="D25" s="18"/>
      <c r="E25" s="18"/>
      <c r="F25" s="18"/>
      <c r="G25" s="18" t="s">
        <v>145</v>
      </c>
      <c r="H25" s="18" t="s">
        <v>145</v>
      </c>
      <c r="I25" s="18"/>
      <c r="J25" s="18"/>
      <c r="K25" s="18"/>
      <c r="L25" s="18"/>
      <c r="M25" s="18"/>
      <c r="N25" t="s">
        <v>144</v>
      </c>
      <c r="O25" s="18">
        <f>O22-O23-O24</f>
        <v>-2114177.777777778</v>
      </c>
    </row>
    <row r="26" spans="1:16" x14ac:dyDescent="0.25">
      <c r="B26" s="25" t="s">
        <v>146</v>
      </c>
      <c r="C26" s="18">
        <f>C24*0.6</f>
        <v>4200</v>
      </c>
      <c r="D26" s="18"/>
      <c r="E26" s="18"/>
      <c r="F26" s="18"/>
      <c r="G26" s="18">
        <v>2800</v>
      </c>
      <c r="H26" s="18">
        <f>H24*0.6</f>
        <v>3000</v>
      </c>
      <c r="I26" s="18"/>
      <c r="J26" s="18"/>
      <c r="K26" s="18"/>
      <c r="L26" s="18"/>
      <c r="M26" s="18"/>
    </row>
    <row r="27" spans="1:16" x14ac:dyDescent="0.25">
      <c r="C27" t="s">
        <v>157</v>
      </c>
      <c r="H27" t="s">
        <v>158</v>
      </c>
    </row>
    <row r="34" spans="1:17" x14ac:dyDescent="0.25">
      <c r="A34" s="4" t="s">
        <v>186</v>
      </c>
      <c r="B34" s="34" t="s">
        <v>160</v>
      </c>
      <c r="C34" s="35"/>
      <c r="D34" s="35"/>
      <c r="E34" s="35"/>
      <c r="F34" s="35"/>
      <c r="G34" s="35"/>
      <c r="H34" s="35"/>
      <c r="I34" s="35"/>
      <c r="J34" s="35"/>
      <c r="K34" s="35"/>
      <c r="L34" s="35"/>
      <c r="M34" s="35"/>
      <c r="N34" s="35"/>
      <c r="O34" s="35"/>
      <c r="P34" s="35"/>
      <c r="Q34" s="20"/>
    </row>
    <row r="35" spans="1:17" x14ac:dyDescent="0.25">
      <c r="B35" s="34" t="s">
        <v>182</v>
      </c>
      <c r="C35" s="35"/>
      <c r="D35" s="35"/>
      <c r="E35" s="35"/>
      <c r="F35" s="35"/>
      <c r="G35" s="35"/>
      <c r="H35" s="35"/>
      <c r="I35" s="35"/>
      <c r="J35" s="35"/>
      <c r="K35" s="35"/>
      <c r="L35" s="35"/>
      <c r="M35" s="35"/>
      <c r="N35" s="35"/>
      <c r="O35" s="35"/>
      <c r="P35" s="35"/>
      <c r="Q35" s="20"/>
    </row>
    <row r="36" spans="1:17" x14ac:dyDescent="0.25">
      <c r="B36" s="34" t="s">
        <v>183</v>
      </c>
      <c r="C36" s="35"/>
      <c r="D36" s="35"/>
      <c r="E36" s="35"/>
      <c r="F36" s="35"/>
      <c r="G36" s="35"/>
      <c r="H36" s="35"/>
      <c r="I36" s="35"/>
      <c r="J36" s="35"/>
      <c r="K36" s="35"/>
      <c r="L36" s="35"/>
      <c r="M36" s="35"/>
      <c r="N36" s="35"/>
      <c r="O36" s="35"/>
      <c r="P36" s="35"/>
      <c r="Q36" s="20"/>
    </row>
    <row r="37" spans="1:17" x14ac:dyDescent="0.25">
      <c r="B37" s="34" t="s">
        <v>184</v>
      </c>
      <c r="C37" s="31"/>
      <c r="D37" s="31"/>
      <c r="E37" s="31"/>
      <c r="F37" s="31"/>
      <c r="G37" s="31"/>
      <c r="H37" s="31"/>
      <c r="I37" s="31"/>
      <c r="J37" s="31"/>
      <c r="K37" s="31"/>
      <c r="L37" s="31"/>
      <c r="M37" s="31"/>
      <c r="N37" s="35"/>
      <c r="O37" s="35"/>
      <c r="P37" s="35"/>
      <c r="Q37" s="20"/>
    </row>
    <row r="38" spans="1:17" x14ac:dyDescent="0.25">
      <c r="B38" s="34" t="s">
        <v>185</v>
      </c>
      <c r="C38" s="31"/>
      <c r="D38" s="31"/>
      <c r="E38" s="31"/>
      <c r="F38" s="31"/>
      <c r="G38" s="31"/>
      <c r="H38" s="31"/>
      <c r="I38" s="31"/>
      <c r="J38" s="31"/>
      <c r="K38" s="31"/>
      <c r="L38" s="31"/>
      <c r="M38" s="31"/>
      <c r="N38" s="35"/>
      <c r="O38" s="35"/>
      <c r="P38" s="35"/>
      <c r="Q38" s="20"/>
    </row>
    <row r="39" spans="1:17" x14ac:dyDescent="0.25">
      <c r="N39" s="20"/>
      <c r="O39" s="20"/>
      <c r="P39" s="20"/>
      <c r="Q39" s="20"/>
    </row>
  </sheetData>
  <mergeCells count="1">
    <mergeCell ref="C10:M10"/>
  </mergeCells>
  <pageMargins left="0.7" right="0.7" top="0.75" bottom="0.75" header="0.3" footer="0.3"/>
  <ignoredErrors>
    <ignoredError sqref="N11:N17"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testimony</vt:lpstr>
      <vt:lpstr>part a</vt:lpstr>
      <vt:lpstr>Sheet2</vt:lpstr>
      <vt:lpstr>Answer Report 1</vt:lpstr>
      <vt:lpstr>Sensitivity Report 1</vt:lpstr>
      <vt:lpstr>part b</vt:lpstr>
      <vt:lpstr>Answer Report 2</vt:lpstr>
      <vt:lpstr>Sensitivity Report 2</vt:lpstr>
      <vt:lpstr>part c</vt:lpstr>
      <vt:lpstr>part d</vt:lpstr>
      <vt:lpstr>Answer Report 3</vt:lpstr>
      <vt:lpstr>Sensitivity Report 3</vt:lpstr>
      <vt:lpstr>part e</vt:lpstr>
      <vt:lpstr>Answer Report 4</vt:lpstr>
      <vt:lpstr>Sensitivity Report 4</vt:lpstr>
      <vt:lpstr>part f</vt:lpstr>
      <vt:lpstr>Answer Report 6</vt:lpstr>
      <vt:lpstr>Sensitivity Report 6</vt:lpstr>
      <vt:lpstr>part g</vt:lpstr>
      <vt:lpstr>Sheet20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2021-04-02T12:58:45Z</dcterms:modified>
</cp:coreProperties>
</file>