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7th semester\Supply Chain\"/>
    </mc:Choice>
  </mc:AlternateContent>
  <xr:revisionPtr revIDLastSave="0" documentId="8_{ADDF4317-B325-41C4-BF26-8994DCCE8E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1" l="1"/>
  <c r="AD5" i="1"/>
  <c r="AC5" i="1"/>
  <c r="AC7" i="1" l="1"/>
  <c r="AC15" i="1" s="1"/>
  <c r="U9" i="1" s="1"/>
  <c r="R9" i="1" s="1"/>
  <c r="AD7" i="1"/>
  <c r="AC16" i="1" s="1"/>
  <c r="U25" i="1" s="1"/>
  <c r="R25" i="1" s="1"/>
  <c r="AB15" i="1"/>
  <c r="U4" i="1" s="1"/>
  <c r="R4" i="1" s="1"/>
  <c r="AB16" i="1"/>
  <c r="U18" i="1" s="1"/>
  <c r="R18" i="1" s="1"/>
  <c r="P22" i="1" l="1"/>
  <c r="L22" i="1" s="1"/>
  <c r="AB17" i="1"/>
  <c r="V34" i="1" s="1"/>
  <c r="R34" i="1" s="1"/>
  <c r="P6" i="1"/>
  <c r="E6" i="1" s="1"/>
  <c r="AC17" i="1"/>
  <c r="V41" i="1" s="1"/>
  <c r="R41" i="1" s="1"/>
  <c r="P38" i="1" s="1"/>
  <c r="L38" i="1" s="1"/>
  <c r="I28" i="1" l="1"/>
  <c r="E28" i="1" s="1"/>
  <c r="B18" i="1" s="1"/>
</calcChain>
</file>

<file path=xl/sharedStrings.xml><?xml version="1.0" encoding="utf-8"?>
<sst xmlns="http://schemas.openxmlformats.org/spreadsheetml/2006/main" count="50" uniqueCount="38">
  <si>
    <t>Quantity</t>
  </si>
  <si>
    <t>100 % delivery</t>
  </si>
  <si>
    <t>Delay penalty</t>
  </si>
  <si>
    <t>In time</t>
  </si>
  <si>
    <t>Delayed</t>
  </si>
  <si>
    <t>Quantity to be shipped</t>
  </si>
  <si>
    <t>EMV</t>
  </si>
  <si>
    <t>Penalty for delivering unclean products</t>
  </si>
  <si>
    <t>Price/revenue</t>
  </si>
  <si>
    <t>Profit</t>
  </si>
  <si>
    <t>Total Charges</t>
  </si>
  <si>
    <t>Barge Charges</t>
  </si>
  <si>
    <t>Class I</t>
  </si>
  <si>
    <t>Chance of getting Class 1</t>
  </si>
  <si>
    <t>Class 1</t>
  </si>
  <si>
    <t>Chance of In Time</t>
  </si>
  <si>
    <t>Chance of getting Class 2</t>
  </si>
  <si>
    <t>Chance of delayed</t>
  </si>
  <si>
    <t xml:space="preserve">Chance of in time </t>
  </si>
  <si>
    <t>Chance of in time</t>
  </si>
  <si>
    <t>10 % of Original Value</t>
  </si>
  <si>
    <t>10 % of Original value</t>
  </si>
  <si>
    <t>EMV for barage only</t>
  </si>
  <si>
    <t>Chance of getting Clean</t>
  </si>
  <si>
    <t>Class 2 Clean</t>
  </si>
  <si>
    <t>Class 2 Unclean</t>
  </si>
  <si>
    <t>Chance of getting Unclean</t>
  </si>
  <si>
    <t>Railway charges</t>
  </si>
  <si>
    <t>Class I Add Cost</t>
  </si>
  <si>
    <t>Class 2 Add Cost</t>
  </si>
  <si>
    <t>Class 2 clean</t>
  </si>
  <si>
    <t>Class 2 unclean</t>
  </si>
  <si>
    <t>Chance of Class 1</t>
  </si>
  <si>
    <t>Chance of Clean barage</t>
  </si>
  <si>
    <t>Chance of in-time delivery of Class 1</t>
  </si>
  <si>
    <t>Chance of in-time delivery of Class 2</t>
  </si>
  <si>
    <t>Decision:</t>
  </si>
  <si>
    <t>Barge EMV (25423) is greater than Rail EMV (25241), So we will go with BARGE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</si>
</sst>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24</xdr:row>
      <xdr:rowOff>114300</xdr:rowOff>
    </xdr:from>
    <xdr:to>
      <xdr:col>20</xdr:col>
      <xdr:colOff>9526</xdr:colOff>
      <xdr:row>24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1182350" y="4686300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247650</xdr:colOff>
      <xdr:row>3</xdr:row>
      <xdr:rowOff>104775</xdr:rowOff>
    </xdr:from>
    <xdr:to>
      <xdr:col>20</xdr:col>
      <xdr:colOff>47626</xdr:colOff>
      <xdr:row>3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11220450" y="676275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257175</xdr:colOff>
      <xdr:row>8</xdr:row>
      <xdr:rowOff>104775</xdr:rowOff>
    </xdr:from>
    <xdr:to>
      <xdr:col>20</xdr:col>
      <xdr:colOff>57151</xdr:colOff>
      <xdr:row>8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11229975" y="1628775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209550</xdr:colOff>
      <xdr:row>17</xdr:row>
      <xdr:rowOff>85725</xdr:rowOff>
    </xdr:from>
    <xdr:to>
      <xdr:col>20</xdr:col>
      <xdr:colOff>9526</xdr:colOff>
      <xdr:row>17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11182350" y="3324225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457200</xdr:colOff>
      <xdr:row>33</xdr:row>
      <xdr:rowOff>123825</xdr:rowOff>
    </xdr:from>
    <xdr:to>
      <xdr:col>20</xdr:col>
      <xdr:colOff>257176</xdr:colOff>
      <xdr:row>33</xdr:row>
      <xdr:rowOff>123825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>
          <a:off x="11430000" y="6410325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40</xdr:row>
      <xdr:rowOff>104775</xdr:rowOff>
    </xdr:from>
    <xdr:to>
      <xdr:col>20</xdr:col>
      <xdr:colOff>295276</xdr:colOff>
      <xdr:row>40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11468100" y="7724775"/>
          <a:ext cx="1019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33</xdr:row>
      <xdr:rowOff>19050</xdr:rowOff>
    </xdr:from>
    <xdr:to>
      <xdr:col>22</xdr:col>
      <xdr:colOff>495300</xdr:colOff>
      <xdr:row>40</xdr:row>
      <xdr:rowOff>57150</xdr:rowOff>
    </xdr:to>
    <xdr:sp macro="" textlink="">
      <xdr:nvSpPr>
        <xdr:cNvPr id="13" name="Right Brac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3573125" y="6305550"/>
          <a:ext cx="333375" cy="1371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142875</xdr:colOff>
      <xdr:row>3</xdr:row>
      <xdr:rowOff>38099</xdr:rowOff>
    </xdr:from>
    <xdr:to>
      <xdr:col>22</xdr:col>
      <xdr:colOff>419100</xdr:colOff>
      <xdr:row>8</xdr:row>
      <xdr:rowOff>142874</xdr:rowOff>
    </xdr:to>
    <xdr:sp macro="" textlink="">
      <xdr:nvSpPr>
        <xdr:cNvPr id="14" name="Right Brac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3554075" y="609599"/>
          <a:ext cx="276225" cy="1057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17</xdr:row>
      <xdr:rowOff>9525</xdr:rowOff>
    </xdr:from>
    <xdr:to>
      <xdr:col>22</xdr:col>
      <xdr:colOff>381000</xdr:colOff>
      <xdr:row>24</xdr:row>
      <xdr:rowOff>47625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458825" y="3248025"/>
          <a:ext cx="333375" cy="1371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495300</xdr:colOff>
      <xdr:row>5</xdr:row>
      <xdr:rowOff>114300</xdr:rowOff>
    </xdr:from>
    <xdr:to>
      <xdr:col>14</xdr:col>
      <xdr:colOff>238125</xdr:colOff>
      <xdr:row>5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543300" y="1066800"/>
          <a:ext cx="5229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314326</xdr:colOff>
      <xdr:row>27</xdr:row>
      <xdr:rowOff>85725</xdr:rowOff>
    </xdr:from>
    <xdr:to>
      <xdr:col>7</xdr:col>
      <xdr:colOff>476250</xdr:colOff>
      <xdr:row>27</xdr:row>
      <xdr:rowOff>85726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3362326" y="5229225"/>
          <a:ext cx="138112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17</xdr:row>
      <xdr:rowOff>114300</xdr:rowOff>
    </xdr:from>
    <xdr:to>
      <xdr:col>17</xdr:col>
      <xdr:colOff>133350</xdr:colOff>
      <xdr:row>21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H="1">
          <a:off x="9686925" y="3352800"/>
          <a:ext cx="8096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3</xdr:row>
      <xdr:rowOff>66675</xdr:rowOff>
    </xdr:from>
    <xdr:to>
      <xdr:col>17</xdr:col>
      <xdr:colOff>133351</xdr:colOff>
      <xdr:row>5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>
          <a:off x="9648825" y="638175"/>
          <a:ext cx="847726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504826</xdr:colOff>
      <xdr:row>6</xdr:row>
      <xdr:rowOff>38101</xdr:rowOff>
    </xdr:from>
    <xdr:to>
      <xdr:col>17</xdr:col>
      <xdr:colOff>171450</xdr:colOff>
      <xdr:row>8</xdr:row>
      <xdr:rowOff>47625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9648826" y="1181101"/>
          <a:ext cx="885824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18</xdr:row>
      <xdr:rowOff>19050</xdr:rowOff>
    </xdr:from>
    <xdr:to>
      <xdr:col>4</xdr:col>
      <xdr:colOff>66676</xdr:colOff>
      <xdr:row>27</xdr:row>
      <xdr:rowOff>114301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 flipV="1">
          <a:off x="1114425" y="3448050"/>
          <a:ext cx="1390651" cy="1809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22</xdr:row>
      <xdr:rowOff>47625</xdr:rowOff>
    </xdr:from>
    <xdr:to>
      <xdr:col>17</xdr:col>
      <xdr:colOff>142875</xdr:colOff>
      <xdr:row>24</xdr:row>
      <xdr:rowOff>85725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 flipV="1">
          <a:off x="9744075" y="4238625"/>
          <a:ext cx="7620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38</xdr:row>
      <xdr:rowOff>19050</xdr:rowOff>
    </xdr:from>
    <xdr:to>
      <xdr:col>17</xdr:col>
      <xdr:colOff>152400</xdr:colOff>
      <xdr:row>40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9667875" y="7258050"/>
          <a:ext cx="8477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6</xdr:row>
      <xdr:rowOff>19050</xdr:rowOff>
    </xdr:from>
    <xdr:to>
      <xdr:col>4</xdr:col>
      <xdr:colOff>200026</xdr:colOff>
      <xdr:row>16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H="1">
          <a:off x="1000125" y="1162050"/>
          <a:ext cx="1638301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33</xdr:row>
      <xdr:rowOff>152400</xdr:rowOff>
    </xdr:from>
    <xdr:to>
      <xdr:col>17</xdr:col>
      <xdr:colOff>76200</xdr:colOff>
      <xdr:row>36</xdr:row>
      <xdr:rowOff>171450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H="1">
          <a:off x="9667875" y="6438900"/>
          <a:ext cx="771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49294</xdr:colOff>
      <xdr:row>21</xdr:row>
      <xdr:rowOff>98587</xdr:rowOff>
    </xdr:from>
    <xdr:to>
      <xdr:col>15</xdr:col>
      <xdr:colOff>86265</xdr:colOff>
      <xdr:row>21</xdr:row>
      <xdr:rowOff>98587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7443364" y="3980474"/>
          <a:ext cx="18854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123235</xdr:colOff>
      <xdr:row>37</xdr:row>
      <xdr:rowOff>86265</xdr:rowOff>
    </xdr:from>
    <xdr:to>
      <xdr:col>15</xdr:col>
      <xdr:colOff>61618</xdr:colOff>
      <xdr:row>37</xdr:row>
      <xdr:rowOff>98588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 flipV="1">
          <a:off x="7517305" y="6925779"/>
          <a:ext cx="1786900" cy="12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24646</xdr:colOff>
      <xdr:row>21</xdr:row>
      <xdr:rowOff>98587</xdr:rowOff>
    </xdr:from>
    <xdr:to>
      <xdr:col>11</xdr:col>
      <xdr:colOff>172529</xdr:colOff>
      <xdr:row>27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>
          <a:off x="5570199" y="3980474"/>
          <a:ext cx="1380227" cy="1010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579202</xdr:colOff>
      <xdr:row>28</xdr:row>
      <xdr:rowOff>49294</xdr:rowOff>
    </xdr:from>
    <xdr:to>
      <xdr:col>11</xdr:col>
      <xdr:colOff>73941</xdr:colOff>
      <xdr:row>37</xdr:row>
      <xdr:rowOff>24648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 flipV="1">
          <a:off x="5508582" y="5225143"/>
          <a:ext cx="1343256" cy="1639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2"/>
  <sheetViews>
    <sheetView tabSelected="1" topLeftCell="H1" zoomScale="64" zoomScaleNormal="64" workbookViewId="0">
      <selection activeCell="Z16" sqref="Z16"/>
    </sheetView>
  </sheetViews>
  <sheetFormatPr defaultRowHeight="15" x14ac:dyDescent="0.25"/>
  <cols>
    <col min="18" max="18" width="9.42578125" customWidth="1"/>
    <col min="25" max="25" width="18.42578125" customWidth="1"/>
    <col min="26" max="26" width="33.5703125" customWidth="1"/>
    <col min="27" max="27" width="36.85546875" customWidth="1"/>
    <col min="28" max="28" width="18.85546875" customWidth="1"/>
    <col min="29" max="29" width="16.140625" customWidth="1"/>
    <col min="30" max="30" width="15.42578125" customWidth="1"/>
  </cols>
  <sheetData>
    <row r="2" spans="5:30" ht="14.25" customHeight="1" x14ac:dyDescent="0.25">
      <c r="U2" s="7" t="s">
        <v>9</v>
      </c>
      <c r="V2" s="7"/>
    </row>
    <row r="3" spans="5:30" ht="15" customHeight="1" x14ac:dyDescent="0.25">
      <c r="Q3" s="11" t="s">
        <v>15</v>
      </c>
      <c r="R3" s="8"/>
      <c r="S3">
        <v>0.8</v>
      </c>
      <c r="U3" s="1"/>
      <c r="AA3" t="s">
        <v>27</v>
      </c>
      <c r="AB3">
        <v>3180</v>
      </c>
    </row>
    <row r="4" spans="5:30" ht="14.25" customHeight="1" x14ac:dyDescent="0.25">
      <c r="R4" s="1">
        <f>U4*S3</f>
        <v>21991.68</v>
      </c>
      <c r="U4" s="1">
        <f>AB15</f>
        <v>27489.599999999999</v>
      </c>
      <c r="V4" s="6" t="s">
        <v>3</v>
      </c>
      <c r="AC4" t="s">
        <v>28</v>
      </c>
      <c r="AD4" t="s">
        <v>29</v>
      </c>
    </row>
    <row r="5" spans="5:30" x14ac:dyDescent="0.25">
      <c r="E5" s="10" t="s">
        <v>13</v>
      </c>
      <c r="F5" s="5"/>
      <c r="G5" s="5"/>
      <c r="H5">
        <v>0.3</v>
      </c>
      <c r="P5" s="10" t="s">
        <v>6</v>
      </c>
      <c r="V5" s="1"/>
      <c r="AA5" t="s">
        <v>11</v>
      </c>
      <c r="AB5">
        <f>3180*0.78</f>
        <v>2480.4</v>
      </c>
      <c r="AC5">
        <f>30</f>
        <v>30</v>
      </c>
      <c r="AD5">
        <f>25</f>
        <v>25</v>
      </c>
    </row>
    <row r="6" spans="5:30" x14ac:dyDescent="0.25">
      <c r="E6" s="1">
        <f>P6*H5</f>
        <v>8066.8799999999992</v>
      </c>
      <c r="P6" s="1">
        <f>R4+R9</f>
        <v>26889.599999999999</v>
      </c>
      <c r="V6" s="1"/>
      <c r="X6" s="3" t="s">
        <v>14</v>
      </c>
    </row>
    <row r="7" spans="5:30" ht="14.25" customHeight="1" x14ac:dyDescent="0.25">
      <c r="V7" s="1"/>
      <c r="AA7" t="s">
        <v>10</v>
      </c>
      <c r="AC7">
        <f>AC5+AB5</f>
        <v>2510.4</v>
      </c>
      <c r="AD7">
        <f>AD5+AB5</f>
        <v>2505.4</v>
      </c>
    </row>
    <row r="8" spans="5:30" x14ac:dyDescent="0.25">
      <c r="V8" s="1"/>
    </row>
    <row r="9" spans="5:30" ht="14.25" customHeight="1" x14ac:dyDescent="0.25">
      <c r="R9" s="1">
        <f>U9*S10</f>
        <v>4897.92</v>
      </c>
      <c r="U9" s="1">
        <f>AC15</f>
        <v>24489.599999999999</v>
      </c>
      <c r="V9" s="6" t="s">
        <v>4</v>
      </c>
      <c r="AA9" s="1" t="s">
        <v>0</v>
      </c>
      <c r="AB9" s="1" t="s">
        <v>1</v>
      </c>
    </row>
    <row r="10" spans="5:30" ht="12.95" customHeight="1" x14ac:dyDescent="0.25">
      <c r="Q10" s="12" t="s">
        <v>17</v>
      </c>
      <c r="R10" s="9"/>
      <c r="S10">
        <v>0.2</v>
      </c>
      <c r="V10" s="1"/>
      <c r="AA10" t="s">
        <v>8</v>
      </c>
      <c r="AB10">
        <v>30000</v>
      </c>
    </row>
    <row r="11" spans="5:30" x14ac:dyDescent="0.25">
      <c r="V11" s="1"/>
    </row>
    <row r="12" spans="5:30" ht="14.25" customHeight="1" x14ac:dyDescent="0.25">
      <c r="V12" s="1"/>
      <c r="AA12" t="s">
        <v>2</v>
      </c>
      <c r="AB12" t="s">
        <v>20</v>
      </c>
    </row>
    <row r="13" spans="5:30" ht="14.25" customHeight="1" x14ac:dyDescent="0.25">
      <c r="V13" s="1"/>
      <c r="AA13" t="s">
        <v>7</v>
      </c>
      <c r="AB13" t="s">
        <v>21</v>
      </c>
    </row>
    <row r="14" spans="5:30" ht="14.25" customHeight="1" x14ac:dyDescent="0.25">
      <c r="V14" s="1"/>
      <c r="AA14" s="1" t="s">
        <v>9</v>
      </c>
      <c r="AB14" s="1" t="s">
        <v>3</v>
      </c>
      <c r="AC14" s="1" t="s">
        <v>4</v>
      </c>
    </row>
    <row r="15" spans="5:30" ht="14.25" customHeight="1" x14ac:dyDescent="0.25">
      <c r="V15" s="1"/>
      <c r="AA15" t="s">
        <v>12</v>
      </c>
      <c r="AB15">
        <f>AB10-AC7</f>
        <v>27489.599999999999</v>
      </c>
      <c r="AC15">
        <f>AB10-(AB10*0.1)-AC7</f>
        <v>24489.599999999999</v>
      </c>
    </row>
    <row r="16" spans="5:30" x14ac:dyDescent="0.25">
      <c r="V16" s="1"/>
      <c r="AA16" t="s">
        <v>30</v>
      </c>
      <c r="AB16">
        <f>AB10-AD7</f>
        <v>27494.6</v>
      </c>
      <c r="AC16">
        <f>AB10-(AB10*0.1)-AD7</f>
        <v>24494.6</v>
      </c>
    </row>
    <row r="17" spans="2:30" ht="14.25" customHeight="1" x14ac:dyDescent="0.25">
      <c r="B17" s="4" t="s">
        <v>22</v>
      </c>
      <c r="C17" s="2"/>
      <c r="R17" s="10" t="s">
        <v>18</v>
      </c>
      <c r="S17" s="5"/>
      <c r="T17">
        <v>0.35</v>
      </c>
      <c r="V17" s="1"/>
      <c r="AA17" t="s">
        <v>31</v>
      </c>
      <c r="AB17">
        <f>AB16-(0.1*AB10)</f>
        <v>24494.6</v>
      </c>
      <c r="AC17">
        <f>AC16-(AB10*0.1)</f>
        <v>21494.6</v>
      </c>
    </row>
    <row r="18" spans="2:30" x14ac:dyDescent="0.25">
      <c r="B18" s="1">
        <f>E6+E28</f>
        <v>25423.1</v>
      </c>
      <c r="R18" s="1">
        <f>U18*T17</f>
        <v>9623.1099999999988</v>
      </c>
      <c r="U18" s="1">
        <f>AB16</f>
        <v>27494.6</v>
      </c>
      <c r="V18" s="6" t="s">
        <v>3</v>
      </c>
    </row>
    <row r="19" spans="2:30" x14ac:dyDescent="0.25">
      <c r="V19" s="1"/>
      <c r="AA19" t="s">
        <v>32</v>
      </c>
      <c r="AB19">
        <v>0.3</v>
      </c>
    </row>
    <row r="20" spans="2:30" x14ac:dyDescent="0.25">
      <c r="V20" s="1"/>
      <c r="AA20" t="s">
        <v>33</v>
      </c>
      <c r="AB20">
        <v>0.75</v>
      </c>
    </row>
    <row r="21" spans="2:30" ht="14.25" customHeight="1" x14ac:dyDescent="0.25">
      <c r="K21" s="10" t="s">
        <v>23</v>
      </c>
      <c r="L21" s="5"/>
      <c r="M21" s="5"/>
      <c r="N21" s="5"/>
      <c r="O21">
        <v>0.75</v>
      </c>
      <c r="P21" s="10" t="s">
        <v>6</v>
      </c>
      <c r="V21" s="1"/>
      <c r="X21" s="1" t="s">
        <v>24</v>
      </c>
      <c r="AA21" t="s">
        <v>34</v>
      </c>
      <c r="AB21">
        <v>0.8</v>
      </c>
    </row>
    <row r="22" spans="2:30" x14ac:dyDescent="0.25">
      <c r="L22" s="1">
        <f>P22*O21</f>
        <v>19158.449999999997</v>
      </c>
      <c r="P22" s="1">
        <f>R18+R25</f>
        <v>25544.6</v>
      </c>
      <c r="V22" s="1"/>
      <c r="AA22" t="s">
        <v>35</v>
      </c>
      <c r="AB22">
        <v>0.35</v>
      </c>
    </row>
    <row r="23" spans="2:30" ht="14.25" customHeight="1" x14ac:dyDescent="0.25">
      <c r="V23" s="1"/>
    </row>
    <row r="24" spans="2:30" x14ac:dyDescent="0.25">
      <c r="V24" s="1"/>
      <c r="Z24" s="13"/>
      <c r="AA24" t="s">
        <v>5</v>
      </c>
      <c r="AB24">
        <v>7000</v>
      </c>
    </row>
    <row r="25" spans="2:30" x14ac:dyDescent="0.25">
      <c r="R25" s="1">
        <f>U25*T26</f>
        <v>15921.49</v>
      </c>
      <c r="U25" s="1">
        <f>AC16</f>
        <v>24494.6</v>
      </c>
      <c r="V25" s="6" t="s">
        <v>4</v>
      </c>
    </row>
    <row r="26" spans="2:30" x14ac:dyDescent="0.25">
      <c r="R26" s="10" t="s">
        <v>17</v>
      </c>
      <c r="S26" s="5"/>
      <c r="T26">
        <v>0.65</v>
      </c>
      <c r="V26" s="1"/>
    </row>
    <row r="27" spans="2:30" ht="14.25" customHeight="1" x14ac:dyDescent="0.25">
      <c r="E27" s="10" t="s">
        <v>16</v>
      </c>
      <c r="F27" s="5"/>
      <c r="G27" s="5"/>
      <c r="H27">
        <v>0.7</v>
      </c>
      <c r="I27" s="10" t="s">
        <v>6</v>
      </c>
      <c r="V27" s="1"/>
    </row>
    <row r="28" spans="2:30" x14ac:dyDescent="0.25">
      <c r="E28" s="1">
        <f>I28*H27</f>
        <v>17356.219999999998</v>
      </c>
      <c r="I28" s="1">
        <f>L22+L38</f>
        <v>24794.6</v>
      </c>
      <c r="V28" s="1"/>
    </row>
    <row r="29" spans="2:30" x14ac:dyDescent="0.25">
      <c r="V29" s="1"/>
      <c r="AA29" s="1" t="s">
        <v>36</v>
      </c>
    </row>
    <row r="30" spans="2:30" x14ac:dyDescent="0.25">
      <c r="V30" s="1"/>
      <c r="AA30" s="14" t="s">
        <v>37</v>
      </c>
      <c r="AB30" s="14"/>
      <c r="AC30" s="14"/>
      <c r="AD30" s="14"/>
    </row>
    <row r="31" spans="2:30" x14ac:dyDescent="0.25">
      <c r="V31" s="1"/>
    </row>
    <row r="32" spans="2:30" x14ac:dyDescent="0.25">
      <c r="V32" s="1"/>
      <c r="Y32" s="10"/>
    </row>
    <row r="33" spans="11:25" x14ac:dyDescent="0.25">
      <c r="Q33" s="10"/>
      <c r="R33" s="10" t="s">
        <v>19</v>
      </c>
      <c r="S33" s="10"/>
      <c r="T33">
        <v>0.35</v>
      </c>
      <c r="V33" s="6" t="s">
        <v>3</v>
      </c>
    </row>
    <row r="34" spans="11:25" x14ac:dyDescent="0.25">
      <c r="R34" s="1">
        <f>V34*T33</f>
        <v>8573.1099999999988</v>
      </c>
      <c r="V34" s="1">
        <f>AB17</f>
        <v>24494.6</v>
      </c>
    </row>
    <row r="37" spans="11:25" ht="17.649999999999999" customHeight="1" x14ac:dyDescent="0.25">
      <c r="P37" s="2" t="s">
        <v>6</v>
      </c>
      <c r="X37" s="1" t="s">
        <v>25</v>
      </c>
      <c r="Y37" s="1"/>
    </row>
    <row r="38" spans="11:25" x14ac:dyDescent="0.25">
      <c r="L38" s="1">
        <f>P38*O39</f>
        <v>5636.15</v>
      </c>
      <c r="P38" s="1">
        <f>R34+R41</f>
        <v>22544.6</v>
      </c>
    </row>
    <row r="39" spans="11:25" x14ac:dyDescent="0.25">
      <c r="K39" s="5" t="s">
        <v>26</v>
      </c>
      <c r="L39" s="5"/>
      <c r="M39" s="5"/>
      <c r="N39" s="5"/>
      <c r="O39">
        <v>0.25</v>
      </c>
    </row>
    <row r="41" spans="11:25" x14ac:dyDescent="0.25">
      <c r="R41" s="1">
        <f>V41*T42</f>
        <v>13971.49</v>
      </c>
      <c r="V41" s="1">
        <f>AC17</f>
        <v>21494.6</v>
      </c>
    </row>
    <row r="42" spans="11:25" x14ac:dyDescent="0.25">
      <c r="R42" s="2" t="s">
        <v>17</v>
      </c>
      <c r="S42" s="2"/>
      <c r="T42">
        <v>0.65</v>
      </c>
      <c r="V42" s="3" t="s">
        <v>4</v>
      </c>
    </row>
  </sheetData>
  <mergeCells count="1">
    <mergeCell ref="AA30:AD30"/>
  </mergeCells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C44A93667E742912D16D6EEE01A98" ma:contentTypeVersion="10" ma:contentTypeDescription="Create a new document." ma:contentTypeScope="" ma:versionID="f471bd1e419ffff14abb2ce99f758917">
  <xsd:schema xmlns:xsd="http://www.w3.org/2001/XMLSchema" xmlns:xs="http://www.w3.org/2001/XMLSchema" xmlns:p="http://schemas.microsoft.com/office/2006/metadata/properties" xmlns:ns3="5f05869c-057e-41d5-9a9f-7731b2f707ba" targetNamespace="http://schemas.microsoft.com/office/2006/metadata/properties" ma:root="true" ma:fieldsID="b16d2a1f8941cff61b1a78b38e058b69" ns3:_="">
    <xsd:import namespace="5f05869c-057e-41d5-9a9f-7731b2f70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5869c-057e-41d5-9a9f-7731b2f70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23628-2D37-45B8-98F9-21D66C8F7A02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5f05869c-057e-41d5-9a9f-7731b2f707ba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13774AE-3B75-4B7F-B02F-04F4BA180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4C1C2-533B-429D-83D3-411358A729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5869c-057e-41d5-9a9f-7731b2f70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Usman Khalid</dc:creator>
  <cp:lastModifiedBy>Haider Shah</cp:lastModifiedBy>
  <dcterms:created xsi:type="dcterms:W3CDTF">2020-04-22T10:07:49Z</dcterms:created>
  <dcterms:modified xsi:type="dcterms:W3CDTF">2021-11-21T18:34:22Z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0x010100EA9C44A93667E742912D16D6EEE01A98</vt:lpwstr>
  </property>
</Properties>
</file>