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uetooth\"/>
    </mc:Choice>
  </mc:AlternateContent>
  <xr:revisionPtr revIDLastSave="0" documentId="13_ncr:1_{A91BCE9C-2DE3-44DF-9AD9-C8CD750C74E2}" xr6:coauthVersionLast="47" xr6:coauthVersionMax="47" xr10:uidLastSave="{00000000-0000-0000-0000-000000000000}"/>
  <bookViews>
    <workbookView xWindow="-120" yWindow="-120" windowWidth="20730" windowHeight="11160" xr2:uid="{FC90C1BC-8748-4176-9EBE-C149449DF51C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N18" i="1"/>
  <c r="N17" i="1"/>
  <c r="I14" i="1"/>
  <c r="M18" i="1" l="1"/>
  <c r="Q18" i="1"/>
  <c r="I8" i="1"/>
  <c r="U19" i="1"/>
  <c r="T19" i="1"/>
  <c r="T18" i="1"/>
  <c r="S18" i="1"/>
  <c r="S19" i="1"/>
  <c r="S17" i="1"/>
  <c r="R17" i="1"/>
  <c r="R18" i="1"/>
  <c r="R19" i="1"/>
  <c r="R16" i="1"/>
  <c r="Q16" i="1"/>
  <c r="Q17" i="1"/>
  <c r="Q19" i="1"/>
  <c r="Q15" i="1"/>
  <c r="P15" i="1"/>
  <c r="P16" i="1"/>
  <c r="P17" i="1"/>
  <c r="P18" i="1"/>
  <c r="P19" i="1"/>
  <c r="P14" i="1"/>
  <c r="O14" i="1"/>
  <c r="O15" i="1"/>
  <c r="O16" i="1"/>
  <c r="O17" i="1"/>
  <c r="O18" i="1"/>
  <c r="O19" i="1"/>
  <c r="O13" i="1"/>
  <c r="N13" i="1"/>
  <c r="N14" i="1"/>
  <c r="N15" i="1"/>
  <c r="N16" i="1"/>
  <c r="N12" i="1"/>
  <c r="M12" i="1"/>
  <c r="M13" i="1"/>
  <c r="M14" i="1"/>
  <c r="M15" i="1"/>
  <c r="M16" i="1"/>
  <c r="M17" i="1"/>
  <c r="M19" i="1"/>
  <c r="M11" i="1"/>
  <c r="L11" i="1"/>
  <c r="L12" i="1"/>
  <c r="L13" i="1"/>
  <c r="L14" i="1"/>
  <c r="L15" i="1"/>
  <c r="L16" i="1"/>
  <c r="L17" i="1"/>
  <c r="L18" i="1"/>
  <c r="L19" i="1"/>
  <c r="L10" i="1"/>
  <c r="K10" i="1"/>
  <c r="K11" i="1"/>
  <c r="K12" i="1"/>
  <c r="K13" i="1"/>
  <c r="K14" i="1"/>
  <c r="K15" i="1"/>
  <c r="K16" i="1"/>
  <c r="K17" i="1"/>
  <c r="K18" i="1"/>
  <c r="K19" i="1"/>
  <c r="K9" i="1"/>
  <c r="J9" i="1"/>
  <c r="J10" i="1"/>
  <c r="J11" i="1"/>
  <c r="J12" i="1"/>
  <c r="J13" i="1"/>
  <c r="J14" i="1"/>
  <c r="J15" i="1"/>
  <c r="J16" i="1"/>
  <c r="J17" i="1"/>
  <c r="J18" i="1"/>
  <c r="J19" i="1"/>
  <c r="J8" i="1"/>
  <c r="I9" i="1"/>
  <c r="I10" i="1"/>
  <c r="I11" i="1"/>
  <c r="I30" i="1" s="1"/>
  <c r="I12" i="1"/>
  <c r="M27" i="1" s="1"/>
  <c r="I13" i="1"/>
  <c r="M26" i="1" s="1"/>
  <c r="I15" i="1"/>
  <c r="Q26" i="1" s="1"/>
  <c r="I16" i="1"/>
  <c r="I17" i="1"/>
  <c r="I18" i="1"/>
  <c r="U26" i="1" s="1"/>
  <c r="I19" i="1"/>
  <c r="Q27" i="1" s="1"/>
  <c r="U28" i="1" l="1"/>
  <c r="U25" i="1"/>
  <c r="M25" i="1"/>
  <c r="M32" i="1"/>
  <c r="M29" i="1"/>
  <c r="M30" i="1"/>
  <c r="Q30" i="1"/>
  <c r="Q25" i="1"/>
  <c r="Q29" i="1"/>
  <c r="Q32" i="1"/>
  <c r="I34" i="1"/>
  <c r="I31" i="1"/>
  <c r="I37" i="1"/>
  <c r="I35" i="1"/>
  <c r="I32" i="1"/>
  <c r="AF16" i="1"/>
  <c r="Z9" i="1"/>
  <c r="AE19" i="1"/>
  <c r="AD13" i="1"/>
  <c r="AJ19" i="1"/>
  <c r="Z13" i="1" l="1"/>
  <c r="AD15" i="1"/>
  <c r="AA11" i="1"/>
  <c r="AA15" i="1"/>
  <c r="AI19" i="1"/>
  <c r="AH18" i="1"/>
  <c r="AF18" i="1"/>
  <c r="AD18" i="1"/>
  <c r="AC16" i="1"/>
  <c r="AB19" i="1"/>
  <c r="AG17" i="1"/>
  <c r="AE16" i="1"/>
  <c r="Z12" i="1"/>
  <c r="AB12" i="1"/>
  <c r="AC15" i="1"/>
  <c r="AD17" i="1"/>
  <c r="AG16" i="1"/>
  <c r="AE17" i="1"/>
  <c r="Z19" i="1"/>
  <c r="Z11" i="1"/>
  <c r="AB13" i="1"/>
  <c r="AC14" i="1"/>
  <c r="AA16" i="1"/>
  <c r="AD16" i="1"/>
  <c r="AF19" i="1"/>
  <c r="AE18" i="1"/>
  <c r="AA14" i="1"/>
  <c r="Z18" i="1"/>
  <c r="Z10" i="1"/>
  <c r="AG19" i="1"/>
  <c r="Z17" i="1"/>
  <c r="AA10" i="1"/>
  <c r="AB14" i="1"/>
  <c r="AB15" i="1"/>
  <c r="AA17" i="1"/>
  <c r="AD14" i="1"/>
  <c r="AG18" i="1"/>
  <c r="AH17" i="1"/>
  <c r="AC13" i="1"/>
  <c r="Z16" i="1"/>
  <c r="AA13" i="1"/>
  <c r="AC19" i="1"/>
  <c r="AB16" i="1"/>
  <c r="AA18" i="1"/>
  <c r="AF15" i="1"/>
  <c r="AH19" i="1"/>
  <c r="Z15" i="1"/>
  <c r="AA12" i="1"/>
  <c r="AC18" i="1"/>
  <c r="AB17" i="1"/>
  <c r="AA19" i="1"/>
  <c r="AE14" i="1"/>
  <c r="Z14" i="1"/>
  <c r="AC17" i="1"/>
  <c r="AB18" i="1"/>
  <c r="AD19" i="1"/>
  <c r="AF17" i="1"/>
  <c r="AE15" i="1"/>
  <c r="AI18" i="1"/>
  <c r="AC12" i="1"/>
  <c r="AB11" i="1"/>
</calcChain>
</file>

<file path=xl/sharedStrings.xml><?xml version="1.0" encoding="utf-8"?>
<sst xmlns="http://schemas.openxmlformats.org/spreadsheetml/2006/main" count="125" uniqueCount="75">
  <si>
    <t xml:space="preserve">Distance matrix </t>
  </si>
  <si>
    <t xml:space="preserve">Saving Matrix </t>
  </si>
  <si>
    <t>X-Coordinate</t>
  </si>
  <si>
    <t>Y-Coordinate</t>
  </si>
  <si>
    <t xml:space="preserve">Order size </t>
  </si>
  <si>
    <t>Head office</t>
  </si>
  <si>
    <t>Office 1</t>
  </si>
  <si>
    <t xml:space="preserve"> Office 2</t>
  </si>
  <si>
    <t>Office 3</t>
  </si>
  <si>
    <t>office 4</t>
  </si>
  <si>
    <t>office 5</t>
  </si>
  <si>
    <t>office 6</t>
  </si>
  <si>
    <t>office 7</t>
  </si>
  <si>
    <t>office 8</t>
  </si>
  <si>
    <t>office 9</t>
  </si>
  <si>
    <t>office 10</t>
  </si>
  <si>
    <t>office 11</t>
  </si>
  <si>
    <t>office 12</t>
  </si>
  <si>
    <t>Head Office</t>
  </si>
  <si>
    <t>Inter-Regional Office 1</t>
  </si>
  <si>
    <t>Inter-Regional Office 2</t>
  </si>
  <si>
    <t>Inter-Regional Office 3</t>
  </si>
  <si>
    <t>Inter-Regional Office 4</t>
  </si>
  <si>
    <t>Inter-Regional Office 5</t>
  </si>
  <si>
    <t>Inter-Regional Office 6</t>
  </si>
  <si>
    <t>Inter-Regional Office 7</t>
  </si>
  <si>
    <t>Inter-Regional Office 8</t>
  </si>
  <si>
    <t>Inter-Regional Office 9</t>
  </si>
  <si>
    <t>Inter-Regional Office 10</t>
  </si>
  <si>
    <t>Inter-Regional Office 11</t>
  </si>
  <si>
    <t>Inter-Regional Office 12</t>
  </si>
  <si>
    <t>Total Riders</t>
  </si>
  <si>
    <t>Weight Constraint</t>
  </si>
  <si>
    <t>150 kg</t>
  </si>
  <si>
    <t>Rider-1</t>
  </si>
  <si>
    <t>We can either use the anti-clockwise or the clockwise approach for the sweep method. So, by using the anti-clockwise approach we get the following sequence:</t>
  </si>
  <si>
    <t>(H.O-4-10-11-H.O). The total length for this sequence will be 25.2 km as the map depicts.</t>
  </si>
  <si>
    <t>Sweep method</t>
  </si>
  <si>
    <t>H.O-4-2-7-9</t>
  </si>
  <si>
    <t>H.O-4-H.O</t>
  </si>
  <si>
    <t>H.O-2-H.O</t>
  </si>
  <si>
    <t>H.O-7-H.O</t>
  </si>
  <si>
    <t>Rider 1 Sequence(4,2,7,9)</t>
  </si>
  <si>
    <t>Nearest</t>
  </si>
  <si>
    <t>initial trip</t>
  </si>
  <si>
    <t>H.O-2-4-H.O</t>
  </si>
  <si>
    <t>H.O-2-7-H.O</t>
  </si>
  <si>
    <t>H.O-2-9-H.O</t>
  </si>
  <si>
    <t>Trip 2</t>
  </si>
  <si>
    <t>Trip 3</t>
  </si>
  <si>
    <t>H.O-2-4-7-H.O</t>
  </si>
  <si>
    <t>H.O-2-4-9-H.O</t>
  </si>
  <si>
    <t>H.O-2-4-7-9-H.O</t>
  </si>
  <si>
    <t>Final trip</t>
  </si>
  <si>
    <t>Rider 2 sequence (1,6,5)</t>
  </si>
  <si>
    <t>HO-1-HO</t>
  </si>
  <si>
    <t>HO-6-HO</t>
  </si>
  <si>
    <t>HO-5-HO</t>
  </si>
  <si>
    <t>Trip 1</t>
  </si>
  <si>
    <t>HO-1-6-HO</t>
  </si>
  <si>
    <t>FinalTrip</t>
  </si>
  <si>
    <t>HO-1-5-HO</t>
  </si>
  <si>
    <t>HO-1-6-5-HO</t>
  </si>
  <si>
    <t>Rider 3 sequence (12,3,8)</t>
  </si>
  <si>
    <t>HO-3-HO</t>
  </si>
  <si>
    <t>HO-8-HO</t>
  </si>
  <si>
    <t>HO-12-HO</t>
  </si>
  <si>
    <t>HO-3-8-HO</t>
  </si>
  <si>
    <t>HO-3-12-HO</t>
  </si>
  <si>
    <t>HO-3-12-8-HO</t>
  </si>
  <si>
    <t>HO-10-HO</t>
  </si>
  <si>
    <t>HO-11-HO</t>
  </si>
  <si>
    <t>HO-10-11-HO</t>
  </si>
  <si>
    <t>Nearest Insert</t>
  </si>
  <si>
    <t>Rider 4 sequence (12,3,8)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</si>
</sst>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2" borderId="8" xfId="0" applyFill="1" applyBorder="1"/>
    <xf numFmtId="164" fontId="0" fillId="2" borderId="8" xfId="0" applyNumberFormat="1" applyFill="1" applyBorder="1"/>
    <xf numFmtId="0" fontId="0" fillId="0" borderId="8" xfId="0" applyBorder="1" applyAlignment="1">
      <alignment horizontal="center"/>
    </xf>
    <xf numFmtId="0" fontId="6" fillId="0" borderId="0" xfId="0" applyFont="1"/>
    <xf numFmtId="0" fontId="0" fillId="6" borderId="8" xfId="0" applyFill="1" applyBorder="1"/>
    <xf numFmtId="0" fontId="0" fillId="4" borderId="8" xfId="0" applyFill="1" applyBorder="1"/>
    <xf numFmtId="0" fontId="0" fillId="7" borderId="8" xfId="0" applyFill="1" applyBorder="1"/>
    <xf numFmtId="0" fontId="0" fillId="8" borderId="8" xfId="0" applyFill="1" applyBorder="1"/>
    <xf numFmtId="0" fontId="3" fillId="0" borderId="8" xfId="0" applyFont="1" applyBorder="1"/>
    <xf numFmtId="0" fontId="1" fillId="0" borderId="8" xfId="0" applyFont="1" applyBorder="1"/>
    <xf numFmtId="0" fontId="2" fillId="0" borderId="8" xfId="0" applyFont="1" applyBorder="1"/>
    <xf numFmtId="164" fontId="1" fillId="0" borderId="8" xfId="0" quotePrefix="1" applyNumberFormat="1" applyFont="1" applyBorder="1"/>
    <xf numFmtId="164" fontId="1" fillId="0" borderId="8" xfId="0" applyNumberFormat="1" applyFont="1" applyBorder="1"/>
    <xf numFmtId="164" fontId="0" fillId="5" borderId="8" xfId="0" applyNumberFormat="1" applyFill="1" applyBorder="1"/>
    <xf numFmtId="164" fontId="0" fillId="6" borderId="8" xfId="0" applyNumberFormat="1" applyFill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8" xfId="0" applyFill="1" applyBorder="1"/>
    <xf numFmtId="164" fontId="0" fillId="0" borderId="8" xfId="0" applyNumberFormat="1" applyFill="1" applyBorder="1"/>
    <xf numFmtId="0" fontId="0" fillId="0" borderId="8" xfId="0" applyBorder="1" applyAlignment="1">
      <alignment horizontal="center"/>
    </xf>
    <xf numFmtId="0" fontId="0" fillId="0" borderId="0" xfId="0" applyFill="1" applyBorder="1"/>
    <xf numFmtId="0" fontId="0" fillId="4" borderId="10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4" fontId="0" fillId="0" borderId="9" xfId="0" applyNumberFormat="1" applyFill="1" applyBorder="1"/>
    <xf numFmtId="164" fontId="0" fillId="2" borderId="9" xfId="0" applyNumberFormat="1" applyFill="1" applyBorder="1"/>
    <xf numFmtId="0" fontId="7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17</xdr:col>
      <xdr:colOff>112993</xdr:colOff>
      <xdr:row>29</xdr:row>
      <xdr:rowOff>21185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579EF0-E964-4AB9-AFD5-A629B1253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736600"/>
          <a:ext cx="8037793" cy="4624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B232-2925-4D2F-B4E6-20A12CD152AD}">
  <dimension ref="B3:AK38"/>
  <sheetViews>
    <sheetView tabSelected="1" topLeftCell="F16" zoomScale="59" zoomScaleNormal="70" workbookViewId="0">
      <selection activeCell="Z28" sqref="Z28"/>
    </sheetView>
  </sheetViews>
  <sheetFormatPr defaultRowHeight="15" x14ac:dyDescent="0.25"/>
  <cols>
    <col min="2" max="2" width="21" bestFit="1" customWidth="1"/>
    <col min="3" max="3" width="37.85546875" customWidth="1"/>
    <col min="4" max="4" width="30.42578125" customWidth="1"/>
    <col min="8" max="8" width="33.7109375" customWidth="1"/>
    <col min="9" max="9" width="12.5703125" bestFit="1" customWidth="1"/>
    <col min="10" max="10" width="10.42578125" customWidth="1"/>
    <col min="11" max="11" width="19.42578125" customWidth="1"/>
    <col min="12" max="12" width="14.140625" customWidth="1"/>
    <col min="13" max="13" width="10.85546875" customWidth="1"/>
    <col min="14" max="15" width="11.42578125" customWidth="1"/>
    <col min="16" max="16" width="15.5703125" bestFit="1" customWidth="1"/>
    <col min="17" max="17" width="10.7109375" customWidth="1"/>
    <col min="18" max="18" width="20.28515625" customWidth="1"/>
    <col min="19" max="19" width="11.7109375" customWidth="1"/>
    <col min="20" max="20" width="26.7109375" bestFit="1" customWidth="1"/>
    <col min="21" max="21" width="12.42578125" bestFit="1" customWidth="1"/>
    <col min="23" max="23" width="19.42578125" customWidth="1"/>
    <col min="24" max="24" width="0" hidden="1" customWidth="1"/>
    <col min="25" max="25" width="22.7109375" bestFit="1" customWidth="1"/>
    <col min="26" max="26" width="11.28515625" bestFit="1" customWidth="1"/>
    <col min="27" max="27" width="14.42578125" customWidth="1"/>
    <col min="28" max="28" width="22.7109375" customWidth="1"/>
    <col min="29" max="29" width="24.5703125" customWidth="1"/>
    <col min="30" max="30" width="15" customWidth="1"/>
    <col min="32" max="32" width="11" customWidth="1"/>
    <col min="33" max="33" width="12.85546875" customWidth="1"/>
    <col min="35" max="35" width="18.7109375" customWidth="1"/>
    <col min="36" max="36" width="23.28515625" customWidth="1"/>
  </cols>
  <sheetData>
    <row r="3" spans="2:37" x14ac:dyDescent="0.25">
      <c r="B3" s="23" t="s">
        <v>31</v>
      </c>
      <c r="C3" s="10">
        <v>4</v>
      </c>
    </row>
    <row r="4" spans="2:37" x14ac:dyDescent="0.25">
      <c r="B4" s="23" t="s">
        <v>32</v>
      </c>
      <c r="C4" s="10" t="s">
        <v>33</v>
      </c>
    </row>
    <row r="6" spans="2:37" x14ac:dyDescent="0.25">
      <c r="B6" s="6"/>
      <c r="C6" s="16" t="s">
        <v>2</v>
      </c>
      <c r="D6" s="16" t="s">
        <v>3</v>
      </c>
      <c r="E6" s="16" t="s">
        <v>4</v>
      </c>
      <c r="F6" s="16"/>
      <c r="H6" s="25" t="s">
        <v>0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7"/>
      <c r="W6" s="6"/>
      <c r="X6" s="6"/>
      <c r="Y6" s="24" t="s">
        <v>1</v>
      </c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2:37" x14ac:dyDescent="0.25">
      <c r="B7" s="16" t="s">
        <v>18</v>
      </c>
      <c r="C7" s="6">
        <v>24.859709025865399</v>
      </c>
      <c r="D7" s="17">
        <v>67.067995378748705</v>
      </c>
      <c r="E7" s="6"/>
      <c r="F7" s="6"/>
      <c r="H7" s="6"/>
      <c r="I7" s="16" t="s">
        <v>5</v>
      </c>
      <c r="J7" s="16" t="s">
        <v>6</v>
      </c>
      <c r="K7" s="16" t="s">
        <v>7</v>
      </c>
      <c r="L7" s="16" t="s">
        <v>8</v>
      </c>
      <c r="M7" s="16" t="s">
        <v>9</v>
      </c>
      <c r="N7" s="16" t="s">
        <v>10</v>
      </c>
      <c r="O7" s="16" t="s">
        <v>11</v>
      </c>
      <c r="P7" s="16" t="s">
        <v>12</v>
      </c>
      <c r="Q7" s="16" t="s">
        <v>13</v>
      </c>
      <c r="R7" s="16" t="s">
        <v>14</v>
      </c>
      <c r="S7" s="16" t="s">
        <v>15</v>
      </c>
      <c r="T7" s="16" t="s">
        <v>16</v>
      </c>
      <c r="U7" s="16" t="s">
        <v>17</v>
      </c>
      <c r="W7" s="16" t="s">
        <v>4</v>
      </c>
      <c r="X7" s="6"/>
      <c r="Y7" s="6"/>
      <c r="Z7" s="16" t="s">
        <v>6</v>
      </c>
      <c r="AA7" s="16" t="s">
        <v>7</v>
      </c>
      <c r="AB7" s="16" t="s">
        <v>8</v>
      </c>
      <c r="AC7" s="16" t="s">
        <v>9</v>
      </c>
      <c r="AD7" s="16" t="s">
        <v>10</v>
      </c>
      <c r="AE7" s="16" t="s">
        <v>11</v>
      </c>
      <c r="AF7" s="16" t="s">
        <v>12</v>
      </c>
      <c r="AG7" s="16" t="s">
        <v>13</v>
      </c>
      <c r="AH7" s="16" t="s">
        <v>14</v>
      </c>
      <c r="AI7" s="16" t="s">
        <v>15</v>
      </c>
      <c r="AJ7" s="16" t="s">
        <v>16</v>
      </c>
      <c r="AK7" s="16" t="s">
        <v>17</v>
      </c>
    </row>
    <row r="8" spans="2:37" x14ac:dyDescent="0.25">
      <c r="B8" s="16" t="s">
        <v>19</v>
      </c>
      <c r="C8" s="6">
        <v>24.8923398227323</v>
      </c>
      <c r="D8" s="17">
        <v>67.063142143369006</v>
      </c>
      <c r="E8" s="6">
        <v>15</v>
      </c>
      <c r="F8" s="6"/>
      <c r="H8" s="16" t="s">
        <v>19</v>
      </c>
      <c r="I8" s="7">
        <f t="shared" ref="I8:I19" si="0">SQRT((C8-$C$7)^2+(D8-$D$7)^2)*1000</f>
        <v>32.989737765245877</v>
      </c>
      <c r="J8" s="7">
        <f t="shared" ref="J8:J19" si="1">SQRT((C8-$C$8)^2+(D8-$D$8)^2)*1000</f>
        <v>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W8" s="13">
        <v>15</v>
      </c>
      <c r="X8" s="6"/>
      <c r="Y8" s="16" t="s">
        <v>19</v>
      </c>
      <c r="Z8" s="7">
        <v>0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2:37" x14ac:dyDescent="0.25">
      <c r="B9" s="16" t="s">
        <v>20</v>
      </c>
      <c r="C9" s="6">
        <v>24.904423873521399</v>
      </c>
      <c r="D9" s="17">
        <v>67.1140649849456</v>
      </c>
      <c r="E9" s="6">
        <v>40</v>
      </c>
      <c r="F9" s="6"/>
      <c r="H9" s="16" t="s">
        <v>20</v>
      </c>
      <c r="I9" s="7">
        <f t="shared" si="0"/>
        <v>64.201450264275152</v>
      </c>
      <c r="J9" s="7">
        <f t="shared" si="1"/>
        <v>52.336985752986699</v>
      </c>
      <c r="K9" s="19">
        <f t="shared" ref="K9:K19" si="2">SQRT((C9-$C$9)^2+(D9-$D$9)^2)*1000</f>
        <v>0</v>
      </c>
      <c r="L9" s="7"/>
      <c r="M9" s="7"/>
      <c r="N9" s="7"/>
      <c r="O9" s="7"/>
      <c r="P9" s="7"/>
      <c r="Q9" s="7"/>
      <c r="R9" s="7"/>
      <c r="S9" s="7"/>
      <c r="T9" s="7"/>
      <c r="U9" s="7"/>
      <c r="W9" s="12">
        <v>40</v>
      </c>
      <c r="X9" s="6"/>
      <c r="Y9" s="16" t="s">
        <v>20</v>
      </c>
      <c r="Z9" s="21">
        <f t="shared" ref="Z9:Z19" si="3">I$8+I9-J9</f>
        <v>44.85420227653433</v>
      </c>
      <c r="AA9" s="7">
        <v>0</v>
      </c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2:37" x14ac:dyDescent="0.25">
      <c r="B10" s="16" t="s">
        <v>21</v>
      </c>
      <c r="C10" s="6">
        <v>24.8599695758897</v>
      </c>
      <c r="D10" s="18">
        <v>67.026276802580099</v>
      </c>
      <c r="E10" s="6">
        <v>35</v>
      </c>
      <c r="F10" s="6"/>
      <c r="H10" s="16" t="s">
        <v>21</v>
      </c>
      <c r="I10" s="7">
        <f t="shared" si="0"/>
        <v>41.719389782820571</v>
      </c>
      <c r="J10" s="7">
        <f t="shared" si="1"/>
        <v>49.06002682564597</v>
      </c>
      <c r="K10" s="19">
        <f t="shared" si="2"/>
        <v>98.401979354919433</v>
      </c>
      <c r="L10" s="20">
        <f t="shared" ref="L10:L19" si="4">SQRT((C10-$C$10)^2+(D10-$D$10)^2)*1000</f>
        <v>0</v>
      </c>
      <c r="M10" s="7"/>
      <c r="N10" s="7"/>
      <c r="O10" s="7"/>
      <c r="P10" s="7"/>
      <c r="Q10" s="7"/>
      <c r="R10" s="7"/>
      <c r="S10" s="7"/>
      <c r="T10" s="7"/>
      <c r="U10" s="7"/>
      <c r="W10" s="14">
        <v>35</v>
      </c>
      <c r="X10" s="6"/>
      <c r="Y10" s="16" t="s">
        <v>21</v>
      </c>
      <c r="Z10" s="7">
        <f t="shared" si="3"/>
        <v>25.649100722420478</v>
      </c>
      <c r="AA10" s="7">
        <f t="shared" ref="AA10:AA19" si="5">I$9+I10-K10</f>
        <v>7.5188606921762897</v>
      </c>
      <c r="AB10" s="7">
        <v>0</v>
      </c>
      <c r="AC10" s="7"/>
      <c r="AD10" s="7"/>
      <c r="AE10" s="7"/>
      <c r="AF10" s="7"/>
      <c r="AG10" s="7"/>
      <c r="AH10" s="7"/>
      <c r="AI10" s="7"/>
      <c r="AJ10" s="7"/>
      <c r="AK10" s="7"/>
    </row>
    <row r="11" spans="2:37" x14ac:dyDescent="0.25">
      <c r="B11" s="16" t="s">
        <v>22</v>
      </c>
      <c r="C11" s="6">
        <v>24.9048513335058</v>
      </c>
      <c r="D11" s="18">
        <v>67.078464357502199</v>
      </c>
      <c r="E11" s="6">
        <v>25</v>
      </c>
      <c r="F11" s="6"/>
      <c r="H11" s="16" t="s">
        <v>22</v>
      </c>
      <c r="I11" s="7">
        <f t="shared" si="0"/>
        <v>46.340343710871032</v>
      </c>
      <c r="J11" s="7">
        <f t="shared" si="1"/>
        <v>19.781510250200885</v>
      </c>
      <c r="K11" s="19">
        <f t="shared" si="2"/>
        <v>35.603193626444394</v>
      </c>
      <c r="L11" s="20">
        <f t="shared" si="4"/>
        <v>68.832499994243051</v>
      </c>
      <c r="M11" s="19">
        <f t="shared" ref="M11:M19" si="6">SQRT((C11-$C$11)^2+(D11-$D$11)^2)*1000</f>
        <v>0</v>
      </c>
      <c r="N11" s="7"/>
      <c r="O11" s="7"/>
      <c r="P11" s="7"/>
      <c r="Q11" s="7"/>
      <c r="R11" s="7"/>
      <c r="S11" s="7"/>
      <c r="T11" s="7"/>
      <c r="U11" s="7"/>
      <c r="W11" s="12">
        <v>25</v>
      </c>
      <c r="X11" s="6"/>
      <c r="Y11" s="16" t="s">
        <v>22</v>
      </c>
      <c r="Z11" s="7">
        <f t="shared" si="3"/>
        <v>59.548571225916021</v>
      </c>
      <c r="AA11" s="7">
        <f t="shared" si="5"/>
        <v>74.938600348701797</v>
      </c>
      <c r="AB11" s="7">
        <f t="shared" ref="AB11:AB19" si="7">I$10+I11-L11</f>
        <v>19.227233499448545</v>
      </c>
      <c r="AC11" s="7">
        <v>0</v>
      </c>
      <c r="AD11" s="7"/>
      <c r="AE11" s="7"/>
      <c r="AF11" s="7"/>
      <c r="AG11" s="7"/>
      <c r="AH11" s="7"/>
      <c r="AI11" s="7"/>
      <c r="AJ11" s="7"/>
      <c r="AK11" s="7"/>
    </row>
    <row r="12" spans="2:37" x14ac:dyDescent="0.25">
      <c r="B12" s="16" t="s">
        <v>23</v>
      </c>
      <c r="C12" s="6">
        <v>24.910517171243701</v>
      </c>
      <c r="D12" s="18">
        <v>67.010289465790393</v>
      </c>
      <c r="E12" s="6">
        <v>60</v>
      </c>
      <c r="F12" s="6"/>
      <c r="H12" s="16" t="s">
        <v>23</v>
      </c>
      <c r="I12" s="7">
        <f t="shared" si="0"/>
        <v>76.885889649108449</v>
      </c>
      <c r="J12" s="7">
        <f t="shared" si="1"/>
        <v>55.891157852864168</v>
      </c>
      <c r="K12" s="19">
        <f t="shared" si="2"/>
        <v>103.95425269350577</v>
      </c>
      <c r="L12" s="20">
        <f t="shared" si="4"/>
        <v>53.015604624480957</v>
      </c>
      <c r="M12" s="19">
        <f t="shared" si="6"/>
        <v>68.409923090065334</v>
      </c>
      <c r="N12" s="7">
        <f t="shared" ref="N12:N19" si="8">SQRT((C12-$C$12)^2+(D12-$D$12)^2)*1000</f>
        <v>0</v>
      </c>
      <c r="O12" s="7"/>
      <c r="P12" s="7"/>
      <c r="Q12" s="7"/>
      <c r="R12" s="7"/>
      <c r="S12" s="7"/>
      <c r="T12" s="7"/>
      <c r="U12" s="7"/>
      <c r="W12" s="13">
        <v>60</v>
      </c>
      <c r="X12" s="6"/>
      <c r="Y12" s="16" t="s">
        <v>23</v>
      </c>
      <c r="Z12" s="7">
        <f t="shared" si="3"/>
        <v>53.984469561490158</v>
      </c>
      <c r="AA12" s="7">
        <f t="shared" si="5"/>
        <v>37.133087219877837</v>
      </c>
      <c r="AB12" s="7">
        <f t="shared" si="7"/>
        <v>65.589674807448063</v>
      </c>
      <c r="AC12" s="7">
        <f t="shared" ref="AC12:AC19" si="9">I$11+I12-M12</f>
        <v>54.816310269914155</v>
      </c>
      <c r="AD12" s="7">
        <v>0</v>
      </c>
      <c r="AE12" s="7"/>
      <c r="AF12" s="7"/>
      <c r="AG12" s="7"/>
      <c r="AH12" s="7"/>
      <c r="AI12" s="7"/>
      <c r="AJ12" s="7"/>
      <c r="AK12" s="7"/>
    </row>
    <row r="13" spans="2:37" x14ac:dyDescent="0.25">
      <c r="B13" s="16" t="s">
        <v>24</v>
      </c>
      <c r="C13" s="6">
        <v>24.881868662866101</v>
      </c>
      <c r="D13" s="18">
        <v>67.111639173638196</v>
      </c>
      <c r="E13" s="6">
        <v>70</v>
      </c>
      <c r="F13" s="6"/>
      <c r="H13" s="16" t="s">
        <v>24</v>
      </c>
      <c r="I13" s="7">
        <f t="shared" si="0"/>
        <v>48.947219986009145</v>
      </c>
      <c r="J13" s="7">
        <f t="shared" si="1"/>
        <v>49.614585898444751</v>
      </c>
      <c r="K13" s="19">
        <f t="shared" si="2"/>
        <v>22.685283516059627</v>
      </c>
      <c r="L13" s="20">
        <f t="shared" si="4"/>
        <v>88.126638441847177</v>
      </c>
      <c r="M13" s="19">
        <f t="shared" si="6"/>
        <v>40.35804226409013</v>
      </c>
      <c r="N13" s="7">
        <f t="shared" si="8"/>
        <v>105.32093957564345</v>
      </c>
      <c r="O13" s="7">
        <f t="shared" ref="O13:O19" si="10">SQRT((C13-$C$13)^2+(D13-$D$13)^2)*1000</f>
        <v>0</v>
      </c>
      <c r="P13" s="7"/>
      <c r="Q13" s="7"/>
      <c r="R13" s="7"/>
      <c r="S13" s="7"/>
      <c r="T13" s="7"/>
      <c r="U13" s="7"/>
      <c r="W13" s="13">
        <v>70</v>
      </c>
      <c r="X13" s="6"/>
      <c r="Y13" s="16" t="s">
        <v>24</v>
      </c>
      <c r="Z13" s="7">
        <f t="shared" si="3"/>
        <v>32.322371852810271</v>
      </c>
      <c r="AA13" s="7">
        <f t="shared" si="5"/>
        <v>90.46338673422467</v>
      </c>
      <c r="AB13" s="7">
        <f t="shared" si="7"/>
        <v>2.5399713269825384</v>
      </c>
      <c r="AC13" s="7">
        <f t="shared" si="9"/>
        <v>54.92952143279004</v>
      </c>
      <c r="AD13" s="7">
        <f t="shared" ref="AD13:AD19" si="11">I$12+I13-N13</f>
        <v>20.512170059474144</v>
      </c>
      <c r="AE13" s="7">
        <v>0</v>
      </c>
      <c r="AF13" s="7"/>
      <c r="AG13" s="7"/>
      <c r="AH13" s="7"/>
      <c r="AI13" s="7"/>
      <c r="AJ13" s="7"/>
      <c r="AK13" s="7"/>
    </row>
    <row r="14" spans="2:37" x14ac:dyDescent="0.25">
      <c r="B14" s="16" t="s">
        <v>25</v>
      </c>
      <c r="C14" s="6">
        <v>24.947903608297899</v>
      </c>
      <c r="D14" s="6">
        <v>67.091791160876198</v>
      </c>
      <c r="E14" s="6">
        <v>30</v>
      </c>
      <c r="F14" s="6"/>
      <c r="H14" s="16" t="s">
        <v>25</v>
      </c>
      <c r="I14" s="7">
        <f t="shared" si="0"/>
        <v>91.348364065823219</v>
      </c>
      <c r="J14" s="7">
        <f t="shared" si="1"/>
        <v>62.514802011262155</v>
      </c>
      <c r="K14" s="19">
        <f t="shared" si="2"/>
        <v>48.85294847713368</v>
      </c>
      <c r="L14" s="20">
        <f t="shared" si="4"/>
        <v>109.65639606751574</v>
      </c>
      <c r="M14" s="19">
        <f t="shared" si="6"/>
        <v>45.067749588188889</v>
      </c>
      <c r="N14" s="7">
        <f t="shared" si="8"/>
        <v>89.667563686469848</v>
      </c>
      <c r="O14" s="7">
        <f t="shared" si="10"/>
        <v>68.953300347271636</v>
      </c>
      <c r="P14" s="19">
        <f t="shared" ref="P14:P19" si="12">SQRT((C14-$C$14)^2+(D14-$D$14)^2)*1000</f>
        <v>0</v>
      </c>
      <c r="Q14" s="7"/>
      <c r="R14" s="7"/>
      <c r="S14" s="7"/>
      <c r="T14" s="7"/>
      <c r="U14" s="7"/>
      <c r="W14" s="12">
        <v>30</v>
      </c>
      <c r="X14" s="6"/>
      <c r="Y14" s="16" t="s">
        <v>25</v>
      </c>
      <c r="Z14" s="7">
        <f t="shared" si="3"/>
        <v>61.823299819806941</v>
      </c>
      <c r="AA14" s="7">
        <f t="shared" si="5"/>
        <v>106.69686585296469</v>
      </c>
      <c r="AB14" s="7">
        <f t="shared" si="7"/>
        <v>23.411357781128061</v>
      </c>
      <c r="AC14" s="7">
        <f t="shared" si="9"/>
        <v>92.620958188505369</v>
      </c>
      <c r="AD14" s="7">
        <f t="shared" si="11"/>
        <v>78.566690028461821</v>
      </c>
      <c r="AE14" s="21">
        <f t="shared" ref="AE14:AE19" si="13">I$13+I14-O14</f>
        <v>71.342283704560714</v>
      </c>
      <c r="AF14" s="7">
        <v>0</v>
      </c>
      <c r="AG14" s="7"/>
      <c r="AH14" s="7"/>
      <c r="AI14" s="7"/>
      <c r="AJ14" s="7"/>
      <c r="AK14" s="7"/>
    </row>
    <row r="15" spans="2:37" x14ac:dyDescent="0.25">
      <c r="B15" s="16" t="s">
        <v>26</v>
      </c>
      <c r="C15" s="6">
        <v>24.8164563282836</v>
      </c>
      <c r="D15" s="18">
        <v>67.050121048555098</v>
      </c>
      <c r="E15" s="6">
        <v>58</v>
      </c>
      <c r="F15" s="6"/>
      <c r="H15" s="16" t="s">
        <v>26</v>
      </c>
      <c r="I15" s="7">
        <f t="shared" si="0"/>
        <v>46.800507774731066</v>
      </c>
      <c r="J15" s="7">
        <f t="shared" si="1"/>
        <v>76.992555743387626</v>
      </c>
      <c r="K15" s="19">
        <f t="shared" si="2"/>
        <v>108.75254487264493</v>
      </c>
      <c r="L15" s="20">
        <f t="shared" si="4"/>
        <v>49.618048967548312</v>
      </c>
      <c r="M15" s="19">
        <f t="shared" si="6"/>
        <v>92.827905881278539</v>
      </c>
      <c r="N15" s="7">
        <f t="shared" si="8"/>
        <v>102.14693908241345</v>
      </c>
      <c r="O15" s="7">
        <f t="shared" si="10"/>
        <v>89.795619209806645</v>
      </c>
      <c r="P15" s="19">
        <f t="shared" si="12"/>
        <v>137.89411040363802</v>
      </c>
      <c r="Q15" s="7">
        <f>SQRT((C15-$C$15)^2+(D15-$D$15)^2)*1000</f>
        <v>0</v>
      </c>
      <c r="R15" s="7"/>
      <c r="S15" s="7"/>
      <c r="T15" s="7"/>
      <c r="U15" s="7"/>
      <c r="W15" s="14">
        <v>58</v>
      </c>
      <c r="X15" s="6"/>
      <c r="Y15" s="16" t="s">
        <v>26</v>
      </c>
      <c r="Z15" s="7">
        <f t="shared" si="3"/>
        <v>2.7976897965893244</v>
      </c>
      <c r="AA15" s="7">
        <f t="shared" si="5"/>
        <v>2.2494131663612791</v>
      </c>
      <c r="AB15" s="7">
        <f t="shared" si="7"/>
        <v>38.901848590003333</v>
      </c>
      <c r="AC15" s="7">
        <f t="shared" si="9"/>
        <v>0.31294560432355922</v>
      </c>
      <c r="AD15" s="7">
        <f t="shared" si="11"/>
        <v>21.539458341426055</v>
      </c>
      <c r="AE15" s="7">
        <f t="shared" si="13"/>
        <v>5.9521085509335734</v>
      </c>
      <c r="AF15" s="21">
        <f>I$14+I15-P15</f>
        <v>0.25476143691625452</v>
      </c>
      <c r="AG15" s="7">
        <v>0</v>
      </c>
      <c r="AH15" s="7"/>
      <c r="AI15" s="7"/>
      <c r="AJ15" s="7"/>
      <c r="AK15" s="7"/>
    </row>
    <row r="16" spans="2:37" x14ac:dyDescent="0.25">
      <c r="B16" s="16" t="s">
        <v>27</v>
      </c>
      <c r="C16" s="6">
        <v>24.961117288784699</v>
      </c>
      <c r="D16" s="6">
        <v>67.063142334183397</v>
      </c>
      <c r="E16" s="6">
        <v>45</v>
      </c>
      <c r="F16" s="6"/>
      <c r="H16" s="16" t="s">
        <v>27</v>
      </c>
      <c r="I16" s="7">
        <f t="shared" si="0"/>
        <v>101.52432137110156</v>
      </c>
      <c r="J16" s="7">
        <f t="shared" si="1"/>
        <v>68.777466052663897</v>
      </c>
      <c r="K16" s="19">
        <f t="shared" si="2"/>
        <v>76.205378385428418</v>
      </c>
      <c r="L16" s="20">
        <f t="shared" si="4"/>
        <v>107.65652439254609</v>
      </c>
      <c r="M16" s="19">
        <f t="shared" si="6"/>
        <v>58.314853356833709</v>
      </c>
      <c r="N16" s="7">
        <f t="shared" si="8"/>
        <v>73.169649394615789</v>
      </c>
      <c r="O16" s="7">
        <f t="shared" si="10"/>
        <v>92.910107884398229</v>
      </c>
      <c r="P16" s="19">
        <f t="shared" si="12"/>
        <v>31.549272937445373</v>
      </c>
      <c r="Q16" s="7">
        <f>SQRT((C16-$C$15)^2+(D16-$D$15)^2)*1000</f>
        <v>145.24581705685804</v>
      </c>
      <c r="R16" s="7">
        <f>SQRT((C16-$C$16)^2+(D16-$D$16)^2)*1000</f>
        <v>0</v>
      </c>
      <c r="S16" s="7"/>
      <c r="T16" s="7"/>
      <c r="U16" s="7"/>
      <c r="W16" s="12">
        <v>45</v>
      </c>
      <c r="X16" s="6"/>
      <c r="Y16" s="16" t="s">
        <v>27</v>
      </c>
      <c r="Z16" s="7">
        <f t="shared" si="3"/>
        <v>65.736593083683545</v>
      </c>
      <c r="AA16" s="21">
        <f t="shared" si="5"/>
        <v>89.520393249948285</v>
      </c>
      <c r="AB16" s="7">
        <f t="shared" si="7"/>
        <v>35.587186761376046</v>
      </c>
      <c r="AC16" s="21">
        <f t="shared" si="9"/>
        <v>89.549811725138881</v>
      </c>
      <c r="AD16" s="7">
        <f t="shared" si="11"/>
        <v>105.24056162559421</v>
      </c>
      <c r="AE16" s="7">
        <f t="shared" si="13"/>
        <v>57.56143347271248</v>
      </c>
      <c r="AF16" s="22">
        <f>I$14+I16-P16</f>
        <v>161.32341249947939</v>
      </c>
      <c r="AG16" s="7">
        <f>I$15+I16-Q16</f>
        <v>3.0790120889745936</v>
      </c>
      <c r="AH16" s="7">
        <v>0</v>
      </c>
      <c r="AI16" s="7"/>
      <c r="AJ16" s="7"/>
      <c r="AK16" s="7"/>
    </row>
    <row r="17" spans="2:37" x14ac:dyDescent="0.25">
      <c r="B17" s="16" t="s">
        <v>28</v>
      </c>
      <c r="C17" s="6">
        <v>24.821780926040699</v>
      </c>
      <c r="D17" s="18">
        <v>67.041084001205505</v>
      </c>
      <c r="E17" s="6">
        <v>25</v>
      </c>
      <c r="F17" s="6"/>
      <c r="H17" s="16" t="s">
        <v>28</v>
      </c>
      <c r="I17" s="7">
        <f t="shared" si="0"/>
        <v>46.505515775928281</v>
      </c>
      <c r="J17" s="7">
        <f t="shared" si="1"/>
        <v>73.926446810605555</v>
      </c>
      <c r="K17" s="19">
        <f t="shared" si="2"/>
        <v>110.2546178441962</v>
      </c>
      <c r="L17" s="20">
        <f t="shared" si="4"/>
        <v>40.958834314733856</v>
      </c>
      <c r="M17" s="19">
        <f t="shared" si="6"/>
        <v>91.093268869251261</v>
      </c>
      <c r="N17" s="7">
        <f t="shared" si="8"/>
        <v>93.92776279758732</v>
      </c>
      <c r="O17" s="7">
        <f t="shared" si="10"/>
        <v>92.674529800833085</v>
      </c>
      <c r="P17" s="19">
        <f t="shared" si="12"/>
        <v>135.93434820390317</v>
      </c>
      <c r="Q17" s="7">
        <f>SQRT((C17-$C$15)^2+(D17-$D$15)^2)*1000</f>
        <v>10.489021216190832</v>
      </c>
      <c r="R17" s="7">
        <f>SQRT((C17-$C$16)^2+(D17-$D$16)^2)*1000</f>
        <v>141.07158479471047</v>
      </c>
      <c r="S17" s="7">
        <f>SQRT((C17-$C$17)^2+(D17-$D$17)^2)*1000</f>
        <v>0</v>
      </c>
      <c r="T17" s="7"/>
      <c r="U17" s="7"/>
      <c r="W17" s="15">
        <v>25</v>
      </c>
      <c r="X17" s="6"/>
      <c r="Y17" s="16" t="s">
        <v>28</v>
      </c>
      <c r="Z17" s="7">
        <f t="shared" si="3"/>
        <v>5.5688067305685962</v>
      </c>
      <c r="AA17" s="7">
        <f t="shared" si="5"/>
        <v>0.45234819600723597</v>
      </c>
      <c r="AB17" s="7">
        <f t="shared" si="7"/>
        <v>47.266071244014988</v>
      </c>
      <c r="AC17" s="7">
        <f t="shared" si="9"/>
        <v>1.7525906175480515</v>
      </c>
      <c r="AD17" s="7">
        <f t="shared" si="11"/>
        <v>29.463642627449417</v>
      </c>
      <c r="AE17" s="7">
        <f t="shared" si="13"/>
        <v>2.7782059611043337</v>
      </c>
      <c r="AF17" s="7">
        <f>I$14+I17-P17</f>
        <v>1.9195316378483369</v>
      </c>
      <c r="AG17" s="7">
        <f>I$15+I17-Q17</f>
        <v>82.817002334468512</v>
      </c>
      <c r="AH17" s="7">
        <f>I$16+I17-R17</f>
        <v>6.9582523523193629</v>
      </c>
      <c r="AI17" s="7">
        <v>0</v>
      </c>
      <c r="AJ17" s="7"/>
      <c r="AK17" s="7"/>
    </row>
    <row r="18" spans="2:37" x14ac:dyDescent="0.25">
      <c r="B18" s="16" t="s">
        <v>29</v>
      </c>
      <c r="C18" s="6">
        <v>24.809351878729</v>
      </c>
      <c r="D18" s="18">
        <v>67.062893868494399</v>
      </c>
      <c r="E18" s="6">
        <v>70</v>
      </c>
      <c r="F18" s="6"/>
      <c r="H18" s="16" t="s">
        <v>29</v>
      </c>
      <c r="I18" s="7">
        <f t="shared" si="0"/>
        <v>50.61489577774249</v>
      </c>
      <c r="J18" s="7">
        <f t="shared" si="1"/>
        <v>82.988315384204313</v>
      </c>
      <c r="K18" s="19">
        <f t="shared" si="2"/>
        <v>107.96836273959244</v>
      </c>
      <c r="L18" s="20">
        <f t="shared" si="4"/>
        <v>62.473680714557425</v>
      </c>
      <c r="M18" s="19">
        <f t="shared" si="6"/>
        <v>96.760456750720238</v>
      </c>
      <c r="N18" s="7">
        <f t="shared" si="8"/>
        <v>114.02473237605125</v>
      </c>
      <c r="O18" s="7">
        <f t="shared" si="10"/>
        <v>87.377278254410456</v>
      </c>
      <c r="P18" s="19">
        <f t="shared" si="12"/>
        <v>141.53315962534211</v>
      </c>
      <c r="Q18" s="7">
        <f>SQRT((C18-$C$15)^2+(D18-$D$15)^2)*1000</f>
        <v>14.615681054115962</v>
      </c>
      <c r="R18" s="7">
        <f>SQRT((C18-$C$16)^2+(D18-$D$16)^2)*1000</f>
        <v>151.76561344577706</v>
      </c>
      <c r="S18" s="7">
        <f>SQRT((C18-$C$17)^2+(D18-$D$17)^2)*1000</f>
        <v>25.102819129245628</v>
      </c>
      <c r="T18" s="7">
        <f>SQRT((C18-$C$18)^2+(D18-$D$18)^2)*1000</f>
        <v>0</v>
      </c>
      <c r="U18" s="7"/>
      <c r="W18" s="15">
        <v>70</v>
      </c>
      <c r="X18" s="6"/>
      <c r="Y18" s="16" t="s">
        <v>29</v>
      </c>
      <c r="Z18" s="7">
        <f t="shared" si="3"/>
        <v>0.61631815878405405</v>
      </c>
      <c r="AA18" s="7">
        <f t="shared" si="5"/>
        <v>6.8479833024252059</v>
      </c>
      <c r="AB18" s="7">
        <f t="shared" si="7"/>
        <v>29.860604846005636</v>
      </c>
      <c r="AC18" s="7">
        <f t="shared" si="9"/>
        <v>0.19478273789329137</v>
      </c>
      <c r="AD18" s="7">
        <f t="shared" si="11"/>
        <v>13.476053050799692</v>
      </c>
      <c r="AE18" s="7">
        <f t="shared" si="13"/>
        <v>12.184837509341179</v>
      </c>
      <c r="AF18" s="7">
        <f>I$14+I18-P18</f>
        <v>0.43010021822360045</v>
      </c>
      <c r="AG18" s="7">
        <f>I$15+I18-Q18</f>
        <v>82.799722498357582</v>
      </c>
      <c r="AH18" s="7">
        <f>I$16+I18-R18</f>
        <v>0.37360370306700474</v>
      </c>
      <c r="AI18" s="21">
        <f>I$17+I18-S18</f>
        <v>72.017592424425146</v>
      </c>
      <c r="AJ18" s="7">
        <v>0</v>
      </c>
      <c r="AK18" s="7"/>
    </row>
    <row r="19" spans="2:37" x14ac:dyDescent="0.25">
      <c r="B19" s="16" t="s">
        <v>30</v>
      </c>
      <c r="C19" s="6">
        <v>24.8560568784544</v>
      </c>
      <c r="D19" s="6">
        <v>67.000973373451401</v>
      </c>
      <c r="E19" s="6">
        <v>40</v>
      </c>
      <c r="F19" s="6"/>
      <c r="H19" s="16" t="s">
        <v>30</v>
      </c>
      <c r="I19" s="7">
        <f t="shared" si="0"/>
        <v>67.12143752023988</v>
      </c>
      <c r="J19" s="7">
        <f t="shared" si="1"/>
        <v>71.9819977393051</v>
      </c>
      <c r="K19" s="19">
        <f t="shared" si="2"/>
        <v>123.00032033359014</v>
      </c>
      <c r="L19" s="20">
        <f t="shared" si="4"/>
        <v>25.604154484990271</v>
      </c>
      <c r="M19" s="19">
        <f t="shared" si="6"/>
        <v>91.573748710665086</v>
      </c>
      <c r="N19" s="7">
        <f t="shared" si="8"/>
        <v>55.251362581976274</v>
      </c>
      <c r="O19" s="7">
        <f t="shared" si="10"/>
        <v>113.63611901811669</v>
      </c>
      <c r="P19" s="19">
        <f t="shared" si="12"/>
        <v>129.16536801976144</v>
      </c>
      <c r="Q19" s="7">
        <f>SQRT((C19-$C$15)^2+(D19-$D$15)^2)*1000</f>
        <v>63.116539369079625</v>
      </c>
      <c r="R19" s="7">
        <f>SQRT((C19-$C$16)^2+(D19-$D$16)^2)*1000</f>
        <v>122.07649035447913</v>
      </c>
      <c r="S19" s="7">
        <f>SQRT((C19-$C$17)^2+(D19-$D$17)^2)*1000</f>
        <v>52.760812850964697</v>
      </c>
      <c r="T19" s="7">
        <f>SQRT((C19-$C$18)^2+(D19-$D$18)^2)*1000</f>
        <v>77.559684796416207</v>
      </c>
      <c r="U19" s="7">
        <f>SQRT((C19-$C$19)^2+(D19-$D$19)^2)*1000</f>
        <v>0</v>
      </c>
      <c r="W19" s="14">
        <v>40</v>
      </c>
      <c r="X19" s="6"/>
      <c r="Y19" s="16" t="s">
        <v>30</v>
      </c>
      <c r="Z19" s="7">
        <f t="shared" si="3"/>
        <v>28.129177546180657</v>
      </c>
      <c r="AA19" s="7">
        <f t="shared" si="5"/>
        <v>8.3225674509249075</v>
      </c>
      <c r="AB19" s="7">
        <f t="shared" si="7"/>
        <v>83.236672818070176</v>
      </c>
      <c r="AC19" s="7">
        <f t="shared" si="9"/>
        <v>21.888032520445819</v>
      </c>
      <c r="AD19" s="21">
        <f t="shared" si="11"/>
        <v>88.755964587372063</v>
      </c>
      <c r="AE19" s="7">
        <f t="shared" si="13"/>
        <v>2.4325384881323373</v>
      </c>
      <c r="AF19" s="7">
        <f>I$14+I19-P19</f>
        <v>29.304433566301668</v>
      </c>
      <c r="AG19" s="7">
        <f>I$15+I19-Q19</f>
        <v>50.805405925891328</v>
      </c>
      <c r="AH19" s="7">
        <f>I$16+I19-R19</f>
        <v>46.56926853686231</v>
      </c>
      <c r="AI19" s="7">
        <f>I$17+I19-S19</f>
        <v>60.866140445203456</v>
      </c>
      <c r="AJ19" s="7">
        <f>I$18+I19-T19</f>
        <v>40.176648501566163</v>
      </c>
      <c r="AK19" s="21">
        <v>0</v>
      </c>
    </row>
    <row r="20" spans="2:37" x14ac:dyDescent="0.25">
      <c r="B20" s="6"/>
      <c r="C20" s="6"/>
      <c r="D20" s="6"/>
      <c r="E20" s="6" t="s">
        <v>34</v>
      </c>
      <c r="F20" s="6"/>
      <c r="W20" s="1"/>
      <c r="Y20" s="1"/>
    </row>
    <row r="21" spans="2:37" ht="30.75" customHeight="1" x14ac:dyDescent="0.25">
      <c r="H21" s="43" t="s">
        <v>73</v>
      </c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5"/>
    </row>
    <row r="22" spans="2:37" ht="30.75" customHeight="1" x14ac:dyDescent="0.25">
      <c r="H22" s="4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8"/>
    </row>
    <row r="23" spans="2:37" x14ac:dyDescent="0.25">
      <c r="H23" s="35" t="s">
        <v>42</v>
      </c>
      <c r="I23" s="35"/>
      <c r="J23" s="35"/>
      <c r="K23" s="2"/>
      <c r="L23" s="28" t="s">
        <v>54</v>
      </c>
      <c r="M23" s="30"/>
      <c r="N23" s="29"/>
      <c r="O23" s="2"/>
      <c r="P23" s="28" t="s">
        <v>63</v>
      </c>
      <c r="Q23" s="30"/>
      <c r="R23" s="29"/>
      <c r="S23" s="3"/>
      <c r="T23" s="28" t="s">
        <v>74</v>
      </c>
      <c r="U23" s="30"/>
      <c r="V23" s="29"/>
    </row>
    <row r="24" spans="2:37" x14ac:dyDescent="0.25">
      <c r="H24" s="38" t="s">
        <v>44</v>
      </c>
      <c r="I24" s="39"/>
      <c r="J24" s="40"/>
      <c r="K24" s="2"/>
      <c r="L24" s="38" t="s">
        <v>58</v>
      </c>
      <c r="M24" s="39"/>
      <c r="N24" s="40"/>
      <c r="O24" s="2"/>
      <c r="P24" s="38" t="s">
        <v>58</v>
      </c>
      <c r="Q24" s="39"/>
      <c r="R24" s="40"/>
      <c r="S24" s="3"/>
      <c r="T24" s="38" t="s">
        <v>58</v>
      </c>
      <c r="U24" s="39"/>
      <c r="V24" s="40"/>
    </row>
    <row r="25" spans="2:37" x14ac:dyDescent="0.25">
      <c r="H25" s="8" t="s">
        <v>39</v>
      </c>
      <c r="I25" s="8">
        <v>92.680687421742107</v>
      </c>
      <c r="J25" s="8" t="s">
        <v>43</v>
      </c>
      <c r="K25" s="2"/>
      <c r="L25" s="8" t="s">
        <v>55</v>
      </c>
      <c r="M25" s="8">
        <f>I8*2</f>
        <v>65.979475530491754</v>
      </c>
      <c r="N25" s="8" t="s">
        <v>43</v>
      </c>
      <c r="O25" s="2"/>
      <c r="P25" s="8" t="s">
        <v>64</v>
      </c>
      <c r="Q25" s="8">
        <f>I10*2</f>
        <v>83.438779565641141</v>
      </c>
      <c r="R25" s="8" t="s">
        <v>43</v>
      </c>
      <c r="S25" s="3"/>
      <c r="T25" s="8" t="s">
        <v>70</v>
      </c>
      <c r="U25" s="42">
        <f>I17*2</f>
        <v>93.011031551856561</v>
      </c>
      <c r="V25" s="8" t="s">
        <v>43</v>
      </c>
    </row>
    <row r="26" spans="2:37" x14ac:dyDescent="0.25">
      <c r="H26" s="6" t="s">
        <v>40</v>
      </c>
      <c r="I26" s="7">
        <v>128.4029005285503</v>
      </c>
      <c r="J26" s="6"/>
      <c r="K26" s="2"/>
      <c r="L26" s="33" t="s">
        <v>56</v>
      </c>
      <c r="M26" s="34">
        <f>I13*2</f>
        <v>97.89443997201829</v>
      </c>
      <c r="N26" s="33"/>
      <c r="O26" s="2"/>
      <c r="P26" s="33" t="s">
        <v>65</v>
      </c>
      <c r="Q26" s="34">
        <f>I15*2</f>
        <v>93.601015549462133</v>
      </c>
      <c r="R26" s="33"/>
      <c r="S26" s="3"/>
      <c r="T26" s="33" t="s">
        <v>71</v>
      </c>
      <c r="U26" s="41">
        <f>I18*2</f>
        <v>101.22979155548498</v>
      </c>
      <c r="V26" s="33"/>
    </row>
    <row r="27" spans="2:37" x14ac:dyDescent="0.25">
      <c r="H27" s="6" t="s">
        <v>41</v>
      </c>
      <c r="I27" s="7">
        <v>182.69672813164644</v>
      </c>
      <c r="J27" s="6"/>
      <c r="K27" s="2"/>
      <c r="L27" s="33" t="s">
        <v>57</v>
      </c>
      <c r="M27" s="34">
        <f>I12*2</f>
        <v>153.7717792982169</v>
      </c>
      <c r="N27" s="33"/>
      <c r="O27" s="2"/>
      <c r="P27" s="33" t="s">
        <v>66</v>
      </c>
      <c r="Q27" s="41">
        <f>I19*2</f>
        <v>134.24287504047976</v>
      </c>
      <c r="R27" s="33"/>
      <c r="S27" s="3"/>
      <c r="T27" s="38" t="s">
        <v>60</v>
      </c>
      <c r="U27" s="39"/>
      <c r="V27" s="40"/>
    </row>
    <row r="28" spans="2:37" ht="17.45" customHeight="1" x14ac:dyDescent="0.25">
      <c r="H28" s="33" t="s">
        <v>38</v>
      </c>
      <c r="I28" s="34">
        <v>203.04864274220313</v>
      </c>
      <c r="J28" s="6"/>
      <c r="K28" s="2"/>
      <c r="L28" s="38" t="s">
        <v>48</v>
      </c>
      <c r="M28" s="39"/>
      <c r="N28" s="40"/>
      <c r="O28" s="2"/>
      <c r="P28" s="38" t="s">
        <v>48</v>
      </c>
      <c r="Q28" s="39"/>
      <c r="R28" s="40"/>
      <c r="S28" s="3"/>
      <c r="T28" s="33" t="s">
        <v>72</v>
      </c>
      <c r="U28" s="34">
        <f>I17+S18+I18</f>
        <v>122.22323068291639</v>
      </c>
      <c r="V28" s="33"/>
    </row>
    <row r="29" spans="2:37" ht="15" customHeight="1" x14ac:dyDescent="0.25">
      <c r="H29" s="49" t="s">
        <v>48</v>
      </c>
      <c r="I29" s="37"/>
      <c r="J29" s="50"/>
      <c r="K29" s="2"/>
      <c r="L29" s="8" t="s">
        <v>59</v>
      </c>
      <c r="M29" s="34">
        <f>I8+J13+I13</f>
        <v>131.55154364969977</v>
      </c>
      <c r="N29" s="8" t="s">
        <v>43</v>
      </c>
      <c r="O29" s="2"/>
      <c r="P29" s="33" t="s">
        <v>67</v>
      </c>
      <c r="Q29" s="41">
        <f>I10+L15+I15</f>
        <v>138.13794652509995</v>
      </c>
      <c r="R29" s="6"/>
      <c r="S29" s="2"/>
      <c r="T29" s="2"/>
      <c r="U29" s="2"/>
      <c r="V29" s="3"/>
    </row>
    <row r="30" spans="2:37" ht="15" customHeight="1" x14ac:dyDescent="0.25">
      <c r="H30" s="8" t="s">
        <v>45</v>
      </c>
      <c r="I30" s="9">
        <f>I11+K11+I9</f>
        <v>146.14498760159057</v>
      </c>
      <c r="J30" s="8" t="s">
        <v>43</v>
      </c>
      <c r="K30" s="2"/>
      <c r="L30" s="33" t="s">
        <v>61</v>
      </c>
      <c r="M30" s="34">
        <f>I8+J12+I12</f>
        <v>165.76678526721849</v>
      </c>
      <c r="N30" s="33"/>
      <c r="O30" s="2"/>
      <c r="P30" s="8" t="s">
        <v>68</v>
      </c>
      <c r="Q30" s="42">
        <f>I10+L19+I19</f>
        <v>134.44498178805071</v>
      </c>
      <c r="R30" s="8" t="s">
        <v>43</v>
      </c>
      <c r="S30" s="2"/>
      <c r="T30" s="2"/>
      <c r="U30" s="2"/>
      <c r="V30" s="3"/>
    </row>
    <row r="31" spans="2:37" ht="15.75" customHeight="1" x14ac:dyDescent="0.25">
      <c r="H31" s="6" t="s">
        <v>46</v>
      </c>
      <c r="I31" s="34">
        <f>I9+I14+K14</f>
        <v>204.40276280723205</v>
      </c>
      <c r="J31" s="33"/>
      <c r="K31" s="2"/>
      <c r="L31" s="38" t="s">
        <v>60</v>
      </c>
      <c r="M31" s="39"/>
      <c r="N31" s="40"/>
      <c r="O31" s="2"/>
      <c r="P31" s="38" t="s">
        <v>60</v>
      </c>
      <c r="Q31" s="39"/>
      <c r="R31" s="40"/>
      <c r="S31" s="2"/>
      <c r="T31" s="2"/>
      <c r="U31" s="2"/>
      <c r="V31" s="3"/>
    </row>
    <row r="32" spans="2:37" x14ac:dyDescent="0.25">
      <c r="H32" s="6" t="s">
        <v>47</v>
      </c>
      <c r="I32" s="34">
        <f>I9+I16+K16</f>
        <v>241.93115002080512</v>
      </c>
      <c r="J32" s="33"/>
      <c r="K32" s="2"/>
      <c r="L32" s="33" t="s">
        <v>62</v>
      </c>
      <c r="M32" s="34">
        <f>I8+J13+N13+I12</f>
        <v>264.81115288844251</v>
      </c>
      <c r="N32" s="33"/>
      <c r="O32" s="2"/>
      <c r="P32" s="33" t="s">
        <v>69</v>
      </c>
      <c r="Q32" s="34">
        <f>I10+L19+Q19+I15</f>
        <v>177.24059141162155</v>
      </c>
      <c r="R32" s="33"/>
      <c r="S32" s="2"/>
      <c r="T32" s="2"/>
      <c r="U32" s="2"/>
      <c r="V32" s="3"/>
    </row>
    <row r="33" spans="8:22" x14ac:dyDescent="0.25">
      <c r="H33" s="38" t="s">
        <v>49</v>
      </c>
      <c r="I33" s="39"/>
      <c r="J33" s="40"/>
      <c r="K33" s="2"/>
      <c r="L33" s="2"/>
      <c r="M33" s="36"/>
      <c r="N33" s="36"/>
      <c r="O33" s="36"/>
      <c r="P33" s="36"/>
      <c r="Q33" s="36"/>
      <c r="R33" s="36"/>
      <c r="S33" s="2"/>
      <c r="T33" s="2"/>
      <c r="U33" s="2"/>
      <c r="V33" s="3"/>
    </row>
    <row r="34" spans="8:22" x14ac:dyDescent="0.25">
      <c r="H34" s="6" t="s">
        <v>50</v>
      </c>
      <c r="I34" s="7">
        <f>I9+K11+M14+I14</f>
        <v>236.22075754473167</v>
      </c>
      <c r="J34" s="8" t="s">
        <v>43</v>
      </c>
      <c r="K34" s="2"/>
      <c r="L34" s="2"/>
      <c r="M34" s="2"/>
      <c r="N34" s="2"/>
      <c r="O34" s="2"/>
      <c r="P34" s="36"/>
      <c r="Q34" s="36"/>
      <c r="R34" s="36"/>
      <c r="S34" s="2"/>
      <c r="T34" s="2"/>
      <c r="U34" s="2"/>
      <c r="V34" s="3"/>
    </row>
    <row r="35" spans="8:22" ht="15" customHeight="1" x14ac:dyDescent="0.25">
      <c r="H35" s="6" t="s">
        <v>51</v>
      </c>
      <c r="I35" s="34">
        <f>I9+K11+M16+I16</f>
        <v>259.64381861865479</v>
      </c>
      <c r="J35" s="3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3"/>
    </row>
    <row r="36" spans="8:22" ht="15" customHeight="1" x14ac:dyDescent="0.25">
      <c r="H36" s="10" t="s">
        <v>53</v>
      </c>
      <c r="I36" s="10"/>
      <c r="J36" s="10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3"/>
    </row>
    <row r="37" spans="8:22" x14ac:dyDescent="0.25">
      <c r="H37" s="6" t="s">
        <v>52</v>
      </c>
      <c r="I37" s="34">
        <f>I9+K11+M14+P16+I16</f>
        <v>277.94598778745535</v>
      </c>
      <c r="J37" s="3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3"/>
    </row>
    <row r="38" spans="8:22" x14ac:dyDescent="0.25">
      <c r="H38" s="6"/>
      <c r="I38" s="6"/>
      <c r="J38" s="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5"/>
    </row>
  </sheetData>
  <mergeCells count="18">
    <mergeCell ref="P23:R23"/>
    <mergeCell ref="P28:R28"/>
    <mergeCell ref="P31:R31"/>
    <mergeCell ref="L23:N23"/>
    <mergeCell ref="T23:V23"/>
    <mergeCell ref="H21:V22"/>
    <mergeCell ref="H23:J23"/>
    <mergeCell ref="T27:V27"/>
    <mergeCell ref="T24:V24"/>
    <mergeCell ref="H24:J24"/>
    <mergeCell ref="L24:N24"/>
    <mergeCell ref="P24:R24"/>
    <mergeCell ref="H29:J29"/>
    <mergeCell ref="H33:J33"/>
    <mergeCell ref="L31:N31"/>
    <mergeCell ref="L28:N28"/>
    <mergeCell ref="Y6:AK6"/>
    <mergeCell ref="H6:U6"/>
  </mergeCells>
  <phoneticPr fontId="4" type="noConversion"/>
  <conditionalFormatting sqref="Z8:AK19">
    <cfRule type="top10" dxfId="5" priority="1" bottom="1" rank="10"/>
    <cfRule type="top10" dxfId="4" priority="2" percent="1" rank="10"/>
    <cfRule type="aboveAverage" dxfId="3" priority="3" aboveAverage="0"/>
    <cfRule type="aboveAverage" dxfId="2" priority="4"/>
    <cfRule type="top10" dxfId="1" priority="5" bottom="1" rank="10"/>
    <cfRule type="top10" dxfId="0" priority="6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E594-F13C-4E75-8CD8-6F838595B057}">
  <dimension ref="I3:S8"/>
  <sheetViews>
    <sheetView topLeftCell="B1" zoomScale="57" workbookViewId="0">
      <selection activeCell="Y8" sqref="Y8"/>
    </sheetView>
  </sheetViews>
  <sheetFormatPr defaultRowHeight="15" x14ac:dyDescent="0.25"/>
  <sheetData>
    <row r="3" spans="9:19" x14ac:dyDescent="0.25">
      <c r="I3" s="31" t="s">
        <v>37</v>
      </c>
      <c r="J3" s="32"/>
      <c r="K3" s="32"/>
    </row>
    <row r="4" spans="9:19" x14ac:dyDescent="0.25">
      <c r="I4" s="32"/>
      <c r="J4" s="32"/>
      <c r="K4" s="32"/>
    </row>
    <row r="7" spans="9:19" x14ac:dyDescent="0.25">
      <c r="S7" s="11" t="s">
        <v>35</v>
      </c>
    </row>
    <row r="8" spans="9:19" x14ac:dyDescent="0.25">
      <c r="S8" s="11" t="s">
        <v>36</v>
      </c>
    </row>
  </sheetData>
  <mergeCells count="1">
    <mergeCell ref="I3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Saba Abid</dc:creator>
  <cp:keywords/>
  <dc:description/>
  <cp:lastModifiedBy>Haider Shah</cp:lastModifiedBy>
  <cp:revision/>
  <dcterms:created xsi:type="dcterms:W3CDTF">2021-10-20T13:27:06Z</dcterms:created>
  <dcterms:modified xsi:type="dcterms:W3CDTF">2021-10-24T09:28:11Z</dcterms:modified>
  <cp:category/>
  <cp:contentStatus/>
</cp:coreProperties>
</file>