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5.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shaha\Desktop\git-excel\"/>
    </mc:Choice>
  </mc:AlternateContent>
  <xr:revisionPtr revIDLastSave="0" documentId="13_ncr:1_{2684D3AF-5A0D-44BD-811C-D723D6403C12}" xr6:coauthVersionLast="47" xr6:coauthVersionMax="47" xr10:uidLastSave="{00000000-0000-0000-0000-000000000000}"/>
  <bookViews>
    <workbookView xWindow="-108" yWindow="-108" windowWidth="23256" windowHeight="12456" firstSheet="1" activeTab="3" xr2:uid="{6C9D63B4-E4BC-45A0-AD40-A205A2A471D0}"/>
  </bookViews>
  <sheets>
    <sheet name="Analysis1" sheetId="1" state="hidden" r:id="rId1"/>
    <sheet name="Time series dashboard" sheetId="2" r:id="rId2"/>
    <sheet name="Analysis1 (2)" sheetId="3" state="hidden" r:id="rId3"/>
    <sheet name="Dashboard 2" sheetId="5" r:id="rId4"/>
    <sheet name="Product Analysis" sheetId="6" state="hidden" r:id="rId5"/>
    <sheet name="Customer Analysis" sheetId="8" state="hidden" r:id="rId6"/>
  </sheets>
  <definedNames>
    <definedName name="_xlnm._FilterDatabase" localSheetId="2" hidden="1">'Analysis1 (2)'!$Q$3:$S$10</definedName>
    <definedName name="_xlnm._FilterDatabase" localSheetId="5" hidden="1">'Customer Analysis'!#REF!</definedName>
    <definedName name="_xlnm._FilterDatabase" localSheetId="4" hidden="1">'Product Analysis'!#REF!</definedName>
    <definedName name="_xlchart.v5.0" hidden="1">'Customer Analysis'!$AE$12</definedName>
    <definedName name="_xlchart.v5.1" hidden="1">'Customer Analysis'!$AE$13:$AE$18</definedName>
    <definedName name="_xlchart.v5.2" hidden="1">'Customer Analysis'!$AF$12</definedName>
    <definedName name="_xlchart.v5.3" hidden="1">'Customer Analysis'!$AF$13:$AF$18</definedName>
    <definedName name="lookup" localSheetId="3">'Dashboard 2'!$O$15</definedName>
    <definedName name="lookup">'Time series dashboard'!$O$15</definedName>
    <definedName name="lookuptable" localSheetId="2">'Analysis1 (2)'!#REF!</definedName>
    <definedName name="lookuptable" localSheetId="5">'Customer Analysis'!#REF!</definedName>
    <definedName name="lookuptable" localSheetId="4">'Product Analysis'!#REF!</definedName>
    <definedName name="lookuptable">Analysis1!$N$6:$T$10</definedName>
    <definedName name="Slicer_Country">#N/A</definedName>
    <definedName name="Slicer_Month_Name">#N/A</definedName>
    <definedName name="Slicer_Yea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s>
  <extLst>
    <ext xmlns:x14="http://schemas.microsoft.com/office/spreadsheetml/2009/9/main" uri="{876F7934-8845-4945-9796-88D515C7AA90}">
      <x14:pivotCaches>
        <pivotCache cacheId="20"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Date_b4262a31-1cfd-44b7-a833-96f32b30baaf" name="DimDate" connection="Query - DimDate"/>
          <x15:modelTable id="DimGeography_57c0e9ad-30ec-4add-9220-3f314dcb7135" name="DimGeography" connection="Query - DimGeography"/>
          <x15:modelTable id="DimSalesTerritory_e094fe52-1213-4387-82ac-d34077113626" name="DimSalesTerritory" connection="Query - DimSalesTerritory"/>
          <x15:modelTable id="FactInternetSales_c1b7daf8-4775-4c5a-abd1-21e6559201ce" name="FactInternetSales" connection="Query - FactInternetSales"/>
          <x15:modelTable id="DimProduct_867d734d-e2c2-452f-b2cc-3000204b8349" name="DimProduct" connection="Query - DimProduct"/>
          <x15:modelTable id="DimCustomer_1ed09422-2f89-40f3-8435-1aea2ebbbf7d" name="DimCustomer" connection="Query - DimCustomer"/>
          <x15:modelTable id="All measures_92f9c032-2538-4f9d-92b5-25701ed5a062" name="All measures" connection="Query - All measures"/>
        </x15:modelTables>
        <x15:modelRelationships>
          <x15:modelRelationship fromTable="FactInternetSales" fromColumn="ProductKey" toTable="DimProduct" toColumn="ProductKey"/>
          <x15:modelRelationship fromTable="FactInternetSales" fromColumn="SalesTerritoryKey" toTable="DimSalesTerritory" toColumn="SalesTerritory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extLst>
          <ext xmlns:x16="http://schemas.microsoft.com/office/spreadsheetml/2014/11/main" uri="{9835A34E-60A6-4A7C-AAB8-D5F71C897F49}">
            <x16:modelTimeGroupings>
              <x16:modelTimeGrouping tableName="FactInternet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5" i="8" l="1"/>
  <c r="AJ5" i="8" s="1"/>
  <c r="AI4" i="8"/>
  <c r="AK6" i="8" s="1"/>
  <c r="AE13" i="8"/>
  <c r="AF13" i="8"/>
  <c r="AE14" i="8"/>
  <c r="AF14" i="8"/>
  <c r="AE15" i="8"/>
  <c r="AF15" i="8"/>
  <c r="AE16" i="8"/>
  <c r="AF16" i="8"/>
  <c r="AE17" i="8"/>
  <c r="AF17" i="8"/>
  <c r="AE18" i="8"/>
  <c r="AF18" i="8"/>
  <c r="AF12" i="8"/>
  <c r="AE12" i="8"/>
  <c r="Y4" i="8"/>
  <c r="Z4" i="8"/>
  <c r="Y5" i="8"/>
  <c r="Z5" i="8"/>
  <c r="Y6" i="8"/>
  <c r="Z6" i="8"/>
  <c r="Y7" i="8"/>
  <c r="Z7" i="8"/>
  <c r="Y8" i="8"/>
  <c r="Z8" i="8"/>
  <c r="Y9" i="8"/>
  <c r="Z9" i="8"/>
  <c r="Z3" i="8"/>
  <c r="Y3" i="8"/>
  <c r="O13" i="8"/>
  <c r="P13" i="8"/>
  <c r="O14" i="8"/>
  <c r="P14" i="8"/>
  <c r="P12" i="8"/>
  <c r="O12" i="8"/>
  <c r="J6" i="8"/>
  <c r="B11" i="8" a="1"/>
  <c r="B11" i="8" s="1"/>
  <c r="AB9" i="6"/>
  <c r="AC9" i="6"/>
  <c r="AB10" i="6"/>
  <c r="AC10" i="6"/>
  <c r="AC8" i="6"/>
  <c r="AB8" i="6"/>
  <c r="V4" i="6"/>
  <c r="W4" i="6"/>
  <c r="X4" i="6" s="1"/>
  <c r="V5" i="6"/>
  <c r="W5" i="6"/>
  <c r="X5" i="6" s="1"/>
  <c r="V6" i="6"/>
  <c r="W6" i="6"/>
  <c r="X6" i="6" s="1"/>
  <c r="V7" i="6"/>
  <c r="W7" i="6"/>
  <c r="V8" i="6"/>
  <c r="W8" i="6"/>
  <c r="V9" i="6"/>
  <c r="W9" i="6"/>
  <c r="V10" i="6"/>
  <c r="W10" i="6"/>
  <c r="V11" i="6"/>
  <c r="W11" i="6"/>
  <c r="W3" i="6"/>
  <c r="V3" i="6"/>
  <c r="D12" i="6"/>
  <c r="D13" i="6"/>
  <c r="D14" i="6"/>
  <c r="D15" i="6"/>
  <c r="D11" i="6"/>
  <c r="J3" i="6"/>
  <c r="J4" i="6" s="1"/>
  <c r="R10" i="3"/>
  <c r="Q10" i="3"/>
  <c r="R9" i="3"/>
  <c r="Q9" i="3"/>
  <c r="G9" i="3"/>
  <c r="R8" i="3"/>
  <c r="Q8" i="3"/>
  <c r="R7" i="3"/>
  <c r="Q7" i="3"/>
  <c r="AB6" i="3"/>
  <c r="R6" i="3"/>
  <c r="Q6" i="3"/>
  <c r="AB5" i="3"/>
  <c r="R5" i="3"/>
  <c r="Q5" i="3"/>
  <c r="I5" i="3"/>
  <c r="R4" i="3"/>
  <c r="Q4" i="3"/>
  <c r="I4" i="3"/>
  <c r="J4" i="3" s="1"/>
  <c r="R3" i="3"/>
  <c r="Q3" i="3"/>
  <c r="I3" i="3"/>
  <c r="J3" i="3" s="1"/>
  <c r="C26" i="1"/>
  <c r="B18" i="1" a="1"/>
  <c r="B18" i="1" s="1"/>
  <c r="A18" i="1"/>
  <c r="B17" i="1" a="1"/>
  <c r="B17" i="1" s="1"/>
  <c r="A17" i="1"/>
  <c r="B16" i="1" a="1"/>
  <c r="B16" i="1" s="1"/>
  <c r="A16" i="1"/>
  <c r="B15" i="1" a="1"/>
  <c r="B15" i="1" s="1"/>
  <c r="A15" i="1"/>
  <c r="B14" i="1" a="1"/>
  <c r="B14" i="1" s="1"/>
  <c r="A14" i="1"/>
  <c r="X7" i="1"/>
  <c r="Y31" i="1" s="1"/>
  <c r="Y32" i="1" s="1"/>
  <c r="Z32" i="1" s="1"/>
  <c r="Q14" i="8" l="1"/>
  <c r="AJ4" i="8"/>
  <c r="AI8" i="8" s="1"/>
  <c r="Q13" i="8"/>
  <c r="Z12" i="8"/>
  <c r="AA7" i="8" s="1"/>
  <c r="AA6" i="8"/>
  <c r="AA4" i="8"/>
  <c r="AA5" i="8"/>
  <c r="D12" i="8"/>
  <c r="I7" i="3"/>
  <c r="D16" i="8"/>
  <c r="D15" i="8"/>
  <c r="D14" i="8"/>
  <c r="D13" i="8"/>
  <c r="J5" i="8"/>
  <c r="K5" i="8" s="1"/>
  <c r="AD9" i="6"/>
  <c r="D26" i="1"/>
  <c r="Y37" i="1"/>
  <c r="Y38" i="1" s="1"/>
  <c r="Z38" i="1" s="1"/>
  <c r="Y44" i="1"/>
  <c r="Z44" i="1" s="1"/>
  <c r="AD10" i="6"/>
  <c r="Y50" i="1"/>
  <c r="Z50" i="1" s="1"/>
  <c r="Y11" i="1"/>
  <c r="Z11" i="1" s="1"/>
  <c r="Y19" i="1"/>
  <c r="Z19" i="1" s="1"/>
  <c r="Y25" i="1"/>
  <c r="Z9" i="3"/>
  <c r="Z10" i="3" s="1"/>
  <c r="AA11" i="3" s="1"/>
  <c r="V5" i="3"/>
  <c r="C14" i="1"/>
  <c r="D23" i="1"/>
  <c r="C16" i="1"/>
  <c r="D16" i="1" s="1"/>
  <c r="C17" i="1"/>
  <c r="D17" i="1" s="1"/>
  <c r="C15" i="1"/>
  <c r="D15" i="1" s="1"/>
  <c r="C18" i="1"/>
  <c r="D18" i="1" s="1"/>
  <c r="J5" i="3"/>
  <c r="V6" i="3"/>
  <c r="V7" i="3"/>
  <c r="Z13" i="8" l="1"/>
  <c r="AA8" i="8" s="1"/>
  <c r="Z14" i="8"/>
  <c r="AA9" i="8" s="1"/>
  <c r="Y45" i="1"/>
  <c r="Z45" i="1" s="1"/>
  <c r="AA44" i="1" s="1"/>
  <c r="K6" i="8"/>
  <c r="Y12" i="1"/>
  <c r="Z12" i="1" s="1"/>
  <c r="AA11" i="1" s="1"/>
  <c r="Z37" i="1"/>
  <c r="AA38" i="1" s="1"/>
  <c r="Y20" i="1"/>
  <c r="Z20" i="1" s="1"/>
  <c r="AA19" i="1" s="1"/>
  <c r="Z31" i="1"/>
  <c r="AA34" i="1" s="1"/>
  <c r="Y26" i="1"/>
  <c r="Z26" i="1" s="1"/>
  <c r="S8" i="3"/>
  <c r="Y51" i="1"/>
  <c r="Z51" i="1" s="1"/>
  <c r="AA51" i="1" s="1"/>
  <c r="Z25" i="1"/>
  <c r="S6" i="3"/>
  <c r="S9" i="3"/>
  <c r="B23" i="1"/>
  <c r="B24" i="1" s="1"/>
  <c r="S7" i="3"/>
  <c r="S5" i="3"/>
  <c r="S4" i="3"/>
  <c r="S10" i="3"/>
  <c r="AA45" i="1" l="1"/>
  <c r="AA47" i="1" s="1"/>
  <c r="AA37" i="1"/>
  <c r="AA40" i="1" s="1"/>
  <c r="Z15" i="8"/>
  <c r="AA12" i="1"/>
  <c r="AA14" i="1" s="1"/>
  <c r="AA20" i="1"/>
  <c r="AA22" i="1" s="1"/>
  <c r="AA25" i="1"/>
  <c r="AA31" i="1"/>
  <c r="AA26" i="1"/>
  <c r="AA32" i="1"/>
  <c r="AA50" i="1"/>
  <c r="AA53" i="1" s="1"/>
  <c r="S11" i="3"/>
  <c r="AA28"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1F6401-30B1-41E1-B9D9-ECDECF14A9DE}" name="Query - All measures" description="Connection to the 'All measures' query in the workbook." type="100" refreshedVersion="8" minRefreshableVersion="5">
    <extLst>
      <ext xmlns:x15="http://schemas.microsoft.com/office/spreadsheetml/2010/11/main" uri="{DE250136-89BD-433C-8126-D09CA5730AF9}">
        <x15:connection id="1b255aa7-6961-433d-9b80-9a87ad485d9d">
          <x15:oledbPr connection="Provider=Microsoft.Mashup.OleDb.1;Data Source=$Workbook$;Location=&quot;All measures&quot;;Extended Properties=&quot;&quot;">
            <x15:dbTables>
              <x15:dbTable name="All measures"/>
            </x15:dbTables>
          </x15:oledbPr>
        </x15:connection>
      </ext>
    </extLst>
  </connection>
  <connection id="2" xr16:uid="{8A9A0CD4-DC63-4051-BED2-664EC789900C}" name="Query - DimCustomer" description="Connection to the 'DimCustomer' query in the workbook." type="100" refreshedVersion="8" minRefreshableVersion="5">
    <extLst>
      <ext xmlns:x15="http://schemas.microsoft.com/office/spreadsheetml/2010/11/main" uri="{DE250136-89BD-433C-8126-D09CA5730AF9}">
        <x15:connection id="8a9c4361-66d4-4cfe-bc80-1cd7c4f8672f"/>
      </ext>
    </extLst>
  </connection>
  <connection id="3" xr16:uid="{AC1DA4E0-6B23-4F92-9994-2FE9A0C0289B}" name="Query - DimDate" description="Connection to the 'DimDate' query in the workbook." type="100" refreshedVersion="8" minRefreshableVersion="5">
    <extLst>
      <ext xmlns:x15="http://schemas.microsoft.com/office/spreadsheetml/2010/11/main" uri="{DE250136-89BD-433C-8126-D09CA5730AF9}">
        <x15:connection id="a4e03f99-f3d0-4e05-9b7a-3c20912fb7e6">
          <x15:oledbPr connection="Provider=Microsoft.Mashup.OleDb.1;Data Source=$Workbook$;Location=DimDate;Extended Properties=&quot;&quot;">
            <x15:dbTables>
              <x15:dbTable name="DimDate"/>
            </x15:dbTables>
          </x15:oledbPr>
        </x15:connection>
      </ext>
    </extLst>
  </connection>
  <connection id="4" xr16:uid="{D1CEAF5B-090C-4FA2-BE26-25340E81EFB9}" name="Query - DimGeography" description="Connection to the 'DimGeography' query in the workbook." type="100" refreshedVersion="8" minRefreshableVersion="5">
    <extLst>
      <ext xmlns:x15="http://schemas.microsoft.com/office/spreadsheetml/2010/11/main" uri="{DE250136-89BD-433C-8126-D09CA5730AF9}">
        <x15:connection id="8c8e5fa9-6726-41cf-92a3-06ca138e38bf">
          <x15:oledbPr connection="Provider=Microsoft.Mashup.OleDb.1;Data Source=$Workbook$;Location=DimGeography;Extended Properties=&quot;&quot;">
            <x15:dbTables>
              <x15:dbTable name="DimGeography"/>
            </x15:dbTables>
          </x15:oledbPr>
        </x15:connection>
      </ext>
    </extLst>
  </connection>
  <connection id="5" xr16:uid="{9F33670A-5C85-4420-B251-0798C7F652A3}" name="Query - DimProduct" description="Connection to the 'DimProduct' query in the workbook." type="100" refreshedVersion="8" minRefreshableVersion="5">
    <extLst>
      <ext xmlns:x15="http://schemas.microsoft.com/office/spreadsheetml/2010/11/main" uri="{DE250136-89BD-433C-8126-D09CA5730AF9}">
        <x15:connection id="a4d5daab-ce55-4a27-ad38-d0d28184df37">
          <x15:oledbPr connection="Provider=Microsoft.Mashup.OleDb.1;Data Source=$Workbook$;Location=DimProduct;Extended Properties=&quot;&quot;">
            <x15:dbTables>
              <x15:dbTable name="DimProduct"/>
            </x15:dbTables>
          </x15:oledbPr>
        </x15:connection>
      </ext>
    </extLst>
  </connection>
  <connection id="6" xr16:uid="{CC69849C-2A8E-43F4-9823-B3FE92B3D311}" name="Query - DimSalesTerritory" description="Connection to the 'DimSalesTerritory' query in the workbook." type="100" refreshedVersion="8" minRefreshableVersion="5">
    <extLst>
      <ext xmlns:x15="http://schemas.microsoft.com/office/spreadsheetml/2010/11/main" uri="{DE250136-89BD-433C-8126-D09CA5730AF9}">
        <x15:connection id="98cb275d-f397-4e40-8dab-ec3941121a18">
          <x15:oledbPr connection="Provider=Microsoft.Mashup.OleDb.1;Data Source=$Workbook$;Location=DimSalesTerritory;Extended Properties=&quot;&quot;">
            <x15:dbTables>
              <x15:dbTable name="DimSalesTerritory"/>
            </x15:dbTables>
          </x15:oledbPr>
        </x15:connection>
      </ext>
    </extLst>
  </connection>
  <connection id="7" xr16:uid="{93DB6F33-2B27-4B9D-A316-904B10FF376D}" name="Query - FactInternetSales" description="Connection to the 'FactInternetSales' query in the workbook." type="100" refreshedVersion="8" minRefreshableVersion="5">
    <extLst>
      <ext xmlns:x15="http://schemas.microsoft.com/office/spreadsheetml/2010/11/main" uri="{DE250136-89BD-433C-8126-D09CA5730AF9}">
        <x15:connection id="4e3f0afb-4fc4-4055-a6c2-8e9f348213bd">
          <x15:oledbPr connection="Provider=Microsoft.Mashup.OleDb.1;Data Source=$Workbook$;Location=FactInternetSales;Extended Properties=&quot;&quot;">
            <x15:dbTables>
              <x15:dbTable name="FactInternetSales"/>
            </x15:dbTables>
          </x15:oledbPr>
        </x15:connection>
      </ext>
    </extLst>
  </connection>
  <connection id="8" xr16:uid="{B0A56BEE-A1DB-4D0A-92A9-4AA68B6EED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<sst xmlns="http://schemas.openxmlformats.org/spreadsheetml/2006/main" count="18727" uniqueCount="18637">
  <si>
    <t>Sum of COGS</t>
  </si>
  <si>
    <t>Sum of Total revenue</t>
  </si>
  <si>
    <t>Sum of Profit</t>
  </si>
  <si>
    <t>Sum of OrderQuantity</t>
  </si>
  <si>
    <t>All products</t>
  </si>
  <si>
    <t>Sold products</t>
  </si>
  <si>
    <t>Unsold</t>
  </si>
  <si>
    <t>% profit margin</t>
  </si>
  <si>
    <t xml:space="preserve"> #transaction</t>
  </si>
  <si>
    <t>Year</t>
  </si>
  <si>
    <t>Option btn</t>
  </si>
  <si>
    <t xml:space="preserve"> Profit</t>
  </si>
  <si>
    <t>Above Average</t>
  </si>
  <si>
    <t>Above average</t>
  </si>
  <si>
    <t>Total</t>
  </si>
  <si>
    <t>Percentage</t>
  </si>
  <si>
    <t xml:space="preserve"> </t>
  </si>
  <si>
    <t xml:space="preserve"> Revenue</t>
  </si>
  <si>
    <t xml:space="preserve"> transaction</t>
  </si>
  <si>
    <t>Selected years</t>
  </si>
  <si>
    <t>Total profit</t>
  </si>
  <si>
    <t>selected yr</t>
  </si>
  <si>
    <t>prev yr</t>
  </si>
  <si>
    <t>Min of Year</t>
  </si>
  <si>
    <t>profit</t>
  </si>
  <si>
    <t>percentage</t>
  </si>
  <si>
    <t>YoY change</t>
  </si>
  <si>
    <t>Total Revenue</t>
  </si>
  <si>
    <t>Revenue</t>
  </si>
  <si>
    <t>Total COGS</t>
  </si>
  <si>
    <t>Total Prpfit margin</t>
  </si>
  <si>
    <t>Quantity</t>
  </si>
  <si>
    <t>no_of_products</t>
  </si>
  <si>
    <t>Total Profit</t>
  </si>
  <si>
    <t>Products sold</t>
  </si>
  <si>
    <t>Total Transactions</t>
  </si>
  <si>
    <t>// We added if errors so that if a particular month has no values it wont show error</t>
  </si>
  <si>
    <t>Profit margin</t>
  </si>
  <si>
    <t>Cogs</t>
  </si>
  <si>
    <t>Caption[ Bar graph]</t>
  </si>
  <si>
    <t>Caption [Years]</t>
  </si>
  <si>
    <t xml:space="preserve">  </t>
  </si>
  <si>
    <t>Prev yr for caption</t>
  </si>
  <si>
    <t>Apr</t>
  </si>
  <si>
    <t>Feb</t>
  </si>
  <si>
    <t>Jan</t>
  </si>
  <si>
    <t>Jul</t>
  </si>
  <si>
    <t>Jun</t>
  </si>
  <si>
    <t>Mar</t>
  </si>
  <si>
    <t>May</t>
  </si>
  <si>
    <t>Month Name</t>
  </si>
  <si>
    <t xml:space="preserve">top </t>
  </si>
  <si>
    <t>contri of top 3 mnths</t>
  </si>
  <si>
    <t>Line chart</t>
  </si>
  <si>
    <t>Day Name</t>
  </si>
  <si>
    <t>Fri</t>
  </si>
  <si>
    <t>Mon</t>
  </si>
  <si>
    <t>Sat</t>
  </si>
  <si>
    <t>Sun</t>
  </si>
  <si>
    <t>Thu</t>
  </si>
  <si>
    <t>Tue</t>
  </si>
  <si>
    <t>Wed</t>
  </si>
  <si>
    <t>Highlight</t>
  </si>
  <si>
    <t>top</t>
  </si>
  <si>
    <t>WeekType</t>
  </si>
  <si>
    <t>Weekday</t>
  </si>
  <si>
    <t>Weekend</t>
  </si>
  <si>
    <t>%</t>
  </si>
  <si>
    <t>pie</t>
  </si>
  <si>
    <t>Quarter</t>
  </si>
  <si>
    <t>Qtr-1</t>
  </si>
  <si>
    <t>Qtr-2</t>
  </si>
  <si>
    <t>Qtr-3</t>
  </si>
  <si>
    <t>Qtr-4</t>
  </si>
  <si>
    <t>Sum of Profit2</t>
  </si>
  <si>
    <t>Quarter card</t>
  </si>
  <si>
    <t>Product name</t>
  </si>
  <si>
    <t>Mountain-200 Black, 38</t>
  </si>
  <si>
    <t>Mountain-200 Black, 42</t>
  </si>
  <si>
    <t>Mountain-200 Black, 46</t>
  </si>
  <si>
    <t>Mountain-200 Silver, 38</t>
  </si>
  <si>
    <t>Mountain-200 Silver, 42</t>
  </si>
  <si>
    <t>Mountain-200 Silver, 46</t>
  </si>
  <si>
    <t>Road-150 Red, 52</t>
  </si>
  <si>
    <t>Road-150 Red, 56</t>
  </si>
  <si>
    <t>Road-250 Black, 44</t>
  </si>
  <si>
    <t>Road-250 Black, 48</t>
  </si>
  <si>
    <t>Road-250 Black, 52</t>
  </si>
  <si>
    <t>Road-250 Black, 58</t>
  </si>
  <si>
    <t>Road-250 Red, 58</t>
  </si>
  <si>
    <t>Road-550-W Yellow, 38</t>
  </si>
  <si>
    <t>Road-550-W Yellow, 40</t>
  </si>
  <si>
    <t>Road-550-W Yellow, 42</t>
  </si>
  <si>
    <t>Road-550-W Yellow, 44</t>
  </si>
  <si>
    <t>Road-550-W Yellow, 48</t>
  </si>
  <si>
    <t>Touring-1000 Blue, 46</t>
  </si>
  <si>
    <t>Road-350-W Yellow, 40</t>
  </si>
  <si>
    <t>Touring-1000 Yellow, 46</t>
  </si>
  <si>
    <t>Road-350-W Yellow, 42</t>
  </si>
  <si>
    <t>Road-350-W Yellow, 48</t>
  </si>
  <si>
    <t>Touring-1000 Blue, 54</t>
  </si>
  <si>
    <t>Touring-1000 Yellow, 54</t>
  </si>
  <si>
    <t>Touring-1000 Yellow, 50</t>
  </si>
  <si>
    <t>Road-350-W Yellow, 44</t>
  </si>
  <si>
    <t>Touring-1000 Blue, 50</t>
  </si>
  <si>
    <t>Touring-1000 Blue, 60</t>
  </si>
  <si>
    <t>Touring-1000 Yellow, 60</t>
  </si>
  <si>
    <t>Road-750 Black, 52</t>
  </si>
  <si>
    <t>Road-750 Black, 44</t>
  </si>
  <si>
    <t>Road-750 Black, 48</t>
  </si>
  <si>
    <t>Road-750 Black, 58</t>
  </si>
  <si>
    <t>Mountain-400-W Silver, 38</t>
  </si>
  <si>
    <t>Sport-100 Helmet, Red</t>
  </si>
  <si>
    <t>Mountain-400-W Silver, 42</t>
  </si>
  <si>
    <t>Touring-2000 Blue, 50</t>
  </si>
  <si>
    <t>Mountain-400-W Silver, 46</t>
  </si>
  <si>
    <t>Sport-100 Helmet, Blue</t>
  </si>
  <si>
    <t>Touring-2000 Blue, 46</t>
  </si>
  <si>
    <t>Sport-100 Helmet, Black</t>
  </si>
  <si>
    <t>Mountain-400-W Silver, 40</t>
  </si>
  <si>
    <t>Touring-2000 Blue, 54</t>
  </si>
  <si>
    <t>Touring-2000 Blue, 60</t>
  </si>
  <si>
    <t>HL Mountain Tire</t>
  </si>
  <si>
    <t>Fender Set - Mountain</t>
  </si>
  <si>
    <t>Hydration Pack - 70 oz.</t>
  </si>
  <si>
    <t>All-Purpose Bike Stand</t>
  </si>
  <si>
    <t>Hitch Rack - 4-Bike</t>
  </si>
  <si>
    <t>ML Mountain Tire</t>
  </si>
  <si>
    <t>HL Road Tire</t>
  </si>
  <si>
    <t>Touring-3000 Blue, 62</t>
  </si>
  <si>
    <t>Touring-3000 Yellow, 50</t>
  </si>
  <si>
    <t>Touring Tire</t>
  </si>
  <si>
    <t>Women's Mountain Shorts, L</t>
  </si>
  <si>
    <t>Women's Mountain Shorts, M</t>
  </si>
  <si>
    <t>Touring-3000 Yellow, 44</t>
  </si>
  <si>
    <t>Touring-3000 Yellow, 62</t>
  </si>
  <si>
    <t>Touring-3000 Yellow, 58</t>
  </si>
  <si>
    <t>ML Road Tire</t>
  </si>
  <si>
    <t>Touring-3000 Blue, 58</t>
  </si>
  <si>
    <t>LL Road Tire</t>
  </si>
  <si>
    <t>Mountain-500 Silver, 48</t>
  </si>
  <si>
    <t>Mountain-500 Black, 48</t>
  </si>
  <si>
    <t>Mountain-500 Silver, 52</t>
  </si>
  <si>
    <t>LL Mountain Tire</t>
  </si>
  <si>
    <t>Touring-3000 Yellow, 54</t>
  </si>
  <si>
    <t>Touring-3000 Blue, 50</t>
  </si>
  <si>
    <t>Touring-3000 Blue, 44</t>
  </si>
  <si>
    <t>Water Bottle - 30 oz.</t>
  </si>
  <si>
    <t>Women's Mountain Shorts, S</t>
  </si>
  <si>
    <t>Mountain-500 Black, 44</t>
  </si>
  <si>
    <t>Mountain Bottle Cage</t>
  </si>
  <si>
    <t>Mountain-500 Black, 42</t>
  </si>
  <si>
    <t>Mountain-500 Black, 40</t>
  </si>
  <si>
    <t>Mountain-500 Silver, 40</t>
  </si>
  <si>
    <t>Mountain-500 Black, 52</t>
  </si>
  <si>
    <t>Mountain Tire Tube</t>
  </si>
  <si>
    <t>Mountain-500 Silver, 42</t>
  </si>
  <si>
    <t>Road Bottle Cage</t>
  </si>
  <si>
    <t>Classic Vest, M</t>
  </si>
  <si>
    <t>Classic Vest, L</t>
  </si>
  <si>
    <t>Half-Finger Gloves, M</t>
  </si>
  <si>
    <t>Half-Finger Gloves, S</t>
  </si>
  <si>
    <t>Classic Vest, S</t>
  </si>
  <si>
    <t>Half-Finger Gloves, L</t>
  </si>
  <si>
    <t>Road Tire Tube</t>
  </si>
  <si>
    <t>Long-Sleeve Logo Jersey, M</t>
  </si>
  <si>
    <t>Long-Sleeve Logo Jersey, L</t>
  </si>
  <si>
    <t>Short-Sleeve Classic Jersey, XL</t>
  </si>
  <si>
    <t>Long-Sleeve Logo Jersey, S</t>
  </si>
  <si>
    <t>Short-Sleeve Classic Jersey, M</t>
  </si>
  <si>
    <t>Short-Sleeve Classic Jersey, S</t>
  </si>
  <si>
    <t>Long-Sleeve Logo Jersey, XL</t>
  </si>
  <si>
    <t>Touring Tire Tube</t>
  </si>
  <si>
    <t>Short-Sleeve Classic Jersey, L</t>
  </si>
  <si>
    <t>AWC Logo Cap</t>
  </si>
  <si>
    <t>Patch Kit/8 Patches</t>
  </si>
  <si>
    <t>Bike Wash - Dissolver</t>
  </si>
  <si>
    <t>Racing Socks, M</t>
  </si>
  <si>
    <t>Racing Socks, L</t>
  </si>
  <si>
    <t>Top - 5</t>
  </si>
  <si>
    <t>Others</t>
  </si>
  <si>
    <t>sum of profit</t>
  </si>
  <si>
    <t>duplicate</t>
  </si>
  <si>
    <t>`</t>
  </si>
  <si>
    <t>Color</t>
  </si>
  <si>
    <t>Black</t>
  </si>
  <si>
    <t>Blue</t>
  </si>
  <si>
    <t>Multi</t>
  </si>
  <si>
    <t>Red</t>
  </si>
  <si>
    <t>Silver</t>
  </si>
  <si>
    <t>Unspecified</t>
  </si>
  <si>
    <t>White</t>
  </si>
  <si>
    <t>Yellow</t>
  </si>
  <si>
    <t>Grey</t>
  </si>
  <si>
    <t>Silver/Black</t>
  </si>
  <si>
    <t>Chart data</t>
  </si>
  <si>
    <t>Price type</t>
  </si>
  <si>
    <t>Expensive</t>
  </si>
  <si>
    <t>Less Expensive</t>
  </si>
  <si>
    <t>Max Value</t>
  </si>
  <si>
    <t>Circle position</t>
  </si>
  <si>
    <t>Bar graph(Right)</t>
  </si>
  <si>
    <t>0.00</t>
  </si>
  <si>
    <t>full name</t>
  </si>
  <si>
    <t>Abby Sanchez</t>
  </si>
  <si>
    <t>Adam Hill</t>
  </si>
  <si>
    <t>Adriana Lopez</t>
  </si>
  <si>
    <t>Adrienne Gomez</t>
  </si>
  <si>
    <t>Adrienne Gutierrez</t>
  </si>
  <si>
    <t>Aidan Foster</t>
  </si>
  <si>
    <t>Aimee Zhang</t>
  </si>
  <si>
    <t>Alan Huang</t>
  </si>
  <si>
    <t>Albert Navarro</t>
  </si>
  <si>
    <t>Alejandro Goel</t>
  </si>
  <si>
    <t>Alejandro Huang</t>
  </si>
  <si>
    <t>Alejandro Liu</t>
  </si>
  <si>
    <t>Alejandro Xu</t>
  </si>
  <si>
    <t>Alex Hill</t>
  </si>
  <si>
    <t>Alexandra Flores</t>
  </si>
  <si>
    <t>Alexis Long</t>
  </si>
  <si>
    <t>Alfredo Ortega</t>
  </si>
  <si>
    <t>Alfredo Ramos</t>
  </si>
  <si>
    <t>Alfredo Serrano</t>
  </si>
  <si>
    <t>Alfredo Suarez</t>
  </si>
  <si>
    <t>Alicia Chapman</t>
  </si>
  <si>
    <t>Alicia Goel</t>
  </si>
  <si>
    <t>Alisha Chander</t>
  </si>
  <si>
    <t>Alisha Shen</t>
  </si>
  <si>
    <t>Alisha Zheng</t>
  </si>
  <si>
    <t>Alison Kumar</t>
  </si>
  <si>
    <t>Allen Fernandez</t>
  </si>
  <si>
    <t>Allen Suri</t>
  </si>
  <si>
    <t>Alvin Jai</t>
  </si>
  <si>
    <t>Alvin Sharma</t>
  </si>
  <si>
    <t>Amy Cai</t>
  </si>
  <si>
    <t>Amy Chow</t>
  </si>
  <si>
    <t>Amy Gao</t>
  </si>
  <si>
    <t>Amy He</t>
  </si>
  <si>
    <t>Amy Wu</t>
  </si>
  <si>
    <t>Andre Garcia</t>
  </si>
  <si>
    <t>Andrea Collins</t>
  </si>
  <si>
    <t>Andy Gomez</t>
  </si>
  <si>
    <t>Andy Vazquez</t>
  </si>
  <si>
    <t>Angela Henderson</t>
  </si>
  <si>
    <t>Ann Gonzalez</t>
  </si>
  <si>
    <t>Ann Madan</t>
  </si>
  <si>
    <t>Ann Martinez</t>
  </si>
  <si>
    <t>Anna Martin</t>
  </si>
  <si>
    <t>Anna Martinez</t>
  </si>
  <si>
    <t>Anna Rogers</t>
  </si>
  <si>
    <t>Anna Watson</t>
  </si>
  <si>
    <t>Anne Ortega</t>
  </si>
  <si>
    <t>Antonio Patterson</t>
  </si>
  <si>
    <t>April Tang</t>
  </si>
  <si>
    <t>Armando Hernandez</t>
  </si>
  <si>
    <t>Armando Vazquez</t>
  </si>
  <si>
    <t>Arthur Fernandez</t>
  </si>
  <si>
    <t>Arthur Gomez</t>
  </si>
  <si>
    <t>Arthur Mehta</t>
  </si>
  <si>
    <t>Arthur Suri</t>
  </si>
  <si>
    <t>Ashley Patterson</t>
  </si>
  <si>
    <t>Ashley Russell</t>
  </si>
  <si>
    <t>Audrey Munoz</t>
  </si>
  <si>
    <t>Audrey Ramos</t>
  </si>
  <si>
    <t>Autumn Chen</t>
  </si>
  <si>
    <t>Autumn Liu</t>
  </si>
  <si>
    <t>Autumn Ma</t>
  </si>
  <si>
    <t>Autumn Wang</t>
  </si>
  <si>
    <t>Barbara Beck</t>
  </si>
  <si>
    <t>Barbara Deng</t>
  </si>
  <si>
    <t>Barbara Goel</t>
  </si>
  <si>
    <t>Barbara Huang</t>
  </si>
  <si>
    <t>Barbara Lal</t>
  </si>
  <si>
    <t>Barbara Liang</t>
  </si>
  <si>
    <t>Barbara Shen</t>
  </si>
  <si>
    <t>Barbara Zeng</t>
  </si>
  <si>
    <t>Barry Kovár</t>
  </si>
  <si>
    <t>Barry Lopez</t>
  </si>
  <si>
    <t>Barry Sai</t>
  </si>
  <si>
    <t>Beth Moreno</t>
  </si>
  <si>
    <t>Bianca Cai</t>
  </si>
  <si>
    <t>Bianca Gao</t>
  </si>
  <si>
    <t>Bonnie Jai</t>
  </si>
  <si>
    <t>Bonnie Raje</t>
  </si>
  <si>
    <t>Brad Shan</t>
  </si>
  <si>
    <t>Bradley Lal</t>
  </si>
  <si>
    <t>Brandi Hernandez</t>
  </si>
  <si>
    <t>Brandi Suarez</t>
  </si>
  <si>
    <t>Brandy Fernandez</t>
  </si>
  <si>
    <t>Brandy Garcia</t>
  </si>
  <si>
    <t>Brandy Saunders</t>
  </si>
  <si>
    <t>Brenda Perez</t>
  </si>
  <si>
    <t>Brendan Goldstein</t>
  </si>
  <si>
    <t>Brendan Rai</t>
  </si>
  <si>
    <t>Brendan Raji</t>
  </si>
  <si>
    <t>Brendan Xie</t>
  </si>
  <si>
    <t>Brent Guo</t>
  </si>
  <si>
    <t>Brent He</t>
  </si>
  <si>
    <t>Brett Malhotra</t>
  </si>
  <si>
    <t>Brett Raman</t>
  </si>
  <si>
    <t>Briana Ashe</t>
  </si>
  <si>
    <t>Briana Carlson</t>
  </si>
  <si>
    <t>Briana Diaz</t>
  </si>
  <si>
    <t>Bridget Goel</t>
  </si>
  <si>
    <t>Bridget She</t>
  </si>
  <si>
    <t>Britta Simon</t>
  </si>
  <si>
    <t>Brittney Ma</t>
  </si>
  <si>
    <t>Brittney She</t>
  </si>
  <si>
    <t>Brittney Zhang</t>
  </si>
  <si>
    <t>Brooke Ward</t>
  </si>
  <si>
    <t>Bruce Sai</t>
  </si>
  <si>
    <t>Bryant Kapoor</t>
  </si>
  <si>
    <t>Bryant Rana</t>
  </si>
  <si>
    <t>Bryant Sai</t>
  </si>
  <si>
    <t>Bryant Sanchez</t>
  </si>
  <si>
    <t>Byron Carlson</t>
  </si>
  <si>
    <t>Candace Arun</t>
  </si>
  <si>
    <t>Candace Madan</t>
  </si>
  <si>
    <t>Candace Raman</t>
  </si>
  <si>
    <t>Candace Sanchez</t>
  </si>
  <si>
    <t>Candace Sara</t>
  </si>
  <si>
    <t>Candice Sun</t>
  </si>
  <si>
    <t>Candice Zhu</t>
  </si>
  <si>
    <t>Cara Hu</t>
  </si>
  <si>
    <t>Cara Zeng</t>
  </si>
  <si>
    <t>Carl Raji</t>
  </si>
  <si>
    <t>Carl Shan</t>
  </si>
  <si>
    <t>Carla Rana</t>
  </si>
  <si>
    <t>Carla Rodriguez</t>
  </si>
  <si>
    <t>Carla Sullivan</t>
  </si>
  <si>
    <t>Carlos Morgan</t>
  </si>
  <si>
    <t>Carly Anand</t>
  </si>
  <si>
    <t>Carly Goel</t>
  </si>
  <si>
    <t>Carly Jai</t>
  </si>
  <si>
    <t>Carmen Perez</t>
  </si>
  <si>
    <t>Carmen Prasad</t>
  </si>
  <si>
    <t>Carol Nelson</t>
  </si>
  <si>
    <t>Carolyn Garcia</t>
  </si>
  <si>
    <t>Carolyn Gonzalez</t>
  </si>
  <si>
    <t>Carolyn Rodriguez</t>
  </si>
  <si>
    <t>Casey Munoz</t>
  </si>
  <si>
    <t>Casey Navarro</t>
  </si>
  <si>
    <t>Casey Suarez</t>
  </si>
  <si>
    <t>Casey Vazquez</t>
  </si>
  <si>
    <t>Casey Xie</t>
  </si>
  <si>
    <t>Cassandra Arthur</t>
  </si>
  <si>
    <t>Cassandra Sara</t>
  </si>
  <si>
    <t>Cassandra Van</t>
  </si>
  <si>
    <t>Cassidy Henderson</t>
  </si>
  <si>
    <t>Cassie Nath</t>
  </si>
  <si>
    <t>Catherine Cox</t>
  </si>
  <si>
    <t>Cedric Cai</t>
  </si>
  <si>
    <t>Cedric Kumar</t>
  </si>
  <si>
    <t>Cedric Liu</t>
  </si>
  <si>
    <t>Cedric Nara</t>
  </si>
  <si>
    <t>Cedric She</t>
  </si>
  <si>
    <t>Cesar Chandra</t>
  </si>
  <si>
    <t>Cesar Mehta</t>
  </si>
  <si>
    <t>Cesar Sara</t>
  </si>
  <si>
    <t>Chad Yuan</t>
  </si>
  <si>
    <t>Chelsea Mehta</t>
  </si>
  <si>
    <t>Cheryl Blanco</t>
  </si>
  <si>
    <t>Cheryl Navarro</t>
  </si>
  <si>
    <t>Chloe Johnson</t>
  </si>
  <si>
    <t>Christine Goel</t>
  </si>
  <si>
    <t>Christine Stone</t>
  </si>
  <si>
    <t>Christopher Thomas</t>
  </si>
  <si>
    <t>Christy Chow</t>
  </si>
  <si>
    <t>Christy Gao</t>
  </si>
  <si>
    <t>Christy Liu</t>
  </si>
  <si>
    <t>Christy Pal</t>
  </si>
  <si>
    <t>Christy Raje</t>
  </si>
  <si>
    <t>Cindy Mehta</t>
  </si>
  <si>
    <t>Clarence Liu</t>
  </si>
  <si>
    <t>Clarence Shan</t>
  </si>
  <si>
    <t>Clarence She</t>
  </si>
  <si>
    <t>Clarence Wu</t>
  </si>
  <si>
    <t>Clarence Xie</t>
  </si>
  <si>
    <t>Clarence Xu</t>
  </si>
  <si>
    <t>Clarence Zhang</t>
  </si>
  <si>
    <t>Claudia Ye</t>
  </si>
  <si>
    <t>Claudia Zhang</t>
  </si>
  <si>
    <t>Clayton Chavez</t>
  </si>
  <si>
    <t>Clayton Jai</t>
  </si>
  <si>
    <t>Clayton Nara</t>
  </si>
  <si>
    <t>Clayton Rai</t>
  </si>
  <si>
    <t>Clayton Sharma</t>
  </si>
  <si>
    <t>Clifford Chapman</t>
  </si>
  <si>
    <t>Clinton Gutierrez</t>
  </si>
  <si>
    <t>Colin Shan</t>
  </si>
  <si>
    <t>Colin Stone</t>
  </si>
  <si>
    <t>Colin Yang</t>
  </si>
  <si>
    <t>Colleen Harrison</t>
  </si>
  <si>
    <t>Colleen Huang</t>
  </si>
  <si>
    <t>Colleen Raje</t>
  </si>
  <si>
    <t>Colleen West</t>
  </si>
  <si>
    <t>Connor Ross</t>
  </si>
  <si>
    <t>Corey She</t>
  </si>
  <si>
    <t>Cory Madan</t>
  </si>
  <si>
    <t>Craig Munoz</t>
  </si>
  <si>
    <t>Cristina Nara</t>
  </si>
  <si>
    <t>Crystal Chen</t>
  </si>
  <si>
    <t>Crystal Huang</t>
  </si>
  <si>
    <t>Curtis Cai</t>
  </si>
  <si>
    <t>Curtis Gao</t>
  </si>
  <si>
    <t>Curtis Wang</t>
  </si>
  <si>
    <t>Cynthia Chandra</t>
  </si>
  <si>
    <t>Cynthia Martinez</t>
  </si>
  <si>
    <t>Daisy Jiménez</t>
  </si>
  <si>
    <t>Dale Goel</t>
  </si>
  <si>
    <t>Dale Nara</t>
  </si>
  <si>
    <t>Dalton Garcia</t>
  </si>
  <si>
    <t>Dalton Miller</t>
  </si>
  <si>
    <t>Dana Ramos</t>
  </si>
  <si>
    <t>Danny Ortega</t>
  </si>
  <si>
    <t>Danny Suarez</t>
  </si>
  <si>
    <t>Danny Vazquez</t>
  </si>
  <si>
    <t>Darren Gutierrez</t>
  </si>
  <si>
    <t>Darren Hernandez</t>
  </si>
  <si>
    <t>Darren Malhotra</t>
  </si>
  <si>
    <t>Darryl Liu</t>
  </si>
  <si>
    <t>Darryl Yang</t>
  </si>
  <si>
    <t>Darryl Zheng</t>
  </si>
  <si>
    <t>David Lee</t>
  </si>
  <si>
    <t>David Li</t>
  </si>
  <si>
    <t>Dawn Huang</t>
  </si>
  <si>
    <t>Dawn Nara</t>
  </si>
  <si>
    <t>Dawn Nath</t>
  </si>
  <si>
    <t>Dawn Raji</t>
  </si>
  <si>
    <t>Deanna Ashe</t>
  </si>
  <si>
    <t>Deanna Martin</t>
  </si>
  <si>
    <t>Deanna Schmidt</t>
  </si>
  <si>
    <t>Deborah Lal</t>
  </si>
  <si>
    <t>Deborah Shan</t>
  </si>
  <si>
    <t>Deborah Yuan</t>
  </si>
  <si>
    <t>Denise Fernandez</t>
  </si>
  <si>
    <t>Denise Kapoor</t>
  </si>
  <si>
    <t>Denise Mehta</t>
  </si>
  <si>
    <t>Denise Vance</t>
  </si>
  <si>
    <t>Dennis Hu</t>
  </si>
  <si>
    <t>Dennis Zeng</t>
  </si>
  <si>
    <t>Derek Raje</t>
  </si>
  <si>
    <t>Derek Shan</t>
  </si>
  <si>
    <t>Desiree Rubio</t>
  </si>
  <si>
    <t>Devin Green</t>
  </si>
  <si>
    <t>Devin Sanders</t>
  </si>
  <si>
    <t>Devin Taylor</t>
  </si>
  <si>
    <t>Devon Chander</t>
  </si>
  <si>
    <t>Devon Deng</t>
  </si>
  <si>
    <t>Devon Kennedy</t>
  </si>
  <si>
    <t>Devon Luo</t>
  </si>
  <si>
    <t>Diane Romero</t>
  </si>
  <si>
    <t>Donald Garcia</t>
  </si>
  <si>
    <t>Donna Sharma</t>
  </si>
  <si>
    <t>Dorothy Robinson</t>
  </si>
  <si>
    <t>Douglas Rodriguez</t>
  </si>
  <si>
    <t>Douglas Suri</t>
  </si>
  <si>
    <t>Drew Andersen</t>
  </si>
  <si>
    <t>Drew Jai</t>
  </si>
  <si>
    <t>Dustin Chander</t>
  </si>
  <si>
    <t>Dustin Goldstein</t>
  </si>
  <si>
    <t>Dwayne Ortega</t>
  </si>
  <si>
    <t>Ebony Mehta</t>
  </si>
  <si>
    <t>Ebony Munoz</t>
  </si>
  <si>
    <t>Ebony Perez</t>
  </si>
  <si>
    <t>Eddie Ortega</t>
  </si>
  <si>
    <t>Eddie Torres</t>
  </si>
  <si>
    <t>Edgar Mehta</t>
  </si>
  <si>
    <t>Edward Wilson</t>
  </si>
  <si>
    <t>Edwin Bhat</t>
  </si>
  <si>
    <t>Edwin Gao</t>
  </si>
  <si>
    <t>Edwin Lin</t>
  </si>
  <si>
    <t>Edwin Tang</t>
  </si>
  <si>
    <t>Elizabeth Alexander</t>
  </si>
  <si>
    <t>Emily Long</t>
  </si>
  <si>
    <t>Erica Sun</t>
  </si>
  <si>
    <t>Erica Wang</t>
  </si>
  <si>
    <t>Erica Ye</t>
  </si>
  <si>
    <t>Erika Romero</t>
  </si>
  <si>
    <t>Erika Rubio</t>
  </si>
  <si>
    <t>Ernest Guo</t>
  </si>
  <si>
    <t>Ernest Zhu</t>
  </si>
  <si>
    <t>Ethan Jones</t>
  </si>
  <si>
    <t>Ethan Martinez</t>
  </si>
  <si>
    <t>Eugene She</t>
  </si>
  <si>
    <t>Evan Edwards</t>
  </si>
  <si>
    <t>Evan Parker</t>
  </si>
  <si>
    <t>Evelyn Madan</t>
  </si>
  <si>
    <t>Evelyn Mehta</t>
  </si>
  <si>
    <t>Evelyn Rodriguez</t>
  </si>
  <si>
    <t>Evelyn Subram</t>
  </si>
  <si>
    <t>Felicia Moreno</t>
  </si>
  <si>
    <t>Fernando Bryant</t>
  </si>
  <si>
    <t>Francis Alvarez</t>
  </si>
  <si>
    <t>Francis Romero</t>
  </si>
  <si>
    <t>Francis Sanz</t>
  </si>
  <si>
    <t>Francisco Gonzalez</t>
  </si>
  <si>
    <t>Francisco Sai</t>
  </si>
  <si>
    <t>Francisco Subram</t>
  </si>
  <si>
    <t>Frank Carlson</t>
  </si>
  <si>
    <t>Frank Hernandez</t>
  </si>
  <si>
    <t>Franklin Sun</t>
  </si>
  <si>
    <t>Frederick Martinez</t>
  </si>
  <si>
    <t>Frederick Sai</t>
  </si>
  <si>
    <t>Gabriella Parker</t>
  </si>
  <si>
    <t>Gabriella Sanders</t>
  </si>
  <si>
    <t>Gary Alonso</t>
  </si>
  <si>
    <t>Gary Gutierrez</t>
  </si>
  <si>
    <t>Gary Romero</t>
  </si>
  <si>
    <t>Gavin Perry</t>
  </si>
  <si>
    <t>Geoffrey Fernandez</t>
  </si>
  <si>
    <t>Geoffrey Perez</t>
  </si>
  <si>
    <t>Geoffrey Rodriguez</t>
  </si>
  <si>
    <t>Geoffrey Sara</t>
  </si>
  <si>
    <t>George Fernandez</t>
  </si>
  <si>
    <t>George Garcia</t>
  </si>
  <si>
    <t>George Gonzalez</t>
  </si>
  <si>
    <t>George Sanchez</t>
  </si>
  <si>
    <t>Gerald Arun</t>
  </si>
  <si>
    <t>Gilbert Liang</t>
  </si>
  <si>
    <t>Gilbert Shen</t>
  </si>
  <si>
    <t>Gina Dominguez</t>
  </si>
  <si>
    <t>Glenn Liang</t>
  </si>
  <si>
    <t>Glenn Liu</t>
  </si>
  <si>
    <t>Gloria Alonso</t>
  </si>
  <si>
    <t>Gloria Munoz</t>
  </si>
  <si>
    <t>Gloria Ortega</t>
  </si>
  <si>
    <t>Gloria Ruiz</t>
  </si>
  <si>
    <t>Gloria Serrano</t>
  </si>
  <si>
    <t>Grant Nara</t>
  </si>
  <si>
    <t>Grant Rai</t>
  </si>
  <si>
    <t>Grant Yuan</t>
  </si>
  <si>
    <t>Gregory Becker</t>
  </si>
  <si>
    <t>Gregory Shan</t>
  </si>
  <si>
    <t>Hannah Butler</t>
  </si>
  <si>
    <t>Hannah Lewis</t>
  </si>
  <si>
    <t>Hany Morcos</t>
  </si>
  <si>
    <t>Heather Zhou</t>
  </si>
  <si>
    <t>Hector Blanco</t>
  </si>
  <si>
    <t>Hector Gill</t>
  </si>
  <si>
    <t>Hector Gutierrez</t>
  </si>
  <si>
    <t>Hector Moreno</t>
  </si>
  <si>
    <t>Hector Vazquez</t>
  </si>
  <si>
    <t>Holly Fernandez</t>
  </si>
  <si>
    <t>Holly Martinez</t>
  </si>
  <si>
    <t>Hunter Gonzales</t>
  </si>
  <si>
    <t>Ian Martinez</t>
  </si>
  <si>
    <t>Ian Price</t>
  </si>
  <si>
    <t>Ioannis Xylaras</t>
  </si>
  <si>
    <t>Irving Schmidt</t>
  </si>
  <si>
    <t>Isaac Morris</t>
  </si>
  <si>
    <t>Isabella Davis</t>
  </si>
  <si>
    <t>Isabelle Long</t>
  </si>
  <si>
    <t>Isaiah Ramirez</t>
  </si>
  <si>
    <t>Ivan Fernandez</t>
  </si>
  <si>
    <t>Jaclyn Guo</t>
  </si>
  <si>
    <t>Jaclyn Liu</t>
  </si>
  <si>
    <t>Jaclyn Nara</t>
  </si>
  <si>
    <t>Jaclyn Shen</t>
  </si>
  <si>
    <t>Jaclyn Xu</t>
  </si>
  <si>
    <t>Jaclyn Yuan</t>
  </si>
  <si>
    <t>Jaclyn Zhao</t>
  </si>
  <si>
    <t>Jaclyn Zheng</t>
  </si>
  <si>
    <t>Jaclyn Zhou</t>
  </si>
  <si>
    <t>Jacqueline Torres</t>
  </si>
  <si>
    <t>Jacquelyn Diaz</t>
  </si>
  <si>
    <t>Jacquelyn Hernandez</t>
  </si>
  <si>
    <t>Jaime Deng</t>
  </si>
  <si>
    <t>Jaime Gill</t>
  </si>
  <si>
    <t>Jaime Gutierrez</t>
  </si>
  <si>
    <t>Jaime Xie</t>
  </si>
  <si>
    <t>Jake Chen</t>
  </si>
  <si>
    <t>Jamie Gao</t>
  </si>
  <si>
    <t>Jamie Guo</t>
  </si>
  <si>
    <t>Jamie Sanz</t>
  </si>
  <si>
    <t>Jamie Sun</t>
  </si>
  <si>
    <t>Janet Browning</t>
  </si>
  <si>
    <t>Janet Ortega</t>
  </si>
  <si>
    <t>Jarrod Madan</t>
  </si>
  <si>
    <t>Jarrod Sara</t>
  </si>
  <si>
    <t>Jarrod Suri</t>
  </si>
  <si>
    <t>Javier Serrano</t>
  </si>
  <si>
    <t>Jay Arthur</t>
  </si>
  <si>
    <t>Jay Carlson</t>
  </si>
  <si>
    <t>Jay Kapoor</t>
  </si>
  <si>
    <t>Jay Lopez</t>
  </si>
  <si>
    <t>Jay Madan</t>
  </si>
  <si>
    <t>Jay Ramos</t>
  </si>
  <si>
    <t>Jeffery Lu</t>
  </si>
  <si>
    <t>Jennifer Green</t>
  </si>
  <si>
    <t>Jenny Andersen</t>
  </si>
  <si>
    <t>Jenny Ferrier</t>
  </si>
  <si>
    <t>Jenny Sun</t>
  </si>
  <si>
    <t>Jenny Zhang</t>
  </si>
  <si>
    <t>Jenny Zheng</t>
  </si>
  <si>
    <t>Jerome Dominguez</t>
  </si>
  <si>
    <t>Jerome Suarez</t>
  </si>
  <si>
    <t>Jesse Hall</t>
  </si>
  <si>
    <t>Jessica Bell</t>
  </si>
  <si>
    <t>Jessie Moreno</t>
  </si>
  <si>
    <t>Jessie Ramos</t>
  </si>
  <si>
    <t>Jessie Zhou</t>
  </si>
  <si>
    <t>Jésus Blanco</t>
  </si>
  <si>
    <t>Jésus Serrano</t>
  </si>
  <si>
    <t>Jill Carlson</t>
  </si>
  <si>
    <t>Jill Diaz</t>
  </si>
  <si>
    <t>Jill Gutierrez</t>
  </si>
  <si>
    <t>Jill Murphy</t>
  </si>
  <si>
    <t>Jill Ortega</t>
  </si>
  <si>
    <t>Jimmy Dominguez</t>
  </si>
  <si>
    <t>Jimmy Travers</t>
  </si>
  <si>
    <t>Jimmy Vazquez</t>
  </si>
  <si>
    <t>Joan Hernandez</t>
  </si>
  <si>
    <t>Joanna Ashe</t>
  </si>
  <si>
    <t>Joanna Vazquez</t>
  </si>
  <si>
    <t>Jocelyn Coleman</t>
  </si>
  <si>
    <t>Jodi Chapman</t>
  </si>
  <si>
    <t>Jodi Chavez</t>
  </si>
  <si>
    <t>Jodi Goel</t>
  </si>
  <si>
    <t>Joe Ramos</t>
  </si>
  <si>
    <t>Joe Rana</t>
  </si>
  <si>
    <t>Joe Schmidt</t>
  </si>
  <si>
    <t>Joe Srini</t>
  </si>
  <si>
    <t>Joe Vazquez</t>
  </si>
  <si>
    <t>Johnathan Perez</t>
  </si>
  <si>
    <t>Johnny Luo</t>
  </si>
  <si>
    <t>Johnny Rai</t>
  </si>
  <si>
    <t>Johnny Shan</t>
  </si>
  <si>
    <t>Jon Gao</t>
  </si>
  <si>
    <t>Jon Guo</t>
  </si>
  <si>
    <t>Jon Wang</t>
  </si>
  <si>
    <t>Jon Yuan</t>
  </si>
  <si>
    <t>Jonathon Navarro</t>
  </si>
  <si>
    <t>Jorge Cai</t>
  </si>
  <si>
    <t>Jose Baker</t>
  </si>
  <si>
    <t>Joy Dominguez</t>
  </si>
  <si>
    <t>Joy Ramos</t>
  </si>
  <si>
    <t>Juan Peterson</t>
  </si>
  <si>
    <t>Juan Vazquez</t>
  </si>
  <si>
    <t>Julia Barnes</t>
  </si>
  <si>
    <t>Julia Wood</t>
  </si>
  <si>
    <t>Julie Yuan</t>
  </si>
  <si>
    <t>Julio Navarro</t>
  </si>
  <si>
    <t>Julio Ortega</t>
  </si>
  <si>
    <t>Julio Romero</t>
  </si>
  <si>
    <t>Julio Sanz</t>
  </si>
  <si>
    <t>Julio Serrano</t>
  </si>
  <si>
    <t>Justin Thompson</t>
  </si>
  <si>
    <t>Kaitlyn Powell</t>
  </si>
  <si>
    <t>Kara Anand</t>
  </si>
  <si>
    <t>Kara Becker</t>
  </si>
  <si>
    <t>Kara Lal</t>
  </si>
  <si>
    <t>Kara Pal</t>
  </si>
  <si>
    <t>Karen Cai</t>
  </si>
  <si>
    <t>Kari Martinez</t>
  </si>
  <si>
    <t>Karl Andersen</t>
  </si>
  <si>
    <t>Karla Nara</t>
  </si>
  <si>
    <t>Kate Lal</t>
  </si>
  <si>
    <t>Kate Raji</t>
  </si>
  <si>
    <t>Katelyn Richardson</t>
  </si>
  <si>
    <t>Katelyn Ward</t>
  </si>
  <si>
    <t>Katherine Flores</t>
  </si>
  <si>
    <t>Kathleen Navarro</t>
  </si>
  <si>
    <t>Kathleen Rubio</t>
  </si>
  <si>
    <t>Kathryn Chapman</t>
  </si>
  <si>
    <t>Kathryn She</t>
  </si>
  <si>
    <t>Kathryn Shen</t>
  </si>
  <si>
    <t>Kathryn Yuan</t>
  </si>
  <si>
    <t>Katie Kumar</t>
  </si>
  <si>
    <t>Katie Shen</t>
  </si>
  <si>
    <t>Katrina Anand</t>
  </si>
  <si>
    <t>Katrina Chande</t>
  </si>
  <si>
    <t>Katrina Nara</t>
  </si>
  <si>
    <t>Kayla Lewis</t>
  </si>
  <si>
    <t>Kaylee Cook</t>
  </si>
  <si>
    <t>Kaylee Edwards</t>
  </si>
  <si>
    <t>Kaylee Gonzalez</t>
  </si>
  <si>
    <t>Kaylee Hill</t>
  </si>
  <si>
    <t>Kaylee Sanders</t>
  </si>
  <si>
    <t>Keith Shan</t>
  </si>
  <si>
    <t>Keith She</t>
  </si>
  <si>
    <t>Keith Yuan</t>
  </si>
  <si>
    <t>Kelli Anand</t>
  </si>
  <si>
    <t>Kelli Chande</t>
  </si>
  <si>
    <t>Kelli Raji</t>
  </si>
  <si>
    <t>Kelli She</t>
  </si>
  <si>
    <t>Kelli Xie</t>
  </si>
  <si>
    <t>Kellie Hernandez</t>
  </si>
  <si>
    <t>Kellie Navarro</t>
  </si>
  <si>
    <t>Kelsey Becker</t>
  </si>
  <si>
    <t>Kelsey Lal</t>
  </si>
  <si>
    <t>Kelsey Nara</t>
  </si>
  <si>
    <t>Kelsey Shen</t>
  </si>
  <si>
    <t>Kelvin Carson</t>
  </si>
  <si>
    <t>Kelvin Lin</t>
  </si>
  <si>
    <t>Kelvin Shen</t>
  </si>
  <si>
    <t>Kelvin Xu</t>
  </si>
  <si>
    <t>Kendra Diaz</t>
  </si>
  <si>
    <t>Kenneth Kumar</t>
  </si>
  <si>
    <t>Kevin King</t>
  </si>
  <si>
    <t>Krista Ruiz</t>
  </si>
  <si>
    <t>Kristen Hu</t>
  </si>
  <si>
    <t>Kristi Chapman</t>
  </si>
  <si>
    <t>Kristi Serrano</t>
  </si>
  <si>
    <t>Kristi Suarez</t>
  </si>
  <si>
    <t>Kristina Fernandez</t>
  </si>
  <si>
    <t>Kristina Kapoor</t>
  </si>
  <si>
    <t>Kristina Lopez</t>
  </si>
  <si>
    <t>Kristine Gill</t>
  </si>
  <si>
    <t>Kristine Sandberg</t>
  </si>
  <si>
    <t>Kristopher Fernandez</t>
  </si>
  <si>
    <t>Kristopher Gonzalez</t>
  </si>
  <si>
    <t>Kristopher Lopez</t>
  </si>
  <si>
    <t>Kristy Rubio</t>
  </si>
  <si>
    <t>Kristy Suarez</t>
  </si>
  <si>
    <t>Kristy Torres</t>
  </si>
  <si>
    <t>Krystal Gao</t>
  </si>
  <si>
    <t>Krystal Hu</t>
  </si>
  <si>
    <t>Krystal Li</t>
  </si>
  <si>
    <t>Krystal Sun</t>
  </si>
  <si>
    <t>Lacey Hu</t>
  </si>
  <si>
    <t>Lacey Ma</t>
  </si>
  <si>
    <t>Lacey Pal</t>
  </si>
  <si>
    <t>Lacey Raje</t>
  </si>
  <si>
    <t>Lacey Yuan</t>
  </si>
  <si>
    <t>Lance Ortega</t>
  </si>
  <si>
    <t>Lance Sanz</t>
  </si>
  <si>
    <t>Larry Blanco</t>
  </si>
  <si>
    <t>Larry Dominguez</t>
  </si>
  <si>
    <t>Larry Gutierrez</t>
  </si>
  <si>
    <t>Latasha Gill</t>
  </si>
  <si>
    <t>Latasha Moreno</t>
  </si>
  <si>
    <t>Latasha Munoz</t>
  </si>
  <si>
    <t>Latoya Chander</t>
  </si>
  <si>
    <t>Latoya Deng</t>
  </si>
  <si>
    <t>Latoya Jai</t>
  </si>
  <si>
    <t>Latoya She</t>
  </si>
  <si>
    <t>Latoya Tang</t>
  </si>
  <si>
    <t>Laura Lin</t>
  </si>
  <si>
    <t>Laura Wu</t>
  </si>
  <si>
    <t>Laura Zhou</t>
  </si>
  <si>
    <t>Lawrence Gutierrez</t>
  </si>
  <si>
    <t>Lawrence Suarez</t>
  </si>
  <si>
    <t>Leah Guo</t>
  </si>
  <si>
    <t>Leah Hu</t>
  </si>
  <si>
    <t>Leonard Lal</t>
  </si>
  <si>
    <t>Leslie Hernandez</t>
  </si>
  <si>
    <t>Levi Mehta</t>
  </si>
  <si>
    <t>Linda Ortega</t>
  </si>
  <si>
    <t>Lindsay Raje</t>
  </si>
  <si>
    <t>Lindsey Luo</t>
  </si>
  <si>
    <t>Lindsey Raje</t>
  </si>
  <si>
    <t>Lindsey Shen</t>
  </si>
  <si>
    <t>Lisa Roy</t>
  </si>
  <si>
    <t>Logan Hernandez</t>
  </si>
  <si>
    <t>Logan Johnson</t>
  </si>
  <si>
    <t>Louis He</t>
  </si>
  <si>
    <t>Louis Liang</t>
  </si>
  <si>
    <t>Louis Luo</t>
  </si>
  <si>
    <t>Louis Nath</t>
  </si>
  <si>
    <t>Louis Zeng</t>
  </si>
  <si>
    <t>Louis Zhang</t>
  </si>
  <si>
    <t>Lucas Foster</t>
  </si>
  <si>
    <t>Luis Allen</t>
  </si>
  <si>
    <t>Lydia Sanchez</t>
  </si>
  <si>
    <t>Lydia Suri</t>
  </si>
  <si>
    <t>Mackenzie Hill</t>
  </si>
  <si>
    <t>Madalena Sanchez</t>
  </si>
  <si>
    <t>Mallory Blanco</t>
  </si>
  <si>
    <t>Mallory Moreno</t>
  </si>
  <si>
    <t>Marc Blanco</t>
  </si>
  <si>
    <t>Marc Moreno</t>
  </si>
  <si>
    <t>Marc Torres</t>
  </si>
  <si>
    <t>Margaret Lu</t>
  </si>
  <si>
    <t>Margaret Xu</t>
  </si>
  <si>
    <t>Maria Wood</t>
  </si>
  <si>
    <t>Mariah Barnes</t>
  </si>
  <si>
    <t>Mariah Rivera</t>
  </si>
  <si>
    <t>Marie Romero</t>
  </si>
  <si>
    <t>Marie Vazquez</t>
  </si>
  <si>
    <t>Mario Goel</t>
  </si>
  <si>
    <t>Mario Johnsen</t>
  </si>
  <si>
    <t>Mario Luo</t>
  </si>
  <si>
    <t>Mario Raje</t>
  </si>
  <si>
    <t>Mario Sharma</t>
  </si>
  <si>
    <t>Marshall Li</t>
  </si>
  <si>
    <t>Marshall Yuan</t>
  </si>
  <si>
    <t>Marshall Zeng</t>
  </si>
  <si>
    <t>Marshall Zhao</t>
  </si>
  <si>
    <t>Martha Ye</t>
  </si>
  <si>
    <t>Martin Perez</t>
  </si>
  <si>
    <t>Marvin Gutierrez</t>
  </si>
  <si>
    <t>Marvin Sanz</t>
  </si>
  <si>
    <t>Mary Allen</t>
  </si>
  <si>
    <t>Mary Nelson</t>
  </si>
  <si>
    <t>Mathew Torres</t>
  </si>
  <si>
    <t>Maurice Ashe</t>
  </si>
  <si>
    <t>Maurice Jai</t>
  </si>
  <si>
    <t>Max Alvarez</t>
  </si>
  <si>
    <t>Max Serrano</t>
  </si>
  <si>
    <t>Mayra Mehta</t>
  </si>
  <si>
    <t>Mayra Raman</t>
  </si>
  <si>
    <t>Meagan Madan</t>
  </si>
  <si>
    <t>Meagan Prasad</t>
  </si>
  <si>
    <t>Meagan Rana</t>
  </si>
  <si>
    <t>Megan Price</t>
  </si>
  <si>
    <t>Meghan Gutierrez</t>
  </si>
  <si>
    <t>Meghan Ortega</t>
  </si>
  <si>
    <t>Meghan Torres</t>
  </si>
  <si>
    <t>Melinda Navarro</t>
  </si>
  <si>
    <t>Melissa Patterson</t>
  </si>
  <si>
    <t>Melvin Chande</t>
  </si>
  <si>
    <t>Meredith Alonso</t>
  </si>
  <si>
    <t>Meredith Gonzalez</t>
  </si>
  <si>
    <t>Meredith Martinez</t>
  </si>
  <si>
    <t>Meredith Vance</t>
  </si>
  <si>
    <t>Micah Lu</t>
  </si>
  <si>
    <t>Micah Sun</t>
  </si>
  <si>
    <t>Micah Zhao</t>
  </si>
  <si>
    <t>Michael Thompson</t>
  </si>
  <si>
    <t>Micheal Dominguez</t>
  </si>
  <si>
    <t>Michele Chande</t>
  </si>
  <si>
    <t>Michele Deng</t>
  </si>
  <si>
    <t>Michele Jai</t>
  </si>
  <si>
    <t>Michele Kumar</t>
  </si>
  <si>
    <t>Michele Luo</t>
  </si>
  <si>
    <t>Michele Madan</t>
  </si>
  <si>
    <t>Michele Rai</t>
  </si>
  <si>
    <t>Michelle Sanchez</t>
  </si>
  <si>
    <t>Mindy Kumar</t>
  </si>
  <si>
    <t>Mindy Xu</t>
  </si>
  <si>
    <t>Mitchell Shen</t>
  </si>
  <si>
    <t>Mitchell Xie</t>
  </si>
  <si>
    <t>Mohamed Pal</t>
  </si>
  <si>
    <t>Molly Perez</t>
  </si>
  <si>
    <t>Monica Vance</t>
  </si>
  <si>
    <t>Monique Ortega</t>
  </si>
  <si>
    <t>Morgan Johnson</t>
  </si>
  <si>
    <t>Morgan Young</t>
  </si>
  <si>
    <t>Nancy Arun</t>
  </si>
  <si>
    <t>Nancy Kovar</t>
  </si>
  <si>
    <t>Nancy Rana</t>
  </si>
  <si>
    <t>Nancy Sanchez</t>
  </si>
  <si>
    <t>Natasha Ruiz</t>
  </si>
  <si>
    <t>Nathaniel Watson</t>
  </si>
  <si>
    <t>Nelson Diaz</t>
  </si>
  <si>
    <t>Nelson Rubio</t>
  </si>
  <si>
    <t>Nichole She</t>
  </si>
  <si>
    <t>Nichole Shen</t>
  </si>
  <si>
    <t>Nicole Coleman</t>
  </si>
  <si>
    <t>Nicole Cox</t>
  </si>
  <si>
    <t>Nina She</t>
  </si>
  <si>
    <t>Niñia Anand</t>
  </si>
  <si>
    <t>Noah Hill</t>
  </si>
  <si>
    <t>Noah Russell</t>
  </si>
  <si>
    <t>Olivia Ramirez</t>
  </si>
  <si>
    <t>Omar Liu</t>
  </si>
  <si>
    <t>Orlando Ashe</t>
  </si>
  <si>
    <t>Orlando Blanco</t>
  </si>
  <si>
    <t>Orlando Carlson</t>
  </si>
  <si>
    <t>Orlando Gutierrez</t>
  </si>
  <si>
    <t>Orlando Hernandez</t>
  </si>
  <si>
    <t>Orlando Serrano</t>
  </si>
  <si>
    <t>Pamela Lopez</t>
  </si>
  <si>
    <t>Patricia Chapman</t>
  </si>
  <si>
    <t>Patricia Madan</t>
  </si>
  <si>
    <t>Patricia Saunders</t>
  </si>
  <si>
    <t>Pearlie Rusek</t>
  </si>
  <si>
    <t>Pedro Malhotra</t>
  </si>
  <si>
    <t>Pedro Rubio</t>
  </si>
  <si>
    <t>Pedro Serrano</t>
  </si>
  <si>
    <t>Pedro Suarez</t>
  </si>
  <si>
    <t>Pedro Suri</t>
  </si>
  <si>
    <t>Phil Spencer</t>
  </si>
  <si>
    <t>Philip Carlson</t>
  </si>
  <si>
    <t>Philip Gutierrez</t>
  </si>
  <si>
    <t>Philip Hernandez</t>
  </si>
  <si>
    <t>Philip Romero</t>
  </si>
  <si>
    <t>Philip Rubio</t>
  </si>
  <si>
    <t>Preston Prasad</t>
  </si>
  <si>
    <t>Priscilla Nara</t>
  </si>
  <si>
    <t>Rachael Rodriguez</t>
  </si>
  <si>
    <t>Rachael Sai</t>
  </si>
  <si>
    <t>Rachel Powell</t>
  </si>
  <si>
    <t>Rafael Ma</t>
  </si>
  <si>
    <t>Rafael Raje</t>
  </si>
  <si>
    <t>Rafael She</t>
  </si>
  <si>
    <t>Rafael Tang</t>
  </si>
  <si>
    <t>Rafael Xu</t>
  </si>
  <si>
    <t>Rafael Yuan</t>
  </si>
  <si>
    <t>Randall Gomez</t>
  </si>
  <si>
    <t>Randall Martin</t>
  </si>
  <si>
    <t>Randall Ramos</t>
  </si>
  <si>
    <t>Randy Xu</t>
  </si>
  <si>
    <t>Raul Luo</t>
  </si>
  <si>
    <t>Raymond Arthur</t>
  </si>
  <si>
    <t>Raymond Madan</t>
  </si>
  <si>
    <t>Raymond Raman</t>
  </si>
  <si>
    <t>Rebecca Collins</t>
  </si>
  <si>
    <t>Rebekah Arthur</t>
  </si>
  <si>
    <t>Regina Arthur</t>
  </si>
  <si>
    <t>Regina Sai</t>
  </si>
  <si>
    <t>Reginald Alvarez</t>
  </si>
  <si>
    <t>Reginald Ortega</t>
  </si>
  <si>
    <t>Reginald Serrano</t>
  </si>
  <si>
    <t>Renee Suarez</t>
  </si>
  <si>
    <t>Ricardo Goel</t>
  </si>
  <si>
    <t>Ricardo Nath</t>
  </si>
  <si>
    <t>Ricardo Xie</t>
  </si>
  <si>
    <t>Ricky Gomez</t>
  </si>
  <si>
    <t>Ricky Gutierrez</t>
  </si>
  <si>
    <t>Ricky Romero</t>
  </si>
  <si>
    <t>Riley Reed</t>
  </si>
  <si>
    <t>Roberto Diaz</t>
  </si>
  <si>
    <t>Roberto Moreno</t>
  </si>
  <si>
    <t>Robin Carlson</t>
  </si>
  <si>
    <t>Robin Moreno</t>
  </si>
  <si>
    <t>Rodney Blanco</t>
  </si>
  <si>
    <t>Rodney Gutierrez</t>
  </si>
  <si>
    <t>Roger Lu</t>
  </si>
  <si>
    <t>Ronald Madan</t>
  </si>
  <si>
    <t>Ronald Perez</t>
  </si>
  <si>
    <t>Ronnie Lin</t>
  </si>
  <si>
    <t>Ronnie Lu</t>
  </si>
  <si>
    <t>Rosa Liang</t>
  </si>
  <si>
    <t>Rosa She</t>
  </si>
  <si>
    <t>Rosa Wang</t>
  </si>
  <si>
    <t>Ross Sai</t>
  </si>
  <si>
    <t>Ross Sanz</t>
  </si>
  <si>
    <t>Roy Moreno</t>
  </si>
  <si>
    <t>Roy Sanz</t>
  </si>
  <si>
    <t>Roy Srini</t>
  </si>
  <si>
    <t>Roy Vazquez</t>
  </si>
  <si>
    <t>Ruben Garcia</t>
  </si>
  <si>
    <t>Ruben Martin</t>
  </si>
  <si>
    <t>Ruben Muñoz</t>
  </si>
  <si>
    <t>Ruben Patel</t>
  </si>
  <si>
    <t>Ruben Rodriguez</t>
  </si>
  <si>
    <t>Ruth Garcia</t>
  </si>
  <si>
    <t>Ruth Gonzalez</t>
  </si>
  <si>
    <t>Ruth Raman</t>
  </si>
  <si>
    <t>Sabrina Rubio</t>
  </si>
  <si>
    <t>Sabrina Torres</t>
  </si>
  <si>
    <t>Sam Wilson</t>
  </si>
  <si>
    <t>Sandra Lu</t>
  </si>
  <si>
    <t>Sara Morgan</t>
  </si>
  <si>
    <t>Sarah Garcia</t>
  </si>
  <si>
    <t>Sarah Martinez</t>
  </si>
  <si>
    <t>Scott Rodgers</t>
  </si>
  <si>
    <t>Sebastian Torres</t>
  </si>
  <si>
    <t>Seth Campbell</t>
  </si>
  <si>
    <t>Shannon Ortega</t>
  </si>
  <si>
    <t>Shannon Ruiz</t>
  </si>
  <si>
    <t>Shannon Sun</t>
  </si>
  <si>
    <t>Shannon Yang</t>
  </si>
  <si>
    <t>Sharon Rai</t>
  </si>
  <si>
    <t>Sharon Salavaria</t>
  </si>
  <si>
    <t>Shaun Shen</t>
  </si>
  <si>
    <t>Shawn Chander</t>
  </si>
  <si>
    <t>Shawn Luo</t>
  </si>
  <si>
    <t>Shawn Shen</t>
  </si>
  <si>
    <t>Shawn Tang</t>
  </si>
  <si>
    <t>Shawna Andersen</t>
  </si>
  <si>
    <t>Sheena Deng</t>
  </si>
  <si>
    <t>Sheena Pal</t>
  </si>
  <si>
    <t>Sheila Gomez</t>
  </si>
  <si>
    <t>Sheila Navarro</t>
  </si>
  <si>
    <t>Stacy Alvarez</t>
  </si>
  <si>
    <t>Stacy Diaz</t>
  </si>
  <si>
    <t>Stacy Dominguez</t>
  </si>
  <si>
    <t>Stacy Navarro</t>
  </si>
  <si>
    <t>Stacy Serrano</t>
  </si>
  <si>
    <t>Stanley Madan</t>
  </si>
  <si>
    <t>Stanley Malhotra</t>
  </si>
  <si>
    <t>Stanley Patel</t>
  </si>
  <si>
    <t>Stefanie Rana</t>
  </si>
  <si>
    <t>Steve Chen</t>
  </si>
  <si>
    <t>Steven Rivera</t>
  </si>
  <si>
    <t>Summer Madan</t>
  </si>
  <si>
    <t>Summer Raman</t>
  </si>
  <si>
    <t>Susan Liu</t>
  </si>
  <si>
    <t>Susan She</t>
  </si>
  <si>
    <t>Suzanne Liu</t>
  </si>
  <si>
    <t>Sydney Cook</t>
  </si>
  <si>
    <t>Tabitha Moreno</t>
  </si>
  <si>
    <t>Tabitha Sara</t>
  </si>
  <si>
    <t>Tamara Luo</t>
  </si>
  <si>
    <t>Tamara Pal</t>
  </si>
  <si>
    <t>Tamara Shen</t>
  </si>
  <si>
    <t>Tamara Yuan</t>
  </si>
  <si>
    <t>Tanya Jimenez</t>
  </si>
  <si>
    <t>Tara Ashe</t>
  </si>
  <si>
    <t>Tara Nara</t>
  </si>
  <si>
    <t>Tara Xu</t>
  </si>
  <si>
    <t>Tasha Deng</t>
  </si>
  <si>
    <t>Tasha Jai</t>
  </si>
  <si>
    <t>Tasha Kumar</t>
  </si>
  <si>
    <t>Terrance Madan</t>
  </si>
  <si>
    <t>Terrance Martinez</t>
  </si>
  <si>
    <t>Theodore Dominguez</t>
  </si>
  <si>
    <t>Theresa Dominguez</t>
  </si>
  <si>
    <t>Theresa Navarro</t>
  </si>
  <si>
    <t>Theresa Torres</t>
  </si>
  <si>
    <t>Theresa Vazquez</t>
  </si>
  <si>
    <t>Tiffany Guo</t>
  </si>
  <si>
    <t>Tiffany Yang</t>
  </si>
  <si>
    <t>Tiffany Zhu</t>
  </si>
  <si>
    <t>Timothy Parker</t>
  </si>
  <si>
    <t>Timothy Scott</t>
  </si>
  <si>
    <t>Tina Gonzalez</t>
  </si>
  <si>
    <t>Tina Smith</t>
  </si>
  <si>
    <t>Todd Yang</t>
  </si>
  <si>
    <t>Tommy Goel</t>
  </si>
  <si>
    <t>Toni Garcia</t>
  </si>
  <si>
    <t>Toni Malhotra</t>
  </si>
  <si>
    <t>Toni Patel</t>
  </si>
  <si>
    <t>Tony Kumar</t>
  </si>
  <si>
    <t>Tony Natsuhara</t>
  </si>
  <si>
    <t>Tony Xu</t>
  </si>
  <si>
    <t>Tonya Chande</t>
  </si>
  <si>
    <t>Tonya Kumar</t>
  </si>
  <si>
    <t>Tracy Andersen</t>
  </si>
  <si>
    <t>Tracy Black</t>
  </si>
  <si>
    <t>Tracy Chande</t>
  </si>
  <si>
    <t>Trisha Liu</t>
  </si>
  <si>
    <t>Trisha Zhou</t>
  </si>
  <si>
    <t>Troy Martinez</t>
  </si>
  <si>
    <t>Troy Sara</t>
  </si>
  <si>
    <t>Troy Subram</t>
  </si>
  <si>
    <t>Troy Suri</t>
  </si>
  <si>
    <t>Tyrone Ortega</t>
  </si>
  <si>
    <t>Valerie Lu</t>
  </si>
  <si>
    <t>Valerie She</t>
  </si>
  <si>
    <t>Valerie Wang</t>
  </si>
  <si>
    <t>Veronica Kapoor</t>
  </si>
  <si>
    <t>Veronica Malhotra</t>
  </si>
  <si>
    <t>Veronica Srini</t>
  </si>
  <si>
    <t>Victor Jimenez</t>
  </si>
  <si>
    <t>Victoria Cook</t>
  </si>
  <si>
    <t>Victoria Gonzales</t>
  </si>
  <si>
    <t>Virginia Gonzalez</t>
  </si>
  <si>
    <t>Virginia Subram</t>
  </si>
  <si>
    <t>Walter Dominguez</t>
  </si>
  <si>
    <t>Warren Andersen</t>
  </si>
  <si>
    <t>Warren Cai</t>
  </si>
  <si>
    <t>Warren Zhou</t>
  </si>
  <si>
    <t>Wayne Raji</t>
  </si>
  <si>
    <t>Wayne Tang</t>
  </si>
  <si>
    <t>Wendy Carlson</t>
  </si>
  <si>
    <t>Wesley Gao</t>
  </si>
  <si>
    <t>Whitney Kovár</t>
  </si>
  <si>
    <t>Whitney Rana</t>
  </si>
  <si>
    <t>Whitney Suri</t>
  </si>
  <si>
    <t>Willie Cai</t>
  </si>
  <si>
    <t>Willie Lu</t>
  </si>
  <si>
    <t>Willie Tang</t>
  </si>
  <si>
    <t>Willie Xu</t>
  </si>
  <si>
    <t>Wilson Pais</t>
  </si>
  <si>
    <t>Wyatt Rodriguez</t>
  </si>
  <si>
    <t>Wyatt Williams</t>
  </si>
  <si>
    <t>Yolanda Goel</t>
  </si>
  <si>
    <t>Yolanda Shan</t>
  </si>
  <si>
    <t>Aaron Diaz</t>
  </si>
  <si>
    <t>Aaron Hill</t>
  </si>
  <si>
    <t>Aaron Powell</t>
  </si>
  <si>
    <t>Abby Kapoor</t>
  </si>
  <si>
    <t>Abby Martinez</t>
  </si>
  <si>
    <t>Abby Mehta</t>
  </si>
  <si>
    <t>Abby Patel</t>
  </si>
  <si>
    <t>Abby Raman</t>
  </si>
  <si>
    <t>Abby Sai</t>
  </si>
  <si>
    <t>Abigail Richardson</t>
  </si>
  <si>
    <t>Abigail Washington</t>
  </si>
  <si>
    <t>Adam Evans</t>
  </si>
  <si>
    <t>Adam Powell</t>
  </si>
  <si>
    <t>Adam Ross</t>
  </si>
  <si>
    <t>Adrian Watson</t>
  </si>
  <si>
    <t>Adriana Smith</t>
  </si>
  <si>
    <t>Adriana Subram</t>
  </si>
  <si>
    <t>Adrienne Martin</t>
  </si>
  <si>
    <t>Adrienne Ramos</t>
  </si>
  <si>
    <t>Adrienne Ruiz</t>
  </si>
  <si>
    <t>Aimee Chen</t>
  </si>
  <si>
    <t>Aimee He</t>
  </si>
  <si>
    <t>Aimee Hu</t>
  </si>
  <si>
    <t>Aimee Sun</t>
  </si>
  <si>
    <t>Aimee Zheng</t>
  </si>
  <si>
    <t>Ajay Solanki</t>
  </si>
  <si>
    <t>Alan Liang</t>
  </si>
  <si>
    <t>Alan Shen</t>
  </si>
  <si>
    <t>Alan Wang</t>
  </si>
  <si>
    <t>Alan Xu</t>
  </si>
  <si>
    <t>Alan Zheng</t>
  </si>
  <si>
    <t>Alan Zhou</t>
  </si>
  <si>
    <t>Albert Ramos</t>
  </si>
  <si>
    <t>Alberto Hernandez</t>
  </si>
  <si>
    <t>Alberto Jiménez</t>
  </si>
  <si>
    <t>Alberto Serrano</t>
  </si>
  <si>
    <t>Alberto Suarez</t>
  </si>
  <si>
    <t>Alejandro Beck</t>
  </si>
  <si>
    <t>Alejandro Chander</t>
  </si>
  <si>
    <t>Alejandro Hu</t>
  </si>
  <si>
    <t>Alejandro Kumar</t>
  </si>
  <si>
    <t>Alejandro Rai</t>
  </si>
  <si>
    <t>Alejandro Wang</t>
  </si>
  <si>
    <t>Alejandro Ye</t>
  </si>
  <si>
    <t>Alex Cooper</t>
  </si>
  <si>
    <t>Alex Green</t>
  </si>
  <si>
    <t>Alex Scott</t>
  </si>
  <si>
    <t>Alexa Travers</t>
  </si>
  <si>
    <t>Alexia Henderson</t>
  </si>
  <si>
    <t>Alexis Hayes</t>
  </si>
  <si>
    <t>Alexis Powell</t>
  </si>
  <si>
    <t>Alfredo Alonso</t>
  </si>
  <si>
    <t>Alfredo Carlson</t>
  </si>
  <si>
    <t>Alfredo Munoz</t>
  </si>
  <si>
    <t>Alícia Anand</t>
  </si>
  <si>
    <t>Alicia Lal</t>
  </si>
  <si>
    <t>Alicia Yuan</t>
  </si>
  <si>
    <t>Alisha Beck</t>
  </si>
  <si>
    <t>Alisha Chen</t>
  </si>
  <si>
    <t>Alisha Goel</t>
  </si>
  <si>
    <t>Alisha Guo</t>
  </si>
  <si>
    <t>Alisha Xu</t>
  </si>
  <si>
    <t>Alisha Zeng</t>
  </si>
  <si>
    <t>Alisha Zhu</t>
  </si>
  <si>
    <t>Alison Anand</t>
  </si>
  <si>
    <t>Alison Chander</t>
  </si>
  <si>
    <t>Alison Luo</t>
  </si>
  <si>
    <t>Alison Pal</t>
  </si>
  <si>
    <t>Alison Raje</t>
  </si>
  <si>
    <t>Alison Xu</t>
  </si>
  <si>
    <t>Allen Perez</t>
  </si>
  <si>
    <t>Allen Raman</t>
  </si>
  <si>
    <t>Allison Bailey</t>
  </si>
  <si>
    <t>Alvin Cai</t>
  </si>
  <si>
    <t>Alvin Chande</t>
  </si>
  <si>
    <t>Alvin Hu</t>
  </si>
  <si>
    <t>Alvin Li</t>
  </si>
  <si>
    <t>Alvin Nath</t>
  </si>
  <si>
    <t>Alvin Pal</t>
  </si>
  <si>
    <t>Alvin Sun</t>
  </si>
  <si>
    <t>Alvin Xie</t>
  </si>
  <si>
    <t>Alvin Ye</t>
  </si>
  <si>
    <t>Alyssa Martin</t>
  </si>
  <si>
    <t>Amanda Hall</t>
  </si>
  <si>
    <t>Amanda Jenkins</t>
  </si>
  <si>
    <t>Amanda Powell</t>
  </si>
  <si>
    <t>Amber Adams</t>
  </si>
  <si>
    <t>Amber Carter</t>
  </si>
  <si>
    <t>Amy Huang</t>
  </si>
  <si>
    <t>Amy Liang</t>
  </si>
  <si>
    <t>Amy Ma</t>
  </si>
  <si>
    <t>Amy Ye</t>
  </si>
  <si>
    <t>Amy Zeng</t>
  </si>
  <si>
    <t>Amy Zhang</t>
  </si>
  <si>
    <t>Amy Zhu</t>
  </si>
  <si>
    <t>Andre Sanchez</t>
  </si>
  <si>
    <t>Andrés Anand</t>
  </si>
  <si>
    <t>Andres Raji</t>
  </si>
  <si>
    <t>Andy Dominguez</t>
  </si>
  <si>
    <t>Angela Jenkins</t>
  </si>
  <si>
    <t>Angelica Barnes</t>
  </si>
  <si>
    <t>Angelica Long</t>
  </si>
  <si>
    <t>Ann Chandra</t>
  </si>
  <si>
    <t>Ann Mehta</t>
  </si>
  <si>
    <t>Ann Sai</t>
  </si>
  <si>
    <t>Ann Sara</t>
  </si>
  <si>
    <t>Ann Subram</t>
  </si>
  <si>
    <t>Anna Jenkins</t>
  </si>
  <si>
    <t>Anne Gill</t>
  </si>
  <si>
    <t>Anne Gomez</t>
  </si>
  <si>
    <t>Anne Martin</t>
  </si>
  <si>
    <t>Anne Munoz</t>
  </si>
  <si>
    <t>Anne Serrano</t>
  </si>
  <si>
    <t>Anne Vazquez</t>
  </si>
  <si>
    <t>Antonio Flores</t>
  </si>
  <si>
    <t>April Beck</t>
  </si>
  <si>
    <t>April Deng</t>
  </si>
  <si>
    <t>April Goel</t>
  </si>
  <si>
    <t>April Raje</t>
  </si>
  <si>
    <t>Ariana Stewart</t>
  </si>
  <si>
    <t>Arianna Ross</t>
  </si>
  <si>
    <t>Armando Alonso</t>
  </si>
  <si>
    <t>Armando Carlson</t>
  </si>
  <si>
    <t>Armando Gutierrez</t>
  </si>
  <si>
    <t>Armando Ortega</t>
  </si>
  <si>
    <t>Arthur Chandra</t>
  </si>
  <si>
    <t>Arthur Malhotra</t>
  </si>
  <si>
    <t>Arthur Perez</t>
  </si>
  <si>
    <t>Arthur Prasad</t>
  </si>
  <si>
    <t>Arthur Raman</t>
  </si>
  <si>
    <t>Arthur Rodriguez</t>
  </si>
  <si>
    <t>Arthur Sanz</t>
  </si>
  <si>
    <t>Arthur Smith</t>
  </si>
  <si>
    <t>Arthur Subram</t>
  </si>
  <si>
    <t>Arthur Vazquez</t>
  </si>
  <si>
    <t>Arturo Chande</t>
  </si>
  <si>
    <t>Arturo Gao</t>
  </si>
  <si>
    <t>Arturo Huang</t>
  </si>
  <si>
    <t>Arturo Pal</t>
  </si>
  <si>
    <t>Arturo Raje</t>
  </si>
  <si>
    <t>Arturo Raji</t>
  </si>
  <si>
    <t>Arturo Sharma</t>
  </si>
  <si>
    <t>Arturo Wang</t>
  </si>
  <si>
    <t>Arturo Wu</t>
  </si>
  <si>
    <t>Arturo Xu</t>
  </si>
  <si>
    <t>Arturo Zhou</t>
  </si>
  <si>
    <t>Ashlee Andersen</t>
  </si>
  <si>
    <t>Ashlee Beck</t>
  </si>
  <si>
    <t>Ashlee Chande</t>
  </si>
  <si>
    <t>Ashlee Luo</t>
  </si>
  <si>
    <t>Ashlee She</t>
  </si>
  <si>
    <t>Ashley White</t>
  </si>
  <si>
    <t>Audrey Hernandez</t>
  </si>
  <si>
    <t>Austin Alexander</t>
  </si>
  <si>
    <t>Austin Butler</t>
  </si>
  <si>
    <t>Austin Lee</t>
  </si>
  <si>
    <t>Autumn Cai</t>
  </si>
  <si>
    <t>Autumn Guo</t>
  </si>
  <si>
    <t>Autumn Lin</t>
  </si>
  <si>
    <t>Autumn Zhou</t>
  </si>
  <si>
    <t>Bailey Torres</t>
  </si>
  <si>
    <t>Barbara Ashe</t>
  </si>
  <si>
    <t>Barbara Hu</t>
  </si>
  <si>
    <t>Barbara Kumar</t>
  </si>
  <si>
    <t>Barbara Li</t>
  </si>
  <si>
    <t>Barbara Luo</t>
  </si>
  <si>
    <t>Barbara Schultz</t>
  </si>
  <si>
    <t>Barbara Xu</t>
  </si>
  <si>
    <t>Barbara Zhang</t>
  </si>
  <si>
    <t>Barbara Zheng</t>
  </si>
  <si>
    <t>Barry Arun</t>
  </si>
  <si>
    <t>Barry Sara</t>
  </si>
  <si>
    <t>Beth Jiménez</t>
  </si>
  <si>
    <t>Beth Serrano</t>
  </si>
  <si>
    <t>Bethany Chander</t>
  </si>
  <si>
    <t>Bethany Nath</t>
  </si>
  <si>
    <t>Bethany Shan</t>
  </si>
  <si>
    <t>Bianca Lin</t>
  </si>
  <si>
    <t>Bianca Liu</t>
  </si>
  <si>
    <t>Bianca Ma</t>
  </si>
  <si>
    <t>Bianca Wu</t>
  </si>
  <si>
    <t>Bianca Zhao</t>
  </si>
  <si>
    <t>Billy Blanco</t>
  </si>
  <si>
    <t>Billy Gill</t>
  </si>
  <si>
    <t>Billy Romero</t>
  </si>
  <si>
    <t>Billy Suarez</t>
  </si>
  <si>
    <t>Blake Anderson</t>
  </si>
  <si>
    <t>Blake Griffin</t>
  </si>
  <si>
    <t>Bob Alan</t>
  </si>
  <si>
    <t>Bobby Ray</t>
  </si>
  <si>
    <t>Bobby Rodriguez</t>
  </si>
  <si>
    <t>Bonnie Chande</t>
  </si>
  <si>
    <t>Bonnie Shen</t>
  </si>
  <si>
    <t>Brad Ashe</t>
  </si>
  <si>
    <t>Brad Chander</t>
  </si>
  <si>
    <t>Brad Jai</t>
  </si>
  <si>
    <t>Brad Rai</t>
  </si>
  <si>
    <t>Brad Raji</t>
  </si>
  <si>
    <t>Bradley Carson</t>
  </si>
  <si>
    <t>Brandi Gomez</t>
  </si>
  <si>
    <t>Brandi Jiménez</t>
  </si>
  <si>
    <t>Brandon Ross</t>
  </si>
  <si>
    <t>Brandy Gonzalez</t>
  </si>
  <si>
    <t>Brandy Kapoor</t>
  </si>
  <si>
    <t>Brandy Lopez</t>
  </si>
  <si>
    <t>Brandy Mehta</t>
  </si>
  <si>
    <t>Brandy Raman</t>
  </si>
  <si>
    <t>Brenda Arun</t>
  </si>
  <si>
    <t>Brenda Lopez</t>
  </si>
  <si>
    <t>Brenda Madan</t>
  </si>
  <si>
    <t>Brenda Van</t>
  </si>
  <si>
    <t>Brendan Andersen</t>
  </si>
  <si>
    <t>Brendan Shen</t>
  </si>
  <si>
    <t>Brent Huang</t>
  </si>
  <si>
    <t>Brent McDonald</t>
  </si>
  <si>
    <t>Brent Zhou</t>
  </si>
  <si>
    <t>Brett Martinez</t>
  </si>
  <si>
    <t>Brett Mehta</t>
  </si>
  <si>
    <t>Brett Perez</t>
  </si>
  <si>
    <t>Briana Martin</t>
  </si>
  <si>
    <t>Briana Ramos</t>
  </si>
  <si>
    <t>Briana Suarez</t>
  </si>
  <si>
    <t>Brianna Griffin</t>
  </si>
  <si>
    <t>Bridget Kumar</t>
  </si>
  <si>
    <t>Bridget Shen</t>
  </si>
  <si>
    <t>Brittany Coleman</t>
  </si>
  <si>
    <t>Brittney Wu</t>
  </si>
  <si>
    <t>Brittney Zeng</t>
  </si>
  <si>
    <t>Bruce Jiménez</t>
  </si>
  <si>
    <t>Bruce Lopez</t>
  </si>
  <si>
    <t>Bruce Madan</t>
  </si>
  <si>
    <t>Bruce Moreno</t>
  </si>
  <si>
    <t>Bruce Rubio</t>
  </si>
  <si>
    <t>Bruce Ruiz</t>
  </si>
  <si>
    <t>Bruce Sanz</t>
  </si>
  <si>
    <t>Bruce Vazquez</t>
  </si>
  <si>
    <t>Bryan Stewart</t>
  </si>
  <si>
    <t>Bryant Arun</t>
  </si>
  <si>
    <t>Bryant Perez</t>
  </si>
  <si>
    <t>Byron Gill</t>
  </si>
  <si>
    <t>Byron Jiménez</t>
  </si>
  <si>
    <t>Byron Martin</t>
  </si>
  <si>
    <t>Byron Ramos</t>
  </si>
  <si>
    <t>Byron Vazquez</t>
  </si>
  <si>
    <t>Calvin Anand</t>
  </si>
  <si>
    <t>Calvin Rai</t>
  </si>
  <si>
    <t>Cameron Brown</t>
  </si>
  <si>
    <t>Candace Fernandez</t>
  </si>
  <si>
    <t>Candace Kapoor</t>
  </si>
  <si>
    <t>Candace Prasad</t>
  </si>
  <si>
    <t>Candice Cai</t>
  </si>
  <si>
    <t>Candice Liang</t>
  </si>
  <si>
    <t>Candice Liu</t>
  </si>
  <si>
    <t>Candice She</t>
  </si>
  <si>
    <t>Candice Zimmerman</t>
  </si>
  <si>
    <t>Cara Gao</t>
  </si>
  <si>
    <t>Cara Guo</t>
  </si>
  <si>
    <t>Cara Ma</t>
  </si>
  <si>
    <t>Cara Xu</t>
  </si>
  <si>
    <t>Cara Zhang</t>
  </si>
  <si>
    <t>Carl Andersen</t>
  </si>
  <si>
    <t>Carl Chande</t>
  </si>
  <si>
    <t>Carl Chander</t>
  </si>
  <si>
    <t>Carl Deng</t>
  </si>
  <si>
    <t>Carl Lal</t>
  </si>
  <si>
    <t>Carl Sharma</t>
  </si>
  <si>
    <t>Carl Yuan</t>
  </si>
  <si>
    <t>Carla Lopez</t>
  </si>
  <si>
    <t>Carla Mehta</t>
  </si>
  <si>
    <t>Carlos Evans</t>
  </si>
  <si>
    <t>Carly Raje</t>
  </si>
  <si>
    <t>Carly Raji</t>
  </si>
  <si>
    <t>Carly Shen</t>
  </si>
  <si>
    <t>Carmen Lopez</t>
  </si>
  <si>
    <t>Carmen Suri</t>
  </si>
  <si>
    <t>Carol Zhou</t>
  </si>
  <si>
    <t>Caroline Griffin</t>
  </si>
  <si>
    <t>Carolyn Diaz</t>
  </si>
  <si>
    <t>Carolyn Fernandez</t>
  </si>
  <si>
    <t>Carolyn Gill</t>
  </si>
  <si>
    <t>Carolyn Mehta</t>
  </si>
  <si>
    <t>Carolyn Munoz</t>
  </si>
  <si>
    <t>Carolyn Navarro</t>
  </si>
  <si>
    <t>Carolyn Srini</t>
  </si>
  <si>
    <t>Carolyn Suarez</t>
  </si>
  <si>
    <t>Carolyn Torres</t>
  </si>
  <si>
    <t>Carolyn Vazquez</t>
  </si>
  <si>
    <t>Carrie Alvarez</t>
  </si>
  <si>
    <t>Carson Butler</t>
  </si>
  <si>
    <t>Casey Alonso</t>
  </si>
  <si>
    <t>Casey Luo</t>
  </si>
  <si>
    <t>Casey Martin</t>
  </si>
  <si>
    <t>Casey Moreno</t>
  </si>
  <si>
    <t>Casey Pal</t>
  </si>
  <si>
    <t>Casey Raje</t>
  </si>
  <si>
    <t>Casey Xu</t>
  </si>
  <si>
    <t>Cassandra Fernandez</t>
  </si>
  <si>
    <t>Cassandra Madan</t>
  </si>
  <si>
    <t>Cassandra Sai</t>
  </si>
  <si>
    <t>Cassidy Russell</t>
  </si>
  <si>
    <t>Cassie Chande</t>
  </si>
  <si>
    <t>Cassie Chander</t>
  </si>
  <si>
    <t>Cassie Nara</t>
  </si>
  <si>
    <t>Cassie Sutton</t>
  </si>
  <si>
    <t>Cedric Beck</t>
  </si>
  <si>
    <t>Cedric Chen</t>
  </si>
  <si>
    <t>Cedric Guo</t>
  </si>
  <si>
    <t>Cedric Li</t>
  </si>
  <si>
    <t>Cedric Ma</t>
  </si>
  <si>
    <t>Cedric Sharma</t>
  </si>
  <si>
    <t>Cedric Shen</t>
  </si>
  <si>
    <t>Cedric Xu</t>
  </si>
  <si>
    <t>Cedric Yang</t>
  </si>
  <si>
    <t>Cedric Zhou</t>
  </si>
  <si>
    <t>Cesar Kapoor</t>
  </si>
  <si>
    <t>Cesar Prasad</t>
  </si>
  <si>
    <t>César Raman</t>
  </si>
  <si>
    <t>Cesar Sai</t>
  </si>
  <si>
    <t>Cesar Suri</t>
  </si>
  <si>
    <t>Chad Anand</t>
  </si>
  <si>
    <t>Chad Kumar</t>
  </si>
  <si>
    <t>Charles Garcia</t>
  </si>
  <si>
    <t>Chelsea Garcia</t>
  </si>
  <si>
    <t>Chelsea Weber</t>
  </si>
  <si>
    <t>Cheryl Diaz</t>
  </si>
  <si>
    <t>Cheryl Gutierrez</t>
  </si>
  <si>
    <t>Cheryl Munoz</t>
  </si>
  <si>
    <t>Cheryl Sanz</t>
  </si>
  <si>
    <t>Christian Hayes</t>
  </si>
  <si>
    <t>Christian Sharma</t>
  </si>
  <si>
    <t>Christine Luo</t>
  </si>
  <si>
    <t>Christine Pal</t>
  </si>
  <si>
    <t>Christopher Taylor</t>
  </si>
  <si>
    <t>Christy Lu</t>
  </si>
  <si>
    <t>Christy Rai</t>
  </si>
  <si>
    <t>Christy Raji</t>
  </si>
  <si>
    <t>Christy Sun</t>
  </si>
  <si>
    <t>Christy Tang</t>
  </si>
  <si>
    <t>Christy Ye</t>
  </si>
  <si>
    <t>Christy Zheng</t>
  </si>
  <si>
    <t>Christy Zhu</t>
  </si>
  <si>
    <t>Cindy Raman</t>
  </si>
  <si>
    <t>Cindy Rana</t>
  </si>
  <si>
    <t>Cindy Srini</t>
  </si>
  <si>
    <t>Clarence Chander</t>
  </si>
  <si>
    <t>Clarence Chen</t>
  </si>
  <si>
    <t>Clarence Guo</t>
  </si>
  <si>
    <t>Clarence Lal</t>
  </si>
  <si>
    <t>Clarence Lin</t>
  </si>
  <si>
    <t>Clarence Rai</t>
  </si>
  <si>
    <t>Clarence Yang</t>
  </si>
  <si>
    <t>Claudia Chen</t>
  </si>
  <si>
    <t>Claudia Lin</t>
  </si>
  <si>
    <t>Claudia Zeng</t>
  </si>
  <si>
    <t>Claudia Zheng</t>
  </si>
  <si>
    <t>Clayton Chen</t>
  </si>
  <si>
    <t>Clayton Deng</t>
  </si>
  <si>
    <t>Clayton Lin</t>
  </si>
  <si>
    <t>Clayton Liu</t>
  </si>
  <si>
    <t>Clayton Sun</t>
  </si>
  <si>
    <t>Clayton Xu</t>
  </si>
  <si>
    <t>Clayton Zhou</t>
  </si>
  <si>
    <t>Clifford Gonzalez</t>
  </si>
  <si>
    <t>Clifford Prasad</t>
  </si>
  <si>
    <t>Clifford Sanchez</t>
  </si>
  <si>
    <t>Clifford Sara</t>
  </si>
  <si>
    <t>Clinton Carlson</t>
  </si>
  <si>
    <t>Cody Cooper</t>
  </si>
  <si>
    <t>Cole Ramirez</t>
  </si>
  <si>
    <t>Colin Andersen</t>
  </si>
  <si>
    <t>Colin Chavez</t>
  </si>
  <si>
    <t>Colin He</t>
  </si>
  <si>
    <t>Colin Lal</t>
  </si>
  <si>
    <t>Colin Li</t>
  </si>
  <si>
    <t>Colin Liang</t>
  </si>
  <si>
    <t>Colin Luo</t>
  </si>
  <si>
    <t>Colin She</t>
  </si>
  <si>
    <t>Colin Tang</t>
  </si>
  <si>
    <t>Colin Xu</t>
  </si>
  <si>
    <t>Colin Yuan</t>
  </si>
  <si>
    <t>Colin Zhao</t>
  </si>
  <si>
    <t>Colin Zhu</t>
  </si>
  <si>
    <t>Colleen Luo</t>
  </si>
  <si>
    <t>Colleen Shan</t>
  </si>
  <si>
    <t>Colleen She</t>
  </si>
  <si>
    <t>Colleen Xu</t>
  </si>
  <si>
    <t>Colleen Yang</t>
  </si>
  <si>
    <t>Colleen Zeng</t>
  </si>
  <si>
    <t>Colleen Zheng</t>
  </si>
  <si>
    <t>Connor Flores</t>
  </si>
  <si>
    <t>Connor Shan</t>
  </si>
  <si>
    <t>Corey Chavez</t>
  </si>
  <si>
    <t>Corey Lal</t>
  </si>
  <si>
    <t>Corey Sharma</t>
  </si>
  <si>
    <t>Corey Shen</t>
  </si>
  <si>
    <t>Cory Arun</t>
  </si>
  <si>
    <t>Cory Martinez</t>
  </si>
  <si>
    <t>Cory Rana</t>
  </si>
  <si>
    <t>Cory Weber</t>
  </si>
  <si>
    <t>Craig Martin</t>
  </si>
  <si>
    <t>Craig Ramos</t>
  </si>
  <si>
    <t>Craig Sanz</t>
  </si>
  <si>
    <t>Craig Vazquez</t>
  </si>
  <si>
    <t>Cristina Kumar</t>
  </si>
  <si>
    <t>Cristina Lal</t>
  </si>
  <si>
    <t>Cristina Shen</t>
  </si>
  <si>
    <t>Cristina Tang</t>
  </si>
  <si>
    <t>Cristina Xie</t>
  </si>
  <si>
    <t>Crystal Hu</t>
  </si>
  <si>
    <t>Crystal Li</t>
  </si>
  <si>
    <t>Crystal Lu</t>
  </si>
  <si>
    <t>Crystal Wang</t>
  </si>
  <si>
    <t>Crystal Xu</t>
  </si>
  <si>
    <t>Crystal Yang</t>
  </si>
  <si>
    <t>Curtis He</t>
  </si>
  <si>
    <t>Curtis Lu</t>
  </si>
  <si>
    <t>Curtis Yang</t>
  </si>
  <si>
    <t>Curtis Zeng</t>
  </si>
  <si>
    <t>Curtis Zheng</t>
  </si>
  <si>
    <t>Cynthia Gonzalez</t>
  </si>
  <si>
    <t>Cynthia Malhotra</t>
  </si>
  <si>
    <t>Cynthia Patel</t>
  </si>
  <si>
    <t>Cynthia Sanchez</t>
  </si>
  <si>
    <t>Cynthia Weber</t>
  </si>
  <si>
    <t>Daisy Suarez</t>
  </si>
  <si>
    <t>Dale Raje</t>
  </si>
  <si>
    <t>Dalton Coleman</t>
  </si>
  <si>
    <t>Dalton Henderson</t>
  </si>
  <si>
    <t>Dalton Lee</t>
  </si>
  <si>
    <t>Damien Chander</t>
  </si>
  <si>
    <t>Damien Huang</t>
  </si>
  <si>
    <t>Damien Liang</t>
  </si>
  <si>
    <t>Damien Lin</t>
  </si>
  <si>
    <t>Damien Raji</t>
  </si>
  <si>
    <t>Damien Shan</t>
  </si>
  <si>
    <t>Damien Ye</t>
  </si>
  <si>
    <t>Damien Zhang</t>
  </si>
  <si>
    <t>Damien Zhu</t>
  </si>
  <si>
    <t>Dana Moreno</t>
  </si>
  <si>
    <t>Dana Navarro</t>
  </si>
  <si>
    <t>Dana Serrano</t>
  </si>
  <si>
    <t>Dana Suarez</t>
  </si>
  <si>
    <t>Daniel Martinez</t>
  </si>
  <si>
    <t>Danielle Torres</t>
  </si>
  <si>
    <t>Danny Alonso</t>
  </si>
  <si>
    <t>Danny Diaz</t>
  </si>
  <si>
    <t>Danny Hernandez</t>
  </si>
  <si>
    <t>Danny Ramos</t>
  </si>
  <si>
    <t>Danny Serrano</t>
  </si>
  <si>
    <t>Darrell Lal</t>
  </si>
  <si>
    <t>Darrell Yuan</t>
  </si>
  <si>
    <t>Darren Dominguez</t>
  </si>
  <si>
    <t>Darren Jiménez</t>
  </si>
  <si>
    <t>Darren Munoz</t>
  </si>
  <si>
    <t>Darren Prasad</t>
  </si>
  <si>
    <t>Darren Serrano</t>
  </si>
  <si>
    <t>Darren Srini</t>
  </si>
  <si>
    <t>Darren Townsend</t>
  </si>
  <si>
    <t>Darryl Liang</t>
  </si>
  <si>
    <t>Darryl Lin</t>
  </si>
  <si>
    <t>Darryl Ma</t>
  </si>
  <si>
    <t>Dawn He</t>
  </si>
  <si>
    <t>Dawn Li</t>
  </si>
  <si>
    <t>Dawn Xie</t>
  </si>
  <si>
    <t>Dawn Xu</t>
  </si>
  <si>
    <t>Dawn Zhu</t>
  </si>
  <si>
    <t>Deanna Gonzalez</t>
  </si>
  <si>
    <t>Deanna Jiménez</t>
  </si>
  <si>
    <t>Deanna Lopez</t>
  </si>
  <si>
    <t>Deanna Mehta</t>
  </si>
  <si>
    <t>Deanna Munoz</t>
  </si>
  <si>
    <t>Deanna Patel</t>
  </si>
  <si>
    <t>Deanna Raman</t>
  </si>
  <si>
    <t>Deanna Romero</t>
  </si>
  <si>
    <t>Deanna Serrano</t>
  </si>
  <si>
    <t>Deanna Srini</t>
  </si>
  <si>
    <t>Deanna Weber</t>
  </si>
  <si>
    <t>Deb Price</t>
  </si>
  <si>
    <t>Deborah Andersen</t>
  </si>
  <si>
    <t>Deborah Deng</t>
  </si>
  <si>
    <t>Deborah Kumar</t>
  </si>
  <si>
    <t>Denise Prasad</t>
  </si>
  <si>
    <t>Denise Sanchez</t>
  </si>
  <si>
    <t>Dennis Lin</t>
  </si>
  <si>
    <t>Dennis Liu</t>
  </si>
  <si>
    <t>Dennis Sun</t>
  </si>
  <si>
    <t>Derek Beck</t>
  </si>
  <si>
    <t>Derek Chande</t>
  </si>
  <si>
    <t>Derek Goel</t>
  </si>
  <si>
    <t>Derek Jai</t>
  </si>
  <si>
    <t>Derek Kumar</t>
  </si>
  <si>
    <t>Derek Nara</t>
  </si>
  <si>
    <t>Derek Raji</t>
  </si>
  <si>
    <t>Derek She</t>
  </si>
  <si>
    <t>Derek Xie</t>
  </si>
  <si>
    <t>Derrick Gomez</t>
  </si>
  <si>
    <t>Derrick Rubio</t>
  </si>
  <si>
    <t>Derrick Serrano</t>
  </si>
  <si>
    <t>Desiree Gutierrez</t>
  </si>
  <si>
    <t>Destiny Butler</t>
  </si>
  <si>
    <t>Destiny Jones</t>
  </si>
  <si>
    <t>Devin Allen</t>
  </si>
  <si>
    <t>Devin Campbell</t>
  </si>
  <si>
    <t>Devin Diaz</t>
  </si>
  <si>
    <t>Devin Gonzalez</t>
  </si>
  <si>
    <t>Devin Rivera</t>
  </si>
  <si>
    <t>Devon Lal</t>
  </si>
  <si>
    <t>Devon Raje</t>
  </si>
  <si>
    <t>Devon Shen</t>
  </si>
  <si>
    <t>Diana Alonso</t>
  </si>
  <si>
    <t>Diana Alvarez</t>
  </si>
  <si>
    <t>Diana Dominguez</t>
  </si>
  <si>
    <t>Diana Gutierrez</t>
  </si>
  <si>
    <t>Diane Bradley</t>
  </si>
  <si>
    <t>Diane Gill</t>
  </si>
  <si>
    <t>Diane Martin</t>
  </si>
  <si>
    <t>Diane Munoz</t>
  </si>
  <si>
    <t>Diane Ramos</t>
  </si>
  <si>
    <t>Diane Serrano</t>
  </si>
  <si>
    <t>Diane Vazquez</t>
  </si>
  <si>
    <t>Dominic Kapoor</t>
  </si>
  <si>
    <t>Dominic Prasad</t>
  </si>
  <si>
    <t>Dominique Chandra</t>
  </si>
  <si>
    <t>Dominique Garcia</t>
  </si>
  <si>
    <t>Dominique Perez</t>
  </si>
  <si>
    <t>Don Guo</t>
  </si>
  <si>
    <t>Donald Fernandez</t>
  </si>
  <si>
    <t>Donald Gonzalez</t>
  </si>
  <si>
    <t>Donald Kovár</t>
  </si>
  <si>
    <t>Donald Lopez</t>
  </si>
  <si>
    <t>Donald Sara</t>
  </si>
  <si>
    <t>Donna Pal</t>
  </si>
  <si>
    <t>Donna Raji</t>
  </si>
  <si>
    <t>Douglas Martinez</t>
  </si>
  <si>
    <t>Douglas Subram</t>
  </si>
  <si>
    <t>Drew Chander</t>
  </si>
  <si>
    <t>Drew Lal</t>
  </si>
  <si>
    <t>Drew Pal</t>
  </si>
  <si>
    <t>Drew Shan</t>
  </si>
  <si>
    <t>Drew Tang</t>
  </si>
  <si>
    <t>Drew Xie</t>
  </si>
  <si>
    <t>Dustin Pal</t>
  </si>
  <si>
    <t>Dustin Sharma</t>
  </si>
  <si>
    <t>Dwayne Moreno</t>
  </si>
  <si>
    <t>Dwayne Romero</t>
  </si>
  <si>
    <t>Dylan Jai</t>
  </si>
  <si>
    <t>Dylan Rodriguez</t>
  </si>
  <si>
    <t>Dylan Shan</t>
  </si>
  <si>
    <t>Ebony Carlson</t>
  </si>
  <si>
    <t>Ebony Dominguez</t>
  </si>
  <si>
    <t>Ebony Hernandez</t>
  </si>
  <si>
    <t>Ebony Martin</t>
  </si>
  <si>
    <t>Ebony Prasad</t>
  </si>
  <si>
    <t>Ebony Sara</t>
  </si>
  <si>
    <t>Eddie Gill</t>
  </si>
  <si>
    <t>Eddie Johnsen</t>
  </si>
  <si>
    <t>Eddie Navarro</t>
  </si>
  <si>
    <t>Eddie Sanz</t>
  </si>
  <si>
    <t>Eddie Vazquez</t>
  </si>
  <si>
    <t>Edgar Garcia</t>
  </si>
  <si>
    <t>Edgar Gonzalez</t>
  </si>
  <si>
    <t>Edgar Lopez</t>
  </si>
  <si>
    <t>Edgar Perez</t>
  </si>
  <si>
    <t>Edgar Prasad</t>
  </si>
  <si>
    <t>Edgar Raman</t>
  </si>
  <si>
    <t>Edgar Sara</t>
  </si>
  <si>
    <t>Eduardo Harris</t>
  </si>
  <si>
    <t>Eduardo Jackson</t>
  </si>
  <si>
    <t>Eduardo Morris</t>
  </si>
  <si>
    <t>Edwin Chander</t>
  </si>
  <si>
    <t>Edwin Ferrier</t>
  </si>
  <si>
    <t>Edwin Li</t>
  </si>
  <si>
    <t>Edwin Nara</t>
  </si>
  <si>
    <t>Edwin Sharma</t>
  </si>
  <si>
    <t>Edwin Zhang</t>
  </si>
  <si>
    <t>Edwin Zheng</t>
  </si>
  <si>
    <t>Elijah Li</t>
  </si>
  <si>
    <t>Elijah Shan</t>
  </si>
  <si>
    <t>Elizabeth Johnson</t>
  </si>
  <si>
    <t>Emily Anderson</t>
  </si>
  <si>
    <t>Emma Bradley</t>
  </si>
  <si>
    <t>Emma Johnson</t>
  </si>
  <si>
    <t>Emma Kelly</t>
  </si>
  <si>
    <t>Emma Martinez</t>
  </si>
  <si>
    <t>Emmanuel Sai</t>
  </si>
  <si>
    <t>Eric Hayes</t>
  </si>
  <si>
    <t>Eric Shan</t>
  </si>
  <si>
    <t>Erica Chen</t>
  </si>
  <si>
    <t>Erica Gao</t>
  </si>
  <si>
    <t>Erica Liu</t>
  </si>
  <si>
    <t>Erica Zeng</t>
  </si>
  <si>
    <t>Erica Zheng</t>
  </si>
  <si>
    <t>Erica Zhu</t>
  </si>
  <si>
    <t>Erick Madan</t>
  </si>
  <si>
    <t>Erick Mehta</t>
  </si>
  <si>
    <t>Erick Suri</t>
  </si>
  <si>
    <t>Erik Alvarez</t>
  </si>
  <si>
    <t>Erik Gomez</t>
  </si>
  <si>
    <t>Erik Jimenez</t>
  </si>
  <si>
    <t>Erika Gutierrez</t>
  </si>
  <si>
    <t>Erika Hernandez</t>
  </si>
  <si>
    <t>Erika Suarez</t>
  </si>
  <si>
    <t>Erika Vazquez</t>
  </si>
  <si>
    <t>Ernest Wu</t>
  </si>
  <si>
    <t>Ernest Zeng</t>
  </si>
  <si>
    <t>Ernest Zhao</t>
  </si>
  <si>
    <t>Ernest Zhou</t>
  </si>
  <si>
    <t>Ethan Coleman</t>
  </si>
  <si>
    <t>Ethan Jai</t>
  </si>
  <si>
    <t>Ethan Martin</t>
  </si>
  <si>
    <t>Eugene He</t>
  </si>
  <si>
    <t>Eugene Huang</t>
  </si>
  <si>
    <t>Evan James</t>
  </si>
  <si>
    <t>Evan Rivera</t>
  </si>
  <si>
    <t>Evelyn Perez</t>
  </si>
  <si>
    <t>Evelyn Suri</t>
  </si>
  <si>
    <t>Faith Barnes</t>
  </si>
  <si>
    <t>Faith Gray</t>
  </si>
  <si>
    <t>Felicia Diaz</t>
  </si>
  <si>
    <t>Felicia Gomez</t>
  </si>
  <si>
    <t>Felicia Jimenez</t>
  </si>
  <si>
    <t>Felicia Martin</t>
  </si>
  <si>
    <t>Felicia Ortega</t>
  </si>
  <si>
    <t>Francis Carlson</t>
  </si>
  <si>
    <t>Francis Navarro</t>
  </si>
  <si>
    <t>Francis Serrano</t>
  </si>
  <si>
    <t>Francisco Lopez</t>
  </si>
  <si>
    <t>Francisco Rodriguez</t>
  </si>
  <si>
    <t>Francisco Sanchez</t>
  </si>
  <si>
    <t>Frank Gutierrez</t>
  </si>
  <si>
    <t>Frank Romero</t>
  </si>
  <si>
    <t>Frank Ruiz</t>
  </si>
  <si>
    <t>Franklin Chande</t>
  </si>
  <si>
    <t>Franklin Lal</t>
  </si>
  <si>
    <t>Franklin Ma</t>
  </si>
  <si>
    <t>Franklin Shan</t>
  </si>
  <si>
    <t>Franklin Yuan</t>
  </si>
  <si>
    <t>Frederick Garcia</t>
  </si>
  <si>
    <t>Frederick Raman</t>
  </si>
  <si>
    <t>Frederick Rodriguez</t>
  </si>
  <si>
    <t>Gabriel Alexander</t>
  </si>
  <si>
    <t>Gabriel Lal</t>
  </si>
  <si>
    <t>Gabriel Parker</t>
  </si>
  <si>
    <t>Gabrielle Simmons</t>
  </si>
  <si>
    <t>Gail Alexander</t>
  </si>
  <si>
    <t>Gary Diaz</t>
  </si>
  <si>
    <t>Gary Gill</t>
  </si>
  <si>
    <t>Gary Gomez</t>
  </si>
  <si>
    <t>Gary Jimenez</t>
  </si>
  <si>
    <t>Gary Munoz</t>
  </si>
  <si>
    <t>Gavin Butler</t>
  </si>
  <si>
    <t>Geoffrey Raman</t>
  </si>
  <si>
    <t>George Lopez</t>
  </si>
  <si>
    <t>George Prasad</t>
  </si>
  <si>
    <t>George Sara</t>
  </si>
  <si>
    <t>George Vance</t>
  </si>
  <si>
    <t>Gerald Dominguez</t>
  </si>
  <si>
    <t>Gerald Gill</t>
  </si>
  <si>
    <t>Gerald Martin</t>
  </si>
  <si>
    <t>Gerald Mehta</t>
  </si>
  <si>
    <t>Gerald Patel</t>
  </si>
  <si>
    <t>Gerald Prasad</t>
  </si>
  <si>
    <t>Gerald Suri</t>
  </si>
  <si>
    <t>Gilbert Andersen</t>
  </si>
  <si>
    <t>Gilbert Cai</t>
  </si>
  <si>
    <t>Gilbert Deng</t>
  </si>
  <si>
    <t>Gilbert Gao</t>
  </si>
  <si>
    <t>Gilbert Goel</t>
  </si>
  <si>
    <t>Gilbert He</t>
  </si>
  <si>
    <t>Gilbert Li</t>
  </si>
  <si>
    <t>Gilbert Pal</t>
  </si>
  <si>
    <t>Gilbert Raje</t>
  </si>
  <si>
    <t>Gilbert Zhao</t>
  </si>
  <si>
    <t>Gilbert Zhou</t>
  </si>
  <si>
    <t>Gina Gill</t>
  </si>
  <si>
    <t>Gina Hernandez</t>
  </si>
  <si>
    <t>Gina Romero</t>
  </si>
  <si>
    <t>Glenn Guo</t>
  </si>
  <si>
    <t>Glenn Li</t>
  </si>
  <si>
    <t>Glenn Lu</t>
  </si>
  <si>
    <t>Glenn She</t>
  </si>
  <si>
    <t>Glenn Xu</t>
  </si>
  <si>
    <t>Glenn Zhang</t>
  </si>
  <si>
    <t>Glenn Zhao</t>
  </si>
  <si>
    <t>Gloria Alvarez</t>
  </si>
  <si>
    <t>Gloria Ramos</t>
  </si>
  <si>
    <t>Grace Griffin</t>
  </si>
  <si>
    <t>Grace Lee</t>
  </si>
  <si>
    <t>Grace Murphy</t>
  </si>
  <si>
    <t>Grace Powell</t>
  </si>
  <si>
    <t>Grant Deng</t>
  </si>
  <si>
    <t>Grant Nath</t>
  </si>
  <si>
    <t>Grant Raje</t>
  </si>
  <si>
    <t>Grant Raji</t>
  </si>
  <si>
    <t>Grant Shen</t>
  </si>
  <si>
    <t>Grant Tang</t>
  </si>
  <si>
    <t>Grant Xu</t>
  </si>
  <si>
    <t>Gregory Chander</t>
  </si>
  <si>
    <t>Gregory Nara</t>
  </si>
  <si>
    <t>Haley Hall</t>
  </si>
  <si>
    <t>Harold Garcia</t>
  </si>
  <si>
    <t>Harold Malhotra</t>
  </si>
  <si>
    <t>Harold Patel</t>
  </si>
  <si>
    <t>Harold Raman</t>
  </si>
  <si>
    <t>Harold Sai</t>
  </si>
  <si>
    <t>Heather Yang</t>
  </si>
  <si>
    <t>Heather Zeng</t>
  </si>
  <si>
    <t>Heather Zhao</t>
  </si>
  <si>
    <t>Hector Gomez</t>
  </si>
  <si>
    <t>Hector Sanz</t>
  </si>
  <si>
    <t>Hector Serrano</t>
  </si>
  <si>
    <t>Hector Suarez</t>
  </si>
  <si>
    <t>Heidi Lopez</t>
  </si>
  <si>
    <t>Heidi Mehta</t>
  </si>
  <si>
    <t>Heidi Rodriguez</t>
  </si>
  <si>
    <t>Henry Perez</t>
  </si>
  <si>
    <t>Henry Prasad</t>
  </si>
  <si>
    <t>Henry Rana</t>
  </si>
  <si>
    <t>Henry Sullivan</t>
  </si>
  <si>
    <t>Holly Suri</t>
  </si>
  <si>
    <t>Hunter Yang</t>
  </si>
  <si>
    <t>Ian Allen</t>
  </si>
  <si>
    <t>Ian Harris</t>
  </si>
  <si>
    <t>Irma Sherwood</t>
  </si>
  <si>
    <t>Isaac Cook</t>
  </si>
  <si>
    <t>Isaac Cox</t>
  </si>
  <si>
    <t>Isaac Hernandez</t>
  </si>
  <si>
    <t>Isabel Simmons</t>
  </si>
  <si>
    <t>Ivan Gonzalez</t>
  </si>
  <si>
    <t>Ivan Perez</t>
  </si>
  <si>
    <t>Ivan Sai</t>
  </si>
  <si>
    <t>Ivan Weber</t>
  </si>
  <si>
    <t>Jack Li</t>
  </si>
  <si>
    <t>Jaclyn Chande</t>
  </si>
  <si>
    <t>Jaclyn Chen</t>
  </si>
  <si>
    <t>Jaclyn Sun</t>
  </si>
  <si>
    <t>Jaclyn Wang</t>
  </si>
  <si>
    <t>Jacqueline Simmons</t>
  </si>
  <si>
    <t>Jacquelyn Jimenez</t>
  </si>
  <si>
    <t>Jacquelyn Munoz</t>
  </si>
  <si>
    <t>Jacquelyn Navarro</t>
  </si>
  <si>
    <t>Jacquelyn Romero</t>
  </si>
  <si>
    <t>Jacquelyn Rowe</t>
  </si>
  <si>
    <t>Jacquelyn Serrano</t>
  </si>
  <si>
    <t>Jacquelyn Suarez</t>
  </si>
  <si>
    <t>Jaime Hernandez</t>
  </si>
  <si>
    <t>Jaime Jai</t>
  </si>
  <si>
    <t>Jaime Martin</t>
  </si>
  <si>
    <t>Jaime Muñoz</t>
  </si>
  <si>
    <t>Jaime Raji</t>
  </si>
  <si>
    <t>Jaime Ramos</t>
  </si>
  <si>
    <t>Jaime She</t>
  </si>
  <si>
    <t>Jake Gao</t>
  </si>
  <si>
    <t>Jake Guo</t>
  </si>
  <si>
    <t>Jake Huang</t>
  </si>
  <si>
    <t>Jake Li</t>
  </si>
  <si>
    <t>Jake Lin</t>
  </si>
  <si>
    <t>James Hill</t>
  </si>
  <si>
    <t>James West</t>
  </si>
  <si>
    <t>Jamie Zheng</t>
  </si>
  <si>
    <t>Jan Gonzalez</t>
  </si>
  <si>
    <t>Janelle Patel</t>
  </si>
  <si>
    <t>Janet Alvarez</t>
  </si>
  <si>
    <t>Janet Moreno</t>
  </si>
  <si>
    <t>Janet Navarro</t>
  </si>
  <si>
    <t>Jared Brooks</t>
  </si>
  <si>
    <t>Jared Cox</t>
  </si>
  <si>
    <t>Jarrod Chandra</t>
  </si>
  <si>
    <t>Jarrod Rodriguez</t>
  </si>
  <si>
    <t>Jarrod Weber</t>
  </si>
  <si>
    <t>Jasmine Lewis</t>
  </si>
  <si>
    <t>Jasmine Wilson</t>
  </si>
  <si>
    <t>Jason Campbell</t>
  </si>
  <si>
    <t>Javier Browning</t>
  </si>
  <si>
    <t>Javier Gill</t>
  </si>
  <si>
    <t>Javier Hernandez</t>
  </si>
  <si>
    <t>Javier Navarro</t>
  </si>
  <si>
    <t>Jay Browning</t>
  </si>
  <si>
    <t>Jay Diaz</t>
  </si>
  <si>
    <t>Jay Fernandez</t>
  </si>
  <si>
    <t>Jay Gonzalez</t>
  </si>
  <si>
    <t>Jay Gutierrez</t>
  </si>
  <si>
    <t>Jay Martin</t>
  </si>
  <si>
    <t>Jay Martinez</t>
  </si>
  <si>
    <t>Jay Mehta</t>
  </si>
  <si>
    <t>Jay Patel</t>
  </si>
  <si>
    <t>Jay Raman</t>
  </si>
  <si>
    <t>Jay Rubio</t>
  </si>
  <si>
    <t>Jay Weber</t>
  </si>
  <si>
    <t>Jeffery Cai</t>
  </si>
  <si>
    <t>Jeffery Lin</t>
  </si>
  <si>
    <t>Jeffery Zheng</t>
  </si>
  <si>
    <t>Jennifer Hill</t>
  </si>
  <si>
    <t>Jennifer Patterson</t>
  </si>
  <si>
    <t>Jennifer Roberts</t>
  </si>
  <si>
    <t>Jennifer Taylor</t>
  </si>
  <si>
    <t>Jenny Becker</t>
  </si>
  <si>
    <t>Jenny Kumar</t>
  </si>
  <si>
    <t>Jenny Li</t>
  </si>
  <si>
    <t>Jenny Liang</t>
  </si>
  <si>
    <t>Jenny Raje</t>
  </si>
  <si>
    <t>Jenny Tang</t>
  </si>
  <si>
    <t>Jenny Ye</t>
  </si>
  <si>
    <t>Jenny Zhu</t>
  </si>
  <si>
    <t>Jenny Zimmerman</t>
  </si>
  <si>
    <t>Jeremiah Gray</t>
  </si>
  <si>
    <t>Jeremiah Hall</t>
  </si>
  <si>
    <t>Jeremy Phillips</t>
  </si>
  <si>
    <t>Jermaine Chandra</t>
  </si>
  <si>
    <t>Jermaine Garcia</t>
  </si>
  <si>
    <t>Jermaine Martinez</t>
  </si>
  <si>
    <t>Jermaine Raman</t>
  </si>
  <si>
    <t>Jermaine Rana</t>
  </si>
  <si>
    <t>Jerome Gomez</t>
  </si>
  <si>
    <t>Jerome Vazquez</t>
  </si>
  <si>
    <t>Jerry Johnsen</t>
  </si>
  <si>
    <t>Jerry Luo</t>
  </si>
  <si>
    <t>Jerry Sharma</t>
  </si>
  <si>
    <t>Jerry She</t>
  </si>
  <si>
    <t>Jesse Howard</t>
  </si>
  <si>
    <t>Jesse King</t>
  </si>
  <si>
    <t>Jessica Ramirez</t>
  </si>
  <si>
    <t>Jessica Ward</t>
  </si>
  <si>
    <t>Jessie Alvarez</t>
  </si>
  <si>
    <t>Jessie Cai</t>
  </si>
  <si>
    <t>Jessie Hernandez</t>
  </si>
  <si>
    <t>Jessie Liu</t>
  </si>
  <si>
    <t>Jessie Ma</t>
  </si>
  <si>
    <t>Jessie Ortega</t>
  </si>
  <si>
    <t>Jessie Romero</t>
  </si>
  <si>
    <t>Jessie She</t>
  </si>
  <si>
    <t>Jessie Zhao</t>
  </si>
  <si>
    <t>Jésus Hernandez</t>
  </si>
  <si>
    <t>Jésus Martin</t>
  </si>
  <si>
    <t>Jésus Vazquez</t>
  </si>
  <si>
    <t>Jill Gomez</t>
  </si>
  <si>
    <t>Jill Hernandez</t>
  </si>
  <si>
    <t>Jill Jimenez</t>
  </si>
  <si>
    <t>Jillian Patel</t>
  </si>
  <si>
    <t>Jillian Suri</t>
  </si>
  <si>
    <t>Jimmy Ashe</t>
  </si>
  <si>
    <t>Jimmy Blanco</t>
  </si>
  <si>
    <t>Jimmy Jimenez</t>
  </si>
  <si>
    <t>Jimmy Moreno</t>
  </si>
  <si>
    <t>Jimmy Romero</t>
  </si>
  <si>
    <t>Jimmy Sanz</t>
  </si>
  <si>
    <t>Joan Jenkins</t>
  </si>
  <si>
    <t>Joanna Serrano</t>
  </si>
  <si>
    <t>Joanna Torres</t>
  </si>
  <si>
    <t>Jodi Deng</t>
  </si>
  <si>
    <t>Jodi Lal</t>
  </si>
  <si>
    <t>Jodi Raje</t>
  </si>
  <si>
    <t>Jodi Sharma</t>
  </si>
  <si>
    <t>Jodi Shen</t>
  </si>
  <si>
    <t>Joe Hernandez</t>
  </si>
  <si>
    <t>Joe Madan</t>
  </si>
  <si>
    <t>Joe Martin</t>
  </si>
  <si>
    <t>Joe Perez</t>
  </si>
  <si>
    <t>Joe Subram</t>
  </si>
  <si>
    <t>Joel Gonzalez</t>
  </si>
  <si>
    <t>Joel Malhotra</t>
  </si>
  <si>
    <t>Joel Rodriguez</t>
  </si>
  <si>
    <t>Joel Sanchez</t>
  </si>
  <si>
    <t>Johnathan Madan</t>
  </si>
  <si>
    <t>Johnathan Raman</t>
  </si>
  <si>
    <t>Johnathan Rana</t>
  </si>
  <si>
    <t>Johnny Anand</t>
  </si>
  <si>
    <t>Johnny Deng</t>
  </si>
  <si>
    <t>Johnny Nara</t>
  </si>
  <si>
    <t>Johnny Raje</t>
  </si>
  <si>
    <t>Jon Chen</t>
  </si>
  <si>
    <t>Jon He</t>
  </si>
  <si>
    <t>Jon Nara</t>
  </si>
  <si>
    <t>Jon Yang</t>
  </si>
  <si>
    <t>Jon Zeng</t>
  </si>
  <si>
    <t>Jon Zhang</t>
  </si>
  <si>
    <t>Jon Zhou</t>
  </si>
  <si>
    <t>Jonathan Evans</t>
  </si>
  <si>
    <t>Jonathan Rodriguez</t>
  </si>
  <si>
    <t>Jonathan Russell</t>
  </si>
  <si>
    <t>Jonathon Alonso</t>
  </si>
  <si>
    <t>Jonathon Gutierrez</t>
  </si>
  <si>
    <t>Jordan Patterson</t>
  </si>
  <si>
    <t>Jordan Roberts</t>
  </si>
  <si>
    <t>Jorge Gao</t>
  </si>
  <si>
    <t>Jorge Huang</t>
  </si>
  <si>
    <t>Jorge Ma</t>
  </si>
  <si>
    <t>Jorge Sun</t>
  </si>
  <si>
    <t>Jorge Zhao</t>
  </si>
  <si>
    <t>Jorge Zhu</t>
  </si>
  <si>
    <t>Jose Butler</t>
  </si>
  <si>
    <t>Jose Carlson</t>
  </si>
  <si>
    <t>Joshua Jackson</t>
  </si>
  <si>
    <t>Josue Diaz</t>
  </si>
  <si>
    <t>Josue Dominguez</t>
  </si>
  <si>
    <t>Joy Carlson</t>
  </si>
  <si>
    <t>Joy Jimenez</t>
  </si>
  <si>
    <t>Joy Romero</t>
  </si>
  <si>
    <t>Joy Suarez</t>
  </si>
  <si>
    <t>Juan Ramos</t>
  </si>
  <si>
    <t>Julian Washington</t>
  </si>
  <si>
    <t>Julie Becker</t>
  </si>
  <si>
    <t>Julie Chander</t>
  </si>
  <si>
    <t>Julie Lal</t>
  </si>
  <si>
    <t>Julie Sharma</t>
  </si>
  <si>
    <t>Julie Tang</t>
  </si>
  <si>
    <t>Julie Xu</t>
  </si>
  <si>
    <t>Julio Jimenez</t>
  </si>
  <si>
    <t>Julio Ruiz</t>
  </si>
  <si>
    <t>Justin Li</t>
  </si>
  <si>
    <t>Justin Martin</t>
  </si>
  <si>
    <t>Kaitlin McDonald</t>
  </si>
  <si>
    <t>Kaitlin Patel</t>
  </si>
  <si>
    <t>Kaitlin Schmidt</t>
  </si>
  <si>
    <t>Kaitlin Sullivan</t>
  </si>
  <si>
    <t>Kaitlin Suri</t>
  </si>
  <si>
    <t>Kaitlyn Brown</t>
  </si>
  <si>
    <t>Kaitlyn Nelson</t>
  </si>
  <si>
    <t>Kara Xu</t>
  </si>
  <si>
    <t>Karen Lin</t>
  </si>
  <si>
    <t>Karen Liu</t>
  </si>
  <si>
    <t>Karen Sun</t>
  </si>
  <si>
    <t>Kari Alvarez</t>
  </si>
  <si>
    <t>Kari Blanco</t>
  </si>
  <si>
    <t>Kari Gutierrez</t>
  </si>
  <si>
    <t>Kari Kim</t>
  </si>
  <si>
    <t>Kari Lopez</t>
  </si>
  <si>
    <t>Kari Ruiz</t>
  </si>
  <si>
    <t>Kari Sai</t>
  </si>
  <si>
    <t>Kari Sanz</t>
  </si>
  <si>
    <t>Kari Subram</t>
  </si>
  <si>
    <t>Kari Torres</t>
  </si>
  <si>
    <t>Karl Goel</t>
  </si>
  <si>
    <t>Karl Kumar</t>
  </si>
  <si>
    <t>Karl Lal</t>
  </si>
  <si>
    <t>Karl Raji</t>
  </si>
  <si>
    <t>Karl Shen</t>
  </si>
  <si>
    <t>Karl Xu</t>
  </si>
  <si>
    <t>Karla Chander</t>
  </si>
  <si>
    <t>Karla Chavez</t>
  </si>
  <si>
    <t>Karla Goel</t>
  </si>
  <si>
    <t>Karla Jai</t>
  </si>
  <si>
    <t>Karla Lal</t>
  </si>
  <si>
    <t>Karla Raje</t>
  </si>
  <si>
    <t>Karla Yuan</t>
  </si>
  <si>
    <t>Kate Andersen</t>
  </si>
  <si>
    <t>Kate Deng</t>
  </si>
  <si>
    <t>Kate Xu</t>
  </si>
  <si>
    <t>Katherine Butler</t>
  </si>
  <si>
    <t>Katherine Cooper</t>
  </si>
  <si>
    <t>Kathleen Gomez</t>
  </si>
  <si>
    <t>Kathleen Jimenez</t>
  </si>
  <si>
    <t>Kathleen Moreno</t>
  </si>
  <si>
    <t>Kathryn Ashe</t>
  </si>
  <si>
    <t>Kathryn Jai</t>
  </si>
  <si>
    <t>Kathryn Xu</t>
  </si>
  <si>
    <t>Katie Lal</t>
  </si>
  <si>
    <t>Katie Nath</t>
  </si>
  <si>
    <t>Katie She</t>
  </si>
  <si>
    <t>Katrina Raji</t>
  </si>
  <si>
    <t>Katrina Shen</t>
  </si>
  <si>
    <t>Kayla White</t>
  </si>
  <si>
    <t>Kaylee Allen</t>
  </si>
  <si>
    <t>Keith Chander</t>
  </si>
  <si>
    <t>Keith Kumar</t>
  </si>
  <si>
    <t>Keith Sharma</t>
  </si>
  <si>
    <t>Keith Stone</t>
  </si>
  <si>
    <t>Keith Xu</t>
  </si>
  <si>
    <t>Kelli He</t>
  </si>
  <si>
    <t>Kelli Liu</t>
  </si>
  <si>
    <t>Kelli Raje</t>
  </si>
  <si>
    <t>Kellie Diaz</t>
  </si>
  <si>
    <t>Kellie Dominguez</t>
  </si>
  <si>
    <t>Kellie Gill</t>
  </si>
  <si>
    <t>Kellie Sanz</t>
  </si>
  <si>
    <t>Kelsey Yuan</t>
  </si>
  <si>
    <t>Kelvin Andersen</t>
  </si>
  <si>
    <t>Kelvin Sharma</t>
  </si>
  <si>
    <t>Kelvin Wang</t>
  </si>
  <si>
    <t>Kelvin Wu</t>
  </si>
  <si>
    <t>Kelvin Zhou</t>
  </si>
  <si>
    <t>Kendra Alvarez</t>
  </si>
  <si>
    <t>Kendra Gomez</t>
  </si>
  <si>
    <t>Kendra Munoz</t>
  </si>
  <si>
    <t>Kendra Rubio</t>
  </si>
  <si>
    <t>Kenneth Lal</t>
  </si>
  <si>
    <t>Kenneth Luo</t>
  </si>
  <si>
    <t>Kern Sutton</t>
  </si>
  <si>
    <t>Kevin Yang</t>
  </si>
  <si>
    <t>Krista Alonso</t>
  </si>
  <si>
    <t>Krista Carlson</t>
  </si>
  <si>
    <t>Krista Hernandez</t>
  </si>
  <si>
    <t>Krista Jimenez</t>
  </si>
  <si>
    <t>Krista Moreno</t>
  </si>
  <si>
    <t>Kristen Li</t>
  </si>
  <si>
    <t>Kristen Xu</t>
  </si>
  <si>
    <t>Kristen Zhang</t>
  </si>
  <si>
    <t>Kristen Zhao</t>
  </si>
  <si>
    <t>Kristen Zheng</t>
  </si>
  <si>
    <t>Kristi Arthur</t>
  </si>
  <si>
    <t>Kristi Dominguez</t>
  </si>
  <si>
    <t>Kristi Madan</t>
  </si>
  <si>
    <t>Kristi Moreno</t>
  </si>
  <si>
    <t>Kristi Rodriguez</t>
  </si>
  <si>
    <t>Kristi Smith</t>
  </si>
  <si>
    <t>Kristi Vance</t>
  </si>
  <si>
    <t>Kristin Carson</t>
  </si>
  <si>
    <t>Kristin Shan</t>
  </si>
  <si>
    <t>Kristin She</t>
  </si>
  <si>
    <t>Kristina Malhotra</t>
  </si>
  <si>
    <t>Kristine Dominguez</t>
  </si>
  <si>
    <t>Kristine Gutierrez</t>
  </si>
  <si>
    <t>Kristine Hernandez</t>
  </si>
  <si>
    <t>Kristine Moreno</t>
  </si>
  <si>
    <t>Kristine Ramos</t>
  </si>
  <si>
    <t>Kristine Serrano</t>
  </si>
  <si>
    <t>Kristopher Madan</t>
  </si>
  <si>
    <t>Kristopher Malhotra</t>
  </si>
  <si>
    <t>Kristopher Srini</t>
  </si>
  <si>
    <t>Kristy Alvarez</t>
  </si>
  <si>
    <t>Kristy Carlson</t>
  </si>
  <si>
    <t>Kristy Gill</t>
  </si>
  <si>
    <t>Kristy Navarro</t>
  </si>
  <si>
    <t>Kristy Ramos</t>
  </si>
  <si>
    <t>Krystal Guo</t>
  </si>
  <si>
    <t>Krystal Holt</t>
  </si>
  <si>
    <t>Krystal Liu</t>
  </si>
  <si>
    <t>Krystal Lu</t>
  </si>
  <si>
    <t>Krystal Ye</t>
  </si>
  <si>
    <t>Krystal Zhou</t>
  </si>
  <si>
    <t>Kurt Deng</t>
  </si>
  <si>
    <t>Kurt Kumar</t>
  </si>
  <si>
    <t>Kurt Lal</t>
  </si>
  <si>
    <t>Kurt Raje</t>
  </si>
  <si>
    <t>Kurt Xie</t>
  </si>
  <si>
    <t>Kyle Patterson</t>
  </si>
  <si>
    <t>Kyle Perez</t>
  </si>
  <si>
    <t>Lacey Anand</t>
  </si>
  <si>
    <t>Lacey Andersen</t>
  </si>
  <si>
    <t>Lacey Goel</t>
  </si>
  <si>
    <t>Lacey Guo</t>
  </si>
  <si>
    <t>Lacey Kumar</t>
  </si>
  <si>
    <t>Lacey Li</t>
  </si>
  <si>
    <t>Lacey Liang</t>
  </si>
  <si>
    <t>Lacey Liu</t>
  </si>
  <si>
    <t>Lacey Luo</t>
  </si>
  <si>
    <t>Lacey Wang</t>
  </si>
  <si>
    <t>Lacey Zhang</t>
  </si>
  <si>
    <t>Lacey Zhu</t>
  </si>
  <si>
    <t>Lance Ramos</t>
  </si>
  <si>
    <t>Lance Romero</t>
  </si>
  <si>
    <t>Lance Suarez</t>
  </si>
  <si>
    <t>Larry Alvarez</t>
  </si>
  <si>
    <t>Larry Martin</t>
  </si>
  <si>
    <t>Larry Moreno</t>
  </si>
  <si>
    <t>Larry Rubio</t>
  </si>
  <si>
    <t>Larry Sanz</t>
  </si>
  <si>
    <t>Larry Townsend</t>
  </si>
  <si>
    <t>Latasha Gutierrez</t>
  </si>
  <si>
    <t>Latasha Jimenez</t>
  </si>
  <si>
    <t>Latasha Navarro</t>
  </si>
  <si>
    <t>Latasha Ortega</t>
  </si>
  <si>
    <t>Latasha Romero</t>
  </si>
  <si>
    <t>Latasha Vazquez</t>
  </si>
  <si>
    <t>Latoya Becker</t>
  </si>
  <si>
    <t>Latoya Chande</t>
  </si>
  <si>
    <t>Latoya Nara</t>
  </si>
  <si>
    <t>Laura Ma</t>
  </si>
  <si>
    <t>Laura Zhao</t>
  </si>
  <si>
    <t>Laura Zheng</t>
  </si>
  <si>
    <t>Lauren Bryant</t>
  </si>
  <si>
    <t>Lawrence Carlson</t>
  </si>
  <si>
    <t>Lawrence Romero</t>
  </si>
  <si>
    <t>Lawrence Sanz</t>
  </si>
  <si>
    <t>Lawrence Vazquez</t>
  </si>
  <si>
    <t>Leah Yang</t>
  </si>
  <si>
    <t>Leah Ye</t>
  </si>
  <si>
    <t>Lee Dominguez</t>
  </si>
  <si>
    <t>Leonard Anand</t>
  </si>
  <si>
    <t>Leonard Becker</t>
  </si>
  <si>
    <t>Leonard Nara</t>
  </si>
  <si>
    <t>Leonard Shen</t>
  </si>
  <si>
    <t>Leonard Tang</t>
  </si>
  <si>
    <t>Leslie Dominguez</t>
  </si>
  <si>
    <t>Leslie Ferrier</t>
  </si>
  <si>
    <t>Leslie Gill</t>
  </si>
  <si>
    <t>Leslie Moreno</t>
  </si>
  <si>
    <t>Leslie Navarro</t>
  </si>
  <si>
    <t>Leslie Ramos</t>
  </si>
  <si>
    <t>Leslie Ruiz</t>
  </si>
  <si>
    <t>Leslie Serrano</t>
  </si>
  <si>
    <t>Levi Arun</t>
  </si>
  <si>
    <t>Levi Raman</t>
  </si>
  <si>
    <t>Levi Sanchez</t>
  </si>
  <si>
    <t>Levi Weber</t>
  </si>
  <si>
    <t>Linda Alvarez</t>
  </si>
  <si>
    <t>Linda Ferrier</t>
  </si>
  <si>
    <t>Linda Sanz</t>
  </si>
  <si>
    <t>Linda Serrano</t>
  </si>
  <si>
    <t>Lindsay Chande</t>
  </si>
  <si>
    <t>Lindsay Sharma</t>
  </si>
  <si>
    <t>Lindsey Raji</t>
  </si>
  <si>
    <t>Lindsey Xu</t>
  </si>
  <si>
    <t>Lisa Huang</t>
  </si>
  <si>
    <t>Lisa Wu</t>
  </si>
  <si>
    <t>Logan Allen</t>
  </si>
  <si>
    <t>Logan Collins</t>
  </si>
  <si>
    <t>Logan Taylor</t>
  </si>
  <si>
    <t>Lori Alvarez</t>
  </si>
  <si>
    <t>Lori Blanco</t>
  </si>
  <si>
    <t>Lori Moreno</t>
  </si>
  <si>
    <t>Louis Chande</t>
  </si>
  <si>
    <t>Louis Chen</t>
  </si>
  <si>
    <t>Louis Gao</t>
  </si>
  <si>
    <t>Louis Guo</t>
  </si>
  <si>
    <t>Louis Sun</t>
  </si>
  <si>
    <t>Louis Yang</t>
  </si>
  <si>
    <t>Louis Zhu</t>
  </si>
  <si>
    <t>Lucas Hughes</t>
  </si>
  <si>
    <t>Lucas Moore</t>
  </si>
  <si>
    <t>Lucas Peterson</t>
  </si>
  <si>
    <t>Lucas Powell</t>
  </si>
  <si>
    <t>Lucas Turner</t>
  </si>
  <si>
    <t>Luis Coleman</t>
  </si>
  <si>
    <t>Luis Hill</t>
  </si>
  <si>
    <t>Luis Li</t>
  </si>
  <si>
    <t>Luke Baker</t>
  </si>
  <si>
    <t>Luke Foster</t>
  </si>
  <si>
    <t>Luke Kumar</t>
  </si>
  <si>
    <t>Lydia Fernandez</t>
  </si>
  <si>
    <t>Lydia Martinez</t>
  </si>
  <si>
    <t>Lydia Sai</t>
  </si>
  <si>
    <t>Mackenzie King</t>
  </si>
  <si>
    <t>Madison Clark</t>
  </si>
  <si>
    <t>Madison Foster</t>
  </si>
  <si>
    <t>Mallory Diaz</t>
  </si>
  <si>
    <t>Mallory Gill</t>
  </si>
  <si>
    <t>Mallory Gomez</t>
  </si>
  <si>
    <t>Mallory Navarro</t>
  </si>
  <si>
    <t>Mallory Romero</t>
  </si>
  <si>
    <t>Mallory Rubio</t>
  </si>
  <si>
    <t>Mallory Serrano</t>
  </si>
  <si>
    <t>Mandy Lin</t>
  </si>
  <si>
    <t>Mandy She</t>
  </si>
  <si>
    <t>Mandy Sun</t>
  </si>
  <si>
    <t>Mandy Wu</t>
  </si>
  <si>
    <t>Manuel Fernandez</t>
  </si>
  <si>
    <t>Manuel Lopez</t>
  </si>
  <si>
    <t>Manuel Martinez</t>
  </si>
  <si>
    <t>Manuel Sanchez</t>
  </si>
  <si>
    <t>Manuel Srini</t>
  </si>
  <si>
    <t>Marc Diaz</t>
  </si>
  <si>
    <t>Marc Navarro</t>
  </si>
  <si>
    <t>Marc Ramos</t>
  </si>
  <si>
    <t>Marc Vazquez</t>
  </si>
  <si>
    <t>Marco Madan</t>
  </si>
  <si>
    <t>Marco Mehta</t>
  </si>
  <si>
    <t>Marco Patel</t>
  </si>
  <si>
    <t>Marco Prasad</t>
  </si>
  <si>
    <t>Marco Sara</t>
  </si>
  <si>
    <t>Marcus Henderson</t>
  </si>
  <si>
    <t>Marcus Young</t>
  </si>
  <si>
    <t>Margaret Guo</t>
  </si>
  <si>
    <t>Margaret Huang</t>
  </si>
  <si>
    <t>Margaret Li</t>
  </si>
  <si>
    <t>Margaret Liang</t>
  </si>
  <si>
    <t>Margaret Lin</t>
  </si>
  <si>
    <t>Margaret Wu</t>
  </si>
  <si>
    <t>Maria King</t>
  </si>
  <si>
    <t>Marie Arun</t>
  </si>
  <si>
    <t>Marie Jimenez</t>
  </si>
  <si>
    <t>Marie Mehta</t>
  </si>
  <si>
    <t>Marie Perez</t>
  </si>
  <si>
    <t>Marie Ramos</t>
  </si>
  <si>
    <t>Marie Rubio</t>
  </si>
  <si>
    <t>Marie Ruiz</t>
  </si>
  <si>
    <t>Marie Sanchez</t>
  </si>
  <si>
    <t>Marie Suri</t>
  </si>
  <si>
    <t>Mario Moyer</t>
  </si>
  <si>
    <t>Marshall Andersen</t>
  </si>
  <si>
    <t>Marshall Chander</t>
  </si>
  <si>
    <t>Marshall Hu</t>
  </si>
  <si>
    <t>Marshall She</t>
  </si>
  <si>
    <t>Marshall Wu</t>
  </si>
  <si>
    <t>Marshall Xie</t>
  </si>
  <si>
    <t>Marshall Ye</t>
  </si>
  <si>
    <t>Martha Guo</t>
  </si>
  <si>
    <t>Martha Liang</t>
  </si>
  <si>
    <t>Martha Lu</t>
  </si>
  <si>
    <t>Martha Wang</t>
  </si>
  <si>
    <t>Martha Yang</t>
  </si>
  <si>
    <t>Martin Garcia</t>
  </si>
  <si>
    <t>Martin Subram</t>
  </si>
  <si>
    <t>Marvin Alvarez</t>
  </si>
  <si>
    <t>Marvin Gomez</t>
  </si>
  <si>
    <t>Marvin Hernandez</t>
  </si>
  <si>
    <t>Marvin Vazquez</t>
  </si>
  <si>
    <t>Mary Hall</t>
  </si>
  <si>
    <t>Mary Ramos</t>
  </si>
  <si>
    <t>Mason Evans</t>
  </si>
  <si>
    <t>Mason Parker</t>
  </si>
  <si>
    <t>Mason Ramirez</t>
  </si>
  <si>
    <t>Mathew Alvarez</t>
  </si>
  <si>
    <t>Mathew Gill</t>
  </si>
  <si>
    <t>Mathew Hernandez</t>
  </si>
  <si>
    <t>Mathew Ramos</t>
  </si>
  <si>
    <t>Mathew Sanz</t>
  </si>
  <si>
    <t>Maurice Andersen</t>
  </si>
  <si>
    <t>Maurice She</t>
  </si>
  <si>
    <t>Max Hernandez</t>
  </si>
  <si>
    <t>Max Ortega</t>
  </si>
  <si>
    <t>Max Romero</t>
  </si>
  <si>
    <t>Mayra Lopez</t>
  </si>
  <si>
    <t>Mayra Malhotra</t>
  </si>
  <si>
    <t>Mayra Suri</t>
  </si>
  <si>
    <t>Meagan Raman</t>
  </si>
  <si>
    <t>Megan Diaz</t>
  </si>
  <si>
    <t>Megan Long</t>
  </si>
  <si>
    <t>Megan Morris</t>
  </si>
  <si>
    <t>Meghan Alan</t>
  </si>
  <si>
    <t>Meghan Alonso</t>
  </si>
  <si>
    <t>Meghan Martin</t>
  </si>
  <si>
    <t>Meghan Moreno</t>
  </si>
  <si>
    <t>Meghan Moyer</t>
  </si>
  <si>
    <t>Melanie Coleman</t>
  </si>
  <si>
    <t>Melinda Gill</t>
  </si>
  <si>
    <t>Melinda Hernandez</t>
  </si>
  <si>
    <t>Melinda Torres</t>
  </si>
  <si>
    <t>Melissa Bailey</t>
  </si>
  <si>
    <t>Melissa Morgan</t>
  </si>
  <si>
    <t>Melody Hernandez</t>
  </si>
  <si>
    <t>Melody Jimenez</t>
  </si>
  <si>
    <t>Melody Moreno</t>
  </si>
  <si>
    <t>Melody Suarez</t>
  </si>
  <si>
    <t>Melvin Chander</t>
  </si>
  <si>
    <t>Melvin Luo</t>
  </si>
  <si>
    <t>Melvin Rai</t>
  </si>
  <si>
    <t>Melvin She</t>
  </si>
  <si>
    <t>Meredith Gill</t>
  </si>
  <si>
    <t>Meredith Gutierrez</t>
  </si>
  <si>
    <t>Meredith Munoz</t>
  </si>
  <si>
    <t>Meredith Navarro</t>
  </si>
  <si>
    <t>Meredith Ramos</t>
  </si>
  <si>
    <t>Meredith Rana</t>
  </si>
  <si>
    <t>Meredith Suarez</t>
  </si>
  <si>
    <t>Meredith Subram</t>
  </si>
  <si>
    <t>Micah Gao</t>
  </si>
  <si>
    <t>Micah Guo</t>
  </si>
  <si>
    <t>Micah Huang</t>
  </si>
  <si>
    <t>Micah Liu</t>
  </si>
  <si>
    <t>Micah Wang</t>
  </si>
  <si>
    <t>Micheal Blanco</t>
  </si>
  <si>
    <t>Micheal Gutierrez</t>
  </si>
  <si>
    <t>Micheal Saunders</t>
  </si>
  <si>
    <t>Michele Black</t>
  </si>
  <si>
    <t>Michele Goel</t>
  </si>
  <si>
    <t>Michele Gonzalez</t>
  </si>
  <si>
    <t>Michele Nara</t>
  </si>
  <si>
    <t>Michele Nath</t>
  </si>
  <si>
    <t>Michele Raji</t>
  </si>
  <si>
    <t>Michele Ramos</t>
  </si>
  <si>
    <t>Michele Torres</t>
  </si>
  <si>
    <t>Michele Xie</t>
  </si>
  <si>
    <t>Miguel Wright</t>
  </si>
  <si>
    <t>Mindy Black</t>
  </si>
  <si>
    <t>Mindy Chande</t>
  </si>
  <si>
    <t>Mindy Goldberg</t>
  </si>
  <si>
    <t>Mindy Pal</t>
  </si>
  <si>
    <t>Miranda Flores</t>
  </si>
  <si>
    <t>Misty Ashe</t>
  </si>
  <si>
    <t>Misty Kumar</t>
  </si>
  <si>
    <t>Misty Raje</t>
  </si>
  <si>
    <t>Misty Raji</t>
  </si>
  <si>
    <t>Mitchell Andersen</t>
  </si>
  <si>
    <t>Mitchell Carson</t>
  </si>
  <si>
    <t>Mitchell Pal</t>
  </si>
  <si>
    <t>Mitchell Yuan</t>
  </si>
  <si>
    <t>Molly Sai</t>
  </si>
  <si>
    <t>Monica Chandra</t>
  </si>
  <si>
    <t>Monica Martinez</t>
  </si>
  <si>
    <t>Monica Patel</t>
  </si>
  <si>
    <t>Monica Sai</t>
  </si>
  <si>
    <t>Monica Schmidt</t>
  </si>
  <si>
    <t>Monique Blanco</t>
  </si>
  <si>
    <t>Monique Gill</t>
  </si>
  <si>
    <t>Monique Hernandez</t>
  </si>
  <si>
    <t>Monique Moreno</t>
  </si>
  <si>
    <t>Monique Munoz</t>
  </si>
  <si>
    <t>Monique Sanz</t>
  </si>
  <si>
    <t>Monique Torres</t>
  </si>
  <si>
    <t>Morgan Davis</t>
  </si>
  <si>
    <t>Morgan Gray</t>
  </si>
  <si>
    <t>Nancy Mehta</t>
  </si>
  <si>
    <t>Naomi Alonso</t>
  </si>
  <si>
    <t>Naomi Gomez</t>
  </si>
  <si>
    <t>Naomi Jimenez</t>
  </si>
  <si>
    <t>Naomi Martin</t>
  </si>
  <si>
    <t>Naomi Moreno</t>
  </si>
  <si>
    <t>Naomi Ramos</t>
  </si>
  <si>
    <t>Naomi Ruiz</t>
  </si>
  <si>
    <t>Naomi Torres</t>
  </si>
  <si>
    <t>Natalie Gonzalez</t>
  </si>
  <si>
    <t>Natalie Moore</t>
  </si>
  <si>
    <t>Natalie Morgan</t>
  </si>
  <si>
    <t>Natalie Nelson</t>
  </si>
  <si>
    <t>Natasha Blanco</t>
  </si>
  <si>
    <t>Natasha Gutierrez</t>
  </si>
  <si>
    <t>Natasha Martin</t>
  </si>
  <si>
    <t>Natasha Munoz</t>
  </si>
  <si>
    <t>Natasha Rubio</t>
  </si>
  <si>
    <t>Nathan Jones</t>
  </si>
  <si>
    <t>Nathan Moore</t>
  </si>
  <si>
    <t>Nathan Wang</t>
  </si>
  <si>
    <t>Nathaniel Morgan</t>
  </si>
  <si>
    <t>Nathaniel Rivera</t>
  </si>
  <si>
    <t>Neil Dominguez</t>
  </si>
  <si>
    <t>Neil Torres</t>
  </si>
  <si>
    <t>Neil Vazquez</t>
  </si>
  <si>
    <t>Nelson Gomez</t>
  </si>
  <si>
    <t>Nelson Sanz</t>
  </si>
  <si>
    <t>Nelson Suarez</t>
  </si>
  <si>
    <t>Nicolas Andersen</t>
  </si>
  <si>
    <t>Nicolas Lal</t>
  </si>
  <si>
    <t>Nicole Long</t>
  </si>
  <si>
    <t>Nina Lal</t>
  </si>
  <si>
    <t>Nina Tang</t>
  </si>
  <si>
    <t>Noah Jenkins</t>
  </si>
  <si>
    <t>Nuan Wu</t>
  </si>
  <si>
    <t>Olivia Alexander</t>
  </si>
  <si>
    <t>Olivia Griffin</t>
  </si>
  <si>
    <t>Olivia Moore</t>
  </si>
  <si>
    <t>Omar He</t>
  </si>
  <si>
    <t>Omar Hu</t>
  </si>
  <si>
    <t>Omar Huang</t>
  </si>
  <si>
    <t>Omar Ma</t>
  </si>
  <si>
    <t>Omar Nath</t>
  </si>
  <si>
    <t>Omar Raji</t>
  </si>
  <si>
    <t>Omar Zheng</t>
  </si>
  <si>
    <t>Omar Zhu</t>
  </si>
  <si>
    <t>Orlando Jiménez</t>
  </si>
  <si>
    <t>Orlando Sanz</t>
  </si>
  <si>
    <t>Orlando Suarez</t>
  </si>
  <si>
    <t>Pablo Rovira Diez</t>
  </si>
  <si>
    <t>Paige Henderson</t>
  </si>
  <si>
    <t>Pamela Martinez</t>
  </si>
  <si>
    <t>Pamela Patel</t>
  </si>
  <si>
    <t>Pamela Raman</t>
  </si>
  <si>
    <t>Pamela Rodriguez</t>
  </si>
  <si>
    <t>Pamela Schmidt</t>
  </si>
  <si>
    <t>Patricia Kapoor</t>
  </si>
  <si>
    <t>Patricia Mehta</t>
  </si>
  <si>
    <t>Patricia Perez</t>
  </si>
  <si>
    <t>Patricia Raman</t>
  </si>
  <si>
    <t>Patricia Suri</t>
  </si>
  <si>
    <t>Patrick Sands</t>
  </si>
  <si>
    <t>Paula Romero</t>
  </si>
  <si>
    <t>Pedro Gutierrez</t>
  </si>
  <si>
    <t>Pedro Kapoor</t>
  </si>
  <si>
    <t>Pedro Moreno</t>
  </si>
  <si>
    <t>Pedro Muñoz</t>
  </si>
  <si>
    <t>Pedro Rana</t>
  </si>
  <si>
    <t>Peter Deng</t>
  </si>
  <si>
    <t>Peter Goel</t>
  </si>
  <si>
    <t>Peter Pal</t>
  </si>
  <si>
    <t>Peter Xu</t>
  </si>
  <si>
    <t>Philip Alvarez</t>
  </si>
  <si>
    <t>Philip Blanco</t>
  </si>
  <si>
    <t>Phillip Gonzalez</t>
  </si>
  <si>
    <t>Phillip Malhotra</t>
  </si>
  <si>
    <t>Phillip Sara</t>
  </si>
  <si>
    <t>Phillip Vance</t>
  </si>
  <si>
    <t>Preston Garcia</t>
  </si>
  <si>
    <t>Preston Mehta</t>
  </si>
  <si>
    <t>Preston Perez</t>
  </si>
  <si>
    <t>Preston Sai</t>
  </si>
  <si>
    <t>Priscilla Black</t>
  </si>
  <si>
    <t>Priscilla Deng</t>
  </si>
  <si>
    <t>Priscilla Shen</t>
  </si>
  <si>
    <t>Rachael Fernandez</t>
  </si>
  <si>
    <t>Rachael Kapoor</t>
  </si>
  <si>
    <t>Rachael Lopez</t>
  </si>
  <si>
    <t>Rachael Madan</t>
  </si>
  <si>
    <t>Rachael Patel</t>
  </si>
  <si>
    <t>Rachael Perez</t>
  </si>
  <si>
    <t>Rafael Anand</t>
  </si>
  <si>
    <t>Rafael Andersen</t>
  </si>
  <si>
    <t>Rafael Gao</t>
  </si>
  <si>
    <t>Rafael Jai</t>
  </si>
  <si>
    <t>Rafael Kumar</t>
  </si>
  <si>
    <t>Rafael Lal</t>
  </si>
  <si>
    <t>Rafael Lin</t>
  </si>
  <si>
    <t>Rafael Nara</t>
  </si>
  <si>
    <t>Rafael Nath</t>
  </si>
  <si>
    <t>Rafael Sun</t>
  </si>
  <si>
    <t>Rafael Zhou</t>
  </si>
  <si>
    <t>Ramon He</t>
  </si>
  <si>
    <t>Ramon Hu</t>
  </si>
  <si>
    <t>Ramon Lu</t>
  </si>
  <si>
    <t>Ramon Ye</t>
  </si>
  <si>
    <t>Randall Alvarez</t>
  </si>
  <si>
    <t>Randall Rubio</t>
  </si>
  <si>
    <t>Randall Suarez</t>
  </si>
  <si>
    <t>Randall Vazquez</t>
  </si>
  <si>
    <t>Randy Chen</t>
  </si>
  <si>
    <t>Randy Gao</t>
  </si>
  <si>
    <t>Randy Huang</t>
  </si>
  <si>
    <t>Randy Liu</t>
  </si>
  <si>
    <t>Randy Yang</t>
  </si>
  <si>
    <t>Randy Zhao</t>
  </si>
  <si>
    <t>Randy Zheng</t>
  </si>
  <si>
    <t>Raquel Alonso</t>
  </si>
  <si>
    <t>Raquel Dominguez</t>
  </si>
  <si>
    <t>Raquel Hernandez</t>
  </si>
  <si>
    <t>Raul Chande</t>
  </si>
  <si>
    <t>Raul Rai</t>
  </si>
  <si>
    <t>Raul Raje</t>
  </si>
  <si>
    <t>Raymond Rana</t>
  </si>
  <si>
    <t>Raymond Subram</t>
  </si>
  <si>
    <t>Rebekah Chandra</t>
  </si>
  <si>
    <t>Rebekah Garcia</t>
  </si>
  <si>
    <t>Rebekah Gonzalez</t>
  </si>
  <si>
    <t>Rebekah Serrano</t>
  </si>
  <si>
    <t>Rebekah Suarez</t>
  </si>
  <si>
    <t>Rebekah Subram</t>
  </si>
  <si>
    <t>Rebekah Vazquez</t>
  </si>
  <si>
    <t>Regina Kapoor</t>
  </si>
  <si>
    <t>Regina Mehta</t>
  </si>
  <si>
    <t>Reginald Travers</t>
  </si>
  <si>
    <t>Renee Alonso</t>
  </si>
  <si>
    <t>Renee Martin</t>
  </si>
  <si>
    <t>Renee Navarro</t>
  </si>
  <si>
    <t>Renee Ortega</t>
  </si>
  <si>
    <t>Ricardo Chande</t>
  </si>
  <si>
    <t>Ricardo Kumar</t>
  </si>
  <si>
    <t>Ricardo Yuan</t>
  </si>
  <si>
    <t>Richard Anderson</t>
  </si>
  <si>
    <t>Richard Blue</t>
  </si>
  <si>
    <t>Richard Lee</t>
  </si>
  <si>
    <t>Richard Wood</t>
  </si>
  <si>
    <t>Ricky Alonso</t>
  </si>
  <si>
    <t>Ricky Martin</t>
  </si>
  <si>
    <t>Ricky Sanz</t>
  </si>
  <si>
    <t>Rob Verhoff</t>
  </si>
  <si>
    <t>Robert Kumar</t>
  </si>
  <si>
    <t>Roberto Dominguez</t>
  </si>
  <si>
    <t>Roberto Hernandez</t>
  </si>
  <si>
    <t>Roberto Romero</t>
  </si>
  <si>
    <t>Robyn Blanco</t>
  </si>
  <si>
    <t>Robyn Dominguez</t>
  </si>
  <si>
    <t>Robyn Munoz</t>
  </si>
  <si>
    <t>Robyn Ramos</t>
  </si>
  <si>
    <t>Robyn Rubio</t>
  </si>
  <si>
    <t>Rodney Alvarez</t>
  </si>
  <si>
    <t>Rodney Navarro</t>
  </si>
  <si>
    <t>Rodney Ramos</t>
  </si>
  <si>
    <t>Rodney Sanz</t>
  </si>
  <si>
    <t>Roger Andersen</t>
  </si>
  <si>
    <t>Roger Cai</t>
  </si>
  <si>
    <t>Roger Chander</t>
  </si>
  <si>
    <t>Roger Goel</t>
  </si>
  <si>
    <t>Roger Ma</t>
  </si>
  <si>
    <t>Roger She</t>
  </si>
  <si>
    <t>Roger Shen</t>
  </si>
  <si>
    <t>Roger Wang</t>
  </si>
  <si>
    <t>Roger Xu</t>
  </si>
  <si>
    <t>Roger Yang</t>
  </si>
  <si>
    <t>Roger Yuan</t>
  </si>
  <si>
    <t>Roger Zheng</t>
  </si>
  <si>
    <t>Ronald Fernandez</t>
  </si>
  <si>
    <t>Ronald Raman</t>
  </si>
  <si>
    <t>Ronald Sai</t>
  </si>
  <si>
    <t>Ronald Suri</t>
  </si>
  <si>
    <t>Ronnie Liang</t>
  </si>
  <si>
    <t>Ronnie Liu</t>
  </si>
  <si>
    <t>Ronnie Yang</t>
  </si>
  <si>
    <t>Rosa Chen</t>
  </si>
  <si>
    <t>Rosa Guo</t>
  </si>
  <si>
    <t>Rosa Huang</t>
  </si>
  <si>
    <t>Rosa Lu</t>
  </si>
  <si>
    <t>Ross Arun</t>
  </si>
  <si>
    <t>Ross Fernandez</t>
  </si>
  <si>
    <t>Ross Hernandez</t>
  </si>
  <si>
    <t>Ross Jordan</t>
  </si>
  <si>
    <t>Ross Malhotra</t>
  </si>
  <si>
    <t>Ross Perez</t>
  </si>
  <si>
    <t>Ross Prasad</t>
  </si>
  <si>
    <t>Ross Rana</t>
  </si>
  <si>
    <t>Ross Sara</t>
  </si>
  <si>
    <t>Ross Vazquez</t>
  </si>
  <si>
    <t>Roy Garcia</t>
  </si>
  <si>
    <t>Roy Madan</t>
  </si>
  <si>
    <t>Roy Martin</t>
  </si>
  <si>
    <t>Roy Ramos</t>
  </si>
  <si>
    <t>Roy Subram</t>
  </si>
  <si>
    <t>Roy Suri</t>
  </si>
  <si>
    <t>Ruben Diaz</t>
  </si>
  <si>
    <t>Ruben Kapoor</t>
  </si>
  <si>
    <t>Ruben Malhotra</t>
  </si>
  <si>
    <t>Ruben Raman</t>
  </si>
  <si>
    <t>Ruben Sara</t>
  </si>
  <si>
    <t>Ruben Suarez</t>
  </si>
  <si>
    <t>Ruben Torres</t>
  </si>
  <si>
    <t>Ruben Vazquez</t>
  </si>
  <si>
    <t>Russell Shen</t>
  </si>
  <si>
    <t>Ruth Rodriguez</t>
  </si>
  <si>
    <t>Ruth Sai</t>
  </si>
  <si>
    <t>Ruth Vance</t>
  </si>
  <si>
    <t>Sabrina Dominguez</t>
  </si>
  <si>
    <t>Samuel Diaz</t>
  </si>
  <si>
    <t>Sandra Guo</t>
  </si>
  <si>
    <t>Sandra Huang</t>
  </si>
  <si>
    <t>Sandra Lin</t>
  </si>
  <si>
    <t>Sandra Zhu</t>
  </si>
  <si>
    <t>Savannah Adams</t>
  </si>
  <si>
    <t>Savannah Gonzalez</t>
  </si>
  <si>
    <t>Savannah Scott</t>
  </si>
  <si>
    <t>Scot Schulte</t>
  </si>
  <si>
    <t>Seth Davis</t>
  </si>
  <si>
    <t>Seth Rogers</t>
  </si>
  <si>
    <t>Seth Russell</t>
  </si>
  <si>
    <t>Shane Fernandez</t>
  </si>
  <si>
    <t>Shane Gonzalez</t>
  </si>
  <si>
    <t>Shane Suri</t>
  </si>
  <si>
    <t>Shannon Carlson</t>
  </si>
  <si>
    <t>Shannon Serrano</t>
  </si>
  <si>
    <t>Shannon Wang</t>
  </si>
  <si>
    <t>Shannon Wu</t>
  </si>
  <si>
    <t>Shannon Zheng</t>
  </si>
  <si>
    <t>Sharon Nara</t>
  </si>
  <si>
    <t>Sharon She</t>
  </si>
  <si>
    <t>Sharon Tang</t>
  </si>
  <si>
    <t>Sharon Xu</t>
  </si>
  <si>
    <t>Sharon Yuan</t>
  </si>
  <si>
    <t>Shaun Black</t>
  </si>
  <si>
    <t>Shaun Carson</t>
  </si>
  <si>
    <t>Shaun Lal</t>
  </si>
  <si>
    <t>Shaun Luo</t>
  </si>
  <si>
    <t>Shaun Shan</t>
  </si>
  <si>
    <t>Shawn Raje</t>
  </si>
  <si>
    <t>Shawna Black</t>
  </si>
  <si>
    <t>Shawna Goel</t>
  </si>
  <si>
    <t>Shawna Kumar</t>
  </si>
  <si>
    <t>Sheena Raji</t>
  </si>
  <si>
    <t>Sheena Shan</t>
  </si>
  <si>
    <t>Sheena She</t>
  </si>
  <si>
    <t>Sheila Gill</t>
  </si>
  <si>
    <t>Sheila Munoz</t>
  </si>
  <si>
    <t>Shelby Ward</t>
  </si>
  <si>
    <t>Sophia Carter</t>
  </si>
  <si>
    <t>Sophia Nelson</t>
  </si>
  <si>
    <t>Stacey Gao</t>
  </si>
  <si>
    <t>Stacey Hu</t>
  </si>
  <si>
    <t>Stacey Li</t>
  </si>
  <si>
    <t>Stacey She</t>
  </si>
  <si>
    <t>Stacey Yang</t>
  </si>
  <si>
    <t>Stacey Zhou</t>
  </si>
  <si>
    <t>Stacy Alonso</t>
  </si>
  <si>
    <t>Stacy Gill</t>
  </si>
  <si>
    <t>Stanley Lopez</t>
  </si>
  <si>
    <t>Stanley Martinez</t>
  </si>
  <si>
    <t>Stanley Suri</t>
  </si>
  <si>
    <t>Stefanie Perez</t>
  </si>
  <si>
    <t>Stephanie Bell</t>
  </si>
  <si>
    <t>Stephanie Gray</t>
  </si>
  <si>
    <t>Stephanie Russell</t>
  </si>
  <si>
    <t>Steve Liang</t>
  </si>
  <si>
    <t>Steve Liu</t>
  </si>
  <si>
    <t>Steve Schmidt</t>
  </si>
  <si>
    <t>Summer Gonzalez</t>
  </si>
  <si>
    <t>Summer Lopez</t>
  </si>
  <si>
    <t>Summer Patel</t>
  </si>
  <si>
    <t>Susan Gao</t>
  </si>
  <si>
    <t>Susan Guo</t>
  </si>
  <si>
    <t>Susan He</t>
  </si>
  <si>
    <t>Susan Hu</t>
  </si>
  <si>
    <t>Susan Zhang</t>
  </si>
  <si>
    <t>Suzanne Cai</t>
  </si>
  <si>
    <t>Suzanne Lin</t>
  </si>
  <si>
    <t>Suzanne Lu</t>
  </si>
  <si>
    <t>Suzanne Sun</t>
  </si>
  <si>
    <t>Suzanne Zhang</t>
  </si>
  <si>
    <t>Suzanne Zhu</t>
  </si>
  <si>
    <t>Sydney Clark</t>
  </si>
  <si>
    <t>Sydney Green</t>
  </si>
  <si>
    <t>Sydney Johnson</t>
  </si>
  <si>
    <t>Sydney Thomas</t>
  </si>
  <si>
    <t>Sydney Wood</t>
  </si>
  <si>
    <t>Tabitha Alvarez</t>
  </si>
  <si>
    <t>Tabitha Arthur</t>
  </si>
  <si>
    <t>Tabitha Gomez</t>
  </si>
  <si>
    <t>Tabitha Hernandez</t>
  </si>
  <si>
    <t>Tabitha Kovar</t>
  </si>
  <si>
    <t>Tabitha Prasad</t>
  </si>
  <si>
    <t>Tabitha Serrano</t>
  </si>
  <si>
    <t>Tabitha Subram</t>
  </si>
  <si>
    <t>Tamara Huang</t>
  </si>
  <si>
    <t>Tamara Kumar</t>
  </si>
  <si>
    <t>Tamara She</t>
  </si>
  <si>
    <t>Tamara Sun</t>
  </si>
  <si>
    <t>Tamara Ye</t>
  </si>
  <si>
    <t>Tammy Arthur</t>
  </si>
  <si>
    <t>Tammy Raji</t>
  </si>
  <si>
    <t>Tanya Alvarez</t>
  </si>
  <si>
    <t>Tanya Carlson</t>
  </si>
  <si>
    <t>Tanya Munoz</t>
  </si>
  <si>
    <t>Tanya Ramos</t>
  </si>
  <si>
    <t>Tara Andersen</t>
  </si>
  <si>
    <t>Tara Goel</t>
  </si>
  <si>
    <t>Tara Lal</t>
  </si>
  <si>
    <t>Tara Raje</t>
  </si>
  <si>
    <t>Tara Simpson</t>
  </si>
  <si>
    <t>Tasha Nath</t>
  </si>
  <si>
    <t>Tasha Pal</t>
  </si>
  <si>
    <t>Tasha Rai</t>
  </si>
  <si>
    <t>Tasha Raji</t>
  </si>
  <si>
    <t>Tasha Shan</t>
  </si>
  <si>
    <t>Taylor Barnes</t>
  </si>
  <si>
    <t>Taylor White</t>
  </si>
  <si>
    <t>Teresa Alonso</t>
  </si>
  <si>
    <t>Teresa Gomez</t>
  </si>
  <si>
    <t>Teresa Jimenez</t>
  </si>
  <si>
    <t>Terrance Lopez</t>
  </si>
  <si>
    <t>Terrance Sai</t>
  </si>
  <si>
    <t>Terrance Sanchez</t>
  </si>
  <si>
    <t>Terrence Carson</t>
  </si>
  <si>
    <t>Terrence Pal</t>
  </si>
  <si>
    <t>Terrence Rai</t>
  </si>
  <si>
    <t>Terrence Raje</t>
  </si>
  <si>
    <t>Terry Raje</t>
  </si>
  <si>
    <t>Terry Raji</t>
  </si>
  <si>
    <t>Terry Yuan</t>
  </si>
  <si>
    <t>Theodore Gill</t>
  </si>
  <si>
    <t>Theresa Carlson</t>
  </si>
  <si>
    <t>Theresa Munoz</t>
  </si>
  <si>
    <t>Thomas Harris</t>
  </si>
  <si>
    <t>Thomas Moore</t>
  </si>
  <si>
    <t>Thomas Powell</t>
  </si>
  <si>
    <t>Thomas Shan</t>
  </si>
  <si>
    <t>Thomas Smith</t>
  </si>
  <si>
    <t>Tiffany Chen</t>
  </si>
  <si>
    <t>Tiffany Liang</t>
  </si>
  <si>
    <t>Tiffany Lu</t>
  </si>
  <si>
    <t>Tiffany Zhang</t>
  </si>
  <si>
    <t>Tiffany Zimmerman</t>
  </si>
  <si>
    <t>Tina Chandra</t>
  </si>
  <si>
    <t>Tina Garcia</t>
  </si>
  <si>
    <t>Tina Mehta</t>
  </si>
  <si>
    <t>Tina Sai</t>
  </si>
  <si>
    <t>Tina Sara</t>
  </si>
  <si>
    <t>Todd Gao</t>
  </si>
  <si>
    <t>Todd Sun</t>
  </si>
  <si>
    <t>Tommy Chander</t>
  </si>
  <si>
    <t>Tommy Jai</t>
  </si>
  <si>
    <t>Tommy Kumar</t>
  </si>
  <si>
    <t>Tommy Lal</t>
  </si>
  <si>
    <t>Tommy Nath</t>
  </si>
  <si>
    <t>Toni Madan</t>
  </si>
  <si>
    <t>Toni Randall</t>
  </si>
  <si>
    <t>Tony Nara</t>
  </si>
  <si>
    <t>Tony Sharma</t>
  </si>
  <si>
    <t>Tonya Andersen</t>
  </si>
  <si>
    <t>Tonya Black</t>
  </si>
  <si>
    <t>Tonya Chander</t>
  </si>
  <si>
    <t>Tonya Nara</t>
  </si>
  <si>
    <t>Tonya Rai</t>
  </si>
  <si>
    <t>Tonya She</t>
  </si>
  <si>
    <t>Tracy Deng</t>
  </si>
  <si>
    <t>Tracy Lal</t>
  </si>
  <si>
    <t>Tracy Rai</t>
  </si>
  <si>
    <t>Trevor Powell</t>
  </si>
  <si>
    <t>Trevor Price</t>
  </si>
  <si>
    <t>Trisha Gao</t>
  </si>
  <si>
    <t>Trisha Guo</t>
  </si>
  <si>
    <t>Trisha Li</t>
  </si>
  <si>
    <t>Troy Arun</t>
  </si>
  <si>
    <t>Troy Chandra</t>
  </si>
  <si>
    <t>Troy Garcia</t>
  </si>
  <si>
    <t>Troy Sai</t>
  </si>
  <si>
    <t>Tyler Martinez</t>
  </si>
  <si>
    <t>Tyrone Diaz</t>
  </si>
  <si>
    <t>Valerie Hu</t>
  </si>
  <si>
    <t>Valerie Huang</t>
  </si>
  <si>
    <t>Valerie Ye</t>
  </si>
  <si>
    <t>Veronica Chandra</t>
  </si>
  <si>
    <t>Veronica Gonzalez</t>
  </si>
  <si>
    <t>Veronica Patel</t>
  </si>
  <si>
    <t>Victor Blanco</t>
  </si>
  <si>
    <t>Victor Gomez</t>
  </si>
  <si>
    <t>Victor Ramos</t>
  </si>
  <si>
    <t>Victoria Anderson</t>
  </si>
  <si>
    <t>Victoria Cooper</t>
  </si>
  <si>
    <t>Vincent Cai</t>
  </si>
  <si>
    <t>Vincent Huang</t>
  </si>
  <si>
    <t>Vincent Li</t>
  </si>
  <si>
    <t>Vincent Liang</t>
  </si>
  <si>
    <t>Vincent Zheng</t>
  </si>
  <si>
    <t>Vincent Zhu</t>
  </si>
  <si>
    <t>Virginia Lopez</t>
  </si>
  <si>
    <t>Virginia Martinez</t>
  </si>
  <si>
    <t>Virginia Patel</t>
  </si>
  <si>
    <t>Virginia Perez</t>
  </si>
  <si>
    <t>Walter Romero</t>
  </si>
  <si>
    <t>Walter Rubio</t>
  </si>
  <si>
    <t>Walter Sanz</t>
  </si>
  <si>
    <t>Walter Torres</t>
  </si>
  <si>
    <t>Warren Chande</t>
  </si>
  <si>
    <t>Warren Chow</t>
  </si>
  <si>
    <t>Warren Kumar</t>
  </si>
  <si>
    <t>Warren Liu</t>
  </si>
  <si>
    <t>Warren Luo</t>
  </si>
  <si>
    <t>Warren Raji</t>
  </si>
  <si>
    <t>Warren Wu</t>
  </si>
  <si>
    <t>Warren Yang</t>
  </si>
  <si>
    <t>Warren Yuan</t>
  </si>
  <si>
    <t>Warren Zeng</t>
  </si>
  <si>
    <t>Wayne Pal</t>
  </si>
  <si>
    <t>Wayne Xie</t>
  </si>
  <si>
    <t>Wendy Blanco</t>
  </si>
  <si>
    <t>Wendy Hernandez</t>
  </si>
  <si>
    <t>Wesley Li</t>
  </si>
  <si>
    <t>Wesley Lin</t>
  </si>
  <si>
    <t>Wesley Yang</t>
  </si>
  <si>
    <t>Wesley Zeng</t>
  </si>
  <si>
    <t>Whitney Patel</t>
  </si>
  <si>
    <t>Whitney Perez</t>
  </si>
  <si>
    <t>Willie Andersen</t>
  </si>
  <si>
    <t>Willie Chande</t>
  </si>
  <si>
    <t>Willie Chen</t>
  </si>
  <si>
    <t>Willie Deng</t>
  </si>
  <si>
    <t>Willie Johnsen</t>
  </si>
  <si>
    <t>Willie Nara</t>
  </si>
  <si>
    <t>Willie Pal</t>
  </si>
  <si>
    <t>Willie Rai</t>
  </si>
  <si>
    <t>Willie Raji</t>
  </si>
  <si>
    <t>Willie She</t>
  </si>
  <si>
    <t>Willie Wang</t>
  </si>
  <si>
    <t>Willie Ye</t>
  </si>
  <si>
    <t>Willie Yuan</t>
  </si>
  <si>
    <t>Willie Zhang</t>
  </si>
  <si>
    <t>Wyatt Henderson</t>
  </si>
  <si>
    <t>Wyatt Mitchell</t>
  </si>
  <si>
    <t>Xavier Henderson</t>
  </si>
  <si>
    <t>Yolanda Bhat</t>
  </si>
  <si>
    <t>Yolanda Chander</t>
  </si>
  <si>
    <t>Yolanda Kumar</t>
  </si>
  <si>
    <t>Yolanda She</t>
  </si>
  <si>
    <t>Zachary Miller</t>
  </si>
  <si>
    <t>Adam Flores</t>
  </si>
  <si>
    <t>Adriana Suri</t>
  </si>
  <si>
    <t>Aimee Li</t>
  </si>
  <si>
    <t>Alan Zhu</t>
  </si>
  <si>
    <t>Albert Alvarez</t>
  </si>
  <si>
    <t>Alberto Gill</t>
  </si>
  <si>
    <t>Alexa Murphy</t>
  </si>
  <si>
    <t>Alexandra Allen</t>
  </si>
  <si>
    <t>Alexandra Watson</t>
  </si>
  <si>
    <t>Alfredo Gomez</t>
  </si>
  <si>
    <t>Alicia Beck</t>
  </si>
  <si>
    <t>Allen Rodriguez</t>
  </si>
  <si>
    <t>Alvin She</t>
  </si>
  <si>
    <t>Andres Lal</t>
  </si>
  <si>
    <t>Anna Williams</t>
  </si>
  <si>
    <t>Anthony Walker</t>
  </si>
  <si>
    <t>Ashlee Raje</t>
  </si>
  <si>
    <t>Audrey Serrano</t>
  </si>
  <si>
    <t>Bethany Yuan</t>
  </si>
  <si>
    <t>Bonnie Sharma</t>
  </si>
  <si>
    <t>Bradley Raji</t>
  </si>
  <si>
    <t>Bradley Yuan</t>
  </si>
  <si>
    <t>Brenda Fernandez</t>
  </si>
  <si>
    <t>Bridget Tang</t>
  </si>
  <si>
    <t>Brittney Sun</t>
  </si>
  <si>
    <t>Bruce Hernandez</t>
  </si>
  <si>
    <t>Bruce Martinez</t>
  </si>
  <si>
    <t>Bruce Navarro</t>
  </si>
  <si>
    <t>Cameron Thompson</t>
  </si>
  <si>
    <t>Carl Goel</t>
  </si>
  <si>
    <t>Carla Gonzalez</t>
  </si>
  <si>
    <t>Carly Nath</t>
  </si>
  <si>
    <t>Carolyn Ramos</t>
  </si>
  <si>
    <t>Christine Yuan</t>
  </si>
  <si>
    <t>Christy Wu</t>
  </si>
  <si>
    <t>Clarence Zhu</t>
  </si>
  <si>
    <t>Connor Yang</t>
  </si>
  <si>
    <t>Cory Malhotra</t>
  </si>
  <si>
    <t>Cristina Raje</t>
  </si>
  <si>
    <t>Daisy Vazquez</t>
  </si>
  <si>
    <t>Dale Chande</t>
  </si>
  <si>
    <t>Danny Gomez</t>
  </si>
  <si>
    <t>Darren Rana</t>
  </si>
  <si>
    <t>Dawn Tang</t>
  </si>
  <si>
    <t>Denise Stone</t>
  </si>
  <si>
    <t>Dennis Ye</t>
  </si>
  <si>
    <t>Dennis Zheng</t>
  </si>
  <si>
    <t>Diana Gill</t>
  </si>
  <si>
    <t>Diana Hernandez</t>
  </si>
  <si>
    <t>Douglas Patel</t>
  </si>
  <si>
    <t>Drew Goel</t>
  </si>
  <si>
    <t>Dustin Lal</t>
  </si>
  <si>
    <t>Dustin Luo</t>
  </si>
  <si>
    <t>Dustin Nara</t>
  </si>
  <si>
    <t>Dwayne Torres</t>
  </si>
  <si>
    <t>Ebony Ashe</t>
  </si>
  <si>
    <t>Ebony Gonzalez</t>
  </si>
  <si>
    <t>Edward Miller</t>
  </si>
  <si>
    <t>Edwin Xu</t>
  </si>
  <si>
    <t>Edwin Ye</t>
  </si>
  <si>
    <t>Emily Jones</t>
  </si>
  <si>
    <t>Emmanuel Malhotra</t>
  </si>
  <si>
    <t>Erika Gill</t>
  </si>
  <si>
    <t>Evan King</t>
  </si>
  <si>
    <t>Fernando Green</t>
  </si>
  <si>
    <t>Fernando Nelson</t>
  </si>
  <si>
    <t>Fernando Thompson</t>
  </si>
  <si>
    <t>Francis Ramos</t>
  </si>
  <si>
    <t>Francisco Madan</t>
  </si>
  <si>
    <t>Gina Torres</t>
  </si>
  <si>
    <t>Gloria Diaz</t>
  </si>
  <si>
    <t>Gregory She</t>
  </si>
  <si>
    <t>Haley Ward</t>
  </si>
  <si>
    <t>Isabella Price</t>
  </si>
  <si>
    <t>Ivan Garcia</t>
  </si>
  <si>
    <t>Ivan Rana</t>
  </si>
  <si>
    <t>Jaclyn Ferrier</t>
  </si>
  <si>
    <t>Jaclyn Li</t>
  </si>
  <si>
    <t>Jaclyn Lu</t>
  </si>
  <si>
    <t>Jaime Nath</t>
  </si>
  <si>
    <t>Jaime Sutton</t>
  </si>
  <si>
    <t>Jamie Yang</t>
  </si>
  <si>
    <t>Jarrod Prasad</t>
  </si>
  <si>
    <t>Jason Butler</t>
  </si>
  <si>
    <t>Jeffery Wang</t>
  </si>
  <si>
    <t>Jennifer Collins</t>
  </si>
  <si>
    <t>Jeremy Powell</t>
  </si>
  <si>
    <t>Jerry Chande</t>
  </si>
  <si>
    <t>Joan Martin</t>
  </si>
  <si>
    <t>Joanna Ortega</t>
  </si>
  <si>
    <t>Joel Perez</t>
  </si>
  <si>
    <t>Jonathan Green</t>
  </si>
  <si>
    <t>Jordyn Simmons</t>
  </si>
  <si>
    <t>Julian Ross</t>
  </si>
  <si>
    <t>Karen Li</t>
  </si>
  <si>
    <t>Karl Rai</t>
  </si>
  <si>
    <t>Karla Xie</t>
  </si>
  <si>
    <t>Kelvin Liang</t>
  </si>
  <si>
    <t>Kevin Perez</t>
  </si>
  <si>
    <t>Kristine Alonso</t>
  </si>
  <si>
    <t>Kristine Navarro</t>
  </si>
  <si>
    <t>Kristine Vazquez</t>
  </si>
  <si>
    <t>Lacey Xu</t>
  </si>
  <si>
    <t>Leah Sun</t>
  </si>
  <si>
    <t>Lee Blanco</t>
  </si>
  <si>
    <t>Levi Prasad</t>
  </si>
  <si>
    <t>Levi Sai</t>
  </si>
  <si>
    <t>Logan Gonzales</t>
  </si>
  <si>
    <t>Louis Kumar</t>
  </si>
  <si>
    <t>Louis Raje</t>
  </si>
  <si>
    <t>Louis Yuan</t>
  </si>
  <si>
    <t>Louis Zhou</t>
  </si>
  <si>
    <t>Luis Lopez</t>
  </si>
  <si>
    <t>Marc Martin</t>
  </si>
  <si>
    <t>Maria Perry</t>
  </si>
  <si>
    <t>Maria Watson</t>
  </si>
  <si>
    <t>Mario Shan</t>
  </si>
  <si>
    <t>Martha Xu</t>
  </si>
  <si>
    <t>Mayra Kovar</t>
  </si>
  <si>
    <t>Micah Wu</t>
  </si>
  <si>
    <t>Micah Zeng</t>
  </si>
  <si>
    <t>Michael Moore</t>
  </si>
  <si>
    <t>Michele Raman</t>
  </si>
  <si>
    <t>Michelle Cox</t>
  </si>
  <si>
    <t>Misty Goel</t>
  </si>
  <si>
    <t>Misty Sharma</t>
  </si>
  <si>
    <t>Monique Ramos</t>
  </si>
  <si>
    <t>Natasha Serrano</t>
  </si>
  <si>
    <t>Nichole Goel</t>
  </si>
  <si>
    <t>Nina Andersen</t>
  </si>
  <si>
    <t>Noah Flores</t>
  </si>
  <si>
    <t>Olivia White</t>
  </si>
  <si>
    <t>Omar Chander</t>
  </si>
  <si>
    <t>Paul Shakespear</t>
  </si>
  <si>
    <t>Pedro Rodriguez</t>
  </si>
  <si>
    <t>Phillip Suri</t>
  </si>
  <si>
    <t>Preston Chapman</t>
  </si>
  <si>
    <t>Rachel Griffin</t>
  </si>
  <si>
    <t>Raul Sharma</t>
  </si>
  <si>
    <t>Renee Romero</t>
  </si>
  <si>
    <t>Ricky Diaz</t>
  </si>
  <si>
    <t>Robin Dominguez</t>
  </si>
  <si>
    <t>Ronnie Zhang</t>
  </si>
  <si>
    <t>Rosa Zheng</t>
  </si>
  <si>
    <t>Roy Raman</t>
  </si>
  <si>
    <t>Ruth Arun</t>
  </si>
  <si>
    <t>Savannah Lopez</t>
  </si>
  <si>
    <t>Seth Murphy</t>
  </si>
  <si>
    <t>Shane Raman</t>
  </si>
  <si>
    <t>Shane Schmidt</t>
  </si>
  <si>
    <t>Sharon Sharma</t>
  </si>
  <si>
    <t>Shawna Lal</t>
  </si>
  <si>
    <t>Suzanne Zeng</t>
  </si>
  <si>
    <t>Terrence Sharma</t>
  </si>
  <si>
    <t>Terry Lal</t>
  </si>
  <si>
    <t>Theresa Ramos</t>
  </si>
  <si>
    <t>Tiffany Cai</t>
  </si>
  <si>
    <t>Tiffany Gao</t>
  </si>
  <si>
    <t>Tina Martinez</t>
  </si>
  <si>
    <t>Toni Suri</t>
  </si>
  <si>
    <t>Tracy Xu</t>
  </si>
  <si>
    <t>Trisha Lu</t>
  </si>
  <si>
    <t>Trisha Wang</t>
  </si>
  <si>
    <t>Troy Sanchez</t>
  </si>
  <si>
    <t>Tyrone Navarro</t>
  </si>
  <si>
    <t>Tyrone Serrano</t>
  </si>
  <si>
    <t>Victor Sanz</t>
  </si>
  <si>
    <t>Walter Jimenez</t>
  </si>
  <si>
    <t>Warren Jai</t>
  </si>
  <si>
    <t>Warren Zhang</t>
  </si>
  <si>
    <t>Wayne Kumar</t>
  </si>
  <si>
    <t>Wendy Dominguez</t>
  </si>
  <si>
    <t>Wendy Romero</t>
  </si>
  <si>
    <t>Wendy Torres</t>
  </si>
  <si>
    <t>Zachary Wilson</t>
  </si>
  <si>
    <t>Adriana Sara</t>
  </si>
  <si>
    <t>Adrienne Alvarez</t>
  </si>
  <si>
    <t>Aimee Guo</t>
  </si>
  <si>
    <t>Aimee Wu</t>
  </si>
  <si>
    <t>Alan Lin</t>
  </si>
  <si>
    <t>Alan Lu</t>
  </si>
  <si>
    <t>Alan Yang</t>
  </si>
  <si>
    <t>Alberto Blanco</t>
  </si>
  <si>
    <t>Alberto Muñoz</t>
  </si>
  <si>
    <t>Alberto Ruiz</t>
  </si>
  <si>
    <t>Alejandro Li</t>
  </si>
  <si>
    <t>Alejandro Liang</t>
  </si>
  <si>
    <t>Alejandro Yang</t>
  </si>
  <si>
    <t>Alejandro Zhang</t>
  </si>
  <si>
    <t>Alexia Barnes</t>
  </si>
  <si>
    <t>Alexis Gonzales</t>
  </si>
  <si>
    <t>Alexis Russell</t>
  </si>
  <si>
    <t>Alexis Williams</t>
  </si>
  <si>
    <t>Alfredo Ruiz</t>
  </si>
  <si>
    <t>Alfredo Torres</t>
  </si>
  <si>
    <t>Alicia She</t>
  </si>
  <si>
    <t>Alicia Xie</t>
  </si>
  <si>
    <t>Alicia Xu</t>
  </si>
  <si>
    <t>Alisha Holt</t>
  </si>
  <si>
    <t>Alisha Lal</t>
  </si>
  <si>
    <t>Alisha Wu</t>
  </si>
  <si>
    <t>Alisha Zhao</t>
  </si>
  <si>
    <t>Alison Jai</t>
  </si>
  <si>
    <t>Alison Shen</t>
  </si>
  <si>
    <t>Allen Smith</t>
  </si>
  <si>
    <t>Allison Cooper</t>
  </si>
  <si>
    <t>Allison Peterson</t>
  </si>
  <si>
    <t>Allison Young</t>
  </si>
  <si>
    <t>Alvin Zeng</t>
  </si>
  <si>
    <t>Alyssa Alexander</t>
  </si>
  <si>
    <t>Alyssa Ward</t>
  </si>
  <si>
    <t>Amanda Coleman</t>
  </si>
  <si>
    <t>Amy Hu</t>
  </si>
  <si>
    <t>Andre Chandra</t>
  </si>
  <si>
    <t>Andre Smith</t>
  </si>
  <si>
    <t>Andres Chander</t>
  </si>
  <si>
    <t>Andres Sharma</t>
  </si>
  <si>
    <t>Angel Cox</t>
  </si>
  <si>
    <t>Angel Evans</t>
  </si>
  <si>
    <t>Angel Nelson</t>
  </si>
  <si>
    <t>Ann Patel</t>
  </si>
  <si>
    <t>Anne Gutierrez</t>
  </si>
  <si>
    <t>Arianna Sanders</t>
  </si>
  <si>
    <t>Armando Gomez</t>
  </si>
  <si>
    <t>Arthur Alvarez</t>
  </si>
  <si>
    <t>Arthur Kapoor</t>
  </si>
  <si>
    <t>Arthur Martin</t>
  </si>
  <si>
    <t>Arthur Patel</t>
  </si>
  <si>
    <t>Arturo Andersen</t>
  </si>
  <si>
    <t>Arturo Deng</t>
  </si>
  <si>
    <t>Arturo Zheng</t>
  </si>
  <si>
    <t>Ashlee Tang</t>
  </si>
  <si>
    <t>Ashley Taylor</t>
  </si>
  <si>
    <t>Audrey Carlson</t>
  </si>
  <si>
    <t>Austin Walker</t>
  </si>
  <si>
    <t>Barbara Nara</t>
  </si>
  <si>
    <t>Barbara Tang</t>
  </si>
  <si>
    <t>Barry Suri</t>
  </si>
  <si>
    <t>Beth Alvarez</t>
  </si>
  <si>
    <t>Beth Hernandez</t>
  </si>
  <si>
    <t>Beth Martin</t>
  </si>
  <si>
    <t>Beth Rubio</t>
  </si>
  <si>
    <t>Beth Srini</t>
  </si>
  <si>
    <t>Bethany Goel</t>
  </si>
  <si>
    <t>Bethany Kumar</t>
  </si>
  <si>
    <t>Bethany Luo</t>
  </si>
  <si>
    <t>Bethany Raheem</t>
  </si>
  <si>
    <t>Bianca Chen</t>
  </si>
  <si>
    <t>Billy Alonso</t>
  </si>
  <si>
    <t>Billy Carlson</t>
  </si>
  <si>
    <t>Birgit Seidel</t>
  </si>
  <si>
    <t>Bobby Saunders</t>
  </si>
  <si>
    <t>Bonnie Beck</t>
  </si>
  <si>
    <t>Brad Goel</t>
  </si>
  <si>
    <t>Brad Xu</t>
  </si>
  <si>
    <t>Bradley Anand</t>
  </si>
  <si>
    <t>Bradley Goel</t>
  </si>
  <si>
    <t>Bradley Pal</t>
  </si>
  <si>
    <t>Bradley Rai</t>
  </si>
  <si>
    <t>Bradley She</t>
  </si>
  <si>
    <t>Brandi Alonso</t>
  </si>
  <si>
    <t>Brandi Blanco</t>
  </si>
  <si>
    <t>Brandy Madan</t>
  </si>
  <si>
    <t>Brandy Prasad</t>
  </si>
  <si>
    <t>Brenda Gonzalez</t>
  </si>
  <si>
    <t>Brenda Stone</t>
  </si>
  <si>
    <t>Brendan Jai</t>
  </si>
  <si>
    <t>Brent Ma</t>
  </si>
  <si>
    <t>Brent Ye</t>
  </si>
  <si>
    <t>Brett Kapoor</t>
  </si>
  <si>
    <t>Brett Prasad</t>
  </si>
  <si>
    <t>Brett Rodriguez</t>
  </si>
  <si>
    <t>Brett Van</t>
  </si>
  <si>
    <t>Briana Jiménez</t>
  </si>
  <si>
    <t>Briana Munoz</t>
  </si>
  <si>
    <t>Briana Ortega</t>
  </si>
  <si>
    <t>Brianna Flores</t>
  </si>
  <si>
    <t>Brianna Johnson</t>
  </si>
  <si>
    <t>Bridget Shan</t>
  </si>
  <si>
    <t>Brittney Liang</t>
  </si>
  <si>
    <t>Brittney Liu</t>
  </si>
  <si>
    <t>Brooke Gray</t>
  </si>
  <si>
    <t>Brooke James</t>
  </si>
  <si>
    <t>Bruce Blanco</t>
  </si>
  <si>
    <t>Bryant Patel</t>
  </si>
  <si>
    <t>Byron Navarro</t>
  </si>
  <si>
    <t>Calvin Andersen</t>
  </si>
  <si>
    <t>Calvin Jai</t>
  </si>
  <si>
    <t>Calvin Nara</t>
  </si>
  <si>
    <t>Calvin Shen</t>
  </si>
  <si>
    <t>Calvin Xu</t>
  </si>
  <si>
    <t>Calvin Yuan</t>
  </si>
  <si>
    <t>Candace Srini</t>
  </si>
  <si>
    <t>Candace Subram</t>
  </si>
  <si>
    <t>Candice Gao</t>
  </si>
  <si>
    <t>Candice Lu</t>
  </si>
  <si>
    <t>Cara Li</t>
  </si>
  <si>
    <t>Cara Zheng</t>
  </si>
  <si>
    <t>Carl Jai</t>
  </si>
  <si>
    <t>Carla Arthur</t>
  </si>
  <si>
    <t>Carla Madan</t>
  </si>
  <si>
    <t>Carla Sanchez</t>
  </si>
  <si>
    <t>Carlos Edwards</t>
  </si>
  <si>
    <t>Carlos Short</t>
  </si>
  <si>
    <t>Carmen Chandra</t>
  </si>
  <si>
    <t>Carmen Sara</t>
  </si>
  <si>
    <t>Carolyn Ruiz</t>
  </si>
  <si>
    <t>Carrie Gomez</t>
  </si>
  <si>
    <t>Carrie Gutierrez</t>
  </si>
  <si>
    <t>Carrie Munoz</t>
  </si>
  <si>
    <t>Casey Chande</t>
  </si>
  <si>
    <t>Casey Deng</t>
  </si>
  <si>
    <t>Cassandra Mehta</t>
  </si>
  <si>
    <t>Cassandra Raman</t>
  </si>
  <si>
    <t>Cassandra Subram</t>
  </si>
  <si>
    <t>Cassandra Suri</t>
  </si>
  <si>
    <t>Cassie Anand</t>
  </si>
  <si>
    <t>Cassie Yuan</t>
  </si>
  <si>
    <t>Cesar Lopez</t>
  </si>
  <si>
    <t>Cesar Perez</t>
  </si>
  <si>
    <t>Chad Goel</t>
  </si>
  <si>
    <t>Chad Raje</t>
  </si>
  <si>
    <t>Chad Xie</t>
  </si>
  <si>
    <t>Charles Murphy</t>
  </si>
  <si>
    <t>Charles Sanders</t>
  </si>
  <si>
    <t>Chelsea Lopez</t>
  </si>
  <si>
    <t>Christian Smith</t>
  </si>
  <si>
    <t>Christine She</t>
  </si>
  <si>
    <t>Christy Liang</t>
  </si>
  <si>
    <t>Christy Ma</t>
  </si>
  <si>
    <t>Cindy Ramos</t>
  </si>
  <si>
    <t>Clayton Pal</t>
  </si>
  <si>
    <t>Clifford Lopez</t>
  </si>
  <si>
    <t>Clifford Martinez</t>
  </si>
  <si>
    <t>Clifford Sai</t>
  </si>
  <si>
    <t>Clinton Hernandez</t>
  </si>
  <si>
    <t>Clinton Romero</t>
  </si>
  <si>
    <t>Colin Deng</t>
  </si>
  <si>
    <t>Colin Kumar</t>
  </si>
  <si>
    <t>Colin Ma</t>
  </si>
  <si>
    <t>Colleen Deng</t>
  </si>
  <si>
    <t>Colleen Rai</t>
  </si>
  <si>
    <t>Colleen Raji</t>
  </si>
  <si>
    <t>Colleen Zhou</t>
  </si>
  <si>
    <t>Colleen Zhu</t>
  </si>
  <si>
    <t>Corey Raji</t>
  </si>
  <si>
    <t>Corey Xie</t>
  </si>
  <si>
    <t>Cory Prasad</t>
  </si>
  <si>
    <t>Cory Subram</t>
  </si>
  <si>
    <t>Cristina Sharma</t>
  </si>
  <si>
    <t>Cristina Xu</t>
  </si>
  <si>
    <t>Crystal Zhao</t>
  </si>
  <si>
    <t>Curtis Ma</t>
  </si>
  <si>
    <t>Cynthia Kapoor</t>
  </si>
  <si>
    <t>Cynthia Rodriguez</t>
  </si>
  <si>
    <t>Daisy Navarro</t>
  </si>
  <si>
    <t>Daisy Rubio</t>
  </si>
  <si>
    <t>Dale Nath</t>
  </si>
  <si>
    <t>Dale Pal</t>
  </si>
  <si>
    <t>Dale Raji</t>
  </si>
  <si>
    <t>Dana Diaz</t>
  </si>
  <si>
    <t>Dana Gutierrez</t>
  </si>
  <si>
    <t>Daniel Johnson</t>
  </si>
  <si>
    <t>Danny Moreno</t>
  </si>
  <si>
    <t>Danny Ruiz</t>
  </si>
  <si>
    <t>Danny Schmidt</t>
  </si>
  <si>
    <t>Danny Travers</t>
  </si>
  <si>
    <t>Darrell Luo</t>
  </si>
  <si>
    <t>Darrell Raje</t>
  </si>
  <si>
    <t>Darrell Shan</t>
  </si>
  <si>
    <t>Darren Alonso</t>
  </si>
  <si>
    <t>Darren Garcia</t>
  </si>
  <si>
    <t>Darren Lopez</t>
  </si>
  <si>
    <t>Darryl Lu</t>
  </si>
  <si>
    <t>David Alexander</t>
  </si>
  <si>
    <t>Dawn Goel</t>
  </si>
  <si>
    <t>Dawn Lin</t>
  </si>
  <si>
    <t>Dawn Liu</t>
  </si>
  <si>
    <t>Dawn Ma</t>
  </si>
  <si>
    <t>Dawn Zeng</t>
  </si>
  <si>
    <t>Dawn Zhang</t>
  </si>
  <si>
    <t>Dawn Zheng</t>
  </si>
  <si>
    <t>Deanna Moreno</t>
  </si>
  <si>
    <t>Deanna Rubio</t>
  </si>
  <si>
    <t>Deborah Tang</t>
  </si>
  <si>
    <t>Denise Arun</t>
  </si>
  <si>
    <t>Denise Madan</t>
  </si>
  <si>
    <t>Dennis He</t>
  </si>
  <si>
    <t>Dennis Liang</t>
  </si>
  <si>
    <t>Dennis Xu</t>
  </si>
  <si>
    <t>Derek Pal</t>
  </si>
  <si>
    <t>Derek Yuan</t>
  </si>
  <si>
    <t>Derrick Diaz</t>
  </si>
  <si>
    <t>Desiree Alvarez</t>
  </si>
  <si>
    <t>Desirée Moreno</t>
  </si>
  <si>
    <t>Desiree Romero</t>
  </si>
  <si>
    <t>Destiny Bailey</t>
  </si>
  <si>
    <t>Destiny Lee</t>
  </si>
  <si>
    <t>Destiny Watson</t>
  </si>
  <si>
    <t>Devin Adams</t>
  </si>
  <si>
    <t>Devin Moore</t>
  </si>
  <si>
    <t>Devon Jai</t>
  </si>
  <si>
    <t>Devon Nara</t>
  </si>
  <si>
    <t>Devon Raji</t>
  </si>
  <si>
    <t>Diana Moreno</t>
  </si>
  <si>
    <t>Diane Alonso</t>
  </si>
  <si>
    <t>Diane Sanz</t>
  </si>
  <si>
    <t>Diane Torres</t>
  </si>
  <si>
    <t>Dominic Lopez</t>
  </si>
  <si>
    <t>Dominic Sullivan</t>
  </si>
  <si>
    <t>Dominique Gonzalez</t>
  </si>
  <si>
    <t>Dominique Raman</t>
  </si>
  <si>
    <t>Donald Rodriguez</t>
  </si>
  <si>
    <t>Donna Beck</t>
  </si>
  <si>
    <t>Donna Lal</t>
  </si>
  <si>
    <t>Donna Raje</t>
  </si>
  <si>
    <t>Douglas Malhotra</t>
  </si>
  <si>
    <t>Douglas Srini</t>
  </si>
  <si>
    <t>Dustin Shen</t>
  </si>
  <si>
    <t>Dustin Xie</t>
  </si>
  <si>
    <t>Dwayne Gill</t>
  </si>
  <si>
    <t>Dwayne Serrano</t>
  </si>
  <si>
    <t>Ebony Madan</t>
  </si>
  <si>
    <t>Ebony Rodriguez</t>
  </si>
  <si>
    <t>Ebony Romero</t>
  </si>
  <si>
    <t>Eddie Carlson</t>
  </si>
  <si>
    <t>Eddie Ramos</t>
  </si>
  <si>
    <t>Edgar Martinez</t>
  </si>
  <si>
    <t>Edward Hayes</t>
  </si>
  <si>
    <t>Edwin Hu</t>
  </si>
  <si>
    <t>Edwin Sun</t>
  </si>
  <si>
    <t>Edwin Wu</t>
  </si>
  <si>
    <t>Edwin Zhu</t>
  </si>
  <si>
    <t>Elijah Butler</t>
  </si>
  <si>
    <t>Elizabeth Powell</t>
  </si>
  <si>
    <t>Emma Diaz</t>
  </si>
  <si>
    <t>Emmanuel Fernandez</t>
  </si>
  <si>
    <t>Emmanuel Martinez</t>
  </si>
  <si>
    <t>Eric Gonzalez</t>
  </si>
  <si>
    <t>Erik Blanco</t>
  </si>
  <si>
    <t>Erik Hernandez</t>
  </si>
  <si>
    <t>Erik Navarro</t>
  </si>
  <si>
    <t>Erika Blanco</t>
  </si>
  <si>
    <t>Eugene Gao</t>
  </si>
  <si>
    <t>Eugene Liang</t>
  </si>
  <si>
    <t>Eugene Ma</t>
  </si>
  <si>
    <t>Evelyn Rana</t>
  </si>
  <si>
    <t>Evelyn Sai</t>
  </si>
  <si>
    <t>Faith Cook</t>
  </si>
  <si>
    <t>Felicia Munoz</t>
  </si>
  <si>
    <t>Fernando Martinez</t>
  </si>
  <si>
    <t>Fernando Wood</t>
  </si>
  <si>
    <t>Francis Gutierrez</t>
  </si>
  <si>
    <t>Francis Ruiz</t>
  </si>
  <si>
    <t>Francis Vazquez</t>
  </si>
  <si>
    <t>Francisco Prasad</t>
  </si>
  <si>
    <t>Frank Diaz</t>
  </si>
  <si>
    <t>Franklin Chen</t>
  </si>
  <si>
    <t>Franklin Shen</t>
  </si>
  <si>
    <t>Franklin Ye</t>
  </si>
  <si>
    <t>Gabriel Mitchell</t>
  </si>
  <si>
    <t>Gabrielle Stewart</t>
  </si>
  <si>
    <t>Geoffrey Madan</t>
  </si>
  <si>
    <t>Geoffrey Malhotra</t>
  </si>
  <si>
    <t>Gerald Chandra</t>
  </si>
  <si>
    <t>Gerald Diaz</t>
  </si>
  <si>
    <t>Gerald Sanz</t>
  </si>
  <si>
    <t>Gerald Serrano</t>
  </si>
  <si>
    <t>Gilbert Jai</t>
  </si>
  <si>
    <t>Gilbert Kumar</t>
  </si>
  <si>
    <t>Gilbert Ye</t>
  </si>
  <si>
    <t>Gilbert Zhu</t>
  </si>
  <si>
    <t>Gina Suarez</t>
  </si>
  <si>
    <t>Glenn Hu</t>
  </si>
  <si>
    <t>Glenn Lin</t>
  </si>
  <si>
    <t>Glenn Wu</t>
  </si>
  <si>
    <t>Grant Becker</t>
  </si>
  <si>
    <t>Gregory Jai</t>
  </si>
  <si>
    <t>Gregory Raje</t>
  </si>
  <si>
    <t>Gregory Shen</t>
  </si>
  <si>
    <t>Hailey Alexander</t>
  </si>
  <si>
    <t>Hailey Allen</t>
  </si>
  <si>
    <t>Hailey Hernandez</t>
  </si>
  <si>
    <t>Hailey King</t>
  </si>
  <si>
    <t>Haley Campbell</t>
  </si>
  <si>
    <t>Haley Wright</t>
  </si>
  <si>
    <t>Harold Chandra</t>
  </si>
  <si>
    <t>Harold Martinez</t>
  </si>
  <si>
    <t>Harold Prasad</t>
  </si>
  <si>
    <t>Harold Rodriguez</t>
  </si>
  <si>
    <t>Heather Lin</t>
  </si>
  <si>
    <t>Hector Martin</t>
  </si>
  <si>
    <t>Hector Ruiz</t>
  </si>
  <si>
    <t>Heidi Gonzalez</t>
  </si>
  <si>
    <t>Heidi Malhotra</t>
  </si>
  <si>
    <t>Heidi Martinez</t>
  </si>
  <si>
    <t>Henry Madan</t>
  </si>
  <si>
    <t>Henry Sanchez</t>
  </si>
  <si>
    <t>Henry Vance</t>
  </si>
  <si>
    <t>Holly Garcia</t>
  </si>
  <si>
    <t>Holly Sai</t>
  </si>
  <si>
    <t>Hunter Foster</t>
  </si>
  <si>
    <t>Isaac Lopez</t>
  </si>
  <si>
    <t>Isaac Phillips</t>
  </si>
  <si>
    <t>Isabella Adams</t>
  </si>
  <si>
    <t>Isabella Barnes</t>
  </si>
  <si>
    <t>Isabella Bell</t>
  </si>
  <si>
    <t>Isabella Henderson</t>
  </si>
  <si>
    <t>Ivan Martinez</t>
  </si>
  <si>
    <t>Ivan Prasad</t>
  </si>
  <si>
    <t>Ivan Subram</t>
  </si>
  <si>
    <t>Jackson Evans</t>
  </si>
  <si>
    <t>Jaclyn Lin</t>
  </si>
  <si>
    <t>Jaclyn Raji</t>
  </si>
  <si>
    <t>Jacqueline Wood</t>
  </si>
  <si>
    <t>Jacquelyn Torres</t>
  </si>
  <si>
    <t>Jacquelyn Vazquez</t>
  </si>
  <si>
    <t>Jada Rivera</t>
  </si>
  <si>
    <t>Jaime Andersen</t>
  </si>
  <si>
    <t>Jaime Ferrier</t>
  </si>
  <si>
    <t>Jaime Jimenez</t>
  </si>
  <si>
    <t>Jaime Kumar</t>
  </si>
  <si>
    <t>Jaime Navarro</t>
  </si>
  <si>
    <t>Jaime Shan</t>
  </si>
  <si>
    <t>Jake He</t>
  </si>
  <si>
    <t>Jake Zhu</t>
  </si>
  <si>
    <t>James Collins</t>
  </si>
  <si>
    <t>James Zhang</t>
  </si>
  <si>
    <t>Jamie Alan</t>
  </si>
  <si>
    <t>Jamie Hu</t>
  </si>
  <si>
    <t>Jamie Lu</t>
  </si>
  <si>
    <t>Jamie Muñoz</t>
  </si>
  <si>
    <t>Jamie Wu</t>
  </si>
  <si>
    <t>Jamie Zhao</t>
  </si>
  <si>
    <t>Jamie Zhou</t>
  </si>
  <si>
    <t>Jamie Zhu</t>
  </si>
  <si>
    <t>Janelle Malhotra</t>
  </si>
  <si>
    <t>Janelle Perez</t>
  </si>
  <si>
    <t>Janet Vazquez</t>
  </si>
  <si>
    <t>Jared Morgan</t>
  </si>
  <si>
    <t>Jarrod Kapoor</t>
  </si>
  <si>
    <t>Jarrod Perez</t>
  </si>
  <si>
    <t>Jay Gill</t>
  </si>
  <si>
    <t>Jay Sai</t>
  </si>
  <si>
    <t>Jay Srini</t>
  </si>
  <si>
    <t>Jeffery Ma</t>
  </si>
  <si>
    <t>Jeffery She</t>
  </si>
  <si>
    <t>Jenny Hu</t>
  </si>
  <si>
    <t>Jenny Liu</t>
  </si>
  <si>
    <t>Jenny Pal</t>
  </si>
  <si>
    <t>Jenny Shan</t>
  </si>
  <si>
    <t>Jenny She</t>
  </si>
  <si>
    <t>Jerome Alonso</t>
  </si>
  <si>
    <t>Jerome Ramos</t>
  </si>
  <si>
    <t>Jessie He</t>
  </si>
  <si>
    <t>Jessie Rubio</t>
  </si>
  <si>
    <t>Jessie Xu</t>
  </si>
  <si>
    <t>Jessie Zhu</t>
  </si>
  <si>
    <t>Jésus Sanz</t>
  </si>
  <si>
    <t>Jill Navarro</t>
  </si>
  <si>
    <t>Jillian Saunders</t>
  </si>
  <si>
    <t>Jillian Vance</t>
  </si>
  <si>
    <t>Jimmy Alonso</t>
  </si>
  <si>
    <t>Jimmy Gill</t>
  </si>
  <si>
    <t>Jimmy Munoz</t>
  </si>
  <si>
    <t>Joan Vazquez</t>
  </si>
  <si>
    <t>Joanna Alonso</t>
  </si>
  <si>
    <t>Joanna Carlson</t>
  </si>
  <si>
    <t>Joanna Gill</t>
  </si>
  <si>
    <t>Joanna Johnston</t>
  </si>
  <si>
    <t>Joanna Suarez</t>
  </si>
  <si>
    <t>Jodi Anand</t>
  </si>
  <si>
    <t>Jodi Andersen</t>
  </si>
  <si>
    <t>Jodi Jai</t>
  </si>
  <si>
    <t>Joe Lopez</t>
  </si>
  <si>
    <t>Joel Arthur</t>
  </si>
  <si>
    <t>John Anderson</t>
  </si>
  <si>
    <t>Johnathan Arthur</t>
  </si>
  <si>
    <t>Jonathon Carlson</t>
  </si>
  <si>
    <t>Jonathon Vazquez</t>
  </si>
  <si>
    <t>Jorge Guo</t>
  </si>
  <si>
    <t>Jorge He</t>
  </si>
  <si>
    <t>Jorge Lin</t>
  </si>
  <si>
    <t>Jorge Yang</t>
  </si>
  <si>
    <t>Joshua Clark</t>
  </si>
  <si>
    <t>Joy Gutierrez</t>
  </si>
  <si>
    <t>Joy Serrano</t>
  </si>
  <si>
    <t>Juan Rubio</t>
  </si>
  <si>
    <t>Julia Nelson</t>
  </si>
  <si>
    <t>Julian Long</t>
  </si>
  <si>
    <t>Julie Luo</t>
  </si>
  <si>
    <t>Julio Hernandez</t>
  </si>
  <si>
    <t>Justin Lewis</t>
  </si>
  <si>
    <t>Justine Ryan</t>
  </si>
  <si>
    <t>Kaitlin Kapoor</t>
  </si>
  <si>
    <t>Kara Nath</t>
  </si>
  <si>
    <t>Karen He</t>
  </si>
  <si>
    <t>Kari Suri</t>
  </si>
  <si>
    <t>Karl Nara</t>
  </si>
  <si>
    <t>Karla Shen</t>
  </si>
  <si>
    <t>Kate Kumar</t>
  </si>
  <si>
    <t>Kathleen Alonso</t>
  </si>
  <si>
    <t>Kathleen Romero</t>
  </si>
  <si>
    <t>Kathryn Becker</t>
  </si>
  <si>
    <t>Kathryn Raji</t>
  </si>
  <si>
    <t>Katie Ashe</t>
  </si>
  <si>
    <t>Katie Goel</t>
  </si>
  <si>
    <t>Katrina Jai</t>
  </si>
  <si>
    <t>Katrina Kumar</t>
  </si>
  <si>
    <t>Katrina Yuan</t>
  </si>
  <si>
    <t>Keith Becker</t>
  </si>
  <si>
    <t>Keith Nath</t>
  </si>
  <si>
    <t>Kelli Becker</t>
  </si>
  <si>
    <t>Kelli Lin</t>
  </si>
  <si>
    <t>Kelli Sharma</t>
  </si>
  <si>
    <t>Kelli Shen</t>
  </si>
  <si>
    <t>Kellie Blanco</t>
  </si>
  <si>
    <t>Kellie Ortega</t>
  </si>
  <si>
    <t>Kellie Torres</t>
  </si>
  <si>
    <t>Kelsey Xu</t>
  </si>
  <si>
    <t>Kelvin Chander</t>
  </si>
  <si>
    <t>Kelvin Zhao</t>
  </si>
  <si>
    <t>Kendra Ramos</t>
  </si>
  <si>
    <t>Kenneth Deng</t>
  </si>
  <si>
    <t>Kimberly Reed</t>
  </si>
  <si>
    <t>Krista Blanco</t>
  </si>
  <si>
    <t>Krista Vazquez</t>
  </si>
  <si>
    <t>Kristen Chen</t>
  </si>
  <si>
    <t>Kristi Blanco</t>
  </si>
  <si>
    <t>Kristi Fernandez</t>
  </si>
  <si>
    <t>Kristi Lopez</t>
  </si>
  <si>
    <t>Kristi Subram</t>
  </si>
  <si>
    <t>Kristi Vazquez</t>
  </si>
  <si>
    <t>Kristine Ruiz</t>
  </si>
  <si>
    <t>Kristopher Suri</t>
  </si>
  <si>
    <t>Kristopher Vance</t>
  </si>
  <si>
    <t>Krystal Zeng</t>
  </si>
  <si>
    <t>Krystal Zimmerman</t>
  </si>
  <si>
    <t>Kurt Chavez</t>
  </si>
  <si>
    <t>Kyle Green</t>
  </si>
  <si>
    <t>Lacey Huang</t>
  </si>
  <si>
    <t>Lacey Jai</t>
  </si>
  <si>
    <t>Lacey Raji</t>
  </si>
  <si>
    <t>Lacey Sun</t>
  </si>
  <si>
    <t>Lacey Yang</t>
  </si>
  <si>
    <t>Lacey Ye</t>
  </si>
  <si>
    <t>Lacey Zhao</t>
  </si>
  <si>
    <t>Lance Alonso</t>
  </si>
  <si>
    <t>Lance Carlson</t>
  </si>
  <si>
    <t>Lance Martin</t>
  </si>
  <si>
    <t>Larry Ramos</t>
  </si>
  <si>
    <t>Latoya Nath</t>
  </si>
  <si>
    <t>Laura Gao</t>
  </si>
  <si>
    <t>Laura Wang</t>
  </si>
  <si>
    <t>Lawrence Gill</t>
  </si>
  <si>
    <t>Lawrence Ortega</t>
  </si>
  <si>
    <t>Lee Gill</t>
  </si>
  <si>
    <t>Lee Oliver</t>
  </si>
  <si>
    <t>Leonard Smith</t>
  </si>
  <si>
    <t>Leslie Blanco</t>
  </si>
  <si>
    <t>Leslie Suarez</t>
  </si>
  <si>
    <t>Levi Garcia</t>
  </si>
  <si>
    <t>Linda Rousey</t>
  </si>
  <si>
    <t>Linda Suarez</t>
  </si>
  <si>
    <t>Lindsay Chander</t>
  </si>
  <si>
    <t>Lindsay Nara</t>
  </si>
  <si>
    <t>Lindsay She</t>
  </si>
  <si>
    <t>Lindsey Xie</t>
  </si>
  <si>
    <t>Lisa Gao</t>
  </si>
  <si>
    <t>Lisa Guo</t>
  </si>
  <si>
    <t>Lisa Li</t>
  </si>
  <si>
    <t>Lori Navarro</t>
  </si>
  <si>
    <t>Lori Serrano</t>
  </si>
  <si>
    <t>Louis Ma</t>
  </si>
  <si>
    <t>Louis Tang</t>
  </si>
  <si>
    <t>Lucas Gonzales</t>
  </si>
  <si>
    <t>Mackenzie Morgan</t>
  </si>
  <si>
    <t>Madison Bryant</t>
  </si>
  <si>
    <t>Madison Perry</t>
  </si>
  <si>
    <t>Madison Williams</t>
  </si>
  <si>
    <t>Mallory Hernandez</t>
  </si>
  <si>
    <t>Mallory Vazquez</t>
  </si>
  <si>
    <t>Mandy Huang</t>
  </si>
  <si>
    <t>Marc Alvarez</t>
  </si>
  <si>
    <t>Marc Carlson</t>
  </si>
  <si>
    <t>Marc Gomez</t>
  </si>
  <si>
    <t>Marco Gonzalez</t>
  </si>
  <si>
    <t>Marco Malhotra</t>
  </si>
  <si>
    <t>Marco Rana</t>
  </si>
  <si>
    <t>Marco Vance</t>
  </si>
  <si>
    <t>Marcus Washington</t>
  </si>
  <si>
    <t>Margaret Stewart</t>
  </si>
  <si>
    <t>Maria Foster</t>
  </si>
  <si>
    <t>Mariah James</t>
  </si>
  <si>
    <t>Mariah Long</t>
  </si>
  <si>
    <t>Marie Carlson</t>
  </si>
  <si>
    <t>Marie Fernandez</t>
  </si>
  <si>
    <t>Mario Lal</t>
  </si>
  <si>
    <t>Marshall Ashe</t>
  </si>
  <si>
    <t>Marshall Goel</t>
  </si>
  <si>
    <t>Marshall Raje</t>
  </si>
  <si>
    <t>Martin Madan</t>
  </si>
  <si>
    <t>Martin Sai</t>
  </si>
  <si>
    <t>Marvin Munoz</t>
  </si>
  <si>
    <t>Marvin Ramos</t>
  </si>
  <si>
    <t>Marvin Ruiz</t>
  </si>
  <si>
    <t>Marvin Serrano</t>
  </si>
  <si>
    <t>Mary Sandidge</t>
  </si>
  <si>
    <t>Mason Lopez</t>
  </si>
  <si>
    <t>Mathew Carlson</t>
  </si>
  <si>
    <t>Mathew Ferrier</t>
  </si>
  <si>
    <t>Mathew Navarro</t>
  </si>
  <si>
    <t>Mathew Serrano</t>
  </si>
  <si>
    <t>Maurice Chander</t>
  </si>
  <si>
    <t>Maurice Luo</t>
  </si>
  <si>
    <t>Maurice Raji</t>
  </si>
  <si>
    <t>Maurice Yuan</t>
  </si>
  <si>
    <t>Max Martin</t>
  </si>
  <si>
    <t>Max Rubio</t>
  </si>
  <si>
    <t>Meghan Sanz</t>
  </si>
  <si>
    <t>Meghan Suarez</t>
  </si>
  <si>
    <t>Melanie Morgan</t>
  </si>
  <si>
    <t>Melinda Suarez</t>
  </si>
  <si>
    <t>Melody Ruiz</t>
  </si>
  <si>
    <t>Melvin Jai</t>
  </si>
  <si>
    <t>Melvin Nara</t>
  </si>
  <si>
    <t>Melvin Nath</t>
  </si>
  <si>
    <t>Melvin Yuan</t>
  </si>
  <si>
    <t>Meredith Malhotra</t>
  </si>
  <si>
    <t>Meredith Mehta</t>
  </si>
  <si>
    <t>Meredith Patel</t>
  </si>
  <si>
    <t>Meredith Romero</t>
  </si>
  <si>
    <t>Michael Rothkugel</t>
  </si>
  <si>
    <t>Michele Fernandez</t>
  </si>
  <si>
    <t>Michele Mehta</t>
  </si>
  <si>
    <t>Michele Sanchez</t>
  </si>
  <si>
    <t>Michele Shen</t>
  </si>
  <si>
    <t>Mindy Shan</t>
  </si>
  <si>
    <t>Mindy She</t>
  </si>
  <si>
    <t>Misty Chander</t>
  </si>
  <si>
    <t>Misty Shen</t>
  </si>
  <si>
    <t>Mitchell Lal</t>
  </si>
  <si>
    <t>Mitchell Stone</t>
  </si>
  <si>
    <t>Molly Chandra</t>
  </si>
  <si>
    <t>Molly Rana</t>
  </si>
  <si>
    <t>Molly Suri</t>
  </si>
  <si>
    <t>Monica Garcia</t>
  </si>
  <si>
    <t>Monica Rodriguez</t>
  </si>
  <si>
    <t>Monique Navarro</t>
  </si>
  <si>
    <t>Monique Rubio</t>
  </si>
  <si>
    <t>Mya Ross</t>
  </si>
  <si>
    <t>Nancy Fernandez</t>
  </si>
  <si>
    <t>Nancy Subram</t>
  </si>
  <si>
    <t>Natasha Alonso</t>
  </si>
  <si>
    <t>Natasha Suarez</t>
  </si>
  <si>
    <t>Nathan King</t>
  </si>
  <si>
    <t>Nathan West</t>
  </si>
  <si>
    <t>Nathaniel Ward</t>
  </si>
  <si>
    <t>Neil Jimenez</t>
  </si>
  <si>
    <t>Neil Serrano</t>
  </si>
  <si>
    <t>Neil Suarez</t>
  </si>
  <si>
    <t>Nicholas Williams</t>
  </si>
  <si>
    <t>Nichole Jai</t>
  </si>
  <si>
    <t>Nichole Luo</t>
  </si>
  <si>
    <t>Nichole Pal</t>
  </si>
  <si>
    <t>Nicolas Raji</t>
  </si>
  <si>
    <t>Nicole Davis</t>
  </si>
  <si>
    <t>Nicole Lewis</t>
  </si>
  <si>
    <t>Nina Luo</t>
  </si>
  <si>
    <t>Nina Pal</t>
  </si>
  <si>
    <t>Nina Rai</t>
  </si>
  <si>
    <t>Nina Raje</t>
  </si>
  <si>
    <t>Nina Xie</t>
  </si>
  <si>
    <t>Noah Griffin</t>
  </si>
  <si>
    <t>Olivia Sanchez</t>
  </si>
  <si>
    <t>Omar Liang</t>
  </si>
  <si>
    <t>Omar Pal</t>
  </si>
  <si>
    <t>Orlando Gill</t>
  </si>
  <si>
    <t>Paige Coleman</t>
  </si>
  <si>
    <t>Pamela Chapman</t>
  </si>
  <si>
    <t>Pamela Mehta</t>
  </si>
  <si>
    <t>Patricia Lopez</t>
  </si>
  <si>
    <t>Patrick Sanchez</t>
  </si>
  <si>
    <t>Paula Ramos</t>
  </si>
  <si>
    <t>Paula Sanz</t>
  </si>
  <si>
    <t>Pedro Alvarez</t>
  </si>
  <si>
    <t>Pedro Martin</t>
  </si>
  <si>
    <t>Peter Black</t>
  </si>
  <si>
    <t>Peter Shan</t>
  </si>
  <si>
    <t>Philip Dominguez</t>
  </si>
  <si>
    <t>Phillip Kapoor</t>
  </si>
  <si>
    <t>Priscilla Luo</t>
  </si>
  <si>
    <t>Rachael Raman</t>
  </si>
  <si>
    <t>Rachael Rana</t>
  </si>
  <si>
    <t>Rachael Suri</t>
  </si>
  <si>
    <t>Rafael Black</t>
  </si>
  <si>
    <t>Rafael Rai</t>
  </si>
  <si>
    <t>Rafael Shen</t>
  </si>
  <si>
    <t>Ramon Li</t>
  </si>
  <si>
    <t>Ramon Zeng</t>
  </si>
  <si>
    <t>Ramon Zhang</t>
  </si>
  <si>
    <t>Randall Diaz</t>
  </si>
  <si>
    <t>Randall Moreno</t>
  </si>
  <si>
    <t>Randall Serrano</t>
  </si>
  <si>
    <t>Randy Guo</t>
  </si>
  <si>
    <t>Randy Liang</t>
  </si>
  <si>
    <t>Randy Lu</t>
  </si>
  <si>
    <t>Randy Wang</t>
  </si>
  <si>
    <t>Raquel Romero</t>
  </si>
  <si>
    <t>Rebecca Robinson</t>
  </si>
  <si>
    <t>Rebecca Turner</t>
  </si>
  <si>
    <t>Rebekah Diaz</t>
  </si>
  <si>
    <t>Rebekah Dominguez</t>
  </si>
  <si>
    <t>Rebekah Ramos</t>
  </si>
  <si>
    <t>Reginald Martin</t>
  </si>
  <si>
    <t>Reginald Sanz</t>
  </si>
  <si>
    <t>Renee Sanz</t>
  </si>
  <si>
    <t>Ricardo Anand</t>
  </si>
  <si>
    <t>Ricardo Nara</t>
  </si>
  <si>
    <t>Ricardo She</t>
  </si>
  <si>
    <t>Ricky Blanco</t>
  </si>
  <si>
    <t>Ricky Gill</t>
  </si>
  <si>
    <t>Ricky Suarez</t>
  </si>
  <si>
    <t>Roberto Ramos</t>
  </si>
  <si>
    <t>Rodney Romero</t>
  </si>
  <si>
    <t>Rodney Vazquez</t>
  </si>
  <si>
    <t>Roger Luo</t>
  </si>
  <si>
    <t>Roger Pal</t>
  </si>
  <si>
    <t>Roger Sun</t>
  </si>
  <si>
    <t>Roger Zhang</t>
  </si>
  <si>
    <t>Roger Zhu</t>
  </si>
  <si>
    <t>Ronald Subram</t>
  </si>
  <si>
    <t>Rosa Gao</t>
  </si>
  <si>
    <t>Rosa Yang</t>
  </si>
  <si>
    <t>Rosa Zhao</t>
  </si>
  <si>
    <t>Ross Johnsen</t>
  </si>
  <si>
    <t>Ross Lopez</t>
  </si>
  <si>
    <t>Ross Sanchez</t>
  </si>
  <si>
    <t>Ross Subram</t>
  </si>
  <si>
    <t>Roy Alvarez</t>
  </si>
  <si>
    <t>Roy Carlson</t>
  </si>
  <si>
    <t>Roy Dominguez</t>
  </si>
  <si>
    <t>Roy Gill</t>
  </si>
  <si>
    <t>Roy Gonzalez</t>
  </si>
  <si>
    <t>Roy Martinez</t>
  </si>
  <si>
    <t>Ruben Rana</t>
  </si>
  <si>
    <t>Ruben Romero</t>
  </si>
  <si>
    <t>Ruben Saunders</t>
  </si>
  <si>
    <t>Russell Black</t>
  </si>
  <si>
    <t>Russell Chander</t>
  </si>
  <si>
    <t>Russell Deng</t>
  </si>
  <si>
    <t>Ruth Sullivan</t>
  </si>
  <si>
    <t>Ryan Davis</t>
  </si>
  <si>
    <t>Sabrina Ramos</t>
  </si>
  <si>
    <t>Sabrina Romero</t>
  </si>
  <si>
    <t>Sabrina Ruiz</t>
  </si>
  <si>
    <t>Sabrina Sanz</t>
  </si>
  <si>
    <t>Sandra Zheng</t>
  </si>
  <si>
    <t>Sarah Moore</t>
  </si>
  <si>
    <t>Savannah Bailey</t>
  </si>
  <si>
    <t>Savannah Turner</t>
  </si>
  <si>
    <t>Sean Bailey</t>
  </si>
  <si>
    <t>Sergio Lopez</t>
  </si>
  <si>
    <t>Sergio Raman</t>
  </si>
  <si>
    <t>Sergio Rodriguez</t>
  </si>
  <si>
    <t>Seth Walker</t>
  </si>
  <si>
    <t>Shannon Cai</t>
  </si>
  <si>
    <t>Shannon Chow</t>
  </si>
  <si>
    <t>Shannon Munoz</t>
  </si>
  <si>
    <t>Shannon Vazquez</t>
  </si>
  <si>
    <t>Shannon Zhao</t>
  </si>
  <si>
    <t>Sharon Raji</t>
  </si>
  <si>
    <t>Sharon Simpson</t>
  </si>
  <si>
    <t>Shaun Rai</t>
  </si>
  <si>
    <t>Shawna Raji</t>
  </si>
  <si>
    <t>Shawna Shan</t>
  </si>
  <si>
    <t>Shawna Xu</t>
  </si>
  <si>
    <t>Sheena Lal</t>
  </si>
  <si>
    <t>Sheila Alonso</t>
  </si>
  <si>
    <t>Sheila Blanco</t>
  </si>
  <si>
    <t>Sheila Diaz</t>
  </si>
  <si>
    <t>Stacey Zeng</t>
  </si>
  <si>
    <t>Stacy Ramos</t>
  </si>
  <si>
    <t>Stanley Rana</t>
  </si>
  <si>
    <t>Stefanie Garcia</t>
  </si>
  <si>
    <t>Stefanie Subram</t>
  </si>
  <si>
    <t>Steve Cai</t>
  </si>
  <si>
    <t>Steve Ye</t>
  </si>
  <si>
    <t>Steve Zhou</t>
  </si>
  <si>
    <t>Steven Reed</t>
  </si>
  <si>
    <t>Summer Kapoor</t>
  </si>
  <si>
    <t>Summer Sai</t>
  </si>
  <si>
    <t>Summer Sullivan</t>
  </si>
  <si>
    <t>Susan Cai</t>
  </si>
  <si>
    <t>Susan Lu</t>
  </si>
  <si>
    <t>Susan Zhao</t>
  </si>
  <si>
    <t>Sydney Adams</t>
  </si>
  <si>
    <t>Sydney Washington</t>
  </si>
  <si>
    <t>Tabitha Gonzalez</t>
  </si>
  <si>
    <t>Tabitha Gutierrez</t>
  </si>
  <si>
    <t>Tabitha Martin</t>
  </si>
  <si>
    <t>Tabitha Sanz</t>
  </si>
  <si>
    <t>Tabitha Suarez</t>
  </si>
  <si>
    <t>Tamara Anand</t>
  </si>
  <si>
    <t>Tamara Johnston</t>
  </si>
  <si>
    <t>Tammy Fernandez</t>
  </si>
  <si>
    <t>Tammy Rodriguez</t>
  </si>
  <si>
    <t>Tanya Moreno</t>
  </si>
  <si>
    <t>Tanya Rubio</t>
  </si>
  <si>
    <t>Tara Jai</t>
  </si>
  <si>
    <t>Tasha Xu</t>
  </si>
  <si>
    <t>Taylor Miller</t>
  </si>
  <si>
    <t>Teresa Gill</t>
  </si>
  <si>
    <t>Teresa Munoz</t>
  </si>
  <si>
    <t>Teresa Navarro</t>
  </si>
  <si>
    <t>Terrance Malhotra</t>
  </si>
  <si>
    <t>Terrance Rana</t>
  </si>
  <si>
    <t>Terrence Lal</t>
  </si>
  <si>
    <t>Terrence Tang</t>
  </si>
  <si>
    <t>Terry Pal</t>
  </si>
  <si>
    <t>Terry Xu</t>
  </si>
  <si>
    <t>Theodore Sanz</t>
  </si>
  <si>
    <t>Tiffany Zeng</t>
  </si>
  <si>
    <t>Tina Malhotra</t>
  </si>
  <si>
    <t>Todd Lu</t>
  </si>
  <si>
    <t>Todd Ma</t>
  </si>
  <si>
    <t>Tommy Black</t>
  </si>
  <si>
    <t>Tommy Nara</t>
  </si>
  <si>
    <t>Toni Lopez</t>
  </si>
  <si>
    <t>Toni Perez</t>
  </si>
  <si>
    <t>Toni Rodriguez</t>
  </si>
  <si>
    <t>Toni Sullivan</t>
  </si>
  <si>
    <t>Toni Vance</t>
  </si>
  <si>
    <t>Tony Shan</t>
  </si>
  <si>
    <t>Tony Shen</t>
  </si>
  <si>
    <t>Tonya Goel</t>
  </si>
  <si>
    <t>Tonya Xu</t>
  </si>
  <si>
    <t>Tracy Sharma</t>
  </si>
  <si>
    <t>Trisha Cai</t>
  </si>
  <si>
    <t>Trisha Xu</t>
  </si>
  <si>
    <t>Troy Kapoor</t>
  </si>
  <si>
    <t>Tyrone Alvarez</t>
  </si>
  <si>
    <t>Valerie Liang</t>
  </si>
  <si>
    <t>Valerie Yang</t>
  </si>
  <si>
    <t>Vanessa Diaz</t>
  </si>
  <si>
    <t>Vanessa Price</t>
  </si>
  <si>
    <t>Veronica Raman</t>
  </si>
  <si>
    <t>Victor Gutierrez</t>
  </si>
  <si>
    <t>Victor Hernandez</t>
  </si>
  <si>
    <t>Victor Vazquez</t>
  </si>
  <si>
    <t>Victoria Bradley</t>
  </si>
  <si>
    <t>Vincent Ye</t>
  </si>
  <si>
    <t>Vincent Zhang</t>
  </si>
  <si>
    <t>Virginia Chandra</t>
  </si>
  <si>
    <t>Virginia Garcia</t>
  </si>
  <si>
    <t>Virginia Raman</t>
  </si>
  <si>
    <t>Walter Hernandez</t>
  </si>
  <si>
    <t>Warren Lal</t>
  </si>
  <si>
    <t>Warren Li</t>
  </si>
  <si>
    <t>Warren Lu</t>
  </si>
  <si>
    <t>Warren Ma</t>
  </si>
  <si>
    <t>Warren Shan</t>
  </si>
  <si>
    <t>Wayne Black</t>
  </si>
  <si>
    <t>Wayne Raje</t>
  </si>
  <si>
    <t>Wayne Shen</t>
  </si>
  <si>
    <t>Wesley Huang</t>
  </si>
  <si>
    <t>Wesley Xu</t>
  </si>
  <si>
    <t>Wesley Zhu</t>
  </si>
  <si>
    <t>Whitney Malhotra</t>
  </si>
  <si>
    <t>Willie Huang</t>
  </si>
  <si>
    <t>Willie Shen</t>
  </si>
  <si>
    <t>Wyatt Jenkins</t>
  </si>
  <si>
    <t>Xavier Evans</t>
  </si>
  <si>
    <t>Yolanda Andersen</t>
  </si>
  <si>
    <t>Yolanda Nara</t>
  </si>
  <si>
    <t>Zachary Jai</t>
  </si>
  <si>
    <t>Zoe Kelly</t>
  </si>
  <si>
    <t>Top-5</t>
  </si>
  <si>
    <t>Duplicate</t>
  </si>
  <si>
    <t>Profit</t>
  </si>
  <si>
    <t>customer</t>
  </si>
  <si>
    <t>others</t>
  </si>
  <si>
    <t>Aaron Adams</t>
  </si>
  <si>
    <t>Aaron Alexander</t>
  </si>
  <si>
    <t>Aaron Allen</t>
  </si>
  <si>
    <t>Aaron Baker</t>
  </si>
  <si>
    <t>Aaron Bryant</t>
  </si>
  <si>
    <t>Aaron Butler</t>
  </si>
  <si>
    <t>Aaron Campbell</t>
  </si>
  <si>
    <t>Aaron Carter</t>
  </si>
  <si>
    <t>Aaron Chen</t>
  </si>
  <si>
    <t>Aaron Coleman</t>
  </si>
  <si>
    <t>Aaron Collins</t>
  </si>
  <si>
    <t>Aaron Edwards</t>
  </si>
  <si>
    <t>Aaron Evans</t>
  </si>
  <si>
    <t>Aaron Flores</t>
  </si>
  <si>
    <t>Aaron Foster</t>
  </si>
  <si>
    <t>Aaron Gonzales</t>
  </si>
  <si>
    <t>Aaron Gonzalez</t>
  </si>
  <si>
    <t>Aaron Green</t>
  </si>
  <si>
    <t>Aaron Griffin</t>
  </si>
  <si>
    <t>Aaron Hall</t>
  </si>
  <si>
    <t>Aaron Hayes</t>
  </si>
  <si>
    <t>Aaron Henderson</t>
  </si>
  <si>
    <t>Aaron Hernandez</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</si>
  <si>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</si>
  <si>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</si>
  <si>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</si>
  <si>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</si>
  <si>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</si>
  <si>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</si>
  <si>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</si>
  <si>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</si>
  <si>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</si>
  <si>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</si>
  <si>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</si>
  <si>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</si>
  <si>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</si>
  <si>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</si>
  <si>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</si>
  <si>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</si>
  <si>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</si>
  <si>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</si>
  <si>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</si>
  <si>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</si>
  <si>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</si>
  <si>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</si>
  <si>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</si>
  <si>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</si>
  <si>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</si>
  <si>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</si>
  <si>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</si>
  <si>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</si>
  <si>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</si>
  <si>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</si>
  <si>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</si>
  <si>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</si>
  <si>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Kovár</t>
  </si>
  <si>
    <t>Abby Lopez</t>
  </si>
  <si>
    <t>Abby Madan</t>
  </si>
  <si>
    <t>Abby Perez</t>
  </si>
  <si>
    <t>Abby Rana</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</si>
  <si>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</si>
  <si>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</si>
  <si>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</si>
  <si>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</si>
  <si>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</si>
  <si>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</si>
  <si>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</si>
  <si>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</si>
  <si>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</si>
  <si>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</si>
  <si>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</si>
  <si>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</si>
  <si>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</si>
  <si>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</si>
  <si>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</si>
  <si>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</si>
  <si>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</si>
  <si>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</si>
  <si>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</si>
  <si>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</si>
  <si>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</si>
  <si>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</si>
  <si>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</si>
  <si>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</si>
  <si>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</si>
  <si>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</si>
  <si>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</si>
  <si>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</si>
  <si>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</si>
  <si>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</si>
  <si>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</si>
  <si>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</si>
  <si>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</si>
  <si>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</si>
  <si>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</si>
  <si>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</si>
  <si>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</si>
  <si>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</si>
  <si>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</si>
  <si>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</si>
  <si>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</si>
  <si>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</si>
  <si>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</si>
  <si>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</si>
  <si>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</si>
  <si>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</si>
  <si>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</si>
  <si>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</si>
  <si>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</si>
  <si>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</si>
  <si>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</si>
  <si>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</si>
  <si>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</si>
  <si>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</si>
  <si>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</si>
  <si>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</si>
  <si>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</si>
  <si>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</si>
  <si>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</si>
  <si>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</si>
  <si>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</si>
  <si>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</si>
  <si>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White</t>
  </si>
  <si>
    <t>Abigail Williams</t>
  </si>
  <si>
    <t>Abigail Wood</t>
  </si>
  <si>
    <t>Adam Adams</t>
  </si>
  <si>
    <t>Adam Allen</t>
  </si>
  <si>
    <t>Adam Baker</t>
  </si>
  <si>
    <t>Adam Bryant</t>
  </si>
  <si>
    <t>Adam Butler</t>
  </si>
  <si>
    <t>Adam Campbell</t>
  </si>
  <si>
    <t>Adam Chen</t>
  </si>
  <si>
    <t>Adam Collins</t>
  </si>
  <si>
    <t>Adam Diaz</t>
  </si>
  <si>
    <t>Adam Edwards</t>
  </si>
  <si>
    <t>Adam Gonzales</t>
  </si>
  <si>
    <t>Adam Gonzalez</t>
  </si>
  <si>
    <t>Adam Green</t>
  </si>
  <si>
    <t>Adam Griffin</t>
  </si>
  <si>
    <t>Adam Hall</t>
  </si>
  <si>
    <t>Adam Hayes</t>
  </si>
  <si>
    <t>Adam Henderson</t>
  </si>
  <si>
    <t>Adam Hernandez</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</si>
  <si>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</si>
  <si>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</si>
  <si>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</si>
  <si>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</si>
  <si>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</si>
  <si>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</si>
  <si>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</si>
  <si>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</si>
  <si>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</si>
  <si>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</si>
  <si>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</si>
  <si>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</si>
  <si>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</si>
  <si>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</si>
  <si>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</si>
  <si>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</si>
  <si>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Roberts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</si>
  <si>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</si>
  <si>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</si>
  <si>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</si>
  <si>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</si>
  <si>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</si>
  <si>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</si>
  <si>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</si>
  <si>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</si>
  <si>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</si>
  <si>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</si>
  <si>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</si>
  <si>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</si>
  <si>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</si>
  <si>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</si>
  <si>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</si>
  <si>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</si>
  <si>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</si>
  <si>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</si>
  <si>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</si>
  <si>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</si>
  <si>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</si>
  <si>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</si>
  <si>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</si>
  <si>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</si>
  <si>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</si>
  <si>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</si>
  <si>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</si>
  <si>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</si>
  <si>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</si>
  <si>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</si>
  <si>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</si>
  <si>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Adriana Arthur</t>
  </si>
  <si>
    <t>Adriana Chandra</t>
  </si>
  <si>
    <t>Adriana Garcia</t>
  </si>
  <si>
    <t>Adriana Gonzalez</t>
  </si>
  <si>
    <t>Adriana Kapoor</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</si>
  <si>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</si>
  <si>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</si>
  <si>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</si>
  <si>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</si>
  <si>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</si>
  <si>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</si>
  <si>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</si>
  <si>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</si>
  <si>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</si>
  <si>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</si>
  <si>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</si>
  <si>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</si>
  <si>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Vance</t>
  </si>
  <si>
    <t>Adrienne Blanco</t>
  </si>
  <si>
    <t>Adrienne Dominguez</t>
  </si>
  <si>
    <t>Adrienne Gill</t>
  </si>
  <si>
    <t>Adrienne Hernandez</t>
  </si>
  <si>
    <t>Adrienne Jiménez</t>
  </si>
  <si>
    <t>Adrienne Navarro</t>
  </si>
  <si>
    <t>Adrienne Ortega</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</si>
  <si>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</si>
  <si>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</si>
  <si>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</si>
  <si>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</si>
  <si>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</si>
  <si>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</si>
  <si>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</si>
  <si>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</si>
  <si>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</si>
  <si>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</si>
  <si>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</si>
  <si>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</si>
  <si>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</si>
  <si>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</si>
  <si>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</si>
  <si>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</si>
  <si>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</si>
  <si>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</si>
  <si>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</si>
  <si>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</si>
  <si>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</si>
  <si>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</si>
  <si>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</si>
  <si>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</si>
  <si>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</si>
  <si>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</si>
  <si>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</si>
  <si>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</si>
  <si>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Gao</t>
  </si>
  <si>
    <t>Aimee Huang</t>
  </si>
  <si>
    <t>Aimee Liu</t>
  </si>
  <si>
    <t>Aimee Lu</t>
  </si>
  <si>
    <t>Aimee Ma</t>
  </si>
  <si>
    <t>Aimee She</t>
  </si>
  <si>
    <t>Aimee Wang</t>
  </si>
  <si>
    <t>Aimee Zeng</t>
  </si>
  <si>
    <t>Aimee Zhou</t>
  </si>
  <si>
    <t>Alan Cai</t>
  </si>
  <si>
    <t>Alan Chen</t>
  </si>
  <si>
    <t>Alan Gao</t>
  </si>
  <si>
    <t>Alan Guo</t>
  </si>
  <si>
    <t>Alan He</t>
  </si>
  <si>
    <t>Alan Hu</t>
  </si>
  <si>
    <t>Alan Li</t>
  </si>
  <si>
    <t>Alan Liu</t>
  </si>
  <si>
    <t>Alan Ma</t>
  </si>
  <si>
    <t>Alan She</t>
  </si>
  <si>
    <t>Alan Sun</t>
  </si>
  <si>
    <t>Alan Ye</t>
  </si>
  <si>
    <t>Alan Zeng</t>
  </si>
  <si>
    <t>Alan Zhang</t>
  </si>
  <si>
    <t>Albert Alonso</t>
  </si>
  <si>
    <t>Albert Blanco</t>
  </si>
  <si>
    <t>Albert Cabello</t>
  </si>
  <si>
    <t>Albert Castro</t>
  </si>
  <si>
    <t>Albert Diaz</t>
  </si>
  <si>
    <t>Albert Dominguez</t>
  </si>
  <si>
    <t>Albert Gomez</t>
  </si>
  <si>
    <t>Albert Hernandez</t>
  </si>
  <si>
    <t>Albert Jiménez</t>
  </si>
  <si>
    <t>Albert Martin</t>
  </si>
  <si>
    <t>Albert Moreno</t>
  </si>
  <si>
    <t>Albert Ortega</t>
  </si>
  <si>
    <t>Albert Romero</t>
  </si>
  <si>
    <t>Albert Rubio</t>
  </si>
  <si>
    <t>Albert Sanz</t>
  </si>
  <si>
    <t>Albert Serrano</t>
  </si>
  <si>
    <t>Albert Suarez</t>
  </si>
  <si>
    <t>Albert Vazquez</t>
  </si>
  <si>
    <t>Alberto Alonso</t>
  </si>
  <si>
    <t>Alberto Alvarez</t>
  </si>
  <si>
    <t>Alberto Diaz</t>
  </si>
  <si>
    <t>Alberto Dominguez</t>
  </si>
  <si>
    <t>Alberto Gomez</t>
  </si>
  <si>
    <t>Alberto Gutierrez</t>
  </si>
  <si>
    <t>Alberto Martin</t>
  </si>
  <si>
    <t>Alberto Navarro</t>
  </si>
  <si>
    <t>Alberto Ortega</t>
  </si>
  <si>
    <t>Alberto Ramos</t>
  </si>
  <si>
    <t>Alberto Romero</t>
  </si>
  <si>
    <t>Alberto Rowe</t>
  </si>
  <si>
    <t>Alberto Sanz</t>
  </si>
  <si>
    <t>Alejandro Anand</t>
  </si>
  <si>
    <t>Alejandro Andersen</t>
  </si>
  <si>
    <t>Alejandro Cai</t>
  </si>
  <si>
    <t>Alejandro Chavez</t>
  </si>
  <si>
    <t>Alejandro Chen</t>
  </si>
  <si>
    <t>Alejandro Deng</t>
  </si>
  <si>
    <t>Alejandro Gao</t>
  </si>
  <si>
    <t>Alejandro Guo</t>
  </si>
  <si>
    <t>Alejandro Lal</t>
  </si>
  <si>
    <t>Alejandro Lin</t>
  </si>
  <si>
    <t>Alejandro Lu</t>
  </si>
  <si>
    <t>Alejandro Luo</t>
  </si>
  <si>
    <t>Alejandro Ma</t>
  </si>
  <si>
    <t>Alejandro Nara</t>
  </si>
  <si>
    <t>Alejandro Nath</t>
  </si>
  <si>
    <t>Alejandro Raji</t>
  </si>
  <si>
    <t>Alejandro Shan</t>
  </si>
  <si>
    <t>Alejandro Sharma</t>
  </si>
  <si>
    <t>Alejandro She</t>
  </si>
  <si>
    <t>Alejandro Shen</t>
  </si>
  <si>
    <t>Alejandro Sun</t>
  </si>
  <si>
    <t>Alejandro Tang</t>
  </si>
  <si>
    <t>Alejandro Wu</t>
  </si>
  <si>
    <t>Alejandro Xie</t>
  </si>
  <si>
    <t>Alejandro Yuan</t>
  </si>
  <si>
    <t>Alejandro Zeng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</si>
  <si>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</si>
  <si>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</si>
  <si>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</si>
  <si>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</si>
  <si>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</si>
  <si>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</si>
  <si>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</si>
  <si>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</si>
  <si>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</si>
  <si>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</si>
  <si>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</si>
  <si>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</si>
  <si>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</si>
  <si>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</si>
  <si>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Cox</t>
  </si>
  <si>
    <t>Alex Edwards</t>
  </si>
  <si>
    <t>Alex Evans</t>
  </si>
  <si>
    <t>Alex Gonzalez</t>
  </si>
  <si>
    <t>Alex Gray</t>
  </si>
  <si>
    <t>Alex Hernandez</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</si>
  <si>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</si>
  <si>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</si>
  <si>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</si>
  <si>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</si>
  <si>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</si>
  <si>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</si>
  <si>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</si>
  <si>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</si>
  <si>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</si>
  <si>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</si>
  <si>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</si>
  <si>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</si>
  <si>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</si>
  <si>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</si>
  <si>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</si>
  <si>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</si>
  <si>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</si>
  <si>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</si>
  <si>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</si>
  <si>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</si>
  <si>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</si>
  <si>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</si>
  <si>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</si>
  <si>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</si>
  <si>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</si>
  <si>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</si>
  <si>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</si>
  <si>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</si>
  <si>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</si>
  <si>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</si>
  <si>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</si>
  <si>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</si>
  <si>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</si>
  <si>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</si>
  <si>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</si>
  <si>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</si>
  <si>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</si>
  <si>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</si>
  <si>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</si>
  <si>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Peterson</t>
  </si>
  <si>
    <t>Alexa Reed</t>
  </si>
  <si>
    <t>Alexa Richardson</t>
  </si>
  <si>
    <t>Alexa Rivera</t>
  </si>
  <si>
    <t>Alexa Rogers</t>
  </si>
  <si>
    <t>Alexa Sanchez</t>
  </si>
  <si>
    <t>Alexa Sanders</t>
  </si>
  <si>
    <t>Alexa Stewart</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</si>
  <si>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</si>
  <si>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</si>
  <si>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</si>
  <si>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</si>
  <si>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</si>
  <si>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</si>
  <si>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</si>
  <si>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</si>
  <si>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</si>
  <si>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</si>
  <si>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</si>
  <si>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</si>
  <si>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</si>
  <si>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</si>
  <si>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</si>
  <si>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</si>
  <si>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</si>
  <si>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</si>
  <si>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</si>
  <si>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</si>
  <si>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</si>
  <si>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</si>
  <si>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</si>
  <si>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</si>
  <si>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</si>
  <si>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</si>
  <si>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</si>
  <si>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</si>
  <si>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</si>
  <si>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</si>
  <si>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</si>
  <si>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</si>
  <si>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</si>
  <si>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</si>
  <si>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</si>
  <si>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</si>
  <si>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</si>
  <si>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</si>
  <si>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</si>
  <si>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</si>
  <si>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</si>
  <si>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</si>
  <si>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</si>
  <si>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</si>
  <si>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</si>
  <si>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</si>
  <si>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</si>
  <si>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</si>
  <si>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</si>
  <si>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</si>
  <si>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</si>
  <si>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</si>
  <si>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</si>
  <si>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</si>
  <si>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</si>
  <si>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</si>
  <si>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</si>
  <si>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</si>
  <si>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</si>
  <si>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</si>
  <si>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</si>
  <si>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</si>
  <si>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</si>
  <si>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</si>
  <si>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</si>
  <si>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</si>
  <si>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</si>
  <si>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</si>
  <si>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</si>
  <si>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</si>
  <si>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</si>
  <si>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</si>
  <si>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</si>
  <si>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</si>
  <si>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</si>
  <si>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</si>
  <si>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</si>
  <si>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</si>
  <si>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</si>
  <si>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</si>
  <si>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</si>
  <si>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</si>
  <si>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</si>
  <si>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</si>
  <si>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</si>
  <si>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</si>
  <si>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</si>
  <si>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</si>
  <si>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</si>
  <si>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</si>
  <si>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</si>
  <si>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</si>
  <si>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</si>
  <si>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</si>
  <si>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</si>
  <si>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</si>
  <si>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</si>
  <si>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</si>
  <si>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</si>
  <si>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</si>
  <si>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</si>
  <si>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</si>
  <si>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</si>
  <si>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</si>
  <si>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</si>
  <si>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</si>
  <si>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</si>
  <si>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</si>
  <si>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</si>
  <si>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</si>
  <si>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</si>
  <si>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</si>
  <si>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</si>
  <si>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</si>
  <si>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</si>
  <si>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</si>
  <si>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</si>
  <si>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</si>
  <si>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</si>
  <si>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</si>
  <si>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</si>
  <si>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</si>
  <si>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</si>
  <si>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</si>
  <si>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</si>
  <si>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</si>
  <si>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</si>
  <si>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</si>
  <si>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</si>
  <si>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</si>
  <si>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</si>
  <si>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</si>
  <si>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</si>
  <si>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</si>
  <si>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</si>
  <si>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</si>
  <si>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</si>
  <si>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</si>
  <si>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</si>
  <si>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</si>
  <si>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</si>
  <si>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</si>
  <si>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</si>
  <si>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</si>
  <si>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</si>
  <si>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</si>
  <si>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</si>
  <si>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</si>
  <si>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</si>
  <si>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</si>
  <si>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</si>
  <si>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</si>
  <si>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</si>
  <si>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</si>
  <si>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</si>
  <si>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</si>
  <si>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</si>
  <si>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</si>
  <si>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Bennett</t>
  </si>
  <si>
    <t>Alexia Bryant</t>
  </si>
  <si>
    <t>Alexia Butler</t>
  </si>
  <si>
    <t>Alexia Coleman</t>
  </si>
  <si>
    <t>Alexia Diaz</t>
  </si>
  <si>
    <t>Alexia Flores</t>
  </si>
  <si>
    <t>Alexia Foster</t>
  </si>
  <si>
    <t>Alexia Griffin</t>
  </si>
  <si>
    <t>Alexia Hayes</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</si>
  <si>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</si>
  <si>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</si>
  <si>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</si>
  <si>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</si>
  <si>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</si>
  <si>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</si>
  <si>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</si>
  <si>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</si>
  <si>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</si>
  <si>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</si>
  <si>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</si>
  <si>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</si>
  <si>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</si>
  <si>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</si>
  <si>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</si>
  <si>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</si>
  <si>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</si>
  <si>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</si>
  <si>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</si>
  <si>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</si>
  <si>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Griffin</t>
  </si>
  <si>
    <t>Alexis Hall</t>
  </si>
  <si>
    <t>Alexis Harris</t>
  </si>
  <si>
    <t>Alexis Henderson</t>
  </si>
  <si>
    <t>Alexis Hughes</t>
  </si>
  <si>
    <t>Alexis Jenkins</t>
  </si>
  <si>
    <t>Alexis Johnson</t>
  </si>
  <si>
    <t>Alexis Jones</t>
  </si>
  <si>
    <t>Alexis Lee</t>
  </si>
  <si>
    <t>Alexis Lewis</t>
  </si>
  <si>
    <t>Alexis Martinez</t>
  </si>
  <si>
    <t>Alexis Miller</t>
  </si>
  <si>
    <t>Alexis Moore</t>
  </si>
  <si>
    <t>Alexis Patterson</t>
  </si>
  <si>
    <t>Alexis Perry</t>
  </si>
  <si>
    <t>Alexis Price</t>
  </si>
  <si>
    <t>Alexis Robinson</t>
  </si>
  <si>
    <t>Alexis Rodriguez</t>
  </si>
  <si>
    <t>Alexis Ross</t>
  </si>
  <si>
    <t>Alexis Simmons</t>
  </si>
  <si>
    <t>Alexis Smith</t>
  </si>
  <si>
    <t>Alexis Taylor</t>
  </si>
  <si>
    <t>Alexis Thomas</t>
  </si>
  <si>
    <t>Alexis Thompson</t>
  </si>
  <si>
    <t>Alexis Walker</t>
  </si>
  <si>
    <t>Alexis Washington</t>
  </si>
  <si>
    <t>Alexis White</t>
  </si>
  <si>
    <t>Alexis Wilson</t>
  </si>
  <si>
    <t>Alexis Wood</t>
  </si>
  <si>
    <t>Alfredo Blanco</t>
  </si>
  <si>
    <t>Alfredo Diaz</t>
  </si>
  <si>
    <t>Alfredo Dominguez</t>
  </si>
  <si>
    <t>Alfredo Gill</t>
  </si>
  <si>
    <t>Alfredo Gutierrez</t>
  </si>
  <si>
    <t>Alfredo Hernandez</t>
  </si>
  <si>
    <t>Alfredo Jiménez</t>
  </si>
  <si>
    <t>Alfredo Martin</t>
  </si>
  <si>
    <t>Alfredo Moreno</t>
  </si>
  <si>
    <t>Alfredo Navarro</t>
  </si>
  <si>
    <t>Alfredo Romero</t>
  </si>
  <si>
    <t>Alfredo Rubio</t>
  </si>
  <si>
    <t>Alfredo Sandberg</t>
  </si>
  <si>
    <t>Alice Serventi</t>
  </si>
  <si>
    <t>Alicia Andersen</t>
  </si>
  <si>
    <t>Alicia Jai</t>
  </si>
  <si>
    <t>Alicia Luo</t>
  </si>
  <si>
    <t>Alicia Pal</t>
  </si>
  <si>
    <t>Alicia Rai</t>
  </si>
  <si>
    <t>Alicia Raje</t>
  </si>
  <si>
    <t>Alicia Raji</t>
  </si>
  <si>
    <t>Alicia Shan</t>
  </si>
  <si>
    <t>Alicia Sharma</t>
  </si>
  <si>
    <t>Alicia Shen</t>
  </si>
  <si>
    <t>Alisha Alan</t>
  </si>
  <si>
    <t>Alisha Andersen</t>
  </si>
  <si>
    <t>Alisha Cai</t>
  </si>
  <si>
    <t>Alisha Chande</t>
  </si>
  <si>
    <t>Alisha Deng</t>
  </si>
  <si>
    <t>Alisha Gao</t>
  </si>
  <si>
    <t>Alisha He</t>
  </si>
  <si>
    <t>Alisha Hu</t>
  </si>
  <si>
    <t>Alisha Huang</t>
  </si>
  <si>
    <t>Alisha Kumar</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</si>
  <si>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</si>
  <si>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</si>
  <si>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</si>
  <si>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</si>
  <si>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</si>
  <si>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</si>
  <si>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</si>
  <si>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</si>
  <si>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</si>
  <si>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</si>
  <si>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</si>
  <si>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</si>
  <si>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</si>
  <si>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</si>
  <si>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</si>
  <si>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Sun</t>
  </si>
  <si>
    <t>Alisha Tang</t>
  </si>
  <si>
    <t>Alisha Wang</t>
  </si>
  <si>
    <t>Alisha Xie</t>
  </si>
  <si>
    <t>Alisha Yang</t>
  </si>
  <si>
    <t>Alisha Ye</t>
  </si>
  <si>
    <t>Alisha Yuan</t>
  </si>
  <si>
    <t>Alisha Zhang</t>
  </si>
  <si>
    <t>Alison Andersen</t>
  </si>
  <si>
    <t>Alison Beck</t>
  </si>
  <si>
    <t>Alison Chande</t>
  </si>
  <si>
    <t>Alison Deng</t>
  </si>
  <si>
    <t>Alison Goel</t>
  </si>
  <si>
    <t>Alison Lal</t>
  </si>
  <si>
    <t>Alison Nara</t>
  </si>
  <si>
    <t>Alison Nath</t>
  </si>
  <si>
    <t>Alison Rai</t>
  </si>
  <si>
    <t>Alison Raji</t>
  </si>
  <si>
    <t>Alison Shan</t>
  </si>
  <si>
    <t>Alison Sharma</t>
  </si>
  <si>
    <t>Alison Tang</t>
  </si>
  <si>
    <t>Alison Xie</t>
  </si>
  <si>
    <t>Alison Yuan</t>
  </si>
  <si>
    <t>Allen Arthur</t>
  </si>
  <si>
    <t>Allen Chandra</t>
  </si>
  <si>
    <t>Allen Garcia</t>
  </si>
  <si>
    <t>Allen Gonzalez</t>
  </si>
  <si>
    <t>Allen Kapoor</t>
  </si>
  <si>
    <t>Allen Lopez</t>
  </si>
  <si>
    <t>Allen Malhotra</t>
  </si>
  <si>
    <t>Allen Martinez</t>
  </si>
  <si>
    <t>Allen Mehta</t>
  </si>
  <si>
    <t>Allen Patel</t>
  </si>
  <si>
    <t>Allen Rana</t>
  </si>
  <si>
    <t>Allen Sai</t>
  </si>
  <si>
    <t>Allen Schmidt</t>
  </si>
  <si>
    <t>Allen Subram</t>
  </si>
  <si>
    <t>Allison Adams</t>
  </si>
  <si>
    <t>Allison Allen</t>
  </si>
  <si>
    <t>Allison Baker</t>
  </si>
  <si>
    <t>Allison Bell</t>
  </si>
  <si>
    <t>Allison Brooks</t>
  </si>
  <si>
    <t>Allison Campbell</t>
  </si>
  <si>
    <t>Allison Carter</t>
  </si>
  <si>
    <t>Allison Collins</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</si>
  <si>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</si>
  <si>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</si>
  <si>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</si>
  <si>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</si>
  <si>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</si>
  <si>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</si>
  <si>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</si>
  <si>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</si>
  <si>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</si>
  <si>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</si>
  <si>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</si>
  <si>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</si>
  <si>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</si>
  <si>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</si>
  <si>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</si>
  <si>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</si>
  <si>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</si>
  <si>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</si>
  <si>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</si>
  <si>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</si>
  <si>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</si>
  <si>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</si>
  <si>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</si>
  <si>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</si>
  <si>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</si>
  <si>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</si>
  <si>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</si>
  <si>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</si>
  <si>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</si>
  <si>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</si>
  <si>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</si>
  <si>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</si>
  <si>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</si>
  <si>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</si>
  <si>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Alma Son</t>
  </si>
  <si>
    <t>Alvin Anand</t>
  </si>
  <si>
    <t>Alvin Andersen</t>
  </si>
  <si>
    <t>Alvin Beck</t>
  </si>
  <si>
    <t>Alvin Chen</t>
  </si>
  <si>
    <t>Alvin Deng</t>
  </si>
  <si>
    <t>Alvin Goldstein</t>
  </si>
  <si>
    <t>Alvin Guo</t>
  </si>
  <si>
    <t>Alvin He</t>
  </si>
  <si>
    <t>Alvin Huang</t>
  </si>
  <si>
    <t>Alvin Kumar</t>
  </si>
  <si>
    <t>Alvin Lal</t>
  </si>
  <si>
    <t>Alvin Lin</t>
  </si>
  <si>
    <t>Alvin Liu</t>
  </si>
  <si>
    <t>Alvin Lu</t>
  </si>
  <si>
    <t>Alvin Luo</t>
  </si>
  <si>
    <t>Alvin Ma</t>
  </si>
  <si>
    <t>Alvin Nara</t>
  </si>
  <si>
    <t>Alvin Rai</t>
  </si>
  <si>
    <t>Alvin Raji</t>
  </si>
  <si>
    <t>Alvin Shen</t>
  </si>
  <si>
    <t>Alvin Tang</t>
  </si>
  <si>
    <t>Alvin Wang</t>
  </si>
  <si>
    <t>Alvin Xu</t>
  </si>
  <si>
    <t>Alvin Yang</t>
  </si>
  <si>
    <t>Alvin Yuan</t>
  </si>
  <si>
    <t>Alvin Zhang</t>
  </si>
  <si>
    <t>Alvin Zhao</t>
  </si>
  <si>
    <t>Alvin Zheng</t>
  </si>
  <si>
    <t>Alvin Zhu</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</si>
  <si>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</si>
  <si>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</si>
  <si>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</si>
  <si>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</si>
  <si>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</si>
  <si>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</si>
  <si>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</si>
  <si>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</si>
  <si>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</si>
  <si>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</si>
  <si>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</si>
  <si>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</si>
  <si>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</si>
  <si>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</si>
  <si>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</si>
  <si>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</si>
  <si>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</si>
  <si>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</si>
  <si>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</si>
  <si>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</si>
  <si>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</si>
  <si>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</si>
  <si>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</si>
  <si>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</si>
  <si>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</si>
  <si>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</si>
  <si>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</si>
  <si>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</si>
  <si>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</si>
  <si>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</si>
  <si>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</si>
  <si>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</si>
  <si>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</si>
  <si>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</si>
  <si>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</si>
  <si>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</si>
  <si>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</si>
  <si>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</si>
  <si>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</si>
  <si>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</si>
  <si>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</si>
  <si>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</si>
  <si>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</si>
  <si>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</si>
  <si>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</si>
  <si>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</si>
  <si>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</si>
  <si>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</si>
  <si>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</si>
  <si>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</si>
  <si>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</si>
  <si>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</si>
  <si>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</si>
  <si>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</si>
  <si>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</si>
  <si>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</si>
  <si>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</si>
  <si>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</si>
  <si>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</si>
  <si>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</si>
  <si>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</si>
  <si>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</si>
  <si>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</si>
  <si>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</si>
  <si>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</si>
  <si>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</si>
  <si>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</si>
  <si>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</si>
  <si>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</si>
  <si>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</si>
  <si>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</si>
  <si>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</si>
  <si>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</si>
  <si>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</si>
  <si>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</si>
  <si>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</si>
  <si>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</si>
  <si>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</si>
  <si>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</si>
  <si>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</si>
  <si>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</si>
  <si>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</si>
  <si>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</si>
  <si>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</si>
  <si>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</si>
  <si>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</si>
  <si>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</si>
  <si>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</si>
  <si>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</si>
  <si>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</si>
  <si>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</si>
  <si>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Henderson</t>
  </si>
  <si>
    <t>Amanda Hernandez</t>
  </si>
  <si>
    <t>Amanda Hill</t>
  </si>
  <si>
    <t>Amanda Howard</t>
  </si>
  <si>
    <t>Amanda Hughes</t>
  </si>
  <si>
    <t>Amanda James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</si>
  <si>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</si>
  <si>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</si>
  <si>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</si>
  <si>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</si>
  <si>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</si>
  <si>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</si>
  <si>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</si>
  <si>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</si>
  <si>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</si>
  <si>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</si>
  <si>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</si>
  <si>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</si>
  <si>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</si>
  <si>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</si>
  <si>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</si>
  <si>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</si>
  <si>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</si>
  <si>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</si>
  <si>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</si>
  <si>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</si>
  <si>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</si>
  <si>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</si>
  <si>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</si>
  <si>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</si>
  <si>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</si>
  <si>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</si>
  <si>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</si>
  <si>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</si>
  <si>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</si>
  <si>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</si>
  <si>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</si>
  <si>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</si>
  <si>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Allen</t>
  </si>
  <si>
    <t>Amber Baker</t>
  </si>
  <si>
    <t>Amber Campbell</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</si>
  <si>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</si>
  <si>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</si>
  <si>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</si>
  <si>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</si>
  <si>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</si>
  <si>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</si>
  <si>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</si>
  <si>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</si>
  <si>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</si>
  <si>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</si>
  <si>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</si>
  <si>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</si>
  <si>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</si>
  <si>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</si>
  <si>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</si>
  <si>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</si>
  <si>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</si>
  <si>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</si>
  <si>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</si>
  <si>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</si>
  <si>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Guo</t>
  </si>
  <si>
    <t>Amy Li</t>
  </si>
  <si>
    <t>Amy Lin</t>
  </si>
  <si>
    <t>Amy Lu</t>
  </si>
  <si>
    <t>Amy Sun</t>
  </si>
  <si>
    <t>Amy Yang</t>
  </si>
  <si>
    <t>Amy Zhao</t>
  </si>
  <si>
    <t>Amy Zheng</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</si>
  <si>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</si>
  <si>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</si>
  <si>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</si>
  <si>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</si>
  <si>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</si>
  <si>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</si>
  <si>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</si>
  <si>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</si>
  <si>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</si>
  <si>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</si>
  <si>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</si>
  <si>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</si>
  <si>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</si>
  <si>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</si>
  <si>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</si>
  <si>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</si>
  <si>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</si>
  <si>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</si>
  <si>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</si>
  <si>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</si>
  <si>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</si>
  <si>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</si>
  <si>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</si>
  <si>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</si>
  <si>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</si>
  <si>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</si>
  <si>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</si>
  <si>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</si>
  <si>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</si>
  <si>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</si>
  <si>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</si>
  <si>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</si>
  <si>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</si>
  <si>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</si>
  <si>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</si>
  <si>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</si>
  <si>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</si>
  <si>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Sara</t>
  </si>
  <si>
    <t>Andre Subram</t>
  </si>
  <si>
    <t>Andre Suri</t>
  </si>
  <si>
    <t>Andrea Adams</t>
  </si>
  <si>
    <t>Andrea Allen</t>
  </si>
  <si>
    <t>Andrea Baker</t>
  </si>
  <si>
    <t>Andrea Bell</t>
  </si>
  <si>
    <t>Andrea Brooks</t>
  </si>
  <si>
    <t>Andrea Campbell</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</si>
  <si>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</si>
  <si>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</si>
  <si>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</si>
  <si>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</si>
  <si>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</si>
  <si>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</si>
  <si>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</si>
  <si>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</si>
  <si>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</si>
  <si>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</si>
  <si>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</si>
  <si>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</si>
  <si>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</si>
  <si>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</si>
  <si>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</si>
  <si>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</si>
  <si>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</si>
  <si>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</si>
  <si>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</si>
  <si>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</si>
  <si>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</si>
  <si>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</si>
  <si>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</si>
  <si>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</si>
  <si>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</si>
  <si>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</si>
  <si>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</si>
  <si>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</si>
  <si>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</si>
  <si>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</si>
  <si>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</si>
  <si>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</si>
  <si>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</si>
  <si>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</si>
  <si>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</si>
  <si>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</si>
  <si>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</si>
  <si>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</si>
  <si>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Andres Andersen</t>
  </si>
  <si>
    <t>Andres Chavez</t>
  </si>
  <si>
    <t>Andres Deng</t>
  </si>
  <si>
    <t>Andres Goel</t>
  </si>
  <si>
    <t>Andres Jai</t>
  </si>
  <si>
    <t>Andres Kumar</t>
  </si>
  <si>
    <t>Andres Luo</t>
  </si>
  <si>
    <t>Andres Nara</t>
  </si>
  <si>
    <t>Andres Nath</t>
  </si>
  <si>
    <t>Andres Pal</t>
  </si>
  <si>
    <t>Andres Raje</t>
  </si>
  <si>
    <t>Andres Shan</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</si>
  <si>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</si>
  <si>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</si>
  <si>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</si>
  <si>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</si>
  <si>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</si>
  <si>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</si>
  <si>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</si>
  <si>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</si>
  <si>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</si>
  <si>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</si>
  <si>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</si>
  <si>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</si>
  <si>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</si>
  <si>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</si>
  <si>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</si>
  <si>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</si>
  <si>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</si>
  <si>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</si>
  <si>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</si>
  <si>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</si>
  <si>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</si>
  <si>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</si>
  <si>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</si>
  <si>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</si>
  <si>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</si>
  <si>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</si>
  <si>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</si>
  <si>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</si>
  <si>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</si>
  <si>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</si>
  <si>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Gill</t>
  </si>
  <si>
    <t>Andy Gutierrez</t>
  </si>
  <si>
    <t>Andy Hernandez</t>
  </si>
  <si>
    <t>Andy Jiménez</t>
  </si>
  <si>
    <t>Andy Martin</t>
  </si>
  <si>
    <t>Andy Munoz</t>
  </si>
  <si>
    <t>Andy Navarro</t>
  </si>
  <si>
    <t>Andy Ortega</t>
  </si>
  <si>
    <t>Andy Romero</t>
  </si>
  <si>
    <t>Andy Rubio</t>
  </si>
  <si>
    <t>Andy Ruth</t>
  </si>
  <si>
    <t>Andy Serrano</t>
  </si>
  <si>
    <t>Andy Suarez</t>
  </si>
  <si>
    <t>Andy Torres</t>
  </si>
  <si>
    <t>Angel Adams</t>
  </si>
  <si>
    <t>Angel Allen</t>
  </si>
  <si>
    <t>Angel Bailey</t>
  </si>
  <si>
    <t>Angel Baker</t>
  </si>
  <si>
    <t>Angel Brooks</t>
  </si>
  <si>
    <t>Angel Campbell</t>
  </si>
  <si>
    <t>Angel Carter</t>
  </si>
  <si>
    <t>Angel Cook</t>
  </si>
  <si>
    <t>Angel Cooper</t>
  </si>
  <si>
    <t>Angel Edwards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</si>
  <si>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</si>
  <si>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</si>
  <si>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</si>
  <si>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</si>
  <si>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</si>
  <si>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</si>
  <si>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</si>
  <si>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</si>
  <si>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</si>
  <si>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</si>
  <si>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</si>
  <si>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</si>
  <si>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</si>
  <si>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</si>
  <si>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</si>
  <si>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</si>
  <si>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</si>
  <si>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</si>
  <si>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</si>
  <si>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</si>
  <si>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</si>
  <si>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</si>
  <si>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</si>
  <si>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</si>
  <si>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</si>
  <si>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</si>
  <si>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</si>
  <si>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</si>
  <si>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</si>
  <si>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</si>
  <si>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</si>
  <si>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</si>
  <si>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</si>
  <si>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</si>
  <si>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</si>
  <si>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</si>
  <si>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</si>
  <si>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</si>
  <si>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</si>
  <si>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</si>
  <si>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</si>
  <si>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</si>
  <si>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</si>
  <si>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</si>
  <si>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</si>
  <si>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</si>
  <si>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</si>
  <si>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</si>
  <si>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</si>
  <si>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Howard</t>
  </si>
  <si>
    <t>Angela Hughes</t>
  </si>
  <si>
    <t>Angela James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</si>
  <si>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</si>
  <si>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</si>
  <si>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</si>
  <si>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</si>
  <si>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</si>
  <si>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</si>
  <si>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</si>
  <si>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</si>
  <si>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</si>
  <si>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</si>
  <si>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</si>
  <si>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</si>
  <si>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</si>
  <si>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</si>
  <si>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</si>
  <si>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</si>
  <si>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</si>
  <si>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</si>
  <si>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</si>
  <si>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</si>
  <si>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</si>
  <si>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</si>
  <si>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</si>
  <si>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</si>
  <si>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</si>
  <si>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</si>
  <si>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</si>
  <si>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</si>
  <si>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</si>
  <si>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</si>
  <si>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</si>
  <si>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</si>
  <si>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</si>
  <si>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</si>
  <si>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</si>
  <si>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</si>
  <si>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</si>
  <si>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</si>
  <si>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</si>
  <si>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Patterson</t>
  </si>
  <si>
    <t>Angelica Perry</t>
  </si>
  <si>
    <t>Angelica Powell</t>
  </si>
  <si>
    <t>Angelica Ross</t>
  </si>
  <si>
    <t>Angelica Russell</t>
  </si>
  <si>
    <t>Angelica Washington</t>
  </si>
  <si>
    <t>Angelica Wood</t>
  </si>
  <si>
    <t>Anibal Sousa</t>
  </si>
  <si>
    <t>Ann Arun</t>
  </si>
  <si>
    <t>Ann Fernandez</t>
  </si>
  <si>
    <t>Ann Kapoor</t>
  </si>
  <si>
    <t>Ann Lopez</t>
  </si>
  <si>
    <t>Ann Malhotra</t>
  </si>
  <si>
    <t>Ann Prasad</t>
  </si>
  <si>
    <t>Ann Raman</t>
  </si>
  <si>
    <t>Ann Rana</t>
  </si>
  <si>
    <t>Ann Rodriguez</t>
  </si>
  <si>
    <t>Ann Sanchez</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</si>
  <si>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</si>
  <si>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</si>
  <si>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</si>
  <si>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</si>
  <si>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</si>
  <si>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</si>
  <si>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</si>
  <si>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</si>
  <si>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</si>
  <si>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</si>
  <si>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</si>
  <si>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</si>
  <si>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</si>
  <si>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</si>
  <si>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</si>
  <si>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</si>
  <si>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</si>
  <si>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</si>
  <si>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</si>
  <si>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</si>
  <si>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</si>
  <si>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</si>
  <si>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</si>
  <si>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</si>
  <si>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</si>
  <si>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</si>
  <si>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</si>
  <si>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</si>
  <si>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</si>
  <si>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</si>
  <si>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</si>
  <si>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Johnson</t>
  </si>
  <si>
    <t>Anna Jones</t>
  </si>
  <si>
    <t>Anna Lee</t>
  </si>
  <si>
    <t>Anna Lewis</t>
  </si>
  <si>
    <t>Anna Long</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</si>
  <si>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</si>
  <si>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</si>
  <si>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</si>
  <si>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</si>
  <si>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</si>
  <si>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</si>
  <si>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</si>
  <si>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</si>
  <si>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</si>
  <si>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</si>
  <si>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</si>
  <si>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</si>
  <si>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</si>
  <si>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</si>
  <si>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</si>
  <si>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Ross</t>
  </si>
  <si>
    <t>Anna Russell</t>
  </si>
  <si>
    <t>Anna Sanchez</t>
  </si>
  <si>
    <t>Anna Sanders</t>
  </si>
  <si>
    <t>Anna Simmons</t>
  </si>
  <si>
    <t>Anna Stewart</t>
  </si>
  <si>
    <t>Anna Taylor</t>
  </si>
  <si>
    <t>Anna Thomas</t>
  </si>
  <si>
    <t>Anna Thompson</t>
  </si>
  <si>
    <t>Anna Torres</t>
  </si>
  <si>
    <t>Anna Ward</t>
  </si>
  <si>
    <t>Anna Washington</t>
  </si>
  <si>
    <t>Anna White</t>
  </si>
  <si>
    <t>Anna Wood</t>
  </si>
  <si>
    <t>Anne Alonso</t>
  </si>
  <si>
    <t>Anne Alvarez</t>
  </si>
  <si>
    <t>Anne Blanco</t>
  </si>
  <si>
    <t>Anne Carlson</t>
  </si>
  <si>
    <t>Anne Dominguez</t>
  </si>
  <si>
    <t>Anne Hernandez</t>
  </si>
  <si>
    <t>Anne Jiménez</t>
  </si>
  <si>
    <t>Anne Moreno</t>
  </si>
  <si>
    <t>Anne Navarro</t>
  </si>
  <si>
    <t>Anne Ramos</t>
  </si>
  <si>
    <t>Anne Romero</t>
  </si>
  <si>
    <t>Anne Rubio</t>
  </si>
  <si>
    <t>Anne Ruiz</t>
  </si>
  <si>
    <t>Anne Sims</t>
  </si>
  <si>
    <t>Anne Torres</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</si>
  <si>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</si>
  <si>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</si>
  <si>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</si>
  <si>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</si>
  <si>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</si>
  <si>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</si>
  <si>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</si>
  <si>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</si>
  <si>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</si>
  <si>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</si>
  <si>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</si>
  <si>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</si>
  <si>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</si>
  <si>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</si>
  <si>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</si>
  <si>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</si>
  <si>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</si>
  <si>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White</t>
  </si>
  <si>
    <t>Anthony Williams</t>
  </si>
  <si>
    <t>Anthony Wilson</t>
  </si>
  <si>
    <t>Antonio Alexander</t>
  </si>
  <si>
    <t>Antonio Barnes</t>
  </si>
  <si>
    <t>Antonio Bennett</t>
  </si>
  <si>
    <t>Antonio Bryant</t>
  </si>
  <si>
    <t>Antonio Butler</t>
  </si>
  <si>
    <t>Antonio Diaz</t>
  </si>
  <si>
    <t>Antonio Foster</t>
  </si>
  <si>
    <t>Antonio Gonzales</t>
  </si>
  <si>
    <t>Antonio Griffin</t>
  </si>
  <si>
    <t>Antonio Hayes</t>
  </si>
  <si>
    <t>Antonio Henderson</t>
  </si>
  <si>
    <t>Antonio Hughes</t>
  </si>
  <si>
    <t>Antonio Jenkins</t>
  </si>
  <si>
    <t>Antonio Long</t>
  </si>
  <si>
    <t>Antonio Perry</t>
  </si>
  <si>
    <t>Antonio Powell</t>
  </si>
  <si>
    <t>Antonio Price</t>
  </si>
  <si>
    <t>Antonio Ross</t>
  </si>
  <si>
    <t>Antonio Russell</t>
  </si>
  <si>
    <t>Antonio Simmons</t>
  </si>
  <si>
    <t>Antonio Washington</t>
  </si>
  <si>
    <t>Antonio Wood</t>
  </si>
  <si>
    <t>April Anand</t>
  </si>
  <si>
    <t>April Andersen</t>
  </si>
  <si>
    <t>April Jai</t>
  </si>
  <si>
    <t>April Kumar</t>
  </si>
  <si>
    <t>April Luo</t>
  </si>
  <si>
    <t>April Nara</t>
  </si>
  <si>
    <t>April Nath</t>
  </si>
  <si>
    <t>April Pal</t>
  </si>
  <si>
    <t>April Raji</t>
  </si>
  <si>
    <t>April Shan</t>
  </si>
  <si>
    <t>April Sharma</t>
  </si>
  <si>
    <t>April She</t>
  </si>
  <si>
    <t>April Shen</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</si>
  <si>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</si>
  <si>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</si>
  <si>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</si>
  <si>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</si>
  <si>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</si>
  <si>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</si>
  <si>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</si>
  <si>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</si>
  <si>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</si>
  <si>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</si>
  <si>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</si>
  <si>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</si>
  <si>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</si>
  <si>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</si>
  <si>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</si>
  <si>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</si>
  <si>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</si>
  <si>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</si>
  <si>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</si>
  <si>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</si>
  <si>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</si>
  <si>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</si>
  <si>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</si>
  <si>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</si>
  <si>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</si>
  <si>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</si>
  <si>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</si>
  <si>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</si>
  <si>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</si>
  <si>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</si>
  <si>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</si>
  <si>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</si>
  <si>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</si>
  <si>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</si>
  <si>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</si>
  <si>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</si>
  <si>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</si>
  <si>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</si>
  <si>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</si>
  <si>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</si>
  <si>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</si>
  <si>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</si>
  <si>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</si>
  <si>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</si>
  <si>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</si>
  <si>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</si>
  <si>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</si>
  <si>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</si>
  <si>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</si>
  <si>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</si>
  <si>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</si>
  <si>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</si>
  <si>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</si>
  <si>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</si>
  <si>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</si>
  <si>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</si>
  <si>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</si>
  <si>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Russell</t>
  </si>
  <si>
    <t>Arianna Sanchez</t>
  </si>
  <si>
    <t>Arianna Simmons</t>
  </si>
  <si>
    <t>Arianna Stewart</t>
  </si>
  <si>
    <t>Arianna Torres</t>
  </si>
  <si>
    <t>Arianna Ward</t>
  </si>
  <si>
    <t>Arianna Washington</t>
  </si>
  <si>
    <t>Arianna Watson</t>
  </si>
  <si>
    <t>Arianna Wood</t>
  </si>
  <si>
    <t>Arif Rizaldy</t>
  </si>
  <si>
    <t>Armando Alvarez</t>
  </si>
  <si>
    <t>Armando Blanco</t>
  </si>
  <si>
    <t>Armando Diaz</t>
  </si>
  <si>
    <t>Armando Dominguez</t>
  </si>
  <si>
    <t>Armando Gill</t>
  </si>
  <si>
    <t>Armando Martin</t>
  </si>
  <si>
    <t>Armando Moreno</t>
  </si>
  <si>
    <t>Armando Muñoz</t>
  </si>
  <si>
    <t>Armando Navarro</t>
  </si>
  <si>
    <t>Armando Ramos</t>
  </si>
  <si>
    <t>Armando Romero</t>
  </si>
  <si>
    <t>Armando Rubio</t>
  </si>
  <si>
    <t>Armando Ruiz</t>
  </si>
  <si>
    <t>Armando Schmidt</t>
  </si>
  <si>
    <t>Armando Suarez</t>
  </si>
  <si>
    <t>Armando Torres</t>
  </si>
  <si>
    <t>Arthur Alonso</t>
  </si>
  <si>
    <t>Arthur Blanco</t>
  </si>
  <si>
    <t>Arthur Carlson</t>
  </si>
  <si>
    <t>Arthur Diaz</t>
  </si>
  <si>
    <t>Arthur Dominguez</t>
  </si>
  <si>
    <t>Arthur Garcia</t>
  </si>
  <si>
    <t>Arthur Gill</t>
  </si>
  <si>
    <t>Arthur Gonzalez</t>
  </si>
  <si>
    <t>Arthur Gutierrez</t>
  </si>
  <si>
    <t>Arthur Hernandez</t>
  </si>
  <si>
    <t>Arthur Jiménez</t>
  </si>
  <si>
    <t>Arthur Madan</t>
  </si>
  <si>
    <t>Arthur Moreno</t>
  </si>
  <si>
    <t>Arthur Munoz</t>
  </si>
  <si>
    <t>Arthur Navarro</t>
  </si>
  <si>
    <t>Arthur Perry</t>
  </si>
  <si>
    <t>Arthur Rana</t>
  </si>
  <si>
    <t>Arthur Romero</t>
  </si>
  <si>
    <t>Arthur Rubio</t>
  </si>
  <si>
    <t>Arthur Ruiz</t>
  </si>
  <si>
    <t>Arthur Sai</t>
  </si>
  <si>
    <t>Arthur Sanchez</t>
  </si>
  <si>
    <t>Arthur Sara</t>
  </si>
  <si>
    <t>Arthur Torres</t>
  </si>
  <si>
    <t>Arthur Van</t>
  </si>
  <si>
    <t>Arthur Washington</t>
  </si>
  <si>
    <t>Arthur Wilson</t>
  </si>
  <si>
    <t>Arturo Anand</t>
  </si>
  <si>
    <t>Arturo Cai</t>
  </si>
  <si>
    <t>Arturo Carson</t>
  </si>
  <si>
    <t>Arturo Chen</t>
  </si>
  <si>
    <t>Arturo Goel</t>
  </si>
  <si>
    <t>Arturo Guo</t>
  </si>
  <si>
    <t>Arturo He</t>
  </si>
  <si>
    <t>Arturo Hu</t>
  </si>
  <si>
    <t>Arturo Jai</t>
  </si>
  <si>
    <t>Arturo Kumar</t>
  </si>
  <si>
    <t>Arturo Lal</t>
  </si>
  <si>
    <t>Arturo Li</t>
  </si>
  <si>
    <t>Arturo Liang</t>
  </si>
  <si>
    <t>Arturo Lin</t>
  </si>
  <si>
    <t>Arturo Liu</t>
  </si>
  <si>
    <t>Arturo Lu</t>
  </si>
  <si>
    <t>Arturo Luo</t>
  </si>
  <si>
    <t>Arturo Ma</t>
  </si>
  <si>
    <t>Arturo Nara</t>
  </si>
  <si>
    <t>Arturo Rai</t>
  </si>
  <si>
    <t>Arturo Shan</t>
  </si>
  <si>
    <t>Arturo Shen</t>
  </si>
  <si>
    <t>Arturo Sun</t>
  </si>
  <si>
    <t>Arturo Tang</t>
  </si>
  <si>
    <t>Arturo Xie</t>
  </si>
  <si>
    <t>Arturo Yang</t>
  </si>
  <si>
    <t>Arturo Ye</t>
  </si>
  <si>
    <t>Arturo Yuan</t>
  </si>
  <si>
    <t>Arturo Zeng</t>
  </si>
  <si>
    <t>Arturo Zhang</t>
  </si>
  <si>
    <t>Arturo Zhao</t>
  </si>
  <si>
    <t>Arturo Zhu</t>
  </si>
  <si>
    <t>Ashlee Anand</t>
  </si>
  <si>
    <t>Ashlee Deng</t>
  </si>
  <si>
    <t>Ashlee Goel</t>
  </si>
  <si>
    <t>Ashlee Jai</t>
  </si>
  <si>
    <t>Ashlee Kumar</t>
  </si>
  <si>
    <t>Ashlee Lal</t>
  </si>
  <si>
    <t>Ashlee Moyer</t>
  </si>
  <si>
    <t>Ashlee Nara</t>
  </si>
  <si>
    <t>Ashlee Raji</t>
  </si>
  <si>
    <t>Ashlee Shan</t>
  </si>
  <si>
    <t>Ashlee Sharma</t>
  </si>
  <si>
    <t>Ashlee Shen</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</si>
  <si>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</si>
  <si>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</si>
  <si>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</si>
  <si>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</si>
  <si>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</si>
  <si>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</si>
  <si>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</si>
  <si>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</si>
  <si>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</si>
  <si>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</si>
  <si>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</si>
  <si>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</si>
  <si>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</si>
  <si>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</si>
  <si>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</si>
  <si>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</si>
  <si>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</si>
  <si>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</si>
  <si>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</si>
  <si>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</si>
  <si>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</si>
  <si>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</si>
  <si>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</si>
  <si>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</si>
  <si>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</si>
  <si>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</si>
  <si>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</si>
  <si>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</si>
  <si>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</si>
  <si>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</si>
  <si>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</si>
  <si>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</si>
  <si>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</si>
  <si>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</si>
  <si>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Perry</t>
  </si>
  <si>
    <t>Ashley Powell</t>
  </si>
  <si>
    <t>Ashley Price</t>
  </si>
  <si>
    <t>Ashley Robinson</t>
  </si>
  <si>
    <t>Ashley Rodriguez</t>
  </si>
  <si>
    <t>Ashley Ross</t>
  </si>
  <si>
    <t>Ashley Simmons</t>
  </si>
  <si>
    <t>Ashley Smith</t>
  </si>
  <si>
    <t>Ashley Thomas</t>
  </si>
  <si>
    <t>Ashley Thompson</t>
  </si>
  <si>
    <t>Ashley Walker</t>
  </si>
  <si>
    <t>Ashley Washington</t>
  </si>
  <si>
    <t>Ashley Williams</t>
  </si>
  <si>
    <t>Ashley Wilson</t>
  </si>
  <si>
    <t>Ashley Wood</t>
  </si>
  <si>
    <t>Audrey Alonso</t>
  </si>
  <si>
    <t>Audrey Alvarez</t>
  </si>
  <si>
    <t>Audrey Blanco</t>
  </si>
  <si>
    <t>Audrey Diaz</t>
  </si>
  <si>
    <t>Audrey Dominguez</t>
  </si>
  <si>
    <t>Audrey Gill</t>
  </si>
  <si>
    <t>Audrey Gomez</t>
  </si>
  <si>
    <t>Audrey Gutierrez</t>
  </si>
  <si>
    <t>Audrey Martin</t>
  </si>
  <si>
    <t>Audrey Moreno</t>
  </si>
  <si>
    <t>Audrey Navarro</t>
  </si>
  <si>
    <t>Audrey Ortega</t>
  </si>
  <si>
    <t>Audrey Romero</t>
  </si>
  <si>
    <t>Audrey Rubio</t>
  </si>
  <si>
    <t>Audrey Ruiz</t>
  </si>
  <si>
    <t>Audrey Sanz</t>
  </si>
  <si>
    <t>Audrey Suarez</t>
  </si>
  <si>
    <t>Audrey Torres</t>
  </si>
  <si>
    <t>Audrey Vazquez</t>
  </si>
  <si>
    <t>Austin Anderson</t>
  </si>
  <si>
    <t>Austin Brown</t>
  </si>
  <si>
    <t>Austin Bryant</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</si>
  <si>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</si>
  <si>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</si>
  <si>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</si>
  <si>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</si>
  <si>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</si>
  <si>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</si>
  <si>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</si>
  <si>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</si>
  <si>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</si>
  <si>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</si>
  <si>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</si>
  <si>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</si>
  <si>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</si>
  <si>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</si>
  <si>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</si>
  <si>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</si>
  <si>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</si>
  <si>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</si>
  <si>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</si>
  <si>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</si>
  <si>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</si>
  <si>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</si>
  <si>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</si>
  <si>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</si>
  <si>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</si>
  <si>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</si>
  <si>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</si>
  <si>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</si>
  <si>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</si>
  <si>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</si>
  <si>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</si>
  <si>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</si>
  <si>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</si>
  <si>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</si>
  <si>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</si>
  <si>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</si>
  <si>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</si>
  <si>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Wang</t>
  </si>
  <si>
    <t>Austin Washington</t>
  </si>
  <si>
    <t>Austin White</t>
  </si>
  <si>
    <t>Austin Williams</t>
  </si>
  <si>
    <t>Austin Yang</t>
  </si>
  <si>
    <t>Austin Zhang</t>
  </si>
  <si>
    <t>Autumn Gao</t>
  </si>
  <si>
    <t>Autumn He</t>
  </si>
  <si>
    <t>Autumn Huang</t>
  </si>
  <si>
    <t>Autumn Li</t>
  </si>
  <si>
    <t>Autumn Liang</t>
  </si>
  <si>
    <t>Autumn Lu</t>
  </si>
  <si>
    <t>Autumn Sun</t>
  </si>
  <si>
    <t>Autumn Wu</t>
  </si>
  <si>
    <t>Autumn Xu</t>
  </si>
  <si>
    <t>Autumn Zeng</t>
  </si>
  <si>
    <t>Autumn Zhang</t>
  </si>
  <si>
    <t>Autumn Zhao</t>
  </si>
  <si>
    <t>Autumn Zheng</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</si>
  <si>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</si>
  <si>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</si>
  <si>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</si>
  <si>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</si>
  <si>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</si>
  <si>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</si>
  <si>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</si>
  <si>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</si>
  <si>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</si>
  <si>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</si>
  <si>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</si>
  <si>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</si>
  <si>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</si>
  <si>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</si>
  <si>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</si>
  <si>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</si>
  <si>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</si>
  <si>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</si>
  <si>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</si>
  <si>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</si>
  <si>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</si>
  <si>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</si>
  <si>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</si>
  <si>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</si>
  <si>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</si>
  <si>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</si>
  <si>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</si>
  <si>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</si>
  <si>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</si>
  <si>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</si>
  <si>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</si>
  <si>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</si>
  <si>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</si>
  <si>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</si>
  <si>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</si>
  <si>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</si>
  <si>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</si>
  <si>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</si>
  <si>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</si>
  <si>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</si>
  <si>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Turner</t>
  </si>
  <si>
    <t>Bailey Ward</t>
  </si>
  <si>
    <t>Bailey Wright</t>
  </si>
  <si>
    <t>Bailey Young</t>
  </si>
  <si>
    <t>Barbara Andersen</t>
  </si>
  <si>
    <t>Barbara Cai</t>
  </si>
  <si>
    <t>Barbara Chande</t>
  </si>
  <si>
    <t>Barbara Chen</t>
  </si>
  <si>
    <t>Barbara Gao</t>
  </si>
  <si>
    <t>Barbara He</t>
  </si>
  <si>
    <t>Barbara Jai</t>
  </si>
  <si>
    <t>Barbara Lin</t>
  </si>
  <si>
    <t>Barbara Liu</t>
  </si>
  <si>
    <t>Barbara Lu</t>
  </si>
  <si>
    <t>Barbara Ma</t>
  </si>
  <si>
    <t>Barbara Rai</t>
  </si>
  <si>
    <t>Barbara Raji</t>
  </si>
  <si>
    <t>Barbara Sharma</t>
  </si>
  <si>
    <t>Barbara Wang</t>
  </si>
  <si>
    <t>Barbara Wu</t>
  </si>
  <si>
    <t>Barbara Xie</t>
  </si>
  <si>
    <t>Barbara Ye</t>
  </si>
  <si>
    <t>Barbara Yuan</t>
  </si>
  <si>
    <t>Barbara Zhao</t>
  </si>
  <si>
    <t>Barbara Zhou</t>
  </si>
  <si>
    <t>Barbara Zhu</t>
  </si>
  <si>
    <t>Barry Fernandez</t>
  </si>
  <si>
    <t>Barry Garcia</t>
  </si>
  <si>
    <t>Barry Madan</t>
  </si>
  <si>
    <t>Barry Malhotra</t>
  </si>
  <si>
    <t>Barry Martinez</t>
  </si>
  <si>
    <t>Barry Patel</t>
  </si>
  <si>
    <t>Barry Perez</t>
  </si>
  <si>
    <t>Barry Prasad</t>
  </si>
  <si>
    <t>Barry Raman</t>
  </si>
  <si>
    <t>Barry Rana</t>
  </si>
  <si>
    <t>Barry Rodriguez</t>
  </si>
  <si>
    <t>Barry Srini</t>
  </si>
  <si>
    <t>Barry Subram</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</si>
  <si>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</si>
  <si>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</si>
  <si>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</si>
  <si>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</si>
  <si>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</si>
  <si>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</si>
  <si>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</si>
  <si>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</si>
  <si>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</si>
  <si>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</si>
  <si>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</si>
  <si>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</si>
  <si>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</si>
  <si>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</si>
  <si>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</si>
  <si>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</si>
  <si>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</si>
  <si>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</si>
  <si>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</si>
  <si>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</si>
  <si>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</si>
  <si>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</si>
  <si>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</si>
  <si>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</si>
  <si>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</si>
  <si>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</si>
  <si>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</si>
  <si>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</si>
  <si>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</si>
  <si>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</si>
  <si>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</si>
  <si>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</si>
  <si>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</si>
  <si>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</si>
  <si>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</si>
  <si>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</si>
  <si>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</si>
  <si>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</si>
  <si>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</si>
  <si>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</si>
  <si>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</si>
  <si>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</si>
  <si>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</si>
  <si>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</si>
  <si>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</si>
  <si>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</si>
  <si>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</si>
  <si>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</si>
  <si>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</si>
  <si>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</si>
  <si>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</si>
  <si>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</si>
  <si>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</si>
  <si>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</si>
  <si>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</si>
  <si>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</si>
  <si>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</si>
  <si>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</si>
  <si>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Blanco</t>
  </si>
  <si>
    <t>Beth Carlson</t>
  </si>
  <si>
    <t>Beth Diaz</t>
  </si>
  <si>
    <t>Beth Dominguez</t>
  </si>
  <si>
    <t>Beth Gill</t>
  </si>
  <si>
    <t>Beth Gomez</t>
  </si>
  <si>
    <t>Beth Gutierrez</t>
  </si>
  <si>
    <t>Beth Navarro</t>
  </si>
  <si>
    <t>Beth Ortega</t>
  </si>
  <si>
    <t>Beth Romero</t>
  </si>
  <si>
    <t>Beth Ruiz</t>
  </si>
  <si>
    <t>Beth Sanz</t>
  </si>
  <si>
    <t>Beth Suarez</t>
  </si>
  <si>
    <t>Beth Torres</t>
  </si>
  <si>
    <t>Beth Vazquez</t>
  </si>
  <si>
    <t>Bethany Andersen</t>
  </si>
  <si>
    <t>Bethany Ashe</t>
  </si>
  <si>
    <t>Bethany Beck</t>
  </si>
  <si>
    <t>Bethany Chande</t>
  </si>
  <si>
    <t>Bethany Deng</t>
  </si>
  <si>
    <t>Bethany Jai</t>
  </si>
  <si>
    <t>Bethany Lal</t>
  </si>
  <si>
    <t>Bethany Nara</t>
  </si>
  <si>
    <t>Bethany Pal</t>
  </si>
  <si>
    <t>Bethany Raje</t>
  </si>
  <si>
    <t>Bethany Raji</t>
  </si>
  <si>
    <t>Bethany She</t>
  </si>
  <si>
    <t>Bethany Shen</t>
  </si>
  <si>
    <t>Bethany Tang</t>
  </si>
  <si>
    <t>Bethany Xu</t>
  </si>
  <si>
    <t>Bharat Mirchandani</t>
  </si>
  <si>
    <t>Bianca Guo</t>
  </si>
  <si>
    <t>Bianca Harrison</t>
  </si>
  <si>
    <t>Bianca Hu</t>
  </si>
  <si>
    <t>Bianca Huang</t>
  </si>
  <si>
    <t>Bianca Liang</t>
  </si>
  <si>
    <t>Bianca Lu</t>
  </si>
  <si>
    <t>Bianca Wang</t>
  </si>
  <si>
    <t>Bianca Yang</t>
  </si>
  <si>
    <t>Bianca Zheng</t>
  </si>
  <si>
    <t>Bianca Zhu</t>
  </si>
  <si>
    <t>Bianca Zimmerman</t>
  </si>
  <si>
    <t>Billy Alvarez</t>
  </si>
  <si>
    <t>Billy Diaz</t>
  </si>
  <si>
    <t>Billy Dominguez</t>
  </si>
  <si>
    <t>Billy Gomez</t>
  </si>
  <si>
    <t>Billy Gutierrez</t>
  </si>
  <si>
    <t>Billy Hernandez</t>
  </si>
  <si>
    <t>Billy Jiménez</t>
  </si>
  <si>
    <t>Billy Martin</t>
  </si>
  <si>
    <t>Billy Moreno</t>
  </si>
  <si>
    <t>Billy Munoz</t>
  </si>
  <si>
    <t>Billy Ortega</t>
  </si>
  <si>
    <t>Billy Rubio</t>
  </si>
  <si>
    <t>Billy Ruiz</t>
  </si>
  <si>
    <t>Billy Schmidt</t>
  </si>
  <si>
    <t>Billy Serrano</t>
  </si>
  <si>
    <t>Billy Torres</t>
  </si>
  <si>
    <t>Blake Adams</t>
  </si>
  <si>
    <t>Blake Allen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</si>
  <si>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</si>
  <si>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</si>
  <si>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</si>
  <si>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</si>
  <si>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</si>
  <si>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</si>
  <si>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</si>
  <si>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</si>
  <si>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</si>
  <si>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</si>
  <si>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</si>
  <si>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</si>
  <si>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</si>
  <si>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</si>
  <si>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</si>
  <si>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</si>
  <si>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</si>
  <si>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</si>
  <si>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</si>
  <si>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</si>
  <si>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</si>
  <si>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</si>
  <si>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</si>
  <si>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</si>
  <si>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</si>
  <si>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</si>
  <si>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</si>
  <si>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</si>
  <si>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</si>
  <si>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</si>
  <si>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</si>
  <si>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</si>
  <si>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</si>
  <si>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</si>
  <si>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</si>
  <si>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</si>
  <si>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</si>
  <si>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</si>
  <si>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</si>
  <si>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</si>
  <si>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</si>
  <si>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</si>
  <si>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</si>
  <si>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</si>
  <si>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</si>
  <si>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</si>
  <si>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</si>
  <si>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</si>
  <si>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</si>
  <si>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</si>
  <si>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</si>
  <si>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</si>
  <si>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</si>
  <si>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</si>
  <si>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</si>
  <si>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</si>
  <si>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</si>
  <si>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</si>
  <si>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</si>
  <si>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</si>
  <si>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</si>
  <si>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</si>
  <si>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</si>
  <si>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</si>
  <si>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</si>
  <si>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</si>
  <si>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</si>
  <si>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Chapman</t>
  </si>
  <si>
    <t>Bob Fernandez</t>
  </si>
  <si>
    <t>Bob Garcia</t>
  </si>
  <si>
    <t>Bob Gonzalez</t>
  </si>
  <si>
    <t>Bob Kapoor</t>
  </si>
  <si>
    <t>Bob Lopez</t>
  </si>
  <si>
    <t>Bobby Mehta</t>
  </si>
  <si>
    <t>Bobby Perez</t>
  </si>
  <si>
    <t>Bobby Prasad</t>
  </si>
  <si>
    <t>Bobby Raman</t>
  </si>
  <si>
    <t>Bobby Sai</t>
  </si>
  <si>
    <t>Bobby Sanchez</t>
  </si>
  <si>
    <t>Bobby Subram</t>
  </si>
  <si>
    <t>Bobby Suri</t>
  </si>
  <si>
    <t>Bobby Van</t>
  </si>
  <si>
    <t>Bonnie Andersen</t>
  </si>
  <si>
    <t>Bonnie Deng</t>
  </si>
  <si>
    <t>Bonnie Goel</t>
  </si>
  <si>
    <t>Bonnie Kennedy</t>
  </si>
  <si>
    <t>Bonnie Lal</t>
  </si>
  <si>
    <t>Bonnie Luo</t>
  </si>
  <si>
    <t>Bonnie Nara</t>
  </si>
  <si>
    <t>Bonnie Nath</t>
  </si>
  <si>
    <t>Bonnie Pal</t>
  </si>
  <si>
    <t>Bonnie Rai</t>
  </si>
  <si>
    <t>Bonnie Raji</t>
  </si>
  <si>
    <t>Bonnie Shan</t>
  </si>
  <si>
    <t>Bonnie She</t>
  </si>
  <si>
    <t>Bonnie Skelly</t>
  </si>
  <si>
    <t>Bonnie Tang</t>
  </si>
  <si>
    <t>Bonnie Xie</t>
  </si>
  <si>
    <t>Bonnie Xu</t>
  </si>
  <si>
    <t>Bonnie Yuan</t>
  </si>
  <si>
    <t>Brad Andersen</t>
  </si>
  <si>
    <t>Brad Beck</t>
  </si>
  <si>
    <t>Brad Chande</t>
  </si>
  <si>
    <t>Brad Deng</t>
  </si>
  <si>
    <t>Brad Kumar</t>
  </si>
  <si>
    <t>Brad Lal</t>
  </si>
  <si>
    <t>Brad Nara</t>
  </si>
  <si>
    <t>Brad Nath</t>
  </si>
  <si>
    <t>Brad Oliver</t>
  </si>
  <si>
    <t>Brad Pritchett</t>
  </si>
  <si>
    <t>Brad Raje</t>
  </si>
  <si>
    <t>Brad Sharma</t>
  </si>
  <si>
    <t>Brad She</t>
  </si>
  <si>
    <t>Brad Tang</t>
  </si>
  <si>
    <t>Brad Xie</t>
  </si>
  <si>
    <t>Brad Yuan</t>
  </si>
  <si>
    <t>Bradley Andersen</t>
  </si>
  <si>
    <t>Bradley Beck</t>
  </si>
  <si>
    <t>Bradley Chande</t>
  </si>
  <si>
    <t>Bradley Jai</t>
  </si>
  <si>
    <t>Bradley Kumar</t>
  </si>
  <si>
    <t>Bradley Luo</t>
  </si>
  <si>
    <t>Bradley Nara</t>
  </si>
  <si>
    <t>Bradley Raje</t>
  </si>
  <si>
    <t>Bradley Sharma</t>
  </si>
  <si>
    <t>Bradley Shen</t>
  </si>
  <si>
    <t>Bradley Tang</t>
  </si>
  <si>
    <t>Bradley Xie</t>
  </si>
  <si>
    <t>Bradley Xu</t>
  </si>
  <si>
    <t>Brandi Ashe</t>
  </si>
  <si>
    <t>Brandi Carlson</t>
  </si>
  <si>
    <t>Brandi Diaz</t>
  </si>
  <si>
    <t>Brandi Dominguez</t>
  </si>
  <si>
    <t>Brandi Gill</t>
  </si>
  <si>
    <t>Brandi Gutierrez</t>
  </si>
  <si>
    <t>Brandi Martin</t>
  </si>
  <si>
    <t>Brandi Munoz</t>
  </si>
  <si>
    <t>Brandi Navarro</t>
  </si>
  <si>
    <t>Brandi Ortega</t>
  </si>
  <si>
    <t>Brandi Romero</t>
  </si>
  <si>
    <t>Brandi Rubio</t>
  </si>
  <si>
    <t>Brandi Ruiz</t>
  </si>
  <si>
    <t>Brandi Sanz</t>
  </si>
  <si>
    <t>Brandi Serrano</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</si>
  <si>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</si>
  <si>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</si>
  <si>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</si>
  <si>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</si>
  <si>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</si>
  <si>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</si>
  <si>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</si>
  <si>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</si>
  <si>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</si>
  <si>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</si>
  <si>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</si>
  <si>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</si>
  <si>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</si>
  <si>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</si>
  <si>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</si>
  <si>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</si>
  <si>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</si>
  <si>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</si>
  <si>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</si>
  <si>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</si>
  <si>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</si>
  <si>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</si>
  <si>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</si>
  <si>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</si>
  <si>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</si>
  <si>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</si>
  <si>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</si>
  <si>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</si>
  <si>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</si>
  <si>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</si>
  <si>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</si>
  <si>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</si>
  <si>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</si>
  <si>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</si>
  <si>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</si>
  <si>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</si>
  <si>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</si>
  <si>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</si>
  <si>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</si>
  <si>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</si>
  <si>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</si>
  <si>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</si>
  <si>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</si>
  <si>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</si>
  <si>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</si>
  <si>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</si>
  <si>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</si>
  <si>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</si>
  <si>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</si>
  <si>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</si>
  <si>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</si>
  <si>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</si>
  <si>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</si>
  <si>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</si>
  <si>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</si>
  <si>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Malhotra</t>
  </si>
  <si>
    <t>Brandy Martinez</t>
  </si>
  <si>
    <t>Brandy Patel</t>
  </si>
  <si>
    <t>Brandy Perez</t>
  </si>
  <si>
    <t>Brandy Rana</t>
  </si>
  <si>
    <t>Brandy Sai</t>
  </si>
  <si>
    <t>Brandy Sanchez</t>
  </si>
  <si>
    <t>Brandy Srini</t>
  </si>
  <si>
    <t>Brandy Subram</t>
  </si>
  <si>
    <t>Brandy Suri</t>
  </si>
  <si>
    <t>Brenda Chandra</t>
  </si>
  <si>
    <t>Brenda Garcia</t>
  </si>
  <si>
    <t>Brenda Kapoor</t>
  </si>
  <si>
    <t>Brenda Malhotra</t>
  </si>
  <si>
    <t>Brenda Martinez</t>
  </si>
  <si>
    <t>Brenda Mehta</t>
  </si>
  <si>
    <t>Brenda Prasad</t>
  </si>
  <si>
    <t>Brenda Rana</t>
  </si>
  <si>
    <t>Brenda Rodriguez</t>
  </si>
  <si>
    <t>Brenda Sai</t>
  </si>
  <si>
    <t>Brenda Sanchez</t>
  </si>
  <si>
    <t>Brenda Saunders</t>
  </si>
  <si>
    <t>Brenda Subram</t>
  </si>
  <si>
    <t>Brenda Suri</t>
  </si>
  <si>
    <t>Brendan Anand</t>
  </si>
  <si>
    <t>Brendan Beck</t>
  </si>
  <si>
    <t>Brendan Chande</t>
  </si>
  <si>
    <t>Brendan Deng</t>
  </si>
  <si>
    <t>Brendan Kumar</t>
  </si>
  <si>
    <t>Brendan Lal</t>
  </si>
  <si>
    <t>Brendan Nara</t>
  </si>
  <si>
    <t>Brendan Nath</t>
  </si>
  <si>
    <t>Brendan Pal</t>
  </si>
  <si>
    <t>Brendan Raje</t>
  </si>
  <si>
    <t>Brendan Shan</t>
  </si>
  <si>
    <t>Brendan She</t>
  </si>
  <si>
    <t>Brendan Xu</t>
  </si>
  <si>
    <t>Brendan Yuan</t>
  </si>
  <si>
    <t>Brent Chen</t>
  </si>
  <si>
    <t>Brent Gao</t>
  </si>
  <si>
    <t>Brent Li</t>
  </si>
  <si>
    <t>Brent Lin</t>
  </si>
  <si>
    <t>Brent Lu</t>
  </si>
  <si>
    <t>Brent Stone</t>
  </si>
  <si>
    <t>Brent Sun</t>
  </si>
  <si>
    <t>Brent Wang</t>
  </si>
  <si>
    <t>Brent Wu</t>
  </si>
  <si>
    <t>Brent Yang</t>
  </si>
  <si>
    <t>Brent Zeng</t>
  </si>
  <si>
    <t>Brent Zhang</t>
  </si>
  <si>
    <t>Brent Zhao</t>
  </si>
  <si>
    <t>Brent Zheng</t>
  </si>
  <si>
    <t>Brent Zhu</t>
  </si>
  <si>
    <t>Brett Arun</t>
  </si>
  <si>
    <t>Brett Chandra</t>
  </si>
  <si>
    <t>Brett Fernandez</t>
  </si>
  <si>
    <t>Brett Garcia</t>
  </si>
  <si>
    <t>Brett Gonzalez</t>
  </si>
  <si>
    <t>Brett Lopez</t>
  </si>
  <si>
    <t>Brett Madan</t>
  </si>
  <si>
    <t>Brett Patel</t>
  </si>
  <si>
    <t>Brett Rana</t>
  </si>
  <si>
    <t>Brett Sai</t>
  </si>
  <si>
    <t>Brett Sanchez</t>
  </si>
  <si>
    <t>Brett Srini</t>
  </si>
  <si>
    <t>Brett Subram</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</si>
  <si>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</si>
  <si>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</si>
  <si>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</si>
  <si>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</si>
  <si>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</si>
  <si>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</si>
  <si>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</si>
  <si>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</si>
  <si>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</si>
  <si>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</si>
  <si>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</si>
  <si>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</si>
  <si>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</si>
  <si>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</si>
  <si>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</si>
  <si>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</si>
  <si>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</si>
  <si>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</si>
  <si>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</si>
  <si>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</si>
  <si>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</si>
  <si>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</si>
  <si>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</si>
  <si>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</si>
  <si>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</si>
  <si>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</si>
  <si>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</si>
  <si>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Dominguez</t>
  </si>
  <si>
    <t>Briana Gill</t>
  </si>
  <si>
    <t>Briana Gomez</t>
  </si>
  <si>
    <t>Briana Gutierrez</t>
  </si>
  <si>
    <t>Briana Moreno</t>
  </si>
  <si>
    <t>Briana Romero</t>
  </si>
  <si>
    <t>Briana Ruiz</t>
  </si>
  <si>
    <t>Briana Sandoval</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</si>
  <si>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</si>
  <si>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</si>
  <si>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</si>
  <si>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</si>
  <si>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</si>
  <si>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</si>
  <si>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</si>
  <si>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</si>
  <si>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</si>
  <si>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</si>
  <si>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</si>
  <si>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</si>
  <si>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</si>
  <si>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</si>
  <si>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Foster</t>
  </si>
  <si>
    <t>Brianna Garcia</t>
  </si>
  <si>
    <t>Brianna Gonzales</t>
  </si>
  <si>
    <t>Brianna Gray</t>
  </si>
  <si>
    <t>Brianna Hall</t>
  </si>
  <si>
    <t>Brianna Harris</t>
  </si>
  <si>
    <t>Brianna Henderson</t>
  </si>
  <si>
    <t>Brianna Howard</t>
  </si>
  <si>
    <t>Brianna Hughes</t>
  </si>
  <si>
    <t>Brianna Jackson</t>
  </si>
  <si>
    <t>Brianna James</t>
  </si>
  <si>
    <t>Brianna Jenkins</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</si>
  <si>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</si>
  <si>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</si>
  <si>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</si>
  <si>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</si>
  <si>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</si>
  <si>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</si>
  <si>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</si>
  <si>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</si>
  <si>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</si>
  <si>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</si>
  <si>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</si>
  <si>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</si>
  <si>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</si>
  <si>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</si>
  <si>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</si>
  <si>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</si>
  <si>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</si>
  <si>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</si>
  <si>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</si>
  <si>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</si>
  <si>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</si>
  <si>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</si>
  <si>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</si>
  <si>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</si>
  <si>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</si>
  <si>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</si>
  <si>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</si>
  <si>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</si>
  <si>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</si>
  <si>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</si>
  <si>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</si>
  <si>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</si>
  <si>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</si>
  <si>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</si>
  <si>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</si>
  <si>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</si>
  <si>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</si>
  <si>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</si>
  <si>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</si>
  <si>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</si>
  <si>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</si>
  <si>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</si>
  <si>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</si>
  <si>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</si>
  <si>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Jai</t>
  </si>
  <si>
    <t>Bridget Kennedy</t>
  </si>
  <si>
    <t>Bridget Luo</t>
  </si>
  <si>
    <t>Bridget Nara</t>
  </si>
  <si>
    <t>Bridget Nath</t>
  </si>
  <si>
    <t>Bridget Pal</t>
  </si>
  <si>
    <t>Bridget Rai</t>
  </si>
  <si>
    <t>Bridget Raje</t>
  </si>
  <si>
    <t>Bridget Sharma</t>
  </si>
  <si>
    <t>Bridget Xie</t>
  </si>
  <si>
    <t>Bridget Xu</t>
  </si>
  <si>
    <t>Bridget Yuan</t>
  </si>
  <si>
    <t>Brittany Alexander</t>
  </si>
  <si>
    <t>Brittany Barnes</t>
  </si>
  <si>
    <t>Brittany Bennett</t>
  </si>
  <si>
    <t>Brittany Bryant</t>
  </si>
  <si>
    <t>Brittany Butler</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</si>
  <si>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</si>
  <si>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</si>
  <si>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</si>
  <si>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</si>
  <si>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</si>
  <si>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</si>
  <si>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</si>
  <si>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</si>
  <si>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</si>
  <si>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</si>
  <si>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</si>
  <si>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</si>
  <si>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</si>
  <si>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</si>
  <si>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</si>
  <si>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</si>
  <si>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</si>
  <si>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</si>
  <si>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</si>
  <si>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</si>
  <si>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</si>
  <si>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</si>
  <si>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Lin</t>
  </si>
  <si>
    <t>Brittney Lu</t>
  </si>
  <si>
    <t>Brittney West</t>
  </si>
  <si>
    <t>Brittney Xu</t>
  </si>
  <si>
    <t>Brittney Ye</t>
  </si>
  <si>
    <t>Brittney Zhao</t>
  </si>
  <si>
    <t>Brittney Zheng</t>
  </si>
  <si>
    <t>Brittney Zhou</t>
  </si>
  <si>
    <t>Brittney Zhu</t>
  </si>
  <si>
    <t>Brooke Bell</t>
  </si>
  <si>
    <t>Brooke Brooks</t>
  </si>
  <si>
    <t>Brooke Cook</t>
  </si>
  <si>
    <t>Brooke Cooper</t>
  </si>
  <si>
    <t>Brooke Howard</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</si>
  <si>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</si>
  <si>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</si>
  <si>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</si>
  <si>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</si>
  <si>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</si>
  <si>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</si>
  <si>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</si>
  <si>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</si>
  <si>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</si>
  <si>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</si>
  <si>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</si>
  <si>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</si>
  <si>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</si>
  <si>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</si>
  <si>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Watson</t>
  </si>
  <si>
    <t>Bruce Alonso</t>
  </si>
  <si>
    <t>Bruce Arun</t>
  </si>
  <si>
    <t>Bruce Ashe</t>
  </si>
  <si>
    <t>Bruce Carlson</t>
  </si>
  <si>
    <t>Bruce Chandra</t>
  </si>
  <si>
    <t>Bruce Diaz</t>
  </si>
  <si>
    <t>Bruce Dominguez</t>
  </si>
  <si>
    <t>Bruce Fernandez</t>
  </si>
  <si>
    <t>Bruce Garcia</t>
  </si>
  <si>
    <t>Bruce Gomez</t>
  </si>
  <si>
    <t>Bruce Gonzalez</t>
  </si>
  <si>
    <t>Bruce Gutierrez</t>
  </si>
  <si>
    <t>Bruce Jordan</t>
  </si>
  <si>
    <t>Bruce Martin</t>
  </si>
  <si>
    <t>Bruce Mehta</t>
  </si>
  <si>
    <t>Bruce Patel</t>
  </si>
  <si>
    <t>Bruce Perez</t>
  </si>
  <si>
    <t>Bruce Prasad</t>
  </si>
  <si>
    <t>Bruce Raman</t>
  </si>
  <si>
    <t>Bruce Ramos</t>
  </si>
  <si>
    <t>Bruce Rana</t>
  </si>
  <si>
    <t>Bruce Rodriguez</t>
  </si>
  <si>
    <t>Bruce Sanchez</t>
  </si>
  <si>
    <t>Bruce Sara</t>
  </si>
  <si>
    <t>Bruce Serrano</t>
  </si>
  <si>
    <t>Bruce Srini</t>
  </si>
  <si>
    <t>Bruce Suarez</t>
  </si>
  <si>
    <t>Bruce Subram</t>
  </si>
  <si>
    <t>Bruce Suri</t>
  </si>
  <si>
    <t>Bruce Torres</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</si>
  <si>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</si>
  <si>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</si>
  <si>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</si>
  <si>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</si>
  <si>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</si>
  <si>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</si>
  <si>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</si>
  <si>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</si>
  <si>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</si>
  <si>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</si>
  <si>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</si>
  <si>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</si>
  <si>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</si>
  <si>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</si>
  <si>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</si>
  <si>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</si>
  <si>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</si>
  <si>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</si>
  <si>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Townsend</t>
  </si>
  <si>
    <t>Bryant Chapman</t>
  </si>
  <si>
    <t>Bryant Fernandez</t>
  </si>
  <si>
    <t>Bryant Garcia</t>
  </si>
  <si>
    <t>Bryant Lopez</t>
  </si>
  <si>
    <t>Bryant Malhotra</t>
  </si>
  <si>
    <t>Bryant Martinez</t>
  </si>
  <si>
    <t>Bryant Mehta</t>
  </si>
  <si>
    <t>Bryant Raman</t>
  </si>
  <si>
    <t>Bryant Rodriguez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</si>
  <si>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</si>
  <si>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</si>
  <si>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</si>
  <si>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</si>
  <si>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</si>
  <si>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</si>
  <si>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</si>
  <si>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</si>
  <si>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</si>
  <si>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</si>
  <si>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</si>
  <si>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</si>
  <si>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</si>
  <si>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</si>
  <si>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</si>
  <si>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</si>
  <si>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</si>
  <si>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</si>
  <si>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</si>
  <si>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</si>
  <si>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</si>
  <si>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</si>
  <si>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</si>
  <si>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</si>
  <si>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</si>
  <si>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</si>
  <si>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</si>
  <si>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Diaz</t>
  </si>
  <si>
    <t>Byron Gomez</t>
  </si>
  <si>
    <t>Byron Gutierrez</t>
  </si>
  <si>
    <t>Byron Hernandez</t>
  </si>
  <si>
    <t>Byron Ortega</t>
  </si>
  <si>
    <t>Byron Romero</t>
  </si>
  <si>
    <t>Byron Rubio</t>
  </si>
  <si>
    <t>Byron Sanz</t>
  </si>
  <si>
    <t>Byron Serrano</t>
  </si>
  <si>
    <t>Byron Suarez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</si>
  <si>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</si>
  <si>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</si>
  <si>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</si>
  <si>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</si>
  <si>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</si>
  <si>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</si>
  <si>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</si>
  <si>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</si>
  <si>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</si>
  <si>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</si>
  <si>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</si>
  <si>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</si>
  <si>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</si>
  <si>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</si>
  <si>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</si>
  <si>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</si>
  <si>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</si>
  <si>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</si>
  <si>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</si>
  <si>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</si>
  <si>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</si>
  <si>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</si>
  <si>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</si>
  <si>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</si>
  <si>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</si>
  <si>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</si>
  <si>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</si>
  <si>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</si>
  <si>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</si>
  <si>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</si>
  <si>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</si>
  <si>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</si>
  <si>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</si>
  <si>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</si>
  <si>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</si>
  <si>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</si>
  <si>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</si>
  <si>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</si>
  <si>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</si>
  <si>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</si>
  <si>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</si>
  <si>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</si>
  <si>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</si>
  <si>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</si>
  <si>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</si>
  <si>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</si>
  <si>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</si>
  <si>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</si>
  <si>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</si>
  <si>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</si>
  <si>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</si>
  <si>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</si>
  <si>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</si>
  <si>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</si>
  <si>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</si>
  <si>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</si>
  <si>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</si>
  <si>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</si>
  <si>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</si>
  <si>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</si>
  <si>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</si>
  <si>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</si>
  <si>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</si>
  <si>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</si>
  <si>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</si>
  <si>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</si>
  <si>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</si>
  <si>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</si>
  <si>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</si>
  <si>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</si>
  <si>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</si>
  <si>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</si>
  <si>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</si>
  <si>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</si>
  <si>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Beck</t>
  </si>
  <si>
    <t>Calvin Chande</t>
  </si>
  <si>
    <t>Calvin Chander</t>
  </si>
  <si>
    <t>Calvin Deng</t>
  </si>
  <si>
    <t>Calvin Goel</t>
  </si>
  <si>
    <t>Calvin Kumar</t>
  </si>
  <si>
    <t>Calvin Luo</t>
  </si>
  <si>
    <t>Calvin Nath</t>
  </si>
  <si>
    <t>Calvin Raji</t>
  </si>
  <si>
    <t>Calvin Shan</t>
  </si>
  <si>
    <t>Calvin Sharma</t>
  </si>
  <si>
    <t>Calvin She</t>
  </si>
  <si>
    <t>Calvin Sutton</t>
  </si>
  <si>
    <t>Calvin Xie</t>
  </si>
  <si>
    <t>Cameron Alexander</t>
  </si>
  <si>
    <t>Cameron Anderson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</si>
  <si>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</si>
  <si>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</si>
  <si>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</si>
  <si>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</si>
  <si>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</si>
  <si>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</si>
  <si>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</si>
  <si>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</si>
  <si>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</si>
  <si>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</si>
  <si>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</si>
  <si>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</si>
  <si>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</si>
  <si>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</si>
  <si>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</si>
  <si>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</si>
  <si>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</si>
  <si>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</si>
  <si>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</si>
  <si>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</si>
  <si>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</si>
  <si>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</si>
  <si>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</si>
  <si>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</si>
  <si>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</si>
  <si>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</si>
  <si>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</si>
  <si>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</si>
  <si>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</si>
  <si>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</si>
  <si>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</si>
  <si>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</si>
  <si>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</si>
  <si>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</si>
  <si>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</si>
  <si>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</si>
  <si>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</si>
  <si>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</si>
  <si>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</si>
  <si>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</si>
  <si>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Walker</t>
  </si>
  <si>
    <t>Cameron Wang</t>
  </si>
  <si>
    <t>Cameron Washington</t>
  </si>
  <si>
    <t>Cameron White</t>
  </si>
  <si>
    <t>Cameron Wilson</t>
  </si>
  <si>
    <t>Cameron Yang</t>
  </si>
  <si>
    <t>Cameron Zhang</t>
  </si>
  <si>
    <t>Candace Chapman</t>
  </si>
  <si>
    <t>Candace Gonzalez</t>
  </si>
  <si>
    <t>Candace Malhotra</t>
  </si>
  <si>
    <t>Candace Martinez</t>
  </si>
  <si>
    <t>Candace Mehta</t>
  </si>
  <si>
    <t>Candace Patel</t>
  </si>
  <si>
    <t>Candace Perez</t>
  </si>
  <si>
    <t>Candace Rana</t>
  </si>
  <si>
    <t>Candace Sai</t>
  </si>
  <si>
    <t>Candace Van</t>
  </si>
  <si>
    <t>Candice Chow</t>
  </si>
  <si>
    <t>Candice Guo</t>
  </si>
  <si>
    <t>Candice He</t>
  </si>
  <si>
    <t>Candice Hu</t>
  </si>
  <si>
    <t>Candice Huang</t>
  </si>
  <si>
    <t>Candice Lin</t>
  </si>
  <si>
    <t>Candice Ma</t>
  </si>
  <si>
    <t>Candice Wang</t>
  </si>
  <si>
    <t>Candice Xu</t>
  </si>
  <si>
    <t>Candice Ye</t>
  </si>
  <si>
    <t>Candice Zeng</t>
  </si>
  <si>
    <t>Candice Zhang</t>
  </si>
  <si>
    <t>Candice Zhao</t>
  </si>
  <si>
    <t>Candice Zhou</t>
  </si>
  <si>
    <t>Cara Cai</t>
  </si>
  <si>
    <t>Cara He</t>
  </si>
  <si>
    <t>Cara Liang</t>
  </si>
  <si>
    <t>Cara Lin</t>
  </si>
  <si>
    <t>Cara Lu</t>
  </si>
  <si>
    <t>Cara She</t>
  </si>
  <si>
    <t>Cara Sun</t>
  </si>
  <si>
    <t>Cara Wang</t>
  </si>
  <si>
    <t>Cara Wu</t>
  </si>
  <si>
    <t>Cara Ye</t>
  </si>
  <si>
    <t>Cara Zhou</t>
  </si>
  <si>
    <t>Carl Anand</t>
  </si>
  <si>
    <t>Carl Beck</t>
  </si>
  <si>
    <t>Carl Kumar</t>
  </si>
  <si>
    <t>Carl Luo</t>
  </si>
  <si>
    <t>Carl Nara</t>
  </si>
  <si>
    <t>Carl Nath</t>
  </si>
  <si>
    <t>Carl Raje</t>
  </si>
  <si>
    <t>Carl She</t>
  </si>
  <si>
    <t>Carl Shen</t>
  </si>
  <si>
    <t>Carl Tang</t>
  </si>
  <si>
    <t>Carl Xie</t>
  </si>
  <si>
    <t>Carla Chapman</t>
  </si>
  <si>
    <t>Carla Fernandez</t>
  </si>
  <si>
    <t>Carla Garcia</t>
  </si>
  <si>
    <t>Carla Kapoor</t>
  </si>
  <si>
    <t>Carla Malhotra</t>
  </si>
  <si>
    <t>Carla Martinez</t>
  </si>
  <si>
    <t>Carla Patel</t>
  </si>
  <si>
    <t>Carla Perez</t>
  </si>
  <si>
    <t>Carla Prasad</t>
  </si>
  <si>
    <t>Carla Raman</t>
  </si>
  <si>
    <t>Carla Srini</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</si>
  <si>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</si>
  <si>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</si>
  <si>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</si>
  <si>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</si>
  <si>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</si>
  <si>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</si>
  <si>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</si>
  <si>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</si>
  <si>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</si>
  <si>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</si>
  <si>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</si>
  <si>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</si>
  <si>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</si>
  <si>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</si>
  <si>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Gonzalez</t>
  </si>
  <si>
    <t>Carlos Gray</t>
  </si>
  <si>
    <t>Carlos Green</t>
  </si>
  <si>
    <t>Carlos Hall</t>
  </si>
  <si>
    <t>Carlos Hernandez</t>
  </si>
  <si>
    <t>Carlos Hill</t>
  </si>
  <si>
    <t>Carlos Howard</t>
  </si>
  <si>
    <t>Carlos James</t>
  </si>
  <si>
    <t>Carlos Kelly</t>
  </si>
  <si>
    <t>Carlos King</t>
  </si>
  <si>
    <t>Carlos Lopez</t>
  </si>
  <si>
    <t>Carlos Mitchell</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</si>
  <si>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</si>
  <si>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</si>
  <si>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</si>
  <si>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</si>
  <si>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</si>
  <si>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</si>
  <si>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</si>
  <si>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</si>
  <si>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</si>
  <si>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</si>
  <si>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</si>
  <si>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</si>
  <si>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</si>
  <si>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</si>
  <si>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</si>
  <si>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</si>
  <si>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Stewart</t>
  </si>
  <si>
    <t>Carlos Turner</t>
  </si>
  <si>
    <t>Carlos Ward</t>
  </si>
  <si>
    <t>Carlos Watson</t>
  </si>
  <si>
    <t>Carlos Wright</t>
  </si>
  <si>
    <t>Carlos Young</t>
  </si>
  <si>
    <t>Carly Andersen</t>
  </si>
  <si>
    <t>Carly Beck</t>
  </si>
  <si>
    <t>Carly Chander</t>
  </si>
  <si>
    <t>Carly Deng</t>
  </si>
  <si>
    <t>Carly Kumar</t>
  </si>
  <si>
    <t>Carly Lal</t>
  </si>
  <si>
    <t>Carly Luo</t>
  </si>
  <si>
    <t>Carly Rai</t>
  </si>
  <si>
    <t>Carly Shan</t>
  </si>
  <si>
    <t>Carly Sharma</t>
  </si>
  <si>
    <t>Carly Tang</t>
  </si>
  <si>
    <t>Carly Xie</t>
  </si>
  <si>
    <t>Carly Xu</t>
  </si>
  <si>
    <t>Carly Yuan</t>
  </si>
  <si>
    <t>Carmen Arthur</t>
  </si>
  <si>
    <t>Carmen Garcia</t>
  </si>
  <si>
    <t>Carmen Kim</t>
  </si>
  <si>
    <t>Carmen Madan</t>
  </si>
  <si>
    <t>Carmen Malhotra</t>
  </si>
  <si>
    <t>Carmen Martinez</t>
  </si>
  <si>
    <t>Carmen Mehta</t>
  </si>
  <si>
    <t>Carmen Patel</t>
  </si>
  <si>
    <t>Carmen Raman</t>
  </si>
  <si>
    <t>Carmen Rana</t>
  </si>
  <si>
    <t>Carmen Stone</t>
  </si>
  <si>
    <t>Carmen Subram</t>
  </si>
  <si>
    <t>Carol Ann Rockne</t>
  </si>
  <si>
    <t>Carol Brooks</t>
  </si>
  <si>
    <t>Carol Cooper</t>
  </si>
  <si>
    <t>Carol Cox</t>
  </si>
  <si>
    <t>Carol Howard</t>
  </si>
  <si>
    <t>Carol Long</t>
  </si>
  <si>
    <t>Carol Martinez</t>
  </si>
  <si>
    <t>Carol Nath</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</si>
  <si>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</si>
  <si>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</si>
  <si>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</si>
  <si>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</si>
  <si>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</si>
  <si>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</si>
  <si>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</si>
  <si>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</si>
  <si>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</si>
  <si>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</si>
  <si>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</si>
  <si>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</si>
  <si>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</si>
  <si>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</si>
  <si>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Caroline Alexander</t>
  </si>
  <si>
    <t>Caroline Barnes</t>
  </si>
  <si>
    <t>Caroline Bennett</t>
  </si>
  <si>
    <t>Caroline Bryant</t>
  </si>
  <si>
    <t>Caroline Butler</t>
  </si>
  <si>
    <t>Caroline Coleman</t>
  </si>
  <si>
    <t>Caroline Diaz</t>
  </si>
  <si>
    <t>Caroline Flores</t>
  </si>
  <si>
    <t>Caroline Foster</t>
  </si>
  <si>
    <t>Caroline Gonzales</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</si>
  <si>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</si>
  <si>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</si>
  <si>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</si>
  <si>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</si>
  <si>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</si>
  <si>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</si>
  <si>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</si>
  <si>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</si>
  <si>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</si>
  <si>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</si>
  <si>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</si>
  <si>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</si>
  <si>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</si>
  <si>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</si>
  <si>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</si>
  <si>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</si>
  <si>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</si>
  <si>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Dominguez</t>
  </si>
  <si>
    <t>Carolyn Gomez</t>
  </si>
  <si>
    <t>Carolyn Gutierrez</t>
  </si>
  <si>
    <t>Carolyn Kapoor</t>
  </si>
  <si>
    <t>Carolyn Lopez</t>
  </si>
  <si>
    <t>Carolyn Madan</t>
  </si>
  <si>
    <t>Carolyn Malhotra</t>
  </si>
  <si>
    <t>Carolyn Martin</t>
  </si>
  <si>
    <t>Carolyn Martinez</t>
  </si>
  <si>
    <t>Carolyn Moreno</t>
  </si>
  <si>
    <t>Carolyn Perez</t>
  </si>
  <si>
    <t>Carolyn Prasad</t>
  </si>
  <si>
    <t>Carolyn Raman</t>
  </si>
  <si>
    <t>Carolyn Rana</t>
  </si>
  <si>
    <t>Carolyn Rowe</t>
  </si>
  <si>
    <t>Carolyn Sanchez</t>
  </si>
  <si>
    <t>Carolyn Sanz</t>
  </si>
  <si>
    <t>Carolyn Serrano</t>
  </si>
  <si>
    <t>Carolyn Subram</t>
  </si>
  <si>
    <t>Carolyn Suri</t>
  </si>
  <si>
    <t>Carolyn Van</t>
  </si>
  <si>
    <t>Carrie Alonso</t>
  </si>
  <si>
    <t>Carrie Browning</t>
  </si>
  <si>
    <t>Carrie Carlson</t>
  </si>
  <si>
    <t>Carrie Diaz</t>
  </si>
  <si>
    <t>Carrie Gill</t>
  </si>
  <si>
    <t>Carrie Hernandez</t>
  </si>
  <si>
    <t>Carrie Jiménez</t>
  </si>
  <si>
    <t>Carrie Moreno</t>
  </si>
  <si>
    <t>Carrie Ortega</t>
  </si>
  <si>
    <t>Carrie Romero</t>
  </si>
  <si>
    <t>Carrie Rubio</t>
  </si>
  <si>
    <t>Carrie Ruiz</t>
  </si>
  <si>
    <t>Carrie Schmidt</t>
  </si>
  <si>
    <t>Carrie Serrano</t>
  </si>
  <si>
    <t>Carrie Torres</t>
  </si>
  <si>
    <t>Carrie Vazquez</t>
  </si>
  <si>
    <t>Carson Alexander</t>
  </si>
  <si>
    <t>Carson Barnes</t>
  </si>
  <si>
    <t>Carson Bryant</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</si>
  <si>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</si>
  <si>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</si>
  <si>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</si>
  <si>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</si>
  <si>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</si>
  <si>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</si>
  <si>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</si>
  <si>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</si>
  <si>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</si>
  <si>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</si>
  <si>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</si>
  <si>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</si>
  <si>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</si>
  <si>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</si>
  <si>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</si>
  <si>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</si>
  <si>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</si>
  <si>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</si>
  <si>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</si>
  <si>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Alvarez</t>
  </si>
  <si>
    <t>Casey Anand</t>
  </si>
  <si>
    <t>Casey Andersen</t>
  </si>
  <si>
    <t>Casey Browning</t>
  </si>
  <si>
    <t>Casey Carlson</t>
  </si>
  <si>
    <t>Casey Chander</t>
  </si>
  <si>
    <t>Casey Diaz</t>
  </si>
  <si>
    <t>Casey Dominguez</t>
  </si>
  <si>
    <t>Casey Gill</t>
  </si>
  <si>
    <t>Casey Gomez</t>
  </si>
  <si>
    <t>Casey Gutierrez</t>
  </si>
  <si>
    <t>Casey Hernandez</t>
  </si>
  <si>
    <t>Casey Jai</t>
  </si>
  <si>
    <t>Casey Jiménez</t>
  </si>
  <si>
    <t>Casey Kumar</t>
  </si>
  <si>
    <t>Casey Lal</t>
  </si>
  <si>
    <t>Casey Nara</t>
  </si>
  <si>
    <t>Casey Nath</t>
  </si>
  <si>
    <t>Casey Ortega</t>
  </si>
  <si>
    <t>Casey Rai</t>
  </si>
  <si>
    <t>Casey Raji</t>
  </si>
  <si>
    <t>Casey Ramos</t>
  </si>
  <si>
    <t>Casey Rowe</t>
  </si>
  <si>
    <t>Casey Rubio</t>
  </si>
  <si>
    <t>Casey Sanz</t>
  </si>
  <si>
    <t>Casey Serrano</t>
  </si>
  <si>
    <t>Casey Shan</t>
  </si>
  <si>
    <t>Casey Sharma</t>
  </si>
  <si>
    <t>Casey She</t>
  </si>
  <si>
    <t>Casey Shen</t>
  </si>
  <si>
    <t>Casey Tang</t>
  </si>
  <si>
    <t>Casey Torres</t>
  </si>
  <si>
    <t>Casey Yuan</t>
  </si>
  <si>
    <t>Cassandra Chandra</t>
  </si>
  <si>
    <t>Cassandra Garcia</t>
  </si>
  <si>
    <t>Cassandra Gonzalez</t>
  </si>
  <si>
    <t>Cassandra Kapoor</t>
  </si>
  <si>
    <t>Cassandra Lopez</t>
  </si>
  <si>
    <t>Cassandra Malhotra</t>
  </si>
  <si>
    <t>Cassandra Martinez</t>
  </si>
  <si>
    <t>Cassandra Patel</t>
  </si>
  <si>
    <t>Cassandra Perez</t>
  </si>
  <si>
    <t>Cassandra Prasad</t>
  </si>
  <si>
    <t>Cassandra Rana</t>
  </si>
  <si>
    <t>Cassandra Sanchez</t>
  </si>
  <si>
    <t>Cassandra Srini</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</si>
  <si>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</si>
  <si>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</si>
  <si>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</si>
  <si>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</si>
  <si>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</si>
  <si>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</si>
  <si>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</si>
  <si>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</si>
  <si>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</si>
  <si>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</si>
  <si>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</si>
  <si>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</si>
  <si>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Hughes</t>
  </si>
  <si>
    <t>Cassidy Jenkins</t>
  </si>
  <si>
    <t>Cassidy Long</t>
  </si>
  <si>
    <t>Cassidy Patterson</t>
  </si>
  <si>
    <t>Cassidy Perry</t>
  </si>
  <si>
    <t>Cassidy Powell</t>
  </si>
  <si>
    <t>Cassidy Price</t>
  </si>
  <si>
    <t>Cassidy Ross</t>
  </si>
  <si>
    <t>Cassidy Simmons</t>
  </si>
  <si>
    <t>Cassidy Washington</t>
  </si>
  <si>
    <t>Cassidy Wood</t>
  </si>
  <si>
    <t>Cassie Andersen</t>
  </si>
  <si>
    <t>Cassie Deng</t>
  </si>
  <si>
    <t>Cassie Goel</t>
  </si>
  <si>
    <t>Cassie Jai</t>
  </si>
  <si>
    <t>Cassie Kennedy</t>
  </si>
  <si>
    <t>Cassie Lal</t>
  </si>
  <si>
    <t>Cassie Luo</t>
  </si>
  <si>
    <t>Cassie Rai</t>
  </si>
  <si>
    <t>Cassie Raje</t>
  </si>
  <si>
    <t>Cassie Raji</t>
  </si>
  <si>
    <t>Cassie Shan</t>
  </si>
  <si>
    <t>Cassie Sharma</t>
  </si>
  <si>
    <t>Cassie She</t>
  </si>
  <si>
    <t>Cassie Xu</t>
  </si>
  <si>
    <t>Catherine Brooks</t>
  </si>
  <si>
    <t>Catherine Cooper</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</si>
  <si>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</si>
  <si>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</si>
  <si>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</si>
  <si>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</si>
  <si>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</si>
  <si>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</si>
  <si>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</si>
  <si>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</si>
  <si>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</si>
  <si>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</si>
  <si>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</si>
  <si>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</si>
  <si>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</si>
  <si>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</si>
  <si>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</si>
  <si>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</si>
  <si>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</si>
  <si>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</si>
  <si>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</si>
  <si>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Chande</t>
  </si>
  <si>
    <t>Cedric Chander</t>
  </si>
  <si>
    <t>Cedric Gao</t>
  </si>
  <si>
    <t>Cedric He</t>
  </si>
  <si>
    <t>Cedric Hu</t>
  </si>
  <si>
    <t>Cedric Huang</t>
  </si>
  <si>
    <t>Cedric Liang</t>
  </si>
  <si>
    <t>Cedric Lin</t>
  </si>
  <si>
    <t>Cedric Nath</t>
  </si>
  <si>
    <t>Cedric Pal</t>
  </si>
  <si>
    <t>Cedric Rai</t>
  </si>
  <si>
    <t>Cedric Raji</t>
  </si>
  <si>
    <t>Cedric Shan</t>
  </si>
  <si>
    <t>Cedric Sun</t>
  </si>
  <si>
    <t>Cedric Tang</t>
  </si>
  <si>
    <t>Cedric Wang</t>
  </si>
  <si>
    <t>Cedric Wu</t>
  </si>
  <si>
    <t>Cedric Xie</t>
  </si>
  <si>
    <t>Cedric Ye</t>
  </si>
  <si>
    <t>Cedric Yuan</t>
  </si>
  <si>
    <t>Cedric Zeng</t>
  </si>
  <si>
    <t>Cedric Zhang</t>
  </si>
  <si>
    <t>Cedric Zheng</t>
  </si>
  <si>
    <t>Cedric Zhu</t>
  </si>
  <si>
    <t>Cesar Arun</t>
  </si>
  <si>
    <t>Cesar Fernandez</t>
  </si>
  <si>
    <t>Cesar Garcia</t>
  </si>
  <si>
    <t>Cesar Gonzalez</t>
  </si>
  <si>
    <t>Cesar Madan</t>
  </si>
  <si>
    <t>Cesar Martinez</t>
  </si>
  <si>
    <t>Cesar McDonald</t>
  </si>
  <si>
    <t>Cesar Rana</t>
  </si>
  <si>
    <t>Cesar Rodriguez</t>
  </si>
  <si>
    <t>Cesar Sánchez</t>
  </si>
  <si>
    <t>Cesar Srini</t>
  </si>
  <si>
    <t>Cesar Subram</t>
  </si>
  <si>
    <t>Chad Andersen</t>
  </si>
  <si>
    <t>Chad Deng</t>
  </si>
  <si>
    <t>Chad Jai</t>
  </si>
  <si>
    <t>Chad Lal</t>
  </si>
  <si>
    <t>Chad Luo</t>
  </si>
  <si>
    <t>Chad Nara</t>
  </si>
  <si>
    <t>Chad Nath</t>
  </si>
  <si>
    <t>Chad Pal</t>
  </si>
  <si>
    <t>Chad Rai</t>
  </si>
  <si>
    <t>Chad Raji</t>
  </si>
  <si>
    <t>Chad Shan</t>
  </si>
  <si>
    <t>Chad Sharma</t>
  </si>
  <si>
    <t>Chad Shen</t>
  </si>
  <si>
    <t>Chad Tang</t>
  </si>
  <si>
    <t>Chad Xu</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</si>
  <si>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</si>
  <si>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</si>
  <si>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</si>
  <si>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</si>
  <si>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</si>
  <si>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</si>
  <si>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</si>
  <si>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</si>
  <si>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</si>
  <si>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</si>
  <si>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</si>
  <si>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</si>
  <si>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</si>
  <si>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</si>
  <si>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</si>
  <si>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</si>
  <si>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</si>
  <si>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</si>
  <si>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</si>
  <si>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</si>
  <si>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</si>
  <si>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</si>
  <si>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</si>
  <si>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</si>
  <si>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</si>
  <si>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</si>
  <si>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</si>
  <si>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</si>
  <si>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</si>
  <si>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</si>
  <si>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</si>
  <si>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</si>
  <si>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</si>
  <si>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</si>
  <si>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</si>
  <si>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</si>
  <si>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</si>
  <si>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</si>
  <si>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</si>
  <si>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</si>
  <si>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</si>
  <si>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</si>
  <si>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</si>
  <si>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</si>
  <si>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</si>
  <si>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</si>
  <si>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</si>
  <si>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</si>
  <si>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</si>
  <si>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</si>
  <si>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</si>
  <si>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</si>
  <si>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</si>
  <si>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</si>
  <si>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</si>
  <si>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</si>
  <si>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</si>
  <si>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</si>
  <si>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</si>
  <si>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</si>
  <si>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</si>
  <si>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</si>
  <si>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</si>
  <si>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</si>
  <si>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</si>
  <si>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</si>
  <si>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</si>
  <si>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</si>
  <si>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</si>
  <si>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</si>
  <si>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</si>
  <si>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</si>
  <si>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</si>
  <si>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</si>
  <si>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</si>
  <si>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</si>
  <si>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</si>
  <si>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</si>
  <si>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</si>
  <si>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</si>
  <si>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</si>
  <si>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</si>
  <si>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</si>
  <si>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</si>
  <si>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</si>
  <si>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</si>
  <si>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</si>
  <si>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</si>
  <si>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</si>
  <si>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</si>
  <si>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</si>
  <si>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</si>
  <si>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Gonzalez</t>
  </si>
  <si>
    <t>Chelsea Jordan</t>
  </si>
  <si>
    <t>Chelsea Madan</t>
  </si>
  <si>
    <t>Chelsea Martinez</t>
  </si>
  <si>
    <t>Chelsea McDonald</t>
  </si>
  <si>
    <t>Chelsea Patel</t>
  </si>
  <si>
    <t>Chelsea Perez</t>
  </si>
  <si>
    <t>Chelsea Prasad</t>
  </si>
  <si>
    <t>Chelsea Raman</t>
  </si>
  <si>
    <t>Chelsea Ray</t>
  </si>
  <si>
    <t>Chelsea Rodriguez</t>
  </si>
  <si>
    <t>Chelsea Sai</t>
  </si>
  <si>
    <t>Chelsea Sanchez</t>
  </si>
  <si>
    <t>Chelsea Sara</t>
  </si>
  <si>
    <t>Chelsea Srini</t>
  </si>
  <si>
    <t>Chelsea Subram</t>
  </si>
  <si>
    <t>Chelsea Suri</t>
  </si>
  <si>
    <t>Cheryl Alan</t>
  </si>
  <si>
    <t>Cheryl Alvarez</t>
  </si>
  <si>
    <t>Cheryl Carlson</t>
  </si>
  <si>
    <t>Cheryl Dominguez</t>
  </si>
  <si>
    <t>Cheryl Gill</t>
  </si>
  <si>
    <t>Cheryl Hernandez</t>
  </si>
  <si>
    <t>Cheryl Jiménez</t>
  </si>
  <si>
    <t>Cheryl Martin</t>
  </si>
  <si>
    <t>Cheryl Moreno</t>
  </si>
  <si>
    <t>Cheryl Ortega</t>
  </si>
  <si>
    <t>Cheryl Ramos</t>
  </si>
  <si>
    <t>Cheryl Romero</t>
  </si>
  <si>
    <t>Cheryl Ruiz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</si>
  <si>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</si>
  <si>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</si>
  <si>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</si>
  <si>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</si>
  <si>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</si>
  <si>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</si>
  <si>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</si>
  <si>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</si>
  <si>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</si>
  <si>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</si>
  <si>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</si>
  <si>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</si>
  <si>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</si>
  <si>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</si>
  <si>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</si>
  <si>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</si>
  <si>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</si>
  <si>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</si>
  <si>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</si>
  <si>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</si>
  <si>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</si>
  <si>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</si>
  <si>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</si>
  <si>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</si>
  <si>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</si>
  <si>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</si>
  <si>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</si>
  <si>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</si>
  <si>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</si>
  <si>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</si>
  <si>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</si>
  <si>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</si>
  <si>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</si>
  <si>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</si>
  <si>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</si>
  <si>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</si>
  <si>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</si>
  <si>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</si>
  <si>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</si>
  <si>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</si>
  <si>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</si>
  <si>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</si>
  <si>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</si>
  <si>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</si>
  <si>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</si>
  <si>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</si>
  <si>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</si>
  <si>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</si>
  <si>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</si>
  <si>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</si>
  <si>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</si>
  <si>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</si>
  <si>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</si>
  <si>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</si>
  <si>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</si>
  <si>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</si>
  <si>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</si>
  <si>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</si>
  <si>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</si>
  <si>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</si>
  <si>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</si>
  <si>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</si>
  <si>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</si>
  <si>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</si>
  <si>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</si>
  <si>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</si>
  <si>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</si>
  <si>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</si>
  <si>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</si>
  <si>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</si>
  <si>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</si>
  <si>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</si>
  <si>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</si>
  <si>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</si>
  <si>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</si>
  <si>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</si>
  <si>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</si>
  <si>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</si>
  <si>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</si>
  <si>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</si>
  <si>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</si>
  <si>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</si>
  <si>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</si>
  <si>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</si>
  <si>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</si>
  <si>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</si>
  <si>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</si>
  <si>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</si>
  <si>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</si>
  <si>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</si>
  <si>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</si>
  <si>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</si>
  <si>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</si>
  <si>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</si>
  <si>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</si>
  <si>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</si>
  <si>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</si>
  <si>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</si>
  <si>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</si>
  <si>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</si>
  <si>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</si>
  <si>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</si>
  <si>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</si>
  <si>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</si>
  <si>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</si>
  <si>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</si>
  <si>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</si>
  <si>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</si>
  <si>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</si>
  <si>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</si>
  <si>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</si>
  <si>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</si>
  <si>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</si>
  <si>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</si>
  <si>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</si>
  <si>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</si>
  <si>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</si>
  <si>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</si>
  <si>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</si>
  <si>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</si>
  <si>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</si>
  <si>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</si>
  <si>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</si>
  <si>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</si>
  <si>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</si>
  <si>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</si>
  <si>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</si>
  <si>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Simmons</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</si>
  <si>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</si>
  <si>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</si>
  <si>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</si>
  <si>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</si>
  <si>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</si>
  <si>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</si>
  <si>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</si>
  <si>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</si>
  <si>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</si>
  <si>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</si>
  <si>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</si>
  <si>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</si>
  <si>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</si>
  <si>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</si>
  <si>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</si>
  <si>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</si>
  <si>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</si>
  <si>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</si>
  <si>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</si>
  <si>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</si>
  <si>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</si>
  <si>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</si>
  <si>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</si>
  <si>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</si>
  <si>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</si>
  <si>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</si>
  <si>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</si>
  <si>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</si>
  <si>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</si>
  <si>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</si>
  <si>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</si>
  <si>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</si>
  <si>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</si>
  <si>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</si>
  <si>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</si>
  <si>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</si>
  <si>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</si>
  <si>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</si>
  <si>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Jai</t>
  </si>
  <si>
    <t>Christine Nara</t>
  </si>
  <si>
    <t>Christine Nath</t>
  </si>
  <si>
    <t>Christine Raje</t>
  </si>
  <si>
    <t>Christine Raji</t>
  </si>
  <si>
    <t>Christine Shan</t>
  </si>
  <si>
    <t>Christine Sutton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</si>
  <si>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</si>
  <si>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</si>
  <si>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</si>
  <si>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</si>
  <si>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</si>
  <si>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</si>
  <si>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</si>
  <si>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</si>
  <si>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</si>
  <si>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</si>
  <si>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</si>
  <si>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</si>
  <si>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</si>
  <si>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</si>
  <si>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</si>
  <si>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</si>
  <si>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</si>
  <si>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</si>
  <si>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Walker</t>
  </si>
  <si>
    <t>Christopher White</t>
  </si>
  <si>
    <t>Christopher Wilson</t>
  </si>
  <si>
    <t>Christopher Winston</t>
  </si>
  <si>
    <t>Christy Andersen</t>
  </si>
  <si>
    <t>Christy Beck</t>
  </si>
  <si>
    <t>Christy Cai</t>
  </si>
  <si>
    <t>Christy Chande</t>
  </si>
  <si>
    <t>Christy Chander</t>
  </si>
  <si>
    <t>Christy Deng</t>
  </si>
  <si>
    <t>Christy Goel</t>
  </si>
  <si>
    <t>Christy Guo</t>
  </si>
  <si>
    <t>Christy Hu</t>
  </si>
  <si>
    <t>Christy Huang</t>
  </si>
  <si>
    <t>Christy Jai</t>
  </si>
  <si>
    <t>Christy Kumar</t>
  </si>
  <si>
    <t>Christy Lal</t>
  </si>
  <si>
    <t>Christy Li</t>
  </si>
  <si>
    <t>Christy Luo</t>
  </si>
  <si>
    <t>Christy McDonald</t>
  </si>
  <si>
    <t>Christy Nara</t>
  </si>
  <si>
    <t>Christy Nath</t>
  </si>
  <si>
    <t>Christy Shan</t>
  </si>
  <si>
    <t>Christy Wang</t>
  </si>
  <si>
    <t>Christy Xie</t>
  </si>
  <si>
    <t>Christy Zeng</t>
  </si>
  <si>
    <t>Christy Zhou</t>
  </si>
  <si>
    <t>Christy Zimmerman</t>
  </si>
  <si>
    <t>Cindy Edwards</t>
  </si>
  <si>
    <t>Cindy Foster</t>
  </si>
  <si>
    <t>Cindy Garcia</t>
  </si>
  <si>
    <t>Cindy Gonzalez</t>
  </si>
  <si>
    <t>Cindy Gray</t>
  </si>
  <si>
    <t>Cindy James</t>
  </si>
  <si>
    <t>Cindy Jordan</t>
  </si>
  <si>
    <t>Cindy Lewis</t>
  </si>
  <si>
    <t>Cindy Lopez</t>
  </si>
  <si>
    <t>Cindy Madan</t>
  </si>
  <si>
    <t>Cindy Malhotra</t>
  </si>
  <si>
    <t>Cindy Murphy</t>
  </si>
  <si>
    <t>Cindy Patel</t>
  </si>
  <si>
    <t>Cindy Prasad</t>
  </si>
  <si>
    <t>Cindy Rodriguez</t>
  </si>
  <si>
    <t>Cindy Sai</t>
  </si>
  <si>
    <t>Cindy Sanchez</t>
  </si>
  <si>
    <t>Cindy Sara</t>
  </si>
  <si>
    <t>Cindy Stewart</t>
  </si>
  <si>
    <t>Cindy Subram</t>
  </si>
  <si>
    <t>Cindy Suri</t>
  </si>
  <si>
    <t>Cindy Weber</t>
  </si>
  <si>
    <t>Clarence Anand</t>
  </si>
  <si>
    <t>Clarence Andersen</t>
  </si>
  <si>
    <t>Clarence Cai</t>
  </si>
  <si>
    <t>Clarence Chande</t>
  </si>
  <si>
    <t>Clarence Deng</t>
  </si>
  <si>
    <t>Clarence Gao</t>
  </si>
  <si>
    <t>Clarence Goel</t>
  </si>
  <si>
    <t>Clarence He</t>
  </si>
  <si>
    <t>Clarence Hu</t>
  </si>
  <si>
    <t>Clarence Huang</t>
  </si>
  <si>
    <t>Clarence Jai</t>
  </si>
  <si>
    <t>Clarence Kumar</t>
  </si>
  <si>
    <t>Clarence Li</t>
  </si>
  <si>
    <t>Clarence Liang</t>
  </si>
  <si>
    <t>Clarence Luo</t>
  </si>
  <si>
    <t>Clarence Nara</t>
  </si>
  <si>
    <t>Clarence Nath</t>
  </si>
  <si>
    <t>Clarence Pal</t>
  </si>
  <si>
    <t>Clarence Raji</t>
  </si>
  <si>
    <t>Clarence Sharma</t>
  </si>
  <si>
    <t>Clarence Ye</t>
  </si>
  <si>
    <t>Clarence Yuan</t>
  </si>
  <si>
    <t>Clarence Zeng</t>
  </si>
  <si>
    <t>Clarence Zhao</t>
  </si>
  <si>
    <t>Clarence Zheng</t>
  </si>
  <si>
    <t>Clarence Zhou</t>
  </si>
  <si>
    <t>Claudia Gao</t>
  </si>
  <si>
    <t>Claudia Guo</t>
  </si>
  <si>
    <t>Claudia He</t>
  </si>
  <si>
    <t>Claudia Holt</t>
  </si>
  <si>
    <t>Claudia Huang</t>
  </si>
  <si>
    <t>Claudia Li</t>
  </si>
  <si>
    <t>Claudia Ma</t>
  </si>
  <si>
    <t>Claudia McDonald</t>
  </si>
  <si>
    <t>Claudia She</t>
  </si>
  <si>
    <t>Claudia Sun</t>
  </si>
  <si>
    <t>Claudia Xu</t>
  </si>
  <si>
    <t>Claudia Yang</t>
  </si>
  <si>
    <t>Claudia Zhao</t>
  </si>
  <si>
    <t>Claudia Zhou</t>
  </si>
  <si>
    <t>Clayton Anand</t>
  </si>
  <si>
    <t>Clayton Andersen</t>
  </si>
  <si>
    <t>Clayton Beck</t>
  </si>
  <si>
    <t>Clayton Cai</t>
  </si>
  <si>
    <t>Clayton Gao</t>
  </si>
  <si>
    <t>Clayton Goel</t>
  </si>
  <si>
    <t>Clayton Guo</t>
  </si>
  <si>
    <t>Clayton He</t>
  </si>
  <si>
    <t>Clayton Kumar</t>
  </si>
  <si>
    <t>Clayton Li</t>
  </si>
  <si>
    <t>Clayton Liang</t>
  </si>
  <si>
    <t>Clayton Lu</t>
  </si>
  <si>
    <t>Clayton Nath</t>
  </si>
  <si>
    <t>Clayton Raje</t>
  </si>
  <si>
    <t>Clayton Raji</t>
  </si>
  <si>
    <t>Clayton Shan</t>
  </si>
  <si>
    <t>Clayton She</t>
  </si>
  <si>
    <t>Clayton Stone</t>
  </si>
  <si>
    <t>Clayton Tang</t>
  </si>
  <si>
    <t>Clayton Wagner</t>
  </si>
  <si>
    <t>Clayton Xie</t>
  </si>
  <si>
    <t>Clayton Yang</t>
  </si>
  <si>
    <t>Clayton Ye</t>
  </si>
  <si>
    <t>Clayton Zeng</t>
  </si>
  <si>
    <t>Clayton Zhang</t>
  </si>
  <si>
    <t>Clayton Zhao</t>
  </si>
  <si>
    <t>Clayton Zhu</t>
  </si>
  <si>
    <t>Clifford Arun</t>
  </si>
  <si>
    <t>Clifford Fernandez</t>
  </si>
  <si>
    <t>Clifford Garcia</t>
  </si>
  <si>
    <t>Clifford Kapoor</t>
  </si>
  <si>
    <t>Clifford Malhotra</t>
  </si>
  <si>
    <t>Clifford Mehta</t>
  </si>
  <si>
    <t>Clifford Patel</t>
  </si>
  <si>
    <t>Clifford Perez</t>
  </si>
  <si>
    <t>Clifford Rodriguez</t>
  </si>
  <si>
    <t>Clifford Srini</t>
  </si>
  <si>
    <t>Clifford Subram</t>
  </si>
  <si>
    <t>Clifford Suri</t>
  </si>
  <si>
    <t>Clifford Weber</t>
  </si>
  <si>
    <t>Clinton Alonso</t>
  </si>
  <si>
    <t>Clinton Alvarez</t>
  </si>
  <si>
    <t>Clinton Blanco</t>
  </si>
  <si>
    <t>Clinton Dominguez</t>
  </si>
  <si>
    <t>Clinton Gill</t>
  </si>
  <si>
    <t>Clinton Jiménez</t>
  </si>
  <si>
    <t>Clinton Moreno</t>
  </si>
  <si>
    <t>Clinton Munoz</t>
  </si>
  <si>
    <t>Clinton Navarro</t>
  </si>
  <si>
    <t>Clinton Rubio</t>
  </si>
  <si>
    <t>Clinton Sandberg</t>
  </si>
  <si>
    <t>Clinton Serrano</t>
  </si>
  <si>
    <t>Clinton Suarez</t>
  </si>
  <si>
    <t>Clinton Vazquez</t>
  </si>
  <si>
    <t>Cody Bailey</t>
  </si>
  <si>
    <t>Cody Bell</t>
  </si>
  <si>
    <t>Cody Cook</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</si>
  <si>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</si>
  <si>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</si>
  <si>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</si>
  <si>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</si>
  <si>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</si>
  <si>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</si>
  <si>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</si>
  <si>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</si>
  <si>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</si>
  <si>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</si>
  <si>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</si>
  <si>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</si>
  <si>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</si>
  <si>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</si>
  <si>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</si>
  <si>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</si>
  <si>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</si>
  <si>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</si>
  <si>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</si>
  <si>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</si>
  <si>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</si>
  <si>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</si>
  <si>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</si>
  <si>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</si>
  <si>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</si>
  <si>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</si>
  <si>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</si>
  <si>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</si>
  <si>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</si>
  <si>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</si>
  <si>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</si>
  <si>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</si>
  <si>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Reed</t>
  </si>
  <si>
    <t>Cole Richardson</t>
  </si>
  <si>
    <t>Cole Rivera</t>
  </si>
  <si>
    <t>Cole Rogers</t>
  </si>
  <si>
    <t>Cole Sanchez</t>
  </si>
  <si>
    <t>Cole Sanders</t>
  </si>
  <si>
    <t>Cole Stewart</t>
  </si>
  <si>
    <t>Cole Torres</t>
  </si>
  <si>
    <t>Cole Ward</t>
  </si>
  <si>
    <t>Cole Watson</t>
  </si>
  <si>
    <t>Colin Anand</t>
  </si>
  <si>
    <t>Colin Beck</t>
  </si>
  <si>
    <t>Colin Cai</t>
  </si>
  <si>
    <t>Colin Chander</t>
  </si>
  <si>
    <t>Colin Chen</t>
  </si>
  <si>
    <t>Colin Gao</t>
  </si>
  <si>
    <t>Colin Goel</t>
  </si>
  <si>
    <t>Colin Huang</t>
  </si>
  <si>
    <t>Colin Jai</t>
  </si>
  <si>
    <t>Colin Lin</t>
  </si>
  <si>
    <t>Colin Liu</t>
  </si>
  <si>
    <t>Colin Lu</t>
  </si>
  <si>
    <t>Colin Nath</t>
  </si>
  <si>
    <t>Colin Pal</t>
  </si>
  <si>
    <t>Colin Rai</t>
  </si>
  <si>
    <t>Colin Raje</t>
  </si>
  <si>
    <t>Colin Raji</t>
  </si>
  <si>
    <t>Colin Sun</t>
  </si>
  <si>
    <t>Colin Wang</t>
  </si>
  <si>
    <t>Colin Wu</t>
  </si>
  <si>
    <t>Colin Xie</t>
  </si>
  <si>
    <t>Colin Ye</t>
  </si>
  <si>
    <t>Colin Zeng</t>
  </si>
  <si>
    <t>Colin Zheng</t>
  </si>
  <si>
    <t>Colin Zhou</t>
  </si>
  <si>
    <t>Colleen Anand</t>
  </si>
  <si>
    <t>Colleen Andersen</t>
  </si>
  <si>
    <t>Colleen Beck</t>
  </si>
  <si>
    <t>Colleen Cai</t>
  </si>
  <si>
    <t>Colleen Chavez</t>
  </si>
  <si>
    <t>Colleen Chen</t>
  </si>
  <si>
    <t>Colleen Gao</t>
  </si>
  <si>
    <t>Colleen Goel</t>
  </si>
  <si>
    <t>Colleen Guo</t>
  </si>
  <si>
    <t>Colleen Hu</t>
  </si>
  <si>
    <t>Colleen Jai</t>
  </si>
  <si>
    <t>Colleen Kumar</t>
  </si>
  <si>
    <t>Colleen Li</t>
  </si>
  <si>
    <t>Colleen Liang</t>
  </si>
  <si>
    <t>Colleen Lin</t>
  </si>
  <si>
    <t>Colleen Liu</t>
  </si>
  <si>
    <t>Colleen Lu</t>
  </si>
  <si>
    <t>Colleen Ma</t>
  </si>
  <si>
    <t>Colleen Nara</t>
  </si>
  <si>
    <t>Colleen Nath</t>
  </si>
  <si>
    <t>Colleen Sharma</t>
  </si>
  <si>
    <t>Colleen Shen</t>
  </si>
  <si>
    <t>Colleen Sun</t>
  </si>
  <si>
    <t>Colleen Tang</t>
  </si>
  <si>
    <t>Colleen Wu</t>
  </si>
  <si>
    <t>Colleen Xie</t>
  </si>
  <si>
    <t>Colleen Yuan</t>
  </si>
  <si>
    <t>Colleen Zhang</t>
  </si>
  <si>
    <t>Colleen Zhao</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</si>
  <si>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</si>
  <si>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</si>
  <si>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</si>
  <si>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</si>
  <si>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</si>
  <si>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</si>
  <si>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</si>
  <si>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</si>
  <si>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</si>
  <si>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</si>
  <si>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</si>
  <si>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</si>
  <si>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</si>
  <si>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</si>
  <si>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</si>
  <si>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</si>
  <si>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</si>
  <si>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</si>
  <si>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</si>
  <si>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</si>
  <si>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</si>
  <si>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</si>
  <si>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</si>
  <si>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</si>
  <si>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</si>
  <si>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</si>
  <si>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</si>
  <si>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</si>
  <si>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</si>
  <si>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</si>
  <si>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</si>
  <si>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</si>
  <si>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</si>
  <si>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</si>
  <si>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</si>
  <si>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</si>
  <si>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</si>
  <si>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</si>
  <si>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</si>
  <si>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</si>
  <si>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Russell</t>
  </si>
  <si>
    <t>Connor Scott</t>
  </si>
  <si>
    <t>Connor Sharma</t>
  </si>
  <si>
    <t>Connor Simmons</t>
  </si>
  <si>
    <t>Connor Turner</t>
  </si>
  <si>
    <t>Connor Washington</t>
  </si>
  <si>
    <t>Connor Winston</t>
  </si>
  <si>
    <t>Connor Wright</t>
  </si>
  <si>
    <t>Connor Young</t>
  </si>
  <si>
    <t>Connor Zhang</t>
  </si>
  <si>
    <t>Corey Anand</t>
  </si>
  <si>
    <t>Corey Andersen</t>
  </si>
  <si>
    <t>Corey Beck</t>
  </si>
  <si>
    <t>Corey Chander</t>
  </si>
  <si>
    <t>Corey Deng</t>
  </si>
  <si>
    <t>Corey Goel</t>
  </si>
  <si>
    <t>Corey Kumar</t>
  </si>
  <si>
    <t>Corey Luo</t>
  </si>
  <si>
    <t>Corey Nara</t>
  </si>
  <si>
    <t>Corey Pal</t>
  </si>
  <si>
    <t>Corey Raje</t>
  </si>
  <si>
    <t>Corey Tang</t>
  </si>
  <si>
    <t>Corey Yuan</t>
  </si>
  <si>
    <t>Cory Chandra</t>
  </si>
  <si>
    <t>Cory Fernandez</t>
  </si>
  <si>
    <t>Cory Garcia</t>
  </si>
  <si>
    <t>Cory Kapoor</t>
  </si>
  <si>
    <t>Cory Mehta</t>
  </si>
  <si>
    <t>Cory Patel</t>
  </si>
  <si>
    <t>Cory Perez</t>
  </si>
  <si>
    <t>Cory Raman</t>
  </si>
  <si>
    <t>Cory Rodriguez</t>
  </si>
  <si>
    <t>Cory Sai</t>
  </si>
  <si>
    <t>Cory Sara</t>
  </si>
  <si>
    <t>Cory Suri</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</si>
  <si>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</si>
  <si>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</si>
  <si>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</si>
  <si>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</si>
  <si>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</si>
  <si>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</si>
  <si>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</si>
  <si>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</si>
  <si>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</si>
  <si>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</si>
  <si>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</si>
  <si>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</si>
  <si>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</si>
  <si>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</si>
  <si>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</si>
  <si>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</si>
  <si>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</si>
  <si>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</si>
  <si>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</si>
  <si>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</si>
  <si>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</si>
  <si>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</si>
  <si>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</si>
  <si>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</si>
  <si>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</si>
  <si>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</si>
  <si>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</si>
  <si>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</si>
  <si>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</si>
  <si>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Moreno</t>
  </si>
  <si>
    <t>Craig Navarro</t>
  </si>
  <si>
    <t>Craig Ortega</t>
  </si>
  <si>
    <t>Craig Romero</t>
  </si>
  <si>
    <t>Craig Rubio</t>
  </si>
  <si>
    <t>Craig Ruiz</t>
  </si>
  <si>
    <t>Craig Suarez</t>
  </si>
  <si>
    <t>Cristina Anand</t>
  </si>
  <si>
    <t>Cristina Beck</t>
  </si>
  <si>
    <t>Cristina Chande</t>
  </si>
  <si>
    <t>Cristina Chander</t>
  </si>
  <si>
    <t>Cristina Deng</t>
  </si>
  <si>
    <t>Cristina Goel</t>
  </si>
  <si>
    <t>Cristina Jai</t>
  </si>
  <si>
    <t>Cristina Raji</t>
  </si>
  <si>
    <t>Cristina Shan</t>
  </si>
  <si>
    <t>Cristina She</t>
  </si>
  <si>
    <t>Cristina Yuan</t>
  </si>
  <si>
    <t>Crystal Cai</t>
  </si>
  <si>
    <t>Crystal Gao</t>
  </si>
  <si>
    <t>Crystal Guo</t>
  </si>
  <si>
    <t>Crystal He</t>
  </si>
  <si>
    <t>Crystal Liang</t>
  </si>
  <si>
    <t>Crystal Lin</t>
  </si>
  <si>
    <t>Crystal Liu</t>
  </si>
  <si>
    <t>Crystal Sun</t>
  </si>
  <si>
    <t>Crystal Wu</t>
  </si>
  <si>
    <t>Crystal Zeng</t>
  </si>
  <si>
    <t>Crystal Zhang</t>
  </si>
  <si>
    <t>Crystal Zheng</t>
  </si>
  <si>
    <t>Crystal Zhu</t>
  </si>
  <si>
    <t>Curtis Guo</t>
  </si>
  <si>
    <t>Curtis Hu</t>
  </si>
  <si>
    <t>Curtis Li</t>
  </si>
  <si>
    <t>Curtis Liang</t>
  </si>
  <si>
    <t>Curtis Lin</t>
  </si>
  <si>
    <t>Curtis Liu</t>
  </si>
  <si>
    <t>Curtis She</t>
  </si>
  <si>
    <t>Curtis Wu</t>
  </si>
  <si>
    <t>Curtis Xu</t>
  </si>
  <si>
    <t>Curtis Zhou</t>
  </si>
  <si>
    <t>Curtis Zimmerman</t>
  </si>
  <si>
    <t>Cynthia Arun</t>
  </si>
  <si>
    <t>Cynthia Fernandez</t>
  </si>
  <si>
    <t>Cynthia Garcia</t>
  </si>
  <si>
    <t>Cynthia Lopez</t>
  </si>
  <si>
    <t>Cynthia Madan</t>
  </si>
  <si>
    <t>Cynthia Mehta</t>
  </si>
  <si>
    <t>Cynthia Perez</t>
  </si>
  <si>
    <t>Cynthia Prasad</t>
  </si>
  <si>
    <t>Cynthia Raman</t>
  </si>
  <si>
    <t>Cynthia Rana</t>
  </si>
  <si>
    <t>Cynthia Sai</t>
  </si>
  <si>
    <t>Cynthia Saunders</t>
  </si>
  <si>
    <t>Cynthia Srini</t>
  </si>
  <si>
    <t>Cynthia Subram</t>
  </si>
  <si>
    <t>Cynthia Suri</t>
  </si>
  <si>
    <t>Daisuke Yanagishima</t>
  </si>
  <si>
    <t>Daisy Alonso</t>
  </si>
  <si>
    <t>Daisy Alvarez</t>
  </si>
  <si>
    <t>Daisy Blanco</t>
  </si>
  <si>
    <t>Daisy Carlson</t>
  </si>
  <si>
    <t>Daisy Gill</t>
  </si>
  <si>
    <t>Daisy Gutierrez</t>
  </si>
  <si>
    <t>Daisy Hernandez</t>
  </si>
  <si>
    <t>Daisy Munoz</t>
  </si>
  <si>
    <t>Daisy Ortega</t>
  </si>
  <si>
    <t>Daisy Ramos</t>
  </si>
  <si>
    <t>Daisy Romero</t>
  </si>
  <si>
    <t>Daisy Sanz</t>
  </si>
  <si>
    <t>Daisy Serrano</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</si>
  <si>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</si>
  <si>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</si>
  <si>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</si>
  <si>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</si>
  <si>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</si>
  <si>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</si>
  <si>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</si>
  <si>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</si>
  <si>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</si>
  <si>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</si>
  <si>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</si>
  <si>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</si>
  <si>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</si>
  <si>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</si>
  <si>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</si>
  <si>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</si>
  <si>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</si>
  <si>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</si>
  <si>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</si>
  <si>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</si>
  <si>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</si>
  <si>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</si>
  <si>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Chander</t>
  </si>
  <si>
    <t>Dale Deng</t>
  </si>
  <si>
    <t>Dale Holt</t>
  </si>
  <si>
    <t>Dale Lal</t>
  </si>
  <si>
    <t>Dale Luo</t>
  </si>
  <si>
    <t>Dale Rai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</si>
  <si>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</si>
  <si>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</si>
  <si>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</si>
  <si>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</si>
  <si>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</si>
  <si>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</si>
  <si>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</si>
  <si>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</si>
  <si>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</si>
  <si>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</si>
  <si>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</si>
  <si>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</si>
  <si>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</si>
  <si>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</si>
  <si>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</si>
  <si>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</si>
  <si>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</si>
  <si>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</si>
  <si>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</si>
  <si>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</si>
  <si>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Collins</t>
  </si>
  <si>
    <t>Dalton Cook</t>
  </si>
  <si>
    <t>Dalton Cooper</t>
  </si>
  <si>
    <t>Dalton Cox</t>
  </si>
  <si>
    <t>Dalton Diaz</t>
  </si>
  <si>
    <t>Dalton Edwards</t>
  </si>
  <si>
    <t>Dalton Evans</t>
  </si>
  <si>
    <t>Dalton Flores</t>
  </si>
  <si>
    <t>Dalton Foster</t>
  </si>
  <si>
    <t>Dalton Gonzales</t>
  </si>
  <si>
    <t>Dalton Gonzalez</t>
  </si>
  <si>
    <t>Dalton Gray</t>
  </si>
  <si>
    <t>Dalton Green</t>
  </si>
  <si>
    <t>Dalton Hall</t>
  </si>
  <si>
    <t>Dalton Hayes</t>
  </si>
  <si>
    <t>Dalton Hernandez</t>
  </si>
  <si>
    <t>Dalton Hill</t>
  </si>
  <si>
    <t>Dalton Howard</t>
  </si>
  <si>
    <t>Dalton Hughes</t>
  </si>
  <si>
    <t>Dalton Jackson</t>
  </si>
  <si>
    <t>Dalton James</t>
  </si>
  <si>
    <t>Dalton Jenkins</t>
  </si>
  <si>
    <t>Dalton Johnson</t>
  </si>
  <si>
    <t>Dalton Jones</t>
  </si>
  <si>
    <t>Dalton Kelly</t>
  </si>
  <si>
    <t>Dalton Lewis</t>
  </si>
  <si>
    <t>Dalton Long</t>
  </si>
  <si>
    <t>Dalton Lopez</t>
  </si>
  <si>
    <t>Dalton Martin</t>
  </si>
  <si>
    <t>Dalton Martinez</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</si>
  <si>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</si>
  <si>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</si>
  <si>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</si>
  <si>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</si>
  <si>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</si>
  <si>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</si>
  <si>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</si>
  <si>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</si>
  <si>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</si>
  <si>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</si>
  <si>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</si>
  <si>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</si>
  <si>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</si>
  <si>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</si>
  <si>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</si>
  <si>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</si>
  <si>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</si>
  <si>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</si>
  <si>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</si>
  <si>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</si>
  <si>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</si>
  <si>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</si>
  <si>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</si>
  <si>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</si>
  <si>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</si>
  <si>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</si>
  <si>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</si>
  <si>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</si>
  <si>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</si>
  <si>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</si>
  <si>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</si>
  <si>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</si>
  <si>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</si>
  <si>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</si>
  <si>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</si>
  <si>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</si>
  <si>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</si>
  <si>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</si>
  <si>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</si>
  <si>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</si>
  <si>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</si>
  <si>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</si>
  <si>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</si>
  <si>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</si>
  <si>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</si>
  <si>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</si>
  <si>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</si>
  <si>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Chen</t>
  </si>
  <si>
    <t>Damien Deng</t>
  </si>
  <si>
    <t>Damien He</t>
  </si>
  <si>
    <t>Damien Hu</t>
  </si>
  <si>
    <t>Damien Jai</t>
  </si>
  <si>
    <t>Damien Lal</t>
  </si>
  <si>
    <t>Damien Li</t>
  </si>
  <si>
    <t>Damien Liu</t>
  </si>
  <si>
    <t>Damien Lu</t>
  </si>
  <si>
    <t>Damien Luo</t>
  </si>
  <si>
    <t>Damien Ma</t>
  </si>
  <si>
    <t>Damien Nara</t>
  </si>
  <si>
    <t>Damien Pal</t>
  </si>
  <si>
    <t>Damien Rai</t>
  </si>
  <si>
    <t>Damien Raje</t>
  </si>
  <si>
    <t>Damien Shen</t>
  </si>
  <si>
    <t>Damien Stone</t>
  </si>
  <si>
    <t>Damien Sun</t>
  </si>
  <si>
    <t>Damien Tang</t>
  </si>
  <si>
    <t>Damien Xie</t>
  </si>
  <si>
    <t>Damien Xu</t>
  </si>
  <si>
    <t>Damien Yuan</t>
  </si>
  <si>
    <t>Damien Zhao</t>
  </si>
  <si>
    <t>Damien Zheng</t>
  </si>
  <si>
    <t>Damien Zhou</t>
  </si>
  <si>
    <t>Dana Alonso</t>
  </si>
  <si>
    <t>Dana Alvarez</t>
  </si>
  <si>
    <t>Dana Blanco</t>
  </si>
  <si>
    <t>Dana Carlson</t>
  </si>
  <si>
    <t>Dana Dominguez</t>
  </si>
  <si>
    <t>Dana Gill</t>
  </si>
  <si>
    <t>Dana Gomez</t>
  </si>
  <si>
    <t>Dana Jiménez</t>
  </si>
  <si>
    <t>Dana Martin</t>
  </si>
  <si>
    <t>Dana Muñoz</t>
  </si>
  <si>
    <t>Dana Ortega</t>
  </si>
  <si>
    <t>Dana Romero</t>
  </si>
  <si>
    <t>Dana Rubio</t>
  </si>
  <si>
    <t>Dana Ruiz</t>
  </si>
  <si>
    <t>Dana Schmidt</t>
  </si>
  <si>
    <t>Dana Torres</t>
  </si>
  <si>
    <t>Dana Vazquez</t>
  </si>
  <si>
    <t>Daniel Anderson</t>
  </si>
  <si>
    <t>Daniel Brown</t>
  </si>
  <si>
    <t>Daniel Clark</t>
  </si>
  <si>
    <t>Daniel Davis</t>
  </si>
  <si>
    <t>Daniel Garcia</t>
  </si>
  <si>
    <t>Daniel Harris</t>
  </si>
  <si>
    <t>Daniel Jackson</t>
  </si>
  <si>
    <t>Daniel Jones</t>
  </si>
  <si>
    <t>Daniel Lee</t>
  </si>
  <si>
    <t>Daniel Lewis</t>
  </si>
  <si>
    <t>Daniel Martin</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</si>
  <si>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</si>
  <si>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</si>
  <si>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</si>
  <si>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</si>
  <si>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</si>
  <si>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</si>
  <si>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</si>
  <si>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</si>
  <si>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</si>
  <si>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</si>
  <si>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</si>
  <si>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</si>
  <si>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</si>
  <si>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</si>
  <si>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</si>
  <si>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</si>
  <si>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</si>
  <si>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</si>
  <si>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</si>
  <si>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</si>
  <si>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</si>
  <si>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</si>
  <si>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</si>
  <si>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</si>
  <si>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</si>
  <si>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</si>
  <si>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</si>
  <si>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</si>
  <si>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</si>
  <si>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</si>
  <si>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</si>
  <si>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</si>
  <si>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</si>
  <si>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Ward</t>
  </si>
  <si>
    <t>Danielle Watson</t>
  </si>
  <si>
    <t>Danny Alvarez</t>
  </si>
  <si>
    <t>Danny Blanco</t>
  </si>
  <si>
    <t>Danny Carlson</t>
  </si>
  <si>
    <t>Danny Gill</t>
  </si>
  <si>
    <t>Danny Gutierrez</t>
  </si>
  <si>
    <t>Danny Jiménez</t>
  </si>
  <si>
    <t>Danny Martin</t>
  </si>
  <si>
    <t>Danny Munoz</t>
  </si>
  <si>
    <t>Danny Navarro</t>
  </si>
  <si>
    <t>Danny Romero</t>
  </si>
  <si>
    <t>Danny Rubio</t>
  </si>
  <si>
    <t>Darrell Anand</t>
  </si>
  <si>
    <t>Darrell Andersen</t>
  </si>
  <si>
    <t>Darrell Beck</t>
  </si>
  <si>
    <t>Darrell Chande</t>
  </si>
  <si>
    <t>Darrell Chander</t>
  </si>
  <si>
    <t>Darrell Deng</t>
  </si>
  <si>
    <t>Darrell Goel</t>
  </si>
  <si>
    <t>Darrell Jai</t>
  </si>
  <si>
    <t>Darrell Kumar</t>
  </si>
  <si>
    <t>Darrell Pal</t>
  </si>
  <si>
    <t>Darrell Rai</t>
  </si>
  <si>
    <t>Darrell Raji</t>
  </si>
  <si>
    <t>Darrell Stone</t>
  </si>
  <si>
    <t>Darrell Xie</t>
  </si>
  <si>
    <t>Darren Alvarez</t>
  </si>
  <si>
    <t>Darren Arun</t>
  </si>
  <si>
    <t>Darren Blanco</t>
  </si>
  <si>
    <t>Darren Carlson</t>
  </si>
  <si>
    <t>Darren Chandra</t>
  </si>
  <si>
    <t>Darren Diaz</t>
  </si>
  <si>
    <t>Darren Fernandez</t>
  </si>
  <si>
    <t>Darren Gill</t>
  </si>
  <si>
    <t>Darren Gonzalez</t>
  </si>
  <si>
    <t>Darren Kapoor</t>
  </si>
  <si>
    <t>Darren Madan</t>
  </si>
  <si>
    <t>Darren Martin</t>
  </si>
  <si>
    <t>Darren Moreno</t>
  </si>
  <si>
    <t>Darren Navarro</t>
  </si>
  <si>
    <t>Darren Patel</t>
  </si>
  <si>
    <t>Darren Raman</t>
  </si>
  <si>
    <t>Darren Ramos</t>
  </si>
  <si>
    <t>Darren Rodriguez</t>
  </si>
  <si>
    <t>Darren Romero</t>
  </si>
  <si>
    <t>Darren Rubio</t>
  </si>
  <si>
    <t>Darren Ruiz</t>
  </si>
  <si>
    <t>Darren Sai</t>
  </si>
  <si>
    <t>Darren Sanchez</t>
  </si>
  <si>
    <t>Darren Saunders</t>
  </si>
  <si>
    <t>Darren Schmidt</t>
  </si>
  <si>
    <t>Darren Suarez</t>
  </si>
  <si>
    <t>Darren Suri</t>
  </si>
  <si>
    <t>Darren Vazquez</t>
  </si>
  <si>
    <t>Darren Weber</t>
  </si>
  <si>
    <t>Darryl Chen</t>
  </si>
  <si>
    <t>Darryl Gao</t>
  </si>
  <si>
    <t>Darryl Guo</t>
  </si>
  <si>
    <t>Darryl He</t>
  </si>
  <si>
    <t>Darryl Hu</t>
  </si>
  <si>
    <t>Darryl Li</t>
  </si>
  <si>
    <t>Darryl Sun</t>
  </si>
  <si>
    <t>Darryl West</t>
  </si>
  <si>
    <t>Darryl Wu</t>
  </si>
  <si>
    <t>Darryl Xu</t>
  </si>
  <si>
    <t>Darryl Ye</t>
  </si>
  <si>
    <t>Darryl Zeng</t>
  </si>
  <si>
    <t>Darryl Zhang</t>
  </si>
  <si>
    <t>Darryl Zhao</t>
  </si>
  <si>
    <t>Darryl Zhou</t>
  </si>
  <si>
    <t>Dave Natsuhara</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</si>
  <si>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</si>
  <si>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</si>
  <si>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</si>
  <si>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</si>
  <si>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</si>
  <si>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</si>
  <si>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</si>
  <si>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</si>
  <si>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</si>
  <si>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</si>
  <si>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</si>
  <si>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</si>
  <si>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</si>
  <si>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</si>
  <si>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</si>
  <si>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</si>
  <si>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</si>
  <si>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</si>
  <si>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</si>
  <si>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</si>
  <si>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</si>
  <si>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</si>
  <si>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</si>
  <si>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</si>
  <si>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</si>
  <si>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Lewis</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</si>
  <si>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</si>
  <si>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</si>
  <si>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</si>
  <si>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</si>
  <si>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</si>
  <si>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</si>
  <si>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</si>
  <si>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</si>
  <si>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</si>
  <si>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</si>
  <si>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</si>
  <si>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</si>
  <si>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</si>
  <si>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</si>
  <si>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</si>
  <si>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</si>
  <si>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</si>
  <si>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</si>
  <si>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</si>
  <si>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</si>
  <si>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</si>
  <si>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</si>
  <si>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</si>
  <si>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</si>
  <si>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</si>
  <si>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</si>
  <si>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</si>
  <si>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</si>
  <si>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</si>
  <si>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</si>
  <si>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</si>
  <si>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</si>
  <si>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</si>
  <si>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</si>
  <si>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Guo</t>
  </si>
  <si>
    <t>Dawn Hu</t>
  </si>
  <si>
    <t>Dawn Jai</t>
  </si>
  <si>
    <t>Dawn Kumar</t>
  </si>
  <si>
    <t>Dawn Lal</t>
  </si>
  <si>
    <t>Dawn Lu</t>
  </si>
  <si>
    <t>Dawn Luo</t>
  </si>
  <si>
    <t>Dawn Pal</t>
  </si>
  <si>
    <t>Dawn Raje</t>
  </si>
  <si>
    <t>Dawn Shan</t>
  </si>
  <si>
    <t>Dawn Sharma</t>
  </si>
  <si>
    <t>Dawn Shen</t>
  </si>
  <si>
    <t>Dawn Stone</t>
  </si>
  <si>
    <t>Dawn Sun</t>
  </si>
  <si>
    <t>Dawn Wang</t>
  </si>
  <si>
    <t>Dawn Wu</t>
  </si>
  <si>
    <t>Dawn Yang</t>
  </si>
  <si>
    <t>Dawn Ye</t>
  </si>
  <si>
    <t>Dawn Yuan</t>
  </si>
  <si>
    <t>Dawn Zhao</t>
  </si>
  <si>
    <t>Dawn Zhou</t>
  </si>
  <si>
    <t>Deanna Alonso</t>
  </si>
  <si>
    <t>Deanna Alvarez</t>
  </si>
  <si>
    <t>Deanna Blanco</t>
  </si>
  <si>
    <t>Deanna Chandra</t>
  </si>
  <si>
    <t>Deanna Diaz</t>
  </si>
  <si>
    <t>Deanna Dominguez</t>
  </si>
  <si>
    <t>Deanna Fernandez</t>
  </si>
  <si>
    <t>Deanna Garcia</t>
  </si>
  <si>
    <t>Deanna Gill</t>
  </si>
  <si>
    <t>Deanna Gomez</t>
  </si>
  <si>
    <t>Deanna Gutierrez</t>
  </si>
  <si>
    <t>Deanna Hernandez</t>
  </si>
  <si>
    <t>Deanna Kapoor</t>
  </si>
  <si>
    <t>Deanna Madan</t>
  </si>
  <si>
    <t>Deanna Malhotra</t>
  </si>
  <si>
    <t>Deanna Martinez</t>
  </si>
  <si>
    <t>Deanna Navarro</t>
  </si>
  <si>
    <t>Deanna Perez</t>
  </si>
  <si>
    <t>Deanna Prasad</t>
  </si>
  <si>
    <t>Deanna Ramos</t>
  </si>
  <si>
    <t>Deanna Rodriguez</t>
  </si>
  <si>
    <t>Deanna Ruiz</t>
  </si>
  <si>
    <t>Deanna Sabella</t>
  </si>
  <si>
    <t>Deanna Sai</t>
  </si>
  <si>
    <t>Deanna Sara</t>
  </si>
  <si>
    <t>Deanna Suarez</t>
  </si>
  <si>
    <t>Deanna Subram</t>
  </si>
  <si>
    <t>Deanna Suri</t>
  </si>
  <si>
    <t>Deanna Torres</t>
  </si>
  <si>
    <t>Deanna Vazquez</t>
  </si>
  <si>
    <t>Deb Dominguez</t>
  </si>
  <si>
    <t>Deb Foster</t>
  </si>
  <si>
    <t>Deb Hughes</t>
  </si>
  <si>
    <t>Deb Moreno</t>
  </si>
  <si>
    <t>Deb Torres</t>
  </si>
  <si>
    <t>Deb Wagner</t>
  </si>
  <si>
    <t>Deborah Anand</t>
  </si>
  <si>
    <t>Deborah Chande</t>
  </si>
  <si>
    <t>Deborah Goel</t>
  </si>
  <si>
    <t>Deborah McDonald</t>
  </si>
  <si>
    <t>Deborah Nara</t>
  </si>
  <si>
    <t>Deborah Pal</t>
  </si>
  <si>
    <t>Deborah Raje</t>
  </si>
  <si>
    <t>Deborah Sharma</t>
  </si>
  <si>
    <t>Deborah She</t>
  </si>
  <si>
    <t>Deborah Shen</t>
  </si>
  <si>
    <t>Deborah Xie</t>
  </si>
  <si>
    <t>Deborah Xu</t>
  </si>
  <si>
    <t>Denise Gonzalez</t>
  </si>
  <si>
    <t>Denise Lopez</t>
  </si>
  <si>
    <t>Denise Malhotra</t>
  </si>
  <si>
    <t>Denise Martinez</t>
  </si>
  <si>
    <t>Denise Patel</t>
  </si>
  <si>
    <t>Denise Perez</t>
  </si>
  <si>
    <t>Denise Raman</t>
  </si>
  <si>
    <t>Denise Rana</t>
  </si>
  <si>
    <t>Denise Rodriguez</t>
  </si>
  <si>
    <t>Denise Smith</t>
  </si>
  <si>
    <t>Denise Subram</t>
  </si>
  <si>
    <t>Denise Suri</t>
  </si>
  <si>
    <t>Dennis Cai</t>
  </si>
  <si>
    <t>Dennis Chen</t>
  </si>
  <si>
    <t>Dennis Gao</t>
  </si>
  <si>
    <t>Dennis Guo</t>
  </si>
  <si>
    <t>Dennis Huang</t>
  </si>
  <si>
    <t>Dennis Li</t>
  </si>
  <si>
    <t>Dennis Ma</t>
  </si>
  <si>
    <t>Dennis She</t>
  </si>
  <si>
    <t>Dennis Wang</t>
  </si>
  <si>
    <t>Dennis Ware</t>
  </si>
  <si>
    <t>Dennis Wu</t>
  </si>
  <si>
    <t>Dennis Yang</t>
  </si>
  <si>
    <t>Dennis Zhang</t>
  </si>
  <si>
    <t>Dennis Zhao</t>
  </si>
  <si>
    <t>Dennis Zhou</t>
  </si>
  <si>
    <t>Dennis Zhu</t>
  </si>
  <si>
    <t>Derek Anand</t>
  </si>
  <si>
    <t>Derek Chander</t>
  </si>
  <si>
    <t>Derek Nath</t>
  </si>
  <si>
    <t>Derek Sharma</t>
  </si>
  <si>
    <t>Derek Shen</t>
  </si>
  <si>
    <t>Derek Tang</t>
  </si>
  <si>
    <t>Derek Xu</t>
  </si>
  <si>
    <t>Derrick Alonso</t>
  </si>
  <si>
    <t>Derrick Bradley</t>
  </si>
  <si>
    <t>Derrick Carlson</t>
  </si>
  <si>
    <t>Derrick Dominguez</t>
  </si>
  <si>
    <t>Derrick Hernandez</t>
  </si>
  <si>
    <t>Derrick Jiménez</t>
  </si>
  <si>
    <t>Derrick Martin</t>
  </si>
  <si>
    <t>Derrick Moreno</t>
  </si>
  <si>
    <t>Derrick Munoz</t>
  </si>
  <si>
    <t>Derrick Navarro</t>
  </si>
  <si>
    <t>Derrick Ramos</t>
  </si>
  <si>
    <t>Derrick Romero</t>
  </si>
  <si>
    <t>Derrick Ruiz</t>
  </si>
  <si>
    <t>Derrick Schmidt</t>
  </si>
  <si>
    <t>Derrick Torres</t>
  </si>
  <si>
    <t>Derrick Vazquez</t>
  </si>
  <si>
    <t>Desiree Alonso</t>
  </si>
  <si>
    <t>Desiree Bradley</t>
  </si>
  <si>
    <t>Desiree Carlson</t>
  </si>
  <si>
    <t>Desiree Dominguez</t>
  </si>
  <si>
    <t>Desiree Gill</t>
  </si>
  <si>
    <t>Desiree Jimenez</t>
  </si>
  <si>
    <t>Desiree Munoz</t>
  </si>
  <si>
    <t>Desiree Navarro</t>
  </si>
  <si>
    <t>Desiree Ortega</t>
  </si>
  <si>
    <t>Desiree Sanz</t>
  </si>
  <si>
    <t>Desiree Serrano</t>
  </si>
  <si>
    <t>Desiree Suarez</t>
  </si>
  <si>
    <t>Desiree Torres</t>
  </si>
  <si>
    <t>Desiree Vazquez</t>
  </si>
  <si>
    <t>Destiny Alexander</t>
  </si>
  <si>
    <t>Destiny Anderson</t>
  </si>
  <si>
    <t>Destiny Barnes</t>
  </si>
  <si>
    <t>Destiny Bell</t>
  </si>
  <si>
    <t>Destiny Bennett</t>
  </si>
  <si>
    <t>Destiny Brooks</t>
  </si>
  <si>
    <t>Destiny Brown</t>
  </si>
  <si>
    <t>Destiny Bryant</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</si>
  <si>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</si>
  <si>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</si>
  <si>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</si>
  <si>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</si>
  <si>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</si>
  <si>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</si>
  <si>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</si>
  <si>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</si>
  <si>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</si>
  <si>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</si>
  <si>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</si>
  <si>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</si>
  <si>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</si>
  <si>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</si>
  <si>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</si>
  <si>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</si>
  <si>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</si>
  <si>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</si>
  <si>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</si>
  <si>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</si>
  <si>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</si>
  <si>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Kelly</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</si>
  <si>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</si>
  <si>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</si>
  <si>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</si>
  <si>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</si>
  <si>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</si>
  <si>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</si>
  <si>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</si>
  <si>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</si>
  <si>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</si>
  <si>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</si>
  <si>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</si>
  <si>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</si>
  <si>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</si>
  <si>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</si>
  <si>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</si>
  <si>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</si>
  <si>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</si>
  <si>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</si>
  <si>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</si>
  <si>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</si>
  <si>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</si>
  <si>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</si>
  <si>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</si>
  <si>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</si>
  <si>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</si>
  <si>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</si>
  <si>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</si>
  <si>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</si>
  <si>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</si>
  <si>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</si>
  <si>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White</t>
  </si>
  <si>
    <t>Destiny Williams</t>
  </si>
  <si>
    <t>Destiny Wilson</t>
  </si>
  <si>
    <t>Destiny Wood</t>
  </si>
  <si>
    <t>Devin Alexander</t>
  </si>
  <si>
    <t>Devin Anderson</t>
  </si>
  <si>
    <t>Devin Baker</t>
  </si>
  <si>
    <t>Devin Bell</t>
  </si>
  <si>
    <t>Devin Bennett</t>
  </si>
  <si>
    <t>Devin Brooks</t>
  </si>
  <si>
    <t>Devin Brown</t>
  </si>
  <si>
    <t>Devin Bryant</t>
  </si>
  <si>
    <t>Devin Butler</t>
  </si>
  <si>
    <t>Devin Carter</t>
  </si>
  <si>
    <t>Devin Clark</t>
  </si>
  <si>
    <t>Devin Coleman</t>
  </si>
  <si>
    <t>Devin Collins</t>
  </si>
  <si>
    <t>Devin Cooper</t>
  </si>
  <si>
    <t>Devin Cox</t>
  </si>
  <si>
    <t>Devin Evans</t>
  </si>
  <si>
    <t>Devin Flores</t>
  </si>
  <si>
    <t>Devin Foster</t>
  </si>
  <si>
    <t>Devin Garcia</t>
  </si>
  <si>
    <t>Devin Gray</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</si>
  <si>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</si>
  <si>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</si>
  <si>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</si>
  <si>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</si>
  <si>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</si>
  <si>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</si>
  <si>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</si>
  <si>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</si>
  <si>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</si>
  <si>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</si>
  <si>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</si>
  <si>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</si>
  <si>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</si>
  <si>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</si>
  <si>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</si>
  <si>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</si>
  <si>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</si>
  <si>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</si>
  <si>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</si>
  <si>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</si>
  <si>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</si>
  <si>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</si>
  <si>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</si>
  <si>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</si>
  <si>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</si>
  <si>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</si>
  <si>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</si>
  <si>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</si>
  <si>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</si>
  <si>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</si>
  <si>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</si>
  <si>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</si>
  <si>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</si>
  <si>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</si>
  <si>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</si>
  <si>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</si>
  <si>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Roberts</t>
  </si>
  <si>
    <t>Devin Robinson</t>
  </si>
  <si>
    <t>Devin Rodriguez</t>
  </si>
  <si>
    <t>Devin Ross</t>
  </si>
  <si>
    <t>Devin Russell</t>
  </si>
  <si>
    <t>Devin Sanchez</t>
  </si>
  <si>
    <t>Devin Simmons</t>
  </si>
  <si>
    <t>Devin Smith</t>
  </si>
  <si>
    <t>Devin Stewart</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</si>
  <si>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</si>
  <si>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</si>
  <si>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</si>
  <si>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</si>
  <si>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</si>
  <si>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</si>
  <si>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</si>
  <si>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</si>
  <si>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</si>
  <si>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</si>
  <si>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</si>
  <si>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</si>
  <si>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</si>
  <si>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</si>
  <si>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Goel</t>
  </si>
  <si>
    <t>Devon Pal</t>
  </si>
  <si>
    <t>Devon Raheem</t>
  </si>
  <si>
    <t>Devon Shan</t>
  </si>
  <si>
    <t>Devon Sharma</t>
  </si>
  <si>
    <t>Devon Tang</t>
  </si>
  <si>
    <t>Devon Xie</t>
  </si>
  <si>
    <t>Diana Carlson</t>
  </si>
  <si>
    <t>Diana Jimenez</t>
  </si>
  <si>
    <t>Diana Martin</t>
  </si>
  <si>
    <t>Diana Munoz</t>
  </si>
  <si>
    <t>Diana Navarro</t>
  </si>
  <si>
    <t>Diana Ortega</t>
  </si>
  <si>
    <t>Diana Ramos</t>
  </si>
  <si>
    <t>Diana Romero</t>
  </si>
  <si>
    <t>Diana Rubio</t>
  </si>
  <si>
    <t>Diana Ruiz</t>
  </si>
  <si>
    <t>Diana Sanz</t>
  </si>
  <si>
    <t>Diana Serrano</t>
  </si>
  <si>
    <t>Diana Suarez</t>
  </si>
  <si>
    <t>Diana Torres</t>
  </si>
  <si>
    <t>Diana Vazquez</t>
  </si>
  <si>
    <t>Diane Alvarez</t>
  </si>
  <si>
    <t>Diane Carlson</t>
  </si>
  <si>
    <t>Diane Dominguez</t>
  </si>
  <si>
    <t>Diane Hernandez</t>
  </si>
  <si>
    <t>Diane Jimenez</t>
  </si>
  <si>
    <t>Diane Moreno</t>
  </si>
  <si>
    <t>Diane Navarro</t>
  </si>
  <si>
    <t>Diane Rubio</t>
  </si>
  <si>
    <t>Diane Ruiz</t>
  </si>
  <si>
    <t>Diane Suarez</t>
  </si>
  <si>
    <t>Dianne Slattengren</t>
  </si>
  <si>
    <t>Dominic Chandra</t>
  </si>
  <si>
    <t>Dominic Fernandez</t>
  </si>
  <si>
    <t>Dominic Garcia</t>
  </si>
  <si>
    <t>Dominic Gonzalez</t>
  </si>
  <si>
    <t>Dominic Madan</t>
  </si>
  <si>
    <t>Dominic Martinez</t>
  </si>
  <si>
    <t>Dominic Mehta</t>
  </si>
  <si>
    <t>Dominic Patel</t>
  </si>
  <si>
    <t>Dominic Perez</t>
  </si>
  <si>
    <t>Dominic Raman</t>
  </si>
  <si>
    <t>Dominic Rana</t>
  </si>
  <si>
    <t>Dominic Rodriguez</t>
  </si>
  <si>
    <t>Dominic Sai</t>
  </si>
  <si>
    <t>Dominic Sanchez</t>
  </si>
  <si>
    <t>Dominic Sara</t>
  </si>
  <si>
    <t>Dominic Srini</t>
  </si>
  <si>
    <t>Dominic Suri</t>
  </si>
  <si>
    <t>Dominic Vance</t>
  </si>
  <si>
    <t>Dominique Arun</t>
  </si>
  <si>
    <t>Dominique Fernandez</t>
  </si>
  <si>
    <t>Dominique Jordan</t>
  </si>
  <si>
    <t>Dominique Lopez</t>
  </si>
  <si>
    <t>Dominique Malhotra</t>
  </si>
  <si>
    <t>Dominique Martinez</t>
  </si>
  <si>
    <t>Dominique Mehta</t>
  </si>
  <si>
    <t>Dominique Patel</t>
  </si>
  <si>
    <t>Dominique Prasad</t>
  </si>
  <si>
    <t>Dominique Sai</t>
  </si>
  <si>
    <t>Dominique Sanchez</t>
  </si>
  <si>
    <t>Dominique Saunders</t>
  </si>
  <si>
    <t>Dominique Subram</t>
  </si>
  <si>
    <t>Dominique Suri</t>
  </si>
  <si>
    <t>Don Lal</t>
  </si>
  <si>
    <t>Don Lee</t>
  </si>
  <si>
    <t>Don Malhotra</t>
  </si>
  <si>
    <t>Don Roessler</t>
  </si>
  <si>
    <t>Donald Arun</t>
  </si>
  <si>
    <t>Donald Chandra</t>
  </si>
  <si>
    <t>Donald Kapoor</t>
  </si>
  <si>
    <t>Donald Madan</t>
  </si>
  <si>
    <t>Donald Martinez</t>
  </si>
  <si>
    <t>Donald McDonald</t>
  </si>
  <si>
    <t>Donald Mehta</t>
  </si>
  <si>
    <t>Donald Patel</t>
  </si>
  <si>
    <t>Donald Perez</t>
  </si>
  <si>
    <t>Donald Prasad</t>
  </si>
  <si>
    <t>Donald Raman</t>
  </si>
  <si>
    <t>Donald Sanchez</t>
  </si>
  <si>
    <t>Donald Srini</t>
  </si>
  <si>
    <t>Donald Subram</t>
  </si>
  <si>
    <t>Donald Suri</t>
  </si>
  <si>
    <t>Donna Anand</t>
  </si>
  <si>
    <t>Donna Chande</t>
  </si>
  <si>
    <t>Donna Chander</t>
  </si>
  <si>
    <t>Donna Deng</t>
  </si>
  <si>
    <t>Donna Goel</t>
  </si>
  <si>
    <t>Donna Kumar</t>
  </si>
  <si>
    <t>Donna Luo</t>
  </si>
  <si>
    <t>Donna Nath</t>
  </si>
  <si>
    <t>Donna Rai</t>
  </si>
  <si>
    <t>Donna Shan</t>
  </si>
  <si>
    <t>Donna She</t>
  </si>
  <si>
    <t>Donna Tang</t>
  </si>
  <si>
    <t>Donna Xie</t>
  </si>
  <si>
    <t>Donna Yuan</t>
  </si>
  <si>
    <t>Douglas Arun</t>
  </si>
  <si>
    <t>Douglas Fernandez</t>
  </si>
  <si>
    <t>Douglas Garcia</t>
  </si>
  <si>
    <t>Douglas Gonzalez</t>
  </si>
  <si>
    <t>Douglas Kapoor</t>
  </si>
  <si>
    <t>Douglas Madan</t>
  </si>
  <si>
    <t>Douglas Mehta</t>
  </si>
  <si>
    <t>Douglas Perez</t>
  </si>
  <si>
    <t>Douglas Prasad</t>
  </si>
  <si>
    <t>Douglas Raman</t>
  </si>
  <si>
    <t>Douglas Rana</t>
  </si>
  <si>
    <t>Douglas Sai</t>
  </si>
  <si>
    <t>Douglas Sanchez</t>
  </si>
  <si>
    <t>Douglas Sara</t>
  </si>
  <si>
    <t>Douglas Vance</t>
  </si>
  <si>
    <t>Drew Anand</t>
  </si>
  <si>
    <t>Drew Bhat</t>
  </si>
  <si>
    <t>Drew Chande</t>
  </si>
  <si>
    <t>Drew Deng</t>
  </si>
  <si>
    <t>Drew Kumar</t>
  </si>
  <si>
    <t>Drew Luo</t>
  </si>
  <si>
    <t>Drew Nara</t>
  </si>
  <si>
    <t>Drew Rai</t>
  </si>
  <si>
    <t>Drew Raje</t>
  </si>
  <si>
    <t>Drew Raji</t>
  </si>
  <si>
    <t>Drew Sharma</t>
  </si>
  <si>
    <t>Drew She</t>
  </si>
  <si>
    <t>Drew Shen</t>
  </si>
  <si>
    <t>Drew Xu</t>
  </si>
  <si>
    <t>Drew Yuan</t>
  </si>
  <si>
    <t>Dustin Anand</t>
  </si>
  <si>
    <t>Dustin Andersen</t>
  </si>
  <si>
    <t>Dustin Chande</t>
  </si>
  <si>
    <t>Dustin Deng</t>
  </si>
  <si>
    <t>Dustin Jai</t>
  </si>
  <si>
    <t>Dustin Kumar</t>
  </si>
  <si>
    <t>Dustin Nath</t>
  </si>
  <si>
    <t>Dustin Rai</t>
  </si>
  <si>
    <t>Dustin Raje</t>
  </si>
  <si>
    <t>Dustin Raji</t>
  </si>
  <si>
    <t>Dustin Shan</t>
  </si>
  <si>
    <t>Dustin She</t>
  </si>
  <si>
    <t>Dustin Xu</t>
  </si>
  <si>
    <t>Dustin Yuan</t>
  </si>
  <si>
    <t>Dwayne Alonso</t>
  </si>
  <si>
    <t>Dwayne Alvarez</t>
  </si>
  <si>
    <t>Dwayne Dominguez</t>
  </si>
  <si>
    <t>Dwayne Gomez</t>
  </si>
  <si>
    <t>Dwayne Gutierrez</t>
  </si>
  <si>
    <t>Dwayne Hernandez</t>
  </si>
  <si>
    <t>Dwayne Martin</t>
  </si>
  <si>
    <t>Dwayne Munoz</t>
  </si>
  <si>
    <t>Dwayne Navarro</t>
  </si>
  <si>
    <t>Dwayne Ramos</t>
  </si>
  <si>
    <t>Dwayne Rubio</t>
  </si>
  <si>
    <t>Dwayne Ruiz</t>
  </si>
  <si>
    <t>Dwayne Sanz</t>
  </si>
  <si>
    <t>Dwayne Suarez</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</si>
  <si>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</si>
  <si>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</si>
  <si>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</si>
  <si>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</si>
  <si>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</si>
  <si>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</si>
  <si>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</si>
  <si>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</si>
  <si>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</si>
  <si>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</si>
  <si>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</si>
  <si>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</si>
  <si>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</si>
  <si>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</si>
  <si>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</si>
  <si>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</si>
  <si>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</si>
  <si>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</si>
  <si>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</si>
  <si>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</si>
  <si>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</si>
  <si>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</si>
  <si>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</si>
  <si>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</si>
  <si>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</si>
  <si>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</si>
  <si>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</si>
  <si>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</si>
  <si>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</si>
  <si>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</si>
  <si>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</si>
  <si>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</si>
  <si>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</si>
  <si>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</si>
  <si>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</si>
  <si>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</si>
  <si>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Ross</t>
  </si>
  <si>
    <t>Dylan Russell</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</si>
  <si>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</si>
  <si>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</si>
  <si>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</si>
  <si>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</si>
  <si>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</si>
  <si>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</si>
  <si>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</si>
  <si>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</si>
  <si>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</si>
  <si>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</si>
  <si>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</si>
  <si>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</si>
  <si>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</si>
  <si>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Blanco</t>
  </si>
  <si>
    <t>Ebony Chandra</t>
  </si>
  <si>
    <t>Ebony Diaz</t>
  </si>
  <si>
    <t>Ebony Fernandez</t>
  </si>
  <si>
    <t>Ebony Garcia</t>
  </si>
  <si>
    <t>Ebony Gill</t>
  </si>
  <si>
    <t>Ebony Gomez</t>
  </si>
  <si>
    <t>Ebony Gutierrez</t>
  </si>
  <si>
    <t>Ebony Jimenez</t>
  </si>
  <si>
    <t>Ebony Lopez</t>
  </si>
  <si>
    <t>Ebony Malhotra</t>
  </si>
  <si>
    <t>Ebony Martinez</t>
  </si>
  <si>
    <t>Ebony Moreno</t>
  </si>
  <si>
    <t>Ebony Patel</t>
  </si>
  <si>
    <t>Ebony Raman</t>
  </si>
  <si>
    <t>Ebony Ramos</t>
  </si>
  <si>
    <t>Ebony Rana</t>
  </si>
  <si>
    <t>Ebony Ruiz</t>
  </si>
  <si>
    <t>Ebony Sai</t>
  </si>
  <si>
    <t>Ebony Sanz</t>
  </si>
  <si>
    <t>Ebony Srini</t>
  </si>
  <si>
    <t>Ebony Suarez</t>
  </si>
  <si>
    <t>Ebony Subram</t>
  </si>
  <si>
    <t>Ebony Suri</t>
  </si>
  <si>
    <t>Ebony Vance</t>
  </si>
  <si>
    <t>Ebony Vazquez</t>
  </si>
  <si>
    <t>Eddie Alonso</t>
  </si>
  <si>
    <t>Eddie Alvarez</t>
  </si>
  <si>
    <t>Eddie Dominguez</t>
  </si>
  <si>
    <t>Eddie Gomez</t>
  </si>
  <si>
    <t>Eddie Gutierrez</t>
  </si>
  <si>
    <t>Eddie Hernandez</t>
  </si>
  <si>
    <t>Eddie Martin</t>
  </si>
  <si>
    <t>Eddie Munoz</t>
  </si>
  <si>
    <t>Eddie Romero</t>
  </si>
  <si>
    <t>Eddie Rubio</t>
  </si>
  <si>
    <t>Eddie Ruiz</t>
  </si>
  <si>
    <t>Eddie Serrano</t>
  </si>
  <si>
    <t>Eddie Suarez</t>
  </si>
  <si>
    <t>Edgar Arun</t>
  </si>
  <si>
    <t>Edgar Chapman</t>
  </si>
  <si>
    <t>Edgar Kapoor</t>
  </si>
  <si>
    <t>Edgar Madan</t>
  </si>
  <si>
    <t>Edgar Malhotra</t>
  </si>
  <si>
    <t>Edgar Patel</t>
  </si>
  <si>
    <t>Edgar Rana</t>
  </si>
  <si>
    <t>Edgar Rodriguez</t>
  </si>
  <si>
    <t>Edgar Sai</t>
  </si>
  <si>
    <t>Edgar Sanchez</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</si>
  <si>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</si>
  <si>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</si>
  <si>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</si>
  <si>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</si>
  <si>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</si>
  <si>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</si>
  <si>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</si>
  <si>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</si>
  <si>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</si>
  <si>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</si>
  <si>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</si>
  <si>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</si>
  <si>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</si>
  <si>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</si>
  <si>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</si>
  <si>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</si>
  <si>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</si>
  <si>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</si>
  <si>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</si>
  <si>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</si>
  <si>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</si>
  <si>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</si>
  <si>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</si>
  <si>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</si>
  <si>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</si>
  <si>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</si>
  <si>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</si>
  <si>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</si>
  <si>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</si>
  <si>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</si>
  <si>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</si>
  <si>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</si>
  <si>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</si>
  <si>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</si>
  <si>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</si>
  <si>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Henderson</t>
  </si>
  <si>
    <t>Eduardo Hernandez</t>
  </si>
  <si>
    <t>Eduardo Hughes</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</si>
  <si>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</si>
  <si>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</si>
  <si>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</si>
  <si>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</si>
  <si>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</si>
  <si>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</si>
  <si>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</si>
  <si>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</si>
  <si>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</si>
  <si>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</si>
  <si>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</si>
  <si>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</si>
  <si>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</si>
  <si>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</si>
  <si>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</si>
  <si>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</si>
  <si>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</si>
  <si>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</si>
  <si>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</si>
  <si>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</si>
  <si>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</si>
  <si>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</si>
  <si>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</si>
  <si>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</si>
  <si>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</si>
  <si>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</si>
  <si>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</si>
  <si>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</si>
  <si>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</si>
  <si>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</si>
  <si>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</si>
  <si>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</si>
  <si>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</si>
  <si>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</si>
  <si>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</si>
  <si>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</si>
  <si>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</si>
  <si>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</si>
  <si>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</si>
  <si>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</si>
  <si>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</si>
  <si>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</si>
  <si>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</si>
  <si>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</si>
  <si>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</si>
  <si>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</si>
  <si>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</si>
  <si>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</si>
  <si>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</si>
  <si>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</si>
  <si>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</si>
  <si>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</si>
  <si>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</si>
  <si>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</si>
  <si>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</si>
  <si>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</si>
  <si>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</si>
  <si>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</si>
  <si>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</si>
  <si>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</si>
  <si>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</si>
  <si>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</si>
  <si>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</si>
  <si>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</si>
  <si>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</si>
  <si>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</si>
  <si>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</si>
  <si>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</si>
  <si>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</si>
  <si>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</si>
  <si>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</si>
  <si>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</si>
  <si>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</si>
  <si>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</si>
  <si>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</si>
  <si>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</si>
  <si>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</si>
  <si>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</si>
  <si>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</si>
  <si>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</si>
  <si>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</si>
  <si>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</si>
  <si>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</si>
  <si>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</si>
  <si>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</si>
  <si>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</si>
  <si>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</si>
  <si>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</si>
  <si>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</si>
  <si>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</si>
  <si>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</si>
  <si>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</si>
  <si>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</si>
  <si>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</si>
  <si>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</si>
  <si>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</si>
  <si>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</si>
  <si>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</si>
  <si>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</si>
  <si>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</si>
  <si>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</si>
  <si>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</si>
  <si>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</si>
  <si>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</si>
  <si>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</si>
  <si>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</si>
  <si>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</si>
  <si>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</si>
  <si>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</si>
  <si>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</si>
  <si>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</si>
  <si>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</si>
  <si>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</si>
  <si>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</si>
  <si>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</si>
  <si>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</si>
  <si>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</si>
  <si>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Wood</t>
  </si>
  <si>
    <t>Edward Wright</t>
  </si>
  <si>
    <t>Edward Young</t>
  </si>
  <si>
    <t>Edwin Chande</t>
  </si>
  <si>
    <t>Edwin Chen</t>
  </si>
  <si>
    <t>Edwin Deng</t>
  </si>
  <si>
    <t>Edwin Goel</t>
  </si>
  <si>
    <t>Edwin Guo</t>
  </si>
  <si>
    <t>Edwin He</t>
  </si>
  <si>
    <t>Edwin Huang</t>
  </si>
  <si>
    <t>Edwin Jai</t>
  </si>
  <si>
    <t>Edwin Kumar</t>
  </si>
  <si>
    <t>Edwin Lal</t>
  </si>
  <si>
    <t>Edwin Liang</t>
  </si>
  <si>
    <t>Edwin Liu</t>
  </si>
  <si>
    <t>Edwin Lu</t>
  </si>
  <si>
    <t>Edwin Luo</t>
  </si>
  <si>
    <t>Edwin Nath</t>
  </si>
  <si>
    <t>Edwin Pal</t>
  </si>
  <si>
    <t>Edwin Rai</t>
  </si>
  <si>
    <t>Edwin Raje</t>
  </si>
  <si>
    <t>Edwin Raji</t>
  </si>
  <si>
    <t>Edwin Shan</t>
  </si>
  <si>
    <t>Edwin She</t>
  </si>
  <si>
    <t>Edwin Shen</t>
  </si>
  <si>
    <t>Edwin West</t>
  </si>
  <si>
    <t>Edwin Xie</t>
  </si>
  <si>
    <t>Edwin Yang</t>
  </si>
  <si>
    <t>Edwin Yuan</t>
  </si>
  <si>
    <t>Edwin Zhao</t>
  </si>
  <si>
    <t>Edwin Zhou</t>
  </si>
  <si>
    <t>Elena Velez Amezaga</t>
  </si>
  <si>
    <t>Elijah Adams</t>
  </si>
  <si>
    <t>Elijah Alexander</t>
  </si>
  <si>
    <t>Elijah Allen</t>
  </si>
  <si>
    <t>Elijah Baker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</si>
  <si>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</si>
  <si>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</si>
  <si>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</si>
  <si>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</si>
  <si>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</si>
  <si>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</si>
  <si>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</si>
  <si>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</si>
  <si>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</si>
  <si>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</si>
  <si>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</si>
  <si>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</si>
  <si>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</si>
  <si>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</si>
  <si>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</si>
  <si>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</si>
  <si>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</si>
  <si>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</si>
  <si>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</si>
  <si>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</si>
  <si>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</si>
  <si>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</si>
  <si>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</si>
  <si>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</si>
  <si>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</si>
  <si>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</si>
  <si>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</si>
  <si>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</si>
  <si>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</si>
  <si>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</si>
  <si>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</si>
  <si>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</si>
  <si>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</si>
  <si>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</si>
  <si>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</si>
  <si>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</si>
  <si>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Sharma</t>
  </si>
  <si>
    <t>Elijah Wang</t>
  </si>
  <si>
    <t>Elijah Washington</t>
  </si>
  <si>
    <t>Elijah Wright</t>
  </si>
  <si>
    <t>Elijah Yang</t>
  </si>
  <si>
    <t>Elijah Young</t>
  </si>
  <si>
    <t>Elijah Zhang</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</si>
  <si>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</si>
  <si>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</si>
  <si>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</si>
  <si>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</si>
  <si>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</si>
  <si>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</si>
  <si>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</si>
  <si>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</si>
  <si>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</si>
  <si>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</si>
  <si>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</si>
  <si>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</si>
  <si>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</si>
  <si>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</si>
  <si>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</si>
  <si>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</si>
  <si>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</si>
  <si>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</si>
  <si>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</si>
  <si>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Jones</t>
  </si>
  <si>
    <t>Elizabeth Lee</t>
  </si>
  <si>
    <t>Elizabeth Lewis</t>
  </si>
  <si>
    <t>Elizabeth Long</t>
  </si>
  <si>
    <t>Elizabeth Martin</t>
  </si>
  <si>
    <t>Elizabeth Martinez</t>
  </si>
  <si>
    <t>Elizabeth Miller</t>
  </si>
  <si>
    <t>Elizabeth Moore</t>
  </si>
  <si>
    <t>Elizabeth Patterson</t>
  </si>
  <si>
    <t>Elizabeth Perry</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</si>
  <si>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</si>
  <si>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</si>
  <si>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</si>
  <si>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</si>
  <si>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</si>
  <si>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</si>
  <si>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</si>
  <si>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</si>
  <si>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</si>
  <si>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</si>
  <si>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</si>
  <si>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</si>
  <si>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</si>
  <si>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</si>
  <si>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</si>
  <si>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</si>
  <si>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</si>
  <si>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</si>
  <si>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</si>
  <si>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</si>
  <si>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</si>
  <si>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</si>
  <si>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</si>
  <si>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</si>
  <si>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</si>
  <si>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</si>
  <si>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</si>
  <si>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</si>
  <si>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</si>
  <si>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</si>
  <si>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</si>
  <si>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</si>
  <si>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</si>
  <si>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</si>
  <si>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</si>
  <si>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</si>
  <si>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</si>
  <si>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Lee</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</si>
  <si>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</si>
  <si>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</si>
  <si>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</si>
  <si>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</si>
  <si>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</si>
  <si>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</si>
  <si>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</si>
  <si>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</si>
  <si>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</si>
  <si>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</si>
  <si>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</si>
  <si>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</si>
  <si>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</si>
  <si>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</si>
  <si>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</si>
  <si>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</si>
  <si>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</si>
  <si>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</si>
  <si>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</si>
  <si>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</si>
  <si>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</si>
  <si>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</si>
  <si>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</si>
  <si>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</si>
  <si>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</si>
  <si>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</si>
  <si>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Brown</t>
  </si>
  <si>
    <t>Emma Bryant</t>
  </si>
  <si>
    <t>Emma Butler</t>
  </si>
  <si>
    <t>Emma Clark</t>
  </si>
  <si>
    <t>Emma Coleman</t>
  </si>
  <si>
    <t>Emma Cook</t>
  </si>
  <si>
    <t>Emma Cooper</t>
  </si>
  <si>
    <t>Emma Cox</t>
  </si>
  <si>
    <t>Emma Davis</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</si>
  <si>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</si>
  <si>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</si>
  <si>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</si>
  <si>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</si>
  <si>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</si>
  <si>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</si>
  <si>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</si>
  <si>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</si>
  <si>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</si>
  <si>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</si>
  <si>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</si>
  <si>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</si>
  <si>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</si>
  <si>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</si>
  <si>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Jones</t>
  </si>
  <si>
    <t>Emma Lee</t>
  </si>
  <si>
    <t>Emma Lewis</t>
  </si>
  <si>
    <t>Emma Long</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</si>
  <si>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</si>
  <si>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</si>
  <si>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</si>
  <si>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</si>
  <si>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</si>
  <si>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</si>
  <si>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</si>
  <si>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</si>
  <si>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</si>
  <si>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</si>
  <si>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</si>
  <si>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</si>
  <si>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</si>
  <si>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</si>
  <si>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</si>
  <si>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</si>
  <si>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</si>
  <si>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</si>
  <si>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</si>
  <si>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</si>
  <si>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</si>
  <si>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</si>
  <si>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</si>
  <si>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</si>
  <si>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</si>
  <si>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</si>
  <si>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</si>
  <si>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</si>
  <si>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</si>
  <si>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</si>
  <si>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</si>
  <si>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</si>
  <si>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</si>
  <si>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</si>
  <si>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</si>
  <si>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Garcia</t>
  </si>
  <si>
    <t>Emmanuel Kapoor</t>
  </si>
  <si>
    <t>Emmanuel Lopez</t>
  </si>
  <si>
    <t>Emmanuel Madan</t>
  </si>
  <si>
    <t>Emmanuel Patel</t>
  </si>
  <si>
    <t>Emmanuel Perez</t>
  </si>
  <si>
    <t>Emmanuel Prasad</t>
  </si>
  <si>
    <t>Emmanuel Raman</t>
  </si>
  <si>
    <t>Emmanuel Rana</t>
  </si>
  <si>
    <t>Emmanuel Rodriguez</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</si>
  <si>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</si>
  <si>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</si>
  <si>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</si>
  <si>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</si>
  <si>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</si>
  <si>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</si>
  <si>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</si>
  <si>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</si>
  <si>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</si>
  <si>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</si>
  <si>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</si>
  <si>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</si>
  <si>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</si>
  <si>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</si>
  <si>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</si>
  <si>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</si>
  <si>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</si>
  <si>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</si>
  <si>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</si>
  <si>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Green</t>
  </si>
  <si>
    <t>Eric Griffin</t>
  </si>
  <si>
    <t>Eric Hall</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</si>
  <si>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</si>
  <si>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</si>
  <si>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</si>
  <si>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</si>
  <si>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</si>
  <si>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</si>
  <si>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</si>
  <si>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</si>
  <si>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</si>
  <si>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</si>
  <si>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</si>
  <si>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</si>
  <si>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</si>
  <si>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</si>
  <si>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</si>
  <si>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</si>
  <si>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</si>
  <si>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</si>
  <si>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</si>
  <si>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</si>
  <si>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</si>
  <si>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</si>
  <si>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Sharma</t>
  </si>
  <si>
    <t>Eric Simmons</t>
  </si>
  <si>
    <t>Eric Turner</t>
  </si>
  <si>
    <t>Eric Wang</t>
  </si>
  <si>
    <t>Eric Washington</t>
  </si>
  <si>
    <t>Eric Wright</t>
  </si>
  <si>
    <t>Eric Yang</t>
  </si>
  <si>
    <t>Eric Young</t>
  </si>
  <si>
    <t>Eric Zhang</t>
  </si>
  <si>
    <t>Erica Cai</t>
  </si>
  <si>
    <t>Erica He</t>
  </si>
  <si>
    <t>Erica Hu</t>
  </si>
  <si>
    <t>Erica Huang</t>
  </si>
  <si>
    <t>Erica Liang</t>
  </si>
  <si>
    <t>Erica Lin</t>
  </si>
  <si>
    <t>Erica Lu</t>
  </si>
  <si>
    <t>Erica Wu</t>
  </si>
  <si>
    <t>Erica Xu</t>
  </si>
  <si>
    <t>Erica Yang</t>
  </si>
  <si>
    <t>Erica Zhang</t>
  </si>
  <si>
    <t>Erica Zhao</t>
  </si>
  <si>
    <t>Erica Zhou</t>
  </si>
  <si>
    <t>Erick Arun</t>
  </si>
  <si>
    <t>Erick Fernandez</t>
  </si>
  <si>
    <t>Erick Garcia</t>
  </si>
  <si>
    <t>Erick Gonzalez</t>
  </si>
  <si>
    <t>Erick Kapoor</t>
  </si>
  <si>
    <t>Erick Lopez</t>
  </si>
  <si>
    <t>Erick Malhotra</t>
  </si>
  <si>
    <t>Erick Martinez</t>
  </si>
  <si>
    <t>Erick Patel</t>
  </si>
  <si>
    <t>Erick Perez</t>
  </si>
  <si>
    <t>Erick Prasad</t>
  </si>
  <si>
    <t>Erick Rana</t>
  </si>
  <si>
    <t>Erick Rodriguez</t>
  </si>
  <si>
    <t>Erick Sai</t>
  </si>
  <si>
    <t>Erick Sanchez</t>
  </si>
  <si>
    <t>Erick Sara</t>
  </si>
  <si>
    <t>Erick Srini</t>
  </si>
  <si>
    <t>Erick Subram</t>
  </si>
  <si>
    <t>Erick Vance</t>
  </si>
  <si>
    <t>Erik Diaz</t>
  </si>
  <si>
    <t>Erik Dominguez</t>
  </si>
  <si>
    <t>Erik Gill</t>
  </si>
  <si>
    <t>Erik Gutierrez</t>
  </si>
  <si>
    <t>Erik Martin</t>
  </si>
  <si>
    <t>Erik Munoz</t>
  </si>
  <si>
    <t>Erik Ortega</t>
  </si>
  <si>
    <t>Erik Ramos</t>
  </si>
  <si>
    <t>Erik Romero</t>
  </si>
  <si>
    <t>Erik Rubio</t>
  </si>
  <si>
    <t>Erik Ruiz</t>
  </si>
  <si>
    <t>Erik Sanz</t>
  </si>
  <si>
    <t>Erik Serrano</t>
  </si>
  <si>
    <t>Erik Suarez</t>
  </si>
  <si>
    <t>Erik Torres</t>
  </si>
  <si>
    <t>Erik Vazquez</t>
  </si>
  <si>
    <t>Erika Alvarez</t>
  </si>
  <si>
    <t>Erika Carlson</t>
  </si>
  <si>
    <t>Erika Diaz</t>
  </si>
  <si>
    <t>Erika Dominguez</t>
  </si>
  <si>
    <t>Erika Gomez</t>
  </si>
  <si>
    <t>Erika Munoz</t>
  </si>
  <si>
    <t>Erika Navarro</t>
  </si>
  <si>
    <t>Erika Ortega</t>
  </si>
  <si>
    <t>Erika Ruiz</t>
  </si>
  <si>
    <t>Erika Sanz</t>
  </si>
  <si>
    <t>Erika Serrano</t>
  </si>
  <si>
    <t>Erika Torres</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</si>
  <si>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</si>
  <si>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</si>
  <si>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</si>
  <si>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</si>
  <si>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</si>
  <si>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</si>
  <si>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</si>
  <si>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</si>
  <si>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</si>
  <si>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</si>
  <si>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</si>
  <si>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</si>
  <si>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</si>
  <si>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</si>
  <si>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</si>
  <si>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</si>
  <si>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</si>
  <si>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</si>
  <si>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</si>
  <si>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</si>
  <si>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</si>
  <si>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</si>
  <si>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</si>
  <si>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</si>
  <si>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</si>
  <si>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</si>
  <si>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Harrison</t>
  </si>
  <si>
    <t>Ernest Hu</t>
  </si>
  <si>
    <t>Ernest Huang</t>
  </si>
  <si>
    <t>Ernest Li</t>
  </si>
  <si>
    <t>Ernest Liang</t>
  </si>
  <si>
    <t>Ernest Lin</t>
  </si>
  <si>
    <t>Ernest Liu</t>
  </si>
  <si>
    <t>Ernest Lu</t>
  </si>
  <si>
    <t>Ernest She</t>
  </si>
  <si>
    <t>Ernest Sun</t>
  </si>
  <si>
    <t>Ernest Wang</t>
  </si>
  <si>
    <t>Ernest Xu</t>
  </si>
  <si>
    <t>Ernest Ye</t>
  </si>
  <si>
    <t>Ernest Zhang</t>
  </si>
  <si>
    <t>Ethan Alexander</t>
  </si>
  <si>
    <t>Ethan Anderson</t>
  </si>
  <si>
    <t>Ethan Brown</t>
  </si>
  <si>
    <t>Ethan Bryant</t>
  </si>
  <si>
    <t>Ethan Butler</t>
  </si>
  <si>
    <t>Ethan Chen</t>
  </si>
  <si>
    <t>Ethan Clark</t>
  </si>
  <si>
    <t>Ethan Davis</t>
  </si>
  <si>
    <t>Ethan Diaz</t>
  </si>
  <si>
    <t>Ethan Flores</t>
  </si>
  <si>
    <t>Ethan Foster</t>
  </si>
  <si>
    <t>Ethan Garcia</t>
  </si>
  <si>
    <t>Ethan Gonzales</t>
  </si>
  <si>
    <t>Ethan Griffin</t>
  </si>
  <si>
    <t>Ethan Harris</t>
  </si>
  <si>
    <t>Ethan Hayes</t>
  </si>
  <si>
    <t>Ethan Henderson</t>
  </si>
  <si>
    <t>Ethan Hughes</t>
  </si>
  <si>
    <t>Ethan Jackson</t>
  </si>
  <si>
    <t>Ethan Jenkins</t>
  </si>
  <si>
    <t>Ethan Johnson</t>
  </si>
  <si>
    <t>Ethan Kumar</t>
  </si>
  <si>
    <t>Ethan Lal</t>
  </si>
  <si>
    <t>Ethan Lee</t>
  </si>
  <si>
    <t>Ethan Lewis</t>
  </si>
  <si>
    <t>Ethan Long</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</si>
  <si>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</si>
  <si>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</si>
  <si>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</si>
  <si>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</si>
  <si>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</si>
  <si>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</si>
  <si>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</si>
  <si>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</si>
  <si>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</si>
  <si>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</si>
  <si>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</si>
  <si>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</si>
  <si>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</si>
  <si>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</si>
  <si>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</si>
  <si>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</si>
  <si>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</si>
  <si>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</si>
  <si>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</si>
  <si>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</si>
  <si>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</si>
  <si>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</si>
  <si>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</si>
  <si>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Guo</t>
  </si>
  <si>
    <t>Eugene Li</t>
  </si>
  <si>
    <t>Eugene Lin</t>
  </si>
  <si>
    <t>Eugene Liu</t>
  </si>
  <si>
    <t>Eugene Lu</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</si>
  <si>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</si>
  <si>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</si>
  <si>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</si>
  <si>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</si>
  <si>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</si>
  <si>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</si>
  <si>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</si>
  <si>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</si>
  <si>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</si>
  <si>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</si>
  <si>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</si>
  <si>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</si>
  <si>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</si>
  <si>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</si>
  <si>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</si>
  <si>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</si>
  <si>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</si>
  <si>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</si>
  <si>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</si>
  <si>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</si>
  <si>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</si>
  <si>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</si>
  <si>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</si>
  <si>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Evans</t>
  </si>
  <si>
    <t>Evan Gonzalez</t>
  </si>
  <si>
    <t>Evan Gray</t>
  </si>
  <si>
    <t>Evan Green</t>
  </si>
  <si>
    <t>Evan Hall</t>
  </si>
  <si>
    <t>Evan Hernandez</t>
  </si>
  <si>
    <t>Evan Hill</t>
  </si>
  <si>
    <t>Evan Howard</t>
  </si>
  <si>
    <t>Evan Kelly</t>
  </si>
  <si>
    <t>Evan Lopez</t>
  </si>
  <si>
    <t>Evan Mitchell</t>
  </si>
  <si>
    <t>Evan Morgan</t>
  </si>
  <si>
    <t>Evan Murphy</t>
  </si>
  <si>
    <t>Evan Nelson</t>
  </si>
  <si>
    <t>Evan Perez</t>
  </si>
  <si>
    <t>Evan Peterson</t>
  </si>
  <si>
    <t>Evan Phillips</t>
  </si>
  <si>
    <t>Evan Ramirez</t>
  </si>
  <si>
    <t>Evan Reed</t>
  </si>
  <si>
    <t>Evan Richardson</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</si>
  <si>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</si>
  <si>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</si>
  <si>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</si>
  <si>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</si>
  <si>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</si>
  <si>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</si>
  <si>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</si>
  <si>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</si>
  <si>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</si>
  <si>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</si>
  <si>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</si>
  <si>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</si>
  <si>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</si>
  <si>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</si>
  <si>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</si>
  <si>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</si>
  <si>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</si>
  <si>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Malhotra</t>
  </si>
  <si>
    <t>Evelyn Martinez</t>
  </si>
  <si>
    <t>Evelyn Patel</t>
  </si>
  <si>
    <t>Evelyn Prasad</t>
  </si>
  <si>
    <t>Evelyn Raman</t>
  </si>
  <si>
    <t>Evelyn Sara</t>
  </si>
  <si>
    <t>Evelyn Srini</t>
  </si>
  <si>
    <t>Evelyn Vance</t>
  </si>
  <si>
    <t>Faith Alexander</t>
  </si>
  <si>
    <t>Faith Bailey</t>
  </si>
  <si>
    <t>Faith Brooks</t>
  </si>
  <si>
    <t>Faith Bryant</t>
  </si>
  <si>
    <t>Faith Butler</t>
  </si>
  <si>
    <t>Faith Coleman</t>
  </si>
  <si>
    <t>Faith Diaz</t>
  </si>
  <si>
    <t>Faith Flores</t>
  </si>
  <si>
    <t>Faith Foster</t>
  </si>
  <si>
    <t>Faith Gonzales</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</si>
  <si>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</si>
  <si>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</si>
  <si>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</si>
  <si>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</si>
  <si>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</si>
  <si>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</si>
  <si>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</si>
  <si>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</si>
  <si>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</si>
  <si>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</si>
  <si>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</si>
  <si>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</si>
  <si>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</si>
  <si>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</si>
  <si>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</si>
  <si>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</si>
  <si>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</si>
  <si>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</si>
  <si>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</si>
  <si>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</si>
  <si>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</si>
  <si>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</si>
  <si>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</si>
  <si>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</si>
  <si>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</si>
  <si>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</si>
  <si>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</si>
  <si>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</si>
  <si>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Dominguez</t>
  </si>
  <si>
    <t>Felicia Gill</t>
  </si>
  <si>
    <t>Felicia Gutierrez</t>
  </si>
  <si>
    <t>Felicia Moyer</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</si>
  <si>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</si>
  <si>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</si>
  <si>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</si>
  <si>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</si>
  <si>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</si>
  <si>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</si>
  <si>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</si>
  <si>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</si>
  <si>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</si>
  <si>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</si>
  <si>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</si>
  <si>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</si>
  <si>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</si>
  <si>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</si>
  <si>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</si>
  <si>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</si>
  <si>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</si>
  <si>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</si>
  <si>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</si>
  <si>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</si>
  <si>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</si>
  <si>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</si>
  <si>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</si>
  <si>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</si>
  <si>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</si>
  <si>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</si>
  <si>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</si>
  <si>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</si>
  <si>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</si>
  <si>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</si>
  <si>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</si>
  <si>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</si>
  <si>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</si>
  <si>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</si>
  <si>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</si>
  <si>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</si>
  <si>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</si>
  <si>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</si>
  <si>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</si>
  <si>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</si>
  <si>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</si>
  <si>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</si>
  <si>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</si>
  <si>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Miller</t>
  </si>
  <si>
    <t>Fernando Mitchell</t>
  </si>
  <si>
    <t>Fernando Moore</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</si>
  <si>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</si>
  <si>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</si>
  <si>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</si>
  <si>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</si>
  <si>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</si>
  <si>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</si>
  <si>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</si>
  <si>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</si>
  <si>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</si>
  <si>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</si>
  <si>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</si>
  <si>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</si>
  <si>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</si>
  <si>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Turner</t>
  </si>
  <si>
    <t>Fernando Walker</t>
  </si>
  <si>
    <t>Fernando Washington</t>
  </si>
  <si>
    <t>Fernando Williams</t>
  </si>
  <si>
    <t>Fernando Wilson</t>
  </si>
  <si>
    <t>Fernando Wright</t>
  </si>
  <si>
    <t>Florian Stiller</t>
  </si>
  <si>
    <t>Francis Alonso</t>
  </si>
  <si>
    <t>Francis Blanco</t>
  </si>
  <si>
    <t>Francis Dominguez</t>
  </si>
  <si>
    <t>Francis Gill</t>
  </si>
  <si>
    <t>Francis Gomez</t>
  </si>
  <si>
    <t>Francis Hernandez</t>
  </si>
  <si>
    <t>Francis Jimenez</t>
  </si>
  <si>
    <t>Francis Moreno</t>
  </si>
  <si>
    <t>Francis Ortega</t>
  </si>
  <si>
    <t>Francis Suarez</t>
  </si>
  <si>
    <t>Francis Torres</t>
  </si>
  <si>
    <t>Francisco Ashe</t>
  </si>
  <si>
    <t>Francisco Chandra</t>
  </si>
  <si>
    <t>Francisco Fernandez</t>
  </si>
  <si>
    <t>Francisco Garcia</t>
  </si>
  <si>
    <t>Francisco Javier Castrejón</t>
  </si>
  <si>
    <t>Francisco Kapoor</t>
  </si>
  <si>
    <t>Francisco Martinez</t>
  </si>
  <si>
    <t>Francisco Mehta</t>
  </si>
  <si>
    <t>Francisco Patel</t>
  </si>
  <si>
    <t>Francisco Perez</t>
  </si>
  <si>
    <t>Francisco Raman</t>
  </si>
  <si>
    <t>Francisco Rana</t>
  </si>
  <si>
    <t>Francisco Sara</t>
  </si>
  <si>
    <t>Francisco Srini</t>
  </si>
  <si>
    <t>Francisco Suri</t>
  </si>
  <si>
    <t>Francisco Vance</t>
  </si>
  <si>
    <t>Frank Alvarez</t>
  </si>
  <si>
    <t>Frank Blanco</t>
  </si>
  <si>
    <t>Frank Dominguez</t>
  </si>
  <si>
    <t>Frank Gill</t>
  </si>
  <si>
    <t>Frank Gomez</t>
  </si>
  <si>
    <t>Frank Jimenez</t>
  </si>
  <si>
    <t>Frank Martin</t>
  </si>
  <si>
    <t>Frank Moreno</t>
  </si>
  <si>
    <t>Frank Munoz</t>
  </si>
  <si>
    <t>Frank Navarro</t>
  </si>
  <si>
    <t>Frank Ramos</t>
  </si>
  <si>
    <t>Frank Rubio</t>
  </si>
  <si>
    <t>Frank Sanz</t>
  </si>
  <si>
    <t>Frank Serrano</t>
  </si>
  <si>
    <t>Frank Suarez</t>
  </si>
  <si>
    <t>Frank Torres</t>
  </si>
  <si>
    <t>Frank Vazquez</t>
  </si>
  <si>
    <t>Franklin Becker</t>
  </si>
  <si>
    <t>Franklin Chander</t>
  </si>
  <si>
    <t>Franklin Ferrier</t>
  </si>
  <si>
    <t>Franklin Gao</t>
  </si>
  <si>
    <t>Franklin Goel</t>
  </si>
  <si>
    <t>Franklin He</t>
  </si>
  <si>
    <t>Franklin Hu</t>
  </si>
  <si>
    <t>Franklin Huang</t>
  </si>
  <si>
    <t>Franklin Jai</t>
  </si>
  <si>
    <t>Franklin Li</t>
  </si>
  <si>
    <t>Franklin Lin</t>
  </si>
  <si>
    <t>Franklin Liu</t>
  </si>
  <si>
    <t>Franklin Luo</t>
  </si>
  <si>
    <t>Franklin Nath</t>
  </si>
  <si>
    <t>Franklin Pal</t>
  </si>
  <si>
    <t>Franklin Rai</t>
  </si>
  <si>
    <t>Franklin Raje</t>
  </si>
  <si>
    <t>Franklin Raji</t>
  </si>
  <si>
    <t>Franklin Sharma</t>
  </si>
  <si>
    <t>Franklin She</t>
  </si>
  <si>
    <t>Franklin Tang</t>
  </si>
  <si>
    <t>Franklin Wang</t>
  </si>
  <si>
    <t>Franklin Xie</t>
  </si>
  <si>
    <t>Franklin Xu</t>
  </si>
  <si>
    <t>Franklin Yang</t>
  </si>
  <si>
    <t>Franklin Zhang</t>
  </si>
  <si>
    <t>Franklin Zhao</t>
  </si>
  <si>
    <t>Franklin Zheng</t>
  </si>
  <si>
    <t>Franklin Zhou</t>
  </si>
  <si>
    <t>Franklin Zhu</t>
  </si>
  <si>
    <t>Frederick Chandra</t>
  </si>
  <si>
    <t>Frederick Gonzalez</t>
  </si>
  <si>
    <t>Frederick Madan</t>
  </si>
  <si>
    <t>Frederick Malhotra</t>
  </si>
  <si>
    <t>Frederick Patel</t>
  </si>
  <si>
    <t>Frederick Perez</t>
  </si>
  <si>
    <t>Frederick Prasad</t>
  </si>
  <si>
    <t>Frederick Rana</t>
  </si>
  <si>
    <t>Frederick Sanchez</t>
  </si>
  <si>
    <t>Frederick Sara</t>
  </si>
  <si>
    <t>Frederick Srini</t>
  </si>
  <si>
    <t>Frederick Subram</t>
  </si>
  <si>
    <t>Frederick Suri</t>
  </si>
  <si>
    <t>Frederick Vance</t>
  </si>
  <si>
    <t>Gabriel Adams</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</si>
  <si>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</si>
  <si>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</si>
  <si>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</si>
  <si>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</si>
  <si>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</si>
  <si>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</si>
  <si>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</si>
  <si>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</si>
  <si>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</si>
  <si>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</si>
  <si>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</si>
  <si>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</si>
  <si>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</si>
  <si>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</si>
  <si>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</si>
  <si>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</si>
  <si>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</si>
  <si>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</si>
  <si>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</si>
  <si>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</si>
  <si>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</si>
  <si>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</si>
  <si>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</si>
  <si>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</si>
  <si>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</si>
  <si>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Li</t>
  </si>
  <si>
    <t>Gabriel Long</t>
  </si>
  <si>
    <t>Gabriel Lopez</t>
  </si>
  <si>
    <t>Gabriel Nelson</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</si>
  <si>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</si>
  <si>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</si>
  <si>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</si>
  <si>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</si>
  <si>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</si>
  <si>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</si>
  <si>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</si>
  <si>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</si>
  <si>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</si>
  <si>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</si>
  <si>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</si>
  <si>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</si>
  <si>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</si>
  <si>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</si>
  <si>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</si>
  <si>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</si>
  <si>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</si>
  <si>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</si>
  <si>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</si>
  <si>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</si>
  <si>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</si>
  <si>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</si>
  <si>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</si>
  <si>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</si>
  <si>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</si>
  <si>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</si>
  <si>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</si>
  <si>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</si>
  <si>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</si>
  <si>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</si>
  <si>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</si>
  <si>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</si>
  <si>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</si>
  <si>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</si>
  <si>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</si>
  <si>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</si>
  <si>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</si>
  <si>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</si>
  <si>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</si>
  <si>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</si>
  <si>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</si>
  <si>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</si>
  <si>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</si>
  <si>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</si>
  <si>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</si>
  <si>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</si>
  <si>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</si>
  <si>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</si>
  <si>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Perez</t>
  </si>
  <si>
    <t>Gabriella Peterson</t>
  </si>
  <si>
    <t>Gabriella Phillips</t>
  </si>
  <si>
    <t>Gabriella Ramirez</t>
  </si>
  <si>
    <t>Gabriella Reed</t>
  </si>
  <si>
    <t>Gabriella Richardson</t>
  </si>
  <si>
    <t>Gabriella Rivera</t>
  </si>
  <si>
    <t>Gabriella Roberts</t>
  </si>
  <si>
    <t>Gabriella Sanchez</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</si>
  <si>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</si>
  <si>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</si>
  <si>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</si>
  <si>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</si>
  <si>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</si>
  <si>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</si>
  <si>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</si>
  <si>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</si>
  <si>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</si>
  <si>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</si>
  <si>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</si>
  <si>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</si>
  <si>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</si>
  <si>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</si>
  <si>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</si>
  <si>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</si>
  <si>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</si>
  <si>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</si>
  <si>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</si>
  <si>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</si>
  <si>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</si>
  <si>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</si>
  <si>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</si>
  <si>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</si>
  <si>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</si>
  <si>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</si>
  <si>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</si>
  <si>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</si>
  <si>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</si>
  <si>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</si>
  <si>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</si>
  <si>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</si>
  <si>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</si>
  <si>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</si>
  <si>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</si>
  <si>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</si>
  <si>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</si>
  <si>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</si>
  <si>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</si>
  <si>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</si>
  <si>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</si>
  <si>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</si>
  <si>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</si>
  <si>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</si>
  <si>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</si>
  <si>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</si>
  <si>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</si>
  <si>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</si>
  <si>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</si>
  <si>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</si>
  <si>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</si>
  <si>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</si>
  <si>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</si>
  <si>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</si>
  <si>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</si>
  <si>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</si>
  <si>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</si>
  <si>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</si>
  <si>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</si>
  <si>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</si>
  <si>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</si>
  <si>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</si>
  <si>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</si>
  <si>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Torres</t>
  </si>
  <si>
    <t>Gabrielle Turner</t>
  </si>
  <si>
    <t>Gabrielle Ward</t>
  </si>
  <si>
    <t>Gabrielle Washington</t>
  </si>
  <si>
    <t>Gabrielle Watson</t>
  </si>
  <si>
    <t>Gabrielle Wood</t>
  </si>
  <si>
    <t>Gabrielle Wright</t>
  </si>
  <si>
    <t>Gabrielle Young</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</si>
  <si>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</si>
  <si>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</si>
  <si>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</si>
  <si>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</si>
  <si>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</si>
  <si>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</si>
  <si>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</si>
  <si>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</si>
  <si>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</si>
  <si>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</si>
  <si>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</si>
  <si>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</si>
  <si>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</si>
  <si>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</si>
  <si>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</si>
  <si>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</si>
  <si>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</si>
  <si>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</si>
  <si>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</si>
  <si>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</si>
  <si>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</si>
  <si>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</si>
  <si>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</si>
  <si>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</si>
  <si>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</si>
  <si>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</si>
  <si>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</si>
  <si>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</si>
  <si>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</si>
  <si>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Alvarez</t>
  </si>
  <si>
    <t>Gary Blanco</t>
  </si>
  <si>
    <t>Gary Carlson</t>
  </si>
  <si>
    <t>Gary Dominguez</t>
  </si>
  <si>
    <t>Gary Hernandez</t>
  </si>
  <si>
    <t>Gary Martin</t>
  </si>
  <si>
    <t>Gary Moreno</t>
  </si>
  <si>
    <t>Gary Navarro</t>
  </si>
  <si>
    <t>Gary Ortega</t>
  </si>
  <si>
    <t>Gary Ramos</t>
  </si>
  <si>
    <t>Gary Rubio</t>
  </si>
  <si>
    <t>Gary Ruiz</t>
  </si>
  <si>
    <t>Gary Schare</t>
  </si>
  <si>
    <t>Gary Serrano</t>
  </si>
  <si>
    <t>Gary Vazquez</t>
  </si>
  <si>
    <t>Gavin Alexander</t>
  </si>
  <si>
    <t>Gavin Bennett</t>
  </si>
  <si>
    <t>Gavin Bryant</t>
  </si>
  <si>
    <t>Gavin Coleman</t>
  </si>
  <si>
    <t>Gavin Diaz</t>
  </si>
  <si>
    <t>Gavin Gonzales</t>
  </si>
  <si>
    <t>Gavin Griffin</t>
  </si>
  <si>
    <t>Gavin Hayes</t>
  </si>
  <si>
    <t>Gavin Henderson</t>
  </si>
  <si>
    <t>Gavin Hughes</t>
  </si>
  <si>
    <t>Gavin Jenkins</t>
  </si>
  <si>
    <t>Gavin Long</t>
  </si>
  <si>
    <t>Gavin Patterson</t>
  </si>
  <si>
    <t>Gavin Powell</t>
  </si>
  <si>
    <t>Gavin Price</t>
  </si>
  <si>
    <t>Gavin Ross</t>
  </si>
  <si>
    <t>Gavin Russell</t>
  </si>
  <si>
    <t>Gavin Stone</t>
  </si>
  <si>
    <t>Gavin Washington</t>
  </si>
  <si>
    <t>Gavin Wood</t>
  </si>
  <si>
    <t>Geoffrey Ashe</t>
  </si>
  <si>
    <t>Geoffrey Chandra</t>
  </si>
  <si>
    <t>Geoffrey Garcia</t>
  </si>
  <si>
    <t>Geoffrey Gonzalez</t>
  </si>
  <si>
    <t>Geoffrey Kapoor</t>
  </si>
  <si>
    <t>Geoffrey Kovár</t>
  </si>
  <si>
    <t>Geoffrey Lopez</t>
  </si>
  <si>
    <t>Geoffrey Martinez</t>
  </si>
  <si>
    <t>Geoffrey Patel</t>
  </si>
  <si>
    <t>Geoffrey Rana</t>
  </si>
  <si>
    <t>Geoffrey Sanchez</t>
  </si>
  <si>
    <t>Geoffrey Subram</t>
  </si>
  <si>
    <t>Geoffrey Suri</t>
  </si>
  <si>
    <t>George Arun</t>
  </si>
  <si>
    <t>George Chandra</t>
  </si>
  <si>
    <t>George Kapoor</t>
  </si>
  <si>
    <t>George Louverdis</t>
  </si>
  <si>
    <t>George Martinez</t>
  </si>
  <si>
    <t>George McDonald</t>
  </si>
  <si>
    <t>George Mehta</t>
  </si>
  <si>
    <t>George Patel</t>
  </si>
  <si>
    <t>George Perez</t>
  </si>
  <si>
    <t>George Raman</t>
  </si>
  <si>
    <t>George Rana</t>
  </si>
  <si>
    <t>George Rodriguez</t>
  </si>
  <si>
    <t>George Sai</t>
  </si>
  <si>
    <t>George Srini</t>
  </si>
  <si>
    <t>George Subram</t>
  </si>
  <si>
    <t>George Suri</t>
  </si>
  <si>
    <t>Gerald Alonso</t>
  </si>
  <si>
    <t>Gerald Carlson</t>
  </si>
  <si>
    <t>Gerald Gomez</t>
  </si>
  <si>
    <t>Gerald Gonzalez</t>
  </si>
  <si>
    <t>Gerald Gutierrez</t>
  </si>
  <si>
    <t>Gerald Hernandez</t>
  </si>
  <si>
    <t>Gerald Jimenez</t>
  </si>
  <si>
    <t>Gerald Jordan</t>
  </si>
  <si>
    <t>Gerald Lopez</t>
  </si>
  <si>
    <t>Gerald Madan</t>
  </si>
  <si>
    <t>Gerald Malhotra</t>
  </si>
  <si>
    <t>Gerald Martinez</t>
  </si>
  <si>
    <t>Gerald Moreno</t>
  </si>
  <si>
    <t>Gerald Munoz</t>
  </si>
  <si>
    <t>Gerald Navarro</t>
  </si>
  <si>
    <t>Gerald Perez</t>
  </si>
  <si>
    <t>Gerald Raman</t>
  </si>
  <si>
    <t>Gerald Ramos</t>
  </si>
  <si>
    <t>Gerald Rana</t>
  </si>
  <si>
    <t>Gerald Rodriguez</t>
  </si>
  <si>
    <t>Gerald Romero</t>
  </si>
  <si>
    <t>Gerald Rubio</t>
  </si>
  <si>
    <t>Gerald Ruiz</t>
  </si>
  <si>
    <t>Gerald Sai</t>
  </si>
  <si>
    <t>Gerald Sanchez</t>
  </si>
  <si>
    <t>Gerald Sara</t>
  </si>
  <si>
    <t>Gerald Srini</t>
  </si>
  <si>
    <t>Gerald Subram</t>
  </si>
  <si>
    <t>Gerald Torres</t>
  </si>
  <si>
    <t>Gerald Vance</t>
  </si>
  <si>
    <t>Gerald Vazquez</t>
  </si>
  <si>
    <t>Gerrit Straatsma</t>
  </si>
  <si>
    <t>Gilbert Becker</t>
  </si>
  <si>
    <t>Gilbert Chen</t>
  </si>
  <si>
    <t>Gilbert Ferrier</t>
  </si>
  <si>
    <t>Gilbert Guo</t>
  </si>
  <si>
    <t>Gilbert Hu</t>
  </si>
  <si>
    <t>Gilbert Huang</t>
  </si>
  <si>
    <t>Gilbert Lal</t>
  </si>
  <si>
    <t>Gilbert Luo</t>
  </si>
  <si>
    <t>Gilbert Ma</t>
  </si>
  <si>
    <t>Gilbert McDonald</t>
  </si>
  <si>
    <t>Gilbert Nara</t>
  </si>
  <si>
    <t>Gilbert Nath</t>
  </si>
  <si>
    <t>Gilbert Rai</t>
  </si>
  <si>
    <t>Gilbert Raji</t>
  </si>
  <si>
    <t>Gilbert Shan</t>
  </si>
  <si>
    <t>Gilbert Sharma</t>
  </si>
  <si>
    <t>Gilbert She</t>
  </si>
  <si>
    <t>Gilbert Sun</t>
  </si>
  <si>
    <t>Gilbert Tang</t>
  </si>
  <si>
    <t>Gilbert Xie</t>
  </si>
  <si>
    <t>Gilbert Xu</t>
  </si>
  <si>
    <t>Gilbert Yang</t>
  </si>
  <si>
    <t>Gilbert Zeng</t>
  </si>
  <si>
    <t>Gilbert Zhang</t>
  </si>
  <si>
    <t>Gilbert Zheng</t>
  </si>
  <si>
    <t>Gina Alonso</t>
  </si>
  <si>
    <t>Gina Alvarez</t>
  </si>
  <si>
    <t>Gina Blanco</t>
  </si>
  <si>
    <t>Gina Carlson</t>
  </si>
  <si>
    <t>Gina Diaz</t>
  </si>
  <si>
    <t>Gina Gutierrez</t>
  </si>
  <si>
    <t>Gina Jiménez</t>
  </si>
  <si>
    <t>Gina Martin</t>
  </si>
  <si>
    <t>Gina Moreno</t>
  </si>
  <si>
    <t>Gina Navarro</t>
  </si>
  <si>
    <t>Gina Ruiz</t>
  </si>
  <si>
    <t>Gina Schmidt</t>
  </si>
  <si>
    <t>Gina Serrano</t>
  </si>
  <si>
    <t>Gina Vazquez</t>
  </si>
  <si>
    <t>Giorgio Veronesi</t>
  </si>
  <si>
    <t>Giraldo Sandoval</t>
  </si>
  <si>
    <t>Glenn Cai</t>
  </si>
  <si>
    <t>Glenn Chen</t>
  </si>
  <si>
    <t>Glenn Gao</t>
  </si>
  <si>
    <t>Glenn Huang</t>
  </si>
  <si>
    <t>Glenn Ma</t>
  </si>
  <si>
    <t>Glenn Sun</t>
  </si>
  <si>
    <t>Glenn Wang</t>
  </si>
  <si>
    <t>Glenn Ye</t>
  </si>
  <si>
    <t>Glenn Zeng</t>
  </si>
  <si>
    <t>Glenn Zheng</t>
  </si>
  <si>
    <t>Glenn Zhou</t>
  </si>
  <si>
    <t>Glenn Zhu</t>
  </si>
  <si>
    <t>Gloria Bradley</t>
  </si>
  <si>
    <t>Gloria Carlson</t>
  </si>
  <si>
    <t>Gloria Dominguez</t>
  </si>
  <si>
    <t>Gloria Gill</t>
  </si>
  <si>
    <t>Gloria Gonzales</t>
  </si>
  <si>
    <t>Gloria Gutierrez</t>
  </si>
  <si>
    <t>Gloria Martin</t>
  </si>
  <si>
    <t>Gloria Navarro</t>
  </si>
  <si>
    <t>Gloria Reed</t>
  </si>
  <si>
    <t>Gloria Romero</t>
  </si>
  <si>
    <t>Gloria Rubio</t>
  </si>
  <si>
    <t>Gloria Sanz</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</si>
  <si>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</si>
  <si>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</si>
  <si>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</si>
  <si>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</si>
  <si>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</si>
  <si>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</si>
  <si>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</si>
  <si>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</si>
  <si>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</si>
  <si>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</si>
  <si>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</si>
  <si>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</si>
  <si>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</si>
  <si>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</si>
  <si>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</si>
  <si>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</si>
  <si>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</si>
  <si>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</si>
  <si>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</si>
  <si>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</si>
  <si>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</si>
  <si>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</si>
  <si>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Hall</t>
  </si>
  <si>
    <t>Grace Harris</t>
  </si>
  <si>
    <t>Grace Henderson</t>
  </si>
  <si>
    <t>Grace Howard</t>
  </si>
  <si>
    <t>Grace Hughes</t>
  </si>
  <si>
    <t>Grace Jackson</t>
  </si>
  <si>
    <t>Grace James</t>
  </si>
  <si>
    <t>Grace Jenkins</t>
  </si>
  <si>
    <t>Grace Johnson</t>
  </si>
  <si>
    <t>Grace Jones</t>
  </si>
  <si>
    <t>Grace Kelly</t>
  </si>
  <si>
    <t>Grace Lewis</t>
  </si>
  <si>
    <t>Grace Long</t>
  </si>
  <si>
    <t>Grace Martin</t>
  </si>
  <si>
    <t>Grace Martinez</t>
  </si>
  <si>
    <t>Grace Miller</t>
  </si>
  <si>
    <t>Grace Moore</t>
  </si>
  <si>
    <t>Grace Morgan</t>
  </si>
  <si>
    <t>Grace Morris</t>
  </si>
  <si>
    <t>Grace Patterson</t>
  </si>
  <si>
    <t>Grace Perry</t>
  </si>
  <si>
    <t>Grace Peterson</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</si>
  <si>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</si>
  <si>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</si>
  <si>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</si>
  <si>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</si>
  <si>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</si>
  <si>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</si>
  <si>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</si>
  <si>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</si>
  <si>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</si>
  <si>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</si>
  <si>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</si>
  <si>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</si>
  <si>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</si>
  <si>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</si>
  <si>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</si>
  <si>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</si>
  <si>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</si>
  <si>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</si>
  <si>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</si>
  <si>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</si>
  <si>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</si>
  <si>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</si>
  <si>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</si>
  <si>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</si>
  <si>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Chander</t>
  </si>
  <si>
    <t>Grant Ferrier</t>
  </si>
  <si>
    <t>Grant Goel</t>
  </si>
  <si>
    <t>Grant Jai</t>
  </si>
  <si>
    <t>Grant Kumar</t>
  </si>
  <si>
    <t>Grant Lal</t>
  </si>
  <si>
    <t>Grant Pal</t>
  </si>
  <si>
    <t>Grant Shan</t>
  </si>
  <si>
    <t>Grant Sharma</t>
  </si>
  <si>
    <t>Grant She</t>
  </si>
  <si>
    <t>Grant Xie</t>
  </si>
  <si>
    <t>Greg Carter</t>
  </si>
  <si>
    <t>Greg Russell</t>
  </si>
  <si>
    <t>Greg Taylor</t>
  </si>
  <si>
    <t>Greg White</t>
  </si>
  <si>
    <t>Gregory Andersen</t>
  </si>
  <si>
    <t>Gregory Chande</t>
  </si>
  <si>
    <t>Gregory Ferrier</t>
  </si>
  <si>
    <t>Gregory Goel</t>
  </si>
  <si>
    <t>Gregory Kumar</t>
  </si>
  <si>
    <t>Gregory Luo</t>
  </si>
  <si>
    <t>Gregory Nath</t>
  </si>
  <si>
    <t>Gregory Pal</t>
  </si>
  <si>
    <t>Gregory Rai</t>
  </si>
  <si>
    <t>Gregory Raji</t>
  </si>
  <si>
    <t>Gregory Tang</t>
  </si>
  <si>
    <t>Gregory Winston</t>
  </si>
  <si>
    <t>Gregory Xie</t>
  </si>
  <si>
    <t>Gregory Xu</t>
  </si>
  <si>
    <t>Gregory Yuan</t>
  </si>
  <si>
    <t>Gretchen Rivas</t>
  </si>
  <si>
    <t>Hailey Adams</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</si>
  <si>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</si>
  <si>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</si>
  <si>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</si>
  <si>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</si>
  <si>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</si>
  <si>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</si>
  <si>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</si>
  <si>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</si>
  <si>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</si>
  <si>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</si>
  <si>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</si>
  <si>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</si>
  <si>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</si>
  <si>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</si>
  <si>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</si>
  <si>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</si>
  <si>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</si>
  <si>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</si>
  <si>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</si>
  <si>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</si>
  <si>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</si>
  <si>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</si>
  <si>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</si>
  <si>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</si>
  <si>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</si>
  <si>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Hill</t>
  </si>
  <si>
    <t>Hailey Hughes</t>
  </si>
  <si>
    <t>Hailey James</t>
  </si>
  <si>
    <t>Hailey Jenkins</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</si>
  <si>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</si>
  <si>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</si>
  <si>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</si>
  <si>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</si>
  <si>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</si>
  <si>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</si>
  <si>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</si>
  <si>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</si>
  <si>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</si>
  <si>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</si>
  <si>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</si>
  <si>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</si>
  <si>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</si>
  <si>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</si>
  <si>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</si>
  <si>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</si>
  <si>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</si>
  <si>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</si>
  <si>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</si>
  <si>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</si>
  <si>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</si>
  <si>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</si>
  <si>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</si>
  <si>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</si>
  <si>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</si>
  <si>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</si>
  <si>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</si>
  <si>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</si>
  <si>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</si>
  <si>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</si>
  <si>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</si>
  <si>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</si>
  <si>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</si>
  <si>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</si>
  <si>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</si>
  <si>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</si>
  <si>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</si>
  <si>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</si>
  <si>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</si>
  <si>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Cooper</t>
  </si>
  <si>
    <t>Haley Cox</t>
  </si>
  <si>
    <t>Haley Diaz</t>
  </si>
  <si>
    <t>Haley Edwards</t>
  </si>
  <si>
    <t>Haley Evans</t>
  </si>
  <si>
    <t>Haley Flores</t>
  </si>
  <si>
    <t>Haley Foster</t>
  </si>
  <si>
    <t>Haley Gonzales</t>
  </si>
  <si>
    <t>Haley Gonzalez</t>
  </si>
  <si>
    <t>Haley Gray</t>
  </si>
  <si>
    <t>Haley Griffin</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</si>
  <si>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</si>
  <si>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</si>
  <si>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</si>
  <si>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</si>
  <si>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</si>
  <si>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</si>
  <si>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</si>
  <si>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</si>
  <si>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</si>
  <si>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</si>
  <si>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</si>
  <si>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</si>
  <si>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</si>
  <si>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</si>
  <si>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</si>
  <si>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</si>
  <si>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</si>
  <si>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</si>
  <si>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</si>
  <si>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</si>
  <si>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</si>
  <si>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</si>
  <si>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</si>
  <si>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</si>
  <si>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</si>
  <si>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</si>
  <si>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</si>
  <si>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</si>
  <si>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</si>
  <si>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</si>
  <si>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</si>
  <si>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</si>
  <si>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</si>
  <si>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Washington</t>
  </si>
  <si>
    <t>Haley Wood</t>
  </si>
  <si>
    <t>Haley Young</t>
  </si>
  <si>
    <t>Hannah Alexander</t>
  </si>
  <si>
    <t>Hannah Anderson</t>
  </si>
  <si>
    <t>Hannah Barnes</t>
  </si>
  <si>
    <t>Hannah Bennett</t>
  </si>
  <si>
    <t>Hannah Brown</t>
  </si>
  <si>
    <t>Hannah Bryant</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</si>
  <si>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</si>
  <si>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</si>
  <si>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</si>
  <si>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</si>
  <si>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</si>
  <si>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</si>
  <si>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</si>
  <si>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</si>
  <si>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</si>
  <si>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</si>
  <si>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</si>
  <si>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</si>
  <si>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</si>
  <si>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</si>
  <si>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</si>
  <si>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</si>
  <si>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</si>
  <si>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</si>
  <si>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</si>
  <si>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</si>
  <si>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</si>
  <si>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</si>
  <si>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</si>
  <si>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</si>
  <si>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</si>
  <si>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</si>
  <si>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</si>
  <si>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</si>
  <si>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</si>
  <si>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</si>
  <si>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</si>
  <si>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</si>
  <si>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</si>
  <si>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</si>
  <si>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</si>
  <si>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</si>
  <si>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Harold Arun</t>
  </si>
  <si>
    <t>Harold Fernandez</t>
  </si>
  <si>
    <t>Harold Kapoor</t>
  </si>
  <si>
    <t>Harold Lopez</t>
  </si>
  <si>
    <t>Harold Madan</t>
  </si>
  <si>
    <t>Harold McDonald</t>
  </si>
  <si>
    <t>Harold Perez</t>
  </si>
  <si>
    <t>Harold Ray</t>
  </si>
  <si>
    <t>Harold Sanchez</t>
  </si>
  <si>
    <t>Harold Sara</t>
  </si>
  <si>
    <t>Harold Subram</t>
  </si>
  <si>
    <t>Heather Cai</t>
  </si>
  <si>
    <t>Heather Chen</t>
  </si>
  <si>
    <t>Heather Gao</t>
  </si>
  <si>
    <t>Heather He</t>
  </si>
  <si>
    <t>Heather Hu</t>
  </si>
  <si>
    <t>Heather Huang</t>
  </si>
  <si>
    <t>Heather Li</t>
  </si>
  <si>
    <t>Heather Liang</t>
  </si>
  <si>
    <t>Heather Lu</t>
  </si>
  <si>
    <t>Heather Ma</t>
  </si>
  <si>
    <t>Heather Sun</t>
  </si>
  <si>
    <t>Heather Wang</t>
  </si>
  <si>
    <t>Heather Wu</t>
  </si>
  <si>
    <t>Heather Xu</t>
  </si>
  <si>
    <t>Heather Zhang</t>
  </si>
  <si>
    <t>Heather Zheng</t>
  </si>
  <si>
    <t>Heather Zhu</t>
  </si>
  <si>
    <t>Hector Alonso</t>
  </si>
  <si>
    <t>Hector Carlson</t>
  </si>
  <si>
    <t>Hector Diaz</t>
  </si>
  <si>
    <t>Hector Hernandez</t>
  </si>
  <si>
    <t>Hector Jimenez</t>
  </si>
  <si>
    <t>Hector Muñoz</t>
  </si>
  <si>
    <t>Hector Navarro</t>
  </si>
  <si>
    <t>Hector Ortega</t>
  </si>
  <si>
    <t>Hector Ramos</t>
  </si>
  <si>
    <t>Hector Romero</t>
  </si>
  <si>
    <t>Hector Torres</t>
  </si>
  <si>
    <t>Heidi Arun</t>
  </si>
  <si>
    <t>Heidi Chandra</t>
  </si>
  <si>
    <t>Heidi Fernandez</t>
  </si>
  <si>
    <t>Heidi Garcia</t>
  </si>
  <si>
    <t>Heidi Kapoor</t>
  </si>
  <si>
    <t>Heidi Patel</t>
  </si>
  <si>
    <t>Heidi Perez</t>
  </si>
  <si>
    <t>Heidi Prasad</t>
  </si>
  <si>
    <t>Heidi Raman</t>
  </si>
  <si>
    <t>Heidi Rana</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</si>
  <si>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</si>
  <si>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</si>
  <si>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</si>
  <si>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</si>
  <si>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</si>
  <si>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</si>
  <si>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</si>
  <si>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</si>
  <si>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</si>
  <si>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</si>
  <si>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</si>
  <si>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</si>
  <si>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</si>
  <si>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</si>
  <si>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Martinez</t>
  </si>
  <si>
    <t>Henry Mehta</t>
  </si>
  <si>
    <t>Henry Nelson</t>
  </si>
  <si>
    <t>Henry Patel</t>
  </si>
  <si>
    <t>Henry Raman</t>
  </si>
  <si>
    <t>Henry Sara</t>
  </si>
  <si>
    <t>Henry Stone</t>
  </si>
  <si>
    <t>Henry Suri</t>
  </si>
  <si>
    <t>Henry Young</t>
  </si>
  <si>
    <t>Henry Zimmerman</t>
  </si>
  <si>
    <t>Holly Arun</t>
  </si>
  <si>
    <t>Holly Chandra</t>
  </si>
  <si>
    <t>Holly Lopez</t>
  </si>
  <si>
    <t>Holly Malhotra</t>
  </si>
  <si>
    <t>Holly Mehta</t>
  </si>
  <si>
    <t>Holly Perez</t>
  </si>
  <si>
    <t>Holly Raman</t>
  </si>
  <si>
    <t>Holly Rana</t>
  </si>
  <si>
    <t>Holly Sanchez</t>
  </si>
  <si>
    <t>Holly Srini</t>
  </si>
  <si>
    <t>Holly Subram</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</si>
  <si>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</si>
  <si>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</si>
  <si>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</si>
  <si>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</si>
  <si>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</si>
  <si>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</si>
  <si>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</si>
  <si>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</si>
  <si>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</si>
  <si>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</si>
  <si>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</si>
  <si>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</si>
  <si>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</si>
  <si>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</si>
  <si>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</si>
  <si>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</si>
  <si>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</si>
  <si>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</si>
  <si>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Garcia</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</si>
  <si>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</si>
  <si>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</si>
  <si>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</si>
  <si>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</si>
  <si>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</si>
  <si>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</si>
  <si>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</si>
  <si>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</si>
  <si>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</si>
  <si>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</si>
  <si>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</si>
  <si>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</si>
  <si>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</si>
  <si>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</si>
  <si>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</si>
  <si>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</si>
  <si>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</si>
  <si>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</si>
  <si>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</si>
  <si>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</si>
  <si>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</si>
  <si>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</si>
  <si>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</si>
  <si>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</si>
  <si>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</si>
  <si>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</si>
  <si>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</si>
  <si>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</si>
  <si>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</si>
  <si>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</si>
  <si>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</si>
  <si>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</si>
  <si>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</si>
  <si>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</si>
  <si>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</si>
  <si>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</si>
  <si>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</si>
  <si>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</si>
  <si>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</si>
  <si>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</si>
  <si>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</si>
  <si>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</si>
  <si>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</si>
  <si>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</si>
  <si>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</si>
  <si>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</si>
  <si>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</si>
  <si>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</si>
  <si>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</si>
  <si>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Ian Adams</t>
  </si>
  <si>
    <t>Ian Alexander</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</si>
  <si>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</si>
  <si>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</si>
  <si>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</si>
  <si>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</si>
  <si>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</si>
  <si>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</si>
  <si>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</si>
  <si>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</si>
  <si>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</si>
  <si>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</si>
  <si>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</si>
  <si>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</si>
  <si>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</si>
  <si>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</si>
  <si>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</si>
  <si>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</si>
  <si>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</si>
  <si>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</si>
  <si>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</si>
  <si>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</si>
  <si>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</si>
  <si>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</si>
  <si>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</si>
  <si>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</si>
  <si>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</si>
  <si>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</si>
  <si>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</si>
  <si>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</si>
  <si>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</si>
  <si>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</si>
  <si>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</si>
  <si>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</si>
  <si>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</si>
  <si>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</si>
  <si>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</si>
  <si>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</si>
  <si>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</si>
  <si>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</si>
  <si>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</si>
  <si>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</si>
  <si>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</si>
  <si>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</si>
  <si>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Miller</t>
  </si>
  <si>
    <t>Ian Mitchell</t>
  </si>
  <si>
    <t>Ian Moore</t>
  </si>
  <si>
    <t>Ian Morgan</t>
  </si>
  <si>
    <t>Ian Morris</t>
  </si>
  <si>
    <t>Ian Murphy</t>
  </si>
  <si>
    <t>Ian Patterson</t>
  </si>
  <si>
    <t>Ian Perez</t>
  </si>
  <si>
    <t>Ian Perry</t>
  </si>
  <si>
    <t>Ian Peterson</t>
  </si>
  <si>
    <t>Ian Phillips</t>
  </si>
  <si>
    <t>Ian Powell</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</si>
  <si>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</si>
  <si>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</si>
  <si>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</si>
  <si>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</si>
  <si>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</si>
  <si>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</si>
  <si>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</si>
  <si>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</si>
  <si>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</si>
  <si>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</si>
  <si>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</si>
  <si>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</si>
  <si>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</si>
  <si>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</si>
  <si>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</si>
  <si>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</si>
  <si>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</si>
  <si>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</si>
  <si>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</si>
  <si>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</si>
  <si>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</si>
  <si>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</si>
  <si>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</si>
  <si>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</si>
  <si>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</si>
  <si>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</si>
  <si>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</si>
  <si>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</si>
  <si>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Isaac Adams</t>
  </si>
  <si>
    <t>Isaac Allen</t>
  </si>
  <si>
    <t>Isaac Bailey</t>
  </si>
  <si>
    <t>Isaac Brooks</t>
  </si>
  <si>
    <t>Isaac Campbell</t>
  </si>
  <si>
    <t>Isaac Carter</t>
  </si>
  <si>
    <t>Isaac Collins</t>
  </si>
  <si>
    <t>Isaac Cooper</t>
  </si>
  <si>
    <t>Isaac Edwards</t>
  </si>
  <si>
    <t>Isaac Evans</t>
  </si>
  <si>
    <t>Isaac Gonzalez</t>
  </si>
  <si>
    <t>Isaac Gray</t>
  </si>
  <si>
    <t>Isaac Green</t>
  </si>
  <si>
    <t>Isaac Hill</t>
  </si>
  <si>
    <t>Isaac Howard</t>
  </si>
  <si>
    <t>Isaac James</t>
  </si>
  <si>
    <t>Isaac Kelly</t>
  </si>
  <si>
    <t>Isaac King</t>
  </si>
  <si>
    <t>Isaac Mitchell</t>
  </si>
  <si>
    <t>Isaac Morgan</t>
  </si>
  <si>
    <t>Isaac Murphy</t>
  </si>
  <si>
    <t>Isaac Oliver</t>
  </si>
  <si>
    <t>Isaac Parker</t>
  </si>
  <si>
    <t>Isaac Perez</t>
  </si>
  <si>
    <t>Isaac Peterson</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</si>
  <si>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</si>
  <si>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</si>
  <si>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</si>
  <si>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</si>
  <si>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</si>
  <si>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</si>
  <si>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</si>
  <si>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</si>
  <si>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</si>
  <si>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</si>
  <si>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</si>
  <si>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</si>
  <si>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</si>
  <si>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</si>
  <si>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</si>
  <si>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</si>
  <si>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</si>
  <si>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</si>
  <si>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</si>
  <si>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</si>
  <si>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</si>
  <si>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</si>
  <si>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</si>
  <si>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</si>
  <si>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</si>
  <si>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</si>
  <si>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</si>
  <si>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</si>
  <si>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</si>
  <si>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</si>
  <si>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</si>
  <si>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</si>
  <si>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</si>
  <si>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Wood</t>
  </si>
  <si>
    <t>Isabella Alexander</t>
  </si>
  <si>
    <t>Isabella Allen</t>
  </si>
  <si>
    <t>Isabella Anderson</t>
  </si>
  <si>
    <t>Isabella Bailey</t>
  </si>
  <si>
    <t>Isabella Baker</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</si>
  <si>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</si>
  <si>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</si>
  <si>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</si>
  <si>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</si>
  <si>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</si>
  <si>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</si>
  <si>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</si>
  <si>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</si>
  <si>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</si>
  <si>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</si>
  <si>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</si>
  <si>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</si>
  <si>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</si>
  <si>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</si>
  <si>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</si>
  <si>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</si>
  <si>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</si>
  <si>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</si>
  <si>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</si>
  <si>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</si>
  <si>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</si>
  <si>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</si>
  <si>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</si>
  <si>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</si>
  <si>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</si>
  <si>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</si>
  <si>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</si>
  <si>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</si>
  <si>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</si>
  <si>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</si>
  <si>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</si>
  <si>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</si>
  <si>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</si>
  <si>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</si>
  <si>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</si>
  <si>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</si>
  <si>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</si>
  <si>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</si>
  <si>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</si>
  <si>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</si>
  <si>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</si>
  <si>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</si>
  <si>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</si>
  <si>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</si>
  <si>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</si>
  <si>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</si>
  <si>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</si>
  <si>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</si>
  <si>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</si>
  <si>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</si>
  <si>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</si>
  <si>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</si>
  <si>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</si>
  <si>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</si>
  <si>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</si>
  <si>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</si>
  <si>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</si>
  <si>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</si>
  <si>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</si>
  <si>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</si>
  <si>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</si>
  <si>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</si>
  <si>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</si>
  <si>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</si>
  <si>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</si>
  <si>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</si>
  <si>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</si>
  <si>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</si>
  <si>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</si>
  <si>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</si>
  <si>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</si>
  <si>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</si>
  <si>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</si>
  <si>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</si>
  <si>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</si>
  <si>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</si>
  <si>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</si>
  <si>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</si>
  <si>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</si>
  <si>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</si>
  <si>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</si>
  <si>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</si>
  <si>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</si>
  <si>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</si>
  <si>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</si>
  <si>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</si>
  <si>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</si>
  <si>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</si>
  <si>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</si>
  <si>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</si>
  <si>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</si>
  <si>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</si>
  <si>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</si>
  <si>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</si>
  <si>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</si>
  <si>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</si>
  <si>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</si>
  <si>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</si>
  <si>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</si>
  <si>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</si>
  <si>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</si>
  <si>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</si>
  <si>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</si>
  <si>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</si>
  <si>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</si>
  <si>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</si>
  <si>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</si>
  <si>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</si>
  <si>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</si>
  <si>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</si>
  <si>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</si>
  <si>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</si>
  <si>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</si>
  <si>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</si>
  <si>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</si>
  <si>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</si>
  <si>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</si>
  <si>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</si>
  <si>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</si>
  <si>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</si>
  <si>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</si>
  <si>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</si>
  <si>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</si>
  <si>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</si>
  <si>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</si>
  <si>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</si>
  <si>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</si>
  <si>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</si>
  <si>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</si>
  <si>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</si>
  <si>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</si>
  <si>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</si>
  <si>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</si>
  <si>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</si>
  <si>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</si>
  <si>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</si>
  <si>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</si>
  <si>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</si>
  <si>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</si>
  <si>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</si>
  <si>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</si>
  <si>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</si>
  <si>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</si>
  <si>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</si>
  <si>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</si>
  <si>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</si>
  <si>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Kapoor</t>
  </si>
  <si>
    <t>Ivan Lopez</t>
  </si>
  <si>
    <t>Ivan Malhotra</t>
  </si>
  <si>
    <t>Ivan Mehta</t>
  </si>
  <si>
    <t>Ivan Raman</t>
  </si>
  <si>
    <t>Ivan Rodriguez</t>
  </si>
  <si>
    <t>Ivan Sara</t>
  </si>
  <si>
    <t>Ivan Suri</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</si>
  <si>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</si>
  <si>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</si>
  <si>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</si>
  <si>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</si>
  <si>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</si>
  <si>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</si>
  <si>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</si>
  <si>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</si>
  <si>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</si>
  <si>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</si>
  <si>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</si>
  <si>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</si>
  <si>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</si>
  <si>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</si>
  <si>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</si>
  <si>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</si>
  <si>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</si>
  <si>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</si>
  <si>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</si>
  <si>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</si>
  <si>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</si>
  <si>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</si>
  <si>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</si>
  <si>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</si>
  <si>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</si>
  <si>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</si>
  <si>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</si>
  <si>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</si>
  <si>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</si>
  <si>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</si>
  <si>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</si>
  <si>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</si>
  <si>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</si>
  <si>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</si>
  <si>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</si>
  <si>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</si>
  <si>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</si>
  <si>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</si>
  <si>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</si>
  <si>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</si>
  <si>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</si>
  <si>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</si>
  <si>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</si>
  <si>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</si>
  <si>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</si>
  <si>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</si>
  <si>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</si>
  <si>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</si>
  <si>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</si>
  <si>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</si>
  <si>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</si>
  <si>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</si>
  <si>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</si>
  <si>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</si>
  <si>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</si>
  <si>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</si>
  <si>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</si>
  <si>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</si>
  <si>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</si>
  <si>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</si>
  <si>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</si>
  <si>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</si>
  <si>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</si>
  <si>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</si>
  <si>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</si>
  <si>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</si>
  <si>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</si>
  <si>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</si>
  <si>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</si>
  <si>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</si>
  <si>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</si>
  <si>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</si>
  <si>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</si>
  <si>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</si>
  <si>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</si>
  <si>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</si>
  <si>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</si>
  <si>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</si>
  <si>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</si>
  <si>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</si>
  <si>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</si>
  <si>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</si>
  <si>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</si>
  <si>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</si>
  <si>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</si>
  <si>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</si>
  <si>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</si>
  <si>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</si>
  <si>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</si>
  <si>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</si>
  <si>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</si>
  <si>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</si>
  <si>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</si>
  <si>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</si>
  <si>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</si>
  <si>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</si>
  <si>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</si>
  <si>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</si>
  <si>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</si>
  <si>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</si>
  <si>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</si>
  <si>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</si>
  <si>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</si>
  <si>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</si>
  <si>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</si>
  <si>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</si>
  <si>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</si>
  <si>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</si>
  <si>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</si>
  <si>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Chander</t>
  </si>
  <si>
    <t>Jaclyn Gao</t>
  </si>
  <si>
    <t>Jaclyn He</t>
  </si>
  <si>
    <t>Jaclyn Huang</t>
  </si>
  <si>
    <t>Jaclyn Jai</t>
  </si>
  <si>
    <t>Jaclyn Kumar</t>
  </si>
  <si>
    <t>Jaclyn Lal</t>
  </si>
  <si>
    <t>Jaclyn Liang</t>
  </si>
  <si>
    <t>Jaclyn Luo</t>
  </si>
  <si>
    <t>Jaclyn Ma</t>
  </si>
  <si>
    <t>Jaclyn Pal</t>
  </si>
  <si>
    <t>Jaclyn Rai</t>
  </si>
  <si>
    <t>Jaclyn Shan</t>
  </si>
  <si>
    <t>Jaclyn Sharma</t>
  </si>
  <si>
    <t>Jaclyn She</t>
  </si>
  <si>
    <t>Jaclyn Tang</t>
  </si>
  <si>
    <t>Jaclyn Wu</t>
  </si>
  <si>
    <t>Jaclyn Xie</t>
  </si>
  <si>
    <t>Jaclyn Yang</t>
  </si>
  <si>
    <t>Jaclyn Ye</t>
  </si>
  <si>
    <t>Jaclyn Zeng</t>
  </si>
  <si>
    <t>Jaclyn Zhang</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</si>
  <si>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</si>
  <si>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</si>
  <si>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</si>
  <si>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</si>
  <si>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</si>
  <si>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</si>
  <si>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</si>
  <si>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</si>
  <si>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</si>
  <si>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</si>
  <si>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</si>
  <si>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</si>
  <si>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</si>
  <si>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</si>
  <si>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</si>
  <si>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</si>
  <si>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</si>
  <si>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</si>
  <si>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</si>
  <si>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</si>
  <si>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</si>
  <si>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</si>
  <si>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</si>
  <si>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</si>
  <si>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</si>
  <si>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</si>
  <si>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</si>
  <si>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</si>
  <si>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</si>
  <si>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</si>
  <si>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</si>
  <si>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</si>
  <si>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</si>
  <si>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</si>
  <si>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</si>
  <si>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</si>
  <si>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</si>
  <si>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</si>
  <si>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</si>
  <si>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</si>
  <si>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</si>
  <si>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</si>
  <si>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</si>
  <si>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</si>
  <si>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</si>
  <si>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</si>
  <si>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</si>
  <si>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</si>
  <si>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</si>
  <si>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</si>
  <si>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</si>
  <si>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</si>
  <si>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</si>
  <si>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</si>
  <si>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</si>
  <si>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</si>
  <si>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</si>
  <si>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</si>
  <si>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</si>
  <si>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</si>
  <si>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</si>
  <si>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Ward</t>
  </si>
  <si>
    <t>Jacqueline Washington</t>
  </si>
  <si>
    <t>Jacqueline Watson</t>
  </si>
  <si>
    <t>Jacquelyn Alonso</t>
  </si>
  <si>
    <t>Jacquelyn Blanco</t>
  </si>
  <si>
    <t>Jacquelyn Castro</t>
  </si>
  <si>
    <t>Jacquelyn Dominguez</t>
  </si>
  <si>
    <t>Jacquelyn Gill</t>
  </si>
  <si>
    <t>Jacquelyn Gomez</t>
  </si>
  <si>
    <t>Jacquelyn Gutierrez</t>
  </si>
  <si>
    <t>Jacquelyn Martin</t>
  </si>
  <si>
    <t>Jacquelyn Moreno</t>
  </si>
  <si>
    <t>Jacquelyn Ortega</t>
  </si>
  <si>
    <t>Jacquelyn Ramos</t>
  </si>
  <si>
    <t>Jacquelyn Ruiz</t>
  </si>
  <si>
    <t>Jacquelyn Saunders</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</si>
  <si>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</si>
  <si>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</si>
  <si>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</si>
  <si>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</si>
  <si>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</si>
  <si>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</si>
  <si>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</si>
  <si>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</si>
  <si>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</si>
  <si>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</si>
  <si>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</si>
  <si>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</si>
  <si>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</si>
  <si>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</si>
  <si>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</si>
  <si>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</si>
  <si>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</si>
  <si>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</si>
  <si>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</si>
  <si>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</si>
  <si>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</si>
  <si>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</si>
  <si>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</si>
  <si>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</si>
  <si>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</si>
  <si>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</si>
  <si>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</si>
  <si>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</si>
  <si>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</si>
  <si>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</si>
  <si>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</si>
  <si>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</si>
  <si>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</si>
  <si>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</si>
  <si>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</si>
  <si>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</si>
  <si>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</si>
  <si>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</si>
  <si>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</si>
  <si>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</si>
  <si>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</si>
  <si>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</si>
  <si>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</si>
  <si>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</si>
  <si>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</si>
  <si>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</si>
  <si>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</si>
  <si>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</si>
  <si>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</si>
  <si>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Becker</t>
  </si>
  <si>
    <t>Jaime Blanco</t>
  </si>
  <si>
    <t>Jaime Carlson</t>
  </si>
  <si>
    <t>Jaime Chande</t>
  </si>
  <si>
    <t>Jaime Chander</t>
  </si>
  <si>
    <t>Jaime Diaz</t>
  </si>
  <si>
    <t>Jaime Dominguez</t>
  </si>
  <si>
    <t>Jaime Goel</t>
  </si>
  <si>
    <t>Jaime Gomez</t>
  </si>
  <si>
    <t>Jaime Luo</t>
  </si>
  <si>
    <t>Jaime Moreno</t>
  </si>
  <si>
    <t>Jaime Nara</t>
  </si>
  <si>
    <t>Jaime Pal</t>
  </si>
  <si>
    <t>Jaime Rai</t>
  </si>
  <si>
    <t>Jaime Raje</t>
  </si>
  <si>
    <t>Jaime Romero</t>
  </si>
  <si>
    <t>Jaime Rubio</t>
  </si>
  <si>
    <t>Jaime Ruiz</t>
  </si>
  <si>
    <t>Jaime Sanz</t>
  </si>
  <si>
    <t>Jaime Serrano</t>
  </si>
  <si>
    <t>Jaime Shen</t>
  </si>
  <si>
    <t>Jaime Suarez</t>
  </si>
  <si>
    <t>Jaime Torres</t>
  </si>
  <si>
    <t>Jaime Vazquez</t>
  </si>
  <si>
    <t>Jaime Yuan</t>
  </si>
  <si>
    <t>Jake Cai</t>
  </si>
  <si>
    <t>Jake Hu</t>
  </si>
  <si>
    <t>Jake Liu</t>
  </si>
  <si>
    <t>Jake Ma</t>
  </si>
  <si>
    <t>Jake She</t>
  </si>
  <si>
    <t>Jake Wang</t>
  </si>
  <si>
    <t>Jake Wu</t>
  </si>
  <si>
    <t>Jake Xu</t>
  </si>
  <si>
    <t>Jake Yang</t>
  </si>
  <si>
    <t>Jake Zeng</t>
  </si>
  <si>
    <t>Jake Zhang</t>
  </si>
  <si>
    <t>Jake Zhao</t>
  </si>
  <si>
    <t>Jake Zheng</t>
  </si>
  <si>
    <t>Jake Zhou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</si>
  <si>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</si>
  <si>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</si>
  <si>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</si>
  <si>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</si>
  <si>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</si>
  <si>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</si>
  <si>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</si>
  <si>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</si>
  <si>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</si>
  <si>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</si>
  <si>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</si>
  <si>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</si>
  <si>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</si>
  <si>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</si>
  <si>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</si>
  <si>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</si>
  <si>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</si>
  <si>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</si>
  <si>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</si>
  <si>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</si>
  <si>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</si>
  <si>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</si>
  <si>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</si>
  <si>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</si>
  <si>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</si>
  <si>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</si>
  <si>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</si>
  <si>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</si>
  <si>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</si>
  <si>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</si>
  <si>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</si>
  <si>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</si>
  <si>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</si>
  <si>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</si>
  <si>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</si>
  <si>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</si>
  <si>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</si>
  <si>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</si>
  <si>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</si>
  <si>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</si>
  <si>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</si>
  <si>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</si>
  <si>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</si>
  <si>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</si>
  <si>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</si>
  <si>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</si>
  <si>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</si>
  <si>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</si>
  <si>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</si>
  <si>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</si>
  <si>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</si>
  <si>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</si>
  <si>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</si>
  <si>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</si>
  <si>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</si>
  <si>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</si>
  <si>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</si>
  <si>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</si>
  <si>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</si>
  <si>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</si>
  <si>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</si>
  <si>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</si>
  <si>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</si>
  <si>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</si>
  <si>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</si>
  <si>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</si>
  <si>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</si>
  <si>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</si>
  <si>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</si>
  <si>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White</t>
  </si>
  <si>
    <t>James Williams</t>
  </si>
  <si>
    <t>James Wilson</t>
  </si>
  <si>
    <t>James Wright</t>
  </si>
  <si>
    <t>James Yang</t>
  </si>
  <si>
    <t>James Young</t>
  </si>
  <si>
    <t>Jamie Ashe</t>
  </si>
  <si>
    <t>Jamie Blanco</t>
  </si>
  <si>
    <t>Jamie Cai</t>
  </si>
  <si>
    <t>Jamie Carlson</t>
  </si>
  <si>
    <t>Jamie Chow</t>
  </si>
  <si>
    <t>Jamie Dominguez</t>
  </si>
  <si>
    <t>Jamie Gutierrez</t>
  </si>
  <si>
    <t>Jamie Harrison</t>
  </si>
  <si>
    <t>Jamie Hernandez</t>
  </si>
  <si>
    <t>Jamie Huang</t>
  </si>
  <si>
    <t>Jamie Jimenez</t>
  </si>
  <si>
    <t>Jamie Li</t>
  </si>
  <si>
    <t>Jamie Liang</t>
  </si>
  <si>
    <t>Jamie Lin</t>
  </si>
  <si>
    <t>Jamie Liu</t>
  </si>
  <si>
    <t>Jamie Ma</t>
  </si>
  <si>
    <t>Jamie Moreno</t>
  </si>
  <si>
    <t>Jamie Ortega</t>
  </si>
  <si>
    <t>Jamie Ramos</t>
  </si>
  <si>
    <t>Jamie Rubio</t>
  </si>
  <si>
    <t>Jamie Serrano</t>
  </si>
  <si>
    <t>Jamie Suarez</t>
  </si>
  <si>
    <t>Jamie Torres</t>
  </si>
  <si>
    <t>Jamie Vazquez</t>
  </si>
  <si>
    <t>Jamie Wagner</t>
  </si>
  <si>
    <t>Jamie Xu</t>
  </si>
  <si>
    <t>Jamie Ye</t>
  </si>
  <si>
    <t>Jamie Zeng</t>
  </si>
  <si>
    <t>Jamie Zhang</t>
  </si>
  <si>
    <t>Jan Cox</t>
  </si>
  <si>
    <t>Jan Edwards</t>
  </si>
  <si>
    <t>Jan Evans</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</si>
  <si>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</si>
  <si>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</si>
  <si>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</si>
  <si>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</si>
  <si>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</si>
  <si>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</si>
  <si>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</si>
  <si>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</si>
  <si>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</si>
  <si>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</si>
  <si>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</si>
  <si>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</si>
  <si>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</si>
  <si>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</si>
  <si>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</si>
  <si>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</si>
  <si>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</si>
  <si>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</si>
  <si>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Martinez</t>
  </si>
  <si>
    <t>Janelle Prasad</t>
  </si>
  <si>
    <t>Janelle Raman</t>
  </si>
  <si>
    <t>Janelle Rodriguez</t>
  </si>
  <si>
    <t>Janelle Sai</t>
  </si>
  <si>
    <t>Janelle Sanchez</t>
  </si>
  <si>
    <t>Janelle Subram</t>
  </si>
  <si>
    <t>Janelle Suri</t>
  </si>
  <si>
    <t>Janet Alonso</t>
  </si>
  <si>
    <t>Janet Carlson</t>
  </si>
  <si>
    <t>Janet Diaz</t>
  </si>
  <si>
    <t>Janet Dominguez</t>
  </si>
  <si>
    <t>Janet Gill</t>
  </si>
  <si>
    <t>Janet Gomez</t>
  </si>
  <si>
    <t>Janet Gutierrez</t>
  </si>
  <si>
    <t>Janet Jimenez</t>
  </si>
  <si>
    <t>Janet Martin</t>
  </si>
  <si>
    <t>Janet Munoz</t>
  </si>
  <si>
    <t>Janet Ramos</t>
  </si>
  <si>
    <t>Janet Romero</t>
  </si>
  <si>
    <t>Janet Ruiz</t>
  </si>
  <si>
    <t>Janet Sanz</t>
  </si>
  <si>
    <t>Janet Scott</t>
  </si>
  <si>
    <t>Janet Serrano</t>
  </si>
  <si>
    <t>Janet Sheperdigian</t>
  </si>
  <si>
    <t>Janet Stewart</t>
  </si>
  <si>
    <t>Janet Suarez</t>
  </si>
  <si>
    <t>Janet Torres</t>
  </si>
  <si>
    <t>Janet Turner</t>
  </si>
  <si>
    <t>Janet Ward</t>
  </si>
  <si>
    <t>Janet Watson</t>
  </si>
  <si>
    <t>Janet Wright</t>
  </si>
  <si>
    <t>Janet Young</t>
  </si>
  <si>
    <t>Janice Bennett</t>
  </si>
  <si>
    <t>Jared Bailey</t>
  </si>
  <si>
    <t>Jared Bell</t>
  </si>
  <si>
    <t>Jared Cook</t>
  </si>
  <si>
    <t>Jared Gray</t>
  </si>
  <si>
    <t>Jared Howard</t>
  </si>
  <si>
    <t>Jared James</t>
  </si>
  <si>
    <t>Jared Kelly</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</si>
  <si>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</si>
  <si>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</si>
  <si>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</si>
  <si>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</si>
  <si>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</si>
  <si>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</si>
  <si>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</si>
  <si>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</si>
  <si>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</si>
  <si>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</si>
  <si>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</si>
  <si>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</si>
  <si>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</si>
  <si>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</si>
  <si>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</si>
  <si>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</si>
  <si>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</si>
  <si>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Fernandez</t>
  </si>
  <si>
    <t>Jarrod Gonzalez</t>
  </si>
  <si>
    <t>Jarrod Malhotra</t>
  </si>
  <si>
    <t>Jarrod Martinez</t>
  </si>
  <si>
    <t>Jarrod Mehta</t>
  </si>
  <si>
    <t>Jarrod Patel</t>
  </si>
  <si>
    <t>Jarrod Raman</t>
  </si>
  <si>
    <t>Jarrod Rana</t>
  </si>
  <si>
    <t>Jarrod Sanchez</t>
  </si>
  <si>
    <t>Jarrod Srini</t>
  </si>
  <si>
    <t>Jarrod Subram</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</si>
  <si>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</si>
  <si>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</si>
  <si>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</si>
  <si>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</si>
  <si>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</si>
  <si>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</si>
  <si>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</si>
  <si>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</si>
  <si>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</si>
  <si>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</si>
  <si>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</si>
  <si>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</si>
  <si>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</si>
  <si>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</si>
  <si>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</si>
  <si>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</si>
  <si>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</si>
  <si>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</si>
  <si>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</si>
  <si>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</si>
  <si>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</si>
  <si>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</si>
  <si>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</si>
  <si>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</si>
  <si>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</si>
  <si>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</si>
  <si>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</si>
  <si>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</si>
  <si>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</si>
  <si>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</si>
  <si>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</si>
  <si>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</si>
  <si>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</si>
  <si>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</si>
  <si>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</si>
  <si>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</si>
  <si>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</si>
  <si>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</si>
  <si>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</si>
  <si>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</si>
  <si>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</si>
  <si>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</si>
  <si>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</si>
  <si>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</si>
  <si>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</si>
  <si>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</si>
  <si>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</si>
  <si>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</si>
  <si>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</si>
  <si>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</si>
  <si>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</si>
  <si>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</si>
  <si>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</si>
  <si>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</si>
  <si>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</si>
  <si>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</si>
  <si>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</si>
  <si>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</si>
  <si>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</si>
  <si>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Wood</t>
  </si>
  <si>
    <t>Jason Adams</t>
  </si>
  <si>
    <t>Jason Alexander</t>
  </si>
  <si>
    <t>Jason Allen</t>
  </si>
  <si>
    <t>Jason Bryant</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</si>
  <si>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</si>
  <si>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</si>
  <si>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</si>
  <si>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</si>
  <si>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</si>
  <si>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</si>
  <si>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</si>
  <si>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</si>
  <si>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</si>
  <si>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</si>
  <si>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</si>
  <si>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</si>
  <si>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</si>
  <si>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</si>
  <si>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</si>
  <si>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</si>
  <si>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</si>
  <si>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</si>
  <si>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</si>
  <si>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</si>
  <si>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</si>
  <si>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</si>
  <si>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</si>
  <si>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</si>
  <si>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</si>
  <si>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</si>
  <si>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</si>
  <si>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</si>
  <si>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</si>
  <si>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</si>
  <si>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</si>
  <si>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</si>
  <si>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</si>
  <si>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</si>
  <si>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</si>
  <si>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</si>
  <si>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</si>
  <si>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</si>
  <si>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</si>
  <si>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</si>
  <si>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</si>
  <si>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</si>
  <si>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</si>
  <si>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</si>
  <si>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Dominguez</t>
  </si>
  <si>
    <t>Javier Gutierrez</t>
  </si>
  <si>
    <t>Javier Jiménez</t>
  </si>
  <si>
    <t>Javier Muñoz</t>
  </si>
  <si>
    <t>Javier Ortega</t>
  </si>
  <si>
    <t>Javier Ramos</t>
  </si>
  <si>
    <t>Javier Rubio</t>
  </si>
  <si>
    <t>Javier Sanz</t>
  </si>
  <si>
    <t>Javier Torres</t>
  </si>
  <si>
    <t>Javier Vazquez</t>
  </si>
  <si>
    <t>Jay Alonso</t>
  </si>
  <si>
    <t>Jay Alvarez</t>
  </si>
  <si>
    <t>Jay Chandra</t>
  </si>
  <si>
    <t>Jay Dominguez</t>
  </si>
  <si>
    <t>Jay Garcia</t>
  </si>
  <si>
    <t>Jay Gomez</t>
  </si>
  <si>
    <t>Jay Hernandez</t>
  </si>
  <si>
    <t>Jay Malhotra</t>
  </si>
  <si>
    <t>Jay Moreno</t>
  </si>
  <si>
    <t>Jay Moyer</t>
  </si>
  <si>
    <t>Jay Nicholls</t>
  </si>
  <si>
    <t>Jay Perez</t>
  </si>
  <si>
    <t>Jay Prasad</t>
  </si>
  <si>
    <t>Jay Rana</t>
  </si>
  <si>
    <t>Jay Rodriguez</t>
  </si>
  <si>
    <t>Jay Romero</t>
  </si>
  <si>
    <t>Jay Ruiz</t>
  </si>
  <si>
    <t>Jay Sanchez</t>
  </si>
  <si>
    <t>Jay Sanz</t>
  </si>
  <si>
    <t>Jay Sara</t>
  </si>
  <si>
    <t>Jay Serrano</t>
  </si>
  <si>
    <t>Jay Suarez</t>
  </si>
  <si>
    <t>Jay Suri</t>
  </si>
  <si>
    <t>Jay Torres</t>
  </si>
  <si>
    <t>Jay Vazquez</t>
  </si>
  <si>
    <t>Jeff Smith</t>
  </si>
  <si>
    <t>Jeffery Chen</t>
  </si>
  <si>
    <t>Jeffery Guo</t>
  </si>
  <si>
    <t>Jeffery He</t>
  </si>
  <si>
    <t>Jeffery Hu</t>
  </si>
  <si>
    <t>Jeffery Huang</t>
  </si>
  <si>
    <t>Jeffery Li</t>
  </si>
  <si>
    <t>Jeffery Liang</t>
  </si>
  <si>
    <t>Jeffery Liu</t>
  </si>
  <si>
    <t>Jeffery Sun</t>
  </si>
  <si>
    <t>Jeffery Wu</t>
  </si>
  <si>
    <t>Jeffery Yang</t>
  </si>
  <si>
    <t>Jeffery Ye</t>
  </si>
  <si>
    <t>Jeffery Zeng</t>
  </si>
  <si>
    <t>Jeffery Zhang</t>
  </si>
  <si>
    <t>Jeffery Zhao</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</si>
  <si>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</si>
  <si>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</si>
  <si>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</si>
  <si>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</si>
  <si>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</si>
  <si>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</si>
  <si>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</si>
  <si>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</si>
  <si>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</si>
  <si>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</si>
  <si>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</si>
  <si>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</si>
  <si>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</si>
  <si>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</si>
  <si>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</si>
  <si>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</si>
  <si>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</si>
  <si>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</si>
  <si>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</si>
  <si>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</si>
  <si>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</si>
  <si>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</si>
  <si>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</si>
  <si>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</si>
  <si>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</si>
  <si>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</si>
  <si>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</si>
  <si>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</si>
  <si>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</si>
  <si>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</si>
  <si>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</si>
  <si>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</si>
  <si>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</si>
  <si>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</si>
  <si>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</si>
  <si>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</si>
  <si>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</si>
  <si>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</si>
  <si>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</si>
  <si>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</si>
  <si>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</si>
  <si>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</si>
  <si>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</si>
  <si>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</si>
  <si>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</si>
  <si>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</si>
  <si>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</si>
  <si>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</si>
  <si>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</si>
  <si>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</si>
  <si>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</si>
  <si>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</si>
  <si>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</si>
  <si>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</si>
  <si>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Griffin</t>
  </si>
  <si>
    <t>Jennifer Hall</t>
  </si>
  <si>
    <t>Jennifer Harris</t>
  </si>
  <si>
    <t>Jennifer Hernandez</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</si>
  <si>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</si>
  <si>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</si>
  <si>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</si>
  <si>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</si>
  <si>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</si>
  <si>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</si>
  <si>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</si>
  <si>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</si>
  <si>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</si>
  <si>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</si>
  <si>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</si>
  <si>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</si>
  <si>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</si>
  <si>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</si>
  <si>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</si>
  <si>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</si>
  <si>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</si>
  <si>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</si>
  <si>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</si>
  <si>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</si>
  <si>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</si>
  <si>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Perez</t>
  </si>
  <si>
    <t>Jennifer Perry</t>
  </si>
  <si>
    <t>Jennifer Peterson</t>
  </si>
  <si>
    <t>Jennifer Phillips</t>
  </si>
  <si>
    <t>Jennifer Price</t>
  </si>
  <si>
    <t>Jennifer Ramirez</t>
  </si>
  <si>
    <t>Jennifer Reed</t>
  </si>
  <si>
    <t>Jennifer Rivera</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</si>
  <si>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</si>
  <si>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</si>
  <si>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</si>
  <si>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</si>
  <si>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</si>
  <si>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</si>
  <si>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</si>
  <si>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</si>
  <si>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</si>
  <si>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</si>
  <si>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</si>
  <si>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</si>
  <si>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</si>
  <si>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</si>
  <si>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</si>
  <si>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</si>
  <si>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</si>
  <si>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</si>
  <si>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</si>
  <si>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</si>
  <si>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</si>
  <si>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</si>
  <si>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</si>
  <si>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</si>
  <si>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</si>
  <si>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Cai</t>
  </si>
  <si>
    <t>Jenny Chande</t>
  </si>
  <si>
    <t>Jenny Chander</t>
  </si>
  <si>
    <t>Jenny Chen</t>
  </si>
  <si>
    <t>Jenny Goel</t>
  </si>
  <si>
    <t>Jenny Guo</t>
  </si>
  <si>
    <t>Jenny He</t>
  </si>
  <si>
    <t>Jenny Huang</t>
  </si>
  <si>
    <t>Jenny Lal</t>
  </si>
  <si>
    <t>Jenny Lin</t>
  </si>
  <si>
    <t>Jenny Lu</t>
  </si>
  <si>
    <t>Jenny Luo</t>
  </si>
  <si>
    <t>Jenny McDonald</t>
  </si>
  <si>
    <t>Jenny Nara</t>
  </si>
  <si>
    <t>Jenny Nath</t>
  </si>
  <si>
    <t>Jenny Rai</t>
  </si>
  <si>
    <t>Jenny Raji</t>
  </si>
  <si>
    <t>Jenny Shen</t>
  </si>
  <si>
    <t>Jenny Wagner</t>
  </si>
  <si>
    <t>Jenny Wu</t>
  </si>
  <si>
    <t>Jenny Xu</t>
  </si>
  <si>
    <t>Jenny Yang</t>
  </si>
  <si>
    <t>Jenny Zeng</t>
  </si>
  <si>
    <t>Jenny Zhou</t>
  </si>
  <si>
    <t>Jeremiah Diaz</t>
  </si>
  <si>
    <t>Jeremiah Edwards</t>
  </si>
  <si>
    <t>Jeremiah Evans</t>
  </si>
  <si>
    <t>Jeremiah Flores</t>
  </si>
  <si>
    <t>Jeremiah Garcia</t>
  </si>
  <si>
    <t>Jeremiah Gonzales</t>
  </si>
  <si>
    <t>Jeremiah Gonzalez</t>
  </si>
  <si>
    <t>Jeremiah Green</t>
  </si>
  <si>
    <t>Jeremiah Griffin</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</si>
  <si>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</si>
  <si>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</si>
  <si>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</si>
  <si>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</si>
  <si>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</si>
  <si>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</si>
  <si>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</si>
  <si>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</si>
  <si>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</si>
  <si>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</si>
  <si>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</si>
  <si>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</si>
  <si>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</si>
  <si>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</si>
  <si>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</si>
  <si>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</si>
  <si>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</si>
  <si>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</si>
  <si>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</si>
  <si>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</si>
  <si>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</si>
  <si>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</si>
  <si>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</si>
  <si>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</si>
  <si>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</si>
  <si>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</si>
  <si>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</si>
  <si>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</si>
  <si>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</si>
  <si>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</si>
  <si>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</si>
  <si>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</si>
  <si>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</si>
  <si>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</si>
  <si>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</si>
  <si>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</si>
  <si>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</si>
  <si>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</si>
  <si>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</si>
  <si>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</si>
  <si>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</si>
  <si>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</si>
  <si>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</si>
  <si>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</si>
  <si>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</si>
  <si>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</si>
  <si>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</si>
  <si>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</si>
  <si>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</si>
  <si>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</si>
  <si>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</si>
  <si>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</si>
  <si>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</si>
  <si>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</si>
  <si>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</si>
  <si>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</si>
  <si>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</si>
  <si>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</si>
  <si>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</si>
  <si>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</si>
  <si>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</si>
  <si>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</si>
  <si>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</si>
  <si>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</si>
  <si>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</si>
  <si>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</si>
  <si>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</si>
  <si>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</si>
  <si>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</si>
  <si>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</si>
  <si>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</si>
  <si>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</si>
  <si>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</si>
  <si>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</si>
  <si>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</si>
  <si>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</si>
  <si>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</si>
  <si>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</si>
  <si>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</si>
  <si>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</si>
  <si>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</si>
  <si>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Fernandez</t>
  </si>
  <si>
    <t>Jermaine Gonzalez</t>
  </si>
  <si>
    <t>Jermaine Kapoor</t>
  </si>
  <si>
    <t>Jermaine Lopez</t>
  </si>
  <si>
    <t>Jermaine Madan</t>
  </si>
  <si>
    <t>Jermaine Mehta</t>
  </si>
  <si>
    <t>Jermaine Patel</t>
  </si>
  <si>
    <t>Jermaine Perez</t>
  </si>
  <si>
    <t>Jermaine Prasad</t>
  </si>
  <si>
    <t>Jermaine Rodriguez</t>
  </si>
  <si>
    <t>Jermaine Sai</t>
  </si>
  <si>
    <t>Jermaine Sanchez</t>
  </si>
  <si>
    <t>Jermaine Sara</t>
  </si>
  <si>
    <t>Jermaine Subram</t>
  </si>
  <si>
    <t>Jermaine Weber</t>
  </si>
  <si>
    <t>Jerome Browning</t>
  </si>
  <si>
    <t>Jerome Carlson</t>
  </si>
  <si>
    <t>Jerome Diaz</t>
  </si>
  <si>
    <t>Jerome Gill</t>
  </si>
  <si>
    <t>Jerome Gutierrez</t>
  </si>
  <si>
    <t>Jerome Hernandez</t>
  </si>
  <si>
    <t>Jerome Johnsen</t>
  </si>
  <si>
    <t>Jerome Martin</t>
  </si>
  <si>
    <t>Jerome Navarro</t>
  </si>
  <si>
    <t>Jerome Romero</t>
  </si>
  <si>
    <t>Jerome Rubio</t>
  </si>
  <si>
    <t>Jerome Ruiz</t>
  </si>
  <si>
    <t>Jerome Sanz</t>
  </si>
  <si>
    <t>Jerome Serrano</t>
  </si>
  <si>
    <t>Jerome Torres</t>
  </si>
  <si>
    <t>Jerry Andersen</t>
  </si>
  <si>
    <t>Jerry Becker</t>
  </si>
  <si>
    <t>Jerry Chander</t>
  </si>
  <si>
    <t>Jerry Deng</t>
  </si>
  <si>
    <t>Jerry Ferrier</t>
  </si>
  <si>
    <t>Jerry Kumar</t>
  </si>
  <si>
    <t>Jerry Lal</t>
  </si>
  <si>
    <t>Jerry Nara</t>
  </si>
  <si>
    <t>Jerry Nath</t>
  </si>
  <si>
    <t>Jerry Pal</t>
  </si>
  <si>
    <t>Jerry Rai</t>
  </si>
  <si>
    <t>Jerry Raje</t>
  </si>
  <si>
    <t>Jerry Shan</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</si>
  <si>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</si>
  <si>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</si>
  <si>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</si>
  <si>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</si>
  <si>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</si>
  <si>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</si>
  <si>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</si>
  <si>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</si>
  <si>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</si>
  <si>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</si>
  <si>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</si>
  <si>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</si>
  <si>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</si>
  <si>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</si>
  <si>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</si>
  <si>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</si>
  <si>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</si>
  <si>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</si>
  <si>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</si>
  <si>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</si>
  <si>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Hernandez</t>
  </si>
  <si>
    <t>Jesse James</t>
  </si>
  <si>
    <t>Jesse Kelly</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</si>
  <si>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</si>
  <si>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</si>
  <si>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</si>
  <si>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</si>
  <si>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</si>
  <si>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</si>
  <si>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</si>
  <si>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</si>
  <si>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</si>
  <si>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</si>
  <si>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</si>
  <si>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</si>
  <si>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</si>
  <si>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</si>
  <si>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</si>
  <si>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</si>
  <si>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</si>
  <si>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</si>
  <si>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</si>
  <si>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</si>
  <si>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</si>
  <si>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</si>
  <si>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</si>
  <si>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</si>
  <si>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</si>
  <si>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</si>
  <si>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</si>
  <si>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</si>
  <si>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</si>
  <si>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</si>
  <si>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</si>
  <si>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</si>
  <si>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</si>
  <si>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</si>
  <si>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</si>
  <si>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</si>
  <si>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</si>
  <si>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</si>
  <si>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</si>
  <si>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</si>
  <si>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</si>
  <si>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</si>
  <si>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</si>
  <si>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</si>
  <si>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</si>
  <si>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</si>
  <si>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</si>
  <si>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</si>
  <si>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</si>
  <si>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</si>
  <si>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</si>
  <si>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</si>
  <si>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</si>
  <si>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</si>
  <si>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</si>
  <si>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</si>
  <si>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</si>
  <si>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</si>
  <si>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</si>
  <si>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</si>
  <si>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</si>
  <si>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</si>
  <si>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</si>
  <si>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</si>
  <si>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</si>
  <si>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</si>
  <si>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</si>
  <si>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</si>
  <si>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</si>
  <si>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</si>
  <si>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</si>
  <si>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</si>
  <si>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</si>
  <si>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</si>
  <si>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</si>
  <si>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</si>
  <si>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</si>
  <si>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</si>
  <si>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</si>
  <si>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</si>
  <si>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</si>
  <si>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</si>
  <si>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</si>
  <si>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</si>
  <si>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</si>
  <si>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</si>
  <si>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</si>
  <si>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</si>
  <si>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</si>
  <si>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</si>
  <si>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</si>
  <si>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Watson</t>
  </si>
  <si>
    <t>Jessica White</t>
  </si>
  <si>
    <t>Jessica Williams</t>
  </si>
  <si>
    <t>Jessica Wilson</t>
  </si>
  <si>
    <t>Jessica Wood</t>
  </si>
  <si>
    <t>Jessie Alonso</t>
  </si>
  <si>
    <t>Jessie Blanco</t>
  </si>
  <si>
    <t>Jessie Carlson</t>
  </si>
  <si>
    <t>Jessie Chen</t>
  </si>
  <si>
    <t>Jessie Dominguez</t>
  </si>
  <si>
    <t>Jessie Gao</t>
  </si>
  <si>
    <t>Jessie Guo</t>
  </si>
  <si>
    <t>Jessie Gutierrez</t>
  </si>
  <si>
    <t>Jessie Hu</t>
  </si>
  <si>
    <t>Jessie Huang</t>
  </si>
  <si>
    <t>Jessie Jimenez</t>
  </si>
  <si>
    <t>Jessie Liang</t>
  </si>
  <si>
    <t>Jessie Munoz</t>
  </si>
  <si>
    <t>Jessie Navarro</t>
  </si>
  <si>
    <t>Jessie Sanz</t>
  </si>
  <si>
    <t>Jessie Serrano</t>
  </si>
  <si>
    <t>Jessie Suarez</t>
  </si>
  <si>
    <t>Jessie Travers</t>
  </si>
  <si>
    <t>Jessie Vazquez</t>
  </si>
  <si>
    <t>Jessie Wang</t>
  </si>
  <si>
    <t>Jessie Wu</t>
  </si>
  <si>
    <t>Jessie Yang</t>
  </si>
  <si>
    <t>Jessie Ye</t>
  </si>
  <si>
    <t>Jessie Zeng</t>
  </si>
  <si>
    <t>Jessie Zheng</t>
  </si>
  <si>
    <t>Jésus Alonso</t>
  </si>
  <si>
    <t>Jésus Alvarez</t>
  </si>
  <si>
    <t>Jésus Carlson</t>
  </si>
  <si>
    <t>Jésus Diaz</t>
  </si>
  <si>
    <t>Jésus Dominguez</t>
  </si>
  <si>
    <t>Jésus Gill</t>
  </si>
  <si>
    <t>Jésus Gomez</t>
  </si>
  <si>
    <t>Jésus Gutierrez</t>
  </si>
  <si>
    <t>Jésus Munoz</t>
  </si>
  <si>
    <t>Jésus Navarro</t>
  </si>
  <si>
    <t>Jésus Ortega</t>
  </si>
  <si>
    <t>Jésus Ramos</t>
  </si>
  <si>
    <t>Jésus Romero</t>
  </si>
  <si>
    <t>Jésus Rubio</t>
  </si>
  <si>
    <t>Jésus Suarez</t>
  </si>
  <si>
    <t>Jill Alonso</t>
  </si>
  <si>
    <t>Jill Ashe</t>
  </si>
  <si>
    <t>Jill Blanco</t>
  </si>
  <si>
    <t>Jill Dominguez</t>
  </si>
  <si>
    <t>Jill Gill</t>
  </si>
  <si>
    <t>Jill Martin</t>
  </si>
  <si>
    <t>Jill Martinez</t>
  </si>
  <si>
    <t>Jill Miller</t>
  </si>
  <si>
    <t>Jill Moore</t>
  </si>
  <si>
    <t>Jill Moreno</t>
  </si>
  <si>
    <t>Jill Munoz</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</si>
  <si>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</si>
  <si>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</si>
  <si>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</si>
  <si>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</si>
  <si>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</si>
  <si>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</si>
  <si>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</si>
  <si>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</si>
  <si>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</si>
  <si>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</si>
  <si>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</si>
  <si>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</si>
  <si>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</si>
  <si>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</si>
  <si>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</si>
  <si>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</si>
  <si>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</si>
  <si>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</si>
  <si>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</si>
  <si>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</si>
  <si>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Perez</t>
  </si>
  <si>
    <t>Jillian Prasad</t>
  </si>
  <si>
    <t>Jillian Raman</t>
  </si>
  <si>
    <t>Jillian Rana</t>
  </si>
  <si>
    <t>Jillian Rodriguez</t>
  </si>
  <si>
    <t>Jillian Sai</t>
  </si>
  <si>
    <t>Jillian Srini</t>
  </si>
  <si>
    <t>Jim Rodman</t>
  </si>
  <si>
    <t>Jimmy Carlson</t>
  </si>
  <si>
    <t>Jimmy Diaz</t>
  </si>
  <si>
    <t>Jimmy Gomez</t>
  </si>
  <si>
    <t>Jimmy Gutierrez</t>
  </si>
  <si>
    <t>Jimmy Hernandez</t>
  </si>
  <si>
    <t>Jimmy Martin</t>
  </si>
  <si>
    <t>Jimmy Navarro</t>
  </si>
  <si>
    <t>Jimmy Ortega</t>
  </si>
  <si>
    <t>Jimmy Ramos</t>
  </si>
  <si>
    <t>Jimmy Rubio</t>
  </si>
  <si>
    <t>Jimmy Ruiz</t>
  </si>
  <si>
    <t>Jimmy Serrano</t>
  </si>
  <si>
    <t>Jimmy Suarez</t>
  </si>
  <si>
    <t>Joan Carter</t>
  </si>
  <si>
    <t>Joan Coleman</t>
  </si>
  <si>
    <t>Joan Collins</t>
  </si>
  <si>
    <t>Joan Cook</t>
  </si>
  <si>
    <t>Joan Gao</t>
  </si>
  <si>
    <t>Joan James</t>
  </si>
  <si>
    <t>Joan King</t>
  </si>
  <si>
    <t>Joan Long</t>
  </si>
  <si>
    <t>Joan Morgan</t>
  </si>
  <si>
    <t>Joan Navarro</t>
  </si>
  <si>
    <t>Joan Ross</t>
  </si>
  <si>
    <t>Joan Washington</t>
  </si>
  <si>
    <t>Joan Watson</t>
  </si>
  <si>
    <t>Joanna Blanco</t>
  </si>
  <si>
    <t>Joanna Dominguez</t>
  </si>
  <si>
    <t>Joanna Gutierrez</t>
  </si>
  <si>
    <t>Joanna Hernandez</t>
  </si>
  <si>
    <t>Joanna Moreno</t>
  </si>
  <si>
    <t>Joanna Munoz</t>
  </si>
  <si>
    <t>Joanna Ramos</t>
  </si>
  <si>
    <t>Joanna Romero</t>
  </si>
  <si>
    <t>Joanna Sanz</t>
  </si>
  <si>
    <t>Jocelyn Alexander</t>
  </si>
  <si>
    <t>Jocelyn Barnes</t>
  </si>
  <si>
    <t>Jocelyn Bradley</t>
  </si>
  <si>
    <t>Jocelyn Bryant</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</si>
  <si>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</si>
  <si>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</si>
  <si>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</si>
  <si>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</si>
  <si>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</si>
  <si>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</si>
  <si>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</si>
  <si>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</si>
  <si>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</si>
  <si>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</si>
  <si>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</si>
  <si>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</si>
  <si>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</si>
  <si>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</si>
  <si>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</si>
  <si>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</si>
  <si>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</si>
  <si>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</si>
  <si>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Becker</t>
  </si>
  <si>
    <t>Jodi Kumar</t>
  </si>
  <si>
    <t>Jodi Luo</t>
  </si>
  <si>
    <t>Jodi Nara</t>
  </si>
  <si>
    <t>Jodi Nath</t>
  </si>
  <si>
    <t>Jodi Pal</t>
  </si>
  <si>
    <t>Jodi Rai</t>
  </si>
  <si>
    <t>Jodi Shan</t>
  </si>
  <si>
    <t>Jodi She</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</si>
  <si>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</si>
  <si>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</si>
  <si>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</si>
  <si>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</si>
  <si>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</si>
  <si>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</si>
  <si>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</si>
  <si>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</si>
  <si>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</si>
  <si>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</si>
  <si>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</si>
  <si>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</si>
  <si>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</si>
  <si>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</si>
  <si>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</si>
  <si>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</si>
  <si>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Jimenez</t>
  </si>
  <si>
    <t>Joe Jordan</t>
  </si>
  <si>
    <t>Joe Malhotra</t>
  </si>
  <si>
    <t>Joe Martinez</t>
  </si>
  <si>
    <t>Joe Mehta</t>
  </si>
  <si>
    <t>Joe Moreno</t>
  </si>
  <si>
    <t>Joe Navarro</t>
  </si>
  <si>
    <t>Joe Patel</t>
  </si>
  <si>
    <t>Joe Prasad</t>
  </si>
  <si>
    <t>Joe Raman</t>
  </si>
  <si>
    <t>Joe Romero</t>
  </si>
  <si>
    <t>Joe Rubio</t>
  </si>
  <si>
    <t>Joe Sanchez</t>
  </si>
  <si>
    <t>Joe Sanz</t>
  </si>
  <si>
    <t>Joe Serrano</t>
  </si>
  <si>
    <t>Joe Suri</t>
  </si>
  <si>
    <t>Joe Torres</t>
  </si>
  <si>
    <t>Joe Vance</t>
  </si>
  <si>
    <t>Joel Chapman</t>
  </si>
  <si>
    <t>Joel Fernandez</t>
  </si>
  <si>
    <t>Joel Garcia</t>
  </si>
  <si>
    <t>Joel Jordan</t>
  </si>
  <si>
    <t>Joel Madan</t>
  </si>
  <si>
    <t>Joel Martinez</t>
  </si>
  <si>
    <t>Joel Mehta</t>
  </si>
  <si>
    <t>Joel Patel</t>
  </si>
  <si>
    <t>Joel Prasad</t>
  </si>
  <si>
    <t>Joel Raman</t>
  </si>
  <si>
    <t>Joel Rana</t>
  </si>
  <si>
    <t>Joel Sai</t>
  </si>
  <si>
    <t>Joel Schmidt</t>
  </si>
  <si>
    <t>Joel Subram</t>
  </si>
  <si>
    <t>Joel Vance</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</si>
  <si>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</si>
  <si>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</si>
  <si>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</si>
  <si>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</si>
  <si>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</si>
  <si>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</si>
  <si>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</si>
  <si>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</si>
  <si>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</si>
  <si>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</si>
  <si>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</si>
  <si>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</si>
  <si>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</si>
  <si>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</si>
  <si>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</si>
  <si>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</si>
  <si>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</si>
  <si>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</si>
  <si>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</si>
  <si>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</si>
  <si>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</si>
  <si>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</si>
  <si>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</si>
  <si>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Chapman</t>
  </si>
  <si>
    <t>Johnathan Fernandez</t>
  </si>
  <si>
    <t>Johnathan Gonzalez</t>
  </si>
  <si>
    <t>Johnathan Kapoor</t>
  </si>
  <si>
    <t>Johnathan Malhotra</t>
  </si>
  <si>
    <t>Johnathan McDonald</t>
  </si>
  <si>
    <t>Johnathan Patel</t>
  </si>
  <si>
    <t>Johnathan Prasad</t>
  </si>
  <si>
    <t>Johnathan Rodriguez</t>
  </si>
  <si>
    <t>Johnathan Sai</t>
  </si>
  <si>
    <t>Johnathan Sanchez</t>
  </si>
  <si>
    <t>Johnathan Schmidt</t>
  </si>
  <si>
    <t>Johnathan Srini</t>
  </si>
  <si>
    <t>Johnathan Suri</t>
  </si>
  <si>
    <t>Johnathan Vance</t>
  </si>
  <si>
    <t>Johnny Andersen</t>
  </si>
  <si>
    <t>Johnny Chander</t>
  </si>
  <si>
    <t>Johnny Chavez</t>
  </si>
  <si>
    <t>Johnny Goel</t>
  </si>
  <si>
    <t>Johnny Jai</t>
  </si>
  <si>
    <t>Johnny Kumar</t>
  </si>
  <si>
    <t>Johnny Lal</t>
  </si>
  <si>
    <t>Johnny Moyer</t>
  </si>
  <si>
    <t>Johnny Pal</t>
  </si>
  <si>
    <t>Johnny Raji</t>
  </si>
  <si>
    <t>Johnny Sharma</t>
  </si>
  <si>
    <t>Johnny She</t>
  </si>
  <si>
    <t>Johnny Shen</t>
  </si>
  <si>
    <t>Johnny Tang</t>
  </si>
  <si>
    <t>Johnny Xu</t>
  </si>
  <si>
    <t>Johnny Yuan</t>
  </si>
  <si>
    <t>Jon Alonso</t>
  </si>
  <si>
    <t>Jon Andersen</t>
  </si>
  <si>
    <t>Jon Becker</t>
  </si>
  <si>
    <t>Jon Cai</t>
  </si>
  <si>
    <t>Jon Chander</t>
  </si>
  <si>
    <t>Jon Chavez</t>
  </si>
  <si>
    <t>Jon Goel</t>
  </si>
  <si>
    <t>Jon Hu</t>
  </si>
  <si>
    <t>Jon Huang</t>
  </si>
  <si>
    <t>Jon Jai</t>
  </si>
  <si>
    <t>Jon Lal</t>
  </si>
  <si>
    <t>Jon Li</t>
  </si>
  <si>
    <t>Jon Liang</t>
  </si>
  <si>
    <t>Jon Lin</t>
  </si>
  <si>
    <t>Jon Liu</t>
  </si>
  <si>
    <t>Jon Lu</t>
  </si>
  <si>
    <t>Jon Luo</t>
  </si>
  <si>
    <t>Jon Ma</t>
  </si>
  <si>
    <t>Jon Nath</t>
  </si>
  <si>
    <t>Jon Pal</t>
  </si>
  <si>
    <t>Jon Rai</t>
  </si>
  <si>
    <t>Jon Raje</t>
  </si>
  <si>
    <t>Jon Shan</t>
  </si>
  <si>
    <t>Jon Sharma</t>
  </si>
  <si>
    <t>Jon Shen</t>
  </si>
  <si>
    <t>Jon Sun</t>
  </si>
  <si>
    <t>Jon Tang</t>
  </si>
  <si>
    <t>Jon Wu</t>
  </si>
  <si>
    <t>Jon Xu</t>
  </si>
  <si>
    <t>Jon Ye</t>
  </si>
  <si>
    <t>Jon Zhao</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</si>
  <si>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</si>
  <si>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</si>
  <si>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</si>
  <si>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</si>
  <si>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</si>
  <si>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</si>
  <si>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</si>
  <si>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</si>
  <si>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</si>
  <si>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</si>
  <si>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</si>
  <si>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</si>
  <si>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</si>
  <si>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</si>
  <si>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</si>
  <si>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</si>
  <si>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</si>
  <si>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</si>
  <si>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Flores</t>
  </si>
  <si>
    <t>Jonathan Foster</t>
  </si>
  <si>
    <t>Jonathan Garcia</t>
  </si>
  <si>
    <t>Jonathan Gonzales</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</si>
  <si>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</si>
  <si>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</si>
  <si>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</si>
  <si>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</si>
  <si>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</si>
  <si>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</si>
  <si>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</si>
  <si>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</si>
  <si>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</si>
  <si>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</si>
  <si>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</si>
  <si>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</si>
  <si>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</si>
  <si>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</si>
  <si>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</si>
  <si>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</si>
  <si>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</si>
  <si>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</si>
  <si>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</si>
  <si>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</si>
  <si>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</si>
  <si>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</si>
  <si>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</si>
  <si>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</si>
  <si>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</si>
  <si>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</si>
  <si>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</si>
  <si>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</si>
  <si>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</si>
  <si>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</si>
  <si>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</si>
  <si>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</si>
  <si>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</si>
  <si>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Ross</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</si>
  <si>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</si>
  <si>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</si>
  <si>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</si>
  <si>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</si>
  <si>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</si>
  <si>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</si>
  <si>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</si>
  <si>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</si>
  <si>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</si>
  <si>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</si>
  <si>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</si>
  <si>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</si>
  <si>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</si>
  <si>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</si>
  <si>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</si>
  <si>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</si>
  <si>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Alvarez</t>
  </si>
  <si>
    <t>Jonathon Gill</t>
  </si>
  <si>
    <t>Jonathon Hernandez</t>
  </si>
  <si>
    <t>Jonathon Jimenez</t>
  </si>
  <si>
    <t>Jonathon Moreno</t>
  </si>
  <si>
    <t>Jonathon Munoz</t>
  </si>
  <si>
    <t>Jonathon Ortega</t>
  </si>
  <si>
    <t>Jonathon Ramos</t>
  </si>
  <si>
    <t>Jonathon Romero</t>
  </si>
  <si>
    <t>Jonathon Serrano</t>
  </si>
  <si>
    <t>Jonathon Suarez</t>
  </si>
  <si>
    <t>Jonathon Torres</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</si>
  <si>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</si>
  <si>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</si>
  <si>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</si>
  <si>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</si>
  <si>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</si>
  <si>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</si>
  <si>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</si>
  <si>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</si>
  <si>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</si>
  <si>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</si>
  <si>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</si>
  <si>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</si>
  <si>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</si>
  <si>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</si>
  <si>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</si>
  <si>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</si>
  <si>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</si>
  <si>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</si>
  <si>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</si>
  <si>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</si>
  <si>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</si>
  <si>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</si>
  <si>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</si>
  <si>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</si>
  <si>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</si>
  <si>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</si>
  <si>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</si>
  <si>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</si>
  <si>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</si>
  <si>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</si>
  <si>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</si>
  <si>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</si>
  <si>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</si>
  <si>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</si>
  <si>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</si>
  <si>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</si>
  <si>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Perez</t>
  </si>
  <si>
    <t>Jordan Perry</t>
  </si>
  <si>
    <t>Jordan Phillips</t>
  </si>
  <si>
    <t>Jordan Powell</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</si>
  <si>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</si>
  <si>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</si>
  <si>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</si>
  <si>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</si>
  <si>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</si>
  <si>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</si>
  <si>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</si>
  <si>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</si>
  <si>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</si>
  <si>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</si>
  <si>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</si>
  <si>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</si>
  <si>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</si>
  <si>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</si>
  <si>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</si>
  <si>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</si>
  <si>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</si>
  <si>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</si>
  <si>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</si>
  <si>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</si>
  <si>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</si>
  <si>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</si>
  <si>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</si>
  <si>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</si>
  <si>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</si>
  <si>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</si>
  <si>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</si>
  <si>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</si>
  <si>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</si>
  <si>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</si>
  <si>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West</t>
  </si>
  <si>
    <t>Jordyn Wood</t>
  </si>
  <si>
    <t>Jorge Chen</t>
  </si>
  <si>
    <t>Jorge Hu</t>
  </si>
  <si>
    <t>Jorge Leitão</t>
  </si>
  <si>
    <t>Jorge Li</t>
  </si>
  <si>
    <t>Jorge Liang</t>
  </si>
  <si>
    <t>Jorge Liu</t>
  </si>
  <si>
    <t>Jorge Lu</t>
  </si>
  <si>
    <t>Jorge She</t>
  </si>
  <si>
    <t>Jorge Wang</t>
  </si>
  <si>
    <t>Jorge Wu</t>
  </si>
  <si>
    <t>Jorge Xu</t>
  </si>
  <si>
    <t>Jorge Ye</t>
  </si>
  <si>
    <t>Jorge Zhang</t>
  </si>
  <si>
    <t>Jorge Zheng</t>
  </si>
  <si>
    <t>Jorge Zhou</t>
  </si>
  <si>
    <t>Jose Adams</t>
  </si>
  <si>
    <t>Jose Alexander</t>
  </si>
  <si>
    <t>Jose Allen</t>
  </si>
  <si>
    <t>Jose Anderson</t>
  </si>
  <si>
    <t>Jose Brown</t>
  </si>
  <si>
    <t>Jose Bryant</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</si>
  <si>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</si>
  <si>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</si>
  <si>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</si>
  <si>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</si>
  <si>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</si>
  <si>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</si>
  <si>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</si>
  <si>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</si>
  <si>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</si>
  <si>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</si>
  <si>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</si>
  <si>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</si>
  <si>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</si>
  <si>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</si>
  <si>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</si>
  <si>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</si>
  <si>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</si>
  <si>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</si>
  <si>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</si>
  <si>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</si>
  <si>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</si>
  <si>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</si>
  <si>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</si>
  <si>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</si>
  <si>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</si>
  <si>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</si>
  <si>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</si>
  <si>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</si>
  <si>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</si>
  <si>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</si>
  <si>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</si>
  <si>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</si>
  <si>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</si>
  <si>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</si>
  <si>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</si>
  <si>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</si>
  <si>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</si>
  <si>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</si>
  <si>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</si>
  <si>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</si>
  <si>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</si>
  <si>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</si>
  <si>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</si>
  <si>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</si>
  <si>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</si>
  <si>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</si>
  <si>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</si>
  <si>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</si>
  <si>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</si>
  <si>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</si>
  <si>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</si>
  <si>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</si>
  <si>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</si>
  <si>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</si>
  <si>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</si>
  <si>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</si>
  <si>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</si>
  <si>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</si>
  <si>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</si>
  <si>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</si>
  <si>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</si>
  <si>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</si>
  <si>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</si>
  <si>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</si>
  <si>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</si>
  <si>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</si>
  <si>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</si>
  <si>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</si>
  <si>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</si>
  <si>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</si>
  <si>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</si>
  <si>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</si>
  <si>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</si>
  <si>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</si>
  <si>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</si>
  <si>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</si>
  <si>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</si>
  <si>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</si>
  <si>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</si>
  <si>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</si>
  <si>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</si>
  <si>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</si>
  <si>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</si>
  <si>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</si>
  <si>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</si>
  <si>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</si>
  <si>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</si>
  <si>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</si>
  <si>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</si>
  <si>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</si>
  <si>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</si>
  <si>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</si>
  <si>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</si>
  <si>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</si>
  <si>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</si>
  <si>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</si>
  <si>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</si>
  <si>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Davis</t>
  </si>
  <si>
    <t>Joshua Garcia</t>
  </si>
  <si>
    <t>Joshua Harris</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</si>
  <si>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</si>
  <si>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</si>
  <si>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</si>
  <si>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</si>
  <si>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</si>
  <si>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</si>
  <si>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</si>
  <si>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</si>
  <si>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</si>
  <si>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</si>
  <si>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</si>
  <si>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</si>
  <si>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</si>
  <si>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</si>
  <si>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</si>
  <si>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</si>
  <si>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</si>
  <si>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</si>
  <si>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</si>
  <si>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Joy Alonso</t>
  </si>
  <si>
    <t>Joy Alvarez</t>
  </si>
  <si>
    <t>Joy Gomez</t>
  </si>
  <si>
    <t>Joy Hernandez</t>
  </si>
  <si>
    <t>Joy Martin</t>
  </si>
  <si>
    <t>Joy Moreno</t>
  </si>
  <si>
    <t>Joy Moyer</t>
  </si>
  <si>
    <t>Joy Navarro</t>
  </si>
  <si>
    <t>Joy Ortega</t>
  </si>
  <si>
    <t>Joy Ruiz</t>
  </si>
  <si>
    <t>Joy Torres</t>
  </si>
  <si>
    <t>Juan Bailey</t>
  </si>
  <si>
    <t>Juan Bell</t>
  </si>
  <si>
    <t>Juan Brooks</t>
  </si>
  <si>
    <t>Juan Cook</t>
  </si>
  <si>
    <t>Juan Cooper</t>
  </si>
  <si>
    <t>Juan Cox</t>
  </si>
  <si>
    <t>Juan Gray</t>
  </si>
  <si>
    <t>Juan Howard</t>
  </si>
  <si>
    <t>Juan James</t>
  </si>
  <si>
    <t>Juan Kelly</t>
  </si>
  <si>
    <t>Juan Morgan</t>
  </si>
  <si>
    <t>Juan Murphy</t>
  </si>
  <si>
    <t>Juan Ramirez</t>
  </si>
  <si>
    <t>Juan Reed</t>
  </si>
  <si>
    <t>Juan Richardson</t>
  </si>
  <si>
    <t>Juan Rivera</t>
  </si>
  <si>
    <t>Juan Rogers</t>
  </si>
  <si>
    <t>Juan Romero</t>
  </si>
  <si>
    <t>Juan Ruiz</t>
  </si>
  <si>
    <t>Juan Sanchez</t>
  </si>
  <si>
    <t>Juan Sanders</t>
  </si>
  <si>
    <t>Juan Sanz</t>
  </si>
  <si>
    <t>Juan Serrano</t>
  </si>
  <si>
    <t>Juan Suarez</t>
  </si>
  <si>
    <t>Juan Torres</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</si>
  <si>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</si>
  <si>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</si>
  <si>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</si>
  <si>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</si>
  <si>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</si>
  <si>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</si>
  <si>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</si>
  <si>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</si>
  <si>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</si>
  <si>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</si>
  <si>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</si>
  <si>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</si>
  <si>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</si>
  <si>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</si>
  <si>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</si>
  <si>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</si>
  <si>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</si>
  <si>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</si>
  <si>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</si>
  <si>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</si>
  <si>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</si>
  <si>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</si>
  <si>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</si>
  <si>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</si>
  <si>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</si>
  <si>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</si>
  <si>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</si>
  <si>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</si>
  <si>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</si>
  <si>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</si>
  <si>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</si>
  <si>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</si>
  <si>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</si>
  <si>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</si>
  <si>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</si>
  <si>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</si>
  <si>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</si>
  <si>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</si>
  <si>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</si>
  <si>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</si>
  <si>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</si>
  <si>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</si>
  <si>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</si>
  <si>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</si>
  <si>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</si>
  <si>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</si>
  <si>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</si>
  <si>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</si>
  <si>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</si>
  <si>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</si>
  <si>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</si>
  <si>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</si>
  <si>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</si>
  <si>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</si>
  <si>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</si>
  <si>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</si>
  <si>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</si>
  <si>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</si>
  <si>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</si>
  <si>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</si>
  <si>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</si>
  <si>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</si>
  <si>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</si>
  <si>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</si>
  <si>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</si>
  <si>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</si>
  <si>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</si>
  <si>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</si>
  <si>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</si>
  <si>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</si>
  <si>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</si>
  <si>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</si>
  <si>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</si>
  <si>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</si>
  <si>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</si>
  <si>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</si>
  <si>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</si>
  <si>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</si>
  <si>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</si>
  <si>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</si>
  <si>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</si>
  <si>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</si>
  <si>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</si>
  <si>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</si>
  <si>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</si>
  <si>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</si>
  <si>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</si>
  <si>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</si>
  <si>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</si>
  <si>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</si>
  <si>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</si>
  <si>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</si>
  <si>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</si>
  <si>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</si>
  <si>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</si>
  <si>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</si>
  <si>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</si>
  <si>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</si>
  <si>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</si>
  <si>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</si>
  <si>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</si>
  <si>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</si>
  <si>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</si>
  <si>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</si>
  <si>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</si>
  <si>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Patterson</t>
  </si>
  <si>
    <t>Julian Perry</t>
  </si>
  <si>
    <t>Julian Powell</t>
  </si>
  <si>
    <t>Julian Price</t>
  </si>
  <si>
    <t>Julian Russell</t>
  </si>
  <si>
    <t>Julian Wood</t>
  </si>
  <si>
    <t>Julie Anand</t>
  </si>
  <si>
    <t>Julie Andersen</t>
  </si>
  <si>
    <t>Julie Deng</t>
  </si>
  <si>
    <t>Julie Goel</t>
  </si>
  <si>
    <t>Julie Jai</t>
  </si>
  <si>
    <t>Julie Kumar</t>
  </si>
  <si>
    <t>Julie Pal</t>
  </si>
  <si>
    <t>Julie Raje</t>
  </si>
  <si>
    <t>Julie Shan</t>
  </si>
  <si>
    <t>Julie She</t>
  </si>
  <si>
    <t>Julie Shen</t>
  </si>
  <si>
    <t>Julie Xie</t>
  </si>
  <si>
    <t>Julio Alonso</t>
  </si>
  <si>
    <t>Julio Alvarez</t>
  </si>
  <si>
    <t>Julio Blanco</t>
  </si>
  <si>
    <t>Julio Carlson</t>
  </si>
  <si>
    <t>Julio Diaz</t>
  </si>
  <si>
    <t>Julio Dominguez</t>
  </si>
  <si>
    <t>Julio Gill</t>
  </si>
  <si>
    <t>Julio Gomez</t>
  </si>
  <si>
    <t>Julio Gutierrez</t>
  </si>
  <si>
    <t>Julio Moreno</t>
  </si>
  <si>
    <t>Julio Munoz</t>
  </si>
  <si>
    <t>Julio Ramos</t>
  </si>
  <si>
    <t>Julio Rubio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</si>
  <si>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</si>
  <si>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</si>
  <si>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</si>
  <si>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</si>
  <si>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</si>
  <si>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</si>
  <si>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</si>
  <si>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</si>
  <si>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</si>
  <si>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</si>
  <si>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</si>
  <si>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</si>
  <si>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</si>
  <si>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</si>
  <si>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</si>
  <si>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</si>
  <si>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</si>
  <si>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</si>
  <si>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</si>
  <si>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</si>
  <si>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</si>
  <si>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</si>
  <si>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</si>
  <si>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</si>
  <si>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</si>
  <si>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</si>
  <si>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</si>
  <si>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</si>
  <si>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</si>
  <si>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Long</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</si>
  <si>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</si>
  <si>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</si>
  <si>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</si>
  <si>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</si>
  <si>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</si>
  <si>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</si>
  <si>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</si>
  <si>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</si>
  <si>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</si>
  <si>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</si>
  <si>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</si>
  <si>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</si>
  <si>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</si>
  <si>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</si>
  <si>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</si>
  <si>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Walker</t>
  </si>
  <si>
    <t>Justin Washington</t>
  </si>
  <si>
    <t>Justin Williams</t>
  </si>
  <si>
    <t>Justin Wilson</t>
  </si>
  <si>
    <t>Justin Yang</t>
  </si>
  <si>
    <t>Justin Zhang</t>
  </si>
  <si>
    <t>K. Saravan</t>
  </si>
  <si>
    <t>Kaitlin Arthur</t>
  </si>
  <si>
    <t>Kaitlin Chapman</t>
  </si>
  <si>
    <t>Kaitlin Gonzalez</t>
  </si>
  <si>
    <t>Kaitlin Lopez</t>
  </si>
  <si>
    <t>Kaitlin Madan</t>
  </si>
  <si>
    <t>Kaitlin Martinez</t>
  </si>
  <si>
    <t>Kaitlin Perez</t>
  </si>
  <si>
    <t>Kaitlin Prasad</t>
  </si>
  <si>
    <t>Kaitlin Raman</t>
  </si>
  <si>
    <t>Kaitlin Rana</t>
  </si>
  <si>
    <t>Kaitlin Rodriguez</t>
  </si>
  <si>
    <t>Kaitlin Sai</t>
  </si>
  <si>
    <t>Kaitlin Sanchez</t>
  </si>
  <si>
    <t>Kaitlin Srini</t>
  </si>
  <si>
    <t>Kaitlin Vance</t>
  </si>
  <si>
    <t>Kaitlyn Adams</t>
  </si>
  <si>
    <t>Kaitlyn Alexander</t>
  </si>
  <si>
    <t>Kaitlyn Allen</t>
  </si>
  <si>
    <t>Kaitlyn Anderson</t>
  </si>
  <si>
    <t>Kaitlyn Bailey</t>
  </si>
  <si>
    <t>Kaitlyn Baker</t>
  </si>
  <si>
    <t>Kaitlyn Barnes</t>
  </si>
  <si>
    <t>Kaitlyn Bennett</t>
  </si>
  <si>
    <t>Kaitlyn Blue</t>
  </si>
  <si>
    <t>Kaitlyn Brooks</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</si>
  <si>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</si>
  <si>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</si>
  <si>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</si>
  <si>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</si>
  <si>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</si>
  <si>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</si>
  <si>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</si>
  <si>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</si>
  <si>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</si>
  <si>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</si>
  <si>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</si>
  <si>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</si>
  <si>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</si>
  <si>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</si>
  <si>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</si>
  <si>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</si>
  <si>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</si>
  <si>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</si>
  <si>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</si>
  <si>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</si>
  <si>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</si>
  <si>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</si>
  <si>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</si>
  <si>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</si>
  <si>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</si>
  <si>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</si>
  <si>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</si>
  <si>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</si>
  <si>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</si>
  <si>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</si>
  <si>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</si>
  <si>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</si>
  <si>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</si>
  <si>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</si>
  <si>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</si>
  <si>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</si>
  <si>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</si>
  <si>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</si>
  <si>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</si>
  <si>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</si>
  <si>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</si>
  <si>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</si>
  <si>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</si>
  <si>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</si>
  <si>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</si>
  <si>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</si>
  <si>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Parker</t>
  </si>
  <si>
    <t>Kaitlyn Patterson</t>
  </si>
  <si>
    <t>Kaitlyn Perez</t>
  </si>
  <si>
    <t>Kaitlyn Peterson</t>
  </si>
  <si>
    <t>Kaitlyn Phillips</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</si>
  <si>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</si>
  <si>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</si>
  <si>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</si>
  <si>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</si>
  <si>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</si>
  <si>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</si>
  <si>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</si>
  <si>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</si>
  <si>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</si>
  <si>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</si>
  <si>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</si>
  <si>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</si>
  <si>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</si>
  <si>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</si>
  <si>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</si>
  <si>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</si>
  <si>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</si>
  <si>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</si>
  <si>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</si>
  <si>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</si>
  <si>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</si>
  <si>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</si>
  <si>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</si>
  <si>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</si>
  <si>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</si>
  <si>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Andersen</t>
  </si>
  <si>
    <t>Kara Chavez</t>
  </si>
  <si>
    <t>Kara Deng</t>
  </si>
  <si>
    <t>Kara Goel</t>
  </si>
  <si>
    <t>Kara Jai</t>
  </si>
  <si>
    <t>Kara Kumar</t>
  </si>
  <si>
    <t>Kara Luo</t>
  </si>
  <si>
    <t>Kara Nara</t>
  </si>
  <si>
    <t>Kara Rai</t>
  </si>
  <si>
    <t>Kara Raji</t>
  </si>
  <si>
    <t>Kara She</t>
  </si>
  <si>
    <t>Kara Shen</t>
  </si>
  <si>
    <t>Kara Tang</t>
  </si>
  <si>
    <t>Kara Yuan</t>
  </si>
  <si>
    <t>Karen Gao</t>
  </si>
  <si>
    <t>Karen Guo</t>
  </si>
  <si>
    <t>Karen Hu</t>
  </si>
  <si>
    <t>Karen Huang</t>
  </si>
  <si>
    <t>Karen Liang</t>
  </si>
  <si>
    <t>Karen Lu</t>
  </si>
  <si>
    <t>Karen Morgan</t>
  </si>
  <si>
    <t>Karen Perry</t>
  </si>
  <si>
    <t>Karen Roberts</t>
  </si>
  <si>
    <t>Karen Sanchez</t>
  </si>
  <si>
    <t>Karen She</t>
  </si>
  <si>
    <t>Karen Smith</t>
  </si>
  <si>
    <t>Karen Walker</t>
  </si>
  <si>
    <t>Karen Wang</t>
  </si>
  <si>
    <t>Karen Wood</t>
  </si>
  <si>
    <t>Karen Wu</t>
  </si>
  <si>
    <t>Karen Xu</t>
  </si>
  <si>
    <t>Karen Yang</t>
  </si>
  <si>
    <t>Karen Ye</t>
  </si>
  <si>
    <t>Karen Zeng</t>
  </si>
  <si>
    <t>Karen Zhang</t>
  </si>
  <si>
    <t>Karen Zhao</t>
  </si>
  <si>
    <t>Karen Zhou</t>
  </si>
  <si>
    <t>Karen Zhu</t>
  </si>
  <si>
    <t>Kari Alan</t>
  </si>
  <si>
    <t>Kari Carlson</t>
  </si>
  <si>
    <t>Kari Chapman</t>
  </si>
  <si>
    <t>Kari Dominguez</t>
  </si>
  <si>
    <t>Kari Fernandez</t>
  </si>
  <si>
    <t>Kari Garcia</t>
  </si>
  <si>
    <t>Kari Gill</t>
  </si>
  <si>
    <t>Kari Gomez</t>
  </si>
  <si>
    <t>Kari Hernandez</t>
  </si>
  <si>
    <t>Kari Madan</t>
  </si>
  <si>
    <t>Kari Malhotra</t>
  </si>
  <si>
    <t>Kari Mehta</t>
  </si>
  <si>
    <t>Kari Moreno</t>
  </si>
  <si>
    <t>Kari Muñoz</t>
  </si>
  <si>
    <t>Kari Navarro</t>
  </si>
  <si>
    <t>Kari Perez</t>
  </si>
  <si>
    <t>Kari Prasad</t>
  </si>
  <si>
    <t>Kari Raman</t>
  </si>
  <si>
    <t>Kari Ramos</t>
  </si>
  <si>
    <t>Kari Rodriguez</t>
  </si>
  <si>
    <t>Kari Romero</t>
  </si>
  <si>
    <t>Kari Sanchez</t>
  </si>
  <si>
    <t>Kari Schmidt</t>
  </si>
  <si>
    <t>Kari Serrano</t>
  </si>
  <si>
    <t>Kari Smith</t>
  </si>
  <si>
    <t>Kari Suarez</t>
  </si>
  <si>
    <t>Kari Vance</t>
  </si>
  <si>
    <t>Kari Vazquez</t>
  </si>
  <si>
    <t>Karl Chander</t>
  </si>
  <si>
    <t>Karl Deng</t>
  </si>
  <si>
    <t>Karl Jai</t>
  </si>
  <si>
    <t>Karl Luo</t>
  </si>
  <si>
    <t>Karl Nath</t>
  </si>
  <si>
    <t>Karl Pal</t>
  </si>
  <si>
    <t>Karl Raje</t>
  </si>
  <si>
    <t>Karl Shan</t>
  </si>
  <si>
    <t>Karl Sharma</t>
  </si>
  <si>
    <t>Karl Stone</t>
  </si>
  <si>
    <t>Karl Tang</t>
  </si>
  <si>
    <t>Karl Xie</t>
  </si>
  <si>
    <t>Karl Yuan</t>
  </si>
  <si>
    <t>Karla Anand</t>
  </si>
  <si>
    <t>Karla Andersen</t>
  </si>
  <si>
    <t>Karla Becker</t>
  </si>
  <si>
    <t>Karla Deng</t>
  </si>
  <si>
    <t>Karla Kumar</t>
  </si>
  <si>
    <t>Karla Luo</t>
  </si>
  <si>
    <t>Karla Nath</t>
  </si>
  <si>
    <t>Karla Pal</t>
  </si>
  <si>
    <t>Karla Raji</t>
  </si>
  <si>
    <t>Karla Shan</t>
  </si>
  <si>
    <t>Karla Sharma</t>
  </si>
  <si>
    <t>Karla She</t>
  </si>
  <si>
    <t>Karla Tang</t>
  </si>
  <si>
    <t>Karla Xu</t>
  </si>
  <si>
    <t>Kate Anand</t>
  </si>
  <si>
    <t>Kate Becker</t>
  </si>
  <si>
    <t>Kate Chande</t>
  </si>
  <si>
    <t>Kate Goel</t>
  </si>
  <si>
    <t>Kate Jai</t>
  </si>
  <si>
    <t>Kate Nara</t>
  </si>
  <si>
    <t>Kate Nath</t>
  </si>
  <si>
    <t>Kate Rai</t>
  </si>
  <si>
    <t>Kate Raje</t>
  </si>
  <si>
    <t>Kate Shan</t>
  </si>
  <si>
    <t>Kate She</t>
  </si>
  <si>
    <t>Kate Tang</t>
  </si>
  <si>
    <t>Kate Xie</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</si>
  <si>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</si>
  <si>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</si>
  <si>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</si>
  <si>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</si>
  <si>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</si>
  <si>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</si>
  <si>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</si>
  <si>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</si>
  <si>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</si>
  <si>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</si>
  <si>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</si>
  <si>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</si>
  <si>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</si>
  <si>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</si>
  <si>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</si>
  <si>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</si>
  <si>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</si>
  <si>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</si>
  <si>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</si>
  <si>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</si>
  <si>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</si>
  <si>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</si>
  <si>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</si>
  <si>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</si>
  <si>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</si>
  <si>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</si>
  <si>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</si>
  <si>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</si>
  <si>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</si>
  <si>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</si>
  <si>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</si>
  <si>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</si>
  <si>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</si>
  <si>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</si>
  <si>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</si>
  <si>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</si>
  <si>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Rivera</t>
  </si>
  <si>
    <t>Katelyn Roberts</t>
  </si>
  <si>
    <t>Katelyn Rogers</t>
  </si>
  <si>
    <t>Katelyn Sanchez</t>
  </si>
  <si>
    <t>Katelyn Sanders</t>
  </si>
  <si>
    <t>Katelyn Scott</t>
  </si>
  <si>
    <t>Katelyn Stewart</t>
  </si>
  <si>
    <t>Katelyn Torres</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</si>
  <si>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</si>
  <si>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</si>
  <si>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</si>
  <si>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</si>
  <si>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</si>
  <si>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</si>
  <si>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</si>
  <si>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</si>
  <si>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</si>
  <si>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</si>
  <si>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</si>
  <si>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</si>
  <si>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</si>
  <si>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</si>
  <si>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</si>
  <si>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Campbell</t>
  </si>
  <si>
    <t>Katherine Carter</t>
  </si>
  <si>
    <t>Katherine Clark</t>
  </si>
  <si>
    <t>Katherine Coleman</t>
  </si>
  <si>
    <t>Katherine Collins</t>
  </si>
  <si>
    <t>Katherine Cook</t>
  </si>
  <si>
    <t>Katherine Cox</t>
  </si>
  <si>
    <t>Katherine Diaz</t>
  </si>
  <si>
    <t>Katherine Edwards</t>
  </si>
  <si>
    <t>Katherine Evans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</si>
  <si>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</si>
  <si>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</si>
  <si>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</si>
  <si>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</si>
  <si>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</si>
  <si>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</si>
  <si>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</si>
  <si>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</si>
  <si>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</si>
  <si>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</si>
  <si>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</si>
  <si>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</si>
  <si>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</si>
  <si>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</si>
  <si>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</si>
  <si>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</si>
  <si>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</si>
  <si>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</si>
  <si>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</si>
  <si>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</si>
  <si>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</si>
  <si>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</si>
  <si>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</si>
  <si>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</si>
  <si>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</si>
  <si>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</si>
  <si>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</si>
  <si>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</si>
  <si>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</si>
  <si>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</si>
  <si>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</si>
  <si>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</si>
  <si>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</si>
  <si>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</si>
  <si>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</si>
  <si>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</si>
  <si>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</si>
  <si>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</si>
  <si>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</si>
  <si>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</si>
  <si>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</si>
  <si>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</si>
  <si>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</si>
  <si>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</si>
  <si>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</si>
  <si>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</si>
  <si>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</si>
  <si>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</si>
  <si>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</si>
  <si>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</si>
  <si>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</si>
  <si>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</si>
  <si>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</si>
  <si>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</si>
  <si>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</si>
  <si>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</si>
  <si>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</si>
  <si>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</si>
  <si>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</si>
  <si>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</si>
  <si>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</si>
  <si>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</si>
  <si>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</si>
  <si>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</si>
  <si>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</si>
  <si>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</si>
  <si>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</si>
  <si>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</si>
  <si>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</si>
  <si>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</si>
  <si>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</si>
  <si>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Alvarez</t>
  </si>
  <si>
    <t>Kathleen Carlson</t>
  </si>
  <si>
    <t>Kathleen Diaz</t>
  </si>
  <si>
    <t>Kathleen Gill</t>
  </si>
  <si>
    <t>Kathleen Gutierrez</t>
  </si>
  <si>
    <t>Kathleen Hernandez</t>
  </si>
  <si>
    <t>Kathleen Martin</t>
  </si>
  <si>
    <t>Kathleen Munoz</t>
  </si>
  <si>
    <t>Kathleen Ortega</t>
  </si>
  <si>
    <t>Kathleen Ramos</t>
  </si>
  <si>
    <t>Kathleen Serrano</t>
  </si>
  <si>
    <t>Kathleen Torres</t>
  </si>
  <si>
    <t>Kathleen Vazquez</t>
  </si>
  <si>
    <t>Kathryn Andersen</t>
  </si>
  <si>
    <t>Kathryn Carson</t>
  </si>
  <si>
    <t>Kathryn Deng</t>
  </si>
  <si>
    <t>Kathryn Goel</t>
  </si>
  <si>
    <t>Kathryn Lal</t>
  </si>
  <si>
    <t>Kathryn Luo</t>
  </si>
  <si>
    <t>Kathryn Nara</t>
  </si>
  <si>
    <t>Kathryn Nath</t>
  </si>
  <si>
    <t>Kathryn Raje</t>
  </si>
  <si>
    <t>Kathryn Shan</t>
  </si>
  <si>
    <t>Kathryn Sharma</t>
  </si>
  <si>
    <t>Kathryn Xie</t>
  </si>
  <si>
    <t>Katie Becker</t>
  </si>
  <si>
    <t>Katie Chande</t>
  </si>
  <si>
    <t>Katie Chapman</t>
  </si>
  <si>
    <t>Katie Deng</t>
  </si>
  <si>
    <t>Katie Holt</t>
  </si>
  <si>
    <t>Katie Luo</t>
  </si>
  <si>
    <t>Katie Nara</t>
  </si>
  <si>
    <t>Katie Pal</t>
  </si>
  <si>
    <t>Katie Rai</t>
  </si>
  <si>
    <t>Katie Raje</t>
  </si>
  <si>
    <t>Katie Shan</t>
  </si>
  <si>
    <t>Katie Sharma</t>
  </si>
  <si>
    <t>Katie Xie</t>
  </si>
  <si>
    <t>Katie Xu</t>
  </si>
  <si>
    <t>Katie Yuan</t>
  </si>
  <si>
    <t>Katrina Andersen</t>
  </si>
  <si>
    <t>Katrina Becker</t>
  </si>
  <si>
    <t>Katrina Chapman</t>
  </si>
  <si>
    <t>Katrina Deng</t>
  </si>
  <si>
    <t>Katrina Goel</t>
  </si>
  <si>
    <t>Katrina Luo</t>
  </si>
  <si>
    <t>Katrina Nath</t>
  </si>
  <si>
    <t>Katrina Rai</t>
  </si>
  <si>
    <t>Katrina Raje</t>
  </si>
  <si>
    <t>Katrina Shan</t>
  </si>
  <si>
    <t>Katrina Sharma</t>
  </si>
  <si>
    <t>Katrina Tang</t>
  </si>
  <si>
    <t>Katrina Xie</t>
  </si>
  <si>
    <t>Katrina Xu</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</si>
  <si>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</si>
  <si>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</si>
  <si>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</si>
  <si>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</si>
  <si>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</si>
  <si>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</si>
  <si>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</si>
  <si>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</si>
  <si>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</si>
  <si>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</si>
  <si>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</si>
  <si>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</si>
  <si>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</si>
  <si>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</si>
  <si>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</si>
  <si>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</si>
  <si>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</si>
  <si>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</si>
  <si>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</si>
  <si>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</si>
  <si>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</si>
  <si>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</si>
  <si>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</si>
  <si>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</si>
  <si>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</si>
  <si>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</si>
  <si>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</si>
  <si>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</si>
  <si>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</si>
  <si>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</si>
  <si>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</si>
  <si>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</si>
  <si>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</si>
  <si>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</si>
  <si>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</si>
  <si>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</si>
  <si>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</si>
  <si>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</si>
  <si>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</si>
  <si>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</si>
  <si>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</si>
  <si>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</si>
  <si>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Williams</t>
  </si>
  <si>
    <t>Kayla Wilson</t>
  </si>
  <si>
    <t>Kayla Wood</t>
  </si>
  <si>
    <t>Kaylee Adams</t>
  </si>
  <si>
    <t>Kaylee Bailey</t>
  </si>
  <si>
    <t>Kaylee Baker</t>
  </si>
  <si>
    <t>Kaylee Blue</t>
  </si>
  <si>
    <t>Kaylee Brooks</t>
  </si>
  <si>
    <t>Kaylee Campbell</t>
  </si>
  <si>
    <t>Kaylee Carter</t>
  </si>
  <si>
    <t>Kaylee Collins</t>
  </si>
  <si>
    <t>Kaylee Cooper</t>
  </si>
  <si>
    <t>Kaylee Cox</t>
  </si>
  <si>
    <t>Kaylee Evans</t>
  </si>
  <si>
    <t>Kaylee Gray</t>
  </si>
  <si>
    <t>Kaylee Green</t>
  </si>
  <si>
    <t>Kaylee Hall</t>
  </si>
  <si>
    <t>Kaylee Hernandez</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</si>
  <si>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</si>
  <si>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</si>
  <si>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</si>
  <si>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</si>
  <si>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</si>
  <si>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</si>
  <si>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</si>
  <si>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</si>
  <si>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</si>
  <si>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</si>
  <si>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</si>
  <si>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</si>
  <si>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</si>
  <si>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</si>
  <si>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</si>
  <si>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</si>
  <si>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</si>
  <si>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</si>
  <si>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</si>
  <si>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Scott</t>
  </si>
  <si>
    <t>Kaylee Stewart</t>
  </si>
  <si>
    <t>Kaylee Turner</t>
  </si>
  <si>
    <t>Kaylee Ward</t>
  </si>
  <si>
    <t>Kaylee Watson</t>
  </si>
  <si>
    <t>Kaylee Wright</t>
  </si>
  <si>
    <t>Kaylee Young</t>
  </si>
  <si>
    <t>Keith Anand</t>
  </si>
  <si>
    <t>Keith Andersen</t>
  </si>
  <si>
    <t>Keith Chande</t>
  </si>
  <si>
    <t>Keith Deng</t>
  </si>
  <si>
    <t>Keith Goldberg</t>
  </si>
  <si>
    <t>Keith Jai</t>
  </si>
  <si>
    <t>Keith Lal</t>
  </si>
  <si>
    <t>Keith Luo</t>
  </si>
  <si>
    <t>Keith Nara</t>
  </si>
  <si>
    <t>Keith Pal</t>
  </si>
  <si>
    <t>Keith Rai</t>
  </si>
  <si>
    <t>Keith Raje</t>
  </si>
  <si>
    <t>Keith Raji</t>
  </si>
  <si>
    <t>Keith Tang</t>
  </si>
  <si>
    <t>Keith Xie</t>
  </si>
  <si>
    <t>Kelli Andersen</t>
  </si>
  <si>
    <t>Kelli Cai</t>
  </si>
  <si>
    <t>Kelli Chander</t>
  </si>
  <si>
    <t>Kelli Chen</t>
  </si>
  <si>
    <t>Kelli Deng</t>
  </si>
  <si>
    <t>Kelli Gao</t>
  </si>
  <si>
    <t>Kelli Goel</t>
  </si>
  <si>
    <t>Kelli Hu</t>
  </si>
  <si>
    <t>Kelli Huang</t>
  </si>
  <si>
    <t>Kelli Jai</t>
  </si>
  <si>
    <t>Kelli Kumar</t>
  </si>
  <si>
    <t>Kelli Lal</t>
  </si>
  <si>
    <t>Kelli Li</t>
  </si>
  <si>
    <t>Kelli Liang</t>
  </si>
  <si>
    <t>Kelli Lu</t>
  </si>
  <si>
    <t>Kelli Luo</t>
  </si>
  <si>
    <t>Kelli Ma</t>
  </si>
  <si>
    <t>Kelli Nath</t>
  </si>
  <si>
    <t>Kelli Pal</t>
  </si>
  <si>
    <t>Kelli Rai</t>
  </si>
  <si>
    <t>Kelli Shan</t>
  </si>
  <si>
    <t>Kelli Sun</t>
  </si>
  <si>
    <t>Kelli Tang</t>
  </si>
  <si>
    <t>Kelli Wang</t>
  </si>
  <si>
    <t>Kelli Wu</t>
  </si>
  <si>
    <t>Kelli Xu</t>
  </si>
  <si>
    <t>Kelli Yang</t>
  </si>
  <si>
    <t>Kelli Ye</t>
  </si>
  <si>
    <t>Kelli Zeng</t>
  </si>
  <si>
    <t>Kelli Zhang</t>
  </si>
  <si>
    <t>Kelli Zhao</t>
  </si>
  <si>
    <t>Kelli Zhou</t>
  </si>
  <si>
    <t>Kelli Zhu</t>
  </si>
  <si>
    <t>Kellie Gomez</t>
  </si>
  <si>
    <t>Kellie Gutierrez</t>
  </si>
  <si>
    <t>Kellie Martin</t>
  </si>
  <si>
    <t>Kellie Moreno</t>
  </si>
  <si>
    <t>Kellie Munoz</t>
  </si>
  <si>
    <t>Kellie Ramos</t>
  </si>
  <si>
    <t>Kellie Romero</t>
  </si>
  <si>
    <t>Kellie Rubio</t>
  </si>
  <si>
    <t>Kellie Ruiz</t>
  </si>
  <si>
    <t>Kellie Serrano</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</si>
  <si>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</si>
  <si>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</si>
  <si>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</si>
  <si>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</si>
  <si>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</si>
  <si>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</si>
  <si>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</si>
  <si>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</si>
  <si>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</si>
  <si>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</si>
  <si>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</si>
  <si>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</si>
  <si>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</si>
  <si>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</si>
  <si>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</si>
  <si>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</si>
  <si>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</si>
  <si>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</si>
  <si>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</si>
  <si>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</si>
  <si>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</si>
  <si>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</si>
  <si>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</si>
  <si>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</si>
  <si>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</si>
  <si>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</si>
  <si>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Chande</t>
  </si>
  <si>
    <t>Kelsey Goel</t>
  </si>
  <si>
    <t>Kelsey Jai</t>
  </si>
  <si>
    <t>Kelsey Kennedy</t>
  </si>
  <si>
    <t>Kelsey Luo</t>
  </si>
  <si>
    <t>Kelsey Nath</t>
  </si>
  <si>
    <t>Kelsey Pal</t>
  </si>
  <si>
    <t>Kelsey Rai</t>
  </si>
  <si>
    <t>Kelsey Raje</t>
  </si>
  <si>
    <t>Kelsey Shan</t>
  </si>
  <si>
    <t>Kelsey Sharma</t>
  </si>
  <si>
    <t>Kelsey She</t>
  </si>
  <si>
    <t>Kelsey Tang</t>
  </si>
  <si>
    <t>Kelsey Xie</t>
  </si>
  <si>
    <t>Kelvin Alan</t>
  </si>
  <si>
    <t>Kelvin Becker</t>
  </si>
  <si>
    <t>Kelvin Cai</t>
  </si>
  <si>
    <t>Kelvin Chen</t>
  </si>
  <si>
    <t>Kelvin Deng</t>
  </si>
  <si>
    <t>Kelvin Gao</t>
  </si>
  <si>
    <t>Kelvin Goel</t>
  </si>
  <si>
    <t>Kelvin Guo</t>
  </si>
  <si>
    <t>Kelvin He</t>
  </si>
  <si>
    <t>Kelvin Hu</t>
  </si>
  <si>
    <t>Kelvin Huang</t>
  </si>
  <si>
    <t>Kelvin Jai</t>
  </si>
  <si>
    <t>Kelvin Lal</t>
  </si>
  <si>
    <t>Kelvin Li</t>
  </si>
  <si>
    <t>Kelvin Luo</t>
  </si>
  <si>
    <t>Kelvin Ma</t>
  </si>
  <si>
    <t>Kelvin Nara</t>
  </si>
  <si>
    <t>Kelvin Nath</t>
  </si>
  <si>
    <t>Kelvin Rai</t>
  </si>
  <si>
    <t>Kelvin Raje</t>
  </si>
  <si>
    <t>Kelvin Raji</t>
  </si>
  <si>
    <t>Kelvin Shan</t>
  </si>
  <si>
    <t>Kelvin She</t>
  </si>
  <si>
    <t>Kelvin Sun</t>
  </si>
  <si>
    <t>Kelvin Tang</t>
  </si>
  <si>
    <t>Kelvin Xie</t>
  </si>
  <si>
    <t>Kelvin Yang</t>
  </si>
  <si>
    <t>Kelvin Yuan</t>
  </si>
  <si>
    <t>Kelvin Zeng</t>
  </si>
  <si>
    <t>Kelvin Zhang</t>
  </si>
  <si>
    <t>Kelvin Zheng</t>
  </si>
  <si>
    <t>Kelvin Zhu</t>
  </si>
  <si>
    <t>Ken Sánchez</t>
  </si>
  <si>
    <t>Kendra Alonso</t>
  </si>
  <si>
    <t>Kendra Blanco</t>
  </si>
  <si>
    <t>Kendra Carlson</t>
  </si>
  <si>
    <t>Kendra Dominguez</t>
  </si>
  <si>
    <t>Kendra Gill</t>
  </si>
  <si>
    <t>Kendra Gutierrez</t>
  </si>
  <si>
    <t>Kendra Jimenez</t>
  </si>
  <si>
    <t>Kendra Moreno</t>
  </si>
  <si>
    <t>Kendra Navarro</t>
  </si>
  <si>
    <t>Kendra Ortega</t>
  </si>
  <si>
    <t>Kendra Romero</t>
  </si>
  <si>
    <t>Kendra Ruiz</t>
  </si>
  <si>
    <t>Kendra Sanz</t>
  </si>
  <si>
    <t>Kendra Serrano</t>
  </si>
  <si>
    <t>Kendra Suarez</t>
  </si>
  <si>
    <t>Kendra Vazquez</t>
  </si>
  <si>
    <t>Kenneth Anand</t>
  </si>
  <si>
    <t>Kenneth Andersen</t>
  </si>
  <si>
    <t>Kenneth Becker</t>
  </si>
  <si>
    <t>Kenneth Goel</t>
  </si>
  <si>
    <t>Kenneth Jai</t>
  </si>
  <si>
    <t>Kenneth Nara</t>
  </si>
  <si>
    <t>Kenneth Nath</t>
  </si>
  <si>
    <t>Kenneth Pal</t>
  </si>
  <si>
    <t>Kenneth Rai</t>
  </si>
  <si>
    <t>Kenneth Raje</t>
  </si>
  <si>
    <t>Kenneth She</t>
  </si>
  <si>
    <t>Kenneth Tang</t>
  </si>
  <si>
    <t>Kenneth Xie</t>
  </si>
  <si>
    <t>Kenneth Xu</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</si>
  <si>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</si>
  <si>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</si>
  <si>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</si>
  <si>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</si>
  <si>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</si>
  <si>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</si>
  <si>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</si>
  <si>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</si>
  <si>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</si>
  <si>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</si>
  <si>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</si>
  <si>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</si>
  <si>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</si>
  <si>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</si>
  <si>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</si>
  <si>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</si>
  <si>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</si>
  <si>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</si>
  <si>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</si>
  <si>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</si>
  <si>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</si>
  <si>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</si>
  <si>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</si>
  <si>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</si>
  <si>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Kumar</t>
  </si>
  <si>
    <t>Kevin Lal</t>
  </si>
  <si>
    <t>Kevin Li</t>
  </si>
  <si>
    <t>Kevin Long</t>
  </si>
  <si>
    <t>Kevin Lopez</t>
  </si>
  <si>
    <t>Kevin Mitchell</t>
  </si>
  <si>
    <t>Kevin Nelson</t>
  </si>
  <si>
    <t>Kevin Parker</t>
  </si>
  <si>
    <t>Kevin Patterson</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</si>
  <si>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</si>
  <si>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</si>
  <si>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</si>
  <si>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</si>
  <si>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</si>
  <si>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</si>
  <si>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</si>
  <si>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</si>
  <si>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</si>
  <si>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</si>
  <si>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</si>
  <si>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</si>
  <si>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</si>
  <si>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</si>
  <si>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</si>
  <si>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</si>
  <si>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</si>
  <si>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</si>
  <si>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</si>
  <si>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</si>
  <si>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</si>
  <si>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</si>
  <si>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</si>
  <si>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</si>
  <si>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</si>
  <si>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</si>
  <si>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</si>
  <si>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</si>
  <si>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</si>
  <si>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</si>
  <si>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Richardson</t>
  </si>
  <si>
    <t>Kimberly Rivera</t>
  </si>
  <si>
    <t>Kimberly Rogers</t>
  </si>
  <si>
    <t>Kimberly Sanchez</t>
  </si>
  <si>
    <t>Kimberly Sanders</t>
  </si>
  <si>
    <t>Kimberly Stewart</t>
  </si>
  <si>
    <t>Kimberly Torres</t>
  </si>
  <si>
    <t>Kimberly Watson</t>
  </si>
  <si>
    <t>Kirk Nason</t>
  </si>
  <si>
    <t>Krista Alvarez</t>
  </si>
  <si>
    <t>Krista Diaz</t>
  </si>
  <si>
    <t>Krista Gill</t>
  </si>
  <si>
    <t>Krista Gomez</t>
  </si>
  <si>
    <t>Krista Gutierrez</t>
  </si>
  <si>
    <t>Krista Martin</t>
  </si>
  <si>
    <t>Krista Munoz</t>
  </si>
  <si>
    <t>Krista Ortega</t>
  </si>
  <si>
    <t>Krista Ramos</t>
  </si>
  <si>
    <t>Krista Romero</t>
  </si>
  <si>
    <t>Krista Sanz</t>
  </si>
  <si>
    <t>Krista Suarez</t>
  </si>
  <si>
    <t>Krista Torres</t>
  </si>
  <si>
    <t>Kristen Cai</t>
  </si>
  <si>
    <t>Kristen Gao</t>
  </si>
  <si>
    <t>Kristen Guo</t>
  </si>
  <si>
    <t>Kristen Huang</t>
  </si>
  <si>
    <t>Kristen Liu</t>
  </si>
  <si>
    <t>Kristen Lu</t>
  </si>
  <si>
    <t>Kristen Ma</t>
  </si>
  <si>
    <t>Kristen Sun</t>
  </si>
  <si>
    <t>Kristen Wang</t>
  </si>
  <si>
    <t>Kristen Wu</t>
  </si>
  <si>
    <t>Kristen Ye</t>
  </si>
  <si>
    <t>Kristen Zeng</t>
  </si>
  <si>
    <t>Kristen Zhou</t>
  </si>
  <si>
    <t>Kristi Alvarez</t>
  </si>
  <si>
    <t>Kristi Carlson</t>
  </si>
  <si>
    <t>Kristi Diaz</t>
  </si>
  <si>
    <t>Kristi Garcia</t>
  </si>
  <si>
    <t>Kristi Gill</t>
  </si>
  <si>
    <t>Kristi Gomez</t>
  </si>
  <si>
    <t>Kristi Gonzalez</t>
  </si>
  <si>
    <t>Kristi Gutierrez</t>
  </si>
  <si>
    <t>Kristi Hernandez</t>
  </si>
  <si>
    <t>Kristi Kapoor</t>
  </si>
  <si>
    <t>Kristi Malhotra</t>
  </si>
  <si>
    <t>Kristi Martin</t>
  </si>
  <si>
    <t>Kristi Martinez</t>
  </si>
  <si>
    <t>Kristi Mehta</t>
  </si>
  <si>
    <t>Kristi Munoz</t>
  </si>
  <si>
    <t>Kristi Navarro</t>
  </si>
  <si>
    <t>Kristi Patel</t>
  </si>
  <si>
    <t>Kristi Perez</t>
  </si>
  <si>
    <t>Kristi Prasad</t>
  </si>
  <si>
    <t>Kristi Raman</t>
  </si>
  <si>
    <t>Kristi Ramos</t>
  </si>
  <si>
    <t>Kristi Randall</t>
  </si>
  <si>
    <t>Kristi Romero</t>
  </si>
  <si>
    <t>Kristi Rowe</t>
  </si>
  <si>
    <t>Kristi Sai</t>
  </si>
  <si>
    <t>Kristi Sanchez</t>
  </si>
  <si>
    <t>Kristi Saunders</t>
  </si>
  <si>
    <t>Kristi Schmidt</t>
  </si>
  <si>
    <t>Kristi Torres</t>
  </si>
  <si>
    <t>Kristin Andersen</t>
  </si>
  <si>
    <t>Kristin Deng</t>
  </si>
  <si>
    <t>Kristin Goel</t>
  </si>
  <si>
    <t>Kristin Jai</t>
  </si>
  <si>
    <t>Kristin Kumar</t>
  </si>
  <si>
    <t>Kristin Luo</t>
  </si>
  <si>
    <t>Kristin Pal</t>
  </si>
  <si>
    <t>Kristin Rai</t>
  </si>
  <si>
    <t>Kristin Raji</t>
  </si>
  <si>
    <t>Kristin Shen</t>
  </si>
  <si>
    <t>Kristin Tang</t>
  </si>
  <si>
    <t>Kristin Xie</t>
  </si>
  <si>
    <t>Kristin Xu</t>
  </si>
  <si>
    <t>Kristin Yuan</t>
  </si>
  <si>
    <t>Kristina Arun</t>
  </si>
  <si>
    <t>Kristina Chandra</t>
  </si>
  <si>
    <t>Kristina Garcia</t>
  </si>
  <si>
    <t>Kristina Kovar</t>
  </si>
  <si>
    <t>Kristina Madan</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</si>
  <si>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</si>
  <si>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</si>
  <si>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</si>
  <si>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</si>
  <si>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</si>
  <si>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</si>
  <si>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</si>
  <si>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</si>
  <si>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</si>
  <si>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</si>
  <si>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</si>
  <si>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</si>
  <si>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Alvarez</t>
  </si>
  <si>
    <t>Kristine Blanco</t>
  </si>
  <si>
    <t>Kristine Carlson</t>
  </si>
  <si>
    <t>Kristine Diaz</t>
  </si>
  <si>
    <t>Kristine Gomez</t>
  </si>
  <si>
    <t>Kristine Martin</t>
  </si>
  <si>
    <t>Kristine Munoz</t>
  </si>
  <si>
    <t>Kristine Ortega</t>
  </si>
  <si>
    <t>Kristine Romero</t>
  </si>
  <si>
    <t>Kristine Suarez</t>
  </si>
  <si>
    <t>Kristopher Chandra</t>
  </si>
  <si>
    <t>Kristopher Garcia</t>
  </si>
  <si>
    <t>Kristopher Kapoor</t>
  </si>
  <si>
    <t>Kristopher Martinez</t>
  </si>
  <si>
    <t>Kristopher Mehta</t>
  </si>
  <si>
    <t>Kristopher Patel</t>
  </si>
  <si>
    <t>Kristopher Perez</t>
  </si>
  <si>
    <t>Kristopher Rana</t>
  </si>
  <si>
    <t>Kristopher Rodriguez</t>
  </si>
  <si>
    <t>Kristopher Sai</t>
  </si>
  <si>
    <t>Kristopher Sanchez</t>
  </si>
  <si>
    <t>Kristopher Sara</t>
  </si>
  <si>
    <t>Kristopher Subram</t>
  </si>
  <si>
    <t>Kristy Alonso</t>
  </si>
  <si>
    <t>Kristy Blanco</t>
  </si>
  <si>
    <t>Kristy Diaz</t>
  </si>
  <si>
    <t>Kristy Gomez</t>
  </si>
  <si>
    <t>Kristy Gutierrez</t>
  </si>
  <si>
    <t>Kristy Hernandez</t>
  </si>
  <si>
    <t>Kristy Jimenez</t>
  </si>
  <si>
    <t>Kristy Martin</t>
  </si>
  <si>
    <t>Kristy Munoz</t>
  </si>
  <si>
    <t>Kristy Ortega</t>
  </si>
  <si>
    <t>Kristy Ruiz</t>
  </si>
  <si>
    <t>Kristy Sanz</t>
  </si>
  <si>
    <t>Kristy Vazquez</t>
  </si>
  <si>
    <t>Krystal Cai</t>
  </si>
  <si>
    <t>Krystal Chen</t>
  </si>
  <si>
    <t>Krystal Liang</t>
  </si>
  <si>
    <t>Krystal Ma</t>
  </si>
  <si>
    <t>Krystal She</t>
  </si>
  <si>
    <t>Krystal Wagner</t>
  </si>
  <si>
    <t>Krystal Wu</t>
  </si>
  <si>
    <t>Krystal Xu</t>
  </si>
  <si>
    <t>Krystal Yang</t>
  </si>
  <si>
    <t>Krystal Zhang</t>
  </si>
  <si>
    <t>Krystal Zheng</t>
  </si>
  <si>
    <t>Krystal Zhu</t>
  </si>
  <si>
    <t>Kurt Anand</t>
  </si>
  <si>
    <t>Kurt Andersen</t>
  </si>
  <si>
    <t>Kurt Chander</t>
  </si>
  <si>
    <t>Kurt Goel</t>
  </si>
  <si>
    <t>Kurt Jai</t>
  </si>
  <si>
    <t>Kurt Luo</t>
  </si>
  <si>
    <t>Kurt Nara</t>
  </si>
  <si>
    <t>Kurt Pal</t>
  </si>
  <si>
    <t>Kurt Raheem</t>
  </si>
  <si>
    <t>Kurt Raji</t>
  </si>
  <si>
    <t>Kurt Shan</t>
  </si>
  <si>
    <t>Kurt Sharma</t>
  </si>
  <si>
    <t>Kurt She</t>
  </si>
  <si>
    <t>Kurt Tang</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</si>
  <si>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</si>
  <si>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</si>
  <si>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</si>
  <si>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</si>
  <si>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</si>
  <si>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</si>
  <si>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</si>
  <si>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</si>
  <si>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</si>
  <si>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</si>
  <si>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</si>
  <si>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</si>
  <si>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</si>
  <si>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</si>
  <si>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</si>
  <si>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</si>
  <si>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</si>
  <si>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</si>
  <si>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</si>
  <si>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</si>
  <si>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</si>
  <si>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</si>
  <si>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</si>
  <si>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</si>
  <si>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</si>
  <si>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</si>
  <si>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</si>
  <si>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</si>
  <si>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</si>
  <si>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</si>
  <si>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</si>
  <si>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</si>
  <si>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</si>
  <si>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</si>
  <si>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</si>
  <si>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</si>
  <si>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</si>
  <si>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</si>
  <si>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</si>
  <si>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</si>
  <si>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</si>
  <si>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</si>
  <si>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</si>
  <si>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</si>
  <si>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</si>
  <si>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</si>
  <si>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</si>
  <si>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</si>
  <si>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</si>
  <si>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</si>
  <si>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Becker</t>
  </si>
  <si>
    <t>Lacey Cai</t>
  </si>
  <si>
    <t>Lacey Chande</t>
  </si>
  <si>
    <t>Lacey Chen</t>
  </si>
  <si>
    <t>Lacey Deng</t>
  </si>
  <si>
    <t>Lacey Gao</t>
  </si>
  <si>
    <t>Lacey He</t>
  </si>
  <si>
    <t>Lacey Lal</t>
  </si>
  <si>
    <t>Lacey Lin</t>
  </si>
  <si>
    <t>Lacey Nara</t>
  </si>
  <si>
    <t>Lacey Rai</t>
  </si>
  <si>
    <t>Lacey Shan</t>
  </si>
  <si>
    <t>Lacey Sharma</t>
  </si>
  <si>
    <t>Lacey She</t>
  </si>
  <si>
    <t>Lacey Simpson</t>
  </si>
  <si>
    <t>Lacey Wu</t>
  </si>
  <si>
    <t>Lacey Zeng</t>
  </si>
  <si>
    <t>Lacey Zheng</t>
  </si>
  <si>
    <t>Lacey Zhou</t>
  </si>
  <si>
    <t>Lance Alvarez</t>
  </si>
  <si>
    <t>Lance Blanco</t>
  </si>
  <si>
    <t>Lance Diaz</t>
  </si>
  <si>
    <t>Lance Dominguez</t>
  </si>
  <si>
    <t>Lance Gill</t>
  </si>
  <si>
    <t>Lance Gomez</t>
  </si>
  <si>
    <t>Lance Gutierrez</t>
  </si>
  <si>
    <t>Lance Jimenez</t>
  </si>
  <si>
    <t>Lance Moreno</t>
  </si>
  <si>
    <t>Lance Munoz</t>
  </si>
  <si>
    <t>Lance Navarro</t>
  </si>
  <si>
    <t>Lance Rubio</t>
  </si>
  <si>
    <t>Lance Ruiz</t>
  </si>
  <si>
    <t>Lance Serrano</t>
  </si>
  <si>
    <t>Lance Vazquez</t>
  </si>
  <si>
    <t>Lane Sacksteder</t>
  </si>
  <si>
    <t>Lanna Slaven</t>
  </si>
  <si>
    <t>Larry Alonso</t>
  </si>
  <si>
    <t>Larry Diaz</t>
  </si>
  <si>
    <t>Larry Gill</t>
  </si>
  <si>
    <t>Larry Gomez</t>
  </si>
  <si>
    <t>Larry Hernandez</t>
  </si>
  <si>
    <t>Larry Jimenez</t>
  </si>
  <si>
    <t>Larry Munoz</t>
  </si>
  <si>
    <t>Larry Navarro</t>
  </si>
  <si>
    <t>Larry Ortega</t>
  </si>
  <si>
    <t>Larry Romero</t>
  </si>
  <si>
    <t>Larry Rowe</t>
  </si>
  <si>
    <t>Larry Serrano</t>
  </si>
  <si>
    <t>Larry Suarez</t>
  </si>
  <si>
    <t>Larry Vazquez</t>
  </si>
  <si>
    <t>Latasha Alonso</t>
  </si>
  <si>
    <t>Latasha Alvarez</t>
  </si>
  <si>
    <t>Latasha Bradley</t>
  </si>
  <si>
    <t>Latasha Carlson</t>
  </si>
  <si>
    <t>Latasha Diaz</t>
  </si>
  <si>
    <t>Latasha Dominguez</t>
  </si>
  <si>
    <t>Latasha Gomez</t>
  </si>
  <si>
    <t>Latasha Martin</t>
  </si>
  <si>
    <t>Latasha Ramos</t>
  </si>
  <si>
    <t>Latasha Rowe</t>
  </si>
  <si>
    <t>Latasha Rubio</t>
  </si>
  <si>
    <t>Latasha Sanz</t>
  </si>
  <si>
    <t>Latasha Serrano</t>
  </si>
  <si>
    <t>Latasha Suarez</t>
  </si>
  <si>
    <t>Latoya Anand</t>
  </si>
  <si>
    <t>Latoya Andersen</t>
  </si>
  <si>
    <t>Latoya Goel</t>
  </si>
  <si>
    <t>Latoya Lal</t>
  </si>
  <si>
    <t>Latoya Luo</t>
  </si>
  <si>
    <t>Latoya Rai</t>
  </si>
  <si>
    <t>Latoya Raje</t>
  </si>
  <si>
    <t>Latoya Raji</t>
  </si>
  <si>
    <t>Latoya Shan</t>
  </si>
  <si>
    <t>Latoya Sharma</t>
  </si>
  <si>
    <t>Latoya Shen</t>
  </si>
  <si>
    <t>Latoya Xu</t>
  </si>
  <si>
    <t>Latoya Yuan</t>
  </si>
  <si>
    <t>Laura Cai</t>
  </si>
  <si>
    <t>Laura Chen</t>
  </si>
  <si>
    <t>Laura Guo</t>
  </si>
  <si>
    <t>Laura He</t>
  </si>
  <si>
    <t>Laura Hu</t>
  </si>
  <si>
    <t>Laura Huang</t>
  </si>
  <si>
    <t>Laura Li</t>
  </si>
  <si>
    <t>Laura Liang</t>
  </si>
  <si>
    <t>Laura Liu</t>
  </si>
  <si>
    <t>Laura Xu</t>
  </si>
  <si>
    <t>Laura Ye</t>
  </si>
  <si>
    <t>Laura Zhang</t>
  </si>
  <si>
    <t>Laura Zhu</t>
  </si>
  <si>
    <t>Lauren Alexander</t>
  </si>
  <si>
    <t>Lauren Anderson</t>
  </si>
  <si>
    <t>Lauren Bailey</t>
  </si>
  <si>
    <t>Lauren Barnes</t>
  </si>
  <si>
    <t>Lauren Bennett</t>
  </si>
  <si>
    <t>Lauren Blue</t>
  </si>
  <si>
    <t>Lauren Brooks</t>
  </si>
  <si>
    <t>Lauren Brown</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</si>
  <si>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</si>
  <si>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</si>
  <si>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</si>
  <si>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</si>
  <si>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</si>
  <si>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</si>
  <si>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</si>
  <si>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</si>
  <si>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</si>
  <si>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</si>
  <si>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</si>
  <si>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</si>
  <si>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</si>
  <si>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</si>
  <si>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</si>
  <si>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</si>
  <si>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</si>
  <si>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</si>
  <si>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</si>
  <si>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</si>
  <si>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</si>
  <si>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</si>
  <si>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</si>
  <si>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</si>
  <si>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</si>
  <si>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</si>
  <si>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</si>
  <si>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</si>
  <si>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</si>
  <si>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</si>
  <si>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</si>
  <si>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</si>
  <si>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</si>
  <si>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</si>
  <si>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</si>
  <si>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</si>
  <si>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</si>
  <si>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</si>
  <si>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</si>
  <si>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</si>
  <si>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</si>
  <si>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</si>
  <si>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</si>
  <si>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</si>
  <si>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</si>
  <si>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</si>
  <si>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</si>
  <si>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</si>
  <si>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</si>
  <si>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</si>
  <si>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</si>
  <si>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</si>
  <si>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</si>
  <si>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</si>
  <si>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</si>
  <si>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</si>
  <si>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</si>
  <si>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</si>
  <si>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</si>
  <si>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</si>
  <si>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</si>
  <si>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</si>
  <si>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</si>
  <si>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Dominguez</t>
  </si>
  <si>
    <t>Lawrence Hernandez</t>
  </si>
  <si>
    <t>Lawrence Jimenez</t>
  </si>
  <si>
    <t>Lawrence Moreno</t>
  </si>
  <si>
    <t>Lawrence Munoz</t>
  </si>
  <si>
    <t>Lawrence Navarro</t>
  </si>
  <si>
    <t>Lawrence Ramos</t>
  </si>
  <si>
    <t>Lawrence Rubio</t>
  </si>
  <si>
    <t>Lawrence Serrano</t>
  </si>
  <si>
    <t>Lawrence Torres</t>
  </si>
  <si>
    <t>Leah Cai</t>
  </si>
  <si>
    <t>Leah Chen</t>
  </si>
  <si>
    <t>Leah Huang</t>
  </si>
  <si>
    <t>Leah Li</t>
  </si>
  <si>
    <t>Leah Liang</t>
  </si>
  <si>
    <t>Leah Lu</t>
  </si>
  <si>
    <t>Leah Ma</t>
  </si>
  <si>
    <t>Leah She</t>
  </si>
  <si>
    <t>Leah Wu</t>
  </si>
  <si>
    <t>Leah Xu</t>
  </si>
  <si>
    <t>Leah Zeng</t>
  </si>
  <si>
    <t>Leah Zhang</t>
  </si>
  <si>
    <t>Leah Zheng</t>
  </si>
  <si>
    <t>Leah Zhou</t>
  </si>
  <si>
    <t>Leah Zhu</t>
  </si>
  <si>
    <t>Lee Alonso</t>
  </si>
  <si>
    <t>Lee Alvarez</t>
  </si>
  <si>
    <t>Lee Carlson</t>
  </si>
  <si>
    <t>Lee Gutierrez</t>
  </si>
  <si>
    <t>Lee Jimenez</t>
  </si>
  <si>
    <t>Lee Moreno</t>
  </si>
  <si>
    <t>Lee Munoz</t>
  </si>
  <si>
    <t>Lee Navarro</t>
  </si>
  <si>
    <t>Lee Ramos</t>
  </si>
  <si>
    <t>Lee Romero</t>
  </si>
  <si>
    <t>Lee Rubio</t>
  </si>
  <si>
    <t>Lee Serrano</t>
  </si>
  <si>
    <t>Lee Suarez</t>
  </si>
  <si>
    <t>Lee Travers</t>
  </si>
  <si>
    <t>Lee Vazquez</t>
  </si>
  <si>
    <t>Leonard Andersen</t>
  </si>
  <si>
    <t>Leonard Chande</t>
  </si>
  <si>
    <t>Leonard Chander</t>
  </si>
  <si>
    <t>Leonard Deng</t>
  </si>
  <si>
    <t>Leonard Goel</t>
  </si>
  <si>
    <t>Leonard Jai</t>
  </si>
  <si>
    <t>Leonard Kumar</t>
  </si>
  <si>
    <t>Leonard Luo</t>
  </si>
  <si>
    <t>Leonard Nath</t>
  </si>
  <si>
    <t>Leonard Pal</t>
  </si>
  <si>
    <t>Leonard Rai</t>
  </si>
  <si>
    <t>Leonard Raje</t>
  </si>
  <si>
    <t>Leonard Raji</t>
  </si>
  <si>
    <t>Leonard Shan</t>
  </si>
  <si>
    <t>Leonard She</t>
  </si>
  <si>
    <t>Leonard Xie</t>
  </si>
  <si>
    <t>Leonard Xu</t>
  </si>
  <si>
    <t>Leonard Yuan</t>
  </si>
  <si>
    <t>Leslie Alvarez</t>
  </si>
  <si>
    <t>Leslie Diaz</t>
  </si>
  <si>
    <t>Leslie Gomez</t>
  </si>
  <si>
    <t>Leslie Gutierrez</t>
  </si>
  <si>
    <t>Leslie Jimenez</t>
  </si>
  <si>
    <t>Leslie Martin</t>
  </si>
  <si>
    <t>Leslie Munoz</t>
  </si>
  <si>
    <t>Leslie Ortega</t>
  </si>
  <si>
    <t>Leslie Romero</t>
  </si>
  <si>
    <t>Leslie Rubio</t>
  </si>
  <si>
    <t>Leslie Sanz</t>
  </si>
  <si>
    <t>Leslie Vazquez</t>
  </si>
  <si>
    <t>Levi Chandra</t>
  </si>
  <si>
    <t>Levi Fernandez</t>
  </si>
  <si>
    <t>Levi Gonzalez</t>
  </si>
  <si>
    <t>Levi Madan</t>
  </si>
  <si>
    <t>Levi Malhotra</t>
  </si>
  <si>
    <t>Levi Patel</t>
  </si>
  <si>
    <t>Levi Perez</t>
  </si>
  <si>
    <t>Levi Rana</t>
  </si>
  <si>
    <t>Levi Rodriguez</t>
  </si>
  <si>
    <t>Levi Sara</t>
  </si>
  <si>
    <t>Levi Subram</t>
  </si>
  <si>
    <t>Levi Suri</t>
  </si>
  <si>
    <t>Linda Carlson</t>
  </si>
  <si>
    <t>Linda Dominguez</t>
  </si>
  <si>
    <t>Linda Gill</t>
  </si>
  <si>
    <t>Linda Gutierrez</t>
  </si>
  <si>
    <t>Linda Hernandez</t>
  </si>
  <si>
    <t>Linda Jimenez</t>
  </si>
  <si>
    <t>Linda Moreno</t>
  </si>
  <si>
    <t>Linda Munoz</t>
  </si>
  <si>
    <t>Linda Navarro</t>
  </si>
  <si>
    <t>Linda Ramos</t>
  </si>
  <si>
    <t>Linda Romero</t>
  </si>
  <si>
    <t>Linda Rubio</t>
  </si>
  <si>
    <t>Linda Travers</t>
  </si>
  <si>
    <t>Linda Vazquez</t>
  </si>
  <si>
    <t>Lindsay Anand</t>
  </si>
  <si>
    <t>Lindsay Andersen</t>
  </si>
  <si>
    <t>Lindsay Becker</t>
  </si>
  <si>
    <t>Lindsay Deng</t>
  </si>
  <si>
    <t>Lindsay Goel</t>
  </si>
  <si>
    <t>Lindsay Jai</t>
  </si>
  <si>
    <t>Lindsay Kumar</t>
  </si>
  <si>
    <t>Lindsay Lal</t>
  </si>
  <si>
    <t>Lindsay Luo</t>
  </si>
  <si>
    <t>Lindsay Nath</t>
  </si>
  <si>
    <t>Lindsay Pal</t>
  </si>
  <si>
    <t>Lindsay Raji</t>
  </si>
  <si>
    <t>Lindsay Shan</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</si>
  <si>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</si>
  <si>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</si>
  <si>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</si>
  <si>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</si>
  <si>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</si>
  <si>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</si>
  <si>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</si>
  <si>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</si>
  <si>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</si>
  <si>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</si>
  <si>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</si>
  <si>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</si>
  <si>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</si>
  <si>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</si>
  <si>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Nath</t>
  </si>
  <si>
    <t>Lindsey Pal</t>
  </si>
  <si>
    <t>Lindsey Shan</t>
  </si>
  <si>
    <t>Lindsey Sharma</t>
  </si>
  <si>
    <t>Lindsey Tang</t>
  </si>
  <si>
    <t>Lindsey Yuan</t>
  </si>
  <si>
    <t>Lisa Cai</t>
  </si>
  <si>
    <t>Lisa Chen</t>
  </si>
  <si>
    <t>Lisa Hu</t>
  </si>
  <si>
    <t>Lisa Liang</t>
  </si>
  <si>
    <t>Lisa Lin</t>
  </si>
  <si>
    <t>Lisa Liu</t>
  </si>
  <si>
    <t>Lisa Lu</t>
  </si>
  <si>
    <t>Lisa Ma</t>
  </si>
  <si>
    <t>Lisa Wang</t>
  </si>
  <si>
    <t>Lisa Xu</t>
  </si>
  <si>
    <t>Lisa Yang</t>
  </si>
  <si>
    <t>Lisa Ye</t>
  </si>
  <si>
    <t>Lisa Zeng</t>
  </si>
  <si>
    <t>Lisa Zhao</t>
  </si>
  <si>
    <t>Lisa Zheng</t>
  </si>
  <si>
    <t>Lisa Zhou</t>
  </si>
  <si>
    <t>Lisa Zhu</t>
  </si>
  <si>
    <t>Liz Anderson</t>
  </si>
  <si>
    <t>Lloyd Saunders</t>
  </si>
  <si>
    <t>Logan Adams</t>
  </si>
  <si>
    <t>Logan Alexander</t>
  </si>
  <si>
    <t>Logan Anderson</t>
  </si>
  <si>
    <t>Logan Baker</t>
  </si>
  <si>
    <t>Logan Brown</t>
  </si>
  <si>
    <t>Logan Bryant</t>
  </si>
  <si>
    <t>Logan Campbell</t>
  </si>
  <si>
    <t>Logan Carter</t>
  </si>
  <si>
    <t>Logan Chow</t>
  </si>
  <si>
    <t>Logan Clark</t>
  </si>
  <si>
    <t>Logan Coleman</t>
  </si>
  <si>
    <t>Logan Davis</t>
  </si>
  <si>
    <t>Logan Diaz</t>
  </si>
  <si>
    <t>Logan Edwards</t>
  </si>
  <si>
    <t>Logan Flores</t>
  </si>
  <si>
    <t>Logan Foster</t>
  </si>
  <si>
    <t>Logan Garcia</t>
  </si>
  <si>
    <t>Logan Gonzalez</t>
  </si>
  <si>
    <t>Logan Griffin</t>
  </si>
  <si>
    <t>Logan Hall</t>
  </si>
  <si>
    <t>Logan Harris</t>
  </si>
  <si>
    <t>Logan Hayes</t>
  </si>
  <si>
    <t>Logan Henderson</t>
  </si>
  <si>
    <t>Logan Hill</t>
  </si>
  <si>
    <t>Logan Hughes</t>
  </si>
  <si>
    <t>Logan Jackson</t>
  </si>
  <si>
    <t>Logan Jai</t>
  </si>
  <si>
    <t>Logan Jenkins</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</si>
  <si>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</si>
  <si>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</si>
  <si>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</si>
  <si>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</si>
  <si>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</si>
  <si>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</si>
  <si>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</si>
  <si>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</si>
  <si>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</si>
  <si>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</si>
  <si>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</si>
  <si>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</si>
  <si>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</si>
  <si>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</si>
  <si>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</si>
  <si>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</si>
  <si>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</si>
  <si>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</si>
  <si>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</si>
  <si>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</si>
  <si>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</si>
  <si>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</si>
  <si>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</si>
  <si>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</si>
  <si>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</si>
  <si>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</si>
  <si>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</si>
  <si>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</si>
  <si>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</si>
  <si>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</si>
  <si>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</si>
  <si>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</si>
  <si>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</si>
  <si>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</si>
  <si>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</si>
  <si>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</si>
  <si>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</si>
  <si>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</si>
  <si>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</si>
  <si>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</si>
  <si>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Dominguez</t>
  </si>
  <si>
    <t>Lori Gill</t>
  </si>
  <si>
    <t>Lori Gutierrez</t>
  </si>
  <si>
    <t>Lori Hernandez</t>
  </si>
  <si>
    <t>Lori Jimenez</t>
  </si>
  <si>
    <t>Lori Munoz</t>
  </si>
  <si>
    <t>Lori Ortega</t>
  </si>
  <si>
    <t>Lori Ramos</t>
  </si>
  <si>
    <t>Lori Romero</t>
  </si>
  <si>
    <t>Lori Rubio</t>
  </si>
  <si>
    <t>Lori Sanz</t>
  </si>
  <si>
    <t>Lori Suarez</t>
  </si>
  <si>
    <t>Lorrin Smith-Bates</t>
  </si>
  <si>
    <t>Louis Anand</t>
  </si>
  <si>
    <t>Louis Andersen</t>
  </si>
  <si>
    <t>Louis Becker</t>
  </si>
  <si>
    <t>Louis Deng</t>
  </si>
  <si>
    <t>Louis Goel</t>
  </si>
  <si>
    <t>Louis Hu</t>
  </si>
  <si>
    <t>Louis Huang</t>
  </si>
  <si>
    <t>Louis Lal</t>
  </si>
  <si>
    <t>Louis Li</t>
  </si>
  <si>
    <t>Louis Liu</t>
  </si>
  <si>
    <t>Louis Lu</t>
  </si>
  <si>
    <t>Louis Nara</t>
  </si>
  <si>
    <t>Louis Pal</t>
  </si>
  <si>
    <t>Louis Rai</t>
  </si>
  <si>
    <t>Louis Shan</t>
  </si>
  <si>
    <t>Louis She</t>
  </si>
  <si>
    <t>Louis Shen</t>
  </si>
  <si>
    <t>Louis Wang</t>
  </si>
  <si>
    <t>Louis Wu</t>
  </si>
  <si>
    <t>Louis Xie</t>
  </si>
  <si>
    <t>Louis Xu</t>
  </si>
  <si>
    <t>Louis Ye</t>
  </si>
  <si>
    <t>Louis Zhao</t>
  </si>
  <si>
    <t>Louis Zheng</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</si>
  <si>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</si>
  <si>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</si>
  <si>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</si>
  <si>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</si>
  <si>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</si>
  <si>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</si>
  <si>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</si>
  <si>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</si>
  <si>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</si>
  <si>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</si>
  <si>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</si>
  <si>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</si>
  <si>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</si>
  <si>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</si>
  <si>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</si>
  <si>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</si>
  <si>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</si>
  <si>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</si>
  <si>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</si>
  <si>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</si>
  <si>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</si>
  <si>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</si>
  <si>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</si>
  <si>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</si>
  <si>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Garcia</t>
  </si>
  <si>
    <t>Lucas Gonzalez</t>
  </si>
  <si>
    <t>Lucas Gray</t>
  </si>
  <si>
    <t>Lucas Griffin</t>
  </si>
  <si>
    <t>Lucas Hall</t>
  </si>
  <si>
    <t>Lucas Harris</t>
  </si>
  <si>
    <t>Lucas Hayes</t>
  </si>
  <si>
    <t>Lucas Henderson</t>
  </si>
  <si>
    <t>Lucas Hernandez</t>
  </si>
  <si>
    <t>Lucas Hill</t>
  </si>
  <si>
    <t>Lucas Howard</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</si>
  <si>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</si>
  <si>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</si>
  <si>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</si>
  <si>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</si>
  <si>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</si>
  <si>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</si>
  <si>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</si>
  <si>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</si>
  <si>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</si>
  <si>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</si>
  <si>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</si>
  <si>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</si>
  <si>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</si>
  <si>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Morris</t>
  </si>
  <si>
    <t>Lucas Murphy</t>
  </si>
  <si>
    <t>Lucas Nelson</t>
  </si>
  <si>
    <t>Lucas Parker</t>
  </si>
  <si>
    <t>Lucas Perez</t>
  </si>
  <si>
    <t>Lucas Perry</t>
  </si>
  <si>
    <t>Lucas Phillips</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</si>
  <si>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</si>
  <si>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</si>
  <si>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</si>
  <si>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</si>
  <si>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</si>
  <si>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</si>
  <si>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</si>
  <si>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</si>
  <si>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</si>
  <si>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</si>
  <si>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</si>
  <si>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</si>
  <si>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</si>
  <si>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</si>
  <si>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</si>
  <si>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</si>
  <si>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</si>
  <si>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</si>
  <si>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</si>
  <si>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</si>
  <si>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</si>
  <si>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Walker</t>
  </si>
  <si>
    <t>Lucas Ward</t>
  </si>
  <si>
    <t>Lucas Washington</t>
  </si>
  <si>
    <t>Lucas Watson</t>
  </si>
  <si>
    <t>Lucas White</t>
  </si>
  <si>
    <t>Lucas Williams</t>
  </si>
  <si>
    <t>Lucas Wilson</t>
  </si>
  <si>
    <t>Lucas Wood</t>
  </si>
  <si>
    <t>Lucas Wright</t>
  </si>
  <si>
    <t>Lucas Young</t>
  </si>
  <si>
    <t>Luis Adams</t>
  </si>
  <si>
    <t>Luis Alexander</t>
  </si>
  <si>
    <t>Luis Baker</t>
  </si>
  <si>
    <t>Luis Bryant</t>
  </si>
  <si>
    <t>Luis Butler</t>
  </si>
  <si>
    <t>Luis Campbell</t>
  </si>
  <si>
    <t>Luis Carter</t>
  </si>
  <si>
    <t>Luis Chen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</si>
  <si>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</si>
  <si>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</si>
  <si>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</si>
  <si>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</si>
  <si>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</si>
  <si>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</si>
  <si>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</si>
  <si>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</si>
  <si>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</si>
  <si>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</si>
  <si>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</si>
  <si>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</si>
  <si>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</si>
  <si>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Hughes</t>
  </si>
  <si>
    <t>Luis Jai</t>
  </si>
  <si>
    <t>Luis Jenkins</t>
  </si>
  <si>
    <t>Luis Kumar</t>
  </si>
  <si>
    <t>Luis Lal</t>
  </si>
  <si>
    <t>Luis Long</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</si>
  <si>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</si>
  <si>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</si>
  <si>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</si>
  <si>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</si>
  <si>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</si>
  <si>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</si>
  <si>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</si>
  <si>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</si>
  <si>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</si>
  <si>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</si>
  <si>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</si>
  <si>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</si>
  <si>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</si>
  <si>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</si>
  <si>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</si>
  <si>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</si>
  <si>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</si>
  <si>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</si>
  <si>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</si>
  <si>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</si>
  <si>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</si>
  <si>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</si>
  <si>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</si>
  <si>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</si>
  <si>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Bryant</t>
  </si>
  <si>
    <t>Luke Butler</t>
  </si>
  <si>
    <t>Luke Campbell</t>
  </si>
  <si>
    <t>Luke Carter</t>
  </si>
  <si>
    <t>Luke Chen</t>
  </si>
  <si>
    <t>Luke Coleman</t>
  </si>
  <si>
    <t>Luke Collins</t>
  </si>
  <si>
    <t>Luke Diaz</t>
  </si>
  <si>
    <t>Luke Edwards</t>
  </si>
  <si>
    <t>Luke Evans</t>
  </si>
  <si>
    <t>Luke Flores</t>
  </si>
  <si>
    <t>Luke Gonzales</t>
  </si>
  <si>
    <t>Luke Gonzalez</t>
  </si>
  <si>
    <t>Luke Green</t>
  </si>
  <si>
    <t>Luke Griffin</t>
  </si>
  <si>
    <t>Luke Hall</t>
  </si>
  <si>
    <t>Luke Hayes</t>
  </si>
  <si>
    <t>Luke Henderson</t>
  </si>
  <si>
    <t>Luke Hernandez</t>
  </si>
  <si>
    <t>Luke Hughes</t>
  </si>
  <si>
    <t>Luke Jai</t>
  </si>
  <si>
    <t>Luke Jenkins</t>
  </si>
  <si>
    <t>Luke King</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</si>
  <si>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</si>
  <si>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</si>
  <si>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</si>
  <si>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</si>
  <si>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</si>
  <si>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</si>
  <si>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</si>
  <si>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</si>
  <si>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</si>
  <si>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</si>
  <si>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</si>
  <si>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</si>
  <si>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</si>
  <si>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</si>
  <si>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</si>
  <si>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</si>
  <si>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</si>
  <si>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</si>
  <si>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</si>
  <si>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</si>
  <si>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</si>
  <si>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</si>
  <si>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</si>
  <si>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</si>
  <si>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</si>
  <si>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</si>
  <si>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Garcia</t>
  </si>
  <si>
    <t>Lydia Gonzalez</t>
  </si>
  <si>
    <t>Lydia Lopez</t>
  </si>
  <si>
    <t>Lydia Malhotra</t>
  </si>
  <si>
    <t>Lydia Patel</t>
  </si>
  <si>
    <t>Lydia Perez</t>
  </si>
  <si>
    <t>Lydia Prasad</t>
  </si>
  <si>
    <t>Lydia Raman</t>
  </si>
  <si>
    <t>Lydia Rana</t>
  </si>
  <si>
    <t>Lydia Sara</t>
  </si>
  <si>
    <t>Lydia Srini</t>
  </si>
  <si>
    <t>Lydia Subram</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</si>
  <si>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</si>
  <si>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</si>
  <si>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</si>
  <si>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</si>
  <si>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</si>
  <si>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</si>
  <si>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</si>
  <si>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</si>
  <si>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</si>
  <si>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</si>
  <si>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</si>
  <si>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</si>
  <si>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</si>
  <si>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</si>
  <si>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</si>
  <si>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</si>
  <si>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</si>
  <si>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</si>
  <si>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</si>
  <si>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</si>
  <si>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James</t>
  </si>
  <si>
    <t>Mackenzie Kelly</t>
  </si>
  <si>
    <t>Mackenzie Lopez</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</si>
  <si>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</si>
  <si>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</si>
  <si>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</si>
  <si>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</si>
  <si>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</si>
  <si>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</si>
  <si>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</si>
  <si>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</si>
  <si>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</si>
  <si>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</si>
  <si>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</si>
  <si>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</si>
  <si>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</si>
  <si>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</si>
  <si>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</si>
  <si>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</si>
  <si>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</si>
  <si>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</si>
  <si>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</si>
  <si>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</si>
  <si>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</si>
  <si>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</si>
  <si>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</si>
  <si>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</si>
  <si>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</si>
  <si>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</si>
  <si>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</si>
  <si>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</si>
  <si>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</si>
  <si>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</si>
  <si>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</si>
  <si>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</si>
  <si>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</si>
  <si>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</si>
  <si>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</si>
  <si>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</si>
  <si>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</si>
  <si>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</si>
  <si>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</si>
  <si>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</si>
  <si>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</si>
  <si>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</si>
  <si>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</si>
  <si>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</si>
  <si>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</si>
  <si>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</si>
  <si>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</si>
  <si>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</si>
  <si>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Butler</t>
  </si>
  <si>
    <t>Madison Coleman</t>
  </si>
  <si>
    <t>Madison Davis</t>
  </si>
  <si>
    <t>Madison Flores</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</si>
  <si>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</si>
  <si>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</si>
  <si>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</si>
  <si>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</si>
  <si>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</si>
  <si>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</si>
  <si>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</si>
  <si>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</si>
  <si>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</si>
  <si>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</si>
  <si>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</si>
  <si>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</si>
  <si>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</si>
  <si>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</si>
  <si>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</si>
  <si>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</si>
  <si>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</si>
  <si>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</si>
  <si>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</si>
  <si>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</si>
  <si>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</si>
  <si>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</si>
  <si>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</si>
  <si>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</si>
  <si>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</si>
  <si>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</si>
  <si>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</si>
  <si>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</si>
  <si>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</si>
  <si>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</si>
  <si>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</si>
  <si>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</si>
  <si>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</si>
  <si>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</si>
  <si>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</si>
  <si>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</si>
  <si>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</si>
  <si>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</si>
  <si>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</si>
  <si>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</si>
  <si>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</si>
  <si>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</si>
  <si>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</si>
  <si>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</si>
  <si>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</si>
  <si>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</si>
  <si>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</si>
  <si>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</si>
  <si>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</si>
  <si>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</si>
  <si>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</si>
  <si>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</si>
  <si>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</si>
  <si>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</si>
  <si>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</si>
  <si>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</si>
  <si>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Carlson</t>
  </si>
  <si>
    <t>Mallory Dominguez</t>
  </si>
  <si>
    <t>Mallory Gutierrez</t>
  </si>
  <si>
    <t>Mallory Jimenez</t>
  </si>
  <si>
    <t>Mallory Martin</t>
  </si>
  <si>
    <t>Mallory Munoz</t>
  </si>
  <si>
    <t>Mallory Ramos</t>
  </si>
  <si>
    <t>Mallory Sanz</t>
  </si>
  <si>
    <t>Mandar Samant</t>
  </si>
  <si>
    <t>Mandy Cai</t>
  </si>
  <si>
    <t>Mandy Chen</t>
  </si>
  <si>
    <t>Mandy Gao</t>
  </si>
  <si>
    <t>Mandy Guo</t>
  </si>
  <si>
    <t>Mandy He</t>
  </si>
  <si>
    <t>Mandy Li</t>
  </si>
  <si>
    <t>Mandy Liang</t>
  </si>
  <si>
    <t>Mandy Liu</t>
  </si>
  <si>
    <t>Mandy Lu</t>
  </si>
  <si>
    <t>Mandy Ma</t>
  </si>
  <si>
    <t>Mandy Xu</t>
  </si>
  <si>
    <t>Mandy Yang</t>
  </si>
  <si>
    <t>Mandy Ye</t>
  </si>
  <si>
    <t>Mandy Zeng</t>
  </si>
  <si>
    <t>Mandy Zhao</t>
  </si>
  <si>
    <t>Mandy Zheng</t>
  </si>
  <si>
    <t>Mandy Zhou</t>
  </si>
  <si>
    <t>Manuel Arun</t>
  </si>
  <si>
    <t>Manuel Garcia</t>
  </si>
  <si>
    <t>Manuel Kapoor</t>
  </si>
  <si>
    <t>Manuel Madan</t>
  </si>
  <si>
    <t>Manuel Malhotra</t>
  </si>
  <si>
    <t>Manuel Mehta</t>
  </si>
  <si>
    <t>Manuel Patel</t>
  </si>
  <si>
    <t>Manuel Perez</t>
  </si>
  <si>
    <t>Manuel Prasad</t>
  </si>
  <si>
    <t>Manuel Rana</t>
  </si>
  <si>
    <t>Manuel Rodriguez</t>
  </si>
  <si>
    <t>Manuel Sai</t>
  </si>
  <si>
    <t>Manuel Sara</t>
  </si>
  <si>
    <t>Manuel Subram</t>
  </si>
  <si>
    <t>Manuel Suri</t>
  </si>
  <si>
    <t>Marc Dominguez</t>
  </si>
  <si>
    <t>Marc Ferrier</t>
  </si>
  <si>
    <t>Marc Gill</t>
  </si>
  <si>
    <t>Marc Hernandez</t>
  </si>
  <si>
    <t>Marc Jimenez</t>
  </si>
  <si>
    <t>Marc Munoz</t>
  </si>
  <si>
    <t>Marc Ortega</t>
  </si>
  <si>
    <t>Marc Romero</t>
  </si>
  <si>
    <t>Marc Rubio</t>
  </si>
  <si>
    <t>Marc Ruiz</t>
  </si>
  <si>
    <t>Marc Schmidt</t>
  </si>
  <si>
    <t>Marc Serrano</t>
  </si>
  <si>
    <t>Marc Suarez</t>
  </si>
  <si>
    <t>Marcel Truempy</t>
  </si>
  <si>
    <t>Marco Arun</t>
  </si>
  <si>
    <t>Marco Chandra</t>
  </si>
  <si>
    <t>Marco Fernandez</t>
  </si>
  <si>
    <t>Marco Garcia</t>
  </si>
  <si>
    <t>Marco Kapoor</t>
  </si>
  <si>
    <t>Marco Lopez</t>
  </si>
  <si>
    <t>Marco Martinez</t>
  </si>
  <si>
    <t>Marco Perez</t>
  </si>
  <si>
    <t>Marco Sai</t>
  </si>
  <si>
    <t>Marco Srini</t>
  </si>
  <si>
    <t>Marco Subram</t>
  </si>
  <si>
    <t>Marco Suri</t>
  </si>
  <si>
    <t>Marco Tanara</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</si>
  <si>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</si>
  <si>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</si>
  <si>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</si>
  <si>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</si>
  <si>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</si>
  <si>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</si>
  <si>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</si>
  <si>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</si>
  <si>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</si>
  <si>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</si>
  <si>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</si>
  <si>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</si>
  <si>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</si>
  <si>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</si>
  <si>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</si>
  <si>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</si>
  <si>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</si>
  <si>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</si>
  <si>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</si>
  <si>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</si>
  <si>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</si>
  <si>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</si>
  <si>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</si>
  <si>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</si>
  <si>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</si>
  <si>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</si>
  <si>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</si>
  <si>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</si>
  <si>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</si>
  <si>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</si>
  <si>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</si>
  <si>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</si>
  <si>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</si>
  <si>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</si>
  <si>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</si>
  <si>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</si>
  <si>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</si>
  <si>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</si>
  <si>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</si>
  <si>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</si>
  <si>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</si>
  <si>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</si>
  <si>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</si>
  <si>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</si>
  <si>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</si>
  <si>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</si>
  <si>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</si>
  <si>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</si>
  <si>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</si>
  <si>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</si>
  <si>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</si>
  <si>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</si>
  <si>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</si>
  <si>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</si>
  <si>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</si>
  <si>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</si>
  <si>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</si>
  <si>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</si>
  <si>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</si>
  <si>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</si>
  <si>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</si>
  <si>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</si>
  <si>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</si>
  <si>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</si>
  <si>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</si>
  <si>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</si>
  <si>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</si>
  <si>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</si>
  <si>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</si>
  <si>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</si>
  <si>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</si>
  <si>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</si>
  <si>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</si>
  <si>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</si>
  <si>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</si>
  <si>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</si>
  <si>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</si>
  <si>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</si>
  <si>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</si>
  <si>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</si>
  <si>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</si>
  <si>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</si>
  <si>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</si>
  <si>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</si>
  <si>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</si>
  <si>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</si>
  <si>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</si>
  <si>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</si>
  <si>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Watson</t>
  </si>
  <si>
    <t>Marcus White</t>
  </si>
  <si>
    <t>Marcus Williams</t>
  </si>
  <si>
    <t>Marcus Wilson</t>
  </si>
  <si>
    <t>Marcus Wood</t>
  </si>
  <si>
    <t>Marcus Wright</t>
  </si>
  <si>
    <t>Margaret Chen</t>
  </si>
  <si>
    <t>Margaret Gao</t>
  </si>
  <si>
    <t>Margaret He</t>
  </si>
  <si>
    <t>Margaret Liu</t>
  </si>
  <si>
    <t>Margaret Ma</t>
  </si>
  <si>
    <t>Margaret Patterson</t>
  </si>
  <si>
    <t>Margaret Powell</t>
  </si>
  <si>
    <t>Margaret Russell</t>
  </si>
  <si>
    <t>Margaret She</t>
  </si>
  <si>
    <t>Margaret Sun</t>
  </si>
  <si>
    <t>Margaret Wang</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</si>
  <si>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</si>
  <si>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</si>
  <si>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</si>
  <si>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</si>
  <si>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</si>
  <si>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</si>
  <si>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</si>
  <si>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</si>
  <si>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</si>
  <si>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</si>
  <si>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</si>
  <si>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</si>
  <si>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</si>
  <si>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</si>
  <si>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</si>
  <si>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</si>
  <si>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</si>
  <si>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</si>
  <si>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</si>
  <si>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</si>
  <si>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</si>
  <si>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</si>
  <si>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</si>
  <si>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</si>
  <si>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</si>
  <si>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</si>
  <si>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</si>
  <si>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Gonzalez</t>
  </si>
  <si>
    <t>Maria Griffin</t>
  </si>
  <si>
    <t>Maria Hall</t>
  </si>
  <si>
    <t>Maria Henderson</t>
  </si>
  <si>
    <t>Maria Hernandez</t>
  </si>
  <si>
    <t>Maria Hill</t>
  </si>
  <si>
    <t>Maria Howard</t>
  </si>
  <si>
    <t>Maria Hughes</t>
  </si>
  <si>
    <t>Maria James</t>
  </si>
  <si>
    <t>Maria Jenkins</t>
  </si>
  <si>
    <t>Maria Kelly</t>
  </si>
  <si>
    <t>Maria Long</t>
  </si>
  <si>
    <t>Maria Lopez</t>
  </si>
  <si>
    <t>Maria Mitchell</t>
  </si>
  <si>
    <t>Maria Morgan</t>
  </si>
  <si>
    <t>Maria Morris</t>
  </si>
  <si>
    <t>Maria Murphy</t>
  </si>
  <si>
    <t>Maria Oliver</t>
  </si>
  <si>
    <t>Maria Patterson</t>
  </si>
  <si>
    <t>Maria Perez</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</si>
  <si>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</si>
  <si>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</si>
  <si>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</si>
  <si>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</si>
  <si>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</si>
  <si>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</si>
  <si>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</si>
  <si>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</si>
  <si>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</si>
  <si>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</si>
  <si>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</si>
  <si>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</si>
  <si>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</si>
  <si>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</si>
  <si>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</si>
  <si>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</si>
  <si>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</si>
  <si>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Wright</t>
  </si>
  <si>
    <t>Maria Young</t>
  </si>
  <si>
    <t>Mariah Bailey</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</si>
  <si>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</si>
  <si>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</si>
  <si>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</si>
  <si>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</si>
  <si>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</si>
  <si>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</si>
  <si>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</si>
  <si>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</si>
  <si>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</si>
  <si>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</si>
  <si>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</si>
  <si>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</si>
  <si>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</si>
  <si>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</si>
  <si>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</si>
  <si>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</si>
  <si>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</si>
  <si>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Jenkins</t>
  </si>
  <si>
    <t>Mariah Kelly</t>
  </si>
  <si>
    <t>Mariah Morgan</t>
  </si>
  <si>
    <t>Mariah Murphy</t>
  </si>
  <si>
    <t>Mariah Patterson</t>
  </si>
  <si>
    <t>Mariah Perry</t>
  </si>
  <si>
    <t>Mariah Peterson</t>
  </si>
  <si>
    <t>Mariah Powell</t>
  </si>
  <si>
    <t>Mariah Price</t>
  </si>
  <si>
    <t>Mariah Ramirez</t>
  </si>
  <si>
    <t>Mariah Reed</t>
  </si>
  <si>
    <t>Mariah Richardson</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</si>
  <si>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</si>
  <si>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</si>
  <si>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</si>
  <si>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</si>
  <si>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</si>
  <si>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</si>
  <si>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</si>
  <si>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</si>
  <si>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</si>
  <si>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</si>
  <si>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</si>
  <si>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</si>
  <si>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Browning</t>
  </si>
  <si>
    <t>Marie Chandra</t>
  </si>
  <si>
    <t>Marie Diaz</t>
  </si>
  <si>
    <t>Marie Dominguez</t>
  </si>
  <si>
    <t>Marie Garcia</t>
  </si>
  <si>
    <t>Marie Gill</t>
  </si>
  <si>
    <t>Marie Gomez</t>
  </si>
  <si>
    <t>Marie Gonzalez</t>
  </si>
  <si>
    <t>Marie Gutierrez</t>
  </si>
  <si>
    <t>Marie Kapoor</t>
  </si>
  <si>
    <t>Marie Lopez</t>
  </si>
  <si>
    <t>Marie Madan</t>
  </si>
  <si>
    <t>Marie Malhotra</t>
  </si>
  <si>
    <t>Marie Martin</t>
  </si>
  <si>
    <t>Marie Martinez</t>
  </si>
  <si>
    <t>Marie Moreno</t>
  </si>
  <si>
    <t>Marie Munoz</t>
  </si>
  <si>
    <t>Marie Navarro</t>
  </si>
  <si>
    <t>Marie Patel</t>
  </si>
  <si>
    <t>Marie Rana</t>
  </si>
  <si>
    <t>Marie Rodriguez</t>
  </si>
  <si>
    <t>Marie Sai</t>
  </si>
  <si>
    <t>Marie Sanz</t>
  </si>
  <si>
    <t>Marie Serrano</t>
  </si>
  <si>
    <t>Marie Suarez</t>
  </si>
  <si>
    <t>Marie Subram</t>
  </si>
  <si>
    <t>Marie Torres</t>
  </si>
  <si>
    <t>Marie Vance</t>
  </si>
  <si>
    <t>Mario Andersen</t>
  </si>
  <si>
    <t>Mario Ashe</t>
  </si>
  <si>
    <t>Mario Black</t>
  </si>
  <si>
    <t>Mario Chande</t>
  </si>
  <si>
    <t>Mario Chander</t>
  </si>
  <si>
    <t>Mario Nath</t>
  </si>
  <si>
    <t>Mario Pal</t>
  </si>
  <si>
    <t>Mario Rai</t>
  </si>
  <si>
    <t>Mario Raji</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</si>
  <si>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</si>
  <si>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</si>
  <si>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</si>
  <si>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</si>
  <si>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</si>
  <si>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</si>
  <si>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</si>
  <si>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</si>
  <si>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</si>
  <si>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</si>
  <si>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</si>
  <si>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</si>
  <si>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</si>
  <si>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</si>
  <si>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</si>
  <si>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</si>
  <si>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</si>
  <si>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</si>
  <si>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</si>
  <si>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</si>
  <si>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</si>
  <si>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</si>
  <si>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</si>
  <si>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</si>
  <si>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</si>
  <si>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</si>
  <si>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</si>
  <si>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Black</t>
  </si>
  <si>
    <t>Marshall Cai</t>
  </si>
  <si>
    <t>Marshall Chavez</t>
  </si>
  <si>
    <t>Marshall Chen</t>
  </si>
  <si>
    <t>Marshall Deng</t>
  </si>
  <si>
    <t>Marshall Gao</t>
  </si>
  <si>
    <t>Marshall Guo</t>
  </si>
  <si>
    <t>Marshall He</t>
  </si>
  <si>
    <t>Marshall Huang</t>
  </si>
  <si>
    <t>Marshall Jai</t>
  </si>
  <si>
    <t>Marshall Kumar</t>
  </si>
  <si>
    <t>Marshall Lal</t>
  </si>
  <si>
    <t>Marshall Liang</t>
  </si>
  <si>
    <t>Marshall Lin</t>
  </si>
  <si>
    <t>Marshall Liu</t>
  </si>
  <si>
    <t>Marshall Lu</t>
  </si>
  <si>
    <t>Marshall Luo</t>
  </si>
  <si>
    <t>Marshall Nara</t>
  </si>
  <si>
    <t>Marshall Rai</t>
  </si>
  <si>
    <t>Marshall Raji</t>
  </si>
  <si>
    <t>Marshall Shan</t>
  </si>
  <si>
    <t>Marshall Shen</t>
  </si>
  <si>
    <t>Marshall Sun</t>
  </si>
  <si>
    <t>Marshall Sutton</t>
  </si>
  <si>
    <t>Marshall Wang</t>
  </si>
  <si>
    <t>Marshall Xu</t>
  </si>
  <si>
    <t>Marshall Yang</t>
  </si>
  <si>
    <t>Marshall Zhu</t>
  </si>
  <si>
    <t>Martha Chow</t>
  </si>
  <si>
    <t>Martha Gao</t>
  </si>
  <si>
    <t>Martha Hee</t>
  </si>
  <si>
    <t>Martha Hu</t>
  </si>
  <si>
    <t>Martha Huang</t>
  </si>
  <si>
    <t>Martha Li</t>
  </si>
  <si>
    <t>Martha Lin</t>
  </si>
  <si>
    <t>Martha Ma</t>
  </si>
  <si>
    <t>Martha She</t>
  </si>
  <si>
    <t>Martha Sun</t>
  </si>
  <si>
    <t>Martha Wu</t>
  </si>
  <si>
    <t>Martha Zeng</t>
  </si>
  <si>
    <t>Martha Zhao</t>
  </si>
  <si>
    <t>Martha Zheng</t>
  </si>
  <si>
    <t>Martha Zhou</t>
  </si>
  <si>
    <t>Martin Fernandez</t>
  </si>
  <si>
    <t>Martin Gonzalez</t>
  </si>
  <si>
    <t>Martin Kapoor</t>
  </si>
  <si>
    <t>Martin Lopez</t>
  </si>
  <si>
    <t>Martin Malhotra</t>
  </si>
  <si>
    <t>Martin Martinez</t>
  </si>
  <si>
    <t>Martin Patel</t>
  </si>
  <si>
    <t>Martin Prasad</t>
  </si>
  <si>
    <t>Martin Raman</t>
  </si>
  <si>
    <t>Martin Rana</t>
  </si>
  <si>
    <t>Martin Rienstra</t>
  </si>
  <si>
    <t>Martin Rodriguez</t>
  </si>
  <si>
    <t>Martin Sanchez</t>
  </si>
  <si>
    <t>Martin Sara</t>
  </si>
  <si>
    <t>Martin Srini</t>
  </si>
  <si>
    <t>Martin Suri</t>
  </si>
  <si>
    <t>Martin Vance</t>
  </si>
  <si>
    <t>Marty Simpson</t>
  </si>
  <si>
    <t>Marvin Browning</t>
  </si>
  <si>
    <t>Marvin Diaz</t>
  </si>
  <si>
    <t>Marvin Dominguez</t>
  </si>
  <si>
    <t>Marvin Ferrier</t>
  </si>
  <si>
    <t>Marvin Gill</t>
  </si>
  <si>
    <t>Marvin Johnsen</t>
  </si>
  <si>
    <t>Marvin Moreno</t>
  </si>
  <si>
    <t>Marvin Navarro</t>
  </si>
  <si>
    <t>Marvin Ortega</t>
  </si>
  <si>
    <t>Marvin Rubio</t>
  </si>
  <si>
    <t>Marvin Suarez</t>
  </si>
  <si>
    <t>Marvin Torres</t>
  </si>
  <si>
    <t>Mary Adams</t>
  </si>
  <si>
    <t>Mary Baker</t>
  </si>
  <si>
    <t>Mary Carter</t>
  </si>
  <si>
    <t>Mary Collins</t>
  </si>
  <si>
    <t>Mary Edwards</t>
  </si>
  <si>
    <t>Mary Evans</t>
  </si>
  <si>
    <t>Mary Foster</t>
  </si>
  <si>
    <t>Mary Gonzalez</t>
  </si>
  <si>
    <t>Mary Green</t>
  </si>
  <si>
    <t>Mary Hernandez</t>
  </si>
  <si>
    <t>Mary Hill</t>
  </si>
  <si>
    <t>Mary Howard</t>
  </si>
  <si>
    <t>Mary King</t>
  </si>
  <si>
    <t>Mary Lopez</t>
  </si>
  <si>
    <t>Mary Mitchell</t>
  </si>
  <si>
    <t>Mary Parker</t>
  </si>
  <si>
    <t>Mary Patterson</t>
  </si>
  <si>
    <t>Mary Perez</t>
  </si>
  <si>
    <t>Mary Peterson</t>
  </si>
  <si>
    <t>Mary Phillips</t>
  </si>
  <si>
    <t>Mary Roberts</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</si>
  <si>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</si>
  <si>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</si>
  <si>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</si>
  <si>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</si>
  <si>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</si>
  <si>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</si>
  <si>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</si>
  <si>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</si>
  <si>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</si>
  <si>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</si>
  <si>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</si>
  <si>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</si>
  <si>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</si>
  <si>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</si>
  <si>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</si>
  <si>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</si>
  <si>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</si>
  <si>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</si>
  <si>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Gonzalez</t>
  </si>
  <si>
    <t>Mason Gray</t>
  </si>
  <si>
    <t>Mason Green</t>
  </si>
  <si>
    <t>Mason Hall</t>
  </si>
  <si>
    <t>Mason Hernandez</t>
  </si>
  <si>
    <t>Mason Hill</t>
  </si>
  <si>
    <t>Mason Howard</t>
  </si>
  <si>
    <t>Mason James</t>
  </si>
  <si>
    <t>Mason Kelly</t>
  </si>
  <si>
    <t>Mason King</t>
  </si>
  <si>
    <t>Mason Mitchell</t>
  </si>
  <si>
    <t>Mason Morris</t>
  </si>
  <si>
    <t>Mason Murphy</t>
  </si>
  <si>
    <t>Mason Nelson</t>
  </si>
  <si>
    <t>Mason Peterson</t>
  </si>
  <si>
    <t>Mason Phillips</t>
  </si>
  <si>
    <t>Mason Richardson</t>
  </si>
  <si>
    <t>Mason Rivera</t>
  </si>
  <si>
    <t>Mason Roberts</t>
  </si>
  <si>
    <t>Mason Rogers</t>
  </si>
  <si>
    <t>Mason Sanchez</t>
  </si>
  <si>
    <t>Mason Sanders</t>
  </si>
  <si>
    <t>Mason Scott</t>
  </si>
  <si>
    <t>Mason Stewart</t>
  </si>
  <si>
    <t>Mason Ward</t>
  </si>
  <si>
    <t>Mason Watson</t>
  </si>
  <si>
    <t>Mason Wright</t>
  </si>
  <si>
    <t>Mason Young</t>
  </si>
  <si>
    <t>Mathew Blanco</t>
  </si>
  <si>
    <t>Mathew Dominguez</t>
  </si>
  <si>
    <t>Mathew Moreno</t>
  </si>
  <si>
    <t>Mathew Munoz</t>
  </si>
  <si>
    <t>Mathew Ortega</t>
  </si>
  <si>
    <t>Mathew Romero</t>
  </si>
  <si>
    <t>Mathew Rubio</t>
  </si>
  <si>
    <t>Mathew Suarez</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</si>
  <si>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</si>
  <si>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</si>
  <si>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</si>
  <si>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</si>
  <si>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</si>
  <si>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</si>
  <si>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</si>
  <si>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</si>
  <si>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</si>
  <si>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</si>
  <si>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</si>
  <si>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</si>
  <si>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</si>
  <si>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</si>
  <si>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</si>
  <si>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</si>
  <si>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</si>
  <si>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</si>
  <si>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</si>
  <si>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</si>
  <si>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</si>
  <si>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</si>
  <si>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</si>
  <si>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Black</t>
  </si>
  <si>
    <t>Maurice Deng</t>
  </si>
  <si>
    <t>Maurice Goel</t>
  </si>
  <si>
    <t>Maurice Kumar</t>
  </si>
  <si>
    <t>Maurice Lal</t>
  </si>
  <si>
    <t>Maurice Nara</t>
  </si>
  <si>
    <t>Maurice Nath</t>
  </si>
  <si>
    <t>Maurice Pal</t>
  </si>
  <si>
    <t>Maurice Rai</t>
  </si>
  <si>
    <t>Maurice Raje</t>
  </si>
  <si>
    <t>Maurice Shan</t>
  </si>
  <si>
    <t>Maurice Sharma</t>
  </si>
  <si>
    <t>Maurice Shen</t>
  </si>
  <si>
    <t>Maurice Tang</t>
  </si>
  <si>
    <t>Maurice Xie</t>
  </si>
  <si>
    <t>Maurice Xu</t>
  </si>
  <si>
    <t>Maurizio Macagno</t>
  </si>
  <si>
    <t>Max Blanco</t>
  </si>
  <si>
    <t>Max Ferrier</t>
  </si>
  <si>
    <t>Max Gill</t>
  </si>
  <si>
    <t>Max Gomez</t>
  </si>
  <si>
    <t>Max Gutierrez</t>
  </si>
  <si>
    <t>Max Jimenez</t>
  </si>
  <si>
    <t>Max Moreno</t>
  </si>
  <si>
    <t>Max Moyer</t>
  </si>
  <si>
    <t>Max Ruiz</t>
  </si>
  <si>
    <t>Max Sanz</t>
  </si>
  <si>
    <t>Max Suarez</t>
  </si>
  <si>
    <t>Max Torres</t>
  </si>
  <si>
    <t>Max Vazquez</t>
  </si>
  <si>
    <t>Mayra Arun</t>
  </si>
  <si>
    <t>Mayra Chandra</t>
  </si>
  <si>
    <t>Mayra Garcia</t>
  </si>
  <si>
    <t>Mayra Gonzalez</t>
  </si>
  <si>
    <t>Mayra Madan</t>
  </si>
  <si>
    <t>Mayra Martinez</t>
  </si>
  <si>
    <t>Mayra Patel</t>
  </si>
  <si>
    <t>Mayra Perez</t>
  </si>
  <si>
    <t>Mayra Prasad</t>
  </si>
  <si>
    <t>Mayra Randall</t>
  </si>
  <si>
    <t>Mayra Sai</t>
  </si>
  <si>
    <t>Mayra Sanchez</t>
  </si>
  <si>
    <t>Mayra Schmidt</t>
  </si>
  <si>
    <t>Mayra Srini</t>
  </si>
  <si>
    <t>Mayra Subram</t>
  </si>
  <si>
    <t>Meagan Arun</t>
  </si>
  <si>
    <t>Meagan Chandra</t>
  </si>
  <si>
    <t>Meagan Fernandez</t>
  </si>
  <si>
    <t>Meagan Kim</t>
  </si>
  <si>
    <t>Meagan Lopez</t>
  </si>
  <si>
    <t>Meagan Malhotra</t>
  </si>
  <si>
    <t>Meagan Martinez</t>
  </si>
  <si>
    <t>Meagan Mehta</t>
  </si>
  <si>
    <t>Meagan Patel</t>
  </si>
  <si>
    <t>Meagan Perez</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</si>
  <si>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</si>
  <si>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</si>
  <si>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</si>
  <si>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</si>
  <si>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</si>
  <si>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</si>
  <si>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</si>
  <si>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</si>
  <si>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</si>
  <si>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</si>
  <si>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</si>
  <si>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</si>
  <si>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</si>
  <si>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</si>
  <si>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</si>
  <si>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</si>
  <si>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</si>
  <si>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</si>
  <si>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</si>
  <si>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</si>
  <si>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</si>
  <si>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</si>
  <si>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</si>
  <si>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</si>
  <si>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</si>
  <si>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</si>
  <si>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</si>
  <si>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</si>
  <si>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</si>
  <si>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</si>
  <si>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</si>
  <si>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</si>
  <si>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</si>
  <si>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</si>
  <si>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</si>
  <si>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</si>
  <si>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Martin</t>
  </si>
  <si>
    <t>Megan Martinez</t>
  </si>
  <si>
    <t>Megan Miller</t>
  </si>
  <si>
    <t>Megan Moore</t>
  </si>
  <si>
    <t>Megan Morgan</t>
  </si>
  <si>
    <t>Megan Murphy</t>
  </si>
  <si>
    <t>Megan Peterson</t>
  </si>
  <si>
    <t>Megan Powell</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</si>
  <si>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</si>
  <si>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</si>
  <si>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</si>
  <si>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</si>
  <si>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</si>
  <si>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</si>
  <si>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</si>
  <si>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</si>
  <si>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</si>
  <si>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</si>
  <si>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</si>
  <si>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</si>
  <si>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</si>
  <si>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</si>
  <si>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</si>
  <si>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</si>
  <si>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</si>
  <si>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</si>
  <si>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</si>
  <si>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</si>
  <si>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</si>
  <si>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</si>
  <si>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</si>
  <si>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</si>
  <si>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</si>
  <si>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</si>
  <si>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Blanco</t>
  </si>
  <si>
    <t>Meghan Carlson</t>
  </si>
  <si>
    <t>Meghan Diaz</t>
  </si>
  <si>
    <t>Meghan Dominguez</t>
  </si>
  <si>
    <t>Meghan Gill</t>
  </si>
  <si>
    <t>Meghan Hernandez</t>
  </si>
  <si>
    <t>Meghan Jimenez</t>
  </si>
  <si>
    <t>Meghan Munoz</t>
  </si>
  <si>
    <t>Meghan Rowe</t>
  </si>
  <si>
    <t>Meghan Ruiz</t>
  </si>
  <si>
    <t>Meghan Serrano</t>
  </si>
  <si>
    <t>Meghan Vazquez</t>
  </si>
  <si>
    <t>Melanie Alexander</t>
  </si>
  <si>
    <t>Melanie Barnes</t>
  </si>
  <si>
    <t>Melanie Blue</t>
  </si>
  <si>
    <t>Melanie Bradley</t>
  </si>
  <si>
    <t>Melanie Brooks</t>
  </si>
  <si>
    <t>Melanie Bryant</t>
  </si>
  <si>
    <t>Melanie Butler</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</si>
  <si>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</si>
  <si>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</si>
  <si>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</si>
  <si>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</si>
  <si>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</si>
  <si>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</si>
  <si>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</si>
  <si>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</si>
  <si>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</si>
  <si>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</si>
  <si>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</si>
  <si>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</si>
  <si>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</si>
  <si>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</si>
  <si>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</si>
  <si>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</si>
  <si>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</si>
  <si>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</si>
  <si>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</si>
  <si>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</si>
  <si>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</si>
  <si>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</si>
  <si>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</si>
  <si>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</si>
  <si>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</si>
  <si>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</si>
  <si>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</si>
  <si>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</si>
  <si>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</si>
  <si>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</si>
  <si>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</si>
  <si>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</si>
  <si>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</si>
  <si>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</si>
  <si>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</si>
  <si>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</si>
  <si>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</si>
  <si>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</si>
  <si>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</si>
  <si>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</si>
  <si>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</si>
  <si>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</si>
  <si>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Gutierrez</t>
  </si>
  <si>
    <t>Melinda Jimenez</t>
  </si>
  <si>
    <t>Melinda Moreno</t>
  </si>
  <si>
    <t>Melinda Ortega</t>
  </si>
  <si>
    <t>Melinda Ramos</t>
  </si>
  <si>
    <t>Melinda Romero</t>
  </si>
  <si>
    <t>Melinda Rubio</t>
  </si>
  <si>
    <t>Melinda Serrano</t>
  </si>
  <si>
    <t>Melinda Vazquez</t>
  </si>
  <si>
    <t>Melissa Alexander</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</si>
  <si>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</si>
  <si>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</si>
  <si>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</si>
  <si>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</si>
  <si>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</si>
  <si>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</si>
  <si>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</si>
  <si>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</si>
  <si>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</si>
  <si>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</si>
  <si>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</si>
  <si>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</si>
  <si>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</si>
  <si>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</si>
  <si>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</si>
  <si>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</si>
  <si>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</si>
  <si>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</si>
  <si>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</si>
  <si>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</si>
  <si>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</si>
  <si>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</si>
  <si>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Morris</t>
  </si>
  <si>
    <t>Melissa Murphy</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</si>
  <si>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</si>
  <si>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</si>
  <si>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</si>
  <si>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</si>
  <si>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</si>
  <si>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</si>
  <si>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</si>
  <si>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</si>
  <si>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</si>
  <si>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</si>
  <si>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</si>
  <si>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</si>
  <si>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</si>
  <si>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</si>
  <si>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</si>
  <si>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</si>
  <si>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</si>
  <si>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</si>
  <si>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</si>
  <si>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</si>
  <si>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</si>
  <si>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</si>
  <si>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</si>
  <si>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</si>
  <si>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Martin</t>
  </si>
  <si>
    <t>Melody Munoz</t>
  </si>
  <si>
    <t>Melody Nicholls</t>
  </si>
  <si>
    <t>Melody Ramos</t>
  </si>
  <si>
    <t>Melody Romero</t>
  </si>
  <si>
    <t>Melody Saunders</t>
  </si>
  <si>
    <t>Melody Torres</t>
  </si>
  <si>
    <t>Melody Vazquez</t>
  </si>
  <si>
    <t>Melvin Andersen</t>
  </si>
  <si>
    <t>Melvin Ashe</t>
  </si>
  <si>
    <t>Melvin Black</t>
  </si>
  <si>
    <t>Melvin Deng</t>
  </si>
  <si>
    <t>Melvin Goel</t>
  </si>
  <si>
    <t>Melvin Kumar</t>
  </si>
  <si>
    <t>Melvin Pal</t>
  </si>
  <si>
    <t>Melvin Raje</t>
  </si>
  <si>
    <t>Melvin Raji</t>
  </si>
  <si>
    <t>Melvin Shen</t>
  </si>
  <si>
    <t>Melvin Tang</t>
  </si>
  <si>
    <t>Melvin Xie</t>
  </si>
  <si>
    <t>Melvin Xu</t>
  </si>
  <si>
    <t>Meredith Alvarez</t>
  </si>
  <si>
    <t>Meredith Arun</t>
  </si>
  <si>
    <t>Meredith Browning</t>
  </si>
  <si>
    <t>Meredith Carlson</t>
  </si>
  <si>
    <t>Meredith Diaz</t>
  </si>
  <si>
    <t>Meredith Dominguez</t>
  </si>
  <si>
    <t>Meredith Fernandez</t>
  </si>
  <si>
    <t>Meredith Garcia</t>
  </si>
  <si>
    <t>Meredith Gomez</t>
  </si>
  <si>
    <t>Meredith Hernandez</t>
  </si>
  <si>
    <t>Meredith Johnsen</t>
  </si>
  <si>
    <t>Meredith Lopez</t>
  </si>
  <si>
    <t>Meredith Madan</t>
  </si>
  <si>
    <t>Meredith Martin</t>
  </si>
  <si>
    <t>Meredith Moreno</t>
  </si>
  <si>
    <t>Meredith Perez</t>
  </si>
  <si>
    <t>Meredith Prasad</t>
  </si>
  <si>
    <t>Meredith Raman</t>
  </si>
  <si>
    <t>Meredith Rodriguez</t>
  </si>
  <si>
    <t>Meredith Ruiz</t>
  </si>
  <si>
    <t>Meredith Sai</t>
  </si>
  <si>
    <t>Meredith Sanchez</t>
  </si>
  <si>
    <t>Meredith Schmidt</t>
  </si>
  <si>
    <t>Meredith Serrano</t>
  </si>
  <si>
    <t>Meredith Srini</t>
  </si>
  <si>
    <t>Meredith Suri</t>
  </si>
  <si>
    <t>Meredith Torres</t>
  </si>
  <si>
    <t>Meredith Vazquez</t>
  </si>
  <si>
    <t>Micah Cai</t>
  </si>
  <si>
    <t>Micah Chen</t>
  </si>
  <si>
    <t>Micah He</t>
  </si>
  <si>
    <t>Micah Hu</t>
  </si>
  <si>
    <t>Micah Li</t>
  </si>
  <si>
    <t>Micah Liang</t>
  </si>
  <si>
    <t>Micah Lin</t>
  </si>
  <si>
    <t>Micah Ma</t>
  </si>
  <si>
    <t>Micah Xu</t>
  </si>
  <si>
    <t>Micah Yang</t>
  </si>
  <si>
    <t>Micah Ye</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</si>
  <si>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</si>
  <si>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</si>
  <si>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</si>
  <si>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</si>
  <si>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</si>
  <si>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</si>
  <si>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</si>
  <si>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</si>
  <si>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</si>
  <si>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</si>
  <si>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</si>
  <si>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</si>
  <si>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</si>
  <si>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</si>
  <si>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Robinson</t>
  </si>
  <si>
    <t>Michael Rodriguez</t>
  </si>
  <si>
    <t>Michael Ruggiero</t>
  </si>
  <si>
    <t>Michael Smith</t>
  </si>
  <si>
    <t>Michael Taylor</t>
  </si>
  <si>
    <t>Michael Thomas</t>
  </si>
  <si>
    <t>Michael White</t>
  </si>
  <si>
    <t>Michael Williams</t>
  </si>
  <si>
    <t>Michael Wilson</t>
  </si>
  <si>
    <t>Micheal Alonso</t>
  </si>
  <si>
    <t>Micheal Alvarez</t>
  </si>
  <si>
    <t>Micheal Carlson</t>
  </si>
  <si>
    <t>Micheal Gill</t>
  </si>
  <si>
    <t>Micheal Hernandez</t>
  </si>
  <si>
    <t>Micheal Munoz</t>
  </si>
  <si>
    <t>Micheal Navarro</t>
  </si>
  <si>
    <t>Micheal Ramos</t>
  </si>
  <si>
    <t>Micheal Romero</t>
  </si>
  <si>
    <t>Micheal Rubio</t>
  </si>
  <si>
    <t>Micheal Serrano</t>
  </si>
  <si>
    <t>Micheal Suarez</t>
  </si>
  <si>
    <t>Micheal Travers</t>
  </si>
  <si>
    <t>Micheal Vazquez</t>
  </si>
  <si>
    <t>Michele Alvarez</t>
  </si>
  <si>
    <t>Michele Andersen</t>
  </si>
  <si>
    <t>Michele Arun</t>
  </si>
  <si>
    <t>Michele Ashe</t>
  </si>
  <si>
    <t>Michele Blanco</t>
  </si>
  <si>
    <t>Michele Carlson</t>
  </si>
  <si>
    <t>Michele Chander</t>
  </si>
  <si>
    <t>Michele Chandra</t>
  </si>
  <si>
    <t>Michele Dominguez</t>
  </si>
  <si>
    <t>Michele Garcia</t>
  </si>
  <si>
    <t>Michele Gill</t>
  </si>
  <si>
    <t>Michele Gomez</t>
  </si>
  <si>
    <t>Michele Gutierrez</t>
  </si>
  <si>
    <t>Michele Hernandez</t>
  </si>
  <si>
    <t>Michele Jimenez</t>
  </si>
  <si>
    <t>Michele Kapoor</t>
  </si>
  <si>
    <t>Michele Lal</t>
  </si>
  <si>
    <t>Michele Lopez</t>
  </si>
  <si>
    <t>Michele Malhotra</t>
  </si>
  <si>
    <t>Michele Martin</t>
  </si>
  <si>
    <t>Michele Martinez</t>
  </si>
  <si>
    <t>Michele Moreno</t>
  </si>
  <si>
    <t>Michele Navarro</t>
  </si>
  <si>
    <t>Michele Pal</t>
  </si>
  <si>
    <t>Michele Patel</t>
  </si>
  <si>
    <t>Michele Perez</t>
  </si>
  <si>
    <t>Michele Prasad</t>
  </si>
  <si>
    <t>Michele Raje</t>
  </si>
  <si>
    <t>Michele Romero</t>
  </si>
  <si>
    <t>Michele Rubio</t>
  </si>
  <si>
    <t>Michele Ruiz</t>
  </si>
  <si>
    <t>Michele Sai</t>
  </si>
  <si>
    <t>Michele Schmidt</t>
  </si>
  <si>
    <t>Michele Serrano</t>
  </si>
  <si>
    <t>Michele Shan</t>
  </si>
  <si>
    <t>Michele She</t>
  </si>
  <si>
    <t>Michele Suarez</t>
  </si>
  <si>
    <t>Michele Suri</t>
  </si>
  <si>
    <t>Michele Tang</t>
  </si>
  <si>
    <t>Michele Vance</t>
  </si>
  <si>
    <t>Michele Vazquez</t>
  </si>
  <si>
    <t>Michele Xu</t>
  </si>
  <si>
    <t>Michele Yuan</t>
  </si>
  <si>
    <t>Michelle Bailey</t>
  </si>
  <si>
    <t>Michelle Blue</t>
  </si>
  <si>
    <t>Michelle Brooks</t>
  </si>
  <si>
    <t>Michelle Cook</t>
  </si>
  <si>
    <t>Michelle Cooper</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</si>
  <si>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</si>
  <si>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</si>
  <si>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</si>
  <si>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</si>
  <si>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</si>
  <si>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</si>
  <si>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</si>
  <si>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</si>
  <si>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</si>
  <si>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</si>
  <si>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</si>
  <si>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</si>
  <si>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</si>
  <si>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</si>
  <si>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</si>
  <si>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</si>
  <si>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</si>
  <si>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</si>
  <si>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</si>
  <si>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</si>
  <si>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</si>
  <si>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</si>
  <si>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</si>
  <si>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</si>
  <si>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</si>
  <si>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</si>
  <si>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</si>
  <si>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</si>
  <si>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</si>
  <si>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</si>
  <si>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</si>
  <si>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</si>
  <si>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</si>
  <si>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</si>
  <si>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</si>
  <si>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</si>
  <si>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</si>
  <si>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</si>
  <si>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</si>
  <si>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</si>
  <si>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</si>
  <si>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</si>
  <si>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</si>
  <si>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</si>
  <si>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</si>
  <si>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</si>
  <si>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</si>
  <si>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</si>
  <si>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</si>
  <si>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</si>
  <si>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</si>
  <si>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</si>
  <si>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</si>
  <si>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</si>
  <si>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</si>
  <si>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</si>
  <si>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</si>
  <si>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</si>
  <si>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</si>
  <si>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</si>
  <si>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</si>
  <si>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</si>
  <si>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</si>
  <si>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</si>
  <si>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</si>
  <si>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</si>
  <si>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</si>
  <si>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</si>
  <si>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</si>
  <si>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</si>
  <si>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</si>
  <si>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</si>
  <si>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</si>
  <si>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</si>
  <si>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</si>
  <si>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</si>
  <si>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</si>
  <si>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</si>
  <si>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</si>
  <si>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</si>
  <si>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</si>
  <si>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</si>
  <si>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</si>
  <si>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</si>
  <si>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</si>
  <si>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</si>
  <si>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</si>
  <si>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Young</t>
  </si>
  <si>
    <t>Mikael Sandberg</t>
  </si>
  <si>
    <t>Mike Seamans</t>
  </si>
  <si>
    <t>Mindy Chander</t>
  </si>
  <si>
    <t>Mindy Deng</t>
  </si>
  <si>
    <t>Mindy Jai</t>
  </si>
  <si>
    <t>Mindy Lal</t>
  </si>
  <si>
    <t>Mindy Luo</t>
  </si>
  <si>
    <t>Mindy Nara</t>
  </si>
  <si>
    <t>Mindy Nath</t>
  </si>
  <si>
    <t>Mindy Rai</t>
  </si>
  <si>
    <t>Mindy Raje</t>
  </si>
  <si>
    <t>Mindy Raji</t>
  </si>
  <si>
    <t>Mindy Sharma</t>
  </si>
  <si>
    <t>Mindy Simpson</t>
  </si>
  <si>
    <t>Mindy Tang</t>
  </si>
  <si>
    <t>Mindy Xie</t>
  </si>
  <si>
    <t>Mindy Yuan</t>
  </si>
  <si>
    <t>Miranda Alexander</t>
  </si>
  <si>
    <t>Miranda Barnes</t>
  </si>
  <si>
    <t>Miranda Bennett</t>
  </si>
  <si>
    <t>Miranda Bryant</t>
  </si>
  <si>
    <t>Miranda Butler</t>
  </si>
  <si>
    <t>Miranda Coleman</t>
  </si>
  <si>
    <t>Miranda Diaz</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</si>
  <si>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</si>
  <si>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</si>
  <si>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</si>
  <si>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</si>
  <si>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</si>
  <si>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</si>
  <si>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</si>
  <si>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</si>
  <si>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</si>
  <si>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</si>
  <si>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</si>
  <si>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</si>
  <si>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</si>
  <si>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</si>
  <si>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</si>
  <si>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</si>
  <si>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</si>
  <si>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Black</t>
  </si>
  <si>
    <t>Misty Chande</t>
  </si>
  <si>
    <t>Misty Deng</t>
  </si>
  <si>
    <t>Misty Jai</t>
  </si>
  <si>
    <t>Misty Lal</t>
  </si>
  <si>
    <t>Misty Luo</t>
  </si>
  <si>
    <t>Misty Nara</t>
  </si>
  <si>
    <t>Misty Nath</t>
  </si>
  <si>
    <t>Misty Pal</t>
  </si>
  <si>
    <t>Misty Rai</t>
  </si>
  <si>
    <t>Misty Shan</t>
  </si>
  <si>
    <t>Misty She</t>
  </si>
  <si>
    <t>Misty Shock</t>
  </si>
  <si>
    <t>Misty Tang</t>
  </si>
  <si>
    <t>Misty Xie</t>
  </si>
  <si>
    <t>Misty Xu</t>
  </si>
  <si>
    <t>Misty Yuan</t>
  </si>
  <si>
    <t>Mitchell Anand</t>
  </si>
  <si>
    <t>Mitchell Black</t>
  </si>
  <si>
    <t>Mitchell Deng</t>
  </si>
  <si>
    <t>Mitchell Jai</t>
  </si>
  <si>
    <t>Mitchell Kumar</t>
  </si>
  <si>
    <t>Mitchell Luo</t>
  </si>
  <si>
    <t>Mitchell Nara</t>
  </si>
  <si>
    <t>Mitchell Nath</t>
  </si>
  <si>
    <t>Mitchell Rai</t>
  </si>
  <si>
    <t>Mitchell Shan</t>
  </si>
  <si>
    <t>Mitchell Xu</t>
  </si>
  <si>
    <t>Molly Fernandez</t>
  </si>
  <si>
    <t>Molly Gonzalez</t>
  </si>
  <si>
    <t>Molly Kapoor</t>
  </si>
  <si>
    <t>Molly Lopez</t>
  </si>
  <si>
    <t>Molly Madan</t>
  </si>
  <si>
    <t>Molly Malhotra</t>
  </si>
  <si>
    <t>Molly Martinez</t>
  </si>
  <si>
    <t>Molly Mehta</t>
  </si>
  <si>
    <t>Molly Prasad</t>
  </si>
  <si>
    <t>Molly Rodriguez</t>
  </si>
  <si>
    <t>Molly Sanchez</t>
  </si>
  <si>
    <t>Molly Schmidt</t>
  </si>
  <si>
    <t>Molly Srini</t>
  </si>
  <si>
    <t>Molly Subram</t>
  </si>
  <si>
    <t>Molly Vance</t>
  </si>
  <si>
    <t>Monica Arun</t>
  </si>
  <si>
    <t>Monica Gonzalez</t>
  </si>
  <si>
    <t>Monica Kim</t>
  </si>
  <si>
    <t>Monica Lopez</t>
  </si>
  <si>
    <t>Monica Madan</t>
  </si>
  <si>
    <t>Monica Malhotra</t>
  </si>
  <si>
    <t>Monica Mehta</t>
  </si>
  <si>
    <t>Monica Perez</t>
  </si>
  <si>
    <t>Monica Prasad</t>
  </si>
  <si>
    <t>Monica Raman</t>
  </si>
  <si>
    <t>Monica Smith</t>
  </si>
  <si>
    <t>Monica Subram</t>
  </si>
  <si>
    <t>Monique Alonso</t>
  </si>
  <si>
    <t>Monique Dominguez</t>
  </si>
  <si>
    <t>Monique Gutierrez</t>
  </si>
  <si>
    <t>Monique Jimenez</t>
  </si>
  <si>
    <t>Monique Romero</t>
  </si>
  <si>
    <t>Monique Serrano</t>
  </si>
  <si>
    <t>Monique Suarez</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</si>
  <si>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</si>
  <si>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</si>
  <si>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</si>
  <si>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</si>
  <si>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</si>
  <si>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</si>
  <si>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</si>
  <si>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</si>
  <si>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</si>
  <si>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</si>
  <si>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</si>
  <si>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</si>
  <si>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</si>
  <si>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</si>
  <si>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</si>
  <si>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</si>
  <si>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</si>
  <si>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</si>
  <si>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</si>
  <si>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</si>
  <si>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Diaz</t>
  </si>
  <si>
    <t>Morgan Edwards</t>
  </si>
  <si>
    <t>Morgan Evans</t>
  </si>
  <si>
    <t>Morgan Flores</t>
  </si>
  <si>
    <t>Morgan Foster</t>
  </si>
  <si>
    <t>Morgan Garcia</t>
  </si>
  <si>
    <t>Morgan Gonzales</t>
  </si>
  <si>
    <t>Morgan Gonzalez</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</si>
  <si>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</si>
  <si>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</si>
  <si>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</si>
  <si>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</si>
  <si>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</si>
  <si>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</si>
  <si>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</si>
  <si>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</si>
  <si>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</si>
  <si>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</si>
  <si>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</si>
  <si>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</si>
  <si>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</si>
  <si>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</si>
  <si>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</si>
  <si>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</si>
  <si>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</si>
  <si>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</si>
  <si>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</si>
  <si>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</si>
  <si>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</si>
  <si>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</si>
  <si>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</si>
  <si>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</si>
  <si>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</si>
  <si>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</si>
  <si>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</si>
  <si>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</si>
  <si>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</si>
  <si>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</si>
  <si>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</si>
  <si>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</si>
  <si>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</si>
  <si>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</si>
  <si>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</si>
  <si>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</si>
  <si>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</si>
  <si>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</si>
  <si>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</si>
  <si>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</si>
  <si>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</si>
  <si>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</si>
  <si>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</si>
  <si>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</si>
  <si>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</si>
  <si>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</si>
  <si>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</si>
  <si>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</si>
  <si>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</si>
  <si>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</si>
  <si>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</si>
  <si>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</si>
  <si>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</si>
  <si>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</si>
  <si>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</si>
  <si>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</si>
  <si>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</si>
  <si>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</si>
  <si>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</si>
  <si>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</si>
  <si>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</si>
  <si>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</si>
  <si>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</si>
  <si>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</si>
  <si>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</si>
  <si>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</si>
  <si>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</si>
  <si>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</si>
  <si>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</si>
  <si>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</si>
  <si>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</si>
  <si>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</si>
  <si>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</si>
  <si>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</si>
  <si>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</si>
  <si>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</si>
  <si>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</si>
  <si>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</si>
  <si>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</si>
  <si>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Russell</t>
  </si>
  <si>
    <t>Mya Simmons</t>
  </si>
  <si>
    <t>Mya Wood</t>
  </si>
  <si>
    <t>Nancy Chapman</t>
  </si>
  <si>
    <t>Nancy Garcia</t>
  </si>
  <si>
    <t>Nancy Gonzalez</t>
  </si>
  <si>
    <t>Nancy Kapoor</t>
  </si>
  <si>
    <t>Nancy Lopez</t>
  </si>
  <si>
    <t>Nancy Martinez</t>
  </si>
  <si>
    <t>Nancy Perez</t>
  </si>
  <si>
    <t>Nancy Prasad</t>
  </si>
  <si>
    <t>Nancy Raman</t>
  </si>
  <si>
    <t>Nancy Sai</t>
  </si>
  <si>
    <t>Nancy Schmidt</t>
  </si>
  <si>
    <t>Nancy Srini</t>
  </si>
  <si>
    <t>Nancy Suri</t>
  </si>
  <si>
    <t>Naomi Alvarez</t>
  </si>
  <si>
    <t>Naomi Blanco</t>
  </si>
  <si>
    <t>Naomi Dominguez</t>
  </si>
  <si>
    <t>Naomi Gill</t>
  </si>
  <si>
    <t>Naomi Gutierrez</t>
  </si>
  <si>
    <t>Naomi Hernandez</t>
  </si>
  <si>
    <t>Naomi Munoz</t>
  </si>
  <si>
    <t>Naomi Navarro</t>
  </si>
  <si>
    <t>Naomi Ortega</t>
  </si>
  <si>
    <t>Naomi Romero</t>
  </si>
  <si>
    <t>Naomi Sanz</t>
  </si>
  <si>
    <t>Naomi Serrano</t>
  </si>
  <si>
    <t>Naomi Suarez</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</si>
  <si>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</si>
  <si>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</si>
  <si>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</si>
  <si>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</si>
  <si>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</si>
  <si>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</si>
  <si>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</si>
  <si>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</si>
  <si>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</si>
  <si>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</si>
  <si>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</si>
  <si>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</si>
  <si>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</si>
  <si>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</si>
  <si>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</si>
  <si>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</si>
  <si>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</si>
  <si>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</si>
  <si>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</si>
  <si>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</si>
  <si>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</si>
  <si>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</si>
  <si>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</si>
  <si>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</si>
  <si>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</si>
  <si>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</si>
  <si>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</si>
  <si>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</si>
  <si>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</si>
  <si>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</si>
  <si>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</si>
  <si>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</si>
  <si>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</si>
  <si>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</si>
  <si>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</si>
  <si>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</si>
  <si>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</si>
  <si>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</si>
  <si>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</si>
  <si>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</si>
  <si>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</si>
  <si>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</si>
  <si>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</si>
  <si>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</si>
  <si>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</si>
  <si>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</si>
  <si>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</si>
  <si>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</si>
  <si>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</si>
  <si>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</si>
  <si>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</si>
  <si>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Morris</t>
  </si>
  <si>
    <t>Natalie Murphy</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</si>
  <si>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</si>
  <si>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</si>
  <si>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</si>
  <si>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</si>
  <si>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</si>
  <si>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</si>
  <si>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</si>
  <si>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</si>
  <si>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</si>
  <si>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</si>
  <si>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</si>
  <si>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</si>
  <si>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</si>
  <si>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</si>
  <si>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</si>
  <si>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</si>
  <si>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</si>
  <si>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</si>
  <si>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</si>
  <si>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</si>
  <si>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</si>
  <si>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</si>
  <si>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</si>
  <si>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</si>
  <si>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</si>
  <si>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</si>
  <si>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</si>
  <si>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</si>
  <si>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</si>
  <si>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</si>
  <si>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</si>
  <si>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</si>
  <si>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</si>
  <si>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</si>
  <si>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</si>
  <si>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Alvarez</t>
  </si>
  <si>
    <t>Natasha Carlson</t>
  </si>
  <si>
    <t>Natasha Diaz</t>
  </si>
  <si>
    <t>Natasha Dominguez</t>
  </si>
  <si>
    <t>Natasha Gill</t>
  </si>
  <si>
    <t>Natasha Gomez</t>
  </si>
  <si>
    <t>Natasha Hernandez</t>
  </si>
  <si>
    <t>Natasha Navarro</t>
  </si>
  <si>
    <t>Natasha Oliver</t>
  </si>
  <si>
    <t>Natasha Ramos</t>
  </si>
  <si>
    <t>Natasha Romero</t>
  </si>
  <si>
    <t>Natasha Sanz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</si>
  <si>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</si>
  <si>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</si>
  <si>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</si>
  <si>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</si>
  <si>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</si>
  <si>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</si>
  <si>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</si>
  <si>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</si>
  <si>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</si>
  <si>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</si>
  <si>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</si>
  <si>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</si>
  <si>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</si>
  <si>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</si>
  <si>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</si>
  <si>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</si>
  <si>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</si>
  <si>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</si>
  <si>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</si>
  <si>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</si>
  <si>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</si>
  <si>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</si>
  <si>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</si>
  <si>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</si>
  <si>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</si>
  <si>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</si>
  <si>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</si>
  <si>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</si>
  <si>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</si>
  <si>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</si>
  <si>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</si>
  <si>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</si>
  <si>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Kumar</t>
  </si>
  <si>
    <t>Nathan Lal</t>
  </si>
  <si>
    <t>Nathan Lee</t>
  </si>
  <si>
    <t>Nathan Lewis</t>
  </si>
  <si>
    <t>Nathan Li</t>
  </si>
  <si>
    <t>Nathan Long</t>
  </si>
  <si>
    <t>Nathan Lopez</t>
  </si>
  <si>
    <t>Nathan Martin</t>
  </si>
  <si>
    <t>Nathan Martinez</t>
  </si>
  <si>
    <t>Nathan Miller</t>
  </si>
  <si>
    <t>Nathan Mitchell</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</si>
  <si>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</si>
  <si>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</si>
  <si>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</si>
  <si>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</si>
  <si>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</si>
  <si>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</si>
  <si>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</si>
  <si>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</si>
  <si>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</si>
  <si>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</si>
  <si>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</si>
  <si>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</si>
  <si>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</si>
  <si>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</si>
  <si>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</si>
  <si>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</si>
  <si>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</si>
  <si>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</si>
  <si>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</si>
  <si>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</si>
  <si>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</si>
  <si>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</si>
  <si>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</si>
  <si>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</si>
  <si>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</si>
  <si>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</si>
  <si>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</si>
  <si>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</si>
  <si>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</si>
  <si>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</si>
  <si>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</si>
  <si>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</si>
  <si>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</si>
  <si>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</si>
  <si>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</si>
  <si>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</si>
  <si>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</si>
  <si>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</si>
  <si>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</si>
  <si>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Morris</t>
  </si>
  <si>
    <t>Nathaniel Murphy</t>
  </si>
  <si>
    <t>Nathaniel Peterson</t>
  </si>
  <si>
    <t>Nathaniel Ramirez</t>
  </si>
  <si>
    <t>Nathaniel Richardson</t>
  </si>
  <si>
    <t>Nathaniel Rogers</t>
  </si>
  <si>
    <t>Nathaniel Sanchez</t>
  </si>
  <si>
    <t>Nathaniel Sanders</t>
  </si>
  <si>
    <t>Nathaniel Torres</t>
  </si>
  <si>
    <t>Neil Alonso</t>
  </si>
  <si>
    <t>Neil Alvarez</t>
  </si>
  <si>
    <t>Neil Blanco</t>
  </si>
  <si>
    <t>Neil Carlson</t>
  </si>
  <si>
    <t>Neil Diaz</t>
  </si>
  <si>
    <t>Neil Gomez</t>
  </si>
  <si>
    <t>Neil Gutierrez</t>
  </si>
  <si>
    <t>Neil Martin</t>
  </si>
  <si>
    <t>Neil Navarro</t>
  </si>
  <si>
    <t>Neil Ortega</t>
  </si>
  <si>
    <t>Neil Ramos</t>
  </si>
  <si>
    <t>Neil Romero</t>
  </si>
  <si>
    <t>Neil Rubio</t>
  </si>
  <si>
    <t>Neil Ruiz</t>
  </si>
  <si>
    <t>Neil Sanz</t>
  </si>
  <si>
    <t>Nelson Alonso</t>
  </si>
  <si>
    <t>Nelson Blanco</t>
  </si>
  <si>
    <t>Nelson Carlson</t>
  </si>
  <si>
    <t>Nelson Dominguez</t>
  </si>
  <si>
    <t>Nelson Gill</t>
  </si>
  <si>
    <t>Nelson Harrison</t>
  </si>
  <si>
    <t>Nelson Hernandez</t>
  </si>
  <si>
    <t>Nelson Jimenez</t>
  </si>
  <si>
    <t>Nelson Martin</t>
  </si>
  <si>
    <t>Nelson Moreno</t>
  </si>
  <si>
    <t>Nelson Ortega</t>
  </si>
  <si>
    <t>Nelson Ramos</t>
  </si>
  <si>
    <t>Nelson Romero</t>
  </si>
  <si>
    <t>Nelson Ruiz</t>
  </si>
  <si>
    <t>Nelson Serrano</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</si>
  <si>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</si>
  <si>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</si>
  <si>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</si>
  <si>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</si>
  <si>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</si>
  <si>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</si>
  <si>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</si>
  <si>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</si>
  <si>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</si>
  <si>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</si>
  <si>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</si>
  <si>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</si>
  <si>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</si>
  <si>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</si>
  <si>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</si>
  <si>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</si>
  <si>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</si>
  <si>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</si>
  <si>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</si>
  <si>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</si>
  <si>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Wilson</t>
  </si>
  <si>
    <t>Nichole Anand</t>
  </si>
  <si>
    <t>Nichole Andersen</t>
  </si>
  <si>
    <t>Nichole Black</t>
  </si>
  <si>
    <t>Nichole Chande</t>
  </si>
  <si>
    <t>Nichole Chander</t>
  </si>
  <si>
    <t>Nichole Deng</t>
  </si>
  <si>
    <t>Nichole Kumar</t>
  </si>
  <si>
    <t>Nichole Lal</t>
  </si>
  <si>
    <t>Nichole Nara</t>
  </si>
  <si>
    <t>Nichole Nath</t>
  </si>
  <si>
    <t>Nichole Rai</t>
  </si>
  <si>
    <t>Nichole Raji</t>
  </si>
  <si>
    <t>Nichole Shan</t>
  </si>
  <si>
    <t>Nichole Sharma</t>
  </si>
  <si>
    <t>Nichole Tang</t>
  </si>
  <si>
    <t>Nichole Xie</t>
  </si>
  <si>
    <t>Nichole Yuan</t>
  </si>
  <si>
    <t>Nicolas Anand</t>
  </si>
  <si>
    <t>Nicolas Black</t>
  </si>
  <si>
    <t>Nicolas Chande</t>
  </si>
  <si>
    <t>Nicolas Chander</t>
  </si>
  <si>
    <t>Nicolas Deng</t>
  </si>
  <si>
    <t>Nicolas Goldberg</t>
  </si>
  <si>
    <t>Nicolas Jai</t>
  </si>
  <si>
    <t>Nicolas Kumar</t>
  </si>
  <si>
    <t>Nicolas Nara</t>
  </si>
  <si>
    <t>Nicolas Pal</t>
  </si>
  <si>
    <t>Nicolas Rai</t>
  </si>
  <si>
    <t>Nicolas Raje</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</si>
  <si>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</si>
  <si>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</si>
  <si>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</si>
  <si>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</si>
  <si>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</si>
  <si>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</si>
  <si>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</si>
  <si>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</si>
  <si>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</si>
  <si>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</si>
  <si>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</si>
  <si>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</si>
  <si>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</si>
  <si>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</si>
  <si>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</si>
  <si>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</si>
  <si>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Cook</t>
  </si>
  <si>
    <t>Nicole Cooper</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</si>
  <si>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</si>
  <si>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</si>
  <si>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</si>
  <si>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</si>
  <si>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</si>
  <si>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</si>
  <si>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</si>
  <si>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</si>
  <si>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</si>
  <si>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</si>
  <si>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</si>
  <si>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</si>
  <si>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</si>
  <si>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</si>
  <si>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</si>
  <si>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</si>
  <si>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</si>
  <si>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</si>
  <si>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</si>
  <si>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</si>
  <si>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</si>
  <si>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</si>
  <si>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</si>
  <si>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</si>
  <si>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</si>
  <si>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</si>
  <si>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</si>
  <si>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</si>
  <si>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</si>
  <si>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</si>
  <si>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</si>
  <si>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</si>
  <si>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</si>
  <si>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</si>
  <si>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</si>
  <si>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</si>
  <si>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</si>
  <si>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</si>
  <si>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</si>
  <si>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</si>
  <si>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</si>
  <si>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</si>
  <si>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</si>
  <si>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</si>
  <si>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</si>
  <si>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</si>
  <si>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</si>
  <si>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</si>
  <si>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</si>
  <si>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</si>
  <si>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</si>
  <si>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</si>
  <si>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Black</t>
  </si>
  <si>
    <t>Nina Chande</t>
  </si>
  <si>
    <t>Nina Chander</t>
  </si>
  <si>
    <t>Nina Deng</t>
  </si>
  <si>
    <t>Nina Goel</t>
  </si>
  <si>
    <t>Nina Jai</t>
  </si>
  <si>
    <t>Nina Kumar</t>
  </si>
  <si>
    <t>Nina Nath</t>
  </si>
  <si>
    <t>Nina Raji</t>
  </si>
  <si>
    <t>Nina Sharma</t>
  </si>
  <si>
    <t>Nina Shen</t>
  </si>
  <si>
    <t>Nina Xu</t>
  </si>
  <si>
    <t>Nina Yuan</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</si>
  <si>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</si>
  <si>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</si>
  <si>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</si>
  <si>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</si>
  <si>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</si>
  <si>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</si>
  <si>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</si>
  <si>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</si>
  <si>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</si>
  <si>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</si>
  <si>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</si>
  <si>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</si>
  <si>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</si>
  <si>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</si>
  <si>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</si>
  <si>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</si>
  <si>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</si>
  <si>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</si>
  <si>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Foster</t>
  </si>
  <si>
    <t>Noah Gonzales</t>
  </si>
  <si>
    <t>Noah Gonzalez</t>
  </si>
  <si>
    <t>Noah Green</t>
  </si>
  <si>
    <t>Noah Hall</t>
  </si>
  <si>
    <t>Noah Harris</t>
  </si>
  <si>
    <t>Noah Hayes</t>
  </si>
  <si>
    <t>Noah Henderson</t>
  </si>
  <si>
    <t>Noah Hernandez</t>
  </si>
  <si>
    <t>Noah Hughes</t>
  </si>
  <si>
    <t>Noah Jackson</t>
  </si>
  <si>
    <t>Noah Jai</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</si>
  <si>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</si>
  <si>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</si>
  <si>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</si>
  <si>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</si>
  <si>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</si>
  <si>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</si>
  <si>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</si>
  <si>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</si>
  <si>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</si>
  <si>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</si>
  <si>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</si>
  <si>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</si>
  <si>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</si>
  <si>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</si>
  <si>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</si>
  <si>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</si>
  <si>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</si>
  <si>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</si>
  <si>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</si>
  <si>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</si>
  <si>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</si>
  <si>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</si>
  <si>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</si>
  <si>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</si>
  <si>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</si>
  <si>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</si>
  <si>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</si>
  <si>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</si>
  <si>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</si>
  <si>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</si>
  <si>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</si>
  <si>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</si>
  <si>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</si>
  <si>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</si>
  <si>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</si>
  <si>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</si>
  <si>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</si>
  <si>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</si>
  <si>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</si>
  <si>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</si>
  <si>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Yuan</t>
  </si>
  <si>
    <t>Nuan Zheng</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</si>
  <si>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</si>
  <si>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</si>
  <si>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</si>
  <si>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</si>
  <si>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</si>
  <si>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</si>
  <si>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</si>
  <si>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</si>
  <si>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</si>
  <si>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</si>
  <si>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</si>
  <si>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</si>
  <si>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</si>
  <si>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</si>
  <si>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</si>
  <si>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</si>
  <si>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</si>
  <si>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</si>
  <si>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</si>
  <si>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</si>
  <si>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</si>
  <si>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</si>
  <si>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</si>
  <si>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</si>
  <si>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</si>
  <si>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</si>
  <si>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</si>
  <si>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</si>
  <si>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</si>
  <si>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</si>
  <si>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</si>
  <si>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</si>
  <si>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</si>
  <si>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Morgan</t>
  </si>
  <si>
    <t>Olivia Morris</t>
  </si>
  <si>
    <t>Olivia Murphy</t>
  </si>
  <si>
    <t>Olivia Patterson</t>
  </si>
  <si>
    <t>Olivia Perry</t>
  </si>
  <si>
    <t>Olivia Peterson</t>
  </si>
  <si>
    <t>Olivia Powell</t>
  </si>
  <si>
    <t>Olivia Price</t>
  </si>
  <si>
    <t>Olivia Reed</t>
  </si>
  <si>
    <t>Olivia Richardson</t>
  </si>
  <si>
    <t>Olivia Rivera</t>
  </si>
  <si>
    <t>Olivia Robinson</t>
  </si>
  <si>
    <t>Olivia Rodriguez</t>
  </si>
  <si>
    <t>Olivia Rogers</t>
  </si>
  <si>
    <t>Olivia Russell</t>
  </si>
  <si>
    <t>Olivia Simmons</t>
  </si>
  <si>
    <t>Olivia Smith</t>
  </si>
  <si>
    <t>Olivia Stewart</t>
  </si>
  <si>
    <t>Olivia Taylor</t>
  </si>
  <si>
    <t>Olivia Thomas</t>
  </si>
  <si>
    <t>Olivia Thompson</t>
  </si>
  <si>
    <t>Olivia Torres</t>
  </si>
  <si>
    <t>Olivia Walker</t>
  </si>
  <si>
    <t>Olivia Ward</t>
  </si>
  <si>
    <t>Olivia Washington</t>
  </si>
  <si>
    <t>Olivia Watson</t>
  </si>
  <si>
    <t>Olivia Williams</t>
  </si>
  <si>
    <t>Olivia Wilson</t>
  </si>
  <si>
    <t>Omar Anand</t>
  </si>
  <si>
    <t>Omar Andersen</t>
  </si>
  <si>
    <t>Omar Black</t>
  </si>
  <si>
    <t>Omar Cai</t>
  </si>
  <si>
    <t>Omar Chande</t>
  </si>
  <si>
    <t>Omar Chen</t>
  </si>
  <si>
    <t>Omar Deng</t>
  </si>
  <si>
    <t>Omar Gao</t>
  </si>
  <si>
    <t>Omar Goel</t>
  </si>
  <si>
    <t>Omar Jai</t>
  </si>
  <si>
    <t>Omar Kumar</t>
  </si>
  <si>
    <t>Omar Lal</t>
  </si>
  <si>
    <t>Omar Li</t>
  </si>
  <si>
    <t>Omar Lin</t>
  </si>
  <si>
    <t>Omar Nara</t>
  </si>
  <si>
    <t>Omar Rai</t>
  </si>
  <si>
    <t>Omar Raje</t>
  </si>
  <si>
    <t>Omar Shan</t>
  </si>
  <si>
    <t>Omar Sharma</t>
  </si>
  <si>
    <t>Omar She</t>
  </si>
  <si>
    <t>Omar Sun</t>
  </si>
  <si>
    <t>Omar Tang</t>
  </si>
  <si>
    <t>Omar Wang</t>
  </si>
  <si>
    <t>Omar Xu</t>
  </si>
  <si>
    <t>Omar Yang</t>
  </si>
  <si>
    <t>Omar Ye</t>
  </si>
  <si>
    <t>Omar Yuan</t>
  </si>
  <si>
    <t>Omar Zeng</t>
  </si>
  <si>
    <t>Omar Zhang</t>
  </si>
  <si>
    <t>Omar Zhao</t>
  </si>
  <si>
    <t>Omar Zhou</t>
  </si>
  <si>
    <t>Orlando Alonso</t>
  </si>
  <si>
    <t>Orlando Diaz</t>
  </si>
  <si>
    <t>Orlando Dominguez</t>
  </si>
  <si>
    <t>Orlando Gomez</t>
  </si>
  <si>
    <t>Orlando Martin</t>
  </si>
  <si>
    <t>Orlando Muñoz</t>
  </si>
  <si>
    <t>Orlando Ramos</t>
  </si>
  <si>
    <t>Orlando Romero</t>
  </si>
  <si>
    <t>Orlando Rubio</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</si>
  <si>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</si>
  <si>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</si>
  <si>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</si>
  <si>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</si>
  <si>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</si>
  <si>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</si>
  <si>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</si>
  <si>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</si>
  <si>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</si>
  <si>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</si>
  <si>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</si>
  <si>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</si>
  <si>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</si>
  <si>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</si>
  <si>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</si>
  <si>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</si>
  <si>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</si>
  <si>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</si>
  <si>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</si>
  <si>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</si>
  <si>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</si>
  <si>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</si>
  <si>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</si>
  <si>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</si>
  <si>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</si>
  <si>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</si>
  <si>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Paige Alexander</t>
  </si>
  <si>
    <t>Paige Bailey</t>
  </si>
  <si>
    <t>Paige Blue</t>
  </si>
  <si>
    <t>Paige Bradley</t>
  </si>
  <si>
    <t>Paige Brooks</t>
  </si>
  <si>
    <t>Paige Bryant</t>
  </si>
  <si>
    <t>Paige Butler</t>
  </si>
  <si>
    <t>Paige Cook</t>
  </si>
  <si>
    <t>Paige Cooper</t>
  </si>
  <si>
    <t>Paige Cox</t>
  </si>
  <si>
    <t>Paige Diaz</t>
  </si>
  <si>
    <t>Paige Flores</t>
  </si>
  <si>
    <t>Paige Foster</t>
  </si>
  <si>
    <t>Paige Gonzales</t>
  </si>
  <si>
    <t>Paige Gray</t>
  </si>
  <si>
    <t>Paige Griffin</t>
  </si>
  <si>
    <t>Paige Hayes</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</si>
  <si>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</si>
  <si>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</si>
  <si>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</si>
  <si>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</si>
  <si>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</si>
  <si>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</si>
  <si>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</si>
  <si>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</si>
  <si>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</si>
  <si>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</si>
  <si>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</si>
  <si>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</si>
  <si>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</si>
  <si>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</si>
  <si>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</si>
  <si>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</si>
  <si>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</si>
  <si>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</si>
  <si>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</si>
  <si>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</si>
  <si>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</si>
  <si>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</si>
  <si>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</si>
  <si>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</si>
  <si>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</si>
  <si>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</si>
  <si>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</si>
  <si>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</si>
  <si>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Fernandez</t>
  </si>
  <si>
    <t>Pamela Garcia</t>
  </si>
  <si>
    <t>Pamela Kapoor</t>
  </si>
  <si>
    <t>Pamela Madan</t>
  </si>
  <si>
    <t>Pamela Malhotra</t>
  </si>
  <si>
    <t>Pamela Prasad</t>
  </si>
  <si>
    <t>Pamela Rana</t>
  </si>
  <si>
    <t>Pamela Sai</t>
  </si>
  <si>
    <t>Pamela Sanchez</t>
  </si>
  <si>
    <t>Pamela Srini</t>
  </si>
  <si>
    <t>Pamela Subram</t>
  </si>
  <si>
    <t>Pamela Suri</t>
  </si>
  <si>
    <t>Pamela Vance</t>
  </si>
  <si>
    <t>Patricia Garcia</t>
  </si>
  <si>
    <t>Patricia Gonzalez</t>
  </si>
  <si>
    <t>Patricia Malhotra</t>
  </si>
  <si>
    <t>Patricia Patel</t>
  </si>
  <si>
    <t>Patricia Prasad</t>
  </si>
  <si>
    <t>Patricia Rodriguez</t>
  </si>
  <si>
    <t>Patricia Srini</t>
  </si>
  <si>
    <t>Patricia Subram</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</si>
  <si>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</si>
  <si>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</si>
  <si>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</si>
  <si>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</si>
  <si>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</si>
  <si>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</si>
  <si>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</si>
  <si>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</si>
  <si>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</si>
  <si>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</si>
  <si>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</si>
  <si>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</si>
  <si>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</si>
  <si>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</si>
  <si>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</si>
  <si>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</si>
  <si>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</si>
  <si>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</si>
  <si>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Sanders</t>
  </si>
  <si>
    <t>Patrick Stewart</t>
  </si>
  <si>
    <t>Patrick Torres</t>
  </si>
  <si>
    <t>Patrick Ward</t>
  </si>
  <si>
    <t>Patrick Watson</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</si>
  <si>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</si>
  <si>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</si>
  <si>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</si>
  <si>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</si>
  <si>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</si>
  <si>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</si>
  <si>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</si>
  <si>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</si>
  <si>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</si>
  <si>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</si>
  <si>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</si>
  <si>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</si>
  <si>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</si>
  <si>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</si>
  <si>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</si>
  <si>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</si>
  <si>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</si>
  <si>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Rubio</t>
  </si>
  <si>
    <t>Paula Ruiz</t>
  </si>
  <si>
    <t>Paula Vazquez</t>
  </si>
  <si>
    <t>Pedro Arun</t>
  </si>
  <si>
    <t>Pedro Blanco</t>
  </si>
  <si>
    <t>Pedro Chapman</t>
  </si>
  <si>
    <t>Pedro Diaz</t>
  </si>
  <si>
    <t>Pedro Dominguez</t>
  </si>
  <si>
    <t>Pedro Fernandez</t>
  </si>
  <si>
    <t>Pedro Gill</t>
  </si>
  <si>
    <t>Pedro Gomez</t>
  </si>
  <si>
    <t>Pedro Gonzalez</t>
  </si>
  <si>
    <t>Pedro Hernandez</t>
  </si>
  <si>
    <t>Pedro Jimenez</t>
  </si>
  <si>
    <t>Pedro Lopez</t>
  </si>
  <si>
    <t>Pedro Madan</t>
  </si>
  <si>
    <t>Pedro Martinez</t>
  </si>
  <si>
    <t>Pedro Mehta</t>
  </si>
  <si>
    <t>Pedro Navarro</t>
  </si>
  <si>
    <t>Pedro Patel</t>
  </si>
  <si>
    <t>Pedro Prasad</t>
  </si>
  <si>
    <t>Pedro Raman</t>
  </si>
  <si>
    <t>Pedro Ramos</t>
  </si>
  <si>
    <t>Pedro Romero</t>
  </si>
  <si>
    <t>Pedro Ruiz</t>
  </si>
  <si>
    <t>Pedro Sai</t>
  </si>
  <si>
    <t>Pedro Sanz</t>
  </si>
  <si>
    <t>Pedro Sara</t>
  </si>
  <si>
    <t>Pedro Subram</t>
  </si>
  <si>
    <t>Pedro Torres</t>
  </si>
  <si>
    <t>Pedro Vance</t>
  </si>
  <si>
    <t>Pedro Vazquez</t>
  </si>
  <si>
    <t>Peggy Smith</t>
  </si>
  <si>
    <t>Peter Anand</t>
  </si>
  <si>
    <t>Peter Chander</t>
  </si>
  <si>
    <t>Peter Jai</t>
  </si>
  <si>
    <t>Peter Kumar</t>
  </si>
  <si>
    <t>Peter Luo</t>
  </si>
  <si>
    <t>Peter Nara</t>
  </si>
  <si>
    <t>Peter Nath</t>
  </si>
  <si>
    <t>Peter Rai</t>
  </si>
  <si>
    <t>Peter Raje</t>
  </si>
  <si>
    <t>Peter Raji</t>
  </si>
  <si>
    <t>Peter Saddow</t>
  </si>
  <si>
    <t>Peter Sharma</t>
  </si>
  <si>
    <t>Peter She</t>
  </si>
  <si>
    <t>Peter Tang</t>
  </si>
  <si>
    <t>Peter Xie</t>
  </si>
  <si>
    <t>Petr Lazecky</t>
  </si>
  <si>
    <t>Philip Alonso</t>
  </si>
  <si>
    <t>Philip Diaz</t>
  </si>
  <si>
    <t>Philip Gill</t>
  </si>
  <si>
    <t>Philip Gomez</t>
  </si>
  <si>
    <t>Philip Jimenez</t>
  </si>
  <si>
    <t>Philip Moreno</t>
  </si>
  <si>
    <t>Philip Moyer</t>
  </si>
  <si>
    <t>Philip Navarro</t>
  </si>
  <si>
    <t>Philip Ortega</t>
  </si>
  <si>
    <t>Philip Ramos</t>
  </si>
  <si>
    <t>Philip Ruiz</t>
  </si>
  <si>
    <t>Philip Sanz</t>
  </si>
  <si>
    <t>Philip Suarez</t>
  </si>
  <si>
    <t>Philip Torres</t>
  </si>
  <si>
    <t>Phillip Arun</t>
  </si>
  <si>
    <t>Phillip Chapman</t>
  </si>
  <si>
    <t>Phillip Fernandez</t>
  </si>
  <si>
    <t>Phillip Garcia</t>
  </si>
  <si>
    <t>Phillip Lopez</t>
  </si>
  <si>
    <t>Phillip Madan</t>
  </si>
  <si>
    <t>Phillip Martinez</t>
  </si>
  <si>
    <t>Phillip Mehta</t>
  </si>
  <si>
    <t>Phillip Perez</t>
  </si>
  <si>
    <t>Phillip Prasad</t>
  </si>
  <si>
    <t>Phillip Raman</t>
  </si>
  <si>
    <t>Phillip Rana</t>
  </si>
  <si>
    <t>Phillip Rodriguez</t>
  </si>
  <si>
    <t>Phillip Sai</t>
  </si>
  <si>
    <t>Phillip Smith</t>
  </si>
  <si>
    <t>Phillip Sullivan</t>
  </si>
  <si>
    <t>Pieter Uittenbogaard</t>
  </si>
  <si>
    <t>Pieter Wycoff</t>
  </si>
  <si>
    <t>Preston Arun</t>
  </si>
  <si>
    <t>Preston Gonzalez</t>
  </si>
  <si>
    <t>Preston Kapoor</t>
  </si>
  <si>
    <t>Preston Lopez</t>
  </si>
  <si>
    <t>Preston Madan</t>
  </si>
  <si>
    <t>Preston Patel</t>
  </si>
  <si>
    <t>Preston Raman</t>
  </si>
  <si>
    <t>Preston Ray</t>
  </si>
  <si>
    <t>Preston Rodriguez</t>
  </si>
  <si>
    <t>Preston Sanchez</t>
  </si>
  <si>
    <t>Preston Sara</t>
  </si>
  <si>
    <t>Preston Smith</t>
  </si>
  <si>
    <t>Preston Subram</t>
  </si>
  <si>
    <t>Preston Suri</t>
  </si>
  <si>
    <t>Priscilla Anand</t>
  </si>
  <si>
    <t>Priscilla Andersen</t>
  </si>
  <si>
    <t>Priscilla Chande</t>
  </si>
  <si>
    <t>Priscilla Chander</t>
  </si>
  <si>
    <t>Priscilla Goel</t>
  </si>
  <si>
    <t>Priscilla Kumar</t>
  </si>
  <si>
    <t>Priscilla Lal</t>
  </si>
  <si>
    <t>Priscilla Nath</t>
  </si>
  <si>
    <t>Priscilla Pal</t>
  </si>
  <si>
    <t>Priscilla Rai</t>
  </si>
  <si>
    <t>Priscilla Raje</t>
  </si>
  <si>
    <t>Priscilla Raji</t>
  </si>
  <si>
    <t>Priscilla Sharma</t>
  </si>
  <si>
    <t>Priscilla She</t>
  </si>
  <si>
    <t>Priscilla Tang</t>
  </si>
  <si>
    <t>Priscilla Xu</t>
  </si>
  <si>
    <t>Priscilla Yuan</t>
  </si>
  <si>
    <t>Punya Palit</t>
  </si>
  <si>
    <t>Rachael Arun</t>
  </si>
  <si>
    <t>Rachael Chandra</t>
  </si>
  <si>
    <t>Rachael Gonzalez</t>
  </si>
  <si>
    <t>Rachael Martinez</t>
  </si>
  <si>
    <t>Rachael Mehta</t>
  </si>
  <si>
    <t>Rachael Prasad</t>
  </si>
  <si>
    <t>Rachael Sanchez</t>
  </si>
  <si>
    <t>Rachael Sara</t>
  </si>
  <si>
    <t>Rachael Smith</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</si>
  <si>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</si>
  <si>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</si>
  <si>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</si>
  <si>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</si>
  <si>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</si>
  <si>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</si>
  <si>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</si>
  <si>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</si>
  <si>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</si>
  <si>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</si>
  <si>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</si>
  <si>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</si>
  <si>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</si>
  <si>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</si>
  <si>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</si>
  <si>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</si>
  <si>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</si>
  <si>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</si>
  <si>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</si>
  <si>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</si>
  <si>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</si>
  <si>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</si>
  <si>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</si>
  <si>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</si>
  <si>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</si>
  <si>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</si>
  <si>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</si>
  <si>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</si>
  <si>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</si>
  <si>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</si>
  <si>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</si>
  <si>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</si>
  <si>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</si>
  <si>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</si>
  <si>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</si>
  <si>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</si>
  <si>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</si>
  <si>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</si>
  <si>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</si>
  <si>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</si>
  <si>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</si>
  <si>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</si>
  <si>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</si>
  <si>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</si>
  <si>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</si>
  <si>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</si>
  <si>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</si>
  <si>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</si>
  <si>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</si>
  <si>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</si>
  <si>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</si>
  <si>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</si>
  <si>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</si>
  <si>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</si>
  <si>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</si>
  <si>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</si>
  <si>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</si>
  <si>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</si>
  <si>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</si>
  <si>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</si>
  <si>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</si>
  <si>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</si>
  <si>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</si>
  <si>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</si>
  <si>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</si>
  <si>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</si>
  <si>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</si>
  <si>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Cai</t>
  </si>
  <si>
    <t>Rafael Chande</t>
  </si>
  <si>
    <t>Rafael Chen</t>
  </si>
  <si>
    <t>Rafael Deng</t>
  </si>
  <si>
    <t>Rafael Goel</t>
  </si>
  <si>
    <t>Rafael He</t>
  </si>
  <si>
    <t>Rafael Hu</t>
  </si>
  <si>
    <t>Rafael Huang</t>
  </si>
  <si>
    <t>Rafael Li</t>
  </si>
  <si>
    <t>Rafael Liang</t>
  </si>
  <si>
    <t>Rafael Liu</t>
  </si>
  <si>
    <t>Rafael Lu</t>
  </si>
  <si>
    <t>Rafael Luo</t>
  </si>
  <si>
    <t>Rafael Pal</t>
  </si>
  <si>
    <t>Rafael Raji</t>
  </si>
  <si>
    <t>Rafael Shan</t>
  </si>
  <si>
    <t>Rafael Sharma</t>
  </si>
  <si>
    <t>Rafael Wang</t>
  </si>
  <si>
    <t>Rafael Wu</t>
  </si>
  <si>
    <t>Rafael Xie</t>
  </si>
  <si>
    <t>Rafael Yang</t>
  </si>
  <si>
    <t>Rafael Ye</t>
  </si>
  <si>
    <t>Rafael Zeng</t>
  </si>
  <si>
    <t>Rafael Zhang</t>
  </si>
  <si>
    <t>Rafael Zhao</t>
  </si>
  <si>
    <t>Rafael Zhu</t>
  </si>
  <si>
    <t>Rakesh Tangirala</t>
  </si>
  <si>
    <t>Ralph Beck</t>
  </si>
  <si>
    <t>Ram Thirunavukkarasu</t>
  </si>
  <si>
    <t>Ramón Cai</t>
  </si>
  <si>
    <t>Ramon Chen</t>
  </si>
  <si>
    <t>Ramon Gao</t>
  </si>
  <si>
    <t>Ramon Guo</t>
  </si>
  <si>
    <t>Ramon Huang</t>
  </si>
  <si>
    <t>Ramon Lin</t>
  </si>
  <si>
    <t>Ramon Liu</t>
  </si>
  <si>
    <t>Ramon Ma</t>
  </si>
  <si>
    <t>Ramon She</t>
  </si>
  <si>
    <t>Ramon Wu</t>
  </si>
  <si>
    <t>Ramon Xu</t>
  </si>
  <si>
    <t>Ramon Yang</t>
  </si>
  <si>
    <t>Ramon Zhao</t>
  </si>
  <si>
    <t>Ramon Zheng</t>
  </si>
  <si>
    <t>Ramon Zhou</t>
  </si>
  <si>
    <t>Randall Alonso</t>
  </si>
  <si>
    <t>Randall Blanco</t>
  </si>
  <si>
    <t>Randall Carlson</t>
  </si>
  <si>
    <t>Randall Dominguez</t>
  </si>
  <si>
    <t>Randall Gill</t>
  </si>
  <si>
    <t>Randall Gutierrez</t>
  </si>
  <si>
    <t>Randall Hernandez</t>
  </si>
  <si>
    <t>Randall Munoz</t>
  </si>
  <si>
    <t>Randall Navarro</t>
  </si>
  <si>
    <t>Randall Ortega</t>
  </si>
  <si>
    <t>Randall Romero</t>
  </si>
  <si>
    <t>Randall Ruiz</t>
  </si>
  <si>
    <t>Randall Sanz</t>
  </si>
  <si>
    <t>Randall Torres</t>
  </si>
  <si>
    <t>Randy He</t>
  </si>
  <si>
    <t>Randy Hu</t>
  </si>
  <si>
    <t>Randy Lin</t>
  </si>
  <si>
    <t>Randy Ma</t>
  </si>
  <si>
    <t>Randy She</t>
  </si>
  <si>
    <t>Randy Sun</t>
  </si>
  <si>
    <t>Randy Wu</t>
  </si>
  <si>
    <t>Randy Ye</t>
  </si>
  <si>
    <t>Randy Zeng</t>
  </si>
  <si>
    <t>Randy Zhang</t>
  </si>
  <si>
    <t>Randy Zhou</t>
  </si>
  <si>
    <t>Randy Zhu</t>
  </si>
  <si>
    <t>Raquel Alvarez</t>
  </si>
  <si>
    <t>Raquel Gill</t>
  </si>
  <si>
    <t>Raquel Gutierrez</t>
  </si>
  <si>
    <t>Raquel Moreno</t>
  </si>
  <si>
    <t>Raquel Torres</t>
  </si>
  <si>
    <t>Raul Black</t>
  </si>
  <si>
    <t>Raul Chander</t>
  </si>
  <si>
    <t>Raul Deng</t>
  </si>
  <si>
    <t>Raul Goel</t>
  </si>
  <si>
    <t>Raul Jai</t>
  </si>
  <si>
    <t>Raul Kumar</t>
  </si>
  <si>
    <t>Raul Nara</t>
  </si>
  <si>
    <t>Raul Nath</t>
  </si>
  <si>
    <t>Raul Raji</t>
  </si>
  <si>
    <t>Raul Shan</t>
  </si>
  <si>
    <t>Raul She</t>
  </si>
  <si>
    <t>Raul Shen</t>
  </si>
  <si>
    <t>Raul Tang</t>
  </si>
  <si>
    <t>Raul Xu</t>
  </si>
  <si>
    <t>Raymond Chandra</t>
  </si>
  <si>
    <t>Raymond Fernandez</t>
  </si>
  <si>
    <t>Raymond Gonzalez</t>
  </si>
  <si>
    <t>Raymond Kapoor</t>
  </si>
  <si>
    <t>Raymond Kovar</t>
  </si>
  <si>
    <t>Raymond Lopez</t>
  </si>
  <si>
    <t>Raymond Malhotra</t>
  </si>
  <si>
    <t>Raymond Martinez</t>
  </si>
  <si>
    <t>Raymond Prasad</t>
  </si>
  <si>
    <t>Raymond Rodriguez</t>
  </si>
  <si>
    <t>Raymond Sai</t>
  </si>
  <si>
    <t>Raymond Sam</t>
  </si>
  <si>
    <t>Raymond Sanchez</t>
  </si>
  <si>
    <t>Raymond Sara</t>
  </si>
  <si>
    <t>Raymond Srini</t>
  </si>
  <si>
    <t>Raymond Suri</t>
  </si>
  <si>
    <t>Rebecca Adams</t>
  </si>
  <si>
    <t>Rebecca Allen</t>
  </si>
  <si>
    <t>Rebecca Baker</t>
  </si>
  <si>
    <t>Rebecca Campbell</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</si>
  <si>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</si>
  <si>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</si>
  <si>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</si>
  <si>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</si>
  <si>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</si>
  <si>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</si>
  <si>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</si>
  <si>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</si>
  <si>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</si>
  <si>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</si>
  <si>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</si>
  <si>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</si>
  <si>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</si>
  <si>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Scott</t>
  </si>
  <si>
    <t>Rebecca Wright</t>
  </si>
  <si>
    <t>Rebecca Young</t>
  </si>
  <si>
    <t>Rebekah Alonso</t>
  </si>
  <si>
    <t>Rebekah Blanco</t>
  </si>
  <si>
    <t>Rebekah Carlson</t>
  </si>
  <si>
    <t>Rebekah Fernandez</t>
  </si>
  <si>
    <t>Rebekah Gomez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</si>
  <si>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</si>
  <si>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</si>
  <si>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</si>
  <si>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</si>
  <si>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</si>
  <si>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</si>
  <si>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</si>
  <si>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</si>
  <si>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</si>
  <si>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</si>
  <si>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</si>
  <si>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</si>
  <si>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</si>
  <si>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</si>
  <si>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</si>
  <si>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</si>
  <si>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</si>
  <si>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Romero</t>
  </si>
  <si>
    <t>Rebekah Rubio</t>
  </si>
  <si>
    <t>Rebekah Ruiz</t>
  </si>
  <si>
    <t>Rebekah Sai</t>
  </si>
  <si>
    <t>Rebekah Sandberg</t>
  </si>
  <si>
    <t>Rebekah Sara</t>
  </si>
  <si>
    <t>Rebekah Srini</t>
  </si>
  <si>
    <t>Rebekah Suri</t>
  </si>
  <si>
    <t>Rebekah Torres</t>
  </si>
  <si>
    <t>Regina Chandra</t>
  </si>
  <si>
    <t>Regina Fernandez</t>
  </si>
  <si>
    <t>Regina Garcia</t>
  </si>
  <si>
    <t>Regina Gonzalez</t>
  </si>
  <si>
    <t>Regina Madan</t>
  </si>
  <si>
    <t>Regina Malhotra</t>
  </si>
  <si>
    <t>Regina Martinez</t>
  </si>
  <si>
    <t>Regina Perez</t>
  </si>
  <si>
    <t>Regina Prasad</t>
  </si>
  <si>
    <t>Regina Raman</t>
  </si>
  <si>
    <t>Regina Ray</t>
  </si>
  <si>
    <t>Regina Rodriguez</t>
  </si>
  <si>
    <t>Regina Sanchez</t>
  </si>
  <si>
    <t>Regina Sara</t>
  </si>
  <si>
    <t>Regina Subram</t>
  </si>
  <si>
    <t>Regina Suri</t>
  </si>
  <si>
    <t>Regina Vance</t>
  </si>
  <si>
    <t>Reginald Ashe</t>
  </si>
  <si>
    <t>Reginald Blanco</t>
  </si>
  <si>
    <t>Reginald Carlson</t>
  </si>
  <si>
    <t>Reginald Diaz</t>
  </si>
  <si>
    <t>Reginald Dominguez</t>
  </si>
  <si>
    <t>Reginald Gill</t>
  </si>
  <si>
    <t>Reginald Gomez</t>
  </si>
  <si>
    <t>Reginald Harrison</t>
  </si>
  <si>
    <t>Reginald Moreno</t>
  </si>
  <si>
    <t>Reginald Munoz</t>
  </si>
  <si>
    <t>Reginald Navarro</t>
  </si>
  <si>
    <t>Reginald Ramos</t>
  </si>
  <si>
    <t>Reginald Romero</t>
  </si>
  <si>
    <t>Reginald Ruiz</t>
  </si>
  <si>
    <t>Reginald Suarez</t>
  </si>
  <si>
    <t>Reginald Vazquez</t>
  </si>
  <si>
    <t>Renée Alvarez</t>
  </si>
  <si>
    <t>Renee Carlson</t>
  </si>
  <si>
    <t>Renee Dominguez</t>
  </si>
  <si>
    <t>Renee Gill</t>
  </si>
  <si>
    <t>Renee Gomez</t>
  </si>
  <si>
    <t>Renee Gutierrez</t>
  </si>
  <si>
    <t>Renee Hernandez</t>
  </si>
  <si>
    <t>Renee Jimenez</t>
  </si>
  <si>
    <t>Renee Moreno</t>
  </si>
  <si>
    <t>Renee Ramos</t>
  </si>
  <si>
    <t>Renee Rubio</t>
  </si>
  <si>
    <t>Renee Ruiz</t>
  </si>
  <si>
    <t>Renee Serrano</t>
  </si>
  <si>
    <t>Renee Torres</t>
  </si>
  <si>
    <t>Ricardo Andersen</t>
  </si>
  <si>
    <t>Ricardo Black</t>
  </si>
  <si>
    <t>Ricardo Deng</t>
  </si>
  <si>
    <t>Ricardo Jai</t>
  </si>
  <si>
    <t>Ricardo Lal</t>
  </si>
  <si>
    <t>Ricardo Luo</t>
  </si>
  <si>
    <t>Ricardo Pal</t>
  </si>
  <si>
    <t>Ricardo Raje</t>
  </si>
  <si>
    <t>Ricardo Raji</t>
  </si>
  <si>
    <t>Ricardo Shan</t>
  </si>
  <si>
    <t>Ricardo Sharma</t>
  </si>
  <si>
    <t>Ricardo Shen</t>
  </si>
  <si>
    <t>Ricardo Tang</t>
  </si>
  <si>
    <t>Richard Adams</t>
  </si>
  <si>
    <t>Richard Alexander</t>
  </si>
  <si>
    <t>Richard Allen</t>
  </si>
  <si>
    <t>Richard Bailey</t>
  </si>
  <si>
    <t>Richard Baker</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</si>
  <si>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</si>
  <si>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</si>
  <si>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</si>
  <si>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</si>
  <si>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</si>
  <si>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</si>
  <si>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</si>
  <si>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</si>
  <si>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</si>
  <si>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</si>
  <si>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</si>
  <si>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</si>
  <si>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</si>
  <si>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</si>
  <si>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</si>
  <si>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</si>
  <si>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</si>
  <si>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</si>
  <si>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</si>
  <si>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</si>
  <si>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</si>
  <si>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</si>
  <si>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</si>
  <si>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</si>
  <si>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</si>
  <si>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</si>
  <si>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</si>
  <si>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</si>
  <si>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</si>
  <si>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</si>
  <si>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</si>
  <si>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</si>
  <si>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</si>
  <si>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</si>
  <si>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</si>
  <si>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</si>
  <si>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</si>
  <si>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</si>
  <si>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</si>
  <si>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</si>
  <si>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</si>
  <si>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</si>
  <si>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</si>
  <si>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</si>
  <si>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</si>
  <si>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</si>
  <si>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</si>
  <si>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</si>
  <si>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</si>
  <si>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</si>
  <si>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</si>
  <si>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</si>
  <si>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</si>
  <si>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</si>
  <si>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</si>
  <si>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</si>
  <si>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</si>
  <si>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</si>
  <si>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</si>
  <si>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</si>
  <si>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</si>
  <si>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</si>
  <si>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</si>
  <si>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</si>
  <si>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</si>
  <si>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</si>
  <si>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</si>
  <si>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</si>
  <si>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</si>
  <si>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</si>
  <si>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</si>
  <si>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</si>
  <si>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</si>
  <si>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</si>
  <si>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</si>
  <si>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</si>
  <si>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</si>
  <si>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</si>
  <si>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</si>
  <si>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</si>
  <si>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</si>
  <si>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</si>
  <si>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Wright</t>
  </si>
  <si>
    <t>Richard Young</t>
  </si>
  <si>
    <t>Ricky Alvarez</t>
  </si>
  <si>
    <t>Ricky Carlson</t>
  </si>
  <si>
    <t>Ricky Dominguez</t>
  </si>
  <si>
    <t>Ricky Jimenez</t>
  </si>
  <si>
    <t>Ricky Moreno</t>
  </si>
  <si>
    <t>Ricky Munoz</t>
  </si>
  <si>
    <t>Ricky Navarro</t>
  </si>
  <si>
    <t>Ricky Ramos</t>
  </si>
  <si>
    <t>Ricky Rubio</t>
  </si>
  <si>
    <t>Ricky Ruiz</t>
  </si>
  <si>
    <t>Ricky Serrano</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</si>
  <si>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</si>
  <si>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</si>
  <si>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</si>
  <si>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</si>
  <si>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</si>
  <si>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</si>
  <si>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</si>
  <si>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</si>
  <si>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</si>
  <si>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</si>
  <si>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</si>
  <si>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</si>
  <si>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</si>
  <si>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</si>
  <si>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</si>
  <si>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</si>
  <si>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</si>
  <si>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</si>
  <si>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</si>
  <si>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</si>
  <si>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</si>
  <si>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</si>
  <si>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</si>
  <si>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</si>
  <si>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</si>
  <si>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</si>
  <si>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</si>
  <si>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</si>
  <si>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</si>
  <si>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</si>
  <si>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Richardson</t>
  </si>
  <si>
    <t>Riley Rivera</t>
  </si>
  <si>
    <t>Riley Rogers</t>
  </si>
  <si>
    <t>Riley Russell</t>
  </si>
  <si>
    <t>Riley Sanchez</t>
  </si>
  <si>
    <t>Riley Simmons</t>
  </si>
  <si>
    <t>Riley Stewart</t>
  </si>
  <si>
    <t>Riley Torres</t>
  </si>
  <si>
    <t>Riley Ward</t>
  </si>
  <si>
    <t>Riley Washington</t>
  </si>
  <si>
    <t>Riley Watson</t>
  </si>
  <si>
    <t>Riley Wood</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</si>
  <si>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</si>
  <si>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</si>
  <si>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</si>
  <si>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</si>
  <si>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</si>
  <si>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</si>
  <si>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</si>
  <si>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</si>
  <si>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</si>
  <si>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</si>
  <si>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</si>
  <si>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</si>
  <si>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</si>
  <si>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</si>
  <si>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</si>
  <si>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</si>
  <si>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</si>
  <si>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</si>
  <si>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</si>
  <si>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</si>
  <si>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</si>
  <si>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</si>
  <si>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</si>
  <si>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</si>
  <si>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</si>
  <si>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</si>
  <si>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</si>
  <si>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</si>
  <si>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</si>
  <si>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</si>
  <si>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</si>
  <si>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</si>
  <si>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</si>
  <si>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</si>
  <si>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</si>
  <si>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</si>
  <si>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</si>
  <si>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</si>
  <si>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</si>
  <si>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</si>
  <si>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</si>
  <si>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</si>
  <si>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</si>
  <si>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</si>
  <si>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</si>
  <si>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</si>
  <si>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</si>
  <si>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</si>
  <si>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</si>
  <si>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</si>
  <si>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</si>
  <si>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</si>
  <si>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</si>
  <si>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</si>
  <si>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</si>
  <si>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</si>
  <si>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</si>
  <si>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</si>
  <si>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</si>
  <si>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</si>
  <si>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</si>
  <si>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</si>
  <si>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</si>
  <si>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</si>
  <si>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</si>
  <si>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</si>
  <si>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</si>
  <si>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</si>
  <si>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</si>
  <si>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</si>
  <si>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</si>
  <si>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</si>
  <si>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</si>
  <si>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</si>
  <si>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Gill</t>
  </si>
  <si>
    <t>Roberto Gutierrez</t>
  </si>
  <si>
    <t>Roberto Jiménez</t>
  </si>
  <si>
    <t>Roberto Munoz</t>
  </si>
  <si>
    <t>Roberto Navarro</t>
  </si>
  <si>
    <t>Roberto Ortega</t>
  </si>
  <si>
    <t>Roberto Rubio</t>
  </si>
  <si>
    <t>Roberto Ruiz</t>
  </si>
  <si>
    <t>Roberto Sanz</t>
  </si>
  <si>
    <t>Roberto Suarez</t>
  </si>
  <si>
    <t>Roberto Townsend</t>
  </si>
  <si>
    <t>Roberto Vazquez</t>
  </si>
  <si>
    <t>Robin Alvarez</t>
  </si>
  <si>
    <t>Robin Browning</t>
  </si>
  <si>
    <t>Robin Gill</t>
  </si>
  <si>
    <t>Robin Gutierrez</t>
  </si>
  <si>
    <t>Robin Hernandez</t>
  </si>
  <si>
    <t>Robin Munoz</t>
  </si>
  <si>
    <t>Robin Navarro</t>
  </si>
  <si>
    <t>Robin Ortega</t>
  </si>
  <si>
    <t>Robin Ramos</t>
  </si>
  <si>
    <t>Robin Romero</t>
  </si>
  <si>
    <t>Robin Rubio</t>
  </si>
  <si>
    <t>Robin Sanz</t>
  </si>
  <si>
    <t>Robin Torres</t>
  </si>
  <si>
    <t>Robin Vazquez</t>
  </si>
  <si>
    <t>Robyn Alonso</t>
  </si>
  <si>
    <t>Robyn Alvarez</t>
  </si>
  <si>
    <t>Robyn Carlson</t>
  </si>
  <si>
    <t>Robyn Diaz</t>
  </si>
  <si>
    <t>Robyn Gill</t>
  </si>
  <si>
    <t>Robyn Gomez</t>
  </si>
  <si>
    <t>Robyn Jimenez</t>
  </si>
  <si>
    <t>Robyn Navarro</t>
  </si>
  <si>
    <t>Robyn Ortega</t>
  </si>
  <si>
    <t>Robyn Romero</t>
  </si>
  <si>
    <t>Robyn Ruiz</t>
  </si>
  <si>
    <t>Robyn Sanz</t>
  </si>
  <si>
    <t>Robyn Suarez</t>
  </si>
  <si>
    <t>Robyn Torres</t>
  </si>
  <si>
    <t>Rodney Alonso</t>
  </si>
  <si>
    <t>Rodney Dominguez</t>
  </si>
  <si>
    <t>Rodney Jimenez</t>
  </si>
  <si>
    <t>Rodney Moreno</t>
  </si>
  <si>
    <t>Rodney Munoz</t>
  </si>
  <si>
    <t>Rodney Ortega</t>
  </si>
  <si>
    <t>Rodney Rubio</t>
  </si>
  <si>
    <t>Rodney Serrano</t>
  </si>
  <si>
    <t>Rodney Torres</t>
  </si>
  <si>
    <t>Rodrigo Ready</t>
  </si>
  <si>
    <t>Roger Anand</t>
  </si>
  <si>
    <t>Roger Black</t>
  </si>
  <si>
    <t>Roger Chande</t>
  </si>
  <si>
    <t>Roger Chen</t>
  </si>
  <si>
    <t>Roger Deng</t>
  </si>
  <si>
    <t>Roger Guo</t>
  </si>
  <si>
    <t>Roger Harui</t>
  </si>
  <si>
    <t>Roger Holt</t>
  </si>
  <si>
    <t>Roger Huang</t>
  </si>
  <si>
    <t>Roger Jai</t>
  </si>
  <si>
    <t>Roger Kumar</t>
  </si>
  <si>
    <t>Roger Lal</t>
  </si>
  <si>
    <t>Roger Liang</t>
  </si>
  <si>
    <t>Roger Lin</t>
  </si>
  <si>
    <t>Roger Liu</t>
  </si>
  <si>
    <t>Roger Nara</t>
  </si>
  <si>
    <t>Roger Nath</t>
  </si>
  <si>
    <t>Roger Rai</t>
  </si>
  <si>
    <t>Roger Raje</t>
  </si>
  <si>
    <t>Roger Raji</t>
  </si>
  <si>
    <t>Roger Sharma</t>
  </si>
  <si>
    <t>Roger Tang</t>
  </si>
  <si>
    <t>Roger Wu</t>
  </si>
  <si>
    <t>Roger Xie</t>
  </si>
  <si>
    <t>Roger Ye</t>
  </si>
  <si>
    <t>Roger Zeng</t>
  </si>
  <si>
    <t>Roger Zhao</t>
  </si>
  <si>
    <t>Roger Zhou</t>
  </si>
  <si>
    <t>Rohinton Wadia</t>
  </si>
  <si>
    <t>Rolando Smith</t>
  </si>
  <si>
    <t>Ronald Arthur</t>
  </si>
  <si>
    <t>Ronald Chandra</t>
  </si>
  <si>
    <t>Ronald Garcia</t>
  </si>
  <si>
    <t>Ronald Gonzalez</t>
  </si>
  <si>
    <t>Ronald Kapoor</t>
  </si>
  <si>
    <t>Ronald Lopez</t>
  </si>
  <si>
    <t>Ronald Martinez</t>
  </si>
  <si>
    <t>Ronald Mehta</t>
  </si>
  <si>
    <t>Ronald Patel</t>
  </si>
  <si>
    <t>Ronald Prasad</t>
  </si>
  <si>
    <t>Ronald Rana</t>
  </si>
  <si>
    <t>Ronald Rodriguez</t>
  </si>
  <si>
    <t>Ronald Sanchez</t>
  </si>
  <si>
    <t>Ronald Sara</t>
  </si>
  <si>
    <t>Ronald Srini</t>
  </si>
  <si>
    <t>Ronald Vance</t>
  </si>
  <si>
    <t>Ronnie Cai</t>
  </si>
  <si>
    <t>Ronnie Gao</t>
  </si>
  <si>
    <t>Ronnie He</t>
  </si>
  <si>
    <t>Ronnie Hu</t>
  </si>
  <si>
    <t>Ronnie Huang</t>
  </si>
  <si>
    <t>Ronnie Li</t>
  </si>
  <si>
    <t>Ronnie Ma</t>
  </si>
  <si>
    <t>Ronnie Sun</t>
  </si>
  <si>
    <t>Ronnie Wagner</t>
  </si>
  <si>
    <t>Ronnie Wu</t>
  </si>
  <si>
    <t>Ronnie Xu</t>
  </si>
  <si>
    <t>Ronnie Zeng</t>
  </si>
  <si>
    <t>Ronnie Zhao</t>
  </si>
  <si>
    <t>Ronnie Zhu</t>
  </si>
  <si>
    <t>Rosa Cai</t>
  </si>
  <si>
    <t>Rosa He</t>
  </si>
  <si>
    <t>Rosa Hu</t>
  </si>
  <si>
    <t>Rosa Li</t>
  </si>
  <si>
    <t>Rosa Lin</t>
  </si>
  <si>
    <t>Rosa Liu</t>
  </si>
  <si>
    <t>Rosa Ma</t>
  </si>
  <si>
    <t>Rosa Sun</t>
  </si>
  <si>
    <t>Rosa Wu</t>
  </si>
  <si>
    <t>Rosa Ye</t>
  </si>
  <si>
    <t>Rosa Zeng</t>
  </si>
  <si>
    <t>Rosa Zhang</t>
  </si>
  <si>
    <t>Rosa Zhou</t>
  </si>
  <si>
    <t>Ross Alvarez</t>
  </si>
  <si>
    <t>Ross Blanco</t>
  </si>
  <si>
    <t>Ross Carlson</t>
  </si>
  <si>
    <t>Ross Diaz</t>
  </si>
  <si>
    <t>Ross Gill</t>
  </si>
  <si>
    <t>Ross Gutierrez</t>
  </si>
  <si>
    <t>Ross Madan</t>
  </si>
  <si>
    <t>Ross Martin</t>
  </si>
  <si>
    <t>Ross Martinez</t>
  </si>
  <si>
    <t>Ross Mehta</t>
  </si>
  <si>
    <t>Ross Munoz</t>
  </si>
  <si>
    <t>Ross Navarro</t>
  </si>
  <si>
    <t>Ross Patel</t>
  </si>
  <si>
    <t>Ross Raman</t>
  </si>
  <si>
    <t>Ross Ramos</t>
  </si>
  <si>
    <t>Ross Rodriguez</t>
  </si>
  <si>
    <t>Ross Rubio</t>
  </si>
  <si>
    <t>Ross Ruiz</t>
  </si>
  <si>
    <t>Ross Serrano</t>
  </si>
  <si>
    <t>Ross Srini</t>
  </si>
  <si>
    <t>Ross Suarez</t>
  </si>
  <si>
    <t>Ross Suri</t>
  </si>
  <si>
    <t>Ross Torres</t>
  </si>
  <si>
    <t>Ross Vance</t>
  </si>
  <si>
    <t>Roy Alonso</t>
  </si>
  <si>
    <t>Roy Arun</t>
  </si>
  <si>
    <t>Roy Blanco</t>
  </si>
  <si>
    <t>Roy Chandra</t>
  </si>
  <si>
    <t>Roy Fernandez</t>
  </si>
  <si>
    <t>Roy Hernandez</t>
  </si>
  <si>
    <t>Roy Jimenez</t>
  </si>
  <si>
    <t>Roy Kapoor</t>
  </si>
  <si>
    <t>Roy Lopez</t>
  </si>
  <si>
    <t>Roy Malhotra</t>
  </si>
  <si>
    <t>Roy Mehta</t>
  </si>
  <si>
    <t>Roy Navarro</t>
  </si>
  <si>
    <t>Roy Patel</t>
  </si>
  <si>
    <t>Roy Perez</t>
  </si>
  <si>
    <t>Roy Rana</t>
  </si>
  <si>
    <t>Roy Romero</t>
  </si>
  <si>
    <t>Roy Rubio</t>
  </si>
  <si>
    <t>Roy Ruiz</t>
  </si>
  <si>
    <t>Roy Sai</t>
  </si>
  <si>
    <t>Roy Sanchez</t>
  </si>
  <si>
    <t>Roy Saunders</t>
  </si>
  <si>
    <t>Roy Serrano</t>
  </si>
  <si>
    <t>Roy Sullivan</t>
  </si>
  <si>
    <t>Roy Torres</t>
  </si>
  <si>
    <t>Roy Vance</t>
  </si>
  <si>
    <t>Ruben Alonso</t>
  </si>
  <si>
    <t>Ruben Alvarez</t>
  </si>
  <si>
    <t>Ruben Arun</t>
  </si>
  <si>
    <t>Ruben Carlson</t>
  </si>
  <si>
    <t>Ruben Chandra</t>
  </si>
  <si>
    <t>Ruben Dominguez</t>
  </si>
  <si>
    <t>Ruben Fernandez</t>
  </si>
  <si>
    <t>Ruben Gill</t>
  </si>
  <si>
    <t>Ruben Gomez</t>
  </si>
  <si>
    <t>Ruben Gonzalez</t>
  </si>
  <si>
    <t>Ruben Gutierrez</t>
  </si>
  <si>
    <t>Ruben Hernandez</t>
  </si>
  <si>
    <t>Ruben Jimenez</t>
  </si>
  <si>
    <t>Ruben Lopez</t>
  </si>
  <si>
    <t>Ruben Madan</t>
  </si>
  <si>
    <t>Ruben Mehta</t>
  </si>
  <si>
    <t>Ruben Navarro</t>
  </si>
  <si>
    <t>Ruben Perez</t>
  </si>
  <si>
    <t>Ruben Prasad</t>
  </si>
  <si>
    <t>Ruben Ramos</t>
  </si>
  <si>
    <t>Ruben Rubio</t>
  </si>
  <si>
    <t>Ruben Ruiz</t>
  </si>
  <si>
    <t>Ruben Sai</t>
  </si>
  <si>
    <t>Ruben Sanchez</t>
  </si>
  <si>
    <t>Ruben Serrano</t>
  </si>
  <si>
    <t>Ruben Srini</t>
  </si>
  <si>
    <t>Ruben Subram</t>
  </si>
  <si>
    <t>Ruben Vance</t>
  </si>
  <si>
    <t>Russell Anand</t>
  </si>
  <si>
    <t>Russell Andersen</t>
  </si>
  <si>
    <t>Russell Carson</t>
  </si>
  <si>
    <t>Russell Goel</t>
  </si>
  <si>
    <t>Russell Jai</t>
  </si>
  <si>
    <t>Russell Lal</t>
  </si>
  <si>
    <t>Russell Luo</t>
  </si>
  <si>
    <t>Russell Nara</t>
  </si>
  <si>
    <t>Russell Nath</t>
  </si>
  <si>
    <t>Russell Rai</t>
  </si>
  <si>
    <t>Russell Raje</t>
  </si>
  <si>
    <t>Russell Raji</t>
  </si>
  <si>
    <t>Russell Shan</t>
  </si>
  <si>
    <t>Russell Sharma</t>
  </si>
  <si>
    <t>Russell She</t>
  </si>
  <si>
    <t>Russell Tang</t>
  </si>
  <si>
    <t>Russell Xie</t>
  </si>
  <si>
    <t>Russell Xu</t>
  </si>
  <si>
    <t>Ruth Chandra</t>
  </si>
  <si>
    <t>Ruth Fernandez</t>
  </si>
  <si>
    <t>Ruth Lopez</t>
  </si>
  <si>
    <t>Ruth Madan</t>
  </si>
  <si>
    <t>Ruth Malhotra</t>
  </si>
  <si>
    <t>Ruth Mehta</t>
  </si>
  <si>
    <t>Ruth Perez</t>
  </si>
  <si>
    <t>Ruth Rana</t>
  </si>
  <si>
    <t>Ruth Sanchez</t>
  </si>
  <si>
    <t>Ruth Schmidt</t>
  </si>
  <si>
    <t>Ruth Srini</t>
  </si>
  <si>
    <t>Ruth Suri</t>
  </si>
  <si>
    <t>Ryan Alexander</t>
  </si>
  <si>
    <t>Ryan Anderson</t>
  </si>
  <si>
    <t>Ryan Brown</t>
  </si>
  <si>
    <t>Ryan Bryant</t>
  </si>
  <si>
    <t>Ryan Butler</t>
  </si>
  <si>
    <t>Ryan Chen</t>
  </si>
  <si>
    <t>Ryan Clark</t>
  </si>
  <si>
    <t>Ryan Coleman</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</si>
  <si>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</si>
  <si>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</si>
  <si>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</si>
  <si>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</si>
  <si>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</si>
  <si>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</si>
  <si>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</si>
  <si>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</si>
  <si>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</si>
  <si>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</si>
  <si>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</si>
  <si>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</si>
  <si>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</si>
  <si>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</si>
  <si>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</si>
  <si>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</si>
  <si>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</si>
  <si>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</si>
  <si>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</si>
  <si>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</si>
  <si>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</si>
  <si>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</si>
  <si>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</si>
  <si>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</si>
  <si>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</si>
  <si>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</si>
  <si>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</si>
  <si>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</si>
  <si>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</si>
  <si>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</si>
  <si>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</si>
  <si>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</si>
  <si>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</si>
  <si>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</si>
  <si>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</si>
  <si>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</si>
  <si>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</si>
  <si>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</si>
  <si>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</si>
  <si>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</si>
  <si>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</si>
  <si>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</si>
  <si>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</si>
  <si>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</si>
  <si>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</si>
  <si>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</si>
  <si>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</si>
  <si>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</si>
  <si>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</si>
  <si>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</si>
  <si>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Hernandez</t>
  </si>
  <si>
    <t>Sabrina Jimenez</t>
  </si>
  <si>
    <t>Sabrina Martin</t>
  </si>
  <si>
    <t>Sabrina Moreno</t>
  </si>
  <si>
    <t>Sabrina Serrano</t>
  </si>
  <si>
    <t>Sabrina Suarez</t>
  </si>
  <si>
    <t>Sam Foster</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</si>
  <si>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</si>
  <si>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</si>
  <si>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</si>
  <si>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</si>
  <si>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</si>
  <si>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</si>
  <si>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</si>
  <si>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</si>
  <si>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</si>
  <si>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</si>
  <si>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</si>
  <si>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</si>
  <si>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</si>
  <si>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</si>
  <si>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</si>
  <si>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</si>
  <si>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</si>
  <si>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</si>
  <si>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</si>
  <si>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</si>
  <si>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</si>
  <si>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</si>
  <si>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</si>
  <si>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</si>
  <si>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</si>
  <si>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</si>
  <si>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</si>
  <si>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</si>
  <si>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</si>
  <si>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</si>
  <si>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</si>
  <si>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</si>
  <si>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</si>
  <si>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</si>
  <si>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</si>
  <si>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</si>
  <si>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</si>
  <si>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</si>
  <si>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</si>
  <si>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</si>
  <si>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</si>
  <si>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</si>
  <si>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</si>
  <si>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</si>
  <si>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</si>
  <si>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</si>
  <si>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</si>
  <si>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</si>
  <si>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</si>
  <si>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</si>
  <si>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</si>
  <si>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</si>
  <si>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</si>
  <si>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</si>
  <si>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</si>
  <si>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</si>
  <si>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</si>
  <si>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</si>
  <si>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</si>
  <si>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</si>
  <si>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</si>
  <si>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</si>
  <si>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</si>
  <si>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</si>
  <si>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</si>
  <si>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</si>
  <si>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</si>
  <si>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</si>
  <si>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</si>
  <si>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</si>
  <si>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</si>
  <si>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</si>
  <si>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</si>
  <si>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</si>
  <si>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</si>
  <si>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</si>
  <si>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</si>
  <si>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</si>
  <si>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</si>
  <si>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</si>
  <si>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</si>
  <si>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</si>
  <si>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</si>
  <si>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</si>
  <si>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</si>
  <si>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</si>
  <si>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</si>
  <si>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</si>
  <si>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</si>
  <si>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</si>
  <si>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</si>
  <si>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</si>
  <si>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</si>
  <si>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</si>
  <si>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</si>
  <si>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</si>
  <si>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</si>
  <si>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</si>
  <si>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</si>
  <si>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</si>
  <si>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</si>
  <si>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</si>
  <si>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</si>
  <si>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</si>
  <si>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</si>
  <si>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</si>
  <si>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</si>
  <si>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</si>
  <si>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</si>
  <si>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</si>
  <si>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</si>
  <si>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</si>
  <si>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</si>
  <si>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</si>
  <si>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</si>
  <si>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</si>
  <si>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He</t>
  </si>
  <si>
    <t>Sandra Hu</t>
  </si>
  <si>
    <t>Sandra Li</t>
  </si>
  <si>
    <t>Sandra Liang</t>
  </si>
  <si>
    <t>Sandra Liu</t>
  </si>
  <si>
    <t>Sandra Ma</t>
  </si>
  <si>
    <t>Sandra Sun</t>
  </si>
  <si>
    <t>Sandra Wang</t>
  </si>
  <si>
    <t>Sandra Wu</t>
  </si>
  <si>
    <t>Sandra Xu</t>
  </si>
  <si>
    <t>Sandra Yang</t>
  </si>
  <si>
    <t>Sandra Ye</t>
  </si>
  <si>
    <t>Sandra Zeng</t>
  </si>
  <si>
    <t>Sandra Zhang</t>
  </si>
  <si>
    <t>Sandra Zhao</t>
  </si>
  <si>
    <t>Sandra Zhou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</si>
  <si>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</si>
  <si>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</si>
  <si>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</si>
  <si>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</si>
  <si>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</si>
  <si>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</si>
  <si>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</si>
  <si>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</si>
  <si>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</si>
  <si>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</si>
  <si>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</si>
  <si>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</si>
  <si>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</si>
  <si>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</si>
  <si>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</si>
  <si>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</si>
  <si>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</si>
  <si>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</si>
  <si>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</si>
  <si>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</si>
  <si>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</si>
  <si>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</si>
  <si>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</si>
  <si>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</si>
  <si>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</si>
  <si>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</si>
  <si>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</si>
  <si>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</si>
  <si>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</si>
  <si>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</si>
  <si>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</si>
  <si>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</si>
  <si>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</si>
  <si>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</si>
  <si>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</si>
  <si>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</si>
  <si>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</si>
  <si>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</si>
  <si>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</si>
  <si>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</si>
  <si>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</si>
  <si>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</si>
  <si>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</si>
  <si>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</si>
  <si>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</si>
  <si>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</si>
  <si>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</si>
  <si>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</si>
  <si>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</si>
  <si>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</si>
  <si>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</si>
  <si>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</si>
  <si>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</si>
  <si>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</si>
  <si>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</si>
  <si>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</si>
  <si>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</si>
  <si>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</si>
  <si>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</si>
  <si>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Gonzales</t>
  </si>
  <si>
    <t>Sarah Griffin</t>
  </si>
  <si>
    <t>Sarah Hall</t>
  </si>
  <si>
    <t>Sarah Harris</t>
  </si>
  <si>
    <t>Sarah Henderson</t>
  </si>
  <si>
    <t>Sarah Hughes</t>
  </si>
  <si>
    <t>Sarah Jackson</t>
  </si>
  <si>
    <t>Sarah Johnson</t>
  </si>
  <si>
    <t>Sarah Jones</t>
  </si>
  <si>
    <t>Sarah Lee</t>
  </si>
  <si>
    <t>Sarah Lewis</t>
  </si>
  <si>
    <t>Sarah Long</t>
  </si>
  <si>
    <t>Sarah Miller</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</si>
  <si>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</si>
  <si>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</si>
  <si>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</si>
  <si>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</si>
  <si>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</si>
  <si>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</si>
  <si>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</si>
  <si>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</si>
  <si>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</si>
  <si>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</si>
  <si>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</si>
  <si>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</si>
  <si>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</si>
  <si>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</si>
  <si>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</si>
  <si>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</si>
  <si>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</si>
  <si>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</si>
  <si>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</si>
  <si>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Allen</t>
  </si>
  <si>
    <t>Savannah Baker</t>
  </si>
  <si>
    <t>Savannah Bell</t>
  </si>
  <si>
    <t>Savannah Brooks</t>
  </si>
  <si>
    <t>Savannah Campbell</t>
  </si>
  <si>
    <t>Savannah Carter</t>
  </si>
  <si>
    <t>Savannah Collins</t>
  </si>
  <si>
    <t>Savannah Cook</t>
  </si>
  <si>
    <t>Savannah Cox</t>
  </si>
  <si>
    <t>Savannah Edwards</t>
  </si>
  <si>
    <t>Savannah Evans</t>
  </si>
  <si>
    <t>Savannah Gray</t>
  </si>
  <si>
    <t>Savannah Green</t>
  </si>
  <si>
    <t>Savannah Hall</t>
  </si>
  <si>
    <t>Savannah Hernandez</t>
  </si>
  <si>
    <t>Savannah Hill</t>
  </si>
  <si>
    <t>Savannah Howard</t>
  </si>
  <si>
    <t>Savannah James</t>
  </si>
  <si>
    <t>Savannah Kelly</t>
  </si>
  <si>
    <t>Savannah King</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</si>
  <si>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</si>
  <si>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</si>
  <si>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</si>
  <si>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</si>
  <si>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</si>
  <si>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</si>
  <si>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</si>
  <si>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</si>
  <si>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</si>
  <si>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</si>
  <si>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</si>
  <si>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</si>
  <si>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</si>
  <si>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</si>
  <si>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</si>
  <si>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Stewart</t>
  </si>
  <si>
    <t>Savannah Travers</t>
  </si>
  <si>
    <t>Savannah Ward</t>
  </si>
  <si>
    <t>Savannah Watson</t>
  </si>
  <si>
    <t>Savannah Wright</t>
  </si>
  <si>
    <t>Savannah Young</t>
  </si>
  <si>
    <t>Scott Seely</t>
  </si>
  <si>
    <t>Sean Adams</t>
  </si>
  <si>
    <t>Sean Allen</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</si>
  <si>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</si>
  <si>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</si>
  <si>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</si>
  <si>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</si>
  <si>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</si>
  <si>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</si>
  <si>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</si>
  <si>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</si>
  <si>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</si>
  <si>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</si>
  <si>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</si>
  <si>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</si>
  <si>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</si>
  <si>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</si>
  <si>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</si>
  <si>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</si>
  <si>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</si>
  <si>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</si>
  <si>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</si>
  <si>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</si>
  <si>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</si>
  <si>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</si>
  <si>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</si>
  <si>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</si>
  <si>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</si>
  <si>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</si>
  <si>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</si>
  <si>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</si>
  <si>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</si>
  <si>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</si>
  <si>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</si>
  <si>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</si>
  <si>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</si>
  <si>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</si>
  <si>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</si>
  <si>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</si>
  <si>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</si>
  <si>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</si>
  <si>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</si>
  <si>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</si>
  <si>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</si>
  <si>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</si>
  <si>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</si>
  <si>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</si>
  <si>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</si>
  <si>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</si>
  <si>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</si>
  <si>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</si>
  <si>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</si>
  <si>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</si>
  <si>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</si>
  <si>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</si>
  <si>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</si>
  <si>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</si>
  <si>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</si>
  <si>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</si>
  <si>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</si>
  <si>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</si>
  <si>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</si>
  <si>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</si>
  <si>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</si>
  <si>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</si>
  <si>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Ward</t>
  </si>
  <si>
    <t>Sebastian Watson</t>
  </si>
  <si>
    <t>Sergio Arun</t>
  </si>
  <si>
    <t>Sergio Chandra</t>
  </si>
  <si>
    <t>Sergio Fernandez</t>
  </si>
  <si>
    <t>Sergio Garcia</t>
  </si>
  <si>
    <t>Sergio Gonzalez</t>
  </si>
  <si>
    <t>Sergio Kapoor</t>
  </si>
  <si>
    <t>Sergio Madan</t>
  </si>
  <si>
    <t>Sergio Malhotra</t>
  </si>
  <si>
    <t>Sergio Martinez</t>
  </si>
  <si>
    <t>Sergio Mehta</t>
  </si>
  <si>
    <t>Sergio Patel</t>
  </si>
  <si>
    <t>Sergio Prasad</t>
  </si>
  <si>
    <t>Sergio Rana</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</si>
  <si>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</si>
  <si>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</si>
  <si>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</si>
  <si>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</si>
  <si>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</si>
  <si>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</si>
  <si>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</si>
  <si>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</si>
  <si>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</si>
  <si>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</si>
  <si>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</si>
  <si>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</si>
  <si>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</si>
  <si>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</si>
  <si>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</si>
  <si>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</si>
  <si>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</si>
  <si>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</si>
  <si>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</si>
  <si>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Carter</t>
  </si>
  <si>
    <t>Seth Clark</t>
  </si>
  <si>
    <t>Seth Collins</t>
  </si>
  <si>
    <t>Seth Cook</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</si>
  <si>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</si>
  <si>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</si>
  <si>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</si>
  <si>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</si>
  <si>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</si>
  <si>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</si>
  <si>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</si>
  <si>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</si>
  <si>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</si>
  <si>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</si>
  <si>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</si>
  <si>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</si>
  <si>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</si>
  <si>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</si>
  <si>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</si>
  <si>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</si>
  <si>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</si>
  <si>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</si>
  <si>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</si>
  <si>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</si>
  <si>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</si>
  <si>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</si>
  <si>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</si>
  <si>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</si>
  <si>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</si>
  <si>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</si>
  <si>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</si>
  <si>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</si>
  <si>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</si>
  <si>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</si>
  <si>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</si>
  <si>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</si>
  <si>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</si>
  <si>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</si>
  <si>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</si>
  <si>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</si>
  <si>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</si>
  <si>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</si>
  <si>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</si>
  <si>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</si>
  <si>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</si>
  <si>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</si>
  <si>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</si>
  <si>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</si>
  <si>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</si>
  <si>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</si>
  <si>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</si>
  <si>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</si>
  <si>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</si>
  <si>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Ross</t>
  </si>
  <si>
    <t>Seth Sanchez</t>
  </si>
  <si>
    <t>Seth Sanders</t>
  </si>
  <si>
    <t>Seth Scott</t>
  </si>
  <si>
    <t>Seth Simmons</t>
  </si>
  <si>
    <t>Seth Smith</t>
  </si>
  <si>
    <t>Seth Stewart</t>
  </si>
  <si>
    <t>Seth Taylor</t>
  </si>
  <si>
    <t>Seth Thomas</t>
  </si>
  <si>
    <t>Seth Torres</t>
  </si>
  <si>
    <t>Seth Turner</t>
  </si>
  <si>
    <t>Seth Ward</t>
  </si>
  <si>
    <t>Seth Washington</t>
  </si>
  <si>
    <t>Seth Watson</t>
  </si>
  <si>
    <t>Seth White</t>
  </si>
  <si>
    <t>Seth Williams</t>
  </si>
  <si>
    <t>Seth Wilson</t>
  </si>
  <si>
    <t>Seth Wood</t>
  </si>
  <si>
    <t>Seth Wright</t>
  </si>
  <si>
    <t>Seth Young</t>
  </si>
  <si>
    <t>Shane Arun</t>
  </si>
  <si>
    <t>Shane Chandra</t>
  </si>
  <si>
    <t>Shane Kapoor</t>
  </si>
  <si>
    <t>Shane Kovar</t>
  </si>
  <si>
    <t>Shane Lopez</t>
  </si>
  <si>
    <t>Shane Madan</t>
  </si>
  <si>
    <t>Shane Malhotra</t>
  </si>
  <si>
    <t>Shane Martinez</t>
  </si>
  <si>
    <t>Shane Mehta</t>
  </si>
  <si>
    <t>Shane Rana</t>
  </si>
  <si>
    <t>Shane Rodriguez</t>
  </si>
  <si>
    <t>Shane Sai</t>
  </si>
  <si>
    <t>Shane Sanchez</t>
  </si>
  <si>
    <t>Shane Srini</t>
  </si>
  <si>
    <t>Shane Subram</t>
  </si>
  <si>
    <t>Shannon Alonso</t>
  </si>
  <si>
    <t>Shannon Alvarez</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</si>
  <si>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</si>
  <si>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</si>
  <si>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</si>
  <si>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</si>
  <si>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</si>
  <si>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</si>
  <si>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</si>
  <si>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</si>
  <si>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</si>
  <si>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</si>
  <si>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</si>
  <si>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</si>
  <si>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</si>
  <si>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</si>
  <si>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</si>
  <si>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</si>
  <si>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Navarro</t>
  </si>
  <si>
    <t>Shannon Romero</t>
  </si>
  <si>
    <t>Shannon Sanz</t>
  </si>
  <si>
    <t>Shannon Suarez</t>
  </si>
  <si>
    <t>Shannon Torres</t>
  </si>
  <si>
    <t>Shannon Ye</t>
  </si>
  <si>
    <t>Shannon Zeng</t>
  </si>
  <si>
    <t>Shannon Zhou</t>
  </si>
  <si>
    <t>Shannon Zhu</t>
  </si>
  <si>
    <t>Sharon Anand</t>
  </si>
  <si>
    <t>Sharon Andersen</t>
  </si>
  <si>
    <t>Sharon Carson</t>
  </si>
  <si>
    <t>Sharon Chander</t>
  </si>
  <si>
    <t>Sharon Deng</t>
  </si>
  <si>
    <t>Sharon Goel</t>
  </si>
  <si>
    <t>Sharon Kumar</t>
  </si>
  <si>
    <t>Sharon Lal</t>
  </si>
  <si>
    <t>Sharon Luo</t>
  </si>
  <si>
    <t>Sharon Nath</t>
  </si>
  <si>
    <t>Sharon Raje</t>
  </si>
  <si>
    <t>Sharon Shan</t>
  </si>
  <si>
    <t>Sharon Xie</t>
  </si>
  <si>
    <t>Shaun Anand</t>
  </si>
  <si>
    <t>Shaun Andersen</t>
  </si>
  <si>
    <t>Shaun Chapman</t>
  </si>
  <si>
    <t>Shaun Deng</t>
  </si>
  <si>
    <t>Shaun Goel</t>
  </si>
  <si>
    <t>Shaun Jai</t>
  </si>
  <si>
    <t>Shaun Kumar</t>
  </si>
  <si>
    <t>Shaun Pal</t>
  </si>
  <si>
    <t>Shaun Raje</t>
  </si>
  <si>
    <t>Shaun Raji</t>
  </si>
  <si>
    <t>Shaun Sharma</t>
  </si>
  <si>
    <t>Shaun She</t>
  </si>
  <si>
    <t>Shaun Tang</t>
  </si>
  <si>
    <t>Shaun Xu</t>
  </si>
  <si>
    <t>Shawn Anand</t>
  </si>
  <si>
    <t>Shawn Andersen</t>
  </si>
  <si>
    <t>Shawn Black</t>
  </si>
  <si>
    <t>Shawn Deng</t>
  </si>
  <si>
    <t>Shawn Goel</t>
  </si>
  <si>
    <t>Shawn Jai</t>
  </si>
  <si>
    <t>Shawn Lal</t>
  </si>
  <si>
    <t>Shawn Nara</t>
  </si>
  <si>
    <t>Shawn Nath</t>
  </si>
  <si>
    <t>Shawn Pal</t>
  </si>
  <si>
    <t>Shawn Rai</t>
  </si>
  <si>
    <t>Shawn Raji</t>
  </si>
  <si>
    <t>Shawn Shan</t>
  </si>
  <si>
    <t>Shawn Sharma</t>
  </si>
  <si>
    <t>Shawn She</t>
  </si>
  <si>
    <t>Shawn Xie</t>
  </si>
  <si>
    <t>Shawn Xu</t>
  </si>
  <si>
    <t>Shawn Yuan</t>
  </si>
  <si>
    <t>Shawna Anand</t>
  </si>
  <si>
    <t>Shawna Chander</t>
  </si>
  <si>
    <t>Shawna Deng</t>
  </si>
  <si>
    <t>Shawna Jai</t>
  </si>
  <si>
    <t>Shawna Luo</t>
  </si>
  <si>
    <t>Shawna Pal</t>
  </si>
  <si>
    <t>Shawna Rai</t>
  </si>
  <si>
    <t>Shawna Raje</t>
  </si>
  <si>
    <t>Shawna Sharma</t>
  </si>
  <si>
    <t>Shawna She</t>
  </si>
  <si>
    <t>Shawna Simpson</t>
  </si>
  <si>
    <t>Shawna Tang</t>
  </si>
  <si>
    <t>Shawna Xie</t>
  </si>
  <si>
    <t>Shawna Yuan</t>
  </si>
  <si>
    <t>Sheena Anand</t>
  </si>
  <si>
    <t>Sheena Andersen</t>
  </si>
  <si>
    <t>Sheena Black</t>
  </si>
  <si>
    <t>Sheena Chande</t>
  </si>
  <si>
    <t>Sheena Chander</t>
  </si>
  <si>
    <t>Sheena Goel</t>
  </si>
  <si>
    <t>Sheena Jai</t>
  </si>
  <si>
    <t>Sheena Kennedy</t>
  </si>
  <si>
    <t>Sheena Luo</t>
  </si>
  <si>
    <t>Sheena Nara</t>
  </si>
  <si>
    <t>Sheena Nath</t>
  </si>
  <si>
    <t>Sheena Rai</t>
  </si>
  <si>
    <t>Sheena Raje</t>
  </si>
  <si>
    <t>Sheena Shen</t>
  </si>
  <si>
    <t>Sheena Xie</t>
  </si>
  <si>
    <t>Sheena Xu</t>
  </si>
  <si>
    <t>Sheila Alvarez</t>
  </si>
  <si>
    <t>Sheila Gutierrez</t>
  </si>
  <si>
    <t>Sheila Hernandez</t>
  </si>
  <si>
    <t>Sheila Martin</t>
  </si>
  <si>
    <t>Sheila Moreno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</si>
  <si>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</si>
  <si>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</si>
  <si>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</si>
  <si>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</si>
  <si>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</si>
  <si>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</si>
  <si>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</si>
  <si>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</si>
  <si>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</si>
  <si>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</si>
  <si>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</si>
  <si>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</si>
  <si>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</si>
  <si>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</si>
  <si>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</si>
  <si>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</si>
  <si>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</si>
  <si>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</si>
  <si>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</si>
  <si>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</si>
  <si>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</si>
  <si>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</si>
  <si>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</si>
  <si>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</si>
  <si>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</si>
  <si>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</si>
  <si>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</si>
  <si>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</si>
  <si>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</si>
  <si>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</si>
  <si>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</si>
  <si>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</si>
  <si>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</si>
  <si>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</si>
  <si>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</si>
  <si>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</si>
  <si>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</si>
  <si>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</si>
  <si>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</si>
  <si>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</si>
  <si>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</si>
  <si>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</si>
  <si>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</si>
  <si>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</si>
  <si>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</si>
  <si>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</si>
  <si>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</si>
  <si>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</si>
  <si>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</si>
  <si>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</si>
  <si>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</si>
  <si>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</si>
  <si>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</si>
  <si>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</si>
  <si>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</si>
  <si>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</si>
  <si>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</si>
  <si>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</si>
  <si>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Edwards</t>
  </si>
  <si>
    <t>Sophia Evans</t>
  </si>
  <si>
    <t>Sophia Gonzalez</t>
  </si>
  <si>
    <t>Sophia Green</t>
  </si>
  <si>
    <t>Sophia Hall</t>
  </si>
  <si>
    <t>Sophia Hernandez</t>
  </si>
  <si>
    <t>Sophia Hill</t>
  </si>
  <si>
    <t>Sophia King</t>
  </si>
  <si>
    <t>Sophia Lopez</t>
  </si>
  <si>
    <t>Sophia Mitchell</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</si>
  <si>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</si>
  <si>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</si>
  <si>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</si>
  <si>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</si>
  <si>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</si>
  <si>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</si>
  <si>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</si>
  <si>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</si>
  <si>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</si>
  <si>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</si>
  <si>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</si>
  <si>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</si>
  <si>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</si>
  <si>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</si>
  <si>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</si>
  <si>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</si>
  <si>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</si>
  <si>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</si>
  <si>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</si>
  <si>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</si>
  <si>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</si>
  <si>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</si>
  <si>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</si>
  <si>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</si>
  <si>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</si>
  <si>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</si>
  <si>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</si>
  <si>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</si>
  <si>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</si>
  <si>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</si>
  <si>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</si>
  <si>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</si>
  <si>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</si>
  <si>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</si>
  <si>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</si>
  <si>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</si>
  <si>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Guo</t>
  </si>
  <si>
    <t>Stacey Hee</t>
  </si>
  <si>
    <t>Stacey Huang</t>
  </si>
  <si>
    <t>Stacey Liang</t>
  </si>
  <si>
    <t>Stacey Lin</t>
  </si>
  <si>
    <t>Stacey Liu</t>
  </si>
  <si>
    <t>Stacey Lu</t>
  </si>
  <si>
    <t>Stacey Ma</t>
  </si>
  <si>
    <t>Stacey Sun</t>
  </si>
  <si>
    <t>Stacey Wang</t>
  </si>
  <si>
    <t>Stacey Wu</t>
  </si>
  <si>
    <t>Stacey Xu</t>
  </si>
  <si>
    <t>Stacey Ye</t>
  </si>
  <si>
    <t>Stacey Zhao</t>
  </si>
  <si>
    <t>Stacey Zhu</t>
  </si>
  <si>
    <t>Stacy Blanco</t>
  </si>
  <si>
    <t>Stacy Carlson</t>
  </si>
  <si>
    <t>Stacy Gomez</t>
  </si>
  <si>
    <t>Stacy Gutierrez</t>
  </si>
  <si>
    <t>Stacy Hernandez</t>
  </si>
  <si>
    <t>Stacy Martin</t>
  </si>
  <si>
    <t>Stacy Moreno</t>
  </si>
  <si>
    <t>Stacy Munoz</t>
  </si>
  <si>
    <t>Stacy Ortega</t>
  </si>
  <si>
    <t>Stacy Rubio</t>
  </si>
  <si>
    <t>Stacy Ruiz</t>
  </si>
  <si>
    <t>Stacy Suarez</t>
  </si>
  <si>
    <t>Stacy Torres</t>
  </si>
  <si>
    <t>Stacy Vazquez</t>
  </si>
  <si>
    <t>Stanley Arun</t>
  </si>
  <si>
    <t>Stanley Chandra</t>
  </si>
  <si>
    <t>Stanley Fernandez</t>
  </si>
  <si>
    <t>Stanley Garcia</t>
  </si>
  <si>
    <t>Stanley Gonzalez</t>
  </si>
  <si>
    <t>Stanley Mehta</t>
  </si>
  <si>
    <t>Stanley Perez</t>
  </si>
  <si>
    <t>Stanley Prasad</t>
  </si>
  <si>
    <t>Stanley Raman</t>
  </si>
  <si>
    <t>Stanley Rodriguez</t>
  </si>
  <si>
    <t>Stanley Sai</t>
  </si>
  <si>
    <t>Stanley Sanchez</t>
  </si>
  <si>
    <t>Stanley Schmidt</t>
  </si>
  <si>
    <t>Stanley Srini</t>
  </si>
  <si>
    <t>Stanley Subram</t>
  </si>
  <si>
    <t>Stanley Weber</t>
  </si>
  <si>
    <t>Stefanie Fernandez</t>
  </si>
  <si>
    <t>Stefanie Gonzalez</t>
  </si>
  <si>
    <t>Stefanie Jordan</t>
  </si>
  <si>
    <t>Stefanie Lopez</t>
  </si>
  <si>
    <t>Stefanie Malhotra</t>
  </si>
  <si>
    <t>Stefanie Martinez</t>
  </si>
  <si>
    <t>Stefanie Mehta</t>
  </si>
  <si>
    <t>Stefanie Patel</t>
  </si>
  <si>
    <t>Stefanie Prasad</t>
  </si>
  <si>
    <t>Stefanie Raman</t>
  </si>
  <si>
    <t>Stefanie Rodriguez</t>
  </si>
  <si>
    <t>Stefanie Schmidt</t>
  </si>
  <si>
    <t>Stefanie Smith</t>
  </si>
  <si>
    <t>Stefanie Suri</t>
  </si>
  <si>
    <t>Stefanie Weber</t>
  </si>
  <si>
    <t>Stephanie Adams</t>
  </si>
  <si>
    <t>Stephanie Alexander</t>
  </si>
  <si>
    <t>Stephanie Allen</t>
  </si>
  <si>
    <t>Stephanie Bailey</t>
  </si>
  <si>
    <t>Stephanie Baker</t>
  </si>
  <si>
    <t>Stephanie Barnes</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</si>
  <si>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</si>
  <si>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</si>
  <si>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</si>
  <si>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</si>
  <si>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</si>
  <si>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</si>
  <si>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</si>
  <si>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</si>
  <si>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</si>
  <si>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</si>
  <si>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</si>
  <si>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</si>
  <si>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</si>
  <si>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</si>
  <si>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</si>
  <si>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</si>
  <si>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</si>
  <si>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</si>
  <si>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</si>
  <si>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</si>
  <si>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</si>
  <si>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</si>
  <si>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</si>
  <si>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</si>
  <si>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</si>
  <si>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</si>
  <si>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</si>
  <si>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</si>
  <si>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</si>
  <si>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</si>
  <si>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</si>
  <si>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</si>
  <si>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</si>
  <si>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</si>
  <si>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</si>
  <si>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</si>
  <si>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</si>
  <si>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</si>
  <si>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</si>
  <si>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</si>
  <si>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</si>
  <si>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</si>
  <si>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</si>
  <si>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</si>
  <si>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</si>
  <si>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</si>
  <si>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</si>
  <si>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</si>
  <si>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</si>
  <si>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</si>
  <si>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</si>
  <si>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</si>
  <si>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</si>
  <si>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</si>
  <si>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</si>
  <si>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</si>
  <si>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</si>
  <si>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</si>
  <si>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Gao</t>
  </si>
  <si>
    <t>Steve Guo</t>
  </si>
  <si>
    <t>Steve He</t>
  </si>
  <si>
    <t>Steve Hu</t>
  </si>
  <si>
    <t>Steve Li</t>
  </si>
  <si>
    <t>Steve Lin</t>
  </si>
  <si>
    <t>Steve Lu</t>
  </si>
  <si>
    <t>Steve Ma</t>
  </si>
  <si>
    <t>Steve Sun</t>
  </si>
  <si>
    <t>Steve Wagner</t>
  </si>
  <si>
    <t>Steve Wu</t>
  </si>
  <si>
    <t>Steve Xu</t>
  </si>
  <si>
    <t>Steve Yang</t>
  </si>
  <si>
    <t>Steve Zeng</t>
  </si>
  <si>
    <t>Steve Zheng</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</si>
  <si>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</si>
  <si>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</si>
  <si>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</si>
  <si>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</si>
  <si>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</si>
  <si>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</si>
  <si>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</si>
  <si>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</si>
  <si>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</si>
  <si>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</si>
  <si>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</si>
  <si>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</si>
  <si>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</si>
  <si>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</si>
  <si>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</si>
  <si>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Richardson</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</si>
  <si>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</si>
  <si>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</si>
  <si>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</si>
  <si>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</si>
  <si>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</si>
  <si>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</si>
  <si>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</si>
  <si>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</si>
  <si>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</si>
  <si>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</si>
  <si>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</si>
  <si>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</si>
  <si>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Martinez</t>
  </si>
  <si>
    <t>Summer Mehta</t>
  </si>
  <si>
    <t>Summer Perez</t>
  </si>
  <si>
    <t>Summer Prasad</t>
  </si>
  <si>
    <t>Summer Rana</t>
  </si>
  <si>
    <t>Summer Rodriguez</t>
  </si>
  <si>
    <t>Summer Sanchez</t>
  </si>
  <si>
    <t>Summer Smith</t>
  </si>
  <si>
    <t>Summer Suri</t>
  </si>
  <si>
    <t>Sunil Uppal</t>
  </si>
  <si>
    <t>Susan Huang</t>
  </si>
  <si>
    <t>Susan Li</t>
  </si>
  <si>
    <t>Susan Liang</t>
  </si>
  <si>
    <t>Susan Lin</t>
  </si>
  <si>
    <t>Susan Ma</t>
  </si>
  <si>
    <t>Susan Sun</t>
  </si>
  <si>
    <t>Susan Wang</t>
  </si>
  <si>
    <t>Susan Wu</t>
  </si>
  <si>
    <t>Susan Xu</t>
  </si>
  <si>
    <t>Susan Yang</t>
  </si>
  <si>
    <t>Susan Ye</t>
  </si>
  <si>
    <t>Susan Zeng</t>
  </si>
  <si>
    <t>Susan Zheng</t>
  </si>
  <si>
    <t>Susan Zhou</t>
  </si>
  <si>
    <t>Susan Zhu</t>
  </si>
  <si>
    <t>Suzanne Chen</t>
  </si>
  <si>
    <t>Suzanne Gao</t>
  </si>
  <si>
    <t>Suzanne Guo</t>
  </si>
  <si>
    <t>Suzanne He</t>
  </si>
  <si>
    <t>Suzanne Hu</t>
  </si>
  <si>
    <t>Suzanne Huang</t>
  </si>
  <si>
    <t>Suzanne Li</t>
  </si>
  <si>
    <t>Suzanne Liang</t>
  </si>
  <si>
    <t>Suzanne Ma</t>
  </si>
  <si>
    <t>Suzanne She</t>
  </si>
  <si>
    <t>Suzanne Wang</t>
  </si>
  <si>
    <t>Suzanne Wu</t>
  </si>
  <si>
    <t>Suzanne Xu</t>
  </si>
  <si>
    <t>Suzanne Yang</t>
  </si>
  <si>
    <t>Suzanne Ye</t>
  </si>
  <si>
    <t>Suzanne Zhou</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</si>
  <si>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</si>
  <si>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</si>
  <si>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</si>
  <si>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</si>
  <si>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</si>
  <si>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</si>
  <si>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</si>
  <si>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</si>
  <si>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</si>
  <si>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</si>
  <si>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</si>
  <si>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</si>
  <si>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</si>
  <si>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</si>
  <si>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Coleman</t>
  </si>
  <si>
    <t>Sydney Collins</t>
  </si>
  <si>
    <t>Sydney Cooper</t>
  </si>
  <si>
    <t>Sydney Davis</t>
  </si>
  <si>
    <t>Sydney Diaz</t>
  </si>
  <si>
    <t>Sydney Edwards</t>
  </si>
  <si>
    <t>Sydney Evans</t>
  </si>
  <si>
    <t>Sydney Flores</t>
  </si>
  <si>
    <t>Sydney Foster</t>
  </si>
  <si>
    <t>Sydney Garcia</t>
  </si>
  <si>
    <t>Sydney Gonzales</t>
  </si>
  <si>
    <t>Sydney Gonzalez</t>
  </si>
  <si>
    <t>Sydney Gray</t>
  </si>
  <si>
    <t>Sydney Hall</t>
  </si>
  <si>
    <t>Sydney Harris</t>
  </si>
  <si>
    <t>Sydney Henderson</t>
  </si>
  <si>
    <t>Sydney Hernandez</t>
  </si>
  <si>
    <t>Sydney Hill</t>
  </si>
  <si>
    <t>Sydney Howard</t>
  </si>
  <si>
    <t>Sydney James</t>
  </si>
  <si>
    <t>Sydney Jenkins</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</si>
  <si>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</si>
  <si>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</si>
  <si>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</si>
  <si>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</si>
  <si>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</si>
  <si>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</si>
  <si>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</si>
  <si>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</si>
  <si>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</si>
  <si>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</si>
  <si>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</si>
  <si>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</si>
  <si>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</si>
  <si>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</si>
  <si>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</si>
  <si>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</si>
  <si>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</si>
  <si>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</si>
  <si>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</si>
  <si>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</si>
  <si>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</si>
  <si>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</si>
  <si>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</si>
  <si>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</si>
  <si>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</si>
  <si>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</si>
  <si>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</si>
  <si>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</si>
  <si>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</si>
  <si>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</si>
  <si>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</si>
  <si>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</si>
  <si>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</si>
  <si>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</si>
  <si>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</si>
  <si>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</si>
  <si>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Thompson</t>
  </si>
  <si>
    <t>Sydney Travers</t>
  </si>
  <si>
    <t>Sydney Walker</t>
  </si>
  <si>
    <t>Sydney Ward</t>
  </si>
  <si>
    <t>Sydney Watson</t>
  </si>
  <si>
    <t>Sydney White</t>
  </si>
  <si>
    <t>Sydney Williams</t>
  </si>
  <si>
    <t>Sydney Wilson</t>
  </si>
  <si>
    <t>Sydney Wright</t>
  </si>
  <si>
    <t>Sydney Young</t>
  </si>
  <si>
    <t>Sylvia Spencer</t>
  </si>
  <si>
    <t>Tabitha Alonso</t>
  </si>
  <si>
    <t>Tabitha Blanco</t>
  </si>
  <si>
    <t>Tabitha Carlson</t>
  </si>
  <si>
    <t>Tabitha Diaz</t>
  </si>
  <si>
    <t>Tabitha Dominguez</t>
  </si>
  <si>
    <t>Tabitha Fernandez</t>
  </si>
  <si>
    <t>Tabitha Garcia</t>
  </si>
  <si>
    <t>Tabitha Gill</t>
  </si>
  <si>
    <t>Tabitha Jimenez</t>
  </si>
  <si>
    <t>Tabitha Kapoor</t>
  </si>
  <si>
    <t>Tabitha Martinez</t>
  </si>
  <si>
    <t>Tabitha Mehta</t>
  </si>
  <si>
    <t>Tabitha Munoz</t>
  </si>
  <si>
    <t>Tabitha Navarro</t>
  </si>
  <si>
    <t>Tabitha Patel</t>
  </si>
  <si>
    <t>Tabitha Perez</t>
  </si>
  <si>
    <t>Tabitha Ramos</t>
  </si>
  <si>
    <t>Tabitha Rana</t>
  </si>
  <si>
    <t>Tabitha Rodriguez</t>
  </si>
  <si>
    <t>Tabitha Romero</t>
  </si>
  <si>
    <t>Tabitha Ruiz</t>
  </si>
  <si>
    <t>Tabitha Sai</t>
  </si>
  <si>
    <t>Tabitha Sanchez</t>
  </si>
  <si>
    <t>Tabitha Smith</t>
  </si>
  <si>
    <t>Tabitha Suri</t>
  </si>
  <si>
    <t>Tabitha Torres</t>
  </si>
  <si>
    <t>Tabitha Vazquez</t>
  </si>
  <si>
    <t>Tamara Andersen</t>
  </si>
  <si>
    <t>Tamara Black</t>
  </si>
  <si>
    <t>Tamara Cai</t>
  </si>
  <si>
    <t>Tamara Chande</t>
  </si>
  <si>
    <t>Tamara Chander</t>
  </si>
  <si>
    <t>Tamara Chen</t>
  </si>
  <si>
    <t>Tamara Gao</t>
  </si>
  <si>
    <t>Tamara Goldberg</t>
  </si>
  <si>
    <t>Tamara Guo</t>
  </si>
  <si>
    <t>Tamara He</t>
  </si>
  <si>
    <t>Tamara Hu</t>
  </si>
  <si>
    <t>Tamara Lal</t>
  </si>
  <si>
    <t>Tamara Li</t>
  </si>
  <si>
    <t>Tamara Liang</t>
  </si>
  <si>
    <t>Tamara Lin</t>
  </si>
  <si>
    <t>Tamara Lu</t>
  </si>
  <si>
    <t>Tamara Ma</t>
  </si>
  <si>
    <t>Tamara Nath</t>
  </si>
  <si>
    <t>Tamara Raje</t>
  </si>
  <si>
    <t>Tamara Sharma</t>
  </si>
  <si>
    <t>Tamara Tang</t>
  </si>
  <si>
    <t>Tamara Wang</t>
  </si>
  <si>
    <t>Tamara Wu</t>
  </si>
  <si>
    <t>Tamara Xie</t>
  </si>
  <si>
    <t>Tamara Xu</t>
  </si>
  <si>
    <t>Tamara Yang</t>
  </si>
  <si>
    <t>Tamara Zeng</t>
  </si>
  <si>
    <t>Tamara Zhou</t>
  </si>
  <si>
    <t>Tamara Zhu</t>
  </si>
  <si>
    <t>Tamer Salah</t>
  </si>
  <si>
    <t>Tammy Chandra</t>
  </si>
  <si>
    <t>Tammy Garcia</t>
  </si>
  <si>
    <t>Tammy Gonzalez</t>
  </si>
  <si>
    <t>Tammy Lopez</t>
  </si>
  <si>
    <t>Tammy Madan</t>
  </si>
  <si>
    <t>Tammy Malhotra</t>
  </si>
  <si>
    <t>Tammy Martinez</t>
  </si>
  <si>
    <t>Tammy Mehta</t>
  </si>
  <si>
    <t>Tammy Patel</t>
  </si>
  <si>
    <t>Tammy Prasad</t>
  </si>
  <si>
    <t>Tammy Raman</t>
  </si>
  <si>
    <t>Tammy Randall</t>
  </si>
  <si>
    <t>Tammy Sai</t>
  </si>
  <si>
    <t>Tammy Sanchez</t>
  </si>
  <si>
    <t>Tammy Sara</t>
  </si>
  <si>
    <t>Tammy Smith</t>
  </si>
  <si>
    <t>Tammy Suri</t>
  </si>
  <si>
    <t>Tammy Weber</t>
  </si>
  <si>
    <t>Tanya Alonso</t>
  </si>
  <si>
    <t>Tanya Blanco</t>
  </si>
  <si>
    <t>Tanya Dominguez</t>
  </si>
  <si>
    <t>Tanya Gill</t>
  </si>
  <si>
    <t>Tanya Gutierrez</t>
  </si>
  <si>
    <t>Tanya Navarro</t>
  </si>
  <si>
    <t>Tanya Romero</t>
  </si>
  <si>
    <t>Tanya Sanz</t>
  </si>
  <si>
    <t>Tanya Serrano</t>
  </si>
  <si>
    <t>Tanya Suarez</t>
  </si>
  <si>
    <t>Tanya Torres</t>
  </si>
  <si>
    <t>Tanya Vazquez</t>
  </si>
  <si>
    <t>Tara Black</t>
  </si>
  <si>
    <t>Tara Chande</t>
  </si>
  <si>
    <t>Tara Chander</t>
  </si>
  <si>
    <t>Tara Deng</t>
  </si>
  <si>
    <t>Tara Luo</t>
  </si>
  <si>
    <t>Tara Nath</t>
  </si>
  <si>
    <t>Tara Pal</t>
  </si>
  <si>
    <t>Tara Rai</t>
  </si>
  <si>
    <t>Tara Raji</t>
  </si>
  <si>
    <t>Tara Shan</t>
  </si>
  <si>
    <t>Tara Sharma</t>
  </si>
  <si>
    <t>Tara She</t>
  </si>
  <si>
    <t>Tara Sutton</t>
  </si>
  <si>
    <t>Tara Xie</t>
  </si>
  <si>
    <t>Tara Yuan</t>
  </si>
  <si>
    <t>Tasha Andersen</t>
  </si>
  <si>
    <t>Tasha Ashe</t>
  </si>
  <si>
    <t>Tasha Chande</t>
  </si>
  <si>
    <t>Tasha Chander</t>
  </si>
  <si>
    <t>Tasha Goel</t>
  </si>
  <si>
    <t>Tasha Lal</t>
  </si>
  <si>
    <t>Tasha Luo</t>
  </si>
  <si>
    <t>Tasha Nara</t>
  </si>
  <si>
    <t>Tasha Sharma</t>
  </si>
  <si>
    <t>Tasha She</t>
  </si>
  <si>
    <t>Tasha Shen</t>
  </si>
  <si>
    <t>Tasha Tang</t>
  </si>
  <si>
    <t>Tasha Xie</t>
  </si>
  <si>
    <t>Tasha Yuan</t>
  </si>
  <si>
    <t>Taylor Alexander</t>
  </si>
  <si>
    <t>Taylor Anderson</t>
  </si>
  <si>
    <t>Taylor Bailey</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</si>
  <si>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</si>
  <si>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</si>
  <si>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</si>
  <si>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</si>
  <si>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</si>
  <si>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</si>
  <si>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</si>
  <si>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</si>
  <si>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</si>
  <si>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</si>
  <si>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</si>
  <si>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</si>
  <si>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</si>
  <si>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</si>
  <si>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</si>
  <si>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</si>
  <si>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</si>
  <si>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</si>
  <si>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</si>
  <si>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</si>
  <si>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</si>
  <si>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</si>
  <si>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</si>
  <si>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</si>
  <si>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</si>
  <si>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</si>
  <si>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</si>
  <si>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</si>
  <si>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</si>
  <si>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</si>
  <si>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</si>
  <si>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</si>
  <si>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</si>
  <si>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</si>
  <si>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</si>
  <si>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</si>
  <si>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</si>
  <si>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</si>
  <si>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</si>
  <si>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</si>
  <si>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</si>
  <si>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</si>
  <si>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</si>
  <si>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</si>
  <si>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</si>
  <si>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</si>
  <si>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</si>
  <si>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</si>
  <si>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</si>
  <si>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</si>
  <si>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</si>
  <si>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</si>
  <si>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</si>
  <si>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</si>
  <si>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</si>
  <si>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</si>
  <si>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</si>
  <si>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</si>
  <si>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</si>
  <si>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</si>
  <si>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</si>
  <si>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Williams</t>
  </si>
  <si>
    <t>Taylor Wilson</t>
  </si>
  <si>
    <t>Taylor Wood</t>
  </si>
  <si>
    <t>Teresa Alvarez</t>
  </si>
  <si>
    <t>Teresa Blanco</t>
  </si>
  <si>
    <t>Teresa Carlson</t>
  </si>
  <si>
    <t>Teresa Diaz</t>
  </si>
  <si>
    <t>Teresa Dominguez</t>
  </si>
  <si>
    <t>Teresa Gutierrez</t>
  </si>
  <si>
    <t>Teresa Martin</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</si>
  <si>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</si>
  <si>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</si>
  <si>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</si>
  <si>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</si>
  <si>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</si>
  <si>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</si>
  <si>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</si>
  <si>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</si>
  <si>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</si>
  <si>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</si>
  <si>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</si>
  <si>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</si>
  <si>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</si>
  <si>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Mehta</t>
  </si>
  <si>
    <t>Terrance Perez</t>
  </si>
  <si>
    <t>Terrance Raman</t>
  </si>
  <si>
    <t>Terrance Rodriguez</t>
  </si>
  <si>
    <t>Terrance Sara</t>
  </si>
  <si>
    <t>Terrance Smith</t>
  </si>
  <si>
    <t>Terrance Subram</t>
  </si>
  <si>
    <t>Terrance Suri</t>
  </si>
  <si>
    <t>Terrence Anand</t>
  </si>
  <si>
    <t>Terrence Andersen</t>
  </si>
  <si>
    <t>Terrence Black</t>
  </si>
  <si>
    <t>Terrence Chander</t>
  </si>
  <si>
    <t>Terrence Deng</t>
  </si>
  <si>
    <t>Terrence Goel</t>
  </si>
  <si>
    <t>Terrence Jai</t>
  </si>
  <si>
    <t>Terrence Luo</t>
  </si>
  <si>
    <t>Terrence Nara</t>
  </si>
  <si>
    <t>Terrence Nath</t>
  </si>
  <si>
    <t>Terrence Raji</t>
  </si>
  <si>
    <t>Terrence Shan</t>
  </si>
  <si>
    <t>Terrence She</t>
  </si>
  <si>
    <t>Terrence Xie</t>
  </si>
  <si>
    <t>Terrence Xu</t>
  </si>
  <si>
    <t>Terrence Yuan</t>
  </si>
  <si>
    <t>Terry Black</t>
  </si>
  <si>
    <t>Terry Champion</t>
  </si>
  <si>
    <t>Terry Chander</t>
  </si>
  <si>
    <t>Terry Deng</t>
  </si>
  <si>
    <t>Terry Jai</t>
  </si>
  <si>
    <t>Terry Kumar</t>
  </si>
  <si>
    <t>Terry Luo</t>
  </si>
  <si>
    <t>Terry Nara</t>
  </si>
  <si>
    <t>Terry Nath</t>
  </si>
  <si>
    <t>Terry Rai</t>
  </si>
  <si>
    <t>Terry Sharma</t>
  </si>
  <si>
    <t>Terry She</t>
  </si>
  <si>
    <t>Terry Shen</t>
  </si>
  <si>
    <t>Terry Tang</t>
  </si>
  <si>
    <t>Terry Xie</t>
  </si>
  <si>
    <t>Theodore Alonso</t>
  </si>
  <si>
    <t>Theodore Alvarez</t>
  </si>
  <si>
    <t>Theodore Browning</t>
  </si>
  <si>
    <t>Theodore Carlson</t>
  </si>
  <si>
    <t>Theodore Diaz</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</si>
  <si>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</si>
  <si>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</si>
  <si>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</si>
  <si>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</si>
  <si>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</si>
  <si>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</si>
  <si>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</si>
  <si>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</si>
  <si>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</si>
  <si>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</si>
  <si>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</si>
  <si>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</si>
  <si>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Serrano</t>
  </si>
  <si>
    <t>Theodore Suarez</t>
  </si>
  <si>
    <t>Theodore Torres</t>
  </si>
  <si>
    <t>Theodore Vazquez</t>
  </si>
  <si>
    <t>Theresa Alonso</t>
  </si>
  <si>
    <t>Theresa Alvarez</t>
  </si>
  <si>
    <t>Theresa Blanco</t>
  </si>
  <si>
    <t>Theresa Hernandez</t>
  </si>
  <si>
    <t>Theresa Jimenez</t>
  </si>
  <si>
    <t>Theresa Moreno</t>
  </si>
  <si>
    <t>Theresa Romero</t>
  </si>
  <si>
    <t>Theresa Rubio</t>
  </si>
  <si>
    <t>Theresa Schmidt</t>
  </si>
  <si>
    <t>Theresa Serrano</t>
  </si>
  <si>
    <t>Theresa Suarez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</si>
  <si>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</si>
  <si>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</si>
  <si>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</si>
  <si>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</si>
  <si>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</si>
  <si>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</si>
  <si>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</si>
  <si>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</si>
  <si>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</si>
  <si>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</si>
  <si>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</si>
  <si>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</si>
  <si>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</si>
  <si>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</si>
  <si>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</si>
  <si>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</si>
  <si>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</si>
  <si>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</si>
  <si>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</si>
  <si>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</si>
  <si>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</si>
  <si>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</si>
  <si>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</si>
  <si>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</si>
  <si>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</si>
  <si>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</si>
  <si>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</si>
  <si>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</si>
  <si>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</si>
  <si>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</si>
  <si>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</si>
  <si>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</si>
  <si>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</si>
  <si>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</si>
  <si>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</si>
  <si>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</si>
  <si>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</si>
  <si>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</si>
  <si>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</si>
  <si>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</si>
  <si>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</si>
  <si>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</si>
  <si>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</si>
  <si>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</si>
  <si>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</si>
  <si>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</si>
  <si>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</si>
  <si>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</si>
  <si>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Nelson</t>
  </si>
  <si>
    <t>Thomas Parker</t>
  </si>
  <si>
    <t>Thomas Patterson</t>
  </si>
  <si>
    <t>Thomas Perez</t>
  </si>
  <si>
    <t>Thomas Perry</t>
  </si>
  <si>
    <t>Thomas Phillips</t>
  </si>
  <si>
    <t>Thomas Roberts</t>
  </si>
  <si>
    <t>Thomas Robinson</t>
  </si>
  <si>
    <t>Thomas Rodriguez</t>
  </si>
  <si>
    <t>Thomas Ross</t>
  </si>
  <si>
    <t>Thomas Russell</t>
  </si>
  <si>
    <t>Thomas Sanchez</t>
  </si>
  <si>
    <t>Thomas Sharma</t>
  </si>
  <si>
    <t>Thomas Simmons</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</si>
  <si>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</si>
  <si>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</si>
  <si>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</si>
  <si>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</si>
  <si>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</si>
  <si>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</si>
  <si>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</si>
  <si>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</si>
  <si>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</si>
  <si>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</si>
  <si>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</si>
  <si>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</si>
  <si>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</si>
  <si>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</si>
  <si>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He</t>
  </si>
  <si>
    <t>Tiffany Hu</t>
  </si>
  <si>
    <t>Tiffany Huang</t>
  </si>
  <si>
    <t>Tiffany Li</t>
  </si>
  <si>
    <t>Tiffany Lin</t>
  </si>
  <si>
    <t>Tiffany Liu</t>
  </si>
  <si>
    <t>Tiffany Ma</t>
  </si>
  <si>
    <t>Tiffany Sun</t>
  </si>
  <si>
    <t>Tiffany Wang</t>
  </si>
  <si>
    <t>Tiffany Xu</t>
  </si>
  <si>
    <t>Tiffany Ye</t>
  </si>
  <si>
    <t>Tiffany Zhao</t>
  </si>
  <si>
    <t>Tiffany Zhou</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</si>
  <si>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</si>
  <si>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</si>
  <si>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</si>
  <si>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</si>
  <si>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</si>
  <si>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</si>
  <si>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</si>
  <si>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</si>
  <si>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</si>
  <si>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</si>
  <si>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</si>
  <si>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</si>
  <si>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</si>
  <si>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</si>
  <si>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</si>
  <si>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</si>
  <si>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</si>
  <si>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</si>
  <si>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</si>
  <si>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</si>
  <si>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</si>
  <si>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</si>
  <si>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</si>
  <si>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</si>
  <si>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</si>
  <si>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</si>
  <si>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</si>
  <si>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</si>
  <si>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Perez</t>
  </si>
  <si>
    <t>Timothy Peterson</t>
  </si>
  <si>
    <t>Timothy Phillips</t>
  </si>
  <si>
    <t>Timothy Ramirez</t>
  </si>
  <si>
    <t>Timothy Reed</t>
  </si>
  <si>
    <t>Timothy Rivera</t>
  </si>
  <si>
    <t>Timothy Rogers</t>
  </si>
  <si>
    <t>Timothy Sanchez</t>
  </si>
  <si>
    <t>Timothy Sanders</t>
  </si>
  <si>
    <t>Timothy Sneath</t>
  </si>
  <si>
    <t>Timothy Stewart</t>
  </si>
  <si>
    <t>Timothy Turner</t>
  </si>
  <si>
    <t>Timothy Ward</t>
  </si>
  <si>
    <t>Timothy Watson</t>
  </si>
  <si>
    <t>Timothy Wright</t>
  </si>
  <si>
    <t>Timothy Young</t>
  </si>
  <si>
    <t>Tina Arthur</t>
  </si>
  <si>
    <t>Tina Fernandez</t>
  </si>
  <si>
    <t>Tina Kapoor</t>
  </si>
  <si>
    <t>Tina Lopez</t>
  </si>
  <si>
    <t>Tina Madan</t>
  </si>
  <si>
    <t>Tina Perez</t>
  </si>
  <si>
    <t>Tina Prasad</t>
  </si>
  <si>
    <t>Tina Rana</t>
  </si>
  <si>
    <t>Tina Rodriguez</t>
  </si>
  <si>
    <t>Tina Sanchez</t>
  </si>
  <si>
    <t>Tina Subram</t>
  </si>
  <si>
    <t>Tina Suri</t>
  </si>
  <si>
    <t>Tina Vance</t>
  </si>
  <si>
    <t>Todd Chow</t>
  </si>
  <si>
    <t>Todd Guo</t>
  </si>
  <si>
    <t>Todd Huang</t>
  </si>
  <si>
    <t>Todd Li</t>
  </si>
  <si>
    <t>Todd Liang</t>
  </si>
  <si>
    <t>Todd Lin</t>
  </si>
  <si>
    <t>Todd Rowe</t>
  </si>
  <si>
    <t>Todd She</t>
  </si>
  <si>
    <t>Todd Wang</t>
  </si>
  <si>
    <t>Todd Xu</t>
  </si>
  <si>
    <t>Todd Zeng</t>
  </si>
  <si>
    <t>Todd Zhang</t>
  </si>
  <si>
    <t>Todd Zhao</t>
  </si>
  <si>
    <t>Todd Zheng</t>
  </si>
  <si>
    <t>Todd Zhu</t>
  </si>
  <si>
    <t>Tommy Anand</t>
  </si>
  <si>
    <t>Tommy Champion</t>
  </si>
  <si>
    <t>Tommy Pal</t>
  </si>
  <si>
    <t>Tommy Raheem</t>
  </si>
  <si>
    <t>Tommy Raje</t>
  </si>
  <si>
    <t>Tommy Raji</t>
  </si>
  <si>
    <t>Tommy Shan</t>
  </si>
  <si>
    <t>Tommy Sharma</t>
  </si>
  <si>
    <t>Tommy Shen</t>
  </si>
  <si>
    <t>Tommy Tang</t>
  </si>
  <si>
    <t>Tommy Xie</t>
  </si>
  <si>
    <t>Tommy Yuan</t>
  </si>
  <si>
    <t>Toni Arun</t>
  </si>
  <si>
    <t>Toni Fernandez</t>
  </si>
  <si>
    <t>Toni Gonzalez</t>
  </si>
  <si>
    <t>Toni Kapoor</t>
  </si>
  <si>
    <t>Toni Martinez</t>
  </si>
  <si>
    <t>Toni Mehta</t>
  </si>
  <si>
    <t>Toni Prasad</t>
  </si>
  <si>
    <t>Toni Raman</t>
  </si>
  <si>
    <t>Toni Sai</t>
  </si>
  <si>
    <t>Toni Sanchez</t>
  </si>
  <si>
    <t>Toni Sara</t>
  </si>
  <si>
    <t>Toni Srini</t>
  </si>
  <si>
    <t>Tony Anand</t>
  </si>
  <si>
    <t>Tony Black</t>
  </si>
  <si>
    <t>Tony Chande</t>
  </si>
  <si>
    <t>Tony Chander</t>
  </si>
  <si>
    <t>Tony Deng</t>
  </si>
  <si>
    <t>Tony Jai</t>
  </si>
  <si>
    <t>Tony Lal</t>
  </si>
  <si>
    <t>Tony Luo</t>
  </si>
  <si>
    <t>Tony Pal</t>
  </si>
  <si>
    <t>Tony Rai</t>
  </si>
  <si>
    <t>Tony Raje</t>
  </si>
  <si>
    <t>Tony Raji</t>
  </si>
  <si>
    <t>Tony She</t>
  </si>
  <si>
    <t>Tony Tang</t>
  </si>
  <si>
    <t>Tony Xie</t>
  </si>
  <si>
    <t>Tonya Anand</t>
  </si>
  <si>
    <t>Tonya Deng</t>
  </si>
  <si>
    <t>Tonya Lal</t>
  </si>
  <si>
    <t>Tonya Luo</t>
  </si>
  <si>
    <t>Tonya Nath</t>
  </si>
  <si>
    <t>Tonya Pal</t>
  </si>
  <si>
    <t>Tonya Raje</t>
  </si>
  <si>
    <t>Tonya Raji</t>
  </si>
  <si>
    <t>Tonya Shan</t>
  </si>
  <si>
    <t>Tonya Sharma</t>
  </si>
  <si>
    <t>Tonya Shen</t>
  </si>
  <si>
    <t>Tonya Tang</t>
  </si>
  <si>
    <t>Tonya Xie</t>
  </si>
  <si>
    <t>Tracy Chapman</t>
  </si>
  <si>
    <t>Tracy Goel</t>
  </si>
  <si>
    <t>Tracy Jai</t>
  </si>
  <si>
    <t>Tracy Nath</t>
  </si>
  <si>
    <t>Tracy Pal</t>
  </si>
  <si>
    <t>Tracy Raje</t>
  </si>
  <si>
    <t>Tracy Raji</t>
  </si>
  <si>
    <t>Tracy Shan</t>
  </si>
  <si>
    <t>Tracy She</t>
  </si>
  <si>
    <t>Tracy Simpson</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</si>
  <si>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</si>
  <si>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</si>
  <si>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</si>
  <si>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</si>
  <si>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</si>
  <si>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</si>
  <si>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</si>
  <si>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</si>
  <si>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</si>
  <si>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</si>
  <si>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</si>
  <si>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</si>
  <si>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</si>
  <si>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</si>
  <si>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</si>
  <si>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</si>
  <si>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</si>
  <si>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</si>
  <si>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</si>
  <si>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</si>
  <si>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</si>
  <si>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</si>
  <si>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</si>
  <si>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</si>
  <si>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</si>
  <si>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</si>
  <si>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</si>
  <si>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</si>
  <si>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</si>
  <si>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</si>
  <si>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</si>
  <si>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</si>
  <si>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</si>
  <si>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</si>
  <si>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</si>
  <si>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</si>
  <si>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</si>
  <si>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</si>
  <si>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</si>
  <si>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</si>
  <si>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</si>
  <si>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</si>
  <si>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</si>
  <si>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Chen</t>
  </si>
  <si>
    <t>Trisha He</t>
  </si>
  <si>
    <t>Trisha Hu</t>
  </si>
  <si>
    <t>Trisha Huang</t>
  </si>
  <si>
    <t>Trisha Liang</t>
  </si>
  <si>
    <t>Trisha Lin</t>
  </si>
  <si>
    <t>Trisha Ma</t>
  </si>
  <si>
    <t>Trisha She</t>
  </si>
  <si>
    <t>Trisha Sun</t>
  </si>
  <si>
    <t>Trisha Wu</t>
  </si>
  <si>
    <t>Trisha Ye</t>
  </si>
  <si>
    <t>Trisha Zhang</t>
  </si>
  <si>
    <t>Trisha Zhao</t>
  </si>
  <si>
    <t>Trisha Zheng</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</si>
  <si>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</si>
  <si>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</si>
  <si>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</si>
  <si>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</si>
  <si>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</si>
  <si>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</si>
  <si>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</si>
  <si>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</si>
  <si>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</si>
  <si>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</si>
  <si>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</si>
  <si>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</si>
  <si>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</si>
  <si>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</si>
  <si>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</si>
  <si>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</si>
  <si>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</si>
  <si>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</si>
  <si>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</si>
  <si>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</si>
  <si>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</si>
  <si>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</si>
  <si>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</si>
  <si>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Fernandez</t>
  </si>
  <si>
    <t>Troy Gonzalez</t>
  </si>
  <si>
    <t>Troy Kovar</t>
  </si>
  <si>
    <t>Troy Lopez</t>
  </si>
  <si>
    <t>Troy Madan</t>
  </si>
  <si>
    <t>Troy Malhotra</t>
  </si>
  <si>
    <t>Troy Mehta</t>
  </si>
  <si>
    <t>Troy Patel</t>
  </si>
  <si>
    <t>Troy Perez</t>
  </si>
  <si>
    <t>Troy Prasad</t>
  </si>
  <si>
    <t>Troy Raman</t>
  </si>
  <si>
    <t>Troy Rana</t>
  </si>
  <si>
    <t>Troy Rodriguez</t>
  </si>
  <si>
    <t>Troy Srini</t>
  </si>
  <si>
    <t>Tyler Anderson</t>
  </si>
  <si>
    <t>Tyler Brown</t>
  </si>
  <si>
    <t>Tyler Clark</t>
  </si>
  <si>
    <t>Tyler Davis</t>
  </si>
  <si>
    <t>Tyler Garcia</t>
  </si>
  <si>
    <t>Tyler Harris</t>
  </si>
  <si>
    <t>Tyler Jackson</t>
  </si>
  <si>
    <t>Tyler Johnson</t>
  </si>
  <si>
    <t>Tyler Jones</t>
  </si>
  <si>
    <t>Tyler Lee</t>
  </si>
  <si>
    <t>Tyler Lewis</t>
  </si>
  <si>
    <t>Tyler Martin</t>
  </si>
  <si>
    <t>Tyler Miller</t>
  </si>
  <si>
    <t>Tyler Moore</t>
  </si>
  <si>
    <t>Tyler Robinson</t>
  </si>
  <si>
    <t>Tyler Rodriguez</t>
  </si>
  <si>
    <t>Tyler Smith</t>
  </si>
  <si>
    <t>Tyler Taylor</t>
  </si>
  <si>
    <t>Tyler Thompson</t>
  </si>
  <si>
    <t>Tyler Walker</t>
  </si>
  <si>
    <t>Tyler White</t>
  </si>
  <si>
    <t>Tyler Williams</t>
  </si>
  <si>
    <t>Tyler Wilson</t>
  </si>
  <si>
    <t>Tyrone Alonso</t>
  </si>
  <si>
    <t>Tyrone Blanco</t>
  </si>
  <si>
    <t>Tyrone Carlson</t>
  </si>
  <si>
    <t>Tyrone Dominguez</t>
  </si>
  <si>
    <t>Tyrone Gill</t>
  </si>
  <si>
    <t>Tyrone Gomez</t>
  </si>
  <si>
    <t>Tyrone Gutierrez</t>
  </si>
  <si>
    <t>Tyrone Hernandez</t>
  </si>
  <si>
    <t>Tyrone Jimenez</t>
  </si>
  <si>
    <t>Tyrone Moreno</t>
  </si>
  <si>
    <t>Tyrone Munoz</t>
  </si>
  <si>
    <t>Tyrone Ramos</t>
  </si>
  <si>
    <t>Tyrone Rubio</t>
  </si>
  <si>
    <t>Tyrone Ruiz</t>
  </si>
  <si>
    <t>Tyrone Sanz</t>
  </si>
  <si>
    <t>Tyrone Suarez</t>
  </si>
  <si>
    <t>Tyrone Vazquez</t>
  </si>
  <si>
    <t>Vadim Sazanovich</t>
  </si>
  <si>
    <t>Valerie Cai</t>
  </si>
  <si>
    <t>Valerie Chen</t>
  </si>
  <si>
    <t>Valerie Gao</t>
  </si>
  <si>
    <t>Valerie Guo</t>
  </si>
  <si>
    <t>Valerie Harrison</t>
  </si>
  <si>
    <t>Valerie Li</t>
  </si>
  <si>
    <t>Valerie Lin</t>
  </si>
  <si>
    <t>Valerie Liu</t>
  </si>
  <si>
    <t>Valerie Sun</t>
  </si>
  <si>
    <t>Valerie Wu</t>
  </si>
  <si>
    <t>Valerie Xu</t>
  </si>
  <si>
    <t>Valerie Zeng</t>
  </si>
  <si>
    <t>Valerie Zhang</t>
  </si>
  <si>
    <t>Valerie Zhao</t>
  </si>
  <si>
    <t>Valerie Zheng</t>
  </si>
  <si>
    <t>Valerie Zhou</t>
  </si>
  <si>
    <t>Valerie Zhu</t>
  </si>
  <si>
    <t>Vanessa Barnes</t>
  </si>
  <si>
    <t>Vanessa Bryant</t>
  </si>
  <si>
    <t>Vanessa Butler</t>
  </si>
  <si>
    <t>Vanessa Coleman</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</si>
  <si>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</si>
  <si>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</si>
  <si>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</si>
  <si>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</si>
  <si>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</si>
  <si>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</si>
  <si>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</si>
  <si>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</si>
  <si>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</si>
  <si>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</si>
  <si>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</si>
  <si>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</si>
  <si>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Ross</t>
  </si>
  <si>
    <t>Vanessa Russell</t>
  </si>
  <si>
    <t>Vanessa Simmons</t>
  </si>
  <si>
    <t>Vanessa Washington</t>
  </si>
  <si>
    <t>Vanessa Wood</t>
  </si>
  <si>
    <t>Veronica Arun</t>
  </si>
  <si>
    <t>Veronica Fernandez</t>
  </si>
  <si>
    <t>Veronica Garcia</t>
  </si>
  <si>
    <t>Veronica Lopez</t>
  </si>
  <si>
    <t>Veronica Madan</t>
  </si>
  <si>
    <t>Veronica Martinez</t>
  </si>
  <si>
    <t>Veronica Mehta</t>
  </si>
  <si>
    <t>Veronica Perez</t>
  </si>
  <si>
    <t>Veronica Prasad</t>
  </si>
  <si>
    <t>Veronica Rana</t>
  </si>
  <si>
    <t>Veronica Rodriguez</t>
  </si>
  <si>
    <t>Veronica Sai</t>
  </si>
  <si>
    <t>Veronica Sanchez</t>
  </si>
  <si>
    <t>Veronica Sara</t>
  </si>
  <si>
    <t>Veronica Subram</t>
  </si>
  <si>
    <t>Veronica Suri</t>
  </si>
  <si>
    <t>Veronica Vance</t>
  </si>
  <si>
    <t>Victor Alvarez</t>
  </si>
  <si>
    <t>Victor Carlson</t>
  </si>
  <si>
    <t>Victor Diaz</t>
  </si>
  <si>
    <t>Victor Dominguez</t>
  </si>
  <si>
    <t>Victor Gill</t>
  </si>
  <si>
    <t>Victor Martin</t>
  </si>
  <si>
    <t>Victor Moreno</t>
  </si>
  <si>
    <t>Victor Muñoz</t>
  </si>
  <si>
    <t>Victor Ortega</t>
  </si>
  <si>
    <t>Victor Romero</t>
  </si>
  <si>
    <t>Victor Rubio</t>
  </si>
  <si>
    <t>Victor Ruiz</t>
  </si>
  <si>
    <t>Victor Suarez</t>
  </si>
  <si>
    <t>Victor Torres</t>
  </si>
  <si>
    <t>Victoria Alexander</t>
  </si>
  <si>
    <t>Victoria Bailey</t>
  </si>
  <si>
    <t>Victoria Barnes</t>
  </si>
  <si>
    <t>Victoria Bennett</t>
  </si>
  <si>
    <t>Victoria Brooks</t>
  </si>
  <si>
    <t>Victoria Brown</t>
  </si>
  <si>
    <t>Victoria Bryant</t>
  </si>
  <si>
    <t>Victoria Butler</t>
  </si>
  <si>
    <t>Victoria Clark</t>
  </si>
  <si>
    <t>Victoria Coleman</t>
  </si>
  <si>
    <t>Victoria Cox</t>
  </si>
  <si>
    <t>Victoria Davis</t>
  </si>
  <si>
    <t>Victoria Diaz</t>
  </si>
  <si>
    <t>Victoria Garcia</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</si>
  <si>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</si>
  <si>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</si>
  <si>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</si>
  <si>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</si>
  <si>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</si>
  <si>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</si>
  <si>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</si>
  <si>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</si>
  <si>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</si>
  <si>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</si>
  <si>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</si>
  <si>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</si>
  <si>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</si>
  <si>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</si>
  <si>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</si>
  <si>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</si>
  <si>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</si>
  <si>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</si>
  <si>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</si>
  <si>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</si>
  <si>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</si>
  <si>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</si>
  <si>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</si>
  <si>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</si>
  <si>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</si>
  <si>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</si>
  <si>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</si>
  <si>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</si>
  <si>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</si>
  <si>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</si>
  <si>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</si>
  <si>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</si>
  <si>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</si>
  <si>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</si>
  <si>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</si>
  <si>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</si>
  <si>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</si>
  <si>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</si>
  <si>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</si>
  <si>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</si>
  <si>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</si>
  <si>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</si>
  <si>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</si>
  <si>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</si>
  <si>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</si>
  <si>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</si>
  <si>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</si>
  <si>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</si>
  <si>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</si>
  <si>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</si>
  <si>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Gao</t>
  </si>
  <si>
    <t>Vincent Guo</t>
  </si>
  <si>
    <t>Vincent He</t>
  </si>
  <si>
    <t>Vincent Hu</t>
  </si>
  <si>
    <t>Vincent Lin</t>
  </si>
  <si>
    <t>Vincent Liu</t>
  </si>
  <si>
    <t>Vincent Lu</t>
  </si>
  <si>
    <t>Vincent Ma</t>
  </si>
  <si>
    <t>Vincent Sun</t>
  </si>
  <si>
    <t>Vincent Wang</t>
  </si>
  <si>
    <t>Vincent Yang</t>
  </si>
  <si>
    <t>Vincent Zhao</t>
  </si>
  <si>
    <t>Vincent Zhou</t>
  </si>
  <si>
    <t>Virginia Arun</t>
  </si>
  <si>
    <t>Virginia Fernandez</t>
  </si>
  <si>
    <t>Virginia Kapoor</t>
  </si>
  <si>
    <t>Virginia Madan</t>
  </si>
  <si>
    <t>Virginia Malhotra</t>
  </si>
  <si>
    <t>Virginia Mehta</t>
  </si>
  <si>
    <t>Virginia Prasad</t>
  </si>
  <si>
    <t>Virginia Rana</t>
  </si>
  <si>
    <t>Virginia Rodriguez</t>
  </si>
  <si>
    <t>Virginia Sai</t>
  </si>
  <si>
    <t>Virginia Sara</t>
  </si>
  <si>
    <t>Virginia Srini</t>
  </si>
  <si>
    <t>Virginia Suri</t>
  </si>
  <si>
    <t>Virginia Vance</t>
  </si>
  <si>
    <t>Walter Alonso</t>
  </si>
  <si>
    <t>Walter Alvarez</t>
  </si>
  <si>
    <t>Walter Carlson</t>
  </si>
  <si>
    <t>Walter Gill</t>
  </si>
  <si>
    <t>Walter Gutierrez</t>
  </si>
  <si>
    <t>Walter Moreno</t>
  </si>
  <si>
    <t>Walter Munoz</t>
  </si>
  <si>
    <t>Walter Navarro</t>
  </si>
  <si>
    <t>Walter Ortega</t>
  </si>
  <si>
    <t>Walter Ramos</t>
  </si>
  <si>
    <t>Walter Serrano</t>
  </si>
  <si>
    <t>Walter Suarez</t>
  </si>
  <si>
    <t>Walter Vazquez</t>
  </si>
  <si>
    <t>Warren Anand</t>
  </si>
  <si>
    <t>Warren Black</t>
  </si>
  <si>
    <t>Warren Chander</t>
  </si>
  <si>
    <t>Warren Gao</t>
  </si>
  <si>
    <t>Warren Goel</t>
  </si>
  <si>
    <t>Warren He</t>
  </si>
  <si>
    <t>Warren Hu</t>
  </si>
  <si>
    <t>Warren Nara</t>
  </si>
  <si>
    <t>Warren Nath</t>
  </si>
  <si>
    <t>Warren Pal</t>
  </si>
  <si>
    <t>Warren Rai</t>
  </si>
  <si>
    <t>Warren Raje</t>
  </si>
  <si>
    <t>Warren Sharma</t>
  </si>
  <si>
    <t>Warren She</t>
  </si>
  <si>
    <t>Warren Shen</t>
  </si>
  <si>
    <t>Warren Tang</t>
  </si>
  <si>
    <t>Warren Wang</t>
  </si>
  <si>
    <t>Warren Xie</t>
  </si>
  <si>
    <t>Warren Xu</t>
  </si>
  <si>
    <t>Warren Ye</t>
  </si>
  <si>
    <t>Warren Zhao</t>
  </si>
  <si>
    <t>Warren Zheng</t>
  </si>
  <si>
    <t>Wayne Anand</t>
  </si>
  <si>
    <t>Wayne Andersen</t>
  </si>
  <si>
    <t>Wayne Chande</t>
  </si>
  <si>
    <t>Wayne Chander</t>
  </si>
  <si>
    <t>Wayne Deng</t>
  </si>
  <si>
    <t>Wayne Jai</t>
  </si>
  <si>
    <t>Wayne Lal</t>
  </si>
  <si>
    <t>Wayne Luo</t>
  </si>
  <si>
    <t>Wayne Nara</t>
  </si>
  <si>
    <t>Wayne Nath</t>
  </si>
  <si>
    <t>Wayne Rai</t>
  </si>
  <si>
    <t>Wayne Shan</t>
  </si>
  <si>
    <t>Wayne Sharma</t>
  </si>
  <si>
    <t>Wayne She</t>
  </si>
  <si>
    <t>Wayne Xu</t>
  </si>
  <si>
    <t>Wayne Yuan</t>
  </si>
  <si>
    <t>Wendy Alvarez</t>
  </si>
  <si>
    <t>Wendy Gill</t>
  </si>
  <si>
    <t>Wendy Gutierrez</t>
  </si>
  <si>
    <t>Wendy Moreno</t>
  </si>
  <si>
    <t>Wendy Munoz</t>
  </si>
  <si>
    <t>Wendy Navarro</t>
  </si>
  <si>
    <t>Wendy Ortega</t>
  </si>
  <si>
    <t>Wendy Ramos</t>
  </si>
  <si>
    <t>Wendy Sanz</t>
  </si>
  <si>
    <t>Wendy Serrano</t>
  </si>
  <si>
    <t>Wendy Suarez</t>
  </si>
  <si>
    <t>Wesley Cai</t>
  </si>
  <si>
    <t>Wesley Chen</t>
  </si>
  <si>
    <t>Wesley Guo</t>
  </si>
  <si>
    <t>Wesley He</t>
  </si>
  <si>
    <t>Wesley Hu</t>
  </si>
  <si>
    <t>Wesley Liang</t>
  </si>
  <si>
    <t>Wesley Liu</t>
  </si>
  <si>
    <t>Wesley Lu</t>
  </si>
  <si>
    <t>Wesley Sun</t>
  </si>
  <si>
    <t>Wesley Wang</t>
  </si>
  <si>
    <t>Wesley Wu</t>
  </si>
  <si>
    <t>Wesley Zhang</t>
  </si>
  <si>
    <t>Wesley Zhao</t>
  </si>
  <si>
    <t>Wesley Zheng</t>
  </si>
  <si>
    <t>Wesley Zhou</t>
  </si>
  <si>
    <t>Whitney Chandra</t>
  </si>
  <si>
    <t>Whitney Garcia</t>
  </si>
  <si>
    <t>Whitney Gonzalez</t>
  </si>
  <si>
    <t>Whitney Kapoor</t>
  </si>
  <si>
    <t>Whitney Lopez</t>
  </si>
  <si>
    <t>Whitney Madan</t>
  </si>
  <si>
    <t>Whitney Martinez</t>
  </si>
  <si>
    <t>Whitney Mehta</t>
  </si>
  <si>
    <t>Whitney Prasad</t>
  </si>
  <si>
    <t>Whitney Raman</t>
  </si>
  <si>
    <t>Whitney Rodriguez</t>
  </si>
  <si>
    <t>Whitney Sanchez</t>
  </si>
  <si>
    <t>Whitney Sara</t>
  </si>
  <si>
    <t>Whitney Srini</t>
  </si>
  <si>
    <t>Whitney Subram</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</si>
  <si>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</si>
  <si>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</si>
  <si>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</si>
  <si>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</si>
  <si>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</si>
  <si>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</si>
  <si>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</si>
  <si>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</si>
  <si>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</si>
  <si>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</si>
  <si>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</si>
  <si>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</si>
  <si>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</si>
  <si>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</si>
  <si>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</si>
  <si>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</si>
  <si>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</si>
  <si>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</si>
  <si>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</si>
  <si>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</si>
  <si>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</si>
  <si>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</si>
  <si>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</si>
  <si>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</si>
  <si>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Black</t>
  </si>
  <si>
    <t>Willie Chander</t>
  </si>
  <si>
    <t>Willie Gao</t>
  </si>
  <si>
    <t>Willie Goel</t>
  </si>
  <si>
    <t>Willie Guo</t>
  </si>
  <si>
    <t>Willie He</t>
  </si>
  <si>
    <t>Willie Kumar</t>
  </si>
  <si>
    <t>Willie Liang</t>
  </si>
  <si>
    <t>Willie Lin</t>
  </si>
  <si>
    <t>Willie Liu</t>
  </si>
  <si>
    <t>Willie Luo</t>
  </si>
  <si>
    <t>Willie Ma</t>
  </si>
  <si>
    <t>Willie Raje</t>
  </si>
  <si>
    <t>Willie Shan</t>
  </si>
  <si>
    <t>Willie Sharma</t>
  </si>
  <si>
    <t>Willie Sun</t>
  </si>
  <si>
    <t>Willie Zhao</t>
  </si>
  <si>
    <t>Willie Zheng</t>
  </si>
  <si>
    <t>Willie Zhu</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</si>
  <si>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</si>
  <si>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</si>
  <si>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</si>
  <si>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</si>
  <si>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</si>
  <si>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</si>
  <si>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</si>
  <si>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</si>
  <si>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</si>
  <si>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</si>
  <si>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</si>
  <si>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</si>
  <si>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</si>
  <si>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</si>
  <si>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</si>
  <si>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</si>
  <si>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</si>
  <si>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</si>
  <si>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</si>
  <si>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</si>
  <si>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</si>
  <si>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</si>
  <si>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</si>
  <si>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</si>
  <si>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</si>
  <si>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</si>
  <si>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</si>
  <si>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</si>
  <si>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Hernandez</t>
  </si>
  <si>
    <t>Wyatt Hill</t>
  </si>
  <si>
    <t>Wyatt Hughes</t>
  </si>
  <si>
    <t>Wyatt Jackson</t>
  </si>
  <si>
    <t>Wyatt Johnson</t>
  </si>
  <si>
    <t>Wyatt Jones</t>
  </si>
  <si>
    <t>Wyatt King</t>
  </si>
  <si>
    <t>Wyatt Lee</t>
  </si>
  <si>
    <t>Wyatt Lewis</t>
  </si>
  <si>
    <t>Wyatt Lopez</t>
  </si>
  <si>
    <t>Wyatt Martin</t>
  </si>
  <si>
    <t>Wyatt Martinez</t>
  </si>
  <si>
    <t>Wyatt Miller</t>
  </si>
  <si>
    <t>Wyatt Moore</t>
  </si>
  <si>
    <t>Wyatt Nelson</t>
  </si>
  <si>
    <t>Wyatt Parker</t>
  </si>
  <si>
    <t>Wyatt Perez</t>
  </si>
  <si>
    <t>Wyatt Perry</t>
  </si>
  <si>
    <t>Wyatt Powell</t>
  </si>
  <si>
    <t>Wyatt Price</t>
  </si>
  <si>
    <t>Wyatt Roberts</t>
  </si>
  <si>
    <t>Wyatt Robinson</t>
  </si>
  <si>
    <t>Wyatt Ross</t>
  </si>
  <si>
    <t>Wyatt Russell</t>
  </si>
  <si>
    <t>Wyatt Scott</t>
  </si>
  <si>
    <t>Wyatt Simmons</t>
  </si>
  <si>
    <t>Wyatt Smith</t>
  </si>
  <si>
    <t>Wyatt Taylor</t>
  </si>
  <si>
    <t>Wyatt Thomas</t>
  </si>
  <si>
    <t>Wyatt Thompson</t>
  </si>
  <si>
    <t>Wyatt Turner</t>
  </si>
  <si>
    <t>Wyatt Walker</t>
  </si>
  <si>
    <t>Wyatt Washington</t>
  </si>
  <si>
    <t>Wyatt White</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</si>
  <si>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</si>
  <si>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</si>
  <si>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</si>
  <si>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</si>
  <si>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</si>
  <si>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</si>
  <si>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</si>
  <si>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</si>
  <si>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</si>
  <si>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</si>
  <si>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</si>
  <si>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</si>
  <si>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</si>
  <si>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</si>
  <si>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</si>
  <si>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</si>
  <si>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</si>
  <si>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</si>
  <si>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</si>
  <si>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</si>
  <si>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</si>
  <si>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</si>
  <si>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</si>
  <si>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</si>
  <si>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</si>
  <si>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</si>
  <si>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</si>
  <si>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Flores</t>
  </si>
  <si>
    <t>Xavier Foster</t>
  </si>
  <si>
    <t>Xavier Garcia</t>
  </si>
  <si>
    <t>Xavier Gonzales</t>
  </si>
  <si>
    <t>Xavier Gonzalez</t>
  </si>
  <si>
    <t>Xavier Gray</t>
  </si>
  <si>
    <t>Xavier Green</t>
  </si>
  <si>
    <t>Xavier Griffin</t>
  </si>
  <si>
    <t>Xavier Hall</t>
  </si>
  <si>
    <t>Xavier Harris</t>
  </si>
  <si>
    <t>Xavier Hayes</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</si>
  <si>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</si>
  <si>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</si>
  <si>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</si>
  <si>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</si>
  <si>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</si>
  <si>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</si>
  <si>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</si>
  <si>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</si>
  <si>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</si>
  <si>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</si>
  <si>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</si>
  <si>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</si>
  <si>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</si>
  <si>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</si>
  <si>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</si>
  <si>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</si>
  <si>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</si>
  <si>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</si>
  <si>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</si>
  <si>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</si>
  <si>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</si>
  <si>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</si>
  <si>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</si>
  <si>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</si>
  <si>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</si>
  <si>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</si>
  <si>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</si>
  <si>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</si>
  <si>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</si>
  <si>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</si>
  <si>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</si>
  <si>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</si>
  <si>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</si>
  <si>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</si>
  <si>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</si>
  <si>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</si>
  <si>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</si>
  <si>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</si>
  <si>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</si>
  <si>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</si>
  <si>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</si>
  <si>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</si>
  <si>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</si>
  <si>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</si>
  <si>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</si>
  <si>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</si>
  <si>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</si>
  <si>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</si>
  <si>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</si>
  <si>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</si>
  <si>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</si>
  <si>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</si>
  <si>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</si>
  <si>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</si>
  <si>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Deng</t>
  </si>
  <si>
    <t>Yolanda Jai</t>
  </si>
  <si>
    <t>Yolanda Luo</t>
  </si>
  <si>
    <t>Yolanda Nath</t>
  </si>
  <si>
    <t>Yolanda Pal</t>
  </si>
  <si>
    <t>Yolanda Rai</t>
  </si>
  <si>
    <t>Yolanda Raje</t>
  </si>
  <si>
    <t>Yolanda Raji</t>
  </si>
  <si>
    <t>Yolanda Sharma</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</si>
  <si>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</si>
  <si>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</si>
  <si>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</si>
  <si>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</si>
  <si>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</si>
  <si>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</si>
  <si>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</si>
  <si>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</si>
  <si>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</si>
  <si>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</si>
  <si>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</si>
  <si>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</si>
  <si>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</si>
  <si>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</si>
  <si>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</si>
  <si>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</si>
  <si>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</si>
  <si>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</si>
  <si>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</si>
  <si>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</si>
  <si>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</si>
  <si>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</si>
  <si>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</si>
  <si>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Jenkins</t>
  </si>
  <si>
    <t>Zachary Johnson</t>
  </si>
  <si>
    <t>Zachary Jones</t>
  </si>
  <si>
    <t>Zachary Kumar</t>
  </si>
  <si>
    <t>Zachary Lee</t>
  </si>
  <si>
    <t>Zachary Lewis</t>
  </si>
  <si>
    <t>Zachary Long</t>
  </si>
  <si>
    <t>Zachary Martin</t>
  </si>
  <si>
    <t>Zachary Martinez</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</si>
  <si>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</si>
  <si>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</si>
  <si>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</si>
  <si>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</si>
  <si>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</si>
  <si>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</si>
  <si>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</si>
  <si>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</si>
  <si>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</si>
  <si>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</si>
  <si>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</si>
  <si>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</si>
  <si>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</si>
  <si>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</si>
  <si>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</si>
  <si>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</si>
  <si>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</si>
  <si>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</si>
  <si>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</si>
  <si>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Yang</t>
  </si>
  <si>
    <t>Zachary Zhang</t>
  </si>
  <si>
    <t>Zoe Bailey</t>
  </si>
  <si>
    <t>Zoe Bell</t>
  </si>
  <si>
    <t>Zoe Brooks</t>
  </si>
  <si>
    <t>Zoe Cook</t>
  </si>
  <si>
    <t>Zoe Cooper</t>
  </si>
  <si>
    <t>Zoe Cox</t>
  </si>
  <si>
    <t>Zoe Gray</t>
  </si>
  <si>
    <t>Zoe Howard</t>
  </si>
  <si>
    <t>Zoe James</t>
  </si>
  <si>
    <t>Zoe Morgan</t>
  </si>
  <si>
    <t>Zoe Morris</t>
  </si>
  <si>
    <t>Zoe Murphy</t>
  </si>
  <si>
    <t>Zoe Peterson</t>
  </si>
  <si>
    <t>Zoe Ramirez</t>
  </si>
  <si>
    <t>Zoe Reed</t>
  </si>
  <si>
    <t>Zoe Richardson</t>
  </si>
  <si>
    <t>Zoe Rivera</t>
  </si>
  <si>
    <t>Zoe Rogers</t>
  </si>
  <si>
    <t>Zoe Sanchez</t>
  </si>
  <si>
    <t>Zoe Sanders</t>
  </si>
  <si>
    <t>Zoe Torres</t>
  </si>
  <si>
    <t>Zoe Watson</t>
  </si>
  <si>
    <t>No of customers</t>
  </si>
  <si>
    <t>Bubble chart</t>
  </si>
  <si>
    <t>Avg Age</t>
  </si>
  <si>
    <t>Gender</t>
  </si>
  <si>
    <t>F</t>
  </si>
  <si>
    <t>M</t>
  </si>
  <si>
    <t>MAX</t>
  </si>
  <si>
    <t>Age Group</t>
  </si>
  <si>
    <t>25-29</t>
  </si>
  <si>
    <t>30-34</t>
  </si>
  <si>
    <t>35-39</t>
  </si>
  <si>
    <t>40-44</t>
  </si>
  <si>
    <t>45-49</t>
  </si>
  <si>
    <t>50 Plus</t>
  </si>
  <si>
    <t>Percentage contri</t>
  </si>
  <si>
    <t>Caption</t>
  </si>
  <si>
    <t>Country</t>
  </si>
  <si>
    <t>France</t>
  </si>
  <si>
    <t>Australia</t>
  </si>
  <si>
    <t>Canada</t>
  </si>
  <si>
    <t>Germany</t>
  </si>
  <si>
    <t>United Kingdom</t>
  </si>
  <si>
    <t>United States</t>
  </si>
  <si>
    <t>Top</t>
  </si>
  <si>
    <t>country</t>
  </si>
  <si>
    <t>Touring-3000 Blue, 54</t>
  </si>
  <si>
    <t>Mountain-500 Silver, 44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</si>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</sst>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 &quot;₹&quot;\ * #,##0.00_ ;_ &quot;₹&quot;\ * \-#,##0.00_ ;_ &quot;₹&quot;\ * &quot;-&quot;??_ ;_ @_ "/>
    <numFmt numFmtId="43" formatCode="_ * #,##0.00_ ;_ * \-#,##0.00_ ;_ * &quot;-&quot;??_ ;_ @_ "/>
    <numFmt numFmtId="164" formatCode="_ * #,##0_ ;_ * \-#,##0_ ;_ * &quot;-&quot;??_ ;_ @_ "/>
    <numFmt numFmtId="165" formatCode="0.0%"/>
    <numFmt numFmtId="166" formatCode="&quot;₹&quot;\ #,##0"/>
    <numFmt numFmtId="167" formatCode="_ [$₹-4009]\ * #,##0_ ;_ [$₹-4009]\ * \-#,##0_ ;_ [$₹-4009]\ * &quot;-&quot;??_ ;_ @_ "/>
    <numFmt numFmtId="168" formatCode="_ &quot;₹&quot;\ * #,##0_ ;_ &quot;₹&quot;\ * \-#,##0_ ;_ &quot;₹&quot;\ * &quot;-&quot;??_ ;_ @_ "/>
    <numFmt numFmtId="169" formatCode="\+0.00%;\-0.00%;0.00"/>
    <numFmt numFmtId="170" formatCode="\+0.0%;\-0.0%;0.0%"/>
    <numFmt numFmtId="171" formatCode="_-[$$-409]* #,##0.00_ ;_-[$$-409]* \-#,##0.00\ ;_-[$$-409]* &quot;-&quot;??_ ;_-@_ "/>
    <numFmt numFmtId="172" formatCode="_-[$$-409]* #,##0_ ;_-[$$-409]* \-#,##0\ ;_-[$$-409]* &quot;-&quot;??_ ;_-@_ "/>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s>
  <fills count="6">
    <fill>
      <patternFill patternType="none"/>
    </fill>
    <fill>
      <patternFill patternType="gray125"/>
    </fill>
    <fill>
      <patternFill patternType="solid">
        <fgColor rgb="FFC00000"/>
        <bgColor indexed="64"/>
      </patternFill>
    </fill>
    <fill>
      <patternFill patternType="solid">
        <fgColor theme="1" tint="0.249977111117893"/>
        <bgColor indexed="64"/>
      </patternFill>
    </fill>
    <fill>
      <patternFill patternType="solid">
        <fgColor theme="2" tint="-9.9978637043366805E-2"/>
        <bgColor indexed="64"/>
      </patternFill>
    </fill>
    <fill>
      <patternFill patternType="solid">
        <fgColor theme="1"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9">
    <xf numFmtId="0" fontId="0" fillId="0" borderId="0" xfId="0"/>
    <xf numFmtId="1" fontId="0" fillId="0" borderId="0" xfId="0" applyNumberFormat="1"/>
    <xf numFmtId="10" fontId="0" fillId="0" borderId="0" xfId="0" applyNumberFormat="1"/>
    <xf numFmtId="164" fontId="0" fillId="0" borderId="0" xfId="0" applyNumberFormat="1"/>
    <xf numFmtId="166" fontId="0" fillId="0" borderId="0" xfId="0" applyNumberFormat="1"/>
    <xf numFmtId="0" fontId="0" fillId="0" borderId="0" xfId="0" pivotButton="1"/>
    <xf numFmtId="0" fontId="3" fillId="2" borderId="0" xfId="0" applyFont="1" applyFill="1"/>
    <xf numFmtId="0" fontId="2" fillId="0" borderId="0" xfId="0" applyFont="1"/>
    <xf numFmtId="0" fontId="0" fillId="0" borderId="1" xfId="0" pivotButton="1" applyBorder="1"/>
    <xf numFmtId="0" fontId="0" fillId="0" borderId="1" xfId="0" applyBorder="1"/>
    <xf numFmtId="164" fontId="0" fillId="0" borderId="1" xfId="0" applyNumberFormat="1" applyBorder="1"/>
    <xf numFmtId="166" fontId="0" fillId="0" borderId="1" xfId="0" applyNumberFormat="1" applyBorder="1"/>
    <xf numFmtId="165" fontId="0" fillId="0" borderId="0" xfId="3" applyNumberFormat="1" applyFont="1"/>
    <xf numFmtId="0" fontId="0" fillId="3" borderId="0" xfId="0" applyFill="1"/>
    <xf numFmtId="167" fontId="0" fillId="0" borderId="1" xfId="0" applyNumberFormat="1" applyBorder="1"/>
    <xf numFmtId="10" fontId="0" fillId="0" borderId="1" xfId="3" applyNumberFormat="1" applyFont="1" applyBorder="1"/>
    <xf numFmtId="168" fontId="0" fillId="0" borderId="1" xfId="2" applyNumberFormat="1" applyFont="1" applyBorder="1"/>
    <xf numFmtId="169" fontId="0" fillId="0" borderId="0" xfId="0" applyNumberFormat="1"/>
    <xf numFmtId="10" fontId="0" fillId="0" borderId="1" xfId="2" applyNumberFormat="1" applyFont="1" applyBorder="1"/>
    <xf numFmtId="170" fontId="0" fillId="0" borderId="0" xfId="0" applyNumberFormat="1"/>
    <xf numFmtId="0" fontId="0" fillId="4" borderId="0" xfId="0" applyFill="1"/>
    <xf numFmtId="0" fontId="0" fillId="4" borderId="1" xfId="0" applyFill="1" applyBorder="1"/>
    <xf numFmtId="0" fontId="0" fillId="0" borderId="2" xfId="0" applyBorder="1"/>
    <xf numFmtId="0" fontId="0" fillId="0" borderId="1" xfId="3" applyNumberFormat="1" applyFont="1" applyBorder="1"/>
    <xf numFmtId="0" fontId="0" fillId="0" borderId="1" xfId="2" applyNumberFormat="1" applyFont="1" applyBorder="1"/>
    <xf numFmtId="168" fontId="0" fillId="0" borderId="0" xfId="2" applyNumberFormat="1" applyFont="1"/>
    <xf numFmtId="43" fontId="0" fillId="0" borderId="0" xfId="1" applyFont="1"/>
    <xf numFmtId="165" fontId="0" fillId="0" borderId="0" xfId="0" applyNumberFormat="1"/>
    <xf numFmtId="9" fontId="0" fillId="0" borderId="0" xfId="0" applyNumberFormat="1"/>
    <xf numFmtId="0" fontId="0" fillId="5" borderId="0" xfId="0" applyFill="1"/>
    <xf numFmtId="168" fontId="0" fillId="0" borderId="0" xfId="0" applyNumberFormat="1"/>
    <xf numFmtId="171" fontId="0" fillId="0" borderId="0" xfId="0" applyNumberFormat="1"/>
    <xf numFmtId="172" fontId="0" fillId="0" borderId="0" xfId="0" applyNumberFormat="1"/>
    <xf numFmtId="172" fontId="0" fillId="0" borderId="1" xfId="0" applyNumberFormat="1" applyBorder="1"/>
    <xf numFmtId="172" fontId="0" fillId="0" borderId="1" xfId="1" applyNumberFormat="1" applyFont="1" applyBorder="1"/>
    <xf numFmtId="172" fontId="0" fillId="0" borderId="0" xfId="1" applyNumberFormat="1" applyFont="1"/>
    <xf numFmtId="172" fontId="0" fillId="0" borderId="0" xfId="2" applyNumberFormat="1" applyFont="1"/>
    <xf numFmtId="9" fontId="0" fillId="0" borderId="0" xfId="3" applyFont="1"/>
    <xf numFmtId="0" fontId="0" fillId="0" borderId="0" xfId="0" applyAlignment="1">
      <alignment horizontal="center"/>
    </xf>
  </cellXfs>
  <cellStyles count="4">
    <cellStyle name="Comma" xfId="1" builtinId="3"/>
    <cellStyle name="Currency" xfId="2" builtinId="4"/>
    <cellStyle name="Normal" xfId="0" builtinId="0"/>
    <cellStyle name="Percent" xfId="3" builtinId="5"/>
  </cellStyles>
  <dxfs count="59">
    <dxf>
      <numFmt numFmtId="1" formatCode="0"/>
    </dxf>
    <dxf>
      <numFmt numFmtId="166" formatCode="&quot;₹&quot;\ #,##0"/>
    </dxf>
    <dxf>
      <numFmt numFmtId="166" formatCode="&quot;₹&quot;\ #,##0"/>
    </dxf>
    <dxf>
      <numFmt numFmtId="172" formatCode="_-[$$-409]* #,##0_ ;_-[$$-409]* \-#,##0\ ;_-[$$-409]* &quot;-&quot;??_ ;_-@_ "/>
    </dxf>
    <dxf>
      <numFmt numFmtId="171" formatCode="_-[$$-409]* #,##0.00_ ;_-[$$-409]* \-#,##0.00\ ;_-[$$-409]* &quot;-&quot;??_ ;_-@_ "/>
    </dxf>
    <dxf>
      <numFmt numFmtId="166" formatCode="&quot;₹&quot;\ #,##0"/>
    </dxf>
    <dxf>
      <numFmt numFmtId="172" formatCode="_-[$$-409]* #,##0_ ;_-[$$-409]* \-#,##0\ ;_-[$$-409]* &quot;-&quot;??_ ;_-@_ "/>
    </dxf>
    <dxf>
      <numFmt numFmtId="1" formatCode="0"/>
    </dxf>
    <dxf>
      <numFmt numFmtId="166" formatCode="&quot;₹&quot;\ #,##0"/>
    </dxf>
    <dxf>
      <numFmt numFmtId="166" formatCode="&quot;₹&quot;\ #,##0"/>
    </dxf>
    <dxf>
      <numFmt numFmtId="172" formatCode="_-[$$-409]* #,##0_ ;_-[$$-409]* \-#,##0\ ;_-[$$-409]* &quot;-&quot;??_ ;_-@_ "/>
    </dxf>
    <dxf>
      <numFmt numFmtId="168" formatCode="_ &quot;₹&quot;\ * #,##0_ ;_ &quot;₹&quot;\ * \-#,##0_ ;_ &quot;₹&quot;\ * &quot;-&quot;??_ ;_ @_ "/>
    </dxf>
    <dxf>
      <numFmt numFmtId="166" formatCode="&quot;₹&quot;\ #,##0"/>
    </dxf>
    <dxf>
      <numFmt numFmtId="166" formatCode="&quot;₹&quot;\ #,##0"/>
    </dxf>
    <dxf>
      <numFmt numFmtId="1" formatCode="0"/>
    </dxf>
    <dxf>
      <numFmt numFmtId="172" formatCode="_-[$$-409]* #,##0_ ;_-[$$-409]* \-#,##0\ ;_-[$$-409]* &quot;-&quot;??_ ;_-@_ "/>
    </dxf>
    <dxf>
      <numFmt numFmtId="166" formatCode="&quot;₹&quot;\ #,##0"/>
    </dxf>
    <dxf>
      <numFmt numFmtId="172" formatCode="_-[$$-409]* #,##0_ ;_-[$$-409]* \-#,##0\ ;_-[$$-409]* &quot;-&quot;??_ ;_-@_ "/>
    </dxf>
    <dxf>
      <numFmt numFmtId="13" formatCode="0%"/>
    </dxf>
    <dxf>
      <numFmt numFmtId="14" formatCode="0.00%"/>
    </dxf>
    <dxf>
      <numFmt numFmtId="166" formatCode="&quot;₹&quot;\ #,##0"/>
    </dxf>
    <dxf>
      <numFmt numFmtId="172" formatCode="_-[$$-409]* #,##0_ ;_-[$$-409]* \-#,##0\ ;_-[$$-409]* &quot;-&quot;??_ ;_-@_ "/>
    </dxf>
    <dxf>
      <numFmt numFmtId="166" formatCode="&quot;₹&quot;\ #,##0"/>
    </dxf>
    <dxf>
      <numFmt numFmtId="172" formatCode="_-[$$-409]* #,##0_ ;_-[$$-409]* \-#,##0\ ;_-[$$-409]* &quot;-&quot;??_ ;_-@_ "/>
    </dxf>
    <dxf>
      <numFmt numFmtId="166"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 #,##0"/>
    </dxf>
    <dxf>
      <numFmt numFmtId="166" formatCode="&quot;₹&quot;\ #,##0"/>
    </dxf>
    <dxf>
      <numFmt numFmtId="164" formatCode="_ * #,##0_ ;_ * \-#,##0_ ;_ * &quot;-&quot;??_ ;_ @_ "/>
    </dxf>
    <dxf>
      <numFmt numFmtId="172" formatCode="_-[$$-409]* #,##0_ ;_-[$$-409]* \-#,##0\ ;_-[$$-409]* &quot;-&quot;??_ ;_-@_ "/>
    </dxf>
    <dxf>
      <numFmt numFmtId="172" formatCode="_-[$$-409]* #,##0_ ;_-[$$-409]* \-#,##0\ ;_-[$$-409]* &quot;-&quot;??_ ;_-@_ "/>
    </dxf>
    <dxf>
      <numFmt numFmtId="172" formatCode="_-[$$-409]* #,##0_ ;_-[$$-409]* \-#,##0\ ;_-[$$-409]* &quot;-&quot;??_ ;_-@_ "/>
    </dxf>
    <dxf>
      <numFmt numFmtId="164" formatCode="_ * #,##0_ ;_ * \-#,##0_ ;_ * &quot;-&quot;??_ ;_ @_ "/>
    </dxf>
    <dxf>
      <numFmt numFmtId="164" formatCode="_ * #,##0_ ;_ * \-#,##0_ ;_ * &quot;-&quot;??_ ;_ @_ "/>
    </dxf>
    <dxf>
      <numFmt numFmtId="14" formatCode="0.00%"/>
    </dxf>
    <dxf>
      <fill>
        <patternFill>
          <bgColor theme="2" tint="-9.9978637043366805E-2"/>
        </patternFill>
      </fill>
    </dxf>
    <dxf>
      <fill>
        <patternFill>
          <bgColor theme="2" tint="-9.9978637043366805E-2"/>
        </patternFill>
      </fill>
    </dxf>
    <dxf>
      <fill>
        <patternFill>
          <bgColor theme="2" tint="-9.9978637043366805E-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 #,##0"/>
    </dxf>
    <dxf>
      <numFmt numFmtId="166" formatCode="&quot;₹&quot;\ #,##0"/>
    </dxf>
    <dxf>
      <numFmt numFmtId="166" formatCode="&quot;₹&quot;\ #,##0"/>
    </dxf>
    <dxf>
      <numFmt numFmtId="164" formatCode="_ * #,##0_ ;_ * \-#,##0_ ;_ * &quot;-&quot;??_ ;_ @_ "/>
    </dxf>
    <dxf>
      <numFmt numFmtId="164" formatCode="_ * #,##0_ ;_ * \-#,##0_ ;_ * &quot;-&quot;??_ ;_ @_ "/>
    </dxf>
    <dxf>
      <numFmt numFmtId="14" formatCode="0.00%"/>
    </dxf>
    <dxf>
      <font>
        <b/>
        <color theme="1"/>
      </font>
      <border>
        <bottom style="thin">
          <color theme="4"/>
        </bottom>
        <vertical/>
        <horizontal/>
      </border>
    </dxf>
    <dxf>
      <font>
        <sz val="10"/>
        <color theme="1"/>
      </font>
      <fill>
        <patternFill patternType="solid">
          <bgColor theme="0" tint="-4.9989318521683403E-2"/>
        </patternFill>
      </fill>
      <border diagonalUp="0" diagonalDown="0">
        <left/>
        <right/>
        <top/>
        <bottom/>
        <vertical/>
        <horizontal/>
      </border>
    </dxf>
    <dxf>
      <font>
        <b/>
        <color theme="1"/>
      </font>
      <border>
        <bottom style="thin">
          <color theme="4"/>
        </bottom>
        <vertical/>
        <horizontal/>
      </border>
    </dxf>
    <dxf>
      <font>
        <sz val="10"/>
        <color theme="1"/>
      </font>
      <fill>
        <patternFill patternType="solid">
          <bgColor theme="0"/>
        </patternFill>
      </fill>
      <border diagonalUp="0" diagonalDown="0">
        <left/>
        <right/>
        <top/>
        <bottom/>
        <vertical/>
        <horizontal/>
      </border>
    </dxf>
  </dxfs>
  <tableStyles count="2" defaultTableStyle="TableStyleMedium2" defaultPivotStyle="PivotStyleLight16">
    <tableStyle name="SlicerStyleLight1 2" pivot="0" table="0" count="10" xr9:uid="{39779F6B-4E2E-47C5-9486-AF6E84FE4B55}">
      <tableStyleElement type="wholeTable" dxfId="58"/>
      <tableStyleElement type="headerRow" dxfId="57"/>
    </tableStyle>
    <tableStyle name="SlicerStyleLight1 2 2" pivot="0" table="0" count="10" xr9:uid="{D0DB819E-FFE0-4C81-AD71-B564561F91CE}">
      <tableStyleElement type="wholeTable" dxfId="56"/>
      <tableStyleElement type="headerRow" dxfId="55"/>
    </tableStyle>
  </tableStyles>
  <colors>
    <mruColors>
      <color rgb="FF4DC1F5"/>
      <color rgb="FFD0CE3A"/>
      <color rgb="FFFFFFFF"/>
      <color rgb="FFE65700"/>
      <color rgb="FFCF4A07"/>
      <color rgb="FF00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connections" Target="connections.xml"/><Relationship Id="rId37" Type="http://schemas.openxmlformats.org/officeDocument/2006/relationships/calcChain" Target="calcChain.xml"/><Relationship Id="rId53" Type="http://schemas.openxmlformats.org/officeDocument/2006/relationships/customXml" Target="../customXml/item16.xml"/><Relationship Id="rId58" Type="http://schemas.openxmlformats.org/officeDocument/2006/relationships/customXml" Target="../customXml/item21.xml"/><Relationship Id="rId74" Type="http://schemas.openxmlformats.org/officeDocument/2006/relationships/customXml" Target="../customXml/item37.xml"/><Relationship Id="rId79" Type="http://schemas.openxmlformats.org/officeDocument/2006/relationships/customXml" Target="../customXml/item42.xml"/><Relationship Id="rId5" Type="http://schemas.openxmlformats.org/officeDocument/2006/relationships/worksheet" Target="worksheets/sheet5.xml"/><Relationship Id="rId61" Type="http://schemas.openxmlformats.org/officeDocument/2006/relationships/customXml" Target="../customXml/item24.xml"/><Relationship Id="rId82" Type="http://schemas.openxmlformats.org/officeDocument/2006/relationships/customXml" Target="../customXml/item4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3.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77" Type="http://schemas.openxmlformats.org/officeDocument/2006/relationships/customXml" Target="../customXml/item40.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72" Type="http://schemas.openxmlformats.org/officeDocument/2006/relationships/customXml" Target="../customXml/item35.xml"/><Relationship Id="rId80"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78" Type="http://schemas.openxmlformats.org/officeDocument/2006/relationships/customXml" Target="../customXml/item41.xml"/><Relationship Id="rId81"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pivotCacheDefinition" Target="pivotCache/pivotCacheDefinition1.xml"/><Relationship Id="rId71" Type="http://schemas.openxmlformats.org/officeDocument/2006/relationships/customXml" Target="../customXml/item34.xml"/><Relationship Id="rId2" Type="http://schemas.openxmlformats.org/officeDocument/2006/relationships/worksheet" Target="worksheets/sheet2.xml"/><Relationship Id="rId29" Type="http://schemas.microsoft.com/office/2007/relationships/slicerCache" Target="slicerCaches/slicerCache2.xml"/><Relationship Id="rId24" Type="http://schemas.openxmlformats.org/officeDocument/2006/relationships/pivotCacheDefinition" Target="pivotCache/pivotCacheDefinition18.xml"/><Relationship Id="rId40" Type="http://schemas.openxmlformats.org/officeDocument/2006/relationships/customXml" Target="../customXml/item3.xml"/><Relationship Id="rId45" Type="http://schemas.openxmlformats.org/officeDocument/2006/relationships/customXml" Target="../customXml/item8.xml"/><Relationship Id="rId66"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971425167260634E-2"/>
          <c:y val="0"/>
          <c:w val="0.93334542065217996"/>
          <c:h val="0.7535479860572194"/>
        </c:manualLayout>
      </c:layout>
      <c:barChart>
        <c:barDir val="col"/>
        <c:grouping val="clustered"/>
        <c:varyColors val="0"/>
        <c:ser>
          <c:idx val="0"/>
          <c:order val="0"/>
          <c:tx>
            <c:strRef>
              <c:f>Analysis1!$B$14</c:f>
              <c:strCache>
                <c:ptCount val="1"/>
                <c:pt idx="0">
                  <c:v> Revenue</c:v>
                </c:pt>
              </c:strCache>
            </c:strRef>
          </c:tx>
          <c:spPr>
            <a:solidFill>
              <a:schemeClr val="bg2">
                <a:lumMod val="75000"/>
              </a:schemeClr>
            </a:solidFill>
            <a:ln>
              <a:solidFill>
                <a:srgbClr val="92D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Analysis1!$A$15:$A$18</c:f>
              <c:numCache>
                <c:formatCode>General</c:formatCode>
                <c:ptCount val="4"/>
                <c:pt idx="0">
                  <c:v>2005</c:v>
                </c:pt>
                <c:pt idx="1">
                  <c:v>2006</c:v>
                </c:pt>
                <c:pt idx="2">
                  <c:v>2007</c:v>
                </c:pt>
                <c:pt idx="3">
                  <c:v>2008</c:v>
                </c:pt>
              </c:numCache>
            </c:numRef>
          </c:cat>
          <c:val>
            <c:numRef>
              <c:f>Analysis1!$B$15:$B$18</c:f>
              <c:numCache>
                <c:formatCode>_-[$$-409]* #,##0_ ;_-[$$-409]* \-#,##0\ ;_-[$$-409]* "-"??_ ;_-@_ </c:formatCode>
                <c:ptCount val="4"/>
                <c:pt idx="0">
                  <c:v>33370192.171199944</c:v>
                </c:pt>
                <c:pt idx="1">
                  <c:v>69484523.200599849</c:v>
                </c:pt>
                <c:pt idx="2">
                  <c:v>102379613.11629491</c:v>
                </c:pt>
                <c:pt idx="3">
                  <c:v>101858616.70999643</c:v>
                </c:pt>
              </c:numCache>
            </c:numRef>
          </c:val>
          <c:extLst>
            <c:ext xmlns:c16="http://schemas.microsoft.com/office/drawing/2014/chart" uri="{C3380CC4-5D6E-409C-BE32-E72D297353CC}">
              <c16:uniqueId val="{00000000-D836-445D-AAD5-5E0B6D4D5D96}"/>
            </c:ext>
          </c:extLst>
        </c:ser>
        <c:ser>
          <c:idx val="2"/>
          <c:order val="2"/>
          <c:tx>
            <c:strRef>
              <c:f>Analysis1!$D$14</c:f>
              <c:strCache>
                <c:ptCount val="1"/>
                <c:pt idx="0">
                  <c:v>Above Average</c:v>
                </c:pt>
              </c:strCache>
            </c:strRef>
          </c:tx>
          <c:spPr>
            <a:solidFill>
              <a:srgbClr val="4DC1F5"/>
            </a:solidFill>
            <a:ln>
              <a:noFill/>
            </a:ln>
            <a:effectLst/>
          </c:spPr>
          <c:invertIfNegative val="0"/>
          <c:val>
            <c:numRef>
              <c:f>Analysis1!$D$15:$D$18</c:f>
              <c:numCache>
                <c:formatCode>General</c:formatCode>
                <c:ptCount val="4"/>
                <c:pt idx="0">
                  <c:v>0</c:v>
                </c:pt>
                <c:pt idx="1">
                  <c:v>0</c:v>
                </c:pt>
                <c:pt idx="2">
                  <c:v>102379613.11629491</c:v>
                </c:pt>
                <c:pt idx="3">
                  <c:v>101858616.70999643</c:v>
                </c:pt>
              </c:numCache>
            </c:numRef>
          </c:val>
          <c:extLst>
            <c:ext xmlns:c16="http://schemas.microsoft.com/office/drawing/2014/chart" uri="{C3380CC4-5D6E-409C-BE32-E72D297353CC}">
              <c16:uniqueId val="{00000001-9425-4BBC-9C7F-D85BCB3D934E}"/>
            </c:ext>
          </c:extLst>
        </c:ser>
        <c:dLbls>
          <c:showLegendKey val="0"/>
          <c:showVal val="0"/>
          <c:showCatName val="0"/>
          <c:showSerName val="0"/>
          <c:showPercent val="0"/>
          <c:showBubbleSize val="0"/>
        </c:dLbls>
        <c:gapWidth val="219"/>
        <c:overlap val="100"/>
        <c:axId val="572492672"/>
        <c:axId val="572499392"/>
      </c:barChart>
      <c:lineChart>
        <c:grouping val="standard"/>
        <c:varyColors val="0"/>
        <c:ser>
          <c:idx val="1"/>
          <c:order val="1"/>
          <c:tx>
            <c:strRef>
              <c:f>Analysis1!$C$14</c:f>
              <c:strCache>
                <c:ptCount val="1"/>
                <c:pt idx="0">
                  <c:v>Average  Revenue</c:v>
                </c:pt>
              </c:strCache>
            </c:strRef>
          </c:tx>
          <c:spPr>
            <a:ln w="9525" cap="rnd">
              <a:solidFill>
                <a:schemeClr val="bg2">
                  <a:lumMod val="75000"/>
                </a:schemeClr>
              </a:solidFill>
              <a:round/>
            </a:ln>
            <a:effectLst/>
          </c:spPr>
          <c:marker>
            <c:symbol val="none"/>
          </c:marker>
          <c:val>
            <c:numRef>
              <c:f>Analysis1!$C$15:$C$18</c:f>
              <c:numCache>
                <c:formatCode>_-[$$-409]* #,##0_ ;_-[$$-409]* \-#,##0\ ;_-[$$-409]* "-"??_ ;_-@_ </c:formatCode>
                <c:ptCount val="4"/>
                <c:pt idx="0">
                  <c:v>76773236.299522787</c:v>
                </c:pt>
                <c:pt idx="1">
                  <c:v>76773236.299522787</c:v>
                </c:pt>
                <c:pt idx="2">
                  <c:v>76773236.299522787</c:v>
                </c:pt>
                <c:pt idx="3">
                  <c:v>76773236.299522787</c:v>
                </c:pt>
              </c:numCache>
            </c:numRef>
          </c:val>
          <c:smooth val="0"/>
          <c:extLst>
            <c:ext xmlns:c16="http://schemas.microsoft.com/office/drawing/2014/chart" uri="{C3380CC4-5D6E-409C-BE32-E72D297353CC}">
              <c16:uniqueId val="{00000000-9425-4BBC-9C7F-D85BCB3D934E}"/>
            </c:ext>
          </c:extLst>
        </c:ser>
        <c:dLbls>
          <c:showLegendKey val="0"/>
          <c:showVal val="0"/>
          <c:showCatName val="0"/>
          <c:showSerName val="0"/>
          <c:showPercent val="0"/>
          <c:showBubbleSize val="0"/>
        </c:dLbls>
        <c:marker val="1"/>
        <c:smooth val="0"/>
        <c:axId val="572492672"/>
        <c:axId val="572499392"/>
      </c:lineChart>
      <c:catAx>
        <c:axId val="572492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499392"/>
        <c:crosses val="autoZero"/>
        <c:auto val="1"/>
        <c:lblAlgn val="ctr"/>
        <c:lblOffset val="100"/>
        <c:noMultiLvlLbl val="0"/>
      </c:catAx>
      <c:valAx>
        <c:axId val="572499392"/>
        <c:scaling>
          <c:orientation val="minMax"/>
        </c:scaling>
        <c:delete val="1"/>
        <c:axPos val="l"/>
        <c:numFmt formatCode="_-[$$-409]* #,##0_ ;_-[$$-409]* \-#,##0\ ;_-[$$-409]* &quot;-&quot;??_ ;_-@_ " sourceLinked="1"/>
        <c:majorTickMark val="out"/>
        <c:minorTickMark val="none"/>
        <c:tickLblPos val="nextTo"/>
        <c:crossAx val="572492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Dashboard.xlsx]Analysis1 (2)!PivotTable1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5.1290197926182134E-2"/>
              <c:y val="8.98510013257643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6.4154277112186422E-2"/>
              <c:y val="0.11550444019954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6.4154277112186464E-2"/>
              <c:y val="9.8402147617024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5.9866250716851657E-2"/>
              <c:y val="0.12405558649080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5.7722237519184275E-2"/>
              <c:y val="0.106953293908284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6.2010263914519193E-2"/>
              <c:y val="8.98510013257643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Lbl>
          <c:idx val="0"/>
          <c:layout>
            <c:manualLayout>
              <c:x val="-1.6692824671411387E-2"/>
              <c:y val="-7.8840961983895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6836911056705E-2"/>
          <c:y val="0.13627157745080945"/>
          <c:w val="0.95283170965131758"/>
          <c:h val="0.70824970155152811"/>
        </c:manualLayout>
      </c:layout>
      <c:lineChart>
        <c:grouping val="standard"/>
        <c:varyColors val="0"/>
        <c:ser>
          <c:idx val="0"/>
          <c:order val="0"/>
          <c:tx>
            <c:strRef>
              <c:f>'Analysis1 (2)'!$B$2</c:f>
              <c:strCache>
                <c:ptCount val="1"/>
                <c:pt idx="0">
                  <c:v>Total</c:v>
                </c:pt>
              </c:strCache>
            </c:strRef>
          </c:tx>
          <c:spPr>
            <a:ln w="28575" cap="rnd">
              <a:solidFill>
                <a:schemeClr val="tx1">
                  <a:lumMod val="95000"/>
                  <a:lumOff val="5000"/>
                </a:schemeClr>
              </a:solidFill>
              <a:round/>
            </a:ln>
            <a:effectLst/>
          </c:spPr>
          <c:marker>
            <c:symbol val="diamond"/>
            <c:size val="5"/>
            <c:spPr>
              <a:solidFill>
                <a:schemeClr val="accent1"/>
              </a:solidFill>
              <a:ln w="9525">
                <a:solidFill>
                  <a:schemeClr val="accent1"/>
                </a:solidFill>
              </a:ln>
              <a:effectLst/>
            </c:spPr>
          </c:marker>
          <c:dPt>
            <c:idx val="0"/>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67C-40D2-AABD-60BD2C4BB193}"/>
              </c:ext>
            </c:extLst>
          </c:dPt>
          <c:dPt>
            <c:idx val="2"/>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367C-40D2-AABD-60BD2C4BB193}"/>
              </c:ext>
            </c:extLst>
          </c:dPt>
          <c:dPt>
            <c:idx val="4"/>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367C-40D2-AABD-60BD2C4BB193}"/>
              </c:ext>
            </c:extLst>
          </c:dPt>
          <c:dPt>
            <c:idx val="6"/>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367C-40D2-AABD-60BD2C4BB193}"/>
              </c:ext>
            </c:extLst>
          </c:dPt>
          <c:dPt>
            <c:idx val="8"/>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367C-40D2-AABD-60BD2C4BB193}"/>
              </c:ext>
            </c:extLst>
          </c:dPt>
          <c:dPt>
            <c:idx val="10"/>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367C-40D2-AABD-60BD2C4BB193}"/>
              </c:ext>
            </c:extLst>
          </c:dPt>
          <c:dPt>
            <c:idx val="11"/>
            <c:marker>
              <c:symbol val="diamond"/>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E147-48F2-B6B2-E6A387C51E51}"/>
              </c:ext>
            </c:extLst>
          </c:dPt>
          <c:dLbls>
            <c:dLbl>
              <c:idx val="0"/>
              <c:layout>
                <c:manualLayout>
                  <c:x val="-5.1290197926182134E-2"/>
                  <c:y val="8.98510013257643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7C-40D2-AABD-60BD2C4BB193}"/>
                </c:ext>
              </c:extLst>
            </c:dLbl>
            <c:dLbl>
              <c:idx val="2"/>
              <c:layout>
                <c:manualLayout>
                  <c:x val="-6.4154277112186422E-2"/>
                  <c:y val="0.115504440199544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7C-40D2-AABD-60BD2C4BB193}"/>
                </c:ext>
              </c:extLst>
            </c:dLbl>
            <c:dLbl>
              <c:idx val="4"/>
              <c:layout>
                <c:manualLayout>
                  <c:x val="-6.4154277112186464E-2"/>
                  <c:y val="9.84021476170243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7C-40D2-AABD-60BD2C4BB193}"/>
                </c:ext>
              </c:extLst>
            </c:dLbl>
            <c:dLbl>
              <c:idx val="6"/>
              <c:layout>
                <c:manualLayout>
                  <c:x val="-5.9866250716851657E-2"/>
                  <c:y val="0.124055586490804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7C-40D2-AABD-60BD2C4BB1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(2)'!$A$3:$A$9</c:f>
              <c:strCache>
                <c:ptCount val="7"/>
                <c:pt idx="0">
                  <c:v>Jan</c:v>
                </c:pt>
                <c:pt idx="1">
                  <c:v>Feb</c:v>
                </c:pt>
                <c:pt idx="2">
                  <c:v>Mar</c:v>
                </c:pt>
                <c:pt idx="3">
                  <c:v>Apr</c:v>
                </c:pt>
                <c:pt idx="4">
                  <c:v>May</c:v>
                </c:pt>
                <c:pt idx="5">
                  <c:v>Jun</c:v>
                </c:pt>
                <c:pt idx="6">
                  <c:v>Jul</c:v>
                </c:pt>
              </c:strCache>
            </c:strRef>
          </c:cat>
          <c:val>
            <c:numRef>
              <c:f>'Analysis1 (2)'!$B$3:$B$9</c:f>
              <c:numCache>
                <c:formatCode>_-[$$-409]* #,##0_ ;_-[$$-409]* \-#,##0\ ;_-[$$-409]* "-"??_ ;_-@_ </c:formatCode>
                <c:ptCount val="7"/>
                <c:pt idx="0">
                  <c:v>5767055.7357999813</c:v>
                </c:pt>
                <c:pt idx="1">
                  <c:v>6347589.4002000038</c:v>
                </c:pt>
                <c:pt idx="2">
                  <c:v>6321911.1677999794</c:v>
                </c:pt>
                <c:pt idx="3">
                  <c:v>6899665.6435999889</c:v>
                </c:pt>
                <c:pt idx="4">
                  <c:v>8252983.0976000084</c:v>
                </c:pt>
                <c:pt idx="5">
                  <c:v>8276331.7860000124</c:v>
                </c:pt>
                <c:pt idx="6">
                  <c:v>296527.16470000049</c:v>
                </c:pt>
              </c:numCache>
            </c:numRef>
          </c:val>
          <c:smooth val="1"/>
          <c:extLst>
            <c:ext xmlns:c16="http://schemas.microsoft.com/office/drawing/2014/chart" uri="{C3380CC4-5D6E-409C-BE32-E72D297353CC}">
              <c16:uniqueId val="{00000000-367C-40D2-AABD-60BD2C4BB193}"/>
            </c:ext>
          </c:extLst>
        </c:ser>
        <c:dLbls>
          <c:dLblPos val="t"/>
          <c:showLegendKey val="0"/>
          <c:showVal val="1"/>
          <c:showCatName val="0"/>
          <c:showSerName val="0"/>
          <c:showPercent val="0"/>
          <c:showBubbleSize val="0"/>
        </c:dLbls>
        <c:marker val="1"/>
        <c:smooth val="0"/>
        <c:axId val="2010682576"/>
        <c:axId val="2006979824"/>
      </c:lineChart>
      <c:catAx>
        <c:axId val="201068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979824"/>
        <c:crosses val="autoZero"/>
        <c:auto val="1"/>
        <c:lblAlgn val="ctr"/>
        <c:lblOffset val="100"/>
        <c:noMultiLvlLbl val="0"/>
      </c:catAx>
      <c:valAx>
        <c:axId val="2006979824"/>
        <c:scaling>
          <c:orientation val="minMax"/>
        </c:scaling>
        <c:delete val="1"/>
        <c:axPos val="l"/>
        <c:numFmt formatCode="_-[$$-409]* #,##0_ ;_-[$$-409]* \-#,##0\ ;_-[$$-409]* &quot;-&quot;??_ ;_-@_ " sourceLinked="1"/>
        <c:majorTickMark val="none"/>
        <c:minorTickMark val="none"/>
        <c:tickLblPos val="nextTo"/>
        <c:crossAx val="2010682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58705161854768E-2"/>
          <c:y val="4.7679080275608091E-2"/>
          <c:w val="0.97771517379647754"/>
          <c:h val="0.74967586882964932"/>
        </c:manualLayout>
      </c:layout>
      <c:barChart>
        <c:barDir val="col"/>
        <c:grouping val="clustered"/>
        <c:varyColors val="0"/>
        <c:ser>
          <c:idx val="0"/>
          <c:order val="0"/>
          <c:tx>
            <c:strRef>
              <c:f>'Analysis1 (2)'!$R$3</c:f>
              <c:strCache>
                <c:ptCount val="1"/>
                <c:pt idx="0">
                  <c:v>Sum of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(2)'!$Q$4:$Q$10</c:f>
              <c:strCache>
                <c:ptCount val="7"/>
                <c:pt idx="0">
                  <c:v>Sun</c:v>
                </c:pt>
                <c:pt idx="1">
                  <c:v>Mon</c:v>
                </c:pt>
                <c:pt idx="2">
                  <c:v>Tue</c:v>
                </c:pt>
                <c:pt idx="3">
                  <c:v>Wed</c:v>
                </c:pt>
                <c:pt idx="4">
                  <c:v>Thu</c:v>
                </c:pt>
                <c:pt idx="5">
                  <c:v>Fri</c:v>
                </c:pt>
                <c:pt idx="6">
                  <c:v>Sat</c:v>
                </c:pt>
              </c:strCache>
            </c:strRef>
          </c:cat>
          <c:val>
            <c:numRef>
              <c:f>'Analysis1 (2)'!$R$4:$R$10</c:f>
              <c:numCache>
                <c:formatCode>_-[$$-409]* #,##0_ ;_-[$$-409]* \-#,##0\ ;_-[$$-409]* "-"??_ ;_-@_ </c:formatCode>
                <c:ptCount val="7"/>
                <c:pt idx="0">
                  <c:v>5885986.6233000038</c:v>
                </c:pt>
                <c:pt idx="1">
                  <c:v>5761848.1430000104</c:v>
                </c:pt>
                <c:pt idx="2">
                  <c:v>5769437.829699981</c:v>
                </c:pt>
                <c:pt idx="3">
                  <c:v>6425170.8731000023</c:v>
                </c:pt>
                <c:pt idx="4">
                  <c:v>6287422.5862999978</c:v>
                </c:pt>
                <c:pt idx="5">
                  <c:v>5923529.8819999751</c:v>
                </c:pt>
                <c:pt idx="6">
                  <c:v>6108668.0582999988</c:v>
                </c:pt>
              </c:numCache>
            </c:numRef>
          </c:val>
          <c:extLst>
            <c:ext xmlns:c16="http://schemas.microsoft.com/office/drawing/2014/chart" uri="{C3380CC4-5D6E-409C-BE32-E72D297353CC}">
              <c16:uniqueId val="{00000000-9D24-455C-8BFC-D100CE2506AE}"/>
            </c:ext>
          </c:extLst>
        </c:ser>
        <c:ser>
          <c:idx val="1"/>
          <c:order val="1"/>
          <c:tx>
            <c:strRef>
              <c:f>'Analysis1 (2)'!$S$3</c:f>
              <c:strCache>
                <c:ptCount val="1"/>
                <c:pt idx="0">
                  <c:v>Highlight</c:v>
                </c:pt>
              </c:strCache>
            </c:strRef>
          </c:tx>
          <c:spPr>
            <a:solidFill>
              <a:srgbClr val="4DC1F5"/>
            </a:solidFill>
            <a:ln>
              <a:noFill/>
            </a:ln>
            <a:effectLst/>
          </c:spPr>
          <c:invertIfNegative val="0"/>
          <c:val>
            <c:numRef>
              <c:f>'Analysis1 (2)'!$S$4:$S$10</c:f>
              <c:numCache>
                <c:formatCode>_(* #,##0.00_);_(* \(#,##0.00\);_(* "-"??_);_(@_)</c:formatCode>
                <c:ptCount val="7"/>
                <c:pt idx="0">
                  <c:v>0</c:v>
                </c:pt>
                <c:pt idx="1">
                  <c:v>0</c:v>
                </c:pt>
                <c:pt idx="2">
                  <c:v>0</c:v>
                </c:pt>
                <c:pt idx="3">
                  <c:v>6425170.8731000023</c:v>
                </c:pt>
                <c:pt idx="4">
                  <c:v>6287422.5862999978</c:v>
                </c:pt>
                <c:pt idx="5">
                  <c:v>0</c:v>
                </c:pt>
                <c:pt idx="6">
                  <c:v>6108668.0582999988</c:v>
                </c:pt>
              </c:numCache>
            </c:numRef>
          </c:val>
          <c:extLst>
            <c:ext xmlns:c16="http://schemas.microsoft.com/office/drawing/2014/chart" uri="{C3380CC4-5D6E-409C-BE32-E72D297353CC}">
              <c16:uniqueId val="{00000001-9D24-455C-8BFC-D100CE2506AE}"/>
            </c:ext>
          </c:extLst>
        </c:ser>
        <c:dLbls>
          <c:showLegendKey val="0"/>
          <c:showVal val="0"/>
          <c:showCatName val="0"/>
          <c:showSerName val="0"/>
          <c:showPercent val="0"/>
          <c:showBubbleSize val="0"/>
        </c:dLbls>
        <c:gapWidth val="219"/>
        <c:overlap val="100"/>
        <c:axId val="223814896"/>
        <c:axId val="223828816"/>
      </c:barChart>
      <c:catAx>
        <c:axId val="22381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828816"/>
        <c:crosses val="autoZero"/>
        <c:auto val="1"/>
        <c:lblAlgn val="ctr"/>
        <c:lblOffset val="100"/>
        <c:noMultiLvlLbl val="0"/>
      </c:catAx>
      <c:valAx>
        <c:axId val="223828816"/>
        <c:scaling>
          <c:orientation val="minMax"/>
        </c:scaling>
        <c:delete val="1"/>
        <c:axPos val="l"/>
        <c:numFmt formatCode="_-[$$-409]* #,##0_ ;_-[$$-409]* \-#,##0\ ;_-[$$-409]* &quot;-&quot;??_ ;_-@_ " sourceLinked="1"/>
        <c:majorTickMark val="none"/>
        <c:minorTickMark val="none"/>
        <c:tickLblPos val="nextTo"/>
        <c:crossAx val="223814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Dashboard.xlsx]Analysis1 (2)!PivotTable7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dLbl>
          <c:idx val="0"/>
          <c:layout>
            <c:manualLayout>
              <c:x val="8.8888888888888892E-2"/>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w="19050">
            <a:solidFill>
              <a:schemeClr val="lt1"/>
            </a:solidFill>
          </a:ln>
          <a:effectLst/>
        </c:spPr>
        <c:dLbl>
          <c:idx val="0"/>
          <c:layout>
            <c:manualLayout>
              <c:x val="-0.12777777777777777"/>
              <c:y val="-3.2407407407407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dLbl>
          <c:idx val="0"/>
          <c:layout>
            <c:manualLayout>
              <c:x val="8.8888888888888892E-2"/>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layout>
            <c:manualLayout>
              <c:x val="-0.12777777777777777"/>
              <c:y val="-3.2407407407407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solidFill>
              <a:schemeClr val="lt1"/>
            </a:solidFill>
          </a:ln>
          <a:effectLst/>
        </c:spPr>
        <c:dLbl>
          <c:idx val="0"/>
          <c:layout>
            <c:manualLayout>
              <c:x val="0.13740038158752824"/>
              <c:y val="0.123874206826194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34210096769254"/>
                  <c:h val="0.15443666786542787"/>
                </c:manualLayout>
              </c15:layout>
            </c:ext>
          </c:extLst>
        </c:dLbl>
      </c:pivotFmt>
      <c:pivotFmt>
        <c:idx val="8"/>
        <c:spPr>
          <a:solidFill>
            <a:schemeClr val="bg1">
              <a:lumMod val="75000"/>
            </a:schemeClr>
          </a:solidFill>
          <a:ln w="19050">
            <a:solidFill>
              <a:schemeClr val="lt1"/>
            </a:solidFill>
          </a:ln>
          <a:effectLst/>
        </c:spPr>
        <c:dLbl>
          <c:idx val="0"/>
          <c:layout>
            <c:manualLayout>
              <c:x val="-5.5565006709893408E-2"/>
              <c:y val="-0.131365865164485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5382854826915486"/>
                  <c:h val="0.15443666786542787"/>
                </c:manualLayout>
              </c15:layout>
            </c:ext>
          </c:extLst>
        </c:dLbl>
      </c:pivotFmt>
    </c:pivotFmts>
    <c:plotArea>
      <c:layout>
        <c:manualLayout>
          <c:layoutTarget val="inner"/>
          <c:xMode val="edge"/>
          <c:yMode val="edge"/>
          <c:x val="0.15624805906648861"/>
          <c:y val="0.18203690103127354"/>
          <c:w val="0.60417912099003135"/>
          <c:h val="0.58807907296372475"/>
        </c:manualLayout>
      </c:layout>
      <c:doughnutChart>
        <c:varyColors val="1"/>
        <c:ser>
          <c:idx val="0"/>
          <c:order val="0"/>
          <c:tx>
            <c:strRef>
              <c:f>'Analysis1 (2)'!$AA$4</c:f>
              <c:strCache>
                <c:ptCount val="1"/>
                <c:pt idx="0">
                  <c:v>Total</c:v>
                </c:pt>
              </c:strCache>
            </c:strRef>
          </c:tx>
          <c:dPt>
            <c:idx val="0"/>
            <c:bubble3D val="0"/>
            <c:spPr>
              <a:solidFill>
                <a:srgbClr val="4DC1F5"/>
              </a:solidFill>
              <a:ln w="19050">
                <a:solidFill>
                  <a:schemeClr val="lt1"/>
                </a:solidFill>
              </a:ln>
              <a:effectLst/>
            </c:spPr>
            <c:extLst>
              <c:ext xmlns:c16="http://schemas.microsoft.com/office/drawing/2014/chart" uri="{C3380CC4-5D6E-409C-BE32-E72D297353CC}">
                <c16:uniqueId val="{00000001-B5B0-45B7-801A-B71EA2FD785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5B0-45B7-801A-B71EA2FD7852}"/>
              </c:ext>
            </c:extLst>
          </c:dPt>
          <c:dLbls>
            <c:dLbl>
              <c:idx val="0"/>
              <c:layout>
                <c:manualLayout>
                  <c:x val="0.13740038158752824"/>
                  <c:y val="0.12387420682619486"/>
                </c:manualLayout>
              </c:layout>
              <c:showLegendKey val="0"/>
              <c:showVal val="1"/>
              <c:showCatName val="0"/>
              <c:showSerName val="0"/>
              <c:showPercent val="0"/>
              <c:showBubbleSize val="0"/>
              <c:extLst>
                <c:ext xmlns:c15="http://schemas.microsoft.com/office/drawing/2012/chart" uri="{CE6537A1-D6FC-4f65-9D91-7224C49458BB}">
                  <c15:layout>
                    <c:manualLayout>
                      <c:w val="0.4034210096769254"/>
                      <c:h val="0.15443666786542787"/>
                    </c:manualLayout>
                  </c15:layout>
                </c:ext>
                <c:ext xmlns:c16="http://schemas.microsoft.com/office/drawing/2014/chart" uri="{C3380CC4-5D6E-409C-BE32-E72D297353CC}">
                  <c16:uniqueId val="{00000001-B5B0-45B7-801A-B71EA2FD7852}"/>
                </c:ext>
              </c:extLst>
            </c:dLbl>
            <c:dLbl>
              <c:idx val="1"/>
              <c:layout>
                <c:manualLayout>
                  <c:x val="-5.5565006709893408E-2"/>
                  <c:y val="-0.13136586516448584"/>
                </c:manualLayout>
              </c:layout>
              <c:showLegendKey val="0"/>
              <c:showVal val="1"/>
              <c:showCatName val="0"/>
              <c:showSerName val="0"/>
              <c:showPercent val="0"/>
              <c:showBubbleSize val="0"/>
              <c:extLst>
                <c:ext xmlns:c15="http://schemas.microsoft.com/office/drawing/2012/chart" uri="{CE6537A1-D6FC-4f65-9D91-7224C49458BB}">
                  <c15:layout>
                    <c:manualLayout>
                      <c:w val="0.45382854826915486"/>
                      <c:h val="0.15443666786542787"/>
                    </c:manualLayout>
                  </c15:layout>
                </c:ext>
                <c:ext xmlns:c16="http://schemas.microsoft.com/office/drawing/2014/chart" uri="{C3380CC4-5D6E-409C-BE32-E72D297353CC}">
                  <c16:uniqueId val="{00000003-B5B0-45B7-801A-B71EA2FD785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'Analysis1 (2)'!$Z$5:$Z$6</c:f>
              <c:strCache>
                <c:ptCount val="2"/>
                <c:pt idx="0">
                  <c:v>Weekday</c:v>
                </c:pt>
                <c:pt idx="1">
                  <c:v>Weekend</c:v>
                </c:pt>
              </c:strCache>
            </c:strRef>
          </c:cat>
          <c:val>
            <c:numRef>
              <c:f>'Analysis1 (2)'!$AA$5:$AA$6</c:f>
              <c:numCache>
                <c:formatCode>_-[$$-409]* #,##0_ ;_-[$$-409]* \-#,##0\ ;_-[$$-409]* "-"??_ ;_-@_ </c:formatCode>
                <c:ptCount val="2"/>
                <c:pt idx="0">
                  <c:v>30167409.314100146</c:v>
                </c:pt>
                <c:pt idx="1">
                  <c:v>11994654.681600014</c:v>
                </c:pt>
              </c:numCache>
            </c:numRef>
          </c:val>
          <c:extLst>
            <c:ext xmlns:c16="http://schemas.microsoft.com/office/drawing/2014/chart" uri="{C3380CC4-5D6E-409C-BE32-E72D297353CC}">
              <c16:uniqueId val="{00000004-B5B0-45B7-801A-B71EA2FD78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7.631374281078071E-2"/>
          <c:y val="0.82965093014305258"/>
          <c:w val="0.71202761682708116"/>
          <c:h val="0.140757255536020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074134601099409E-3"/>
          <c:y val="4.7778208789518391E-2"/>
          <c:w val="0.77436116317479164"/>
          <c:h val="0.95222179121048156"/>
        </c:manualLayout>
      </c:layout>
      <c:barChart>
        <c:barDir val="bar"/>
        <c:grouping val="clustered"/>
        <c:varyColors val="0"/>
        <c:ser>
          <c:idx val="0"/>
          <c:order val="0"/>
          <c:tx>
            <c:strRef>
              <c:f>'Product Analysis'!$C$10</c:f>
              <c:strCache>
                <c:ptCount val="1"/>
                <c:pt idx="0">
                  <c:v>sum of profit</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Analysis'!$B$11:$B$15</c:f>
              <c:strCache>
                <c:ptCount val="5"/>
                <c:pt idx="0">
                  <c:v>Mountain-200 Black, 42</c:v>
                </c:pt>
                <c:pt idx="1">
                  <c:v>Mountain-200 Silver, 38</c:v>
                </c:pt>
                <c:pt idx="2">
                  <c:v>Road-150 Red, 56</c:v>
                </c:pt>
                <c:pt idx="3">
                  <c:v>Mountain-200 Silver, 42</c:v>
                </c:pt>
                <c:pt idx="4">
                  <c:v>Road-150 Red, 52</c:v>
                </c:pt>
              </c:strCache>
            </c:strRef>
          </c:cat>
          <c:val>
            <c:numRef>
              <c:f>'Product Analysis'!$C$11:$C$15</c:f>
              <c:numCache>
                <c:formatCode>_-[$$-409]* #,##0_ ;_-[$$-409]* \-#,##0\ ;_-[$$-409]* "-"??_ ;_-@_ </c:formatCode>
                <c:ptCount val="5"/>
                <c:pt idx="0">
                  <c:v>1798827.7928999986</c:v>
                </c:pt>
                <c:pt idx="1">
                  <c:v>1695947.1554000019</c:v>
                </c:pt>
                <c:pt idx="2">
                  <c:v>1684150.0326</c:v>
                </c:pt>
                <c:pt idx="3">
                  <c:v>1659896.9448000011</c:v>
                </c:pt>
                <c:pt idx="4">
                  <c:v>1653196.5650000002</c:v>
                </c:pt>
              </c:numCache>
            </c:numRef>
          </c:val>
          <c:extLst>
            <c:ext xmlns:c16="http://schemas.microsoft.com/office/drawing/2014/chart" uri="{C3380CC4-5D6E-409C-BE32-E72D297353CC}">
              <c16:uniqueId val="{00000000-3358-4E9C-B1C3-C9D6F7E45560}"/>
            </c:ext>
          </c:extLst>
        </c:ser>
        <c:ser>
          <c:idx val="1"/>
          <c:order val="1"/>
          <c:tx>
            <c:strRef>
              <c:f>'Product Analysis'!$D$10</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Analysis'!$B$11:$B$15</c:f>
              <c:strCache>
                <c:ptCount val="5"/>
                <c:pt idx="0">
                  <c:v>Mountain-200 Black, 42</c:v>
                </c:pt>
                <c:pt idx="1">
                  <c:v>Mountain-200 Silver, 38</c:v>
                </c:pt>
                <c:pt idx="2">
                  <c:v>Road-150 Red, 56</c:v>
                </c:pt>
                <c:pt idx="3">
                  <c:v>Mountain-200 Silver, 42</c:v>
                </c:pt>
                <c:pt idx="4">
                  <c:v>Road-150 Red, 52</c:v>
                </c:pt>
              </c:strCache>
            </c:strRef>
          </c:cat>
          <c:val>
            <c:numRef>
              <c:f>'Product Analysis'!$D$11:$D$15</c:f>
              <c:numCache>
                <c:formatCode>_-[$$-409]* #,##0_ ;_-[$$-409]* \-#,##0\ ;_-[$$-409]* "-"??_ ;_-@_ </c:formatCode>
                <c:ptCount val="5"/>
                <c:pt idx="0">
                  <c:v>1798827.7928999986</c:v>
                </c:pt>
                <c:pt idx="1">
                  <c:v>1695947.1554000019</c:v>
                </c:pt>
                <c:pt idx="2">
                  <c:v>1684150.0326</c:v>
                </c:pt>
                <c:pt idx="3">
                  <c:v>1659896.9448000011</c:v>
                </c:pt>
                <c:pt idx="4">
                  <c:v>1653196.5650000002</c:v>
                </c:pt>
              </c:numCache>
            </c:numRef>
          </c:val>
          <c:extLst>
            <c:ext xmlns:c16="http://schemas.microsoft.com/office/drawing/2014/chart" uri="{C3380CC4-5D6E-409C-BE32-E72D297353CC}">
              <c16:uniqueId val="{00000001-3358-4E9C-B1C3-C9D6F7E45560}"/>
            </c:ext>
          </c:extLst>
        </c:ser>
        <c:dLbls>
          <c:showLegendKey val="0"/>
          <c:showVal val="0"/>
          <c:showCatName val="0"/>
          <c:showSerName val="0"/>
          <c:showPercent val="0"/>
          <c:showBubbleSize val="0"/>
        </c:dLbls>
        <c:gapWidth val="50"/>
        <c:overlap val="100"/>
        <c:axId val="996021951"/>
        <c:axId val="996025311"/>
      </c:barChart>
      <c:catAx>
        <c:axId val="996021951"/>
        <c:scaling>
          <c:orientation val="maxMin"/>
        </c:scaling>
        <c:delete val="1"/>
        <c:axPos val="l"/>
        <c:numFmt formatCode="General" sourceLinked="1"/>
        <c:majorTickMark val="out"/>
        <c:minorTickMark val="none"/>
        <c:tickLblPos val="nextTo"/>
        <c:crossAx val="996025311"/>
        <c:crosses val="autoZero"/>
        <c:auto val="1"/>
        <c:lblAlgn val="ctr"/>
        <c:lblOffset val="100"/>
        <c:noMultiLvlLbl val="0"/>
      </c:catAx>
      <c:valAx>
        <c:axId val="996025311"/>
        <c:scaling>
          <c:orientation val="minMax"/>
        </c:scaling>
        <c:delete val="1"/>
        <c:axPos val="t"/>
        <c:numFmt formatCode="_-[$$-409]* #,##0_ ;_-[$$-409]* \-#,##0\ ;_-[$$-409]* &quot;-&quot;??_ ;_-@_ " sourceLinked="1"/>
        <c:majorTickMark val="out"/>
        <c:minorTickMark val="none"/>
        <c:tickLblPos val="nextTo"/>
        <c:crossAx val="996021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391024292675886E-3"/>
          <c:y val="4.2478841594158268E-2"/>
          <c:w val="0.68412094488188979"/>
          <c:h val="0.86130305512840133"/>
        </c:manualLayout>
      </c:layout>
      <c:pieChart>
        <c:varyColors val="1"/>
        <c:ser>
          <c:idx val="0"/>
          <c:order val="0"/>
          <c:spPr>
            <a:solidFill>
              <a:schemeClr val="bg2">
                <a:lumMod val="75000"/>
              </a:schemeClr>
            </a:solidFill>
            <a:ln>
              <a:noFill/>
            </a:ln>
          </c:spPr>
          <c:dPt>
            <c:idx val="0"/>
            <c:bubble3D val="0"/>
            <c:spPr>
              <a:solidFill>
                <a:srgbClr val="4DC1F5"/>
              </a:solidFill>
              <a:ln w="19050">
                <a:noFill/>
              </a:ln>
              <a:effectLst/>
            </c:spPr>
            <c:extLst>
              <c:ext xmlns:c16="http://schemas.microsoft.com/office/drawing/2014/chart" uri="{C3380CC4-5D6E-409C-BE32-E72D297353CC}">
                <c16:uniqueId val="{00000001-5E18-400D-BE02-0AD88BDB8C04}"/>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5E18-400D-BE02-0AD88BDB8C04}"/>
              </c:ext>
            </c:extLst>
          </c:dPt>
          <c:cat>
            <c:strRef>
              <c:f>'Product Analysis'!$I$3:$I$4</c:f>
              <c:strCache>
                <c:ptCount val="2"/>
                <c:pt idx="0">
                  <c:v>Top - 5</c:v>
                </c:pt>
                <c:pt idx="1">
                  <c:v>Others</c:v>
                </c:pt>
              </c:strCache>
            </c:strRef>
          </c:cat>
          <c:val>
            <c:numRef>
              <c:f>'Product Analysis'!$J$3:$J$4</c:f>
              <c:numCache>
                <c:formatCode>0.0%</c:formatCode>
                <c:ptCount val="2"/>
                <c:pt idx="0">
                  <c:v>0.31468428817557775</c:v>
                </c:pt>
                <c:pt idx="1">
                  <c:v>0.68531571182442219</c:v>
                </c:pt>
              </c:numCache>
            </c:numRef>
          </c:val>
          <c:extLst>
            <c:ext xmlns:c16="http://schemas.microsoft.com/office/drawing/2014/chart" uri="{C3380CC4-5D6E-409C-BE32-E72D297353CC}">
              <c16:uniqueId val="{00000004-5E18-400D-BE02-0AD88BDB8C04}"/>
            </c:ext>
          </c:extLst>
        </c:ser>
        <c:dLbls>
          <c:showLegendKey val="0"/>
          <c:showVal val="0"/>
          <c:showCatName val="0"/>
          <c:showSerName val="0"/>
          <c:showPercent val="0"/>
          <c:showBubbleSize val="0"/>
          <c:showLeaderLines val="1"/>
        </c:dLbls>
        <c:firstSliceAng val="0"/>
      </c:pieChart>
      <c:spPr>
        <a:solidFill>
          <a:schemeClr val="bg1">
            <a:lumMod val="95000"/>
          </a:schemeClr>
        </a:solidFill>
        <a:ln>
          <a:noFill/>
        </a:ln>
        <a:effectLst/>
      </c:spPr>
    </c:plotArea>
    <c:plotVisOnly val="1"/>
    <c:dispBlanksAs val="gap"/>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56305332299783"/>
          <c:y val="1.1376835874239124E-2"/>
          <c:w val="0.59449698889679603"/>
          <c:h val="0.9772463282515218"/>
        </c:manualLayout>
      </c:layout>
      <c:barChart>
        <c:barDir val="bar"/>
        <c:grouping val="clustered"/>
        <c:varyColors val="0"/>
        <c:ser>
          <c:idx val="0"/>
          <c:order val="0"/>
          <c:tx>
            <c:strRef>
              <c:f>'Product Analysis'!$W$3</c:f>
              <c:strCache>
                <c:ptCount val="1"/>
                <c:pt idx="0">
                  <c:v>Sum of Profit</c:v>
                </c:pt>
              </c:strCache>
            </c:strRef>
          </c:tx>
          <c:spPr>
            <a:solidFill>
              <a:schemeClr val="bg2">
                <a:lumMod val="75000"/>
              </a:schemeClr>
            </a:solidFill>
            <a:ln>
              <a:noFill/>
            </a:ln>
            <a:effectLst/>
          </c:spPr>
          <c:invertIfNegative val="0"/>
          <c:dLbls>
            <c:dLbl>
              <c:idx val="0"/>
              <c:layout>
                <c:manualLayout>
                  <c:x val="7.3800723889104452E-3"/>
                  <c:y val="-6.6132358455193024E-3"/>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37702685123536"/>
                      <c:h val="0.14745396408782235"/>
                    </c:manualLayout>
                  </c15:layout>
                </c:ext>
                <c:ext xmlns:c16="http://schemas.microsoft.com/office/drawing/2014/chart" uri="{C3380CC4-5D6E-409C-BE32-E72D297353CC}">
                  <c16:uniqueId val="{00000002-C925-46A5-966A-DE5D617D1181}"/>
                </c:ext>
              </c:extLst>
            </c:dLbl>
            <c:dLbl>
              <c:idx val="1"/>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70923532517614"/>
                      <c:h val="0.21359153022538849"/>
                    </c:manualLayout>
                  </c15:layout>
                </c:ext>
                <c:ext xmlns:c16="http://schemas.microsoft.com/office/drawing/2014/chart" uri="{C3380CC4-5D6E-409C-BE32-E72D297353CC}">
                  <c16:uniqueId val="{00000003-C925-46A5-966A-DE5D617D1181}"/>
                </c:ext>
              </c:extLst>
            </c:dLbl>
            <c:dLbl>
              <c:idx val="2"/>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792497876540945"/>
                      <c:h val="0.14900793650793648"/>
                    </c:manualLayout>
                  </c15:layout>
                </c:ext>
                <c:ext xmlns:c16="http://schemas.microsoft.com/office/drawing/2014/chart" uri="{C3380CC4-5D6E-409C-BE32-E72D297353CC}">
                  <c16:uniqueId val="{00000004-C925-46A5-966A-DE5D617D1181}"/>
                </c:ext>
              </c:extLst>
            </c:dLbl>
            <c:dLbl>
              <c:idx val="3"/>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8369757351759601"/>
                      <c:h val="0.14900793650793648"/>
                    </c:manualLayout>
                  </c15:layout>
                </c:ext>
                <c:ext xmlns:c16="http://schemas.microsoft.com/office/drawing/2014/chart" uri="{C3380CC4-5D6E-409C-BE32-E72D297353CC}">
                  <c16:uniqueId val="{00000005-C925-46A5-966A-DE5D617D1181}"/>
                </c:ext>
              </c:extLst>
            </c:dLbl>
            <c:dLbl>
              <c:idx val="4"/>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1003382230282444"/>
                      <c:h val="0.14900793650793648"/>
                    </c:manualLayout>
                  </c15:layout>
                </c:ext>
                <c:ext xmlns:c16="http://schemas.microsoft.com/office/drawing/2014/chart" uri="{C3380CC4-5D6E-409C-BE32-E72D297353CC}">
                  <c16:uniqueId val="{00000006-C925-46A5-966A-DE5D617D1181}"/>
                </c:ext>
              </c:extLst>
            </c:dLbl>
            <c:dLbl>
              <c:idx val="5"/>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0976676384839645"/>
                      <c:h val="0.14900793650793648"/>
                    </c:manualLayout>
                  </c15:layout>
                </c:ext>
                <c:ext xmlns:c16="http://schemas.microsoft.com/office/drawing/2014/chart" uri="{C3380CC4-5D6E-409C-BE32-E72D297353CC}">
                  <c16:uniqueId val="{00000007-C925-46A5-966A-DE5D617D1181}"/>
                </c:ext>
              </c:extLst>
            </c:dLbl>
            <c:dLbl>
              <c:idx val="6"/>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264334305150627"/>
                      <c:h val="7.7811106944965208E-2"/>
                    </c:manualLayout>
                  </c15:layout>
                </c:ext>
                <c:ext xmlns:c16="http://schemas.microsoft.com/office/drawing/2014/chart" uri="{C3380CC4-5D6E-409C-BE32-E72D297353CC}">
                  <c16:uniqueId val="{00000008-C925-46A5-966A-DE5D617D1181}"/>
                </c:ext>
              </c:extLst>
            </c:dLbl>
            <c:dLbl>
              <c:idx val="7"/>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6737104290535099"/>
                      <c:h val="0.10761206932466776"/>
                    </c:manualLayout>
                  </c15:layout>
                </c:ext>
                <c:ext xmlns:c16="http://schemas.microsoft.com/office/drawing/2014/chart" uri="{C3380CC4-5D6E-409C-BE32-E72D297353CC}">
                  <c16:uniqueId val="{00000009-C925-46A5-966A-DE5D617D118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Analysis'!$V$4:$V$11</c:f>
              <c:strCache>
                <c:ptCount val="8"/>
                <c:pt idx="0">
                  <c:v>Black</c:v>
                </c:pt>
                <c:pt idx="1">
                  <c:v>Yellow</c:v>
                </c:pt>
                <c:pt idx="2">
                  <c:v>Silver</c:v>
                </c:pt>
                <c:pt idx="3">
                  <c:v>Blue</c:v>
                </c:pt>
                <c:pt idx="4">
                  <c:v>Unspecified</c:v>
                </c:pt>
                <c:pt idx="5">
                  <c:v>Red</c:v>
                </c:pt>
                <c:pt idx="6">
                  <c:v>Multi</c:v>
                </c:pt>
                <c:pt idx="7">
                  <c:v>White</c:v>
                </c:pt>
              </c:strCache>
            </c:strRef>
          </c:cat>
          <c:val>
            <c:numRef>
              <c:f>'Product Analysis'!$W$4:$W$11</c:f>
              <c:numCache>
                <c:formatCode>_-[$$-409]* #,##0_ ;_-[$$-409]* \-#,##0\ ;_-[$$-409]* "-"??_ ;_-@_ </c:formatCode>
                <c:ptCount val="8"/>
                <c:pt idx="0">
                  <c:v>12969102.026900047</c:v>
                </c:pt>
                <c:pt idx="1">
                  <c:v>11165455.620300028</c:v>
                </c:pt>
                <c:pt idx="2">
                  <c:v>9469955.8471000176</c:v>
                </c:pt>
                <c:pt idx="3">
                  <c:v>5884220.2044999916</c:v>
                </c:pt>
                <c:pt idx="4">
                  <c:v>1652207.5969999984</c:v>
                </c:pt>
                <c:pt idx="5">
                  <c:v>844118.37580000074</c:v>
                </c:pt>
                <c:pt idx="6">
                  <c:v>157937.67650000117</c:v>
                </c:pt>
                <c:pt idx="7">
                  <c:v>19066.647599999924</c:v>
                </c:pt>
              </c:numCache>
            </c:numRef>
          </c:val>
          <c:extLst>
            <c:ext xmlns:c16="http://schemas.microsoft.com/office/drawing/2014/chart" uri="{C3380CC4-5D6E-409C-BE32-E72D297353CC}">
              <c16:uniqueId val="{00000000-C925-46A5-966A-DE5D617D1181}"/>
            </c:ext>
          </c:extLst>
        </c:ser>
        <c:ser>
          <c:idx val="1"/>
          <c:order val="1"/>
          <c:tx>
            <c:strRef>
              <c:f>'Product Analysis'!$X$3</c:f>
              <c:strCache>
                <c:ptCount val="1"/>
                <c:pt idx="0">
                  <c:v>Highlight</c:v>
                </c:pt>
              </c:strCache>
            </c:strRef>
          </c:tx>
          <c:spPr>
            <a:solidFill>
              <a:srgbClr val="4DC1F5"/>
            </a:solidFill>
            <a:ln>
              <a:noFill/>
            </a:ln>
            <a:effectLst/>
          </c:spPr>
          <c:invertIfNegative val="0"/>
          <c:cat>
            <c:strRef>
              <c:f>'Product Analysis'!$V$4:$V$11</c:f>
              <c:strCache>
                <c:ptCount val="8"/>
                <c:pt idx="0">
                  <c:v>Black</c:v>
                </c:pt>
                <c:pt idx="1">
                  <c:v>Yellow</c:v>
                </c:pt>
                <c:pt idx="2">
                  <c:v>Silver</c:v>
                </c:pt>
                <c:pt idx="3">
                  <c:v>Blue</c:v>
                </c:pt>
                <c:pt idx="4">
                  <c:v>Unspecified</c:v>
                </c:pt>
                <c:pt idx="5">
                  <c:v>Red</c:v>
                </c:pt>
                <c:pt idx="6">
                  <c:v>Multi</c:v>
                </c:pt>
                <c:pt idx="7">
                  <c:v>White</c:v>
                </c:pt>
              </c:strCache>
            </c:strRef>
          </c:cat>
          <c:val>
            <c:numRef>
              <c:f>'Product Analysis'!$X$4:$X$11</c:f>
              <c:numCache>
                <c:formatCode>General</c:formatCode>
                <c:ptCount val="8"/>
                <c:pt idx="0">
                  <c:v>12969102.026900047</c:v>
                </c:pt>
                <c:pt idx="1">
                  <c:v>11165455.620300028</c:v>
                </c:pt>
                <c:pt idx="2">
                  <c:v>9469955.8471000176</c:v>
                </c:pt>
              </c:numCache>
            </c:numRef>
          </c:val>
          <c:extLst>
            <c:ext xmlns:c16="http://schemas.microsoft.com/office/drawing/2014/chart" uri="{C3380CC4-5D6E-409C-BE32-E72D297353CC}">
              <c16:uniqueId val="{00000001-C925-46A5-966A-DE5D617D1181}"/>
            </c:ext>
          </c:extLst>
        </c:ser>
        <c:dLbls>
          <c:showLegendKey val="0"/>
          <c:showVal val="0"/>
          <c:showCatName val="0"/>
          <c:showSerName val="0"/>
          <c:showPercent val="0"/>
          <c:showBubbleSize val="0"/>
        </c:dLbls>
        <c:gapWidth val="35"/>
        <c:overlap val="100"/>
        <c:axId val="408452752"/>
        <c:axId val="408445552"/>
      </c:barChart>
      <c:catAx>
        <c:axId val="4084527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445552"/>
        <c:crosses val="autoZero"/>
        <c:auto val="1"/>
        <c:lblAlgn val="ctr"/>
        <c:lblOffset val="100"/>
        <c:noMultiLvlLbl val="0"/>
      </c:catAx>
      <c:valAx>
        <c:axId val="408445552"/>
        <c:scaling>
          <c:orientation val="minMax"/>
        </c:scaling>
        <c:delete val="1"/>
        <c:axPos val="t"/>
        <c:numFmt formatCode="_-[$$-409]* #,##0_ ;_-[$$-409]* \-#,##0\ ;_-[$$-409]* &quot;-&quot;??_ ;_-@_ " sourceLinked="1"/>
        <c:majorTickMark val="none"/>
        <c:minorTickMark val="none"/>
        <c:tickLblPos val="nextTo"/>
        <c:crossAx val="408452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379047859220866E-2"/>
          <c:y val="0.13030097194708057"/>
          <c:w val="0.89574832245308944"/>
          <c:h val="0.71114532030625111"/>
        </c:manualLayout>
      </c:layout>
      <c:bubbleChart>
        <c:varyColors val="0"/>
        <c:ser>
          <c:idx val="0"/>
          <c:order val="0"/>
          <c:tx>
            <c:strRef>
              <c:f>'Product Analysis'!$AE$8</c:f>
              <c:strCache>
                <c:ptCount val="1"/>
                <c:pt idx="0">
                  <c:v>Max Value</c:v>
                </c:pt>
              </c:strCache>
            </c:strRef>
          </c:tx>
          <c:spPr>
            <a:solidFill>
              <a:schemeClr val="bg2">
                <a:lumMod val="75000"/>
              </a:schemeClr>
            </a:solidFill>
            <a:ln w="25400">
              <a:noFill/>
            </a:ln>
            <a:effectLst/>
          </c:spPr>
          <c:invertIfNegative val="0"/>
          <c:xVal>
            <c:strRef>
              <c:f>'Product Analysis'!$AB$9:$AB$10</c:f>
              <c:strCache>
                <c:ptCount val="2"/>
                <c:pt idx="0">
                  <c:v>Expensive</c:v>
                </c:pt>
                <c:pt idx="1">
                  <c:v>Less Expensive</c:v>
                </c:pt>
              </c:strCache>
            </c:strRef>
          </c:xVal>
          <c:yVal>
            <c:numRef>
              <c:f>'Product Analysis'!$AF$9:$AF$10</c:f>
              <c:numCache>
                <c:formatCode>General</c:formatCode>
                <c:ptCount val="2"/>
                <c:pt idx="0">
                  <c:v>0.7</c:v>
                </c:pt>
                <c:pt idx="1">
                  <c:v>0.7</c:v>
                </c:pt>
              </c:numCache>
            </c:numRef>
          </c:yVal>
          <c:bubbleSize>
            <c:numRef>
              <c:f>'Product Analysis'!$AE$9:$AE$10</c:f>
              <c:numCache>
                <c:formatCode>General</c:formatCode>
                <c:ptCount val="2"/>
                <c:pt idx="0">
                  <c:v>1</c:v>
                </c:pt>
                <c:pt idx="1">
                  <c:v>1</c:v>
                </c:pt>
              </c:numCache>
            </c:numRef>
          </c:bubbleSize>
          <c:bubble3D val="0"/>
          <c:extLst>
            <c:ext xmlns:c16="http://schemas.microsoft.com/office/drawing/2014/chart" uri="{C3380CC4-5D6E-409C-BE32-E72D297353CC}">
              <c16:uniqueId val="{00000000-5C49-4979-992D-408FF4D39FFB}"/>
            </c:ext>
          </c:extLst>
        </c:ser>
        <c:ser>
          <c:idx val="1"/>
          <c:order val="1"/>
          <c:tx>
            <c:strRef>
              <c:f>'Product Analysis'!$AD$8</c:f>
              <c:strCache>
                <c:ptCount val="1"/>
                <c:pt idx="0">
                  <c:v>Percentage</c:v>
                </c:pt>
              </c:strCache>
            </c:strRef>
          </c:tx>
          <c:spPr>
            <a:solidFill>
              <a:srgbClr val="4DC1F5"/>
            </a:solidFill>
            <a:ln w="25400">
              <a:noFill/>
            </a:ln>
            <a:effectLst/>
          </c:spPr>
          <c:invertIfNegative val="0"/>
          <c:dPt>
            <c:idx val="1"/>
            <c:invertIfNegative val="0"/>
            <c:bubble3D val="0"/>
            <c:spPr>
              <a:solidFill>
                <a:srgbClr val="E65700"/>
              </a:solidFill>
              <a:ln w="25400">
                <a:noFill/>
              </a:ln>
              <a:effectLst/>
            </c:spPr>
            <c:extLst>
              <c:ext xmlns:c16="http://schemas.microsoft.com/office/drawing/2014/chart" uri="{C3380CC4-5D6E-409C-BE32-E72D297353CC}">
                <c16:uniqueId val="{00000004-5C49-4979-992D-408FF4D39FFB}"/>
              </c:ext>
            </c:extLst>
          </c:dPt>
          <c:xVal>
            <c:strRef>
              <c:f>'Product Analysis'!$AB$9:$AB$10</c:f>
              <c:strCache>
                <c:ptCount val="2"/>
                <c:pt idx="0">
                  <c:v>Expensive</c:v>
                </c:pt>
                <c:pt idx="1">
                  <c:v>Less Expensive</c:v>
                </c:pt>
              </c:strCache>
            </c:strRef>
          </c:xVal>
          <c:yVal>
            <c:numRef>
              <c:f>'Product Analysis'!$AF$9:$AF$10</c:f>
              <c:numCache>
                <c:formatCode>General</c:formatCode>
                <c:ptCount val="2"/>
                <c:pt idx="0">
                  <c:v>0.7</c:v>
                </c:pt>
                <c:pt idx="1">
                  <c:v>0.7</c:v>
                </c:pt>
              </c:numCache>
            </c:numRef>
          </c:yVal>
          <c:bubbleSize>
            <c:numRef>
              <c:f>'Product Analysis'!$AD$9:$AD$10</c:f>
              <c:numCache>
                <c:formatCode>0.0%</c:formatCode>
                <c:ptCount val="2"/>
                <c:pt idx="0">
                  <c:v>0.91985155400493102</c:v>
                </c:pt>
                <c:pt idx="1">
                  <c:v>8.0148445995068957E-2</c:v>
                </c:pt>
              </c:numCache>
            </c:numRef>
          </c:bubbleSize>
          <c:bubble3D val="0"/>
          <c:extLst>
            <c:ext xmlns:c16="http://schemas.microsoft.com/office/drawing/2014/chart" uri="{C3380CC4-5D6E-409C-BE32-E72D297353CC}">
              <c16:uniqueId val="{00000001-5C49-4979-992D-408FF4D39FFB}"/>
            </c:ext>
          </c:extLst>
        </c:ser>
        <c:dLbls>
          <c:showLegendKey val="0"/>
          <c:showVal val="0"/>
          <c:showCatName val="0"/>
          <c:showSerName val="0"/>
          <c:showPercent val="0"/>
          <c:showBubbleSize val="0"/>
        </c:dLbls>
        <c:bubbleScale val="300"/>
        <c:showNegBubbles val="0"/>
        <c:axId val="408444592"/>
        <c:axId val="408455632"/>
      </c:bubbleChart>
      <c:valAx>
        <c:axId val="408444592"/>
        <c:scaling>
          <c:orientation val="minMax"/>
          <c:max val="2.5"/>
          <c:min val="0.5"/>
        </c:scaling>
        <c:delete val="1"/>
        <c:axPos val="b"/>
        <c:majorTickMark val="none"/>
        <c:minorTickMark val="none"/>
        <c:tickLblPos val="nextTo"/>
        <c:crossAx val="408455632"/>
        <c:crosses val="autoZero"/>
        <c:crossBetween val="midCat"/>
      </c:valAx>
      <c:valAx>
        <c:axId val="408455632"/>
        <c:scaling>
          <c:orientation val="minMax"/>
        </c:scaling>
        <c:delete val="1"/>
        <c:axPos val="l"/>
        <c:numFmt formatCode="General" sourceLinked="1"/>
        <c:majorTickMark val="none"/>
        <c:minorTickMark val="none"/>
        <c:tickLblPos val="nextTo"/>
        <c:crossAx val="40844459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074134601099409E-3"/>
          <c:y val="5.8550545950439466E-2"/>
          <c:w val="0.73578410052701837"/>
          <c:h val="0.94144945404956049"/>
        </c:manualLayout>
      </c:layout>
      <c:barChart>
        <c:barDir val="bar"/>
        <c:grouping val="clustered"/>
        <c:varyColors val="0"/>
        <c:ser>
          <c:idx val="0"/>
          <c:order val="0"/>
          <c:tx>
            <c:strRef>
              <c:f>'Customer Analysis'!$C$11</c:f>
              <c:strCache>
                <c:ptCount val="1"/>
                <c:pt idx="0">
                  <c:v> Sum of Profit </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Analysis'!$B$12:$B$16</c:f>
              <c:strCache>
                <c:ptCount val="5"/>
                <c:pt idx="0">
                  <c:v>Franklin Xu</c:v>
                </c:pt>
                <c:pt idx="1">
                  <c:v>Todd Wang</c:v>
                </c:pt>
                <c:pt idx="2">
                  <c:v>Joy Ramos</c:v>
                </c:pt>
                <c:pt idx="3">
                  <c:v>Willie Xu</c:v>
                </c:pt>
                <c:pt idx="4">
                  <c:v>Jeremiah Griffin</c:v>
                </c:pt>
              </c:strCache>
            </c:strRef>
          </c:cat>
          <c:val>
            <c:numRef>
              <c:f>'Customer Analysis'!$C$12:$C$16</c:f>
              <c:numCache>
                <c:formatCode>_-[$$-409]* #,##0_ ;_-[$$-409]* \-#,##0\ ;_-[$$-409]* "-"??_ ;_-@_ </c:formatCode>
                <c:ptCount val="5"/>
                <c:pt idx="0">
                  <c:v>49130.982199999999</c:v>
                </c:pt>
                <c:pt idx="1">
                  <c:v>39747.186800000003</c:v>
                </c:pt>
                <c:pt idx="2">
                  <c:v>38316.628499999999</c:v>
                </c:pt>
                <c:pt idx="3">
                  <c:v>37918.679500000006</c:v>
                </c:pt>
                <c:pt idx="4">
                  <c:v>36986.623</c:v>
                </c:pt>
              </c:numCache>
            </c:numRef>
          </c:val>
          <c:extLst>
            <c:ext xmlns:c16="http://schemas.microsoft.com/office/drawing/2014/chart" uri="{C3380CC4-5D6E-409C-BE32-E72D297353CC}">
              <c16:uniqueId val="{00000000-BA41-47A4-BE1E-3E75B2FAED1D}"/>
            </c:ext>
          </c:extLst>
        </c:ser>
        <c:ser>
          <c:idx val="1"/>
          <c:order val="1"/>
          <c:tx>
            <c:strRef>
              <c:f>'Customer Analysis'!$D$11</c:f>
              <c:strCache>
                <c:ptCount val="1"/>
                <c:pt idx="0">
                  <c:v> Duplicate </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Analysis'!$B$12:$B$16</c:f>
              <c:strCache>
                <c:ptCount val="5"/>
                <c:pt idx="0">
                  <c:v>Franklin Xu</c:v>
                </c:pt>
                <c:pt idx="1">
                  <c:v>Todd Wang</c:v>
                </c:pt>
                <c:pt idx="2">
                  <c:v>Joy Ramos</c:v>
                </c:pt>
                <c:pt idx="3">
                  <c:v>Willie Xu</c:v>
                </c:pt>
                <c:pt idx="4">
                  <c:v>Jeremiah Griffin</c:v>
                </c:pt>
              </c:strCache>
            </c:strRef>
          </c:cat>
          <c:val>
            <c:numRef>
              <c:f>'Customer Analysis'!$D$12:$D$16</c:f>
              <c:numCache>
                <c:formatCode>_-[$$-409]* #,##0_ ;_-[$$-409]* \-#,##0\ ;_-[$$-409]* "-"??_ ;_-@_ </c:formatCode>
                <c:ptCount val="5"/>
                <c:pt idx="0">
                  <c:v>49130.982199999999</c:v>
                </c:pt>
                <c:pt idx="1">
                  <c:v>39747.186800000003</c:v>
                </c:pt>
                <c:pt idx="2">
                  <c:v>38316.628499999999</c:v>
                </c:pt>
                <c:pt idx="3">
                  <c:v>37918.679500000006</c:v>
                </c:pt>
                <c:pt idx="4">
                  <c:v>36986.623</c:v>
                </c:pt>
              </c:numCache>
            </c:numRef>
          </c:val>
          <c:extLst>
            <c:ext xmlns:c16="http://schemas.microsoft.com/office/drawing/2014/chart" uri="{C3380CC4-5D6E-409C-BE32-E72D297353CC}">
              <c16:uniqueId val="{00000001-BA41-47A4-BE1E-3E75B2FAED1D}"/>
            </c:ext>
          </c:extLst>
        </c:ser>
        <c:dLbls>
          <c:showLegendKey val="0"/>
          <c:showVal val="0"/>
          <c:showCatName val="0"/>
          <c:showSerName val="0"/>
          <c:showPercent val="0"/>
          <c:showBubbleSize val="0"/>
        </c:dLbls>
        <c:gapWidth val="50"/>
        <c:overlap val="100"/>
        <c:axId val="996021951"/>
        <c:axId val="996025311"/>
      </c:barChart>
      <c:catAx>
        <c:axId val="996021951"/>
        <c:scaling>
          <c:orientation val="maxMin"/>
        </c:scaling>
        <c:delete val="1"/>
        <c:axPos val="l"/>
        <c:numFmt formatCode="General" sourceLinked="1"/>
        <c:majorTickMark val="out"/>
        <c:minorTickMark val="none"/>
        <c:tickLblPos val="nextTo"/>
        <c:crossAx val="996025311"/>
        <c:crosses val="autoZero"/>
        <c:auto val="1"/>
        <c:lblAlgn val="ctr"/>
        <c:lblOffset val="100"/>
        <c:noMultiLvlLbl val="0"/>
      </c:catAx>
      <c:valAx>
        <c:axId val="996025311"/>
        <c:scaling>
          <c:orientation val="minMax"/>
        </c:scaling>
        <c:delete val="1"/>
        <c:axPos val="t"/>
        <c:numFmt formatCode="_-[$$-409]* #,##0_ ;_-[$$-409]* \-#,##0\ ;_-[$$-409]* &quot;-&quot;??_ ;_-@_ " sourceLinked="1"/>
        <c:majorTickMark val="out"/>
        <c:minorTickMark val="none"/>
        <c:tickLblPos val="nextTo"/>
        <c:crossAx val="996021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31370078740157"/>
          <c:y val="9.5842826995017172E-2"/>
          <c:w val="0.68412094488188979"/>
          <c:h val="0.86130305512840133"/>
        </c:manualLayout>
      </c:layout>
      <c:pieChart>
        <c:varyColors val="1"/>
        <c:ser>
          <c:idx val="0"/>
          <c:order val="0"/>
          <c:tx>
            <c:strRef>
              <c:f>'Customer Analysis'!$J$4</c:f>
              <c:strCache>
                <c:ptCount val="1"/>
                <c:pt idx="0">
                  <c:v>Profit</c:v>
                </c:pt>
              </c:strCache>
            </c:strRef>
          </c:tx>
          <c:spPr>
            <a:solidFill>
              <a:srgbClr val="4DC1F5"/>
            </a:solidFill>
            <a:ln>
              <a:noFill/>
            </a:ln>
          </c:spPr>
          <c:dPt>
            <c:idx val="0"/>
            <c:bubble3D val="0"/>
            <c:spPr>
              <a:solidFill>
                <a:srgbClr val="4DC1F5"/>
              </a:solidFill>
              <a:ln w="19050">
                <a:noFill/>
              </a:ln>
              <a:effectLst/>
            </c:spPr>
            <c:extLst>
              <c:ext xmlns:c16="http://schemas.microsoft.com/office/drawing/2014/chart" uri="{C3380CC4-5D6E-409C-BE32-E72D297353CC}">
                <c16:uniqueId val="{00000001-47D7-46C3-820F-49E2595F9C49}"/>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47D7-46C3-820F-49E2595F9C49}"/>
              </c:ext>
            </c:extLst>
          </c:dPt>
          <c:cat>
            <c:strRef>
              <c:f>'Customer Analysis'!$I$5:$I$6</c:f>
              <c:strCache>
                <c:ptCount val="2"/>
                <c:pt idx="0">
                  <c:v>Top-5</c:v>
                </c:pt>
                <c:pt idx="1">
                  <c:v>others</c:v>
                </c:pt>
              </c:strCache>
            </c:strRef>
          </c:cat>
          <c:val>
            <c:numRef>
              <c:f>'Customer Analysis'!$J$5:$J$6</c:f>
              <c:numCache>
                <c:formatCode>_-[$$-409]* #,##0.00_ ;_-[$$-409]* \-#,##0.00\ ;_-[$$-409]* "-"??_ ;_-@_ </c:formatCode>
                <c:ptCount val="2"/>
                <c:pt idx="0" formatCode="_-[$$-409]* #,##0_ ;_-[$$-409]* \-#,##0\ ;_-[$$-409]* &quot;-&quot;??_ ;_-@_ ">
                  <c:v>202100.09999999998</c:v>
                </c:pt>
                <c:pt idx="1">
                  <c:v>42162063.995700188</c:v>
                </c:pt>
              </c:numCache>
            </c:numRef>
          </c:val>
          <c:extLst>
            <c:ext xmlns:c16="http://schemas.microsoft.com/office/drawing/2014/chart" uri="{C3380CC4-5D6E-409C-BE32-E72D297353CC}">
              <c16:uniqueId val="{00000004-47D7-46C3-820F-49E2595F9C4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1359858461824401E-4"/>
          <c:y val="0.14822491512113667"/>
          <c:w val="0.88780096237970252"/>
          <c:h val="0.84204505686789155"/>
        </c:manualLayout>
      </c:layout>
      <c:barChart>
        <c:barDir val="bar"/>
        <c:grouping val="clustered"/>
        <c:varyColors val="0"/>
        <c:ser>
          <c:idx val="1"/>
          <c:order val="0"/>
          <c:tx>
            <c:strRef>
              <c:f>'Customer Analysis'!$R$12</c:f>
              <c:strCache>
                <c:ptCount val="1"/>
                <c:pt idx="0">
                  <c:v>MAX</c:v>
                </c:pt>
              </c:strCache>
            </c:strRef>
          </c:tx>
          <c:spPr>
            <a:solidFill>
              <a:schemeClr val="bg2">
                <a:lumMod val="75000"/>
              </a:schemeClr>
            </a:solidFill>
            <a:ln>
              <a:noFill/>
            </a:ln>
            <a:effectLst/>
          </c:spPr>
          <c:invertIfNegative val="0"/>
          <c:val>
            <c:numRef>
              <c:f>'Customer Analysis'!$R$13</c:f>
              <c:numCache>
                <c:formatCode>General</c:formatCode>
                <c:ptCount val="1"/>
                <c:pt idx="0">
                  <c:v>1</c:v>
                </c:pt>
              </c:numCache>
            </c:numRef>
          </c:val>
          <c:extLst>
            <c:ext xmlns:c16="http://schemas.microsoft.com/office/drawing/2014/chart" uri="{C3380CC4-5D6E-409C-BE32-E72D297353CC}">
              <c16:uniqueId val="{00000000-4199-4D44-91A7-89E4F912A20E}"/>
            </c:ext>
          </c:extLst>
        </c:ser>
        <c:ser>
          <c:idx val="0"/>
          <c:order val="1"/>
          <c:tx>
            <c:strRef>
              <c:f>'Customer Analysis'!$O$13</c:f>
              <c:strCache>
                <c:ptCount val="1"/>
                <c:pt idx="0">
                  <c:v>F</c:v>
                </c:pt>
              </c:strCache>
            </c:strRef>
          </c:tx>
          <c:spPr>
            <a:solidFill>
              <a:schemeClr val="accent5">
                <a:lumMod val="60000"/>
                <a:lumOff val="40000"/>
              </a:schemeClr>
            </a:solidFill>
            <a:ln>
              <a:noFill/>
            </a:ln>
            <a:effectLst/>
          </c:spPr>
          <c:invertIfNegative val="0"/>
          <c:cat>
            <c:strRef>
              <c:f>'Customer Analysis'!$O$13</c:f>
              <c:strCache>
                <c:ptCount val="1"/>
                <c:pt idx="0">
                  <c:v>F</c:v>
                </c:pt>
              </c:strCache>
            </c:strRef>
          </c:cat>
          <c:val>
            <c:numRef>
              <c:f>'Customer Analysis'!$Q$13</c:f>
              <c:numCache>
                <c:formatCode>0%</c:formatCode>
                <c:ptCount val="1"/>
                <c:pt idx="0">
                  <c:v>0.50225595928746891</c:v>
                </c:pt>
              </c:numCache>
            </c:numRef>
          </c:val>
          <c:extLst>
            <c:ext xmlns:c16="http://schemas.microsoft.com/office/drawing/2014/chart" uri="{C3380CC4-5D6E-409C-BE32-E72D297353CC}">
              <c16:uniqueId val="{00000001-4199-4D44-91A7-89E4F912A20E}"/>
            </c:ext>
          </c:extLst>
        </c:ser>
        <c:dLbls>
          <c:showLegendKey val="0"/>
          <c:showVal val="0"/>
          <c:showCatName val="0"/>
          <c:showSerName val="0"/>
          <c:showPercent val="0"/>
          <c:showBubbleSize val="0"/>
        </c:dLbls>
        <c:gapWidth val="182"/>
        <c:overlap val="100"/>
        <c:axId val="303519168"/>
        <c:axId val="303546528"/>
      </c:barChart>
      <c:catAx>
        <c:axId val="303519168"/>
        <c:scaling>
          <c:orientation val="minMax"/>
        </c:scaling>
        <c:delete val="1"/>
        <c:axPos val="l"/>
        <c:numFmt formatCode="General" sourceLinked="1"/>
        <c:majorTickMark val="none"/>
        <c:minorTickMark val="none"/>
        <c:tickLblPos val="nextTo"/>
        <c:crossAx val="303546528"/>
        <c:crosses val="autoZero"/>
        <c:auto val="1"/>
        <c:lblAlgn val="ctr"/>
        <c:lblOffset val="100"/>
        <c:noMultiLvlLbl val="0"/>
      </c:catAx>
      <c:valAx>
        <c:axId val="303546528"/>
        <c:scaling>
          <c:orientation val="minMax"/>
          <c:max val="1"/>
        </c:scaling>
        <c:delete val="1"/>
        <c:axPos val="b"/>
        <c:numFmt formatCode="General" sourceLinked="1"/>
        <c:majorTickMark val="none"/>
        <c:minorTickMark val="none"/>
        <c:tickLblPos val="nextTo"/>
        <c:crossAx val="303519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755602262864554E-2"/>
          <c:y val="6.327209098862642E-2"/>
          <c:w val="0.88713429571303593"/>
          <c:h val="0.84204505686789155"/>
        </c:manualLayout>
      </c:layout>
      <c:barChart>
        <c:barDir val="bar"/>
        <c:grouping val="clustered"/>
        <c:varyColors val="0"/>
        <c:ser>
          <c:idx val="1"/>
          <c:order val="0"/>
          <c:tx>
            <c:strRef>
              <c:f>'Customer Analysis'!$R$12</c:f>
              <c:strCache>
                <c:ptCount val="1"/>
                <c:pt idx="0">
                  <c:v>MAX</c:v>
                </c:pt>
              </c:strCache>
            </c:strRef>
          </c:tx>
          <c:spPr>
            <a:solidFill>
              <a:schemeClr val="bg2">
                <a:lumMod val="75000"/>
              </a:schemeClr>
            </a:solidFill>
            <a:ln>
              <a:noFill/>
            </a:ln>
            <a:effectLst/>
          </c:spPr>
          <c:invertIfNegative val="0"/>
          <c:val>
            <c:numRef>
              <c:f>'Customer Analysis'!$R$14</c:f>
              <c:numCache>
                <c:formatCode>General</c:formatCode>
                <c:ptCount val="1"/>
                <c:pt idx="0">
                  <c:v>1</c:v>
                </c:pt>
              </c:numCache>
            </c:numRef>
          </c:val>
          <c:extLst>
            <c:ext xmlns:c16="http://schemas.microsoft.com/office/drawing/2014/chart" uri="{C3380CC4-5D6E-409C-BE32-E72D297353CC}">
              <c16:uniqueId val="{00000000-5E76-440A-BD03-97432A8EAECF}"/>
            </c:ext>
          </c:extLst>
        </c:ser>
        <c:ser>
          <c:idx val="0"/>
          <c:order val="1"/>
          <c:tx>
            <c:strRef>
              <c:f>'Customer Analysis'!$O$14</c:f>
              <c:strCache>
                <c:ptCount val="1"/>
                <c:pt idx="0">
                  <c:v>M</c:v>
                </c:pt>
              </c:strCache>
            </c:strRef>
          </c:tx>
          <c:spPr>
            <a:solidFill>
              <a:schemeClr val="accent1"/>
            </a:solidFill>
            <a:ln>
              <a:noFill/>
            </a:ln>
            <a:effectLst/>
          </c:spPr>
          <c:invertIfNegative val="0"/>
          <c:dPt>
            <c:idx val="0"/>
            <c:invertIfNegative val="0"/>
            <c:bubble3D val="0"/>
            <c:spPr>
              <a:solidFill>
                <a:srgbClr val="4DC1F5"/>
              </a:solidFill>
              <a:ln>
                <a:noFill/>
              </a:ln>
              <a:effectLst/>
            </c:spPr>
            <c:extLst>
              <c:ext xmlns:c16="http://schemas.microsoft.com/office/drawing/2014/chart" uri="{C3380CC4-5D6E-409C-BE32-E72D297353CC}">
                <c16:uniqueId val="{00000002-5E76-440A-BD03-97432A8EAECF}"/>
              </c:ext>
            </c:extLst>
          </c:dPt>
          <c:val>
            <c:numRef>
              <c:f>'Customer Analysis'!$Q$14</c:f>
              <c:numCache>
                <c:formatCode>0%</c:formatCode>
                <c:ptCount val="1"/>
                <c:pt idx="0">
                  <c:v>0.49774404071253109</c:v>
                </c:pt>
              </c:numCache>
            </c:numRef>
          </c:val>
          <c:extLst>
            <c:ext xmlns:c16="http://schemas.microsoft.com/office/drawing/2014/chart" uri="{C3380CC4-5D6E-409C-BE32-E72D297353CC}">
              <c16:uniqueId val="{00000003-5E76-440A-BD03-97432A8EAECF}"/>
            </c:ext>
          </c:extLst>
        </c:ser>
        <c:dLbls>
          <c:showLegendKey val="0"/>
          <c:showVal val="0"/>
          <c:showCatName val="0"/>
          <c:showSerName val="0"/>
          <c:showPercent val="0"/>
          <c:showBubbleSize val="0"/>
        </c:dLbls>
        <c:gapWidth val="182"/>
        <c:overlap val="100"/>
        <c:axId val="1427027488"/>
        <c:axId val="1427026048"/>
      </c:barChart>
      <c:catAx>
        <c:axId val="1427027488"/>
        <c:scaling>
          <c:orientation val="minMax"/>
        </c:scaling>
        <c:delete val="1"/>
        <c:axPos val="l"/>
        <c:majorTickMark val="none"/>
        <c:minorTickMark val="none"/>
        <c:tickLblPos val="nextTo"/>
        <c:crossAx val="1427026048"/>
        <c:crosses val="autoZero"/>
        <c:auto val="1"/>
        <c:lblAlgn val="ctr"/>
        <c:lblOffset val="100"/>
        <c:noMultiLvlLbl val="0"/>
      </c:catAx>
      <c:valAx>
        <c:axId val="1427026048"/>
        <c:scaling>
          <c:orientation val="minMax"/>
          <c:max val="1"/>
        </c:scaling>
        <c:delete val="1"/>
        <c:axPos val="b"/>
        <c:numFmt formatCode="General" sourceLinked="1"/>
        <c:majorTickMark val="none"/>
        <c:minorTickMark val="none"/>
        <c:tickLblPos val="nextTo"/>
        <c:crossAx val="1427027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720069991251093E-2"/>
          <c:y val="0"/>
          <c:w val="0.89705770778652671"/>
          <c:h val="0.8333951187583446"/>
        </c:manualLayout>
      </c:layout>
      <c:barChart>
        <c:barDir val="col"/>
        <c:grouping val="clustered"/>
        <c:varyColors val="0"/>
        <c:ser>
          <c:idx val="0"/>
          <c:order val="0"/>
          <c:tx>
            <c:strRef>
              <c:f>'Customer Analysis'!$Z$3</c:f>
              <c:strCache>
                <c:ptCount val="1"/>
                <c:pt idx="0">
                  <c:v>Sum of Profit</c:v>
                </c:pt>
              </c:strCache>
            </c:strRef>
          </c:tx>
          <c:spPr>
            <a:solidFill>
              <a:schemeClr val="bg2">
                <a:lumMod val="75000"/>
              </a:schemeClr>
            </a:solidFill>
            <a:ln>
              <a:noFill/>
            </a:ln>
            <a:effectLst/>
          </c:spPr>
          <c:invertIfNegative val="0"/>
          <c:cat>
            <c:strRef>
              <c:f>'Customer Analysis'!$Y$4:$Y$9</c:f>
              <c:strCache>
                <c:ptCount val="6"/>
                <c:pt idx="0">
                  <c:v>25-29</c:v>
                </c:pt>
                <c:pt idx="1">
                  <c:v>30-34</c:v>
                </c:pt>
                <c:pt idx="2">
                  <c:v>35-39</c:v>
                </c:pt>
                <c:pt idx="3">
                  <c:v>40-44</c:v>
                </c:pt>
                <c:pt idx="4">
                  <c:v>45-49</c:v>
                </c:pt>
                <c:pt idx="5">
                  <c:v>50 Plus</c:v>
                </c:pt>
              </c:strCache>
            </c:strRef>
          </c:cat>
          <c:val>
            <c:numRef>
              <c:f>'Customer Analysis'!$Z$4:$Z$9</c:f>
              <c:numCache>
                <c:formatCode>_-[$$-409]* #,##0_ ;_-[$$-409]* \-#,##0\ ;_-[$$-409]* "-"??_ ;_-@_ </c:formatCode>
                <c:ptCount val="6"/>
                <c:pt idx="0">
                  <c:v>3851100.0241999957</c:v>
                </c:pt>
                <c:pt idx="1">
                  <c:v>5386070.9533999907</c:v>
                </c:pt>
                <c:pt idx="2">
                  <c:v>5565498.9239999903</c:v>
                </c:pt>
                <c:pt idx="3">
                  <c:v>5156125.5307999933</c:v>
                </c:pt>
                <c:pt idx="4">
                  <c:v>5061092.8378999876</c:v>
                </c:pt>
                <c:pt idx="5">
                  <c:v>17142175.725399982</c:v>
                </c:pt>
              </c:numCache>
            </c:numRef>
          </c:val>
          <c:extLst>
            <c:ext xmlns:c16="http://schemas.microsoft.com/office/drawing/2014/chart" uri="{C3380CC4-5D6E-409C-BE32-E72D297353CC}">
              <c16:uniqueId val="{00000000-5439-427C-9A4F-2F8AD8DDE27E}"/>
            </c:ext>
          </c:extLst>
        </c:ser>
        <c:ser>
          <c:idx val="1"/>
          <c:order val="1"/>
          <c:tx>
            <c:strRef>
              <c:f>'Customer Analysis'!$AA$3</c:f>
              <c:strCache>
                <c:ptCount val="1"/>
                <c:pt idx="0">
                  <c:v>Highlight</c:v>
                </c:pt>
              </c:strCache>
            </c:strRef>
          </c:tx>
          <c:spPr>
            <a:solidFill>
              <a:srgbClr val="4DC1F5"/>
            </a:solidFill>
            <a:ln>
              <a:noFill/>
            </a:ln>
            <a:effectLst/>
          </c:spPr>
          <c:invertIfNegative val="0"/>
          <c:val>
            <c:numRef>
              <c:f>'Customer Analysis'!$AA$4:$AA$9</c:f>
              <c:numCache>
                <c:formatCode>General</c:formatCode>
                <c:ptCount val="6"/>
                <c:pt idx="0">
                  <c:v>0</c:v>
                </c:pt>
                <c:pt idx="1">
                  <c:v>0</c:v>
                </c:pt>
                <c:pt idx="2">
                  <c:v>0</c:v>
                </c:pt>
                <c:pt idx="3">
                  <c:v>0</c:v>
                </c:pt>
                <c:pt idx="4">
                  <c:v>0</c:v>
                </c:pt>
                <c:pt idx="5" formatCode="_-[$$-409]* #,##0_ ;_-[$$-409]* \-#,##0\ ;_-[$$-409]* &quot;-&quot;??_ ;_-@_ ">
                  <c:v>17142175.725399982</c:v>
                </c:pt>
              </c:numCache>
            </c:numRef>
          </c:val>
          <c:extLst>
            <c:ext xmlns:c16="http://schemas.microsoft.com/office/drawing/2014/chart" uri="{C3380CC4-5D6E-409C-BE32-E72D297353CC}">
              <c16:uniqueId val="{00000001-5439-427C-9A4F-2F8AD8DDE27E}"/>
            </c:ext>
          </c:extLst>
        </c:ser>
        <c:dLbls>
          <c:showLegendKey val="0"/>
          <c:showVal val="0"/>
          <c:showCatName val="0"/>
          <c:showSerName val="0"/>
          <c:showPercent val="0"/>
          <c:showBubbleSize val="0"/>
        </c:dLbls>
        <c:gapWidth val="30"/>
        <c:overlap val="100"/>
        <c:axId val="303553248"/>
        <c:axId val="303554688"/>
      </c:barChart>
      <c:catAx>
        <c:axId val="30355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54688"/>
        <c:crosses val="autoZero"/>
        <c:auto val="1"/>
        <c:lblAlgn val="ctr"/>
        <c:lblOffset val="100"/>
        <c:noMultiLvlLbl val="0"/>
      </c:catAx>
      <c:valAx>
        <c:axId val="303554688"/>
        <c:scaling>
          <c:orientation val="minMax"/>
        </c:scaling>
        <c:delete val="1"/>
        <c:axPos val="l"/>
        <c:numFmt formatCode="_-[$$-409]* #,##0_ ;_-[$$-409]* \-#,##0\ ;_-[$$-409]* &quot;-&quot;??_ ;_-@_ " sourceLinked="1"/>
        <c:majorTickMark val="none"/>
        <c:minorTickMark val="none"/>
        <c:tickLblPos val="nextTo"/>
        <c:crossAx val="30355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C90EB25-5AF0-409E-B75D-D06DD43DB38D}">
          <cx:tx>
            <cx:txData>
              <cx:f>_xlchart.v5.2</cx:f>
              <cx:v>Sum of Profit</cx:v>
            </cx:txData>
          </cx:tx>
          <cx:spPr>
            <a:solidFill>
              <a:schemeClr val="bg2">
                <a:lumMod val="50000"/>
              </a:schemeClr>
            </a:solidFill>
          </cx:spPr>
          <cx:dataId val="0"/>
          <cx:layoutPr>
            <cx:geography cultureLanguage="en-US" cultureRegion="IN" attribution="Powered by Bing">
              <cx:geoCache provider="{E9337A44-BEBE-4D9F-B70C-5C5E7DAFC167}">
                <cx:binary>zHpbb944kvZfafT1Kk1KPA52FhhK78lnO3Hi5IZwbEeiKIqSSB1//VfudHo72d6eAXaB/ZyL4BVF
kawqVj31VP370/K3p+blcfhpcU0b/va0/P3nKsbub7/8Ep6qF/cY3jjzNPjgv8Q3T9794r98MU8v
vzwPj7Npy19ShMkvT9XjEF+Wn//j3+Fr5Yu/8E+P0fj2dnwZ1ruXMDYx/MXYnw799OTHNr5OL+FL
f//5H2OIw2NjHn/+6aWNJq7v1u7l7z9/99bPP/3y47f+y7o/NbC1OD7D3CSlb3gqEBEZll//fv6p
8W352zjOyBsiEeZZRtDrH/629tWjg/n/0pZ+3dDj8/PwEsJPv/3/3dTvTvDdiAk+/yqE3L/u9x/3
vx7wl++F/B///sMDOPIPT/6ghx/l88+GflRD/tg+Pv8v6oClbyjPpGCI/ipilH6ngkSyNwwJjARN
fx//qv+vOvjn+/lzBXyb94P0vz3+UfT5P/7vRb8fHtunl28m+D83fwKiTYlAMuXfyTx9Q6jIOBP8
t0shv635VeT/fB9/LvJv834Q+bfHP4p8f/d/L/LDy+Ae2/Xb+f/nMqf4DZJYCs7QV+F+L3qM3mQC
CcSF+GrtP3icf2E/fy773yf+IPzfn/8o/WL3fy/9+9bEl+efziHOPHv3v6iE7I0kmcjS7DcDF9/Z
fwIuiSLKyDeX9OqT/uhz/vV9/bkyfpz/g05+HP5RNQf1/41q3sbH+BK+Sed/fj0y+YaijHKS8a/2
n32vGSnfICwylknyVXXk29pfXdNvovvn2/pLxXyb/ud6+Tb6o1ru3/5vqOW/j9y/I5niMT7ufoVA
fwjefz3663EBmP0w9a+Q1FeDPz3//ecUQQD4HVi9fuK72/DWj7H66R9fBvP0Oy74fdrLY4h//zkT
bxDKsoxDmMeIkxQu1PzyOoLZG8IwY1KmWHD680+tH2L1Cs3SNzjlKcBL+uoRqQRNh9eVYAwCF3hQ
SV9thGfp6+e+HfDGN2vp29+l8dvvn9rR3XjTxgBL0tf73H198XWjcNOlEK8YI6UQDDP0et7u6fEO
/M7r+/9GTKCCTmmqDMMuLUo094qmTeCdIjyOH9OFsFVNSRv4RZWhzfZ51i+8UrqkobvK8MbIBXNj
74qhGxafZ4SsSZ1nTbVdEVKP4nbuM1lKRbdY6jtLyDBdtDVq+l2GOjkcN8fqg6WkLM/SucOxUbgd
K1kYRubpLdtQqp1a2zYLOU/SbSzK2K/hscGYz6lqXFpiUSw6KW/bMWxLQeWwsk8o2NjJXMKpy4Ot
F0Gp2nq9LteZzJbOq60letrNg7PxfuYd43mfErnki1i35tp51wwH2/aifovShNq71Gyd+xySwG9p
2TJ0S0dGxBnzfViKbPG8LVK8uGnvpq73x2YaJvFuXLmnoTCT8LaQ09w2n10Zu/oYhZw3UqRRe3eq
mZnk5eTjkBbZtHG+XmZgMfVWRMczRNXSbHN5hUU/CpPD8fz6kUaZbGfz0sfuJROV7BsVJx/MY1N5
2xdyc3PvFdmw1J2iaxvSo616bG87XNXDp4pyE64MS0SiMtbNycl1WS2+CEhFxiMe/RZeVsuxL9WS
WUOQCtOcJWnRAGJtyqJhsc36vBoWUy1FZJvfjnUJKvmyoIbRwrQbTvbaYw9q6x0h2aIi7mR53c4Q
n1i+ZjVjcMBJJ0ulBGzWgCBMo8fX94cmXDfj5LOrSbZye0hGGU2WL4sZF32aGobDJ7LgoB+2tFr6
932cvb/hfbubG9kftmDeZZKScztn9n3Z2XgqZzmraPkDWVn3jL3VS55M0wMSZVfoklS/Gu5tZa3P
CVvKovLzvCnXl8mgXFkuIIhlaW7q0vPsQ1YSPX7sU9vM5zQdogLXbmZUBIOSWomxI6Mo+Di1dMlD
I927ZvFtrWpS+309bdutTmK3B6Umk0oqtCDFEwpmnMmqUYFa2M6CjS1zaWr2sdcZrk+SmkG2uZOz
QVd2sQO6mROpS52XgiVDgZgxzCrckXW8MKsx6GCSdNk+M4J11Du6WJpe2Vr67bpJO5t+4FqMH22z
prueJGbMfVxddvCymfZww/RHeDU91N2YdSqStLd5X8K/S9lUAztD2HiZIzRM8S7pNssqVcUqbWqF
vIWLG60nyYOZ1jB9Xp2U87MgQYoTYi6hx6RrZnPZr51PvwwIWb/HyWj0GZv7ut5VaB1HtS0ZZNfX
Q+h8PG5JcHckI7XN49prDKbX2yzf1lDnZAwD2qGJkyUnfHI2H9fEf0ymqq+K2mZdraoRXMdVp+HO
YM4MUZsEoapZJGIppLXiyNuN8r0kPNkR73qWSx693JXC0zyVY9Pnw5jUF3ZFtVfYBpud6y267Rix
J5UqtW8rhbpSpLt09u5hcuMc1DpIe55kw3TjV5c0RVbXbFS0I01QTUbbhzF124v2hJ1jZrZ8Gs38
7FMx7Uo/sztXiYdN0/VOB0qyk4FDY2UrneznNNiDswnbabRNab704D9hI4lQG0f+xHuDD5uf5p1h
BnbmkhA+LnJhVBmXmKdSz8mHlkzldYRvFpYFs2vWbL2jrWgOHWLZodfjetGmjXtX1m6+Da3N0jPN
wxeGWByUNi3Z98nWfew26e9rPos1RxGnX6YUN50aKMtUsgquhs3weedExO/KbNuEou1UfkEx4w+8
SVmTLyOJuVkXthuiq5uzkQ0810bQ94TNy3bYNO5V5ZqlVqlP7UWcHK+KKdX9dSUTvmOzFnaH0aAb
1YZseRmH6T4ObKoUn6f2gbSofwceIB0UJokeds4l9jQKQZ5FM8krE0hZCNqWRdam62UzBP1prqoN
XzQ+zrtpbIZJiXSur3lf81sQ83JiTtpPoRtxpbAX434ScCjVlogMRdmWk8kXlKV522PcHbuUDR9m
CPZl0S0p6w98IuSuSQQDr8irhxbx6bKcRHJAGpN3rArDxwHN4x4Lxvbzws1dR7Kw65sFHSeenK2i
MqrKunfILv3VTOSsr9eQ2ONQrzjPOjdP+TzQ9TwycLZZF48mjemskB7647i26CybEb0fsPlM+q49
w0t5YStJsWpmGt/jriNg9YhccjJe21U077pt24oVT0M+DltVLN7HfDL6IvqU5XSMw+3YjP5cbq9Q
IOtS99HowM/SlCV3c1htEVvvr5G2VZHapPwozTQcesenXY9o8qXZUrTksq/HRnWJJ7cL8r09datf
1EpACnlYpnKfoNpcNNv4pTT1teTm1Pa9/qhxesNnG96Svk92tRnIhz4xbZ6Z7oo38XLA/Xiqq84k
KvEOfdF2cmoYqnMyBJTjnlTvkwSlKpahWFpHTrKcAC6EcNbLBCmHJnAsQJT5vF+GtFJym/W7RXq6
h8j3nGbaTDnjflWdGw/S1v68m9t92w51X0yhod2pSwfbqL5DkxpNvG4DWc4B5IgjOFR54bY6OThX
0vcAgxL2qffDVD4vbMVSoabt72yDskp1Tb8V0iRtq3St44fa+Cw7G6Jf3lHhgyumRI9dV/BykFEJ
CmDt6EoAJXd4QzP/2Eg8fa6EY10R1mo9mnpsizkyVCQd/tKVo1n34OTci4WQfyVG9qHxSf3RDRW4
Z99vueHI5aMOZX+edZM56ihxMSGzWbXQCvzLWKeq5ai/bJbE5pSZbs9ljGpZF3vhulU8wM1I1l2d
ZPQAmx9T5aum3HuAmu+XZjLJqelevfaIS87yEZsx7vmwrk9LlYxOycn4eE2I7g/l0PVPdGnTnTfD
mm94bj5NunZNHhGbCs0mCTpOUrmvAw+7eiXdTnfddVrXotwRwXVOKl8WSd+sqxowcRc6GthPWcfc
z9sF1XNf7l3XtherpouS7doefDr5LmcJx/sEz9NO2yRJFSDnplckgD9VbC7n/bKl4y5M2XyRaTHk
nVk6oobSzs+ytu3b1pr2o7DUPqzJRB4WXcW7RVKPVcm3fj+hVXwQQ4jHabLtfhn98+Y4Ovb10BRl
jcRlh1t36dkc9lxszbOb0+wwWoKOlZ2Z6uU4gKPM3PUwoaqgrB6LUAZzN82kzUOV4L2enbtPqdjO
aErxh4p3941BDUBkgQ6+3qaXlPZdvjT8xYM1HCbZhFxSmaiu4qWa7HQHMCFAMDXE5X0vac5CL27S
VleneuPl5SA5mKxYSoi1SF9aH15MQ+skB/uXBSWkvxtAm9lZCMwVYRzdB5K5pPAtag6Tb6rPMyDJ
Y7UKuHAhxfY+0LY5kODaKz+P5NPs2+ZdqB1ZFGQiS6OSJeGHuHQAT3m7VtdkHkbV4Np6pXmkNm+j
pbmFnK8FbLZMc07r9Etr6HhqNsAXKiyI72bu0iG3huNSURsh+Nu5GXdpN7NTZzcADe3QAmZIUnIa
MjfUu9YJHFRfDjo5E2Kru1wvYjyEqNN7V1dWgnF2sfCiHLVadEoeknSgXyhbm89pP86XRkZAixsZ
Pq1pmxabC9rnQ41YrWJou8csFe4Mt8EotulxydeNoF2Z6a7ok6Gfbl3Dq6qY2VYCpAs3TTqTq8kt
wwEjK3eucfGO45ReRYTBtkO7UlU2fmoV0WZWYzr2m2rG1pyxdEODatAAlpgNvOXFEuvRXvZ1OuZj
50KOl5nbfEimRInKWVqQtGkKzavtglDO0aUH226Kdk0HONKK00yhPoNMECx2vpIjt++WbUa6SNZK
d+cLrfmx6kV21ydoPfbekvpsGgzXRaQk3M8dgtRjrhecr4GsNB85rlIVKouXD2NYL4e09VrhxDYV
AG1UHdeqzXYAYehNpqfk0JeEPdF0RplqrB9vBLjhE1ltfbG4rfzMgxPhVKIy5Tvr/bCbCV0rZVcG
Tssan+ZG1otVvm6G7Zx6anqVBTPtJR/tx6QWAAIbNrwrlwBX0QNuVBWn6AsR0e2Y1vUpAS/3oRyp
+TzV2Ox8rKcHKDm11yMB/4TZ0Ks0Yw5cVayS63Eby+s5TkjnXeqb9zqrBzVBgFnzoV+rK2LluKtq
Tnc1rbwA8JChK5NZfiU9mR8xQMrd2jPyNHlvfN7WFGnV1Hq4bsApngbdkwtBWPuuFbL9yEUJcLoj
0Xm1dLG76zqJ9n3bNOcriugTs2XYtbVmJxSHpFMQfvQz6WJfYKfntyIb5tutHaVR6xrm/uCrWhSI
RnywzDxJtJTv7eTrfE2y6jICE+HV4HRdrH0W7jBpt+NkhrGG5J7XF70R4iwGPx+6ZCVqRi0965nY
1oIi8qHCWJ+GOK1vV53ULyzWTb7KbDzvPZjiiKJ+oiULKtJQXTG32DsMThECjxlnJSFbuq1S2YCB
LeHRy07eGo30Pl1k2DEsTpSh8aJhrjxrJbVYCTh+3rZN/1YQpz/F2LvLtBsg4Z5Hc1E5A3E8qex6
RcGKodZ2bHSrwYGYrF5y42j2iWrtzlkSuos6K/Guz/zbsAFoUQvGfi+z2rA9+O9VqL5ezWFutDnD
5djkeDR0AEQ7NO/JFuYsLzcI0LxtfMEd5ITgvx2+lWUaPrQ9Dyxnfp0BwI+lJTnW5QYzZiZvy5L5
DgJtt3GVtRUk18CeAKiGkqNaBGLHCKipVTGlRBZ8WKbHfvDkYVzCfN/hzdGcLJSmu7LH4j1uNzKB
OS3yFEfayfN16039efNQRznWPWD8WTqbnQix/bJHkOOFA0Dl5yZMvNAozDdTS+ispl58QaKePgbT
oHC+bGKsrz2mwCcJAPpIxWZtVD3Yz4EOy/Kunixc3CU1rbL9XH6QemXHsJDwFogPfejNwpJ8TktE
TxntLc/RUK7HeRkoUchRk+QOZdIVabmynajXoT1LKPGtmns5X7Rji+rdBgycPQxblu2lDqIwvqfP
rET9QVtfz7umAjSec0BT+cx1UtikQS9sW4EE8SjdLZK7OQ94snYP6ek278DGMTl1bJ5isYh0vQBi
J3YqKXv3zkO4bPKWTkmpVqgvqwl1/f0yECNUG1tgvWTpFXfGPY0R07NQTVGNnL01epyKYZyTJxRc
BXlvBlTAli1vq9qQCwCoWQH8FM8Xl6KrpDb1LW629pDOWabE0PLLMSHLWx5bewUnhUQscfYjA1cf
iq5ch3wIzllFcGavVpFUOzds3Q7ial0qIWS52+i6Xvax91xJoBl17mtj9tQP9R3zuspNaBu5q1aS
ohxSruaGJcaGfNGeokvMNTCDFrs1AzCwZPxs3KoN3Q2NnIB36+PanAPbUYrCmrSqc7OMdFQAIJLs
7dAFX94kuhshbwPLmp1Rqa0IeyFuG9vPY+lqurd06GNTRDF0Rg2s3/x7I8B9HEdrq3pUQttFP0Q6
igGBFTKdHFI3VaMsOsjby0NTc0tvAiTj5KR5bWNeTzMkMlHOUp9X6bRuO4EMrFpFyi/o0okvcx1r
+WkRQdNGoQjOaedDxoaLSTt+A5kDqe+tnFlUZK1NOBEvarGvRq/FpYa8Vt9SnWm/byBrmE/bDK5y
v0ULq5rS0ecWcuW+2ERdK48hMiuTta6ecswhs11UV5NSFitNNd5pzmF8yoCFuq1c3TXHGk/JuIO1
457xTeJdOU7xnMxVNPvZQZi562c+bXtjU6cPCG4TvZyCiNv5YO1KjtTqrDoCP+T4eeMJHg/ZsgEj
qbZxw/ouERQWDwlKRCHgoOUBmMJ1OpUyuHizJtGtKhO2Wg+14CjZ2wq17hhDmiQ3temkO2yAXzLF
1pD6oyQL0xcNWloAyZBGoXvg0hm43bYeM4BbNZmV5ZAl3shtgXW3uAFR+2+Br6JHC9cKWibWi2Te
WkDH5FFWuDsLSMstXytZboXQwV9wrJctd9W0ij1LIbfKkxkjpkrq2E1Y3HyhRwYUs06B++vhekJ2
0hw3og9sTgYASJE1yobNHTIi0zxaCbjDOfbZhFjupgHpe6AxnErRwE8jsIcnZ1N8ztZtOOlR20Kn
kMXbiSa7Kh2eWExNLsbxofRyVINJ+0vgX/k76sRwPTUAL9Sk+TSrBlK36yW2z71e7hfhIqwlHobV
Lare5Jnpwlkao1YTs8Dcy8nvAHU1aqpaqXpkU7XZtM6rCIxW1VQfhg0Qx1R3XNV9EvI5JsM+ks3t
+qqsDtUSkiOfBkiFCUCwNkpl7XwIUDLfRdG7vKPbvNcOrQrLOO6AGMc3NPQ6n9IyczszdZU+0TD1
pTIpskCqgANfCZE70WLzGLJK7OkCXtbagFeZ82rK0OU2bPWxavh5MoXyWGfe7UhSrfs+be6CoI+G
NbxVDlz8bSk0PkyotCc2k3Cq1i59Fy3rvqyCVVcBkrJBgSNsbppNQOzqKfivzo+XeBz7jwThmKOQ
NifA+KhWHSz3aYYGmGNF26xwcKfOS9MvX0QrvWppgIvNjJ0OusPsc1VPF9O2NO+bKZYfpi5hBWQb
/CnTNf+MnAHKEgT7wAPgjilU5u26lkbhBU9XGDfrboASUQ58Wbtz2QRU0zTJXCTlsEdekD3qqg/M
y7U+RNwjcGL9DMgpleVdMrLuGJh5IbZlJ9Ov1xkQispO/B63VVdgm4Cr7g0CInSalFz0FzLN9QlX
Tnz2VNS5A3K8T93z2mUMOGbSFdtGP4wsqxXmBBfVDGg9ib0+n/jQ3XC3PAKkT/K2mYDygIunPLXl
jRGrKBgGOrbgfLwFDPbZwaVVnZYQfZb6poHyjQKQMu/xVrUPm7dDu2sIjrvOdP1bG83cKlMvzd3m
11s8bhqSthHttmTuTm4sk4I07aK8RrhYG4PzNrNv68olSvdyGAoNV/Zgq9A9ThbdbTG7W+N6v1p7
ZC2Gakf0Dwkf/Hnt2NFgVB57C3ZVZ/PHFi/bpRnXM71M245lRCtSdeSgcRvPp2Xwl64VyxmmQPfM
gGtPfZpA3tNVi8KG4oPc2vLKzHFf9gK/9DICnOMifaWAxaBYz8YTz4YnM0D5qgeS64z3vM/F4o++
gTpJGmWzRz3grZrIA6SNpAi2XIuJlXOeBvYAPnT6OHbzGWkmfTJ2mPJsrNm0G3vCoTpQh2OU/mxt
0qSgVdcAu+iyFkhYTOc8plN2LTi3pKiySB1kUKQ9g8ytrQoM92U+NJqZ80xrdpUxMNtuM8tRZm4t
tqn50KEaYuqg8T1qsINa3+oKKC+1Z7xygFLcQFVP2/uhZA/lAJZpTVyKJmvBfXP8waUbyUFZrxlb
vQRlmhXYMBOE2UEG+wE3+Mmzqi+sY5CiEeYOgAXcbjItvSDtmDxLvSQKp97k3cx9vlX+vrOg0mWE
cleOgcdTfRPSMzbVAjiWvvyw2Qaw3zKGveEZVPJs3eemYu7jBPXD3ZCsS1FOTuRdDcU2SBxrepuF
MB+ieXXkWdm9BoK1fIZEFLBG2mC1WPCN4Ac7sGNfdmczcL9Ki/ZitLp/j4cO57wE4rrWC1xK0bdH
jk0JMYInyw6VlB3HcjxANmMgLY6RFFAgXOddO5uL0bHxDMhB8OHVmC9tE27XuqbnoMP2hWy1BoKh
hSQFmeqejGO4mOvGvqs8gA2VNEsLR6sd1BeAHP6SRIDTPoz+Pl2RKUZiBZAmUDoqXFPN+YayEc6L
k5lcDh2Y7IkT+mkBDvmUyM6THIjOEHcL57WSVbsBMBzTtwyKh4XDy+cqTeRWjMmg652eZpMVo01Q
p9KWMH+YeZqdLfUQP2hgUs/9CsHSiKq7hep2m9vEcIDoQKXlyMxSZZVJHoHAABCd2AOkPPgyzWJz
v+l63WdbC0bbm2ex0rIAUuoWt/I2JlaAO9ILy8lmt6Lut7LABAGRbYlUpK7ipIbZtoBB+rRAnXgy
dUyUg3KE3gXD+hLQ0mA71ZOmzvK066Ia1hIIYUarnEIlDVCtS68nqL0CAUTCfjIjsEJLNqnoGYMq
89DN+3VLwQfVTTrtu3Vd9xVq0LElAip5Ejcv49ae1XxpgHlH67kJOLkGf80O6wqhGcBqUgxCo3eM
ZFHxdZ4u/9Bg8Ccle+gL+K5eT1NOZEYYJwQRTDh0ifyxXt+7ck6ydmXKptMRMrS9XUcMBd6Vf22d
+dpA+ScLQZPBHxYS0GqCoCsAY4wIkyTl7PuF9Exny7Wr8yFrSX/mmEmX85VuGBV/fSLoOPrjQnAM
hjOOCc0wopyx1/E/dCBosc5151qzy6Caynd+4rFWUF3RHycP2LGQINQNYJqs3uGS0enw18vjV4n9
ZweEeF0/lRI6olJOGc/YqyD+sP7cC6k9k2Zn2oQ0SgMNSxQ10LhAKp61e5Fw2T1A/0Q9XaKxwTdo
64BpID3VBRTUk+qilB2SlziOgea/bu63TpfftPC1Y+PJd+tgyuq3duHff/7HOw9pofu1r/U/H752
G//nr8tvbcp/+dbhxb+2CoUfX3rdze/fgs38trvXbpfvfvyXxptvnSc/tNZ87Xr+bwb/tb4bDG0q
/33bzX9pPn5tZXmd8rXlBlP5BkOr4f8j7byW40aWdf1E2AFvbtGObDYlURIpc4OgNBS893j6/UFn
r1F3EacR4ooxMTEMMVFVWVlp/vxzVivTQa34yf9BbhT1f0DbgOPQbAd0hs5Z/wd1w5/RVf4o2uiQ
onMs4In/om60/7HQE/6/7XAjyLf+DepGUHigOxayuV+UjGyweILC+SnVDifo1ZP1nkoOtdlw2PRf
82Kbxf8Pmfj/vcMzeOdMtV9Jmo3JmWpPvqfHFuieU2wrbkjOmBQvOf5NrryryjtJN1ZsxmwTrskT
bMagTL6caMhrrPduaQPU2PJgvkEIxW6V1JLKiTjy5aIKQEWGVI7KifTJNkq+q+nPSokOQa6tCLo0
tcSlnJPhgIwyDA7dNITVpFYVDmPnq6estm/LsNjYdrCJixXztyBlNjq6ZZn8Zcmo3fkZJR2gwDzN
9ZNPReJzM3rFJpFDaxsntXZzdkv+z5icw71mxRKOB1GWo2gmIE/bEURZQxVlflLpp7JX7Y1lJdN2
0ANv5YVaUAJiBmpHCgZdN0V72uVqoYBs009ZX4ZEOcbn1u+D3VTYxf3Y1frKKalLG2hoDhUMTVd1
XqrLDexsXypt1QaFpsutupFSK33M+1wh1RoOfshuanbiklTtcM76Tj7GsV89txVJ4m2dO7Wx83tq
fa6kT1Wy6azCem6jvvD3itFIgTsFUfQ5Hxqqn5oc/QrKqg+BN6ndNz+01PZDN/akQPFYjR2l+Kpf
WZ4C7PnVoZHuMNBEHkms2uXy2rqXdX9q9ZMWysGO2JAiQEiKQrL1G3ki4edJ71O9/V54zXRMwKe5
ZWVrp+uao8yXSlAdx5yR8TKZF5PTvfwKs/BKs+nYZFWTlK0KYEl3mvvIHkO3HiPK8uXOwN3KHPk2
IJh/wyY4tsIV4aU2Vf51KV7HEfAabSJiiAsghn4xPmTKx7qqp53eNMkpjPQt2HJwb2Z0G0uV9t6w
BvO4sgmvjwJouu2ovAQqPpgqfEVjq1HahK1xohpZfjXbzLsBzv6t66IYeIXa78ZEju/bcWoPEri8
neKFCtnqRLq9/iGv7jFvGk+YJeM2qZZlqJe7UWhOrfV2Lt2ZFKoOo2MNnyaj91YM0+szR4wBZFXn
1LnMsuBqarpSa7XaSncVBVVvOg5W8Y8TS0RQ5DECggC3V+wIdQvv/U9/v0IDVKqtYUbI8wo7PeRK
3Ff+JN3ZyrFSErc3v18X8MpIzWv7I0AXHpFxIpKN1V66U9WHdCRg3rTOrWysmMLZ9FzcGkMzNA1o
qa1rpoLhvTyoPLGU1qkd567pNGVDIuGTTrotrNRoG0VefOPbSbD764VdiBR0o7arKq1jy7mz3ifl
N0V9tCmca4/XhbwyucK6BM3o48DvOnzmO1/+3mfPhnLbJw/XRSwcEM4bIGjZUNg8SzggWTPrWNLD
4CRJ0yby7Y1DCXrwHzqt21+XtHCbLiQJh9TXUaaoUxCcWsXbky47tOHw5bqIBT2YPVGTd962VVkV
bHhpd+qQllFw6os2OHRTeWv/Lq365l3sFeM9yUJ5xWQurYrH3jYxmzyLlrCqLhnbpiwaRPrArMb+
W2VaH66vak2EoGodpbYyLxFRjVVAKqTy3QKU9XUh800XrpBl8flz15CB/y0IUQA8VIXXBicuqud3
RyByoNHcBjXInDu7/NTY2orhW1I9i0YMQkOFHklTMD6tPJJ31hDpq/cgA2atk/qHsPZXlra4f3/k
iCoOGjqyOqMPTmZcHfRe6dxgzupf379XwYahzZ4ltoeYh7Ku8HDLiVeFRocQ5b2Z7XLdbcfkfReN
Bzt1pXLNGVs8rTNpgqKncWxNYT4Gp9RPD2oLaqWS/0mD0c3JEHuR4gLm3RhE+dcX+fvlfaUlZ3IF
H1AZzU6KPeRWwUe5bA61Q5tAeZyBv6r6tSvHbewbrqJULln6TRrfBcmLH9wAtNmE0ve+uqcRuO9A
KvnNvd93bp+TNIr3QDypfRiHgYx3ZvvgTG78anyDpTs/ISH/0chWaadAV05FH+wVfAq2cDtImmuk
z9e3ackMnUsSFBtgp9kaI7oQtA+VXLwrp+Afv/rih0BqJHD316XNnS2vr65Fk+Xc4qqSf758/Tqn
lXpr0oJTZ4TuZN/QZ+3U35WJAs3YftNoj/AJSIfyqxRtU8P1koeoyNygGrf5ZG1b0mzdgxmNG40K
n23tfYox179w4RmzrLMPFHbei9pArmwHy58nzh488vSuHeSA9OO49iwv3XVbxhEgpJSJKYWLEcoD
dROwwgCKk2rbGrrptrqe3l5f0JLlOpci7PjYmYHXGAPXgFJbW9330vdm1I+pmq7s3OJyVJKCOJ8E
BKI/HiX0KBAcB6dY/hwUOVDsaUXC0tnY/0ogFr9UnlAGSVF1LKWRKLs6Fbnqh7f4MRRpTFWmZKvL
4KwuhbQ0PExVOAUnT3nwR+0ml8uNpBUrYffiUozZVScoxjkTlpKHRQYA28MEo/pS91RM3/tiJTZZ
lEFvIDkR2VQVZ/75WaZHNXPaPyIzOEXZvQcEKK4PkVGuPIyvY1EeE/tMirBfmjaxwjIIT4OaAYum
KWRbm35wO3l+sQsj9d7Uiq9FCBzGN74ZNRg4X6uGla9YsmLnHyEo+WCAHNBVljpRrKY0BHxpHELN
pX/AcKmn7uS8X0vSLMq0ZCJwMhfQIgjelBeOchm3HOFtOnZuBybdpuqlq+/Hj2+4wWeC1MtzNAaT
1gVrNkld60ras0FeiEdqGvuVXVw0FWeCBBc+mqOWbrCDU+58aroCSFi7MbSjXRS76yta1ExL1+Tf
sSqh4eWKeNscDZRBcMqkRz+ydtX4SK1oRcjiamzayxzZ4oAUQSdatdT6CtTTCUAvhTo3jt45drLV
m2DlUVMWLR8QSSJjsgDkki+XM7QZFeY6DE+dBtB6bLZ2eij7++xHHJD+yG6GDbiCydnK2b4GGCmt
HNvCbtKtqRsQc+AVkwu5FA8UOQqtYV6o89hojwHx15opWYr7L2QIqgEyoskA5oYk1KQDXrB1NMdw
V+xBad2MZX2Qkn8kupyuq8nCvtqKgS1WSLGQdRBMS2upPY6qH55sr3+ISmMLNidwr8tY3DzcYMQ4
OpBOQRU9q22kOktDkD7GntBY0uIdkNgVFVlcyZkUwVa0phQ1g5YBE6UbqbVKukWsN4ggC6VQ2eQf
3q5LLcjLLhhkOiJPk33fZtXe78wVCQsXikCV7LpJnphaiaADTkdXRgPi/FTJT6F63w/5x0C91+Rk
JbG4dCSYBugIIKJRuMGXKwk1rw6S0kCfZzzfR6l/bJI1N28hKKHY8keGcGfymupHlOjhSQ+m9ujH
4DHaXC9AjxbHtLC+RE4dP8h2+dBH8Vr4tbY+YR+bSS6ltkN2bX9wuqfI+NY4v65rtVjABPhGEels
fYI2THaoDAP4oJN0VyvmwbihYXvqaNCOXO0lHUvXUg46CANCLytd29wlRTkXPm/AmePRqFrfBr0W
nmIat8ZsVxpfwlQGcv3z+ioX5eA+WzN9BVUSwVfXi9aO5cDAifpqDs903ujlZ1n++AYhFHoMhRZk
xAg7mdPrHunzo6hZN3p8CMFa3iVrKrG4kjMhwo6BVJICbbJ4EEenB2IbfjQrdXTrinbWcNDtN9xk
zXTwXXh7VWUmGjg/IEBBUlqqGFZrbi2m2dlsjkmZbcG9rJjXBSeJCoFDY7X6O+kkmNdB18u2sng3
Knoi8ajVqN+YYbvVBzqo27vrR7X0EF9IEyyHMnpe2UZIm6qt9SWlS7tKHpTJpcAU1HdtpLnF8Njn
mF9r58fgmEZ9ZWcX7QpVNFkjgFA1MTWVDUXsKRY2cvDJF6gUT+g77m23kjt9W9F4T8OENm2rEQRl
7hX1irIumpYz8YJpcUpVoXeUDZCckaZCy/Wkx9U07G9/RsiskAcz53K1Bd2EIRzqRAeyJLfVbKAb
V5LelzS2hsN9lH4Ned6c6gsgxPwWr2hLPW0lqJnv9CvZigxD2W+MhiGobgvYWwGjHZ6exrx2AxoX
ki7Y5PGdNWh7zXpDnGbrZ+Lmi3tmyvIo8iF9QJxMM5lhPSTVyxQ9XVfbpUM7lyE4qr4uDZY6IKPo
jnn+HLYPo7Gya0vX8FyEYCkB7wdlSR/5qaA5657+yFK6sceXWllR/0U/UVcsTgf4jKPqwn55ntJp
9oj+1wDbcIlpnfzoF/I2AtTXBsVJziZvk3W3TRy/u76Ly6JV9FJ1Zi9IFF30iabk85OeFr52a07g
F52+HbahUtgHS046+vHL6kB+TzlpFdA/Oqz8lX1efHeJa6gE0gGhwlt1qS+RlISlrMisX33IzTHf
xy14/U77Jw2re40D0KTpdk4baoW8S6RD19+GmbxSYlpUqLOPEHJ6NGZVfqgP4alU7oHIunL9sFos
W7yHOpgz25ojHzFRbRt13CVNjgNVKeDlPMekYcrPdm0yGbdx0YLaH8c72Sj0n9fPeVGVdbxCncw/
HrvwHoPwTvMuQXBTJPJR6fRDpCjTxs5o8LV8g16dchhXcmjLx2pQcJch2NHk32nNMzPQFmMXJW2J
WTek+7Z8jLsbVaNxr4GiYuuQj2ztJy/Wd6GS7Mgq7bpv1xc9L+qV1aPpyqbohXsP1ujCDPWNTSNC
N0cpkXdvzVhSRV25uotKcyZCUBqb5jOz6glR5PxpKkqAo/eaWa64A4ta80eImPaqgkBWrQAhUlp8
xTuN4k+D1bppHT504c8kWdGVJbcK5bQN28QfVlTxofI8vRqdgjWlx4mO7iQ5km0O0pVXd1El4QfU
ZEAZOjW9y9PplMkuPROVhCfIBcZFY9j3xMi2Srh+7xaXZKkALqh8kTdUL2UpSVSNEMewdYO9CUOa
TvJfhTrujH7NlC0qBPBHee72w6QLF83pE9o/a0x5Di/J4P1D74Xa7m3jbkq8za1jFxuKbWFDx7C5
8fCwzKzb9+M/1xV/7SPmn59dvKyxeEwULl4UPQdVuGnC4xT+uC5jUSnJEs1JAAB4iiAjtYtABsIR
nhzcM8O+GSKYZMoPfrC3ir03rUhbXtEfaYKy+F48GWVFnG4EwCSqbVor9M8/XF/Sor04W5LoUmR6
Qss1Z9eo5YauKb94000+kyBYJEsD3gTqPKRhctOYH/3U20GOsk9gxXCeqslfsU6/D+GVBTyTJ5in
drCiavA6cmwzOn54H9PZFNXv8/B2LgW14bEY8hjKpY+RkR4MrYWrqQEgv+/jNcjPyt6KRiU2lT4K
U1YeJNEG5hfPi93rp7eoIjYFenqgqNaLqRx4B5zAomXiBAHTr7q1ptvJNL6CSc9XfKZFY3ImSND8
si+NITHZ1CF+VqBIghEZSp3U9bp6ZUlrkgStV7xKByOHJBiVbko1P1K6AeawzfLn63u3eDpnSxI0
386yttAaeiyiye8hsHuJQ5rbrstYOx9B90c97XPabgkzrcc0gFqg/qHE6e6/EyIoPOkduDJk1Mzm
UGLvF4iDVSdu+VQMh+wxfoVtC+cvRzBn6AOKlirJoaf5Q0p/jfJwasIVRVvesT+ChOPX/CxwdJ8d
s0rzLtVeaBrbSZW9ci6L77A9d0Loum6ov724s8eiaOgVGlWc78E3LFBcGn3JKj1gkWLsKlrH7mxf
iVYM0/LK/sic9fFMZp6UwEcNZLbds6yMMGu9FEOxImTxhQLlCMTZxMUQDUIh+wGR/URUkf+KE3qs
aPMIXzp5U5n7IZNv/17zaCn5DX2HilLUiowmscgZHHL9QSYfylzSt4UX0fEZ58mKqN9FGNGsU0DU
DYDVJJdFNFzdxlULFV0IJGm6oZfGtXm04mRXB/khLw5Os5+DSGicdnE3wofyYFjtp6bVj7Xc0GAk
x+7UjIfr61+6FQbsgwDNVKDkhnC9IVqDuyzmm8Jw2OLKKdmvjJ6ioV254UumygDjbczE0uAZhUvR
R2PRDHYSnRL/4+j/ogh2fR1LWnP++wVTGAUemScpjU55BrLHdDUldmP/SzG29O+0dBZsr8tbjMDB
dgPPpEOISoEgMICws5yaeUFOX+7h4tP3cABqbgQT5o1fqLEL76G/Kc3YcQt/SL+ODhjd6x+xdB9n
fBvQMNKOpi2aTStucsNk0Yr/BAfEhlKYZD5dl7F0cKZtKM7cSYKZmX9+dufjbGqbSc2jU5akjzXR
vgs8rHiDMcMkm5pKHkEGW3wppKSnd8zHDBIUKKQ2rRx0Gxk00LYrip910fFYO+bwBjtDSda0cT3o
hhELbuSFq1HOx+g0yvd+/dgZySbOvyleuknT+5H25+v7OJ+FePnhtAWfQDSjy2LXRpg41CiCNjrZ
kfVUaK7afovUmyG7CQfvg1J8IP5c0Y5FiSYMuboGhJRQ7XJTc00OEykxo1NX7/B5cht2AXOE20v3
SZlarl8OX0vD3l9fp/L6Jurw/XInbNqJyF0KeenaKFK6hn0KFT+tvZ5sy/ROSTbtD++FDA08Rs5w
KseD3m/oROji40QbZQC8xV9Nx7/WXD6EmM4Bvc1+i+mpHjBhUvhlcHLGUytvlWxFgRZSwwigPca0
WewMcb7c4DGQS40OCEBAPSFHE26nG3pHP5hjCZL6sR9exqyAhBDCYMl7N7bmikYtbjSVSUWBuJj+
PeF8y8Iyx2CqgxNvjevHFX3bptsp1abZNfo36oor8l57HLSA4UdgvxVaBg1huYlVQPzVpsEJ1p1N
2H2Hc2zT9T8Tcw/lxsqztCTLoOXImqvhdKUJyYykkFK46YCBaF2xU9NP02fJmoBCu6n+1/lDnbIr
yFBgaQCgRAiU0wZWEOc4AJL+K45wopKjEocrqvL6KurAT4ElqaqKqRHtW6o0UjjR4omzSXkkfSzp
onaeR/NZyl7UL06/EhEvaAbiDFJnvOpzXflSMenxHYyaZstT3tPPKUlbzfuiw/YU39q5g0P1z8qV
V1/Ztnl5f+TNPz97IyQQKWFWE+YrZrIv4KbtCuM2CayDrXRPGrhhf/g1Nd/hNgwbdy2jsZCvvJQu
6GUV2APMq6RNpADuDhv6hMnbexYUKOExir17pzV2dWHfeLAXqHK+LTpjQwywcjsWHAI+Yy4Q0avE
WJlXzWWyB1PunFkxneEWrtGNLn8foyeYAQ413IGa9m1sIQ7U1t7O104Al9JxQGuTL8WvFBwRuEgU
34Eu8ORAfmw7nUsJhzr3mgovJCWA0QN2nBsSyC+KOky6NjTGBLT7NP4jHwJ5WwTjZiZqDnQFkgT3
0bg1D1N3k0GWUa8UOxfMAWaW5LsFhhuFnhX+TMFmA1HCJULWyvqpwLGQRJ+r6sWJPkTRzxVdni3L
5TvNGZ6JEnwqm754W+oRVfbP0fiSG+9C2OFM/6M1HXTz6Nn7PP+yInPh/pzLFLMs+mQpBcUU7msM
h9q7wLgJ4fDwDsOPpvoYQOXF3zAAUNBZEby0WEpIZF1IehJkC/vqexXbPXB1guSkdy9y+Ry/1DIE
anG7sZvPug3/p7QW7L8OOUAn0vrLUdIhSTBweZherlTtOBAfD9VuTux6tkND7rRRsxUzuFAiv5Qk
+K42bEWqP+fRIMra0MUoQRlXqTtCLs2hZ3aTS5DoyXdBEXxQ1fQQOB/hx/9rgA/fMOOU6EThnv42
G2eqO9TeFMnzajtJUiCO7AvIOAGIwD2Tr7wyi1eUmEQGPY0xpt3mcmdHr57gxhtDWmkhcdeam6R4
76eUcm9KiOlcHR47ne5ayCUtPd3NVUI1iU9BNO0q1Xu8rlsLTx7r/vMtwt6bahdpbU5dLiNlWMDF
5DnPsQVVjGnBX5G6URBuVrPbS7bwXKjgEjm0Zc3hPDYYulSnsLd9Zu3t/uUNS3MoletQBVFuEba5
LkyDJhKH6zopN5V90GBRaxpza+vVCwSQk65tola+uS50wZslNKK8Q+cXrqZY8c2zrjXlQCH3ktAm
0RU61H6a1q68Ykt381yK8JioueTbZU/yRZWSA2z2N235oPUkHtZwAIuCFAw3nclUz+X552fXIh2M
rvVaCfUgkbYDzlcccsP6pXMB90rt2yte3uLukXXQ51jAJN9zKa6ZjHnCgk4X1QhCZnoY83Z7/XwW
FzR3HuIeG3R8CKoXtzVISgkbnpbORjPuFTnfSf5xNbu45GdA1PFHkLBzMPtn0zALUgLjZKUBxGXq
Jhq6W6oEW6XuTDecoKB0op+kHb79d4sU1GPQDL9q5nfYZNrFtC+TD0UOhZY/rqjh4nERV5GSog4M
ce7lcdkFvYKeQecM/tSGZh0tnXbXV7LgItO9QSfiHDyZBDWXErSkgnG0AU7nqdmWIqmHp2wqXxPo
AQvKzdaw8tTOxy+6FXSLKJwb/2KAjSivjPnfdA5EzQ7yGoexCX9fSZlZav6IEBQDktkuoo0zPI3N
x6gbYLxOXHVca0Vf1PMzKcLRMLKBcTAQXp76XzlLsKwH2jmm4vn68cy/5dp2CY5JgbML4wBrGRhZ
EDMqpxzu4uHdELWQWq2owtqKBFVInYyCMLDyU1vU93CkHvPgZSi/qFH18fqiFgXBo0KWFcyQLELn
IZPqlEbm9pTyuNWh1Rq1+1reDn614ggsKtuZIOGBAsZVGf4cbtZKgW+uzBGgY3z3stJYeZUWz4n+
VGBQztwpOl/kMzNepYXiZDHnBC/AZtSOMVXCz01EWU3Pg1/Xt2/xyp7JEq6QAnB0mGBqO1l6Pb3v
M08+pKP9vrGUl6q2wkOWjj9MecpXbu7iqcF6Y2OPyLWKmWsFTlQdzlLEyk2+s3x6RfLM+wSdL63/
QTS8xfQ5pCMsk95/XcT81ZM8wqyEuMQi12rkMY89LXwrOr+kIWSubWJV6IH4j8tzmyqvsAoY2H5D
/bjDjfawbsXXhAgXK4zttLNnlE2sHBujogf23szX+EGWnoq5cYJMHykcHKPLlXhFCTbfIddRW1r5
SelKSEAlBlBc172F2o0OqPePGEH5Ir/VmzEbeHUdJ7/JolIDa5d8T6oo3SeJE4EqVsatX00thMgt
Q2nUWN4y2ymACc80d90Up26fmNqNEoQOzu/kH6GOWW1dmf0Y0W6ef+aszGf3cfCZs/IbBFSpG8Yj
gBqA7s6HqEIzbmz92Hp3mhNviPaa1RzX8mkD2tJ0y6ZFTNghpfQSxwmpaMEonu3scZ89Xj+DJVtD
pu5fAcLaNAMim3Aiy4TDcwfE0N7B8riD3iklvcO0gylcufmLrtbsn9qw7P3O9F7uZj9SsvNHvGED
Yvhd0Ur5Nu3l3JWyPt7FTDRxy9bPNplNUFc0efGtMvK1LPPitmIJ8PiY14pVuPyGJOrNNvBUXifl
O72TDnz4Qfzj+s4uWVay9bRnqnAM2IZwhzIfJhDViykCWltZPcJOv5WI/LPvIBb8eqU8/jv7+EpH
z6SJiuLkppxp2B4IcvdMIZHHEU95fKAItOuYCiZV31NtxClrd7Za315f6qK5MOByIRsLt4EtLNVR
wiLIdGxS1h0qm4FqbzDfnNW/v19YnAe7siNL/P7BS7eQerpTuOYcz2bz1f6diRA0QhomabR6Xgi9
7PexGu5hWa7H9iaSP+faE4NaVp3XxZt3JnH++ZlVaYyeeTUTi4r0nwy2sSHPjLcwPs1TdF4iZX/9
iBY1/kya8DalsqTa/YQ2RoCXp7J6Pz8arV+9ITHDmw65o0JWhqt1uShPsTs5+t29ED+X0Y8oOr6l
I4RXg6QwUybpkKCP4FIGD0PcViMmax4YFT8zdWJb1p+HNdaJxStFpAQgfE4D4zhcymmBUSSBTKIr
idq7Js83Ufp5MgHsNqabWLpraz10CgEpirA9jClDFP/+yEjkUb3VMPy6LByZYpZ6mPdE84b6KwHp
RBGlRfR1IQtWit/OUeG1UFcT612axtSJLEdI1VFS02q3aKGt17YkLbZ5kLt9tmIrFi4aAonVQKPw
AohOErCR0YIfOToBgdtEXvRel3lRVWgER+fJMMJjKx8ba61sO19f4XqDdKUrH0C9ClWdYKEqyazK
1iyjU+WQuzNN6XMdxveNVHpbpqQlf39yGCsg7QBC4Q8xhMRIrsdDog+MgwGXkVCiLJT73n64fnAL
5uNChnqpnUaU0QTgRdGpoUA56t4xtkY3GO779qkK7e11YYtaMtcpYEujGCJWKaFtVTXN76ITnO5z
HT9t3NLQg73qyck+l/tnqfRz4nvz5brcBasFnvaPXOHYGt2GcF0qopPUbHT/Xraf6zVCkSURLMvE
lJC4eBWJ5MRYspP00cnp7Xvfa+7ImHfDChR6/k5R/SAIpeGAogodc8I6arNrZcdHiMVgSuof1loH
+ZJ+01xAw6sz48dFu8vQUoMGSQbezF4iFA3h3gSBmXkfr5/HktKdixFeyVrLPAI30A9hAn1Nslft
W/UmrNKtHn29LmlJ484lCa8jabdSq0YWZI17qasy5kfJXweDCQAds7LsXaL9fUujDnvbny2cv+js
Pc50qgiyrEcnzXk2rHsz3HUlA2TW+JnWFjbbxzMxjjU2cLwb0clXbvUe5iQpP83JnvgpLpmSVVQr
9nZRv/8sSyyVRMzvaCwmPp2ciSotk7w29czx2Ka/rh/Y0nPJ/lFIpHGJdJwIxJtiBt5kkgcyJgOh
ZaXf4Ea+lfvqXZQ3P8tu38kv1YsRkBKccnmN2GVxV0E2gEGFDg3QweWuVl5XebXGJNXcBuRXF9nW
VDLa8CPmPlo0q01wOP28vuA1kUI+CKItb+pTRPaKwlhhfJEMcsYIJo+aqSxJsQv8/A02f8Zv/GeV
ghmBrzMrOjWOT7EZbYrA9PdVClV93iuSWwXJTdp38YrIRfXBm5sDdbhsxLpiMUEYW80gYjXZtZTZ
I9KTtblSSFgUQg/23BwFsZzIjTYw0IpGFcowevsMZjNoH1fLlounRdg59z9BmCTygTP/MYIUl4gv
7NUNs2jop/3hMbBbAtao3qjeigewfBvO5AnXPJbyIMtK5BUMTfLL3p2Koz3dK+G+U+ud7KkMHrmN
k2/FWny9uJd/BIttdY5UyhA5aCSsldtMp0fRtHcU/z9cV/5lKUAL5yeT+zZv95kVYxCdVzMmC+wN
+XArP1ZJBfXU4bqQpVcTqkZ57lTi6RQb56Hvs8IGivhTZCinuEruOt17vi5iaR0zoI5kK7QnMGhf
rsNUg56sCyJiMPJj9qw7j7DyvUEGBEr0FPDFr4rVmZHmTOoL8Xibo0SnXzpWDAIod9elLHkA4I3/
laJcrsT2O7hqTB87Xz1k2rQbGpjl0qMhGSsPyu9WQdGZOZck2FpzSDzYxhseysCvbqXESF1mZFJ7
aYNhV4UFk4q1xnpgihNTS3TmIEVq8lD3/TerZyKb5E/DIVeYYVPodr4NRoYfysx/codAhla5sr/Y
pk+bfU5nfa35zm0ZhfT3hUlwsIamPTVA96HuJBDq/HqNZWVRHfBvZ5g89X4RM+IVGlQ05J9PUxRt
mPG7w3MPrbXH6jd66NUO0l5L/EqLM9i/y7PSvIl4zAfmbCR74M5HRxs3jASc+0DM3ahGj2rySdVn
1DMor+ohMKMnhWkknflBYzRZFGynPr+t+3fwIqf2A6D6vaw++gziM7Jdk7yT4DljCGS4v65hS+la
bXZiISmmVI5PcfnZTB3VJjnAGzeLu6hPH8IOdO+U3xpBtJXH6TRGDGRMwYhnZeAwKwoa5bw9lHXt
5la4VS3tOIbqzitHecXaLh7b2YcJtzjWzKioDSDbJnNMh6hww2OtezfXl78mZP75mclzhsjREg3M
ds2cHOmpHF4yeyV7smjw6EwGrT3TFYkNk2XJDEvGieMbDh8jJ9rI8oq5WzQSZwKENQR1WY9SiIA+
2UJ9inqp6qfYf7q+U0tRgnomZf6Ks53Koy7P6ohge7Bvs+7YD0c4HZJ3UbOikEtv+rkcIUaoFGZs
QJYVnVTjnSVtB9DXEIJWkkPd4B808PqqlhLX4IEhBgB2xAUQT6edbMYelGgZrpCmTpveon92SAE8
fazrbVQpdwT58wjG63JnY/DKWJyJFc4s9yQln3oSJlWws6Gx1HFo3WIaNkpgubXmbMxBcVulXMPW
L57imVzhFMM+tBNGnGLmvffMKNdZmEJDnOHsKjzq62tclEWH9dzEM9M/Co/XWNNpMhqcZGcdkyb2
3FihKz/pbmovJOG7Rv87b9mrLT0TJ7xgTLoNO71CQR3/mboSRAOPebry6i96gDRCQG0ItpNZD4KR
d6pUN3Jml5/UefiQUgTHicFT07NHx3UKi4vfHIpUeoI0l1mEj2/Zz39li+9YNpVpN/TI7pMP3siU
L73egARyC/vFCd+S7TpbqCocXtBJVV5Y9HxIREGEJUl+aIHNPmTxlL4Bl/t7os7vjicqrcITpCtB
XuU9iai7wmAAWgHjsDys1FIWlZEWh//IEF6TqYVdMO0VDL3cuk1jb8b02ayibQ8tPeW+6ye1qIpn
wuafn9lKrsOYQ6QdnVKr+MJYsp1nWP/Ijrm9LmbZeNH9DKcKLAOyLdxmsy39JqhoSSu0yh2N5H3h
MS2MoW55fivF07siOxbOJv2xInY++1c3jVG3jDzBNwXOcLk8xvBlVjohtvTqbR5Zm7R4hGOr6T4z
Ud3VutzVKAEepnINc7f4lFIlIMFMXEk72aVgCQcmmpiywVQF5tda4TDc9owMPlxf35oUYXmeQp9z
xWzZkwpf7UayinHrxZiv61IWdQQkyEyTyuwCsZII6rNNhoqHh2FoTOp2ZrLpaaUWP5//q4M6kyHo
oV7S3ZAOBClaFKhzbt7YTInMIzcGm4GepP9ySYI6NuTZTLNmSZp3tBkxzuTOtZbX5RVBpEWlmeyu
OV/zs5sVt4MRaCMiZMaZaL8MiMqaz1GWvkEF5kQ8eDpq2pYtKNpo6lbY97wlSTMBVbgdA33398d/
LkFQMtWPtFhVa6IF62deg3jw3pflqnezpMogRkFRgZGBe1l4rqRwkBKp57mv6iOdyIO/taN4S2l3
qxONjZshuVfSG0mu9pn/Mc3eZV61ohNLdpcWN4pD0JBClDN/4dmBjfHUMeWFA2NgIXTu8Lu3rb5r
TWObheZ2MuLHN+zrmTxR5ROncZoUeVJq39K7vtHa4l7Kx5W4YamVhtY9jVF0EP3iNgr1ytJPwiQd
CBzarthW1r3Tj25RHkmqwQTYQaQY2G5K/KZlW2mAnvxzuzZ7YF6JeLnPv0DQ0TCSiy4b+QI7e2or
Yz+lzIiN1jh5FzXobJ2CnuZxGA9WgxTTYIQm0+5X3uW1VQhvv1ZMFTCDeR8rponveCN7KVvRweU1
gEmDNsMgySHoYKd2DB9uCHFtT/sR+Ka9CRhbv32L4v0RIiheBCtD5s2NuSSEwlI92sbPxstW1G55
t/4IESxsbNSZ1k+zjxsWNx5D0ItBuVlFnC9K+Y0Sg54RPoQ5RDu7s3ZXRrkt4/vlZgnrRwuFXt1B
bjlJUrq/vmuL5oGm+nlwB/B1W7hGhcKoQz9CVKCYO+urNMYug3CN3t/pb9o7AFco8zyeT6T0TYLc
IK01zTVqeZP532fYeZ2uJL2X3qcZ1fUfIcKl1PTG4PHC83PU0HSVqWfaXD9ae01P/5e0L2uO2wa2
/kWs4gqQr+QsmhFlW5bl2H5h2YnNHSTBBSR//Xege68zA/EblJVKxS9OptlYGo3G6XMYuMEcHSJ3
c/w8KVOI8o3sELieqpz6HHJgJpY2MSwUIIciQgdNdjCsku9Y4OLJJBe1pjKz1bjsoFP6t1XlWHGz
ul0Hjuentednu18jYpnHxQK1VcP26xSc6DLt7O/uFBzmPPgH3SHvqJfGpPgAAd6zYzxKtJJklLm9
mDbXLXpg8d4A/Kml1q8BBejsNfCRdqP6VtIjd9PIx4vpf7OiOO9Vfb94XYATzcRdDy+lwTNZdFXy
zXUEnMGLNiXaYBUjImVmjUy3jBvb34H9MTFBvRYs0fpnIrGgx0VVVAIa/scQRMuuFxDkTIm7GEbx
UisvJ/ds0iGEyOBbouOFGWVf4BJpFv0Ef9pg3tlpcEfccldpKYblcn91Jl6YUU4rty8MCXwBO0Ji
H/Ag+wFt80GRR+PwIBsG0fPxhuMLtJLgewBbAVpZleOrTsrCNErs98x8N3+0avj0huV2aUE5vFoh
sm41EbYy8ZStP5fpYcx1teutjYPuESmYh3YcPPdeLwK7aUsfZNdIRhlE0Bv3Dn3WhZdp1sDW5ACb
ie5nJO6S3OHaimHQPh3LoozzfoHW/byH5Lt8zbAMFhndGhaFZnK2gqMnVSxlLy71XOn2xTnmoNvX
WZOhRP/PmIdsXJJ/0jWnkd9NUPwOIC1gJ9ZbIjJwXdAjke044Cq/NprMVeBPoi5j1/3SQhJ46o7G
Z4hK57w93g5Em+N5YUlZGZ5gfGYpL2MocB9kD2qWHLg/gb4CMS/oRHpnOrrVuG0T1y8pgyypHK69
mzphN84qynjsgJnGw2xzbAenOq1BCU2qcjb3uLzv87Igmir6Zq0DtDW/LSsRcWmSuWWgF40XvqDF
10qBKF4eRihaCysCOiwLbSg58eIHkN2a825reyA5kTVMEEOh6fnaaVahNdZuvBIqB+VfM1uWk7uU
X/KFpJrsYdNJ9N0FIFqBJDGwkNeWli7zmypHpuqIdt8kSLmzaCqbg/ejd8j91H6uRbDr/X9uL6St
fXJhVaWQsJfEn2oXqSuk17PhnrUGkMZPc3oGUFMzlFvn2qUp5RyohQ0yTPmKUAMy0gPS1vGHPk/x
KPh826cXsVP1KLi0pBwFBnwyS4nO4k3I8mrf5QAYzfVPANzKBBUqOh1KswrdBe+Qifgy1sdiPjfi
+9pM74Ruq8qt+OpjgKMB7QH4VQB7uJ7XkaY1zRqUbglvoTx/N9ft4ba/W2sUSiO/LSgDm+NpDGQy
sADO0d1Y0j0GVnsx2F6f6APEMyFyzVdNTGZCkVPmM3LozDtW6EhvTDQTIedMkp1Yp7BxZjscxvHe
qHQt25uL9MK0sgl9buVNsuKmwKuDhfidzmFQc5DHD5EgWmoeOSGvJ+xfR5Wzyqe1h1QeeXUWPAO/
GpE0Pwx9Ce1C2zz27lHMILQMzPdDYWjO+82lgmZLvJw6kGt4BRBOCmqnnoR2pd/95FeaajbG5g68
+H0lxLSQrqclByIO+jct5+8pO3pZswc7tMaRbUNSyhJoT7y8KwdhsZTBXC2ouLt2s5+rFYJ11nFl
BwN4/Ntrf3NpIAMDY5Rki1PxHp5bILOU6LuhNiP5kAv17X3e+/vO8XZc1wKyudMurCkLMXP6Eg+U
GEAjeEh8ID/ApU++3fZITsLl8kNJCVotEjsFlWovUI/ZOqlms0gl1UTzDo+SAQQYvxfGvqmj5ZNL
NROlOqQaU1bEYnIIbltpFbeF+dFBEdIfugdb9Lv/5JOq7lRzv/HR6ljFiQfemXA1w0VAyS+C9ghv
IqF7YdV4RZSA2E0G+F5MeEWgNlL1D631SKjm4FSXuBw5Dwh0nyBDd18pjYyApYlsravYLO7M7/23
ALQ1zfLz9rjpjCjTM/TCnSoHRmpnConAJaOMkIhES/CGCUJhW/KMQPsD98LrQwpQetqCQr2KRd2H
pDzNfuhNP4XlnanhHXDVjaq61tjccg5vcsA2g/EDf8i/v0jRLU7ovE5tFdPCDKvk1IJHJZ+K3R+j
EeVUXRqSMeTCkEMEGrfqvor9HvgW89zk/5jkT0uyL0ZA2EKpbL5D7ezaSOCtuIZII3aWYbB+DvYx
0GkJbKxrXGaAWfDxJ04IZV33jj8WZm/W6O0tDqw7L0EZ1qvuMX1jXtDs6qIJX0L1UM269gSkvNUC
xoE6ZsJ4JHOz83s/ot7XQtftL39IiXQwhLdS0ECBnlW9QCeTL2XSgjoexlm601Fd7qWeDpgUC+pr
QHmD+UkeEteu+MnAC9FadWz1j6Cfi3w0kVf5Qxekh97TxO2tyfltSw7dta15IeVUmJgcVgV7UewH
FySpQnNL2DaCwQIiGg3JagtTWmXWBFBbHfeEDjFzgBQz+GTGbj+lh9uxZ9MUTiE0vEDpCOy51/4U
zGSGPVUszs3jMNQ7KJ/nUI74cyNIdKRkDKjR0O5/bSTHLdMZWMHiNH8cAJe3hgE6VI7m5rHlCu6P
kuQRmFDfUaKbm9Ykw8HG4p3R34GY+fQGJzwXIiMQVAHYWXFiCgQf26ZhEtBjeQ/IqtzmD1EFciEj
LP82oez8gRa4dhbwQACDt35h1dkff73BC2JBRgDFZAs6PtdTUaJ8ZrYOTOTtGkkaXfSFRFqt+63g
ItsJAT0HqxVeM66tQEQdCc4EK9Ag24ncCQ370fO+QqDoLXOO6g/QvsA0g8Dk2hCpeIuak8XipYH+
hpyUiX2/PWJb0UXCIP7XhArKoVPfgVTfZkjXP3rucw8J6BWVf9NcIIGke4zbGjg5aiA9wDIDu/S1
PxWq/RblAYvnnJ0Kt4iwH1Fy32Xrnyrdy7V2aUnZ+KNltGs6EhZb4Veh2e86L+TfXxzFOalXN2sp
i718b7hQtJfPMGA4++OJsS0pRUUJ5h4Vx2srhcUg1wyuuHitvi3zeLLY3Wrmd3Xlgfj7D3EWGK0r
W8q2MRcCKSUDtsTZXfLdgFtIXFm61bwxbvJsAYYJ5zLazxWPuN0bjTGxOoboJqpfBtDWQ/f3CuHR
HTUhtHB7/F5WrnIyX5lTnMJVOyspaWDuW5+BbK//2Nf84KZJOECDvvvkzf+AqcJZwro4+GnsHomx
60UcOGmEMALs8J2hG4GNGH71SUrgqNOmqIsAI5BN9yOLV/E+I3e33d7IR2ACPMfQwEPOoGKb1oo7
weq3NeivatBif7T4820D2z78a0A5h5pqAgpCGqC0DwvnxPgHERz+mw0lTnSUO0tv8Doe/acpfRZ+
EmpfOl9RBspFfzlS0tGLbWyN7lSkK9IQ0OuNkW3lw5PfB/6OeHMazU03vHfaFEpXxMr2a1U2oW2Y
1iF3h/I0zEEFZg/bi0Y2lR9vO6+bQWWbpHXq01IOsO8/seUfY/rx335f2Re5OaAxN8XgkmrdBx4E
BPGsddvE5hpBSy4A49CWBLfN9dCuRl8SPJghzg/H6cmwzo+3f39ziHyUC4E8o7J16vr3p7mkqVHi
963MDO3sPPe6naqzoEzC5OSMJkvO4mbkEbrR0UZ8vO3D5hghmwe4+KVQpvjg4HhKibHWsVF8z+ez
yb71OsSA/MhXEfDChOLE4syELQAvge6qCOs2Gu2D+bT4ugflrbECFMzBS5WJpjxHyVJcs5+KbsQF
JR+/m8O33tExbWwN1YUBFau0JKMAGz0ucwGkbA0xPtTEfCjS8tefz8ilGSU/7UmZgoIFZtyJhgN9
sDIjorvbNjRj5drXK3cRrgNWDxuupGNo+Z9s3VvI1pwDVYV+I3BCoySh7G5wR3pgh3i5+Np3KEf/
JMa7VuqED6tOKX7TFxs3eNQl8FKhFsQs5tIMwme4x7WfZ5AR4oVJk2nJ81BdwChI/7agzIjResFM
MziTrN0vRssyFOLUgFeDul/m8gHKsjqLOp+U+eH1tEKfW/pUlaFZPVej5vL7CoEvjx2I7UE5VgrG
AdJ1vQLGurA6R9A6ntJqgnZq9hPNNbu17J3QIVEpQpTUd8XqfWnM5QSm6cPtBSjn//WQSnLlF4Yr
tV+ELe26QHm3RlrZonyZZecOoAnKPq/CPXJz1pEabQ/ov/aUMJeuLe5PBKfs5D0X7c9p0hwFm+sd
bw3/548ynL09rg0x8PsH+5f75avm1zcjDwYcDWaAXIGU+nqyvHFwHVSs6ng2Dp6fh6AQrhrdmtuc
ElmdMB2UY7Ewro04eNMnDU1ZXC/Fj65CaTmd96S/q2x3p6v4voI+vSw/z/WBp4VFqFRcG7PKMRVD
joqIgMDsMXEXcBcsEKlZ/WWKLM8ASVPpkSd/AOddhsayQ9F3j21RfJ180F3wdnWjKU3TnRUUwV2Z
DJUfdW2eR8E46+5wm4MPDU5UvYi8NyiDX5OWj91Q4p41eWH/s0Djw5r+edkDpKCeBU4slG5A5no9
HHPVuJTXDJlEmqAPBvTUsDX/KQXuy6BfWFEGPRhGp7ZdWGnT3SCOuftu5c/+37d39vZw/Y8rBKU7
pYJTgPxgqXCbjulwHoJDLp4GHWX65mb7Xz+kCSUem6QQJdgmGcBW+7k9M/ehbSNtSULniLofUAc1
UjSqx934Y2mfJ/5u1NGh60wolxgPJFdUCOkI+g3XMLDOq452dtMExHJBrAL6oEBlnnBZ0xR+xlmc
+Mk7Z/HykBpmFqL+tbs975uTAtoiEFuhRoyc+3oJp4nTrQbDdVK4/GDNAAplFsiEkn2jIziXy1Q9
O+TVXbZwoeyl5hZmMQCoNCB20AGIpxR02zs/+cdY/kYT0l1WfweHksa3rdPj0qKyPSt/EWvb1yz2
TQNtJp8TbUOhzidla/pTKziI71lsiPmOTx+61gwHcu58O+x57A77svh6e762wv1LtEErl4UrjBLW
qrQwWRlgn84m7i/h0kSVv2Pf3OTTbTtb6wJFdlTYCfpCXy1ARzQrbTssQOA12uJ9dT+uh7LUGNma
IFSlbYjugJQM/1wvvgWdCvW4uohs9KdT8HDSwdG2thEKYCDIwiEP1J2yAvrRIgVtcTjOGau/0qrj
EQEVdlxM6M6/PWCv0CEyTBNQIVE8GYHwXWWKps6QDMaKqOCtQRY2jz0zD2mR7007bk3rca2GkHs/
/5xTTdqFczbwKFJGicgxuKhEAK1O2z4T2FfgRWyLLAryn8X659V3yWGPlzewV/jQKbg2QrNCzHY2
lzH1KvLEwRh+cGZnPrfDlOhy3I28HQkuGKVk3drFE8+1rTbno0j9BejfPDl0Wf7eyWZQjAy7tTvO
9Jw06BP2wLA2OM822lBpMD2CjCpkD34AdaXSqoGFy/EUnYzvb0/xxp64+jC5nC9GmohpMMtgAqLS
Cr5mUFDJIedE8uKuoJoSyKsGG0zqlSllUkEhSzNvHEGLM4Ig1QSB8Dlfn0c/CB3nveXcJW0M0grA
26HYVeD4yXdvcRVIPECjsYFUsZjGm8wqQaXkf0hE0l9gqcUN7WRXX27b2dig8PNfO8oGxXvhEvQE
4MJaLMn7QdT1ycuXT/3EBs3+3LQEhC8Er7FDqYos8r3V8ES7ljF0N3ee9y3LQDQ8k8Ntf14B714m
7sKMEtKmjiRVa9tAS6L5igZ5hGpDuLLksFrTDyDMEQO6fTnwhyl135mNONBgOLr23Ia1ue79dIxM
QU+3P2rTdWxdhPEAR4aKq+SErB0V2FD5NIT2SWrzFpqn341jCSEPrDayLxaEDsqeXSs0meGlG3vW
9PM7zviu8uZnMBQ+1ub4efZnU7NANw2icxTJkXypUwnF50R0GW5uZZwaf6G3ZQf6rebrWIpdOf+6
PXqb4ejCkrIVHQ+5MelgaVk+2dYnoyhDyyhC4qPYDyI38em2ua3KMmSaTPyLoggUMJUoU5RBkXWF
UcaiQLOqCXaGvSc1DivHTKMBTDXh3JXDzsqSOSzHagIfRdrduS2zQrRMgAFqmHcZb/237J8ACrt4
j5bIbuWzfGBXJw9o/7hnZ7wzh93KoU34dNv5zZV6YUQd62UcM2tNYCRENuiChyy6bWAjhIOiGdtf
kj4CyKmcY8yvprawaBkXCw927vI4ykpa2j5meLPc37YlR0RJeGEL3ZFoJpMJtpKqsQTm5xaxzWPO
N86Hu2zsP9w28Yq/BuEGNqRaKrIoHJrKnapopsmkUM6Jh7U7MV+qVOPSDd2IvoyYDaxP97kpP69Q
pupI9dUWBZCj0G/FA4SwmogteLYadN+0MYlX36TcwDrbw0Od75dxUDpf1ny9qwCacCE01jmhmJ9q
cF8wa9pNwzvOeyxm83thN99cxMrSzTXJxEaYuPoWJS4NSWEvZgocHOCE7olMFQ3NcmnPdGzBV7Gi
o2+uV3G8PSubEw+lclRjEHChgXadJ7A8a8UgMCmdV/Rgj+hx+7DM9c+jOtof/rWiDLOZzq0/pgFS
suwYFO9Jf2LJ59uObOW0VzaU4RN5H1R+i+GrxXOOnMpG7mXyX376KzH9iC+Q5KTOHShn37JNQc8X
eEg5TegZXY9gOdpQkAQKS3aZkfqcTd+HZ1NHk7oVaeHdv1aUeWob9Bat7lpBUt6zAcOYh31V5eUd
bwer2uWTtd5TEvC/ClHwUzvOxjtUt8q9AWbYyAItJBqO+zFsiiTRpH/bC+jfD1OmturBtCeaogJF
/vTB0Jxnm9vzwmtlTsnYLwmCIGCbJgt7EKsu88+cPt5eOZtx9sKIcloIt3R6Dj6weEzTfZrScFx+
9ZkXBn6mOZd0lpQjw2RDkDEDwFqIGaX2w3o3rXfc+fPrz9VKkR9xkfkD+w7mmRTrcR7PXdruSHIC
k5Bm0W/GKlzgHDBj42lSVWkuQdKCjABjNhRJ5I0HhMui/wGKbLDr356dzfX1ryUVrmXXw4rJx1lu
UXFex49FTt4SnC4sKFuLoM3cX2wEJ3BRv7OmDw15vu2CzKNfHa4XBpQtktZTUQwFBssSHqLruQax
bU0/gNteJiapC0YY3Q1ie348cL54gNlD4+N6EZDGSopsAb51ner+uPZJ+tjXyTENkrBGsEIWP+pI
jzb3Kpr2pZ5lgIRFGcYGYRALAreJzv1aBvc9KSBaokMgviTnr8bywori2Er8Za5ngpNEZLE7Rw2I
gVgVzq4ZtvbMwtXtQ2Ptn0YkoMLnmZSeD0uGO8uEOm5Q93swvITCSyOXzzsHkKwBBBdjglrL+EQt
pqPx2sjI8dQhn++lDi96064nYponiQbC90KjIST9shPZ345zrswvwwMBLd/tlbY5B1BJRNcPahHo
5ri2lg8FXBllPu7zBxPH0nEY7ahzRaDBUekMyb+/CDITnc2hbpA3AToQefSRgpdWL7azufcv3FFC
WQYW/KkicKc07wClHzW5z9YLpcSaI/FBg6QFQ9deGD2QZwWHFx07Wx2LLHYq2Qh+MDzBfJKsJ+mw
f6JMdx/cdgs8ABAnCQB2lpv3YvCaqgZdYgO3wAHo0vSBToHmUN5cdSiy/Z8FpVRRUTqjFwFnwAjN
99mhoZ2b3/L03mi7KvSzeHZ1ibRcx6/25YVFGQMvfFpYkreLbE2pIFjckqwOp2lPRwjJ2GnYZ2gj
F6fCMndrVv3Vd7oK8O0RfcUYUbh2ZZYU/nLCoFNc3zWd5lTdPLp/+wdyyGv/eNEj9ZvhXyeccFzT
D37uvh9cErpQa7i9iXXOKCFuzMY5KOVQons8eNBdW3W/rqRUozGYazVjqLrzfLy7/eXbGwrtFGAm
xuMJ3kiuR2nKjQYqJ/j0phsjXkzHqSHgmF1PbLW+5I0jIjykPvFgfMp4FmejDtW/6Rykf1FTBaEw
2H6v7fvCoIYlG2P6pepDG+0qH1nH5x+33dwCXKJ+DXSEDdl4eKnEjcDOaqcqWBWj8hmteC2fawsM
Sbg1oqO5ae8BoRsgUuieXfEpH9Z9OZmHpMogj+iEAHQdFqs7cWjMSJVikZHvtz9vaxAuv06Jmu2A
Ps98xteZfRWmvR+25efbFrYSGtzmTSmxDLZ59WHHGalTth16gerqlPJ+X+TdYQKtknmH7AD3eQhm
u8Xuts2tjObSphLSSuKDLoLKMU+/F5P7Iudct58SDGfZ/7pta3MdQ5VCNnWiU/FVWX9yoYFGLaRP
1PlcA0AI/dNTA+XREjLrKyMP7rS3eLqfM+9bXja65O0F7a4G00vzcoYvgqnfFFntp0sVo48MFDbl
EU/3aFfrjlNnPgzDxxQSbDMBcJffd3ghYiKbQo7iwQ40+NnIDwBxHgLkXmuyRi4zNIfL1tmPpldk
/dAQA2JbWf1WNois9jA41nJo8nf1p1Injb55l4eOtg2uISjj4JC8HoCyJA5vAtx2m66KqgSt9f1H
y2uiOjU/9j4kp5Nk7/dRYkyhZuZl+Hs19BeWlQhmVX1iT7aJ4CvWUNJfZOIdG37O7U8wDjvOGpoM
CLPu3kBaaSXuvtcFl/+P7+juMyn6IPDWfe27aad+M1GOs9tsI9o9Nj6TgNxoWtZotYFZD+pzOtzz
fNJE780dhgqQCzU64NzUuvhQe2KaUoFBT+y49tAX0zvR2PCQ+v2xy3VNjJvL6MKcssgB4Kh4ns3I
GNKPpQD3RvYoCWBuz6fOJ2WtrjknVuOOKJs4PARt3wO3voPIpA7ak1XqROA3jaEHCy2FqDu7qoa2
34gOXXJYOzYPolzsuQflUPNbi0KeVhVcZ0sZvWbqfMZlPShn+6LHfa7/sRjQAEA/qNvpaF+3kh8w
LP52TBnFtpxxpkhjWT0dDHr2LfsAuG9UYS/cnq/tyHthSjm8nHwyU4ilobBAftS8uS/t+8Qz9imE
5Rf6A6kryGdHv4vbdtJkeJvrEVJjKGh4SMzVBtcVGlUkYAi6lp9Fg/jF8y4SOjHLzZMTtzMbz9LQ
T1MxkX4VNNYwYiStzD/66bkv6l05IZgnB5CyopQYDpaOnn1z9i5syqV0cZpQoMtIKWAz4Kfa/sZc
dFk79dH36Mfbk7dpCEMHTAHFW/hLZLswhKY3n01DhyO6mpdjs0wT0qB23fVmGoBrotHcOTYnDOQW
//v8rPL3ZEPKu0HgHKqgKWbZz1POQ6IrDr7kcq8OBMlHCGwJctpXnWkm6NSHFlFRBNVu8PvxlFA8
x3qtFdWjDzGW6pkX0M9c/y766tgCTjFZh6wu79Z01yy+7mlrc4wDHFA2Wr8xxspk8sGsxjHAKuXj
u66v19BvxtB11z2IY3WH4dYA25ClQ5AmUOFQd0TqJc2Y2C6yICBOYWqaniftjpeBSh3fSyOKQ1Af
GyBl4qH7PwM9JzvXwHTdXpZbofLSgpI5WqIQ9pARzGBTRfb4jzUdSeaEA955bTT/3Ta2NT8gxTcD
SUcrobTXm20Bm6CZIn0D+KSJOlac23k59dk7Z8RuuG1qc3rAbS7l1yENZNvXplpASJAE+NWLHBG3
d6wHukrXAqgzolwXazosdUYweF7wzMBWled7PRmczohymLmJJWjuUPBaTGffsCLCHgyu2zmbC+1i
uJSZYVAdSlqO4TJF5N+BLvP2bMhV9GodA+hOMO3I21SW6HUsCi9Y0Vk4ke4TyqsRX8tnMOieZ8lD
07R/p1pJhM2FDaw2tNeBdALC7noBSLbU0sFdNM7zLvYIoDXOKW/xcgikM4qct/3bHD5IL0hVdHQ6
qSQxreMmXT+UaM6HZHi0mFQc/cLRsUZvrgQCpITUIYAOh7Kmp9phmTHX6BssAxYVdudGLhktnMeC
HW87tLlTIRCAAPfSra3UCmajCDxuokUxEO6hdT/zLD3MYxlSHbndtk+/Danv+AMQqzRp0ObWjkHI
p3kfiOcSsgf/yR2VbaIbetyZIDwAmuokFLX/g/sfMsgc1STd37a0tRKkeg4yJWj1vGqgL5em6l2S
1nE6rJBtIu5Y/o3OBN2C21rd4JsFFQT4WtAao9yDqskBETXB6SOW6X4xcMS2afszG62PLsfLeJ08
3XZraz0gYjuBbHUHyliJdL6o07Qz0UXbcQ7565+QTQpToz8wnSDV5lvupSUl3NUUbQjC7Ou4ANFO
ZC8ZENNB7z32rk8OqemXUbvw4eSmYOpbzODnSJI0Gh3TAPdOEBdGR6K+dtI37IfLr1KiiZEX+TTP
2A+t85n6/1jmdzznZfWouZFt7QbwfqJsAO0y5FSK87ZgdQZwIuJI2e7JcJaniYBY1u3J3IrGoKiQ
XJ/gVAeG+zo0kgpCibONhkC76dPQH3fp2HyjQ3fubWNfjKhJ55ZmW2ytH+wJdAt4PqBQjlI54F46
MLwj1mikXJ0wmz6ArjmyxsoM51EXJnW2lDAJQNnge7JdDGibLyzfj1WxS1EQSBIdWfbWLkSZD135
AOzYlgraQebUmMbi1bFjzy9CcAnYrax+OFYVObRVqcHAbN2PgCXzgd2VOldqtu1a3G3rASDopQaV
FhnJu37+4ozBfebdO4AA4f86BzPR0I9acrzUwxs4NsiooEAJ2hFl77tZRWYjQ5utl6GqlA2PSd6/
ZygS1L5zdDxUbFcW1U3xYHbinqxJmIv+DeEHVJ0UertoAYKG7PWKtZciX2yKPtxg6c6io3/VhRO1
5XRHO93r0ObqQeUaoGVMLSBf16awJsvG8tDdwNYlngPxjgIcOC3eg6/NvTdMSVEhF3JU4N3yTOWQ
ZQOD1sECoDmo732+Rnycdx2jwAs8397wm4ZwE0QiBIovdLFd+2Rbrcc6ihnsrAfP9z6w+hdbzgah
f37p9Ex0GkimWgt1DmWavN4vURZDF4VrmKcUsMYaqiZvaZm+sqLEks6ds96HjNeLXExBH3MvDYvm
DSnrlRUlijjrkLWZ7AKYJuP9BEwmMZ5sY5APhGzIdwkdNLF/a5/BoqT1AXsxzgBlltpFCC9vZQcP
JWNYkSoKykfifV4ITnTwqIIBtEmnsDP/SkEzhwad0+1VsnH4SDJ0lPRRt8Z+V1Z+EzBjEo2Jfe7O
YVv/wkXjLeQ/VzaU62ZP8DJiQ3gnrt02xNO447uhV2veeDYdwRs/NJMpzhwV35FXFd4iW5DZgBuS
MpQi+GMR6MAWW3vKhjA3AjKE19AMdb2nxrUzp66pmnjNXYhKLaQNk9r52ZrdezBq8d3tudm0ZkF+
BP2PqLOo/S9j4c6QMPbRG5KuJ24PYdp1T6OT7RjTqRNtHGoeCDEQaoGOQYeosvBND6SNuZs2kjOU
J+FanwpyT8WdU4S3fdqaJmjV4aEQmBhkIUq06Ey7bUlisJh0zZ4lwxn14Ydycj7+NzNKuJgLAg5o
p2xiEPyj65LWYSA0/SRyZyonJNqo//VEGTLb72cGrtMmFlMVWtOvseveNFZgL4OEtMTKy/VxUT0c
+8xs6AgnSPcZBkjwbE6/bo/TRnYhe8F/m1AWNARM/TVHJ2xsoQE5zJeJh8GwAp6wL/P5ns7uzuja
e2gSf75tdyvjR80XPUJQPABMVIXLgQ47HQbqgWSj4c4xaOv22ObOGObJwHCC+Ai9SLSO82x7n4VD
0YLc0qhkhbP3C+qe8PQJNcp2AWnl7Q/b2nNoxZaCP1IoT+2kbbmAAC+qtrHdLUfoYeAysh4W56FZ
dXWxLfQ3GN7BgSfTOhzRcqtcTO9sTT0uBNgKVuGdFr87rOXJ6fw9FRDDGSITT6kiD+7A9BOlH4LB
OyRU7JYm/yD8ObL5E3F1YKmtJQ1iApDOw31UUpVdwxewR6R508Ss87rQlxoUmZtMmjNvKwRcWlE2
DhfgYZ8crLl57kGCXHMvsjMwQfrJomOW3jxecb6iidCBwgEqNddj7DSNnVsra1AM+kU7KxKAmbW5
fKQUJhiM7lvrbrbvFwagd0BPpJvfEMKBzfMl5RkaTV5a8i/muE3rgtSMN3i6PC/2uf7Wt22o2cNb
44l7HcVVxAmQUiqztgjW1cPYYdZ6Y5dXx5Unu2zWXEN0RpRJ8+Ya1BEUjjSAtyH/8pcutL23GEGx
AUcRaDtRzL+ercBMeqeiM4xkj6gJRB1/YJN4w5QADwMQKF6bMF5KAh6IGjTpomnRkN83Ia0e2qn4
aXvoSIRk+J8HEyCkCLTqgQ3Ag8G1P30BGrph6Nq44P2xYMaPxf7bqvN7bN7bhjaOb5wQroNthVc0
yJVdG1oKMwfv0tCAJWdIwqA1DsaQnn2Kq0Uhdl79121zG4vhypyMIxermg5JjTpY38T+uIRJ8x2C
PSFp/lT7GrkcOnJfHpqgB4+T4tpKMtedmSUm1jUwwWzoj+ld7pWaU3yrVxPKWrjzYX6g2KxiNxIz
w4qe2zbuDf8oAvdDlj63Y/5A0L669q0UsAGUNmIFD/ukPgI8EpXVoFn4G4EXz2lgkX1hEQXA49pV
NFKwKh/7Nvab9tRwfmY66t2NFYIGP9TEAe2U0UgZTLxajNVYVC3U9LywS95l7jFNWejUWZjMuqNt
wx0Uq5FW4J0MGpFqAwglKfNptbRxUljOCiXivvvmZRmubLfX4ZZTeFUHoT/6swA6U4KScMdkXRcb
8SIYqkPd2exEIEx8mJhrhUmLPj9/zVzN8bXhHHJxvDDBOxBnq8KlNd79xASSNmilt/tyHaEKX9hv
aH2XOlyYKtkeCYXZ6wUxWL5nBHPQogMj8I9Da5TnPAuMs9vMvWYHbAyinCVoy+OO8VpphnFzRFEX
7yU5/oPD7E3O2e2gOUNW4hwYy4OQNoOjKRpsDSIMoopG8TgEPtVr/+YhGI06YV1cJfy7kUmIepAc
b6+OjSgF0D0a3lGpQ+ejSoeYJ57J58zt4qx/8EG9wYMWzBU6JqwtK6iR+S8AS+CzlK1beknBGlrw
2AF7Ll2f8STMjf2fe3JpQ9m8RTrbvVOUPK4aJzp26P+zSg3WY2tCgBzArRbZUkDUCtgwLXbvi5zj
VCzu/JX/rIu3NHGDqgk9YYDJYU7US6YzWB4fnZajk5kcUwikW126H8fk7vZovU7h4YQpq9wurhYg
NL5eW6zh/QomT1zSSRpz9xuxeMjrIZxyHeGmzpK6S4u2wumeNWi9eKLF1zpBjx15Xxpfbzv0em7g
EOIApgaXtVdz0xeUDAukiePgh7WEg+5Krvt5pTzTgtcpHZERxUZJdx7dsZLs/psDSsrldiRPsxEO
iH0fjafbP/56A+KqAr57pFc4dMCWez3dACwsQ0vw+Tw50oCFw/DZzzQxctMGarWoGjhYWCqK2+wY
CsMpxQzwRz//DOpi036+7cbWLCCG/DahnGWezfu0mwlWrb+EbPoMArrbBl4vVrA3IeDKbYEDU90W
LjOzpXKtJi77mYcZMceYWy1e5dsWIjiGWDXn5AZw7dqgsjvaWaAtCVQ0MZ8ifzm27a5/nro9Tw/G
OWcP1qRZCDoHlXWcMubOJt4rY9IkTuS7XXKaa+MrMwFMdXjNNRFTLtrr+o90DywQ6OGmSPHlhF4k
wXViZGx0VrhnOGLHBrRaucgDLMH39vRP5wy72WqMMFmEJr69PrClYQBcTKRXHtrHrw1PCXTgnAS3
JMB2oMVUs3QHTYCkh05b+Xh7zWz5KN8PJKc6GqhUtnO0jhUjs5FgBZTHNdjvaHNOoN3g1wc7KcLG
pyHRJXWvNwK6C0EphFMCh/b/I+3LdhtHlm2/iADn4TWTpGbZkmVb9gvhKrc5k+I8fP1d9D73lJRm
K0/37uoGGiiAociMKWNYoRvMueZxriDIEautovxVTxDbnEGtmeO7+T5zfJkcGV2s4PtdHyLxsPdI
5D/kIYlNzuHNyCMcHY4NEQh6xVgoiAmiEzv85ApB/WeX7CEL2L2HfRe8aHuWoYkMwLUR57C7T9K0
0oyx96ptoGvLiwFclFMj5HQs2nWiceqC0+EwQg8XDkIIFPBWYtvQ8wGvZ1kMa/jWkOSAtVEDvCbe
7kvdLBHsIZnynhPWCxNSlbkw+qYKIj7OK49e2sZNqpf7NGYk2zSvaDAhlSABU6rxkxqAMiI1k2hd
oLm1x5qIIRSd4PKX0mGbby2HnBfLrHCb2JAHhNYpNmWEr2xVTx+GtAb6yDHLDtjTziEwK3R4zWLH
GaoUwK28NQ6JmWOYLq/qrVg8Jr2HHE1vwyL1suzcP8AZTlAfNlCWnTKFyg9OskJUhq5vtiEgHByl
K9pVVYcWz4lM3psROPTV4M2Kyjc6oFivVQt14FmN2mwH7ENPrOQlD8xdK0luF9dET7vj0KRHdczW
WrjQ47Vkvujt+31Of4oK2q7Q3jOh0eLdxxp6+EdUNnWlBXaKlzkBOgvcSJCRFZY7j5RynDiBj9I8
VpustH5IV/ep/7xQUEfiEKtNJeSSWO2uLwgL68Jstxi4o601kkRcwL2Ti855kv00I7eEGLuLvXSZ
53tGu42jZZa43cXtMNrj7wSdd6eT/t7eKSrtcFyoNgKrGEH6rYxWoVeald5227qLihgg3gmWzytY
cZgBOJeGIxAsLSv1KLrPS3LpfckVxCpf3D/Xn0YGP2La3K1O20KQa7r9EaGU6lENCd6mo2dj7yYR
op4IpfqP9XHKy6KyC0VB0ZBNQGO5YDZoHeAYzc6JHit/GpXcBhfemvifMjq93QEAiq0RePxokxRd
BSMVaicJVuMBVVArxM1FacZdIGDWSWmTj9oAKrc+iNVSTYYnNKIrnIDkOxN3e6GAacV0DiDm0BRu
sExexnY0+9yQthqAiwYVy7DG0yXZJZ9dZMcbazwOckTElnqNq8Xr+ogPLQbv1H5l6lPsrUQ9pDwM
tp9qY05jzEBZxFwiMv/TgV0dSCpj36qWB/I27KuLM5RiaRysLGoLqgVajsG8Cyo6HJM4M6gEcD0A
+UwDE7hqtjzcNnLS1smIdUZGSxSMnqVWg/FGkwDUlKiFZeeJ4Qxj5JT6PzfHKNpiZwhGD5EIw5Te
Lb++FCV5lUjSVkkFbMGLdW1bhXVxuq80M6eKZiB0cuH5AGxTdqdSkZQt+t99nGoWSiux1UuB5BjH
I42ChzZ2WQ4co/RTS+HDEA+iiWzCHmXzYEU09qZxGeQtpitlQPbpwNL6lZRame6iPg9NjiTPvFlQ
/cLi46nairENtvyXl6hrRHklbUXdTguqGtjmRi6KDfh8LHiz9inGcPp/bOFvaTKhiBh5WtmZufQN
hnHpHhs71woKDPL7dzdjIoASC6lELx5QSkz5VkLiAo8KZPqkrZGqbUlHrZZSmuRlhndLEhc5Rb8u
9oaYl3q0/WDECFoqALrx/o/46WQQe0vfOX1gQPzAdcbiMlPohRY/QpDkBXJMpt0D88yVotJYaWPo
do0actRyjuYUgwOUDfkTVONuGQdQ/tgDXk/a9oO5HfRgN6ACiHWvVolVH+LWtyIOk3MnjW4NFPwM
tM8B4u6WYCIolVoDy3CbZd3vIMCwItAm5RQtloCdXGZRTIW8IkVccqR3RlngBaD+8K5og2H7daUy
kMuwh81Dl6DgmH1Xf+RyatEa6+sHjhOfsQQA8IATx/wPemRZdHQrTRFoYpsBMJ78Y91ijD0unEYH
FhFik/sy8zPShFdD/RRpF8wR/ADNjTvhUrYAhMMmADX4KPSydWWhFDmHN08FiWI0dULv2b48Xwvz
UYIF2qKvOiTpcGmW8aXjdYrPXRFe7/gQxAKFwelYr9xS19V5lxiRsjWTdNyKSvOlBn5NC3RScqzK
PKVpVBittyiNTFpxRekCTcO++kTZeon2q++0p0Gr90Lr/XX/cmbJwOsj+ECIDsy0WzIoR6N8mqQK
Gm1kAPj0vrWYsiXLSyGOnCTc5MKYKAO86HCvCMPh2KenwhVHYyBqQuXrMjDhkzUao6hSvBalSNP2
URGEBf79x6yhIgerIWFqyVBZ1grDkIMGjfjbpn/LxoRYGG6TebAxP8UOVWhIHDowkbs0TOb8RDUJ
NQCE6wBRVjGifhneIr2POQZplgg6rlBomVYZmIxBysMS8tz7IKJWjWgXRY6yX2dezPDfEAI4OJRc
QzWJHYmxmviSZ1qhT+CaBZWzFHGPP2b15z+9GVw/6qVYdQKzjrm/W0kQR+yAxpJPHQtRq1R0Ksto
i2U7IAQiTVZI0fGfk4PcYRM00rPTw/qWXFN7JTDdAmObGGVDWqN9UgNzqf9zqA703fwn+JimRRWG
zNgUHUCoQ2MbCMV2ogIQtn+cvrHQ64nMGrb1oCmBhfexklTPE8E3tm0dPuPR4qHKZ3wWicmbxPvp
HiZCQK39TlLCaN8emRqh/OuZsYGi4nsVC6ccK45S1Q0lXoJgjpCGejY8g4ptU+yG1LJrRO8SAMJZ
zy3qd0Do9THWLgLZmXc99yn9WPXZoUVTbERcD2CzHLl+V8yL3TVAw8Qe7fvy9jNgQaDyvzxhO+Pt
4QV1YeFBCkqKt5Pycg8spotQ7SW/wCOVkw2d5wpGAav2ANfNvsW7Amo8Fjg/OQoDmvly4JaX8DFP
82yTmRVHcWcMEZrL0GeBLlO0+bCcNQBub1KxQ9QQoDJPBMl/MdDp/Pv++c1SmSpliDMRgbFT12Es
a14mFzKQiaJLQTJFLhcSgr9/7PoAE//dto3jQ2zJyHhxkWr/kgIgvjaSxI4sjO0kgqjQQpd6519w
hBEQQK9gDgS99rcSkYeylHVVjchODVsKjOAW+B+GyalozJ7b9/JnmAcY8OnvrxwsYHdHbJ9vAXUR
pdYRE5aRq2eBad/n5Yd0A7kXRhsDbIaIBCL7xBI6APH5AD3aNqlPSk89YmGcXSlw54b6pOQV5+hY
fDxUESYZgLNGsyUmrNg2AFTu4zJpJfkUE3u3a1cF+bU6rUhhkwt522uULgX7wOGRzQT8IMrEKoIi
XSw5B9FgVdt2uC6/1svN5/2DZFT3Bw3munp0p0RIxsgn+/2VEwyzfZM/vs2EJVJthLGX4Nvurl89
+KuIrOnSczhk2MTRDzKMCrWC7FUWGu1PLzuN5OShJ6vF78ctofvl09LmnNe3n74KIH9QY0Li2hvL
0pguZWOfJfd91x0fVsffC0dY7GsK6C/KE4Nvf3qP4hTSXmnUgDxMXEzHaO8kt1yN9ntAV6sVuSwd
kpHWUehzRJ6+rBWHVTaP8YNVxmCMqjjEYjkRBlTz6wgh75Zc7iY/9Pfc/dBkT///3G2Ae0Vs90T6
5Sqyj4+/XweXUuHt074v8fM3iC7eaUk9suE6EyKh5b4ZS12QT+fa3rkVeTgG9nHxmzgXIlGPrA/2
i+ByaM5yeUWTUeUG/bWeF3nyKVuJ42I/bN9Msndyu3pY0448PYnkaflynybbGv6f67uiyah2mHS9
YiHTdrKDFfpT6UjUT2mdf0JYlr59OPDGP+bt1RVBRt+9rsGhj5Z86qivEtm2lx79jDhxzfSRH/Jy
RYTR9shXuqlqJZ9UKj56x//20Bj1NnI9i/BokE8XG9IYj0576n8N0XaZLJbPtHw+JJRHknmS/rgn
Rr+VLhXCGqHBaaB5gsz++Tel2c5YHZZr9FW4B640Ms7zB0FGr2OrQZIn9JWTrX8uv14kTtKAxXZh
v892sxnjUKpiCMHb7ARS0Rx/Fm+yvQ7I0uaJw/f80h15+DFuEPui1o7QZux2pLuU7B4eHk6ro776
6/GRUOfjA2TXHbE/eanQeb/zRxLZTrRACCpFkEB5c+7tXUDd1eqRbE3y5lNKPzlSwoIj/jhUxoJI
VVP1mohLC7Yb+/29oj7pyaN+WtQDocvDp/+Le7Qco8U2UZQlJh9aUQeDGxd+tX1K7GoR2CjDSF8D
6TbL+Gkgvh0tuE6Bo+Rsd0pp5kqCtnv5VLsvu13wuIuXruuT1VG1F1tjsaUSle2SLj8P920mRzPY
YSkfCHl5nEIVf51C4hNehzb3EhnrgnaEMskm17Oze9t1R3JcPBLHcdZPX9xIZT78upJPxq4YZhr6
WQeJ2bxXBywmfLR9e8mJEf5GCRAlIv9kYfKZsfljGEmRIsUKOHp3E3uEUK4e4UvXEbnQw/JwUMj9
K2KHvv5HEf5QZBwAhuR7aZgobpLVe7tSM4rAq90NZHnggSr8TajwhxZzX2XY+L0EeNFTSl7sd8k+
uUdYlt8LQhPn+elw+OQc53eH7E9r9ocgc2eeKmV+oUcwzfav5vgwAlbcxqp7WvRkJCts7iFb0jsf
4Xm9fPID8hWQ5DA9PZbjY0zgozgP+3nX9OfnMJ7C6i6qFFfg346XQ0fSVfpk8/Y//Y2c/i8Rdva7
LjIvbWvwnMfLy6tWumT5vF6+NOS/Y+ZblK/iaFNujHrMwYz2Kz5RjzZE44SW7BwIK5vf8nRF4qKW
2L6eBsrpxX7QI6ez12u7I8u2IxxBmY/NAVzyP3rHokqmSRaMF0wynhSi4c+5c/DGkjrb5vgd7u2o
t6+PNsvqKLiA0EZ4Cp68xvHI0n86hCLZcEj9jSv/wxNjSy49YO7DaBL+3RkL08lAwVZO3kXnPX1O
Nv7pcEGwTGmyf6NPEWd65jsxcUf12ExM15ipJ1bhpHpn991dnb5t2YIQB8/WZ/g7/OHJy7yf+8Mx
Y19aw69GY6LZ0Bd9Xan2fo1wRXjcfC654QrTMPNDNhnTkg9NEcUXyOZmM9CdKxDXXS1asnDwgFzj
oXzfTHMsB7vXsSu6YogsULMDj0iH+mX5xeOIJ5rKxPGVtqGRBYgz4sQRVg+sd1Nf+OmywQBepvJs
B5fWFCtd08pR/+2lSbN3rg4Mbgr76won3huK50/Z/P1Qe/pF/76l80D1xe79FzmRx9e3t87+wAOc
c0tctpioEhgigKGLJ6GXEOKZeBvS0E6ozYmrvguFd5RLYaxIYwVJJn47kvPusnr/JRC88RHQEcNZ
EJN8ROQ5QMAwEIQMHLM/G9Mhqa8BAWGa8GJY1DCdpihqruCBUDnjwd5wvj/5wB+sXX2fYU3HEswU
uOgIzC28QJDKr4n4Oax4NzWrvldkGOOowgZ72sTGC4JhY7d3psf1fZ2df7hd0WBCq9YMvSq2wEpK
ahdGYueGpN2YoR2fol2wuNg9pzOHS5ExgH3se36WZtPlyIvaPlsEM9w9xYtmyXMv84HjFXeMAQyb
2sBmvVQ5lW5pTzfVb8vEfn5aHr54WdXvodx7QsEETubop52q4iQb0LHdwNa3DtT3wGOKI3xslUJW
RXVUdfAUYTDi9PTVEf8XRyg4gvcdiVxbvktmdJcUJF52Ki2eW5Jgptp0udZ80pM7R/Ztqq7oyHGB
LdA+6AyLzVlfvKdroSfZfrkseIc2Hzz9kQS2CcAyyzT3NNzObhehCdZBVNGRAi6Xm/fjHR5jHBJP
KABnC0qFc7YfXLcnx2zzOyEOIly6ecmX9y9r3n1cccZYCWwkwpLRCw5RISk5I725Oh4N+liTx+3b
MqEm5V7blC29d22MzYiLsa899G6cwhddWPTUWS4P1il9RTsf5+XHZY4xFnni+xFm+ydjgYjXIOBu
tTiqUxXGoWtYDI7X+gZWuMcbYzGK3AsHQQdBrKB73+we3FVNxn31my6/Dod/cZJodkDBDP0pUxmV
fQe1noUePrVGODPBHLsGUQ9BYbfyGgMF5ut9Qfku9t2ydkuMiWc6DBG0UlxAqzdnpK+Q2FktFtYB
NRP8w/GQM5noW2KTDF2ptiW0BUDHJ2JIcZJxi/1Rgb0izr5qppIQj9wkcvd4Yzx+UallO3YghwXs
tT1QeV0QoAbbxm6LYZ2T1uMNQzn+mUeTUXRfzYY4CkvlhI69NHNyzI534hO6dTn39jOauT1KRsGD
LEyTXgJv9hkvI4C8hE41uOvMeVouR4Eb9v60X7fkGO2WIsGSugZsbc47USfZh7iFot3n6acPu6XB
qHVWtqHfYQruVHS2ew6o+ihiWRSl96nMuP9bMowyD2WfmwAfUVCd2IhAAXJyn6R0eFAb2kgIOHhS
OEnZPSlkQgDDjGpdqEDPVh525SkWyLhDPoxrpTiSx76ChhEtsqX8fUXpX+UzT+CmY7nDBtsmdUGI
MeoFbiceyBlCAAVG5PT73NqqkwZHg0OPI9/s+0ewLHm8TKe2ewk/Ard7zHhGnXMvCmMdWj+uMLEK
hobDeROd1M7WBTd5uSCxsOFI9kx4eyNz7LNH0EIjHU3QetnZAtkRb9VSPLGeOsJLmc8U325JMYbB
CORaNz0cHDr3o5o0jwHo8LJBM/nJWyqMPQjSXK1zE1Redufm5X1wLDJe1o1d6tPD8cmhOnlLCNkL
b5vdRnjYbWxaPKBujMrPf+svWbQBPcwBb95Pgh/qpFn8BeArBFZLfh8GT2IYyxGLidmMAxxzR1ET
7KKVQYHplenEpjZH/Dm2UGGMRiNFflX7LXKUZGNfWoJe89/xE880cZRMnaz+lT8eKwAgdt0klhrZ
2ebCIu/vDyeyWGBtdEBeOIZ3krw7FkRlQo2s9IIYuIbK6dz7jkbKrW0RHygajnZogx2/7qFy6DHR
RiXnpRwAHAwliYegWG9RTTWoLT1adsNL4M0UCG70gR2sEwu5EpPpJOFUvHeE3DlxH1Yo6/ircLVF
bxDXW/L8GAvJajRe7Rcd2LNhjh92JN11K8oNfXkiwpgTvypMrx5BpaHdOh0Ikl51SojwrC1gKVFo
4JllTqTBNrVXw2ABmxxSMj68mIcCpaqGmwqaefjdXhcTapRBXntdV00B/dkekfHqbW+xiwPnvsjz
Do8xGCOWM9adNVnJlIybjPN1nqn/MZZ2CUqxbcFF+pLrxFyHF1qZKxWz1K71ZvF8GOdiWATlrKoG
IPp/n1lriy+WK382MpGX1ZJXcOaJNgtCF5kJYIwUkLJ3CG4l2xV3lVu8wZPxkoIz2f4bSWBRn5qh
DNFND1I6egbOOhAr8ecBVa6KrPy1+FRmTr8ooL5f3OcQz2iwDe5FplfKcIE/UVDm2Lmyg36uEC+i
dGc41qJpCZXJM23oxc52HGPM8S/sOg05i5s4nVxZUjvqSE8CTUxbG3mvIe5NMuZD8hCSNiXoDJOi
BTaeX4mLnCVCLA5HM6m225tkQhKpGodU6S8KOnZedhihbo7afnxHss1H6Y2bcJsp8d2SY0yI3GLy
rJgeYGiK2F1+mWQK5jbcKvf0q+84TXYEH9P/aSpqINPRl7Px4Nqy0zUOilGj4yxrjd43WDOZjluu
mLijlPMh1qcn84smIb7fjBciLjoK9BEHE2aURGS5NGyTR3Zy/Xe4ZIF8/URNgRk1HSa2LF08SkUS
21++y4uO5w0ycPEw/4k6ANsuHOd9VHbxgOC4odgcIBzUivKCqnle/tBgwpzWkpoBOxwn47XpXx2k
OMgXr47yN2mbP0SY2KYw07IfPRA5T12gFV2lFE1He3QcrbPF8l++X/6QY95KRtwB42RAFLDZnXfp
jlY2fUIakXN0kzH4KQV/qEwB3VU4quuZoo9YAHx6uYgE8Fc8CzEdyr3vM8aorWUzlkp8PyYvO8WW
9nu8wZbcDq15lf3DBmOIirztvb7/FoDqw3LHzc7FP2gyrT8tmu2LkHRbOizhzUyXfkXPHBWe99N/
yDOGaTBSTy0bkHcfXHRAO5gA5oQCM53Ik5X4Q4KJa8Ks0ANVmzg8w0GjEfnhdELTm79w0ASPttL1
l2V/cYRj3uAC6WTCzfhe8HcrHUKsdgB5HvEkCki0jffJm/iX+tCsMgf7gL2naMntX5w5SQyxYInK
BGEHsEuGzV5LLd9rR/E0eNWIvVyK/+bHNRbNRxcRNb4xlLe5aQ3L0JKxjA6joHvESP9wygrleuyE
woC8Ng1FYtM9o+noE5M0QZDF06U6RIlPlMwx89f7MjPzUppaSACJgiGKaT/p7dEaoTeIeVXIpz4+
6ZJOQuBQ3qfwPfrD6B5ITINB/xkWY9gwNUwYyEUpI6yPyTlZIWv/7pf0IUGN0d8/rKTNUaCLbLl9
1UlnXwg4ld1mW233znO7eOII0yzDwNLAJrkJ9ooFw48B5KxlzQXNwwFSBkphaxUPq2MuHtFEwNUA
ygJbnAAMcnuoSYp5Z7/2Ed3V9Azc0oBYBukuJO4IErVr9ND3ka3vPc5JzxhRAL9N2L2KYgAOnfHg
vin7alPKIKsqJG+XbQ+UPG6EPkkEc52AEQRQNLCbsESXbTvCzFDiF7kFC/BQvLev3lZYr7+A7689
2vcFZ07tbygxTiHWOn+8BKBUuhuDRCfLiSU7tpebhpi0dO9Tm3sOYEJEs7AoYVpDwm44z5NCRYAA
yxaTmOyKzGllMvpIjCjokjm2VMWkRTXuhV2vk3bxjBKXzRHNuSIJOlbECaZiwt9iL3Dw+75UPQEh
81re/+qXdUjCJQJ0Q1ykKxq6GbXHBx4M3EwDiAmqWPAiTViaAH+5ldZIE+txEFP1pJSryFo2nU5F
gPvR6HhZWPq2GWhjAHaA3D/vuYc4zhrTX5BVzCays2hiB1wIw5OsExLjTruRV8UqIPLrgWfLv/uM
GIGdxnwneCkg2mCO/Za/VIj0rC8UELKHgdrFhzj1F5QvCXnQVz6aKgWSfrT4P2UnBfQVm5ILW1mL
BO2kwKWTHnk+dC7SvvlBjHmIJCurE0G2TpXj73eJG64r+u4vBWLsk4S0+8jJA3LgdSZOX713DIx1
8LrA03xMqZ+SkFjHeAtFelrev9OZGPuKMaBE35601AA4MQE29Wlo7SwAhvym36irUONFczNh1g0d
RmLNxqoqyQedTbRqnMGibedae5VUJ+okmY2BfrLGWuP7zM28m2+IMm4sqtXUbzDifwLN0QEgTyva
ufdR9+gj1U73aXFE5AcYaebHmlpc9Elm5XX3odhdRSI3pZpO9muFOvo5t7lp2vsSoouMvQ26RIjG
FMdqlyvB6ek+oz7Hps8oI5YDYeAemFkakObZKUqhqoQk7zzrpNgKyRbY5dPb42Kk/rPwUK/aV21R
PUd4eWrE0HZ+jIWlbhxTHwW61Xi8vCekrEmcnHxtwUOg+Mk9QE1FLK0B8pEI5hmhEuveTzGd753G
wtYrDOOmq1y1sJEFbcJJ4ho8MNuf8gR62CYB9I4JWkpn3gp9JmIxSRF7p7PonE4BReXizHPW+nRl
t0p/S4SxfTpaPq1LCSIv54e/XHdj0g1yXa5kSy1Jl/li59qbHcYQHlaYafWXwcPj23rtBPuP/X6v
rNNHvMYPQD8n63Xo0vX6iX7wkjff5bx7P3G6l6unnx+Ovu5p+Ik2Oux//bKQPW/tHO3Mu4KcFvs1
mqbG9Vqio7NEqwA2ifAc0aS4P34A0Cws4BigRZD1umPoAzS39DxUA0cXu4S15bjs3i4DSZb5g/DG
62GZvZI/5NiERwqQsXgsLe+kmhca6Wet4IAzzISfuPQrCowk+4UCdJgWFEo3W4UVeS+I6BTrglo0
2PtvF9K/lFTm2P7v5mj2GIFvgqXWgC0TcZi39xgWF7PP8kydpmJzUhCVPoTEPZIF+o62EKdndMzw
hGdmmgYxBGLRCZAE2Cff1ddr4akSL6rCTj3hUSHZaChFe05hew/7j47kTuMYiOWePu4b5++SLcPp
DVFGczHL7klqDaKlDa2pCMaSwr88e+XuzptPy/78zJd21y6LHGqzzig96FgbdSGHf+4Gb5lnlBv7
nFuhLvA7VCSC3Hyd2OHBP3iPKzKcM0d/VX8Jp/usz9jIG84ZXZVFUxuiolFPWUjeLwrRV0Bh5kXB
M/p4Q4QJVPxIrpJcAxHbenjX/zoCMqdfoIh2uM/Lz2Dl5vTYXqugyoy+lFv1ZC6Ch+OjshY+7xPg
CSc7bTKEF8MTLVAYH8T3GokgxcZEwWpBVHvbr7tzQuhzx7FmMxMUYEvHpgcAhwEagZ3Yi4cUsLfJ
gNPDqDhmGHznVO1ORJiGBTfHhUEXVKNP4mYgYUa+DsqKw/TssV7RZzJtgtpjb7bWT8qRogFxquK4
BT0heNmtYvr4Os1Y75+fgnXgIGvOudOZ5Ogt94xqIkLLwgj7yE/tOfzQ19DMfomGSxh15/F1m6/2
AGoIeG0Ic6bv5swZRcRbH389nfk0gGq7D9rytNIFzMEdDcdBU8n6a/g1nbhv29wq1qy2XJ03o5LK
UOlIZ4A22jF8lAJfkqcVGQ+Okz5+qNsIKWhq/Zt+iNtzZnQUm09bY8RaNzxh3Mw+wfgtVLRgvhk8
eZ55E4MSUnBYdIqMCmCybt2KboVR5psSbhTq80varBYJ2QKIwEE9IrQHwus+msH5uCU45T+uXEoe
+kYtjSC4sXfvKAVCho6mfdTtBVpM5SlmpUhAcKs9s6b1is8pbLgmi3YFNPeDLPpLdhdXUlfJXt5+
GqfNIXmfhp54BZG5wOvmZBlNNcY0N6weFBu6sd14WSzaZf+aU+v4F7qHFjUqTR/Pz+Uuxilbq4P2
YKxMJ3HUPcfgz6vPFeuM0sp1oElBih8So+Nl57Yr4E1jMGQRbrdbZX0h69xGZ5H4f6jDzoVKN2fA
aG6BrWqSFoN04bygnw1zFfmiHBDwissDd/5qJuK/Icaoquopbd9W4sRn9NhmpyanmkFK0Yn1Bz3m
PFdnsme3csyoqCwoQn65TNRG2mawg+LT27pCm+Nhqora980+7yBZrHWA4Qo+dmRDa3Z4XpikRYUN
Ez3TPA8QQzhmfqYN/IY3FojOLLHxWClh9MxdsQbKCyELTBNhmA1jxzRzQtvguLWZhotbiowZyoM4
DuMaFDUUkN7dRbxack5w1nH+0QKTsTvVWKdm0oHCxXa1JXb07h1nv8ZzB5EPL9k57yeviDHWJlS0
UtEyXFdrm+uKyNQ+fccHj6a9EBbJMnUFW7B5O47mg5MrsozJCaw0kqUYZFOy2e0wTIJ4yF2ZNiG/
ybaz8dRbL333c8kbxuGZGJMxMQnWRyVDDsIv5w1CEteVYGHyZ8Ehi99bB6/K9ZNgZzShEeXJ6nRv
P14LVzwzJiaqk6pTO5DOSfCoU4lgYgHOZIs2SefDoU9I9R3Mf/EEvDY17MKNdDAj5LJBVJxGqnC3
p5QeVwvPXexldFVxRJfHImNqoiBOLLWBqdls9I6WKBBPleh/Mx5xo4Ts1ohaK804ALD+KXgLnuRP
HTVU4a0jmwNPUL/bH+9cGgu921uSoIuxAnkJttpDvMds9a55KbeS/Ws17XcgxyP843YvYxR/rxOE
81vHWLwBxz+ckD/iX//dCbNps8jvpLGZ9FV2JILrJDFdbDG1Gzjq8T6pmdak20Nm7FCdaZLeNzhk
aKhAxA931RNCQgpxfe4XmNE8fPFU5Ge19ZYkY41a9HslYqbhzXJxkwfgy4or9DMsqWBbdrd5Au6O
b1tvwrbiFSG+OyXv3TNjkKLI18qkBrPYPGljUzqtBfvoIjnZLAqPoL8XfctTPQhdstCjjb15Wj7R
t7dXhCYjfdujxej+6c+0i98eBWOosGauDC4ivIC+K5xfAl4uK2nROhTZk4Z83ifGiwDZyogpXqpg
qHDu8RcQTx0k3FxgYa3ChZQS+ffbNK5obJHMsJf0A/lgGMr7P2A63XunzwREehA32RCpcKq/fse8
VQYzBabbo2SsUqXkSud3uNsIakuAz+bsP5z7DHAeC9iYcBu192Md9uIIy6f5G7cgMdZqPAYUYyUC
yoYC6ZoFHmH1MSJOYS1Fkj1zVGc6oR8nCPRDXUSBHQiV0i190Wv8MMLik9Mm22q/1N9AjeJQmA1L
rigwgU85KDV6AkAhDg5yum0bexCoJpCX+yc5H0Be0WHMDhCljUAZIYsiRf3RWTy+vkp0ar5ErMp7
sM+LxhUxxuCkNfY5T8+tU22R8vJgfrXpM9Y7kz5zqtOwadBQy0MfnxT33k0xlsYyhzarJJxj+HWu
sH5GWDe8RVHzb+UrthjjUQZR5UmpiUouOU8wWBN+xfH5eQJJ4lwXT+6YoEbsa1+vBhzgJszscaPa
o2nb3CiVJ3uMfcjkOMI2HGMKF8+YNepFkvzqHcBjhPZXt7QAZvTC7Uecp2kgo4JVgKrJolaIkQVX
pAYaZrbs5AGGEI7oq9vgEbP85Bb8J+X5KRT/S4wd3Cq1Vsi7ONLwqrB3doIFH7ZJKLAruJRmXSz2
CPwPW+wMV2EOkuz7oYbXBQaRLJKfuTiO8y/OKxqMqRhKrLDWZO87hfHeBgTNEwuZrAFOlCw48jfT
tADjfkWLMRf5iNW2gwda1nJnK+jLcuVV76Rv+4Y3Kq7Ma+6fo2OMBVpCsKNKFmABcUlTaer9Ydc4
l5VdUfd0PB4XFr0428X2rdnugWKx/voCQiB3zmT+BXrFMWNAessLfK+EYFpuNk2Reyu3WckbXhPh
TIff7ckyRiQO1aaJPB8KsGltIEXjgTahdGQb5INQO1rTp4weDjYPaGs+8rnijzEpUtcmnjKAv5fz
7my4zW487J8n8aHc19Gc9ZrafLArW1SBZ8/caNu0heJ1iXaq1iiH5lhqhPSI8BKu1DMCLQSbnxv7
vnubvsgqOjZ4YIWCjNyoyiIb+GJxKctU0U6qnmOXWkh6XhvPFM2wFLDmEF2CqL8BYJ4RDy3zvdwQ
J57IRSIloR/SXzwfNhvuXBNhZKNtgkQw21zDfDqx36uPeC/S8yb92p2x3llBqscetv8H+Ns5M3lN
lhENVc117zJOZHe1HYTT4H+FqWfvVJPKXgAMyqnpGkL5ef/SZrMk13QZ/6PmzSh0QzoZTQP8foMl
AVNy6zwD144XlMwJ5TUxJlwVc7Ouy/SincaGmsU+9dbjR5AsLJuHSDGraX8o/Qha60prPSzjxHGe
0QutvMbbdfsM9EEeR7NpumtCTHTaprEWNBOhGJUgIAi7yKcD3XfxiCkG2dX4WEbTB/9eCdDHh7+/
SqJHqlmrzXRhMQESIbq86dcnH4WCe4CM88EC8Dap8GAFmdI+mwsD5W4DbVyXTXD0I2LbvJP8Hvq8
xxhjscbIbzQFu8hOyNWfdxpS1WdhKRZktGz9N7WXLxNW7bDGf4sDJm2fn9fOSF+zBE3ZFPA2vN8z
6+qvb5axNopS9O2g4Peg6uSmTr7oj62zVDrus2DuRrETF7hNqABhxQlzoyXw4Jo+7UBIyMjOOsuA
k3V91AeeeMo+F/hdU2IuVW0F04oaUBqfED4LCTWI9f84+7Ll1o1l2S9CBObhtRsAAY6iBGp6QUhr
iZjnGV9/Ezo3jkmQl7i27e2wtyNY6Km6uior02zhaQADhTudEtkEm2nBxdw79ZdWZwur8UOi9EUv
OaFGhkhPVmyN1Nn4hHrPxIbFI/v7d6neMv3mfDNB50IFMFkCr/sc6dRCKr0uB0ly3t850C1lADwS
jvimpOm5VZS6SwwJmdgjbazEBV/osFoY9NIHzBYV4qUIE3lRcoDHdL+gPcw7rcX61Eu+RJYCX5uh
k2AoVkKwYPnuBXY59Nkih2XPMH2MoaeVXryiQst+aHS7bZB6RqhBlNUbZYGL9I/jkjr63QfupenZ
SiMh68mxD9P5H97oS0fkbRlQ98YFDq7T+Q/1Q9Mo624ioMXjdYaesoVZv7fBlQlVjEXnIK44Gzur
pRj46CtIRIPU67B7zZ69ox+T06l781HX/PvY3h3CNw1vs3/szQacJOjnaBTY24Q54nOfo7LeEheN
gPkb4MzIfw/mFrzM2lYCc2lm+KsBrV+W8B862zRADnlR5CHlOEVh17eC17GRBPI+xYnRt8SKxFeO
nSmt66m2Mljd9/EojgTAnaVzdudsX9mdhQ9JqfguutsUPMfBSw3SjPcCLa3O94iz9izaovMnBfPv
evxc1zuLsc/KYq/Y0hfMYooC6nFDyuMLPEt6QxvyN3paj6/v4vp9U63/euZgLSz6vV0+dQYo0OSD
fhN6dq7nesjBq5EAJuZ00VPg8DoKOsMmMac0zrHa+Cvp4/Eu++XqmDmzK4OzIQ5xGnhxy2CXAdsN
JUKfHno9sNjWYE6J/bV+cfcva4P4r7/1JYAGABmoQVgdoYdg4VOmS2/2KSLkOtEzhN5MyITMPqWC
gmWvdRXjqJ4Z9QkRFUf9LplVGTxJ6FPi8nUnfGSjQqTunGRm1BzDTg+0ngRsTnL+q8h3UliSEC4w
BhOoFYXbDhJy6aFVadvbTNxQXnVKZu+PRgHa359kCS9671l9OYTfushFADXk2VDnUON0uJfqLNQ2
r/mg/G20ncsZ+ZGxC5e2jfN43u6FiVdGZ2HiMMpcpyYF4zCsXiJ2MsO/DGdImxHhjEmJeqDcjnVO
LLAsxyU05r1n9ZXx2V0U+4nixxpGnDYAG79EMat7T7LwPOR6VkA2mHnm04W09x10N47IPxtlThlR
CGoh9mrOOBJPi8p0VcrxkIX7aTffoAwWforSbv645I8ikVGETyxCbukyWNir4sw5jzGDzjcecy7w
NOTpz/NhKk3mRs8YaCOFHoW1sMjTPF4dDpwK9CWpEAyFiv0NtZnaqCzDlr3reCo1d9k+fxGN0FQU
EqNeuDdoawDRQ5PDwqH83bGP7M42V5mroeTzsFtxdv1WbiAkBxL5igoWEim6s2NRUItNsqrMlZPq
5spbhQifQ99+iQ1NBngzXcVUeHo8G7cJ6N/ZQLcNJgLkTHM3KbFZL8su7zrFqxYQtYpI+43i03eR
6KX2wrANkfOF2Od2p89sztyT2tZu6osCgNbKH2GjHSW6Pi1RXt2WlK6N3GQ0M3CHovPOdZAkSyxc
egp53+R66xvyU7RCs436pLiGBOFk0AKZuIFR5DuDRoIf//UOn74E0HooSksCh3+5vom0YmhjPpUx
XMFFwf/wfZgIpcNKT1102Kz9fmGn3WbfZwZn88sWUuknreQ6fWnVNcDW7d9mp+xGo9zvEwcu2wyQ
HeStBbu3cda13bnWRtrmqYsZd51NdN68R/uMJAbEYqNP13yLggksB5TB9HrRno4v8fHluLCX757s
fyZamZ0wNc5iTqhU18kkwlakZkltMMfkCVENHPZjY7f9I9Ng0a8KHVdNhgjxLAPVeI1Ws6LPOBtx
5R7Dp3TrGgMJDWCaqLgGTThwphDF8FYj+oE+knaqz6OX6+X8+Dtu45zZd8xiSmjnqlnGMS7oBFZR
AfFqg9/SSA/0wDyHRl2Q80Y2Htu8baSd2ZztaNVnOMgFe4yjQ6BSN/utGf9xzCAijr0j3acokC/Z
tPjNeng7WlZsKF9fg/51QpS7FNlOW3nuVKF4D3gx1PfwnpjdHppXeJU7INJB78irhyTg6LQH/z3Z
izRaq6tu13FkHRsVnpKipa3rz3Bd0nXBEX2pq+2uV7v8lFkmYhD6knEbfEoVW1L91rNUEjbdi8eR
sEe3PWM/XgRuGtps6BqoOfF2mcaORodrt5KrXQ35IZxyxCnNHn7U6CF0gZqUjwLR38fGbl5sGmSG
cFsqigy5Q4h6XttKWCXJNBmbTKrpAH66dMOo6IXaa85jO7eJzl9D6JCEtJ2AVZ0ZqoOwKQslREBC
9OS5+WwjpFflg3T+4vXYaE8WUv7KIpnAbRbp2uwcNNhGSoaUJ2Q9c6TMMJdiSLaFKZsI2pcklu45
jkm2Gw8y/I1HAHI9l1HfaVmYwVY7YTuOrWUKVneKPp3JXxCAeSD9ZbyIb9kB9SrAar5xbLpNQ5fw
xfeu/qsPEa4/JFMLpclSfEghE3EfamvZNXjaq8dG+VPTpCF5t6BrcJs9nOb5Yuyz4xrlA9uPEUy+
bna9nv81zc/P3WazsXKw2VWHFKdYpofhx6kK0pyMxOGmrEDxges5XU7S3j1BKKeJkgBNZHQqXU8A
x2URCjAS48Se0eTgr9qw3iGvIWpuNtpKjanc74MPraddu6o0c2GrT07y5vziCkG6FKAJ9B/PrOea
6DdNByeqEHeXokcpoF6odyYPTt+/2aQJskRxfnfAWAIZXcg8J/y6lItHVRoyUZQ1CtRruUOLqWWz
dCkGuCnv4uclDUkOPD0hzSzP5zR3vX5oGv/Eq3uADGgS2kJ0zJl3WQT5bWoyNDFk0AG43msqfKgb
YaSY4CFfS/xGCo1RcxeizbvnDf3kioDOclAS/Lqci0FDtr7MAmA6TiNz9Gu7L45id+r7twrZvZyq
GeWLV36oiVC9t7wejorRjmR8DbsvRaEtepQVL9OFkeTxD9PRQAvomJmdvFMEHSrxZVAvxYtT5DDf
GJMoOCTiRYiKzqE0npK7ENFuvZNgKi60EOJ3UUHAWKdkbIiYUVUw0nJVeHTAEy15ir2FkOI3IJ1/
AAgVJGid8yCImGMOlbpLqriQ/FOSoob3pIKBX0ccl9rdVy3q3dcI5mm9eh3zHVd81DmIMmQwyyvf
WUYBXQmLUJfMBCwFplrTRphym6KRMV/jc3FKNMp5hJWfRY0ERjsYrGQkigmRWW7lbjWVamYf2fJb
PtJxH9iNS9CBzml6tvZl00WH+l8XiQin3rkUkkNhQgSGNIHuf3XQ/nL/Pj6id92VJmiiCkjTtKtn
sZVfNa7EurJ/YkLqHwoSvvNUXfs01k0wwlMcIN0AHjElTwdRj61IN/LndWR+KV+WYkt6bWpW5y2m
d+5ckgpqZWAxmd5s4DKZOe6E90XFG0ScsXHH5SQYaf7UKCyRSs8qil27CxLKxCR7UTM9ZSzJfSl7
0j7XMm3EpdN161LwLTxUCBEGI4s/D4MHVLnScQiDU43O5NweOD3+wgoXP1JoDlFP8sgpPcpzOiOt
pzioI1XYkgElBS8w+NhkbE2iaWRw7VvHLEWHt84ICWb8gbOEuAXV6GsXm+RhEWVdEpx8m3n3zcx9
qkKLPVd4eu/dguRoqs5IxPwZf5LoM2R3WohmAdbi/zUIWsN3iNhCaK+GLJkwi5ezvpfLuiuDUzw8
aS84PtI2OaHM0AxHpgnA4mOWPzIy8KPOqqviRWkX7t07LzMQzaDCwk3XHJTRZhMRMMlYcj4TngoA
DFpajTRTaPZTuW+ZwQybrgCjyLYlZbNHuMqUz31mFp7RqST79g6RtHMZhH1mFR7C57qk0kISYgrq
rv3N9ddNe+zCQ5e9X43C9HU12nV9Gga4mOCCx52WPbssaWv98bm+80BWcCOgIiBASXlidrk2WJRj
M9Sjn5xCfptDD+OLdY0m1At2k+1c14SLCRy2tDiB+KcspGNBvCUEw22CE0rbkAwHMQ+LChg3DwPd
tAzZVojSU7NKoXbz5H4A4gXvqndvjR2fWG/hWrlzUK/szbZAIkNk2w1hL2XPGq47ICcfz+ptPDMN
SETsjkhKhoD49aT2ScopnpamJ7BXehAEPnff/x/daVNUNNsrV1Zme4Vz0VUpe2V6alW7OfYbwaw3
2hrJaq+0Ml3cMM3C2Zn2wtygoKkKRBCAaOHnSQXgPWpGEPzs5Jbn2jf7+rXNto9n7s7TEVyiFzam
QV8cgCyYtHEL2Mjt95onbLiRHWbFbsoBVanHtu6tkojHFdy1IkqKNps/V0s8vm7r7IRYohkMZLtS
8I5XBvfKLHYS3lurS1uzY5a3RRhLY5WdlD9dCb9D2I3vb6PwlakP8nvV0Ko148x4PMA7eVYEnohv
ZXT+41b6ZaK4mMywKYRUC5T85ENTfkQAobxHqd0yJmSHfWHbVnoSGeyTcC7ikSCfXUeO11jM0dO2
jPQZcCHhOVJ4lgo4VkekUOcTGqeWorzXzGtT2WNlqJXdBsi2rAdEJmjRGxAnhjRrXtylXOnt7kOO
EpfXdKwQTs/fw3kqtH7QdcXJD3RJ+szSndgsPERuvS9MIIeADILM48U9haMX8xWnlcu42licwPZN
+v6lBMwgeGY7yRrs9Cg/P16e25KDpoLgTZDBLoW4AZmLa3NAwwkDy1bFCcnQtiEKR1vbL1d+s5ft
Si+fuWcJjdlaFCHe/CsXK2bpsE1+6PpA4wNwmjVk7xCvzGkvwjDpEi7oMd4eYDtQonlI/wM53JF2
51ZUe2qsXFy4cW45vaZRXxidpSaVvmOB3oTRXe/wp2/zO3yJRz3ecGCcWddo7DANqqxAcvIi2TRs
rceTfm+Jtek1gXMP3bH5oc+r1hW4ri5O0qjnLul6dRX1QBVrmp5+BTWVKpY+tvjLxHwzyzKPQYMA
hANv4PUyx5pQu0UzQKNJF3ozQ10xTTnC8YZ6Ll4bUBUVRDNShrqsHqcGF5hNRjqRjs/A2ZBgM8g0
ReXtqwiRw+UHHZFZjFajEqJBPi1jOnq0eup/0pz2gIw0dg7224A24673rTKx5G++oi1jFbmR422y
yJx1qz2Ah+REOoeBKSBpm28irucDdWyl8uQLhK1jGpdvYUK9wiyjgQrdZ5CtWPdV883oY5Cee1EX
uxfhB0UmSQJpP001MLiZgmpoiRWivFMBcF3aLWBUvM7iKYpSmGJpve4rm4bTM83E/ykhn/14kX6b
72aLdDWK2a7kijiXWUkuT2hpDzRdAeBI2Qlg5Rq31Xn8BloCJSB3lf5AC9z7GFU7DE1OWbkDVVSr
Cmk0rnl2NeiDrIe11aUrbXyK2a3IGFluli71nyXhkD0pn8GzkBuB8OZ1UJREYXkwvIP4p3YNJdtC
I9F965lNuRLktawdFTzqfopwVSY6E7xG2qqKDhFnjozlRiYv0XKf4c2d74cwN6K2oKJPxhUaJXz8
ir9mJBLKVID5bVUYbGlyLR26J/+78fVC45HKwV9PHbCvvrQwnbe9nbNNMd2HF540qCtBLlWxPPHr
0N4x74dmlRQkRi5txeog7/SJjNCWjD85JHvxejXSVbkKzKXyvzQt23xZZTQNILoEEQr3+xq4+I6i
ZXwQk6nlSTh0Z+VPti/2te2bHEggPCfZmim0Zg4DHc1o7xFlJ63CPRRUkZ4/xeSNgu0SkkQsNMjQ
a8jSV2j5nixpxZvBIVx4Pd5JQarc5ZfOHkZDmQlRxSjliVUqmlbnqV1bfkmfpRVWNTL9JXu30c+1
vVl6uch7QSg9zAx3KM0K9ZpJsXYELYiq+6Zruya3Fw8xtIubBQ98p0xzZXlejhRSVk7gM7A3jtGr
t2ml5/FD3HUqrSoiNx/jYCPuyPQwWmcStgb/8vio83duvcuZFmZHvYtkF9sfM61ZPA082iPpDDTQ
u4eTQAITNTldsLNNSqUPl1brzMg2gj2BUx5/x/9jb8ogk0UzGIj5ZisgoRLaJcn0HZviSz5WtN+k
ejmavIzX5wbHhZ30HmM7T0lzZt/yp77QCyRa9vVfNqTaH8VKkoRI62KVtUYYEZcwFdEKyoDZqDGn
XRMdOofhVt24dWmtJ3q793jSfIfHFk5kHemusjCmO+E71lYRgCkAmoJXfkvRF+eN64ZYS5SgOg2d
7vcIHs9yplE1ja2G37JsQcOC2ZfKv341wypiKOQUVA3Jl9mKqmybSIHkYi+LhhuT5rXvfaJ8+huv
fZGXGF3vVJsmawrS1Coezcqv77sYYyHygOQwYXXykd2pfvyaN+V6V2ZvAAaJuTWGf6Q2ILWwCqBY
0NA05hciirtH9+IDZrm40G/8js2i6iRGdgyQKMJuu45stdr0C17iTtrveqwzrySPaekLKsbKrnfM
IXRGk/06gDpIpolVT61syPjVU9s+fWtA5ZPYeKuRmKa0Nr5yUpjn2LagnICrinrm0qvqzovgaiFm
Bwgdg8KQiNPHRTaXW0koErl/fnxKbwmjcJMpSC/iQYDelJtTKqcy0p6197ujw+qjkJxYsqRDEoF/
VTnJw6ZoVkxuKmASYoCY2BU18rRG3X/04EUcVmxwePxBdzI20wcpeNPhc1CxmTJ9l9tP9eKhlbH6
Cq7wxt/3Zoe4D1FTDQ1QZjtCwkdiqaoBxEMY9ymm0t94nS4BOO/tQTwtwcoo49yBWfn6K4BWlvNC
qrEHwdnfFKbrv47ZH7cCwMDtF94p92yhj1ZRlEkuWJznLos8irpO9usT8Nj1HwQyDDLcSBai/oDM
98L08nciBnVCpgKkoiConb0BfaVq+2ws6pPQbVTuXT0z4BxWFJD/kMhbCVJFVc8oqmjNRwvplXvv
Qe7S9Oxcc3Ke5EGa16fyD/cdCQIVBl2UaFarII8KaEUaUc9eZGnV7ysxoClQBlm5UZce2ndKwECE
XUzB7NBnaZdB1LiqT1AWtp3wRYKb+1BWLyqSxQdF5xeO2F2Hemlvdo5bMfdyloM9l11DbDDidwU0
ZvMQFZdj3dlqQ7mIsBxVWktxtHbBm96NvDROmHD3vxfIbMU1YXQzpm7qU5OgoJJvctEQC+r2u7yW
jFILacWhDaAgruws7LXpl+fR6aXl2YIPaSNzFVqMTmHVkSZFUKwkNBkNj0Ul8Ceq9LH+Sos/yfBS
NRtes73hLalp//H4M24ZYKZSICJkAT6FZYXfgOnCo0Sc30uxggkYEAQ/gQVd1PmUFrshJNop/zyr
+6OEGk5gcvQk2clGNUKjIZUl2fzSEZhGfDMjKLOJyARPrJXT6bz4FD8KGqHI4NLb6HPYtYWBNKM6
ZUaGDmKa4xeTbSLRVnwavHMHtdOz3Ho8Gb/R380XgHUUCQIVt7syWxN+kl3nq6Q6ce+ZIT11SAjW
fExE1mCDDd4pgDhVK+CFq94cNuAWWbkxSvLhT43X1rosUQcL3iG4u/M9KvVUCVaAD7bd8fFX3vOI
yOn970fOTmjuFrwWSpimMiNDQQPcrsmmyFGm9SiixsfGblurpv2h8VA+AJU9lmUWXklcAn3TqsQV
SEGQJRN7RL8AHpr68B45g+0bSP0t1KvunowLk7N90ChpBPaqqjrVEbKJeLj67j4N9VBZeAzcKSBe
j216LFxsuLIJM2iP/45NA9VIvm3QFifoyNob6IuwwVy6FUB0FhspKKUfz+vdRZwQvb8t7SCGvDYd
p3Gr5E1bndQ1d+i8mJYjrITNIVYWLtDpMr7Z0xeWZgvIjV2uxT4s1SmI5LuUkUyvKt4eD+dOGWea
yn/GM1szTwi5VgSZ2gkptRPzLZ/DwkqB4RC2ckrYzPZ3lbuQTLwTAYKrXuQ4mdMkHroc11PYdIEn
Kq0EeuraN0L4xij/kISFPfL7IJ1N35WVmUto3F4NQJJVnbr1QEWj+SkmLuxcb6zCqPX4ydsI3z2S
chxlzZYG+LtAO7s1WLtHH2y/j16WEPJ3tg52DQh9p2qZih6863FrpYTMbchUp7h7CxRIbbfHFm2p
gSngDd21/X+Z5gtzs/3TBX5cjIxbnYr0p8kgrqJ+51GwcBzurqWIhqBpOWXorFyPCRF4ONaQ5j01
Go3ccyKgmyJaAgTfM8KpKm4WlkOCX5otZc71DTOEYXPyXMMToZhbg+x8qa3s7oYB7AftXCi/8Or8
DmFKWWQQKTanUo/tXud08ccHB+mIttQSbZKGagc0sdVDZOPJ6D+DZRz0hlQ4AFphiBavl+T8+Gze
Qf4A4o88P4tUA6q88zyY1rmqVmRZc+JSUqyKE/fNNrpnaLQya+S4FIqkNBqORRY0Hrq03aDxSjFF
umnRGNaTYhMvXfT3dvDlB81WW4lGrUnFtDkp3HMg0yzeMN06iAJdDYknegRwNKQzzEQlvNCtx3d+
JUNs41UeFlzjvQsAAkYa2uJQAJFvHjI915dq25bNaZOg0A7uMLs9jJbyPBwGdEMjuR4bCWm3er7m
duXCNX7HL1/ZnnbrxeXjCoXaRixWpUdRfeR2dZ8t3N3Tfp67LkgmTUA3qJcoyswnD6NY5cnYNCch
AdCs39X5xm2suHoSXXNhi01O4NKUNuFw0MOIGgdQfPiH68EELacqjeh1J6/T63fAmQDJWgFYkYL8
cYdGzmHrgY1GpZ1uobD42PhN3gn1BxF9G0AmAUWqKnPU6thn4pjHRetkof0+4ojV3+4BZN/dNlu4
DeYb99eSjCohRFmQA5qrfLZx42ZxyDdOExO+S9Z5x+78EEpifn0MBxvI2YWJnW+S/zEIssIJNoPm
vZnLkgOWD+tSbRyGRz4YfYOtWC3497smJtw4Su/A5MxBOZASj9NIC1onTlDp5X00v/xL5/47CDQf
An4kaSiEz554suYzaRKUrcONssloT4UQEc8rFsZxU3aYzABCgqWZ+hxZTbjeg43ccO04mSl1eVVu
1ZW6Vtfdq7r2LE5PdcZQjACaNoXNUW2V2fm+sX2LJx383cKGnF8005cALSeyIspiYP2eDZgb1WpE
sNQ6KLQEFl5UKugISMJALmnjsxa75TO7+c42Faof/960qiEvAxELJGbwHbNJYONQLbWod2RUEgJj
2GVQhw/3zXMkvkiVIzZ2y+9k/klKjXAPpr0F+3OXg5GrwFYhPSrgEod20cy8lvtFmBW9EwQ+LRjg
HtUTqlGVaFfKwstVmNbz2udMtgQ0dgDHAXzobL3VTmQ6z2tgS2EJrlYtPIrtTkSxjkFPM/w5ql9K
m+ghXnCyskpEn7b1X7cyZKEkQ/nmV+sof+2qTYxed2ETcassNdyQ5DWVuTVguC9cvZYzg4uAdizE
pbvn1mVef/5spaTS7ZhSwVTVis2jB5YjqPh5z5F2jiOiCSTWaPz5X3YHB1CtCDAFNuhsYwa+6Ea+
3/ZOpOp1ZVWG0GzyTbvmRSN/y7iXATxJmt1Ge+mjATrwv1iHygwe14hEtHngil7/WmHHunea8lns
G1qi/3hwCY4zcQF7FDjC51aqlsjD2ExocBnNuldO7Re+Y5rY632joRcaVyK8BKJNcbZHZSBm8LDs
WYfNI4bmvJgg1hzSBScwvT6urADBAaA1GP9Z9ImgCnl9EoqMZ4YeLdlOrEZEiHfDYHbsExcajyf1
plcXpw12UIP/tQMvfm0H28iNAvxnpz9oL1lJqnVvVxTlYMfdqgwpPdKuk+32o7OHjb8OuAXffnMj
/ppXcPECSDWlTK/Nt0oLZb0M5qWt1++CzsiDj5ZDOZGbALnjwmhvyoe/oxURxcK/SiIQnNfmhkbu
8RqBOS53Cs5SCqtKjUSADlNIgkqh9ZhbPkSUqyTfhU3zFRTVF/SvaDisiiU3f3eFgZuUZWwkPORn
My+MUZpx07f0JciL+3g1hruSeYqExVFPkzjfS4BHCjKPPju499kkj1IhonAacI5UGeJwTB0xpSrz
nDzzU33fxxumHHSvOfQMRwBi0qMoWQjZ7y0zGpGAneGRqwCdwPW8y6qbK10ec07cnUdtVcdHvoFJ
FuzzsSMV7ELYc5OVnNYZ86qiKQQ6A/LNNZYNadS7CguiQfChkNcNFGw+DwfbsVtQU2/fGh1gb/Li
o4nSOr4+PlL31vXS9my2E6HiNc+fTm6/b6rXclMA9F+Pq8dWbvB5v0NUJcDaENxNNabrKW3CJOhq
JeWcHcYGdkhxhXcO5O2ImdEVyP5XqwgM0bbDkcgYCdjsToKBv76mrvuBnBcphG4erv/zQYihwOqD
pZ6jo1rFDeNCdllHb0GpnFHnc/f5/r6L6Egbs1sVerwvVxvr5WW/P4Jt6+3xfNwUHibz8GFQJdVU
SB/edM12ACP3UcU5SmVUpwR0DbFcUgH59zAtIHcoEB4R5LEdPxIlXWtPC+bvnTEFiDxciiBru+Hg
SobWQ2hZco6AlGYMeHdplX4MvNJRaz/7LkGj8qnnJaOWIFYY6ULnFMmkhPb4MyafMT/pE3csD+8m
iAAGXG8KBW1JkS/2nMPLZhYbRYeq9lf+ykdm250CBDOPzf2W5Of2AMWHE0MLJap5Mx9WNpJa5RHH
OXK2jziooK7GXsNtvIc+fN2hA2CULCHWe9fUXL3KT+GrCMU7OVr1siMkRPa2skR7iA+Fo8G2FPpw
SfkNbFdsZ/1urFIyJEa+JPx3UzOatgqCSywWPBLe7/z1LA19DWaPEkcHsYL/Pm4CFMVEiwPD1ssZ
TIiP5+jOxlBQCQQueVL/vSFQAe4tihlo0jrCO5Dp4KD+efz7d5b86vdnSzDKXpEKQQ0O9b9If0jo
1bXbjSqtrMdmbiLzqYb6zzDm8YiG0krYDhjGJ94g+qA3C+d3YZrmwJpEGbyiYPD7nO7q2o77ePz5
N4U6rPnV98/WvJaGlpVb/P7ED6ngf91eXLc28QOaLdi6cwFcmZo9LDShy5Vcgyl39x0Y0i48Ph7L
0lRNAepF5icPXEkYpt/nz76JWv1in82Sgem/XxgIhqhppGlLRQT9aGTcqmg30pst+u7PE+/AMivc
wib+pWy9sDi6ftoBuyZCfqiCyptGDhzBCwzgkD/A0hmD2e+t8xKI6k5QcrVO05a/MIoWRaFMEgwT
4hUyZb4s9fnv45W6dynBxyC9hPQgXkzzN2bEyFXUT+JZO3aXvnA0W7ekeQohIrfpFqpedw7olanZ
rgiDoFfEdICU20e0UQwxIPxmiWh1ycZsY2gtshW+ABtsQStK/H2zNGHTBTW7UFS8rvAgQOcL3uSz
s+PHClszMTdtPSDqKEADK1DUDmTJzs3reWohu7Azmy0oQfAig2vU8VC2Fr9szxZW0RMgtPsllofp
lx6NaDZnTJS7ZRpgRGDjdxeeonfX42IUsxgQDyQpi0L8dlIRYGO77WI+aGmeZmdEzKQyryY9JQe6
rs+AjoumgL6C9HnpMN7xAFcLMh3Wi8MoA9Zejj4Mbbxn8zuigtHpC8HRnfN+ZWL6hAsTnoRuhZAB
t7+83nkbV2+NzmYXrsk7vv/SxhxgFYIdVQ5BhegEz80qftX0JVnOuwYQYoNqCDG2Mg9zldDjXQCr
EE4QTvcAfH7ssZZ+fvZAhmZRnokJfr46h0/Zahwgjf7Ywr3oC9izf0Ywu4lVl+NrFw5gatjPCHbV
c09+1trqxYoXFnxpMDNnogxZ2vbIdDq6hOxJQzNnYSh3TwcEZlF5RD/ITZImjhK/bTjw2YPDNSMB
+al0flHX7c5tPCW//9fIbEnqdCjauIMRX88N7V+nESdHePHrs9VglUIqhga/nuGlzFMTdDsSRKqW
ouCbAj/irys7s7XwwqCNqhT87jpUgY+vqS2ZnMV1i2TId/3IxXhmjr0bhQ5OC+OZYpcEivBOvtIX
lv2u272wMXPpWA82C0KM5fUVaXkgPxCvQMu79gi/PR6PS1DVG2zffO6mfX7huDQ5qN0et7sTWPZO
eaanF2gkbd73+vZ0fjy0uy7yYmQzd5+NedkFkYbQ8hibor0dweG2NJyl2Zt5etGPslCtMZrQrkiw
XZ+Pj8dwL9S/2mozPz+gLRkyulie3cbbp7bjPNfgeyALZu5vNA3kZ6CG5IHDv16UMVLTspakSZk0
RXfkDxpjTtkSy949I5yEshouebDKzdF1LVhGQjXzQaxL1dVgcHgZgQWAlAtxxD1HeWlmfmhydJgN
DRQR1FVg4a2+8haAx/f21aWB2YlxK09h6hEGgII5Fyf+/U+4HpaO5T1vfGlkdkzcrKuHnoURNoYe
Y0WEY2bLB27t6ZWV/Yd7/tLW7KCEBbiO5B62+BW3da3MXgrn7y8JaoAKamFAXsy8PniPwOrcQ99j
1NBHSkQ7HBETLZyUe9sLxBcSMojI4Gi/7XkXjqWW2zAqXUHAC+hd0Mu3dINsDM0pcqLwYhvIor7+
F4vIuajAniP9Ps/3j6w31BlkFZyAZDvirbN+1a/bPbWAPDxK+l/GbGh/WFqtGw2MyYOCqed/zc62
xpC5ocuEqgAtCl1iSfiSovUN7Hb6+Qh+t/MZnYf4s7JUYFMlcJotRbe/2dj5K+DyA2b7hYUmaqtk
+ADM9GjiCnx9rfVopxjk6en5mdu/nH3DN87W38fzzU/X943dCaKCrtmp62R2stPW7RI2D6frEJbR
W5mcZHDm5qBmXu+pwWG5XSdEvQ4YYrI46nuvuV+Qyv+1Pjv2UssHYc3/H9K+q0dym4n2FxFQDq8K
ndQ9eWZn50XYNEpUDhT16+/RGPdzN1u3hfU1DK8Bw10iWSxWOHUK0t/eID3YyJkb7o19tP1+QJvc
MzhvE6/YrgHcFn2Nc7HCaWOqhdwZLcSGoAWzfhcHDCydJ7jc3tvFy3O2tcKRjkmlSVEDKZLh3c8s
pKODMFKOV5zYxRzC+WqE99Jsu57QAXLaAzgRS+fEnvqTTj1gqx5/r9hQbelxPhcmvGpZl3VEpxCm
neZEGaOOugsf7KefYBj7YH76LfTgrs8d3yNWPAS58VDKMwdz5SYVhjh1Dnko/oACNPKePw+vP15R
alh5ePXZVbzSadRfUQZGgUc3BNPYhczQM4v94+K9v9O9iSSV6VjbmQ903M1H8bLfaw9cBgRdcrPc
d379ykBWjjHAza7yO8AtWy/1Laj/Yff7c05oRZvC/ay2n5+/V23esvFB8h+QBh2IDhGEoyoRLXmO
JFDrK4/VccQwnJdyG2/ib81+025bJ9qHv4qt6h6Se/AreqWHlu39bWW9wmF/WcCzjxC0KB3zMpso
PkK9p0cVzaz0OT9lr/aphrRoEwf1wxq14mxbrs4JIAXUHNHthhDp0kOqmdmoVT0hpVsNlTsTQ7lw
pKqVa7jo7qmyKsEHwzgq0AFeiqmYVaKJr8bkqHc0v+6nPdMAz/AArvJXNG/RET8XJRgWhRHVyM1S
ewFEbdrr34p97Mr11v74NFOAMBUHNDuf1ibyjBXqoyX/6VywYGsGC4Ss6lRpL80x8XH7XAMNA2sG
7RoIhwlceKQUgNNsCVgoIUZr2jQB9sicXqq2dnT+Le2eebqtNX37baSAJsuNoxVrJauFpaFdCPVv
APDwpwjdLUaNp0M3SC+BrfvtNvwF2qDyfo2he+ElupAi2DWqddWgIG57SfXP6Afp3QFTXqYNHX/z
3x3oKsx4tcp0/fTits+9KGAt1nXFFG5clg/UVBGOvlQYNxJSdWNPb22MWjva7aLCrYbmGWDrVnND
/TVWNiv3/XrBl9KFBVdd3Y/1ILMXafAmdD/UnboJy8SptH3Vaa5h7ppMCUDJtCL3+gGBXEsHlZkK
NkZJExwORnlvcasELIlv6HAgZutM5QTUZuVr2V3MPxt7k0agDxsDXcfMDtt8ApR325VuOPzu+pX3
bMEVwOeABHDuKAaO9estOfNwtShSzMxuxhfzV6s9Ts1jPe1K8jF8GgNoF57xhva7NXrIBTNxKVTY
g0SD3ytrgGYRqfMtufWb3hnGY21iOGW64/yddKAJ2lsl+1l6PL1nMmgJSeJMxQ+unbrideVM5gfx
0hBffo9gIaV6YAm0f3yZao8XgZnhYSx9o0Cz52MkP3BHSUtvFSf15VteiwVJDegTkGISWy8nyspa
Htj4Ih2UyDW1J7Mdt5Gib9vqI7W+q+amNvK7lIKT/9lGP+JYnqp2n017dTip1M3rh1FmThe/qHxr
aPdWUq+4VvO6b32gcE5DjJa2VgICMGXqe2WTeJv0cUAKZVq5jVeNwEDGQg3/3QrhBMyMxwR0nuNL
1Lxl4bMJvmdkQdGHn1UbYryYaB7kngrYE7YgPzS1q4Qn0j6l8mNDn2VlI0XfV3RiyTqZgPGhYQLF
cDSsXb6aejJVlhrJ44tNE2v0i7zK3EjLtB82t6ZNodd/OmDD7xu9Dn1JHgOSAiWJMvYPRq18JQk5
P5tn52BK0A1cTfC6AwSOyFawVZNiF2icNdOjlj53EvbhI00Oa3MQ5x/5fwtBbelywcgYGXFFrPRo
w/43J5VD7Q0/Hf/IEdsRFcQ446prMivQlUyU/hHBA/Mkix0jKfj5G6aG6REnz/QHojaejTY/07I2
KgYSIcU/OnFjVr5eqqYbg+GkqP3KKtpDlZv+7RNf3GT0fn8hJ7Ursj6Ev3LWtfiWBMrWTcmpxLSR
MUTbk7XmSCwu+0zU/ClnRrfirM/6zE6PqRRvWwmgQlne3l6N8Mz8ozIWdBfcZDIAR7N6n4ngAAoz
Y4yzo9qelNjyDLBZ1Mbk0gTck8bbfxCGvlIkEXBh0Cp2Kcy2+oF0FYQ1bfw2GodOm9vI0boP3oSq
X6OWE6zSP0ub4d9o0UeVxxCWpqrm0GU2pJH8MTRB1lQc6KSumL7FI0IXqAW/BMsS00sNQ1VPN5Ps
mHfkQ09N/gBu8ngl67ekclgObJ+J1oMrUtM4Tmo9U6vsKM18tvkJKc7OGaK4dIp+RdTSpqFdag4C
UDrCSM7LI2rtKazStMmO2kEO3eKj/Pb3KnD++4Izx/S8Iimrs6Mpe9Kkbgsaexblh0oqfUbTzW1p
y6tB6GShBI1VCRGuXdNBL3rYqlEynBxYdBVNIkOx2pwrOIlfqgYihv/JEVStkHhEUNxNj5Qes7J1
YqlzzfZbHSWOHOYbGfiosfrTZmuGcVExZiSogWcRfVOCwR8ozasuhi0qhkPLWjeuv8X5bzql3u19
XNJy8185XwHPmZVoMI250yMYoiK/b5L7Nl6xqYvnpIIzBlA7mPcvuPHZ71tZZIYtmDSPtXyqsgbA
v0Nsk5VFLJk6NAP+T4ig2kNcZolS46pmhRdmv2MbHkFmgNCBHFgnrQB1xWTFPypxJk1Q9DAvGOv5
bOv4psCIxlhvwV3hyt+rdmuUypFP1j2Vng06uREDEbgG5qV6X9n+FCteEn3kzWPe700wUMtuS5+k
0uklE4SItf50+2yX3nM0AyjAiRh4KMWsSlLIodFq2PuCujb5UAzi691vwkyHkH2rvkbZSvS/eNhn
AoWdsRh4M4w+gzVrQq+zK3C1gVyRr0Sqi6d9JkW4GmZsmWMiQUrX/ymiwifZTrJfQJ9JK7aiWIu3
A8gk9FTBlUPW79JmqjFPyMhhngHd/WVnu6Edf90+o+Ut+1fC/AVn9yMNR7mzwHdyZFXpV02eYnRP
5aadnqxcxEWDgsY6A/hKDQ0T84ecCYrz1kpapcuOdvoRpombsQMLezdduR0if84/t+NMzvwdZ3JQ
9mWRTvDM5PQwgra+GIIxCSxWb6tm8NH+EtKfsfLa94XLx8Bm1QmAjceuancFR9qmbFc2eFFbzr5H
sA1NjcZ2pLqz4+iZcbpjuvlcgsirBq9Q1CVrHTiLx2mYEgqR6Eu7ws1mQxMaZChx5WwEbfWhGSaH
VSsXYL5Gos8MEg/EBJIJF8gSLkChVjabMN3iqJvsvY61RzVpN2V6NEqvr41NaoJo87aWikmCr1NF
GRd8tzYWh/TF5amilAtnbIDIyELzPdkN+SGs34nZu3odGCX4kDWMcG7htSBv8v228CXNhRsG2Dh6
iNHqJyy3ZDbPCToojxF5INOwt8vOHzEYsJD6FYDgbUlXARDaylvSgPrrKE/1IS7Ixmoema0/IHJx
/n/WpIrui8XTzjQMSLJpF6g2v6dRdyJ570rJ3zbl/3N2/9s/pBouzw4Et3kSE5odk4k6jHw01sNY
/PgP61EVBSw/hmRey5CRHcxz3LKObTUNzHDtKStrl07tikX+6oMRlR/dC/+TJJhkvSEkkpQB95lb
rpYAS49BVIDOE7B4yq3xO2L8RMdma+f5A8eYP7QyPCKZ8BADPy9P0q790fb0NUuHTRTJ3AHJaMa+
x2zacakFqZc27mPU4cH4pSAElNbcuuWLNLcBA5cGsLvIf8WKiOY9gD7Hgk2vqa5ipsS24b9kK3Yt
3W1JFvS6dqfnVhBHHViZ1BX7vKji4GcA5AoOmS4OmujLvmKog+Iy5WG2lVPL2A9lrr6pk1zfNaSq
Vp6dJYOI3AkS1/MICZAHXiofWpDGFCMBoXy0bT1N6o1NV+QdjGK9hvsTk/P/KLqlom8BpM8gmBYU
fTC4qqYEsjB+YSAVaIQwc6Wk1TOIiA6SxV+tqPGNEBS0eftwW/+XHAXrTLSglV3cjRWv5exIZbt0
TX0w3XFQ1qjDFjcTBPGoOyDGVkWHTpniFL6eDsNf1fNN7ruThB6R20tZ0hBkDFBLAdcAKlPzfz97
wKdQgj9ShnBvi24/mSjgZM0OcPfWAXHeSlpradtszCSYRyPM+G/B+ykzta3NgiCQV7Jnc0R9qGzX
yAuWNu1chqCBSkcKI2bzeiL0a4OjYSq8VZ90cdNm18oyAWFH0fVy06w6V3Kd2rBK3bih0UdVETdO
+k2arr0ci1t2Jkk4Hm7PnQehBUnqp1WA+Wf4vH3+i/t1JkBwmKp67mCOsF+JtEU6zskSyV11Ydb2
S/An+thMQzS74r0gSGQjSdSc+LBRpGLzHxYD5gU0fFmz/yLI0VnZdVKFxdjNY5nPlJGvU/p2W8bi
iZzJEPyTMLIyTmMocUFehzZxYQz+y5VEAhpE8qiVIdK91K6h7Whj5Rk9YsiM37TdtlMf66zzI2Mt
ShCL4LMNRayjAuhkg5EILaKXojRDQbOU3cPEtAkDdTUcOkIy5sn6YMtOr0RZMESh5Ma0IZ4Wdu8q
D089TZtAH0AvU0ok902doYRHjM/b+7ygmBefJiimScYx5S2ifGloXDYeOmo4zFoJYZc3AHAvENag
RRH273IDSDTkPViM0qMkR15Uars0emXEqVWwsIZvDQcHKkp2AwqUwHMYyC8EKUPDqLI2zHVptQZS
/SBfAOs7XIXL70hMGX3fJbIMZkM2HfFtcCSo5evfb+m5EOHF5EVkaekAIRyprUTlfoJWelAI7G6L
mZVG8NmAO1A1vE1oMYN7cbkWGo8JfIQcZj41vb4gTjx6BKqsghPo7yWB1w6FEjRSIw4TTi/M9bYx
CCThO/yaxF7cVyCSD3S25snN3yyuCayOiIdm0AowiJdrijDnoiMd4mlkxBNP6bSDWQylM5H2O/JU
pTskVeTfXtySSpyLFMyAXRl5h67/+bTAoRHyJ6qlXpTK3m0xS6c1D+gAdQMa0lXRjcoaOSommeO0
mIJRFUMMIrZhF/f3uk61lcBycUkmyn4oUwC7K7rDIWdWHaWwzxp/7XZUf1mraS0Y55mLDIVtE/ga
xRTsmVyAUUjvInqkMWjyCoyhc0e7WYuPF5ZxIUVQcIlWtSQXCYXPtBn70clgNsE2tRKeLkrBqWA2
EHCKGAp8qXJ63dSyPKX0GMpIK2LIXXOyunrFk531VtBrwKj/FSIsRaFxkltRjremNJk/sexZYo3u
xSlochMNHdMd6S0ML0xXIsjlxSHXDS4CMI2LpXCwbvfTYCPLjlJq4kl165cdY565NmVpQbuxvn/l
CBYCQ+CjBKBeeiyqdGcXb7EJRvoSVKJro1AWDMQ85RzZEgPgCkArLk+LNbUGrqSGHg1V3oV5ByOh
3SlU2Q2YaQzG23h/+9oubiAmbQJPoyBTIjLPYLBTE5tNQY9drmwQGHuk/2ypuaIeS/k9MCposNcG
GG3xL5fLolU8KbTFstgYwYiDo72jmLucgaYLNMK8D++Y9ZOl5nvUgRV/wjTFYZMBwZC92LJP0OBu
FWsrXzzSs08Sdlq3Yz1E/oQex8YfEBJlxW5+x4Y+WQlXFo/0X0Ffo2jOQiO5HCzOh5Yeh/B1DNEP
3zKku0q3GDd5v4bIXkoV6BLaI4AMBnEA4EKXOx0rbYetreix5EDD9DlN9zUDeHYAhQimEOTFo1VZ
/VOhRoM/pVnqgTnuh8a09LEeCvv9P2gXSFgMDVMqUS8Sro2Ry7RMJ2gXOj0A2sG0nMqUvCKLVh6f
LwdTtD9oRAdPMlxRvAnCYVqT0k02wR6HQMc4SIb1MDx6AVxd9dgo4UZKgYDT+u2gqRjps9WyzxxF
4Ow5o49jvKLsS1fq7FvEjn51GjI6KlCsFHTEFLCEeMS4inzF5VzSqnMpgqcHoJgCMhacs5R9I6Wj
ac6gbdUZb377CMW2wtm3n5nb/u/WflFVnKlvOeYxcvM1CplO37hds/1TtS5XwJ3k8GezcvrQ+wxX
zPrS3TyXKSRGNBVcz6oFcyFVqp+jCpCn4E7KX1HgXFve7KxeaQ5eDoACYHY10WPuUsOOACfD7awf
zdZDzRQGadIPcrpXWi8mz8QEPRxmXj2v7Ku0Inj+sLN9rVSG9zRh2FeweJDhwHp/Up1yxNyKr4Kg
hDTfUNOVm7KonGfLFXa26hsKDp0e5iE1HDK0Dmiq1uOhRSlAK2Ju5ky4KpJORG3O22GCztCp9CJM
j7LZK1nj2168ASh0A+MkIewUZ88NbQNO1wx3vpc/YrUBLY+KeGSqiDPSteGRIhj66xboSMDCxUBb
D6p6l6eFOek5GbQiP1paD+5xeQ+UzC6aNp3xbEv7kA1+VPt6/ZF2/+HAMH0bsZyiQrYx78KZmiTw
3yPMbsmPYXXHIpTeMPWUrglZ2spZAohI5oY4MUUIep3caE07Pzam8btn0ktbDZsxV14q4LfGZM0l
vfIWYU2A3gIpKOpRaMIS3ig+ItNM0mgMTAzCSHwiyZsY/m8rB5GqbaN2jSp5SR6WhkcGiEmk2oRn
yMo7mo5sZIHS2+WvwgQ1O0xehPFlcboZCv0HylfWDgz300qgcq02WCmITxEQgdYOYFlhpRJ4m8ZG
YizoeiN9yPU4exoz41uiTfauwCggSa1/952kHNUiHY6xoRt7Wy2UFSN3dbz4Ctg2VcfxwisQwbqs
aHnfkXgM8l5FPvajKHTQGAJfXwUSCv23DduV7Ub8DOCTjlAaAy4Vka6qGfSsijIThzveqUPqZ5p+
AiBmlxTGSmRz/erjWgLyCw3CtBMw6YpeZRHFGTchqnvXDuxEXNNNXqPX7KQ9pHfk0LyWP9uf/Omv
1wehyNgix4IM8dXzTqYxb0xrDPgMLmWla1uZrxD0gcVrCJWFrZwR1pgKj9I7jk/QHj61Vl/mHQ/G
bMAQqQPtMJdaPhXZ2+0lzfp/8QZiH8EODAZYUGPPsL9LG2PmpSHztOeBkn6L6vd0DXuxdA3AxwT4
JUwnSBRE62mjtJarmcWDskk2xHxL5QIz8DI3LYujRQtMb4eXX5nupLwzw9r+/erQpzc7oMjwIKi/
XJ0q9RMtE3sMEOwraCYHI31O6zX2yoWzMsB6hQoZKLvQdiHYmG6UkyZDn2zQYmS80UmPTSKdyrZB
XwJSV7dXtGDPMPcQeTGohgwSS0EvFGUqprqNsJ1GNXjdYNTeULHGK0ol/5mYiXREpz6Klnkr+bcl
Xz3smLeEpDgCC8DnbGCELvcynsyE81wfg4oODroBZ3WsjZVq46IQMN7AaiH7gnt9KURSSSlTJeaB
lIVOW+suhCjK37qY80psQKPxJMCBECNSLneSmvUJD3r6J8s6R0ZwYjPXWtmwBdOLpBiqbmBLhDEU
M0mlEmlNX0s8oMYvk2x0VMUoPWiYkmQNazCSWZGFa4yrNYdZmKQKGMm8r2eugq6SLky6ZApQWNjm
VfQyTPmBq5+ppLiK4srNK2g6V8KQpbMC7zbQQTDBcFgFhRgxt6LGp8AEo/011B4Li3rIlawo/NIu
wtyaJkwhYlvxCoMpv4/LxOQBRmY4GfGrVv1DOZiiKzNgmM96W8kXzOFcVpQs3bKQDRapYEpJa5qs
maagSPrmj5VT0N4Dl2f9/UOCUTaGNgMfwLr/xSB7dlztSI0y1XQeJHGreRWYXR4bjIS/HzJY+1Lu
lBWW4SWrAe5n8OXNzQAoEVyqh9ppzA7RORXIRb6TqgAj7X8NjdOY2aatp02rrw2PWNBH+AJzVg7E
01ilYKbatLfNTIulYNI7P5YxSCUDhEp9M9ptrvgYOovq1IrDtWCFIXKeVWTrYNoWyTu7Pm1JnkJk
XMebzs59zKwq6j9qvbKXCwppgk3fQLEHLf6y2OXBJxNJLKOXgrAFoW7IU+2jLM14UxmxtSVUo/fS
FNbb23q5cIBzGQSwZQ2jHKGZlwfIDT1pC1MBr+L4aLX9JqQgx9YdO9QRNsZOXuxuy1vazHN5gsJU
iME1vYDC6BjB5U+h323TtadsaSPPZSjCmji1mhBzAjBxdG/SR9Yx38ZYCYo5X3Rl+xZMFVAQc31n
HjaC1NilqAKc8AX6hXkAHNWWtEAV54PfsHClpXRh1xBCwRrOsDdIE3atG2swC2kVD/iIkQpJ2DyO
kp/2Q9BVa7XNJVEYNiMh3wdjBVzQ5YryLGuSIi/whlUuOsxfiZbPvUSKZ+nRile/tHnnouZPOTNW
pckVtZchiupPMvrc8LKE04pBXNAF4PW+WOO/AIqCDPR6SlKXjjwwMGxb1jCBuceMqcR0qrV84YKF
h2lHwQCGAgSrmqB1OVYQ6xlMb1ipGPg8+Mr05/bduYYVIWSEcwY2dzxaM/7xcsNIFyvyqMlYTFQ9
lslDGO2s7qWS9iAC8oeZocE8ZNLLbalLp4SmKNg+6B0MruDqQienPI8VPCk64Q5Jpp2qZgmGOvR/
/+xjmCzKFDgvDCMV71KqpmrETKwO6hCFtZdi5rlur5GoL2+iDhFz8DoPPb3cRMtgDTcIzqkqU4+T
zyz8wTDnuXAxLoHc8TWUzIKBRckF/i00Y36VBXFdhIScSegUAOEAEm2AVXOHZOY2VQ4N54dYJf7t
81q4wBCIqMHCHGwMJRIEhlI5xbStpkAbdYBxy/I1iQGYCIGx2FST8uu2NJHxYnZlMEMZeFgZjihO
TxBnK1Fs9mM7BXWtsYNqMvSGomromhjluavQMuVwLa2dpImtIEswglmVkuLeMEH47CTc7oIsn4qV
F3vhKqL0DicIsGfQ+IpdWYo8Ea50HZytPpbgo2K041BXa0RMCxdjHlyHEQsIK1A4Fm4j0scFJpv0
U8AO0iP/vcYXueDpoAseSUiA34DkEpN0nWRFmlQyuFahiWlS6Ct6sugvamKWVEgl9HlgErA6rtHk
LdhLsDLAAzGRuQM1oXDbSQ9TYpgcW2eMTtgW3sCf8gJPQTt5/fRzRXnmd0uILs6liWUs1vSYyFAM
0NWD+V6/jYlTbCxMG8Qk0HKvrElb3FHkdPA3jAws6eXND8caOtxiRxuzCypF2qGDcFdj2ifvf1F6
r4ev6Go6qa1nTl5dBbXkKyw9gvq7syM3159yCQNdEgy0ub0LSxcWqUsTWEq8G1djXOLJmNBRCz1S
1SdNOaUsdbTpLs3Xln+92egeRsMF3icJKFhx5CZGwKsAwMISGexVs59N1OxreiqbT13u3tJEwyjh
+9A4kPDvY0gIRrlOw/oMJA1nnTt75yPMpcpMvcYptz9re3AiuLfW4Br6n+Yj1p24XQOOXh80QBxw
YPBKygpy3PPNPRPIJUyOyOoGTqZU3MFGogDb4wQx81FBuwXbpxXIDKnOV8zOtUGYxc4IktkRQFX6
UiyzJ1aYHUyhQb8RddvZz1OyYm6vX5MZngJbO09YQh5D2Mqmp+gviyEC42s4TzzOVEez32w+AX5Z
bsK/xvmakAeHA82NSHJpouPZm7QlugZzIFFF2ZUaKr+IYOIPuUpWEjTX5fwvUbatIpkM+smrMAsj
zEY8JVNQ/SrqYpuT3uu19th0o9PVsccGhJRRgQarOBjbO9bVj/l0NDTqln00oNzPXI2uTTxZUiQo
rIX7AhAe/ro80Wwe6BDneEvl/Dt6Thy+6VETVXZtdOyQaPxrfxhxLa4oUOgz7EVMmU5RbRmpIU1B
WN4x8okGxX4NVHj9Ml6KEBaE8ksTZpqMTWbfhumn+vfxEJqB0JWD2ic6/cAQc7lhXW4YRT3HykCg
bzCADFcv7t+Imfxt4xGUBdBIGE2kLMF/owhyerRkZ1GCmBzoZmPbA2eyr5o7UFYYj7et8/WDeClJ
vZQEih3Y0hqSlFhxUrnf2Hbiofco4FHshfaKCVm63+frms/vzHJpyB7KfIC0lBz+gHQiUl2d+xXZ
3l7UkqUCwAzdyshrKCgBXoppuJ7rnTWrAdhmQlp5Fcp/I18bfHsNHJmPCQ0yyJvMFRVNsIhjpTfw
YZBdIDAZRuIwtXfSmBfOGNcei38XdvMsj9U9myeuE6dN7JW3dcE9vfwCQeFxd4sQ7gyegi7dkLg9
zlbTjuwDzzaIYqjUvdGk2iShp1A/w8xtaQ1yurjXmNWEfQb0ShYLk2HfamzosAdSdWcBa1DqR9L9
bUf9vM8agJ5zrhZvrOC16WSgVTcg42GwH8X0hJ6n1QT6kuXAOQLNAH1B1UW4B0wqug7vBLwUb9g1
r7f18doFwvef/big9rmmtNFk4cc7csjKpyo+TQb6Nf3bUhavMiBp8xBhZNjEcooSoVyJgQzwbZtd
WLo6CVjppI3bs81tQUvPBuLXeUgy+nUByb28XhI3Q7mrIAh1nROJp3saZn/Q2/+mKrswHF4URPeO
Wa7kD5cUDcPxcK1hQeZ60aXUFMSDGZMyKaiy1k2bE1HuC+Dj/8PSzoQIJ6VLKXA0eioF42C/VVHv
l+OwATWBW1mYnJcpfmOaG9DXrRisJbuIOG6uXAJzitVdri3hLZL1rIa9b14M88Goe0fV7rGzaYp4
ofl2e5FLO4m2LZRXUNpD2VkwGgqtOJQV0uxufG9JFJCxPeYk3d8Ws6T152KERRV23NV1XElBUvj6
4OZpkBbIZ7/dlrKkjAAKfHVR4K0UbXBkZyoqzo0URDsq3ym1Y/DN4IcEZJ7R2giCxY2bw1VURoF7
F2uyvNaMmil4vnTMFs3jyJfTbzael9srWtw34MJRYJ6JiERkCeYJ1y1aI6TASnYcXVqDem+i0oZR
hrflLK0GdDUg4UG66Jq+H2S7Udq0A5wZGAkNg8FkbJic/rwtZWk151IEZWsKNa/7mEkBe+zbP7L5
TvhW+eu+HTwQ8KwR188TGRFmCvcH8M2BlpIUcOXA+baT3LAHgdbKhi0ZWCgY6jLo2UMRdN7QM++F
4PQrzlUJnaN3Bdag9a07Rq49cH+9Mjl/8mXuQAbjDuBF+CcmiInF1mJUkOAayRBME1zmbsxSDA9r
xufbp3PNsYGaDMZPzc8GNOFqUhq+XWpSHg5BnQe1+c4KMPMFRXW0lO9EfmtqLwQ79h/tgaXbvAgS
UH1QfrSeE3KIQV7naZkTutpPtfdaurn9aQuZzMtPE7Zb4m1rj+giDcofw556T9OWb75LR/37ipz5
4bje6X+3YNbgs2NNM7sIrRhyOjAVTCcWgWe+9EzbL9R93Dr2d5Y9auoufl21J1+Oyy3Rwkua4ehV
NkB0U+4Taa+GW71A6tlR5IPe7vL0m5a48juJTYeHmzB3k5eSPFQbUNU0hDr202Qg2xods92k+Yr9
p1O2jXFsplOE/xkzazbxa/pURU7RYbgkORQWmrcnJ1ybD/qVcLi1DCEsskw2NOpgD0GLvvfk0KSv
mKyBqdKvnWxgAnrlmqaTIt/Ux5uJuTH/U57avNxE5ClJtxkQ5Gm5t8Z3vYr3WqBH73L9UBSermFW
YaWhI86jU+bqvVNYryn5bFnkJGCVSFfe/q8K5K1lzE/NmSIY8Wja9RixQCseUBwcK29SMSEu2s3k
M5MzuOVr/Ct3mr0ZehPsZV842b1eugZOAaPlgZGJd4l5R9ws+sYtb7D33RB7WfqGwcW1EXT3yeO4
jw6Kr4Hhze59bJqDY2kOcv5cbsoHMroKv9ceLfsxT18zcjdK28phz+NbLTtJdj/cGRhFhNHuaPtT
jlJ4b+ce2G7sVZrn2SZfbQSQTepMMzV3W19uRMUt0o5IOQRgzALkj+cYNNzU0z6vy8i1xkIJ0pJi
wq9q3FOeM4z86cHfNvK1RvMv2pfLD1FkxJ/IQWN+IBInwv2Q6VD3IIxkwQR1AQbTlfXhZUC+G5lV
d2q6wPpTm5rTAEgBfkef2oavSnubf2S67aRM9Ufd4cixgAoapLGUZT44xnZzspfGmVNLTt0Tt9v2
RrOz5sw++mStPOhaYycZK+7r6lqETVX6UqkrOwaukRx47Jrv+o7gWpT3ahBl/hhZwOD647izey/J
QbUVI1uM0mS5z+T79F41HY3sEj8ZtiWYyxVvKH+Xm/iABKOJ4QK9g+fCWWNqvn67sf0zcypSqhaw
KsL2x1U5MLAMs+BD2z+oD39tdy9/XdiQRI0RVFL8ethNOItmkyvbzgJuvXTnagaR7+xh8juef+/V
Y1tFCJritdztV+P7lYahuwZT4xHQwP++VHUrbVIp71MGRAm/JxJ5AB+YU7L4ocz0Q5FMTqU0AC/D
jJUoGHDFk2o3DOm2VOyn3pqe44H/Qv7uFDdW4dChPQ11uEPV5imMchyqm8iqF6F3kWzsUd4VE/NB
fqtagdk/sQJwaNNwI7JmyK6uLzYWSDCM/1Tmcc3Cg1ZJ6pBTq2BBk2LmbJ16ZT6g2OGHqHncPkOR
0x/lsUtRgoZUjazVTdQw+A7GUxMVaNoFZqU0HsEK8qrqiUcLAty36UkqPw2Mvg9Z5RVPXfyHth3G
yNPdYElOr/5gzUHNNVfRx62S71a+8tqXwlfOCAM4OSiM6sIhh9FglW08sSCiibnhZNhgxFfr5ZFh
eAXp0mNJMGwtMmHzM83viV57nTakHmm57dS0kN2pJRouXt9vagBKNhpoKI5xVIB8YiwKP6ktB1Yy
R55lMhAydsamVbTu6fYyRC7ffzYbvjTQ9KCmAGfEpa6i8WGeJNqyoATpo6mA9LEHTygp9b02DdtW
31vWduQ/NOLa8am203kgYyGzjSXzfQVPhmU/lHrybn/VdfylAF2DIh6KIOgpNAUNAH5PnreWBcwK
nwrMUy4f5Ujb9G2+Ayy1HoJ46lY8w4XjhEj0gc6lSbisQmA5YjhnbGcSRGaNO6UH0Ef+l0Vhcq+N
mdgWYovZZTzzBKrOZKSjQL8XcADieNspd6aCoRzDlqLm3B9KvoLLnndJMEPAVP4rUNBQtEgWellC
IBt9NXEwPXXUt1z3h7Ubu4ArxnkhpzzTNKAqJ2KxG5uMjI7YPNncpWW6g4910u8i6a791bwNNNxE
8oqRmO349dr+lShEgCG1wnyKIDFJd61b/gLefN+vwR0XhcBlAcB2rthbgk704Au2jFJmgVWFTs4/
7JBskvxJjYd9n38Ma4WARa0/EycoSKHlU1XGWBPds5NkuNZ9uyepUxzaFcVYeIJBTfnvugTF4IrG
64xD0JC+KuU8pvi3SY4g6Vq5UwvRFvTiTJAQbfUtxTgBCzZSfc+3/Z/we+6qnxr6O512pbixrIJn
ooT36f+Qdl07cuvK9osEKEt8ldR5kno8Ti/C2B5TOeevv4s+59jdHKIJ+25sbGxggC6RLBYrrVW5
vvbAkENU+tQ+GaqnbIZtEdjb9ogHxJFcZdkGcvZpRd61dmYIW/ziDBj/9AgWidsmUJCFv947zpNJ
DdQWnJbt3WP8NPZe/23EWPf4qG6HAxraZPOJpRvIPQRZbLVdBV/i1G8BDmheip2xUzFwUzlY6CiW
UT28zxNdrY6v25XNTCrTWSbUGPbj8NDN0EVZk4DobbtUP755IRmHniQq7u+Qe03iF/sy9so1WE96
6UMvYg9k6Dt3q3qBM27ir5JbJlwidA61HDSCAwR8be+VOSlLJYL5BRrhmHew9LPmlTIgoVhPLsRw
ukjSokgUBZeZnlYjqN76KpiRaRgxEX1LYuovDSx/vAG/lS9xgWQL5DTUUXQtTdmTaWYbN93F1s7F
PE3JNRBeNWSUUQ0D0RRA0Ne7WBcDTftRR7hQHsxdemecqtyz/fSx7T178KpDvlFHTwnNVuLwii8E
w4xhDimcax4z1oNdJQN/CFQU2ZBRX/fDZ2JVG6c8uRmmSalAHdVfwJnmT2YksS+/es75540R2ADh
yNAlfIyar31X95GF562JQzPfdfYnJx93Znm3qo+WAdJZ+q01PTMFG5Z+ryVJYNLT0O2m9sPCPo58
UcmWmvu/J4l1WL8NuhrRc8jIKzkrESXVCIrYHMCT5FxPP5X16zJ9lBy5SK/+yHjXJJbqSdyj72Y+
pXeWvQe33jY/xQ82Rh+Bbiq0n70Jw4xvyxSKZM4m2L/QJsLzBqlK6dBaw7KW+bXTH+ZqZzrhbREi
ZwJN+L9FsE+4cP8cAxMqBiCwTtGL6a/73iMP8zGWuWIiH+JSCmd0LJBKIfjIZpi8Z4dknp0quzVH
w4u9a9VD1++lZGCaWCSbVoWcvw32keuF6fVUlGCVmE8gy9hUe7pBecF5aDBmlfjtfjzOR+cp+bZu
bUxdNA63N1VkHVAz+S2bsw5OUbrWupbAlO1GVE+AzjvaL7dFvAfeM5VH1Z91EOkg1uFkFEgAaWYH
GW2Afuu9e0h2/T7bOX69M8/KttjKppAz94u//JcCOT+wUDNz7msInPzZkzEfCXfsYjWc79cZxeSk
fYEdKyZA3JtHbf4WK+MDTlByp/iZgCy0vNo4TuPnNlqiecQ6lOdtc64xHoy+gmPpMHruYd0nxybI
jvahOcy7fK9/Th+cL9HDcuqeJK6h8G6jrQa0KqA3BVqP008Msu31DCu2wO79kCuWp9Wl7JliZ/Lu
zAzM2MDMAXQ/8eVrF/2ItcHOjGyTl/7ZPLobEE7vk7v2oTsM41aik+xRvyWOe3qN1M6qqqyBcvzZ
7clzj5tnbJONdqr309P0OX7IX5+R/5U8+ELduVgkZ/yzcs0TmzDFBF3/tEG7JIbYfMgGSRJPIuZX
VHFhKQt1LofKhpjR3SsYIrU+rubDIsvMi9JMaMv4fWS/3v8LMSB6B77HqSCm2RdF4O7qg914Xhlg
2kagHbtn08Ngq+zJ2jS+EY5H7ej+//aT920WWoFabWiwn/Zndd7FseZl7QwaW4k7IbwBvyhcAYBA
wwnb8IuVAi2qkqrr51Oz7tBEijr2IgOkCm3WhQjOCy0cEPBGSPCfZpKiO/VBw1ZKdJ7Z2fc6z4ho
/7MKTuerpB7TxcUqinBqvPKLpXt5eV+OZ3TNvdkqUKPomJcI5Qcb/ceGXayLU3nbobaW91gXsufU
M76td8uru2v3YMHbOvfqdzi89vd0fzS+IJxQak9G0SBoB4MR/f0B6DK/PjuzH+aMdC0+YHnsPPvY
+fYPs/a6CckcD8j310FGUH5bW5ARu5a4dO2oJjX2GZQQrrJLkk3X/3XRmy0Kqqg5Di4Z4Y6yoIpt
thbMlwtEh/2xoM/NE7iGPWkNX+jEX0rizk+NmqmLOlyx7ON0BBvuVj/U+2hf++Ap+SejDOfLAT6W
kRhzD03UrbFqYwjWadSDR2PEXDjP+Dw9rJ8I9ew75zj9sAc/+l4FiHRLKgtXhC/QhXTuktMoLk1M
o4PXXPgY4lL9JEj5HehbpnvIMrrPzY+ulBZzhIEKyHp+r5m790lb682Ilh/0qaOySeidagRGd0gf
Z0P13bz13CUsyYHmn2L7G4ljj2TbaDok/feMlp9o+ZLO40O/GPtFBiJiJ/vOXFx8GadjDci3KrNm
p9F+MnUFPEmb1fH072US0hyz8f4pUr3cCk7VqgSc3Ks2QtWijYGpo3iVG/+AMjyeS1R6vHJ/VxdB
8oEc/sUw/lkpn0vRIjNd1wgrTZtD/tQuFFC6T3a7peOHVvvR5F9HDS6XG/bSXgOxb3whmrMVg0IA
lEpx/GoY3dsh5kxuiF9vpsD1mmA+tp4usRzCd+ZCIHskLp6ynlhqEk0YrkjdSgsaZQYqMVIMSepG
6IFcSOE88ETX8kVPJywr3be6pyG2INnRlEa6bHtu6ChfKLSWKsvowEwtmCMO+vilUB8HzfTSyDNq
m5XlK+XRWEbJq8ZU/5ZYzlDB5zHVJcfywJuU+eQh2rr7pfeaT7cVU/SQAJON8SgoqtgAllyfVRG1
cZr363yqlsS3591Yw2uU0cAIhQCuAvAeGK4g6VrIrGhVmXYGInf9SGrNb/pQt2TgGJkQzsrFFehU
rEhHiGt8pIPrqfahL8+3d0uk2dbFQjh7ldbmSDsdMtzoOUq/KRj0dluAyCBeCuCOY2on4CQ0CEB/
lbv4A2bv1Bu7OQAoMlcAq0keJOF6kLsCwBFFcIAWrw8mrTtt0CqIqw+KL6OGEB7IxY9zBzLHVppV
A34826Mk+FmRRCC/ENv8DWFgof99PHcYLBs5zw1+X8eY8HB+nDGeyGvC9FUL6Ycek7S9Znv7dISm
9FIkfzyu6069oyGCTF7AA4TGvOjYO40/FFbgdmCI6t5Ad1Yuz3XTokVQBbsqxq4u9IvkO9jWcUsH
DIUtHEk+Aqz39bm1ETX71DFxofKkcPzRMupX103iY6ovOd2YuWUvXjKpaCrTcrV4juLaBHtFqmnz
IWsdsh+BU84DxWzUDLRshXu0rHK+6y0yULSJ1bI+ftH3MkwpTgu25h0Gyk3dXOknptYdYMLlUCjf
q6bJdzoli19GVnxyVkMGBhEKZdYGU6UAcuILnrM+qwkY3xFRjS/69Eq6Q1ObiHt+1Obz7fMQaDrD
kSMCAGUa2i7Y3y8evBGzWfIph6RsNszAbGJ7n+pt5SMwIBKtFywK3F1gTQfhLWJf/uSpUSuDqaKr
FrNf1CYDnnO9w1CuSLlf7OLD7WUJniA0u6KZBKkSBmPgtH0hrRl1ZoTG+1H9hMwrWq3IA4PkGdWD
mq4BiDTC2xIFbzogVhgFyFgnDMITY4+oFAHerqlAMhC6LdaMBC6G2x0GUMB1mG+y+wdxbCORUAZs
lo/t49Itq6lE9zABZaaBIonSm7tMdd+o08qeJ8HBAZfEsCwGIOzvWFcTt8BMtSnXTmYVgTy49eN5
9TMg2W1z/dD2spKT6Ow0EOmhYUQFcpFvBWrq2LF7NLSDS2ndJsu+71oSJKmycalz7Jzyc2Nrb3+/
m4zgBTuJvnIQhHK3wKGqGhWuesp+GoXxs+gbjJv4runWz3+QgyND04kGLDyf6+2T1sFE20E7ldlL
aWY+gOq95nXdX05mZmkFmA5EviAG1lg35PV6NL2xyqwfQbRYxZ8dUm+n1QpAfypRQlEBHuhhwGvB
2WAgKuUe4arLOhsNSdpJV+o1tKyiDwpEYVtt1uaNS0Zns8x99+aSVAFN7kgPo+XKWB8F2slGBDMy
LMyXekeuMOjZTBPUCk8u2lP7bNzmbr11Kb3vib6Jsx+3T1AU8V+J4yyLZsaVifEV2slJVb9GUbJ2
msCcv8GEkjzb2XiAbJP6c2lvYwwi/XsnC9LB848WR/Q2mlxANC9a1JTgYz1VWuU5EZ68NdpNxEW7
9H1d73LV/JErtQQEK7iQeK/BdcNwNxjIwwl1wdPbYfe1U1HGHzBRt/xUjsZBUT9UVr417FrSdSo6
UAt9jSCwgECLv/+uVsYRGdGwC2KnoEzRXB7Vd0mTbYuOYqCqFUkS+KLlwXEFypcNGVJ5Fls9W3W1
sgv9RGN/VVEJRTsgbe5HCubo9i5FA8ttFRKuD2NUAAsDETuqsNeXs1+Wwa5Qcz5V6+Ax4mNyZ+XJ
vkBXdqHLyLkEzxIQOb+F8clue51mt3E6/TSMwP6MWgNAE4LaIknip36UzVPkvAkXtEvAXyP3BnQp
Q41zmrIafQ7q1dIIW7P34/TRQXZomj/e3j/uvH4JAasJXiLgBdmBXe8fKreGE5mtEbrTq0PCdeo8
mtxl0QGkUmOlBrelcaf1X2lwImBgQEz0CyN/4SCpXduMjj4bYbYmijelyUYf8m5jJk5Qo4C+9qMk
BcGd2H8EAj+NfzFKEe3s18sj89xiVLJmhGirS4ewRaN+mR8pqARvL4wLoP4rB5YTaVIWPrNtvliY
gQl3eQWzHrapMfistOVhoP2wuy1FvJo/Ujhlr5PJSpNRN8IY1VOr2zEyyZk2HmY/3xYkUj1gNBFb
YD6R9W7b8q5o0pQYRmgqql+guTypLA/cGbeliJfzR4p+vWkUfZx45LAc07K2U/YACIlna60nxfbK
lsMpuRIDdFmZEATtA2jjHDcfXUdiaEUaAIZPdlPBb4BFXS9mXdbE6g1cpA4txMjrJuNjZuYyrj7R
dcXTjIQ1CnbAPHL6XJFhYt1zZjiQZ5c+Wmo1ngnI+Wt9fKaKAR4ifZ4Pt49JdGmBooefhfQ/XhBu
ZUZTD+kI9F1Ytu3Gbd8i5byimAHkWIARRNvbwkQ6cSmMfczFRXKjucvTWoFO6Pd18sWsD3HrR5aE
jEO0JBej/Ry0g8O48iTIygjyJLtKzBAEOB+tebMCUaLfgfhj3+syviqRLIatQ4juWPAiuSMz8ibB
kKvJDOMPyfjVxgtIjR9FP27SWrJ3AhWE6jHCbhS1Eeyya3Cxd7pJF9OdUzuk0doe0OQLdEmOSeC3
T0iwHmblEH2htQimjru1betq7QCy6pCWgw6eGysctdZHDRjkaciFWQn9fFugQCUAicYwXBBUAo3E
g5Gs1czsLC2csMbtCxSM//OdxjoBcw5M2CKjMxBKQ6UZVSGw0On8E9VnU1dVHaQtvRUXPvJ8GPs0
W/k8+LO+ut9AYBkbktdDcKuB8wRVBR5F1oLI2fVhSIzFXPFKKc29AUqMFaC+8pCW7kMVoXmOthJF
EdhDzGcCXTsiUaBleYBxUwAdVXSWEUbgCbKr1yKe/XWWJRWFO3khhXsTS6Nfm6aC3UA7njGinRIO
9lSh1PYPr9XVcrjtS9U5s1JQR4SauaKRWKte7QkpQCdqpMA4kfI7OCpkkWDjUUq7vmKNMcXVkFJw
9vbzzlxDZUmeGjoCJpBjwsADMQDgq7wGc3Fadzwt1qMxBQr143i/FmD7axpD4v+ytV1kAJnjoTsY
GgFeJrT4gfv5+oNKvWjVqI6McCWI0aKfS677yQMoY9YorLsCc10muv/7+4iAAlEFUnhAoXDnOjeV
ntlFbYU56G8cDJIcs+dieYtRsrwtSKCmgO4zCnK4Gujn4tbWlYuj9phXES7Kg4uuUXBA2pJoTKCj
VyI4k5muS42CRG+H8bomO7e0D5majcA855YHa1NJViSw0Ji244KizbGQIeS5Gek4xanugvJZrxJ6
IktdeEYZVRILLdq3X8zSrMOJDYy41gl3wVyvfsyskPYpvHkwB7QJOIRl4bPgLhiogUDpcB9gLjkx
nQ0nfsEkiDA2N6kD8CU6tleM1RnMFxVjoW/rgkDPIQz+NaJmeD680oFEbwBDcGuFiGZ3Fe39CSTu
7bdyeenyeKtitE728R8kghoBDQIgJ0Tvw/UuYvI7Hc0KEheqvxhxnB2Hwnjp2t5BczgmSDt5Eh/G
RVGCFUyvwW3hghfBwHBl0BngnbVNldPLcslolKSVFdrm1opejUDx1WE/DcdUhqUS3QCAxpCTx1Fi
5Du3zAZuUqQqPW6zYniF/nUeYi+POj8j4e0lCdUFLU3AiSEABOHj9X7aZJqR4oysEMCqTa++9car
0557kNNMslqtSBRsBqowhuFggAFnOEgHYi2YKDtEj9b9Sr3Zt4nkgPhsHTO8bHjrbxncCfWuk+Za
VtqhOy7bdGpeqA2qgPatKgu/7mMMGJ93HY2e0kRm8kUnhgoqUuAspYsw+nojh3KeaEVWOyxszCRZ
DSfQp8i3evLoasnP24fGV7p+LfNSGKcePU3atUwXO7T1qEp2qKSo6gYDmOs7Z9TId22dbFBGJvYT
ycbjCFDUvdIN2ddlVNxtrLlIykTQcep3mU4+3f424T6YFng8Cf4L9/p6H9J40pCPye0waqrvS/9V
pyAIoMXXIpLO6mU/xb2ySMCA5hYseYwMm9PdNGqa/zwTGBDngT1T0YKodPZ9r/ir5sVl4w1V99bP
xVbXXm+vUvRkYIwpMtyoKoGqkFulmZSLDVInOwR2fZdPkqdCtIeXv84581ZkKZqd49fBOQHelMzP
113+cnsF7Cbwm4d8p6rhJoJG1uai795du8UFi27oVg8UAO5ZP/5L9I2twWVHeApr+Q6DYeV9XqqV
E0bFqcJaMK/99iJEGwW2JJCPMSZTPKrXypYsM3W0pnHCNmZcRgvdY8CGlGBGtFV4aVzoswXIn8P+
fhHBLXZUZd0y20hU7WIAu57lU5eZdeBP41IEp8oLBhm48wgRqkJ3josuJJJsIhecFelGb6jfzuoh
aScfHKJ/n+4BTRMLgzF4DJeI8xemPELigtmtKtq0KQm0zvEwzFcfRoltFj2eF4L4NC3JRyUbBx02
C5jncgRnxJ2iISGntJ5aaB4xJElG4amB/xqpYZgHTCy5PrXBaBdXq4kd1rXloXt3S90IzcEy1meJ
GL6OrfWrMaUrxMSt4z4WnTbtMaDrO+Z0S3wtkckB6yOa8BFWgVKLMzkKZhc2SD47Ye9Qr+hTf2pl
3D6i6wT4MfqDkYHBKBnO7iwrEJPtSmETlNrXpw5TjMJCT71eOvdHIAnqhisLcnccDt++utRzjFqd
YoeO+nGCv722J1DTYL6mxLUX+BxXcjgliPp5HYoUK8pBD+OeAePzBqcIHD1cnEGSLxBowh9ZaDPm
PAAyDdFUMoVTe8PTAbVyU981939t8RjpB6IV5AlQCeQWtC7xSNQUTwMMhRlURlmD2nJtfa1dOq/V
HVnPuEDrwKsGWlgw8sK14VPopNfcyNWReGn67+jh8kvt+faChLt2IYBbUEpBpBWZEJBoX7L8oTMA
MKWH2zKE2gaSf3CLIz2GOt+1KciKnnb1Ujqh1R806yeaMpI67NC+cFsM+1TOiGOv/ojhjLg5GprS
DlhKbifRxmrBRwi+jdErKy3xu255HarBOjR2RZ7jvJaYO75qy3xCE1EzJrigIwRYK079MP84joDj
ckML7RL6uOzLEYzeL4g4PRDx7eP4WS9eB+s8moPkkvEd9u9Ec6ZJb5RmTRyINiBTM/pj2647Lc4C
B1bqewm2ZBrNG2qY+5Lkj12US9wA8dp1NFJoOghj0C15fcBThsFQzZihQReERMNMj5gbdUQSBDQ1
d8CWnnQ7PqV1Da42tzpX2efb5y66I3hkGFcz0DAgw7yW3uRmNlZ4bUJ97EDumuuZn6iqzN0VvJ8o
BRK0wkCFkalgpu7CC1nXKq+KpnVDeIbe3H4B19N2Ms8peHmmZDsNP28vShRjoLAADjr4iAxrwF1M
CwApZY5UF7whwTw/Z25QVSBw3NdqtMeg2aC322B1Pyjj/FI3XktiMGvJCisi841wDhMvMe6G7e31
mutugLb2BQnvab+N1P3Y+q4S5LJ2HJEY0FmhII+UAvpjOF84Q/OYQxek6JXJ3kxk3KNXZjPQTW3b
B6pLrITIGAF/g6AeEm309V6vyRkajHqdTDvM5xokMCXqkXlnWIdCr+2tjhldktspMrDIITgoTaHD
D2XDa3nLolAlSwwEpgTgHtWqDQ85fbCmpbKxXMKVMfZS5K/RlsbPVXDB9WiREStbxh4tTQ4oAqZK
8xp6Fye25B3kYUW/bI51IYy78laPob0dPNoQ4wpBrzAtub2vrQqsdQrGMAVgZxy9sTG7wKBJtdHm
YmPpKeAkvf6hiioVLAbVsp2MWPenyNGe0B/abOa8MY6Iisq9sqQAyicyjg2RpWBbg8omSD1sfkRI
jIKt2oKtPGyq5QXEMwfsluQdEIuAY4WJnnAU+EJQFjfl4iJWDpPcfqu15uuiLjJMl+i+sC4IxvjL
xuZw90WnWTf3vYW9tyY/j7SdOwyn2Y18qrUg5Yn/Dkvw66iR02ZBCgpoCPc4Dc6zIgGxlx2uxaTd
WwbjuFvItDMxWfFbPs9jeNv0ifQYYSu6T6HDaF7hlkeGpbNHAuc0Bs2QtaBDr6u8DuSIpNzeliQ6
LNwXEP1jYXDpOCUuFDSuThVzg0cn2S4E19K2GxlTiHA9cOoNsMoidOBfjroDSsKumYtVTrtMr8B/
CJq+GlFYLkPSCBd0IYo9YhePlGsliTbbKEOioXgMEgxx9NzClqEvRCYNzigIwS3dRsmDc3V01m5B
MU4rJFGte4rdd17srCOItSJZSCQTxZ3QNOUjqqrMqa/s3VTYrjckQKXl8yrxg0WpS8wKQ5s/alho
xOZnXkbAC2a2mSL4Kp/S8afi9IGd7/J5mzgZ+AazDUmeqIwmQ6gayN+j3g6/1eCj10UDDx1JIdSq
q2MxmE+tWz2ZMeg+7e78D7oOb4Ih2lmnMKcacRNNy5gjV6Oa+YMRoySo/iW6+pehQHTMiAbYYFe+
Ytvn1G5JMTvh2PSHibTbNKIf61i9w+iIb7dXIzKBF6J4bzuf3KxZXYjKzO5o2W+J8Ukfmi3rv5bO
0BEdEhsGgn8Z7RnPpQ0/YUSSxnXCqdpQ0BwX4Dbe5LKGfJkUTtNXTQUmHY5nqOlevZ7rOUD+uq62
t/dNJAWNnZggi1gZOU729wsDgTVqtVbA4ulDcZckR50a3jI3voLerL+WhKIULB6CZBb1cZKou7qK
xuKhGtMYfARdnzE+ZuP2ReG5pJEF/wJ9gAeJ/CCyeNBAPtsUEWosRhuTcO6SXbkSeCA4TX9RKn/O
hrfCiHKJByQwtRaA6NB2AylwDBu83skS3XzNMFcktOz8rUkKsDPNimwyiCCkRXsq/EGsCKx+LqcU
XdFaxTT1JGwHX8/BsQvNAGXl2nj116re3D4xga218A9jLQRLEXyX6xUVGrwKNxlIqKVr7ampTr3O
Tj7UprW7LUh0WEikmYgrWLmcfz8iEjdrbLQkTLW3rjySVtnaEJZXuu8Yn27LEi4KdJ9MGDim+LHJ
cMlrQDUWEtLhjCa3UrvPZATogjvF4rTfIthyL+5UlsYJZkKM2Ddi+iiUbClYkFVaBskUSy6VaOcQ
DLH4BXlVuNjXovQ5KZqpwWpG59uYGsfqpQVCeWX4JllBTaR66FNBfVlDGekdwj1vK5uMqGaFY4IJ
k37cbB7So9uDeBkVpdtnJMofgNX/jywuJlsyt6VLq2IHc784rt/QwUnOySEZvY0CZi4ZxZDowP6I
Az/+9S5OdKkqBdT5oQN2k+6kN3fzJ1v9cXtR4v1j7LloQkG9Wr8WAjiD0rmLScJp+tolHzXzpSDB
1A0eoY+6mQWzbHCBUDfAL/Y/gZxBGq3Jcqm+EnSEUc+1wSqmfc7Wp0q9G5tOYvxEt8rGxC5m/vCQ
/KJ0u1D5alS1BWUygkp82E0fxuppanr/9gaKTgmuObu0YOZEBeF6A1d7XroC1JshuNN8rQytag4i
86d0frtoLQ6gLPBmwZP5rrxUAjnVax0UPYr7LEAzaX0mrVrcl3q5+4cVAXSAUAPlMtTLrleE2Y1t
uZoR9M74CCCXVyVn5Fbif6i8MAOBGgLibxQYuUejNvtqImobhW0UZJY/EK9wPtxeCU+ZxVw9yMBA
OtZTyaBG10spit4EdlKNAFW20i12tzu4Wt/5rVmmPpifyzstTz/puttukEtb/QnUsceycsrdUGjK
Y7poY2Cu8borYkPdGGOG3ixDXe71GPQxPTDZm9sfzLxbLjf8q5EDySxMLUcX4/X3NmBqnHuHRGG/
qvdRS59K5a6MnvNx3FkoTS3ky215osvIGkf+J4+zaFEa02oEf3KIFnsCjmmUqTv6SmVDUURRy+W6
eN9UVbBfmhVFYWzpP0ikYcJQWgQtMidobQE7vobQJdqmXea1piwvILo4aEBjxT1kX99dHHfNsyUD
ditMplfQD3pK/82tZbkOkRUAuTPEIKZAVoVTNAfszkbSp1FYLA5osZUp22mZ8aVvTBCKKraMXExw
boA9MTQLBppg/Af7nAvDpk06ifoYRseyznrysxlGdkttDC4rZTOJBQ8EojHWowF1BL6ce4VIvaIr
uM6VMMPQQ7MC/WSx+Np4t4wMjOybWeSvlexVF5wZcp5gPyQsDsTTfr2+qHTzJa8ddg8WdId5sUI9
mVKKZAAtz2aTIW2N5V3LaFplTpXFVMJ00ncjwCVRqW9Jtrl9w95LYa2CSBqzqeUYD8VtH9UaANxr
KIaO+0Vj0zMwZFQ3/xrAcC3lnS2NNIJOnii0y8mPzCqIZfPJ3is4k4CyrwWoOobNcBoXqawtcSqj
MAe1ofE5muJA6e+L8elftuuPGKb4F4o9TGoRGUmFe1Qq7Skh5nrUonJflURGLfz+Cl0viDO1ydyZ
yYABfKEDtp4uiANrR3bzX2Iy8QCh0oQyLPI1hoNmbW7biqSDAzLqhEG0isj1VXXroKMqBXVjZki8
HYF/yvDWkKWxVickh643rzXmvtDqGlrQb4vhUV1G3zLvlqnwlXxrZ0+5/oFOyjYnlaQ7RPDOMsk2
Y5C3WIcnd2yIXOqutrCZVfdNS19awysdTF8otrW9043zGm+7Bh12ifsYPZXtVlU2mJ5B5kc1zj6b
kfuhLWRotfdmC1+EzVAN9EcCiMdZEEwEsowEOX6Aur6WIGJPbH+sjnh85hd9iH0a3NZb9nPXDzca
Y5BAAHoMeBHc9OutR3Kx7eFhR6A8glFsRyUO0qo2Jb6mwJgwN51N80Awj9GV11ImRaUg6++wzQvM
VbaBS+g1MlShYOcAQ8HbAt/Ogl/G7VzlJNmkKDD4azNvSefn40cAmZkjWC/BsnwvnB+3907gHWC6
A/LbaNYFWz/adq+XhSlKZl/2rRI6VTe3m0bRwFOgACoD/pS1n7/ZY5vqHvAexQcFhanBb9C+2wMt
3pO/b2RgCkwcPOEYb44O7OtPsbqxUdzSUkKtsFCcb5rX2RxlgEOeSppZBTCQ4EFAaIy66bvIbhln
slQGFuzmnq4XB9PBxCR4Qsbi+qTf5iWo4O5dI3sEZGE7KMBr/X3zID6BdfKirQus+3xoZJWOTVHY
VcJJP6btJ0xcczsf8ztuH61IYS+lcNtZt0tmRcRRQqX+3LlPBqar1qtExnufGSthmSA4KKhY8Zdi
UPpWa2lGz0idJPlu50wvaRUsz9XfQx6RnGGULYz8AUl4Tk1X0BVMq1bQc0p3aB4OsvqerKk/ZF/+
ftMu5XBvhtPZQ9fbOT3HKRrflubYMOxeLXktBO/f1Wo4k52sTUctG9uWpiuKI8dq3EeW7ZUxqGhk
RyRUeEcnuNwmmp5tldODZm7qQXM7el6rL7mxAfFmqrl7Q9GeLPMQ13mQtk9W3nhz2OnNYZgbWf/d
L3oqzkADaPPnC7jDszHwsaZdT88fE9tDJ4Lh2VNQhMMpcbw48+sEqSO/jfw7v2gkr6Nop/Eqs/wA
iNXfsQY0es4G1I30zObtLZu0+++Iw3mR3ATRbQP/PUIdpEUR+nKB+wruBxAyGPSct491vXGHXTxJ
dFPgBoK0+48I7p2bFEuvotWkZ5ZEVIzWs40HJ493Utiv6BUCgwy6jh3WrsT7MgSE006ctPG5f1qS
Y5e8ze2prxs/oa9D+xipiaw5iDnivIJcCOTjnHLFOOhW7eNzadveuL41SooZglhgxMgQ7iot9nRQ
sedp592+7iL7xfC5NlLxSKD/8uouXF5Wd8VkeQjO2nqbuRbcpE8TysiLiZrevTvI6MlER3gpj9OS
qi/wbjpdfCYDGFeWcM0ijzHVyoAcv9CW/I7CJUIWCa86/ocLShpQTcxdOcVnPdtby6e6O8X298mt
vNa5Q8sZXOGK3usYSlmetfXrXD53yrYpxl3S/MO9uPwQbsVOEqsAsOjxuR1POf3a6R/jWaI+oqvH
Rr3byDXhQeWni+YknddYN+JzDT3pI91XQUTZj7JqlUhXUBNzQZcB/AjgwtfuyTzoRkpsmmAGV6BV
X+e6+agV+/TcO/1r5n64rZgiRbkUxt11NzbbbOrdGO47WCZn85RpT3Hr6V2/+f8J4l+HQkPnUefE
5yTJgnp50/LSNzsNiRNdIonfPyDQ8H4zlAESPpg9xT+tPW6zEaVT2JQbkqrbTgvqBuxNRhCvGxJJ
nth3ARkvjntjBw2EocmSTZgsYcK/8/Uy0OJvq/Od2mfd1gJ3+bEkWyuRdMLwDw56hgwVnDEA5yBr
iWEB11qi11ZiWZGhhmvbbHMFAytNdzq3s1L4ICo69In68/YBigQi2kKOiFVrAa26FlhobTvaWaGh
cxYj10p7n6sfnR6vnZX4YyIb+yeShmALSTbUqwDp4A5RnyqnmYxaC+csKX2rc75FpbqNWvfzMC5h
Qk1ZUMC/ReCQQjQAACPiAbTa8A0DblFXXQ0IRLiqme+M1l1prB9VpToir+3TfHgymmjTN64kF8KO
6dJ+cmL55oElASf2kkEsHIufBE4KUbuPtw9OJoIz0Sk4LxBmxsj/ZvqxyPstCp6SK8dbRtb+gEZ0
JNhxjcAFwJ1WW9O4HpyEngkttqtDdngu9kn76fZC3h/RtRSmMxePqGmTZIxy+ObqnGPyZuWXBvEL
7TnPM4wBRqWO3KMQ+XxbqGxpzNpcCAVtY6SPPYQaAzCtFJ2g1YY0muQ2sw26VgMsDT2gIEFEzyRK
GddSlsxc69mCFLPsPKNtfKebfKBJ81TWliWTxGlDRJZSyZaSnjHkFNmFWd1gPksmK6sLdw0jhmzG
jYTkNbeeySqHuashxcIYpZKA16UJpO/xu5wC1A6JStbdg2uLzD8npVFq1TVn+MLT7KCtnipe5wB8
nD912zKLf2GeM6DnAnBGhLe14v2dgmQoMdxWZMNAz3d9XmVeYojJQHBesV7AuUlB+5qazva2FMEu
IksBrxG+Btgn+Oy1XZq0i/CanYleHsCh4PUaPWT2420pAo24ksL+fqHhVIn1DBxk8Vlz3U1cvtT2
Me7rrdJIoPzvAkR2XIjfESAi9YS0E1vuhaDZqFPDLODYGNFrNmDUS+wGVhnW88+mfSi6r4OqeYt1
mOb/I+3bmuTUkW5/ERFcxO0VqCt9xXa7t1+IttsGIe4gBPz6b9H7fGe6VJwiPCcmZs/D7OgsiVQq
lblyLYxlQC2z+FtilA/7KAgDxYJNxZjbpX2A6QGETUqKW1ILUkifluO36QsQ+lvZ99p3WyYAlpsZ
nFamdMb0pHA6N8VLIovnQzlA2mBQjjZ5+vvvhkHERS0V2B+8PS+XMwI76OTpSCPNpGB2sX09fuxU
4J+3NAzWHARdATxewCaAuWYpBPZW2drcmWhkOgeIEJ4QM1IVkuFjvFH6XDtV4BNFFR10Z+iByytK
moSV0EuIYiP9AXle5mlqwoLb23aVsKFErwI8B1fE7sELpa8DkgKohZc1iwr+rZieuQ2ufa0/5WTv
sGoP+Ic/N5mHJ8zWUNBHR+syyi84bPzHggDmcqIvv5jOJ9VJDCOLFHvyTEgpzs5BtTCU/jgq87Gx
6cGufU5DYnd7tW+CNn9tsy39kutNBoBw0YkAaAdALpktqqVxXCs0ZlH1XEZbxDVXJRhsLgbfUZ1A
L/7DLS+XWBJRK5md5FFSYJbh5EIcO45Gzu/owI6uumPA39EHm9UHJz1A/ebRTY9VrT8j4mw40/Uh
xMQnusF4deMjkw89w0/RpiUU5DrDVERT/suo34GTbMRGRFszAU8CzA8oUxP908vFUh0KBS4w6FH7
2vBH7f6v0WnYTfD//MeAFDHTNDcr8BMXUWyantKEtadNSLjvMxTqb5+K1aWAWRcTcbhIoTp7uZQp
i/uCi6aIBB9PIj5aVfmQE+V028p1JHGWrUI6D9wJwM3StdnOfdtxohVROllngv6Gnv+EqshTMb3f
NrSSGsASzthSmcAjWi642LRWkynW8WnyzqdgJuWvfQmiFXaueOdrEECyCJLIeAsVt3YALgxLr/c5
sZxJyWDYqqNUNN5QfaPkXI/kkBe1zwYlqPE/zIfCvYGLh09/kLpaKBe60e0tkJ/Bi++AOg3Nb1AT
LGzGl18UpFQAcc9WETUD95Is8RLxtRInC6GH2AsJ9YYHrdr7yP8BTgakV1o4mLUdG0URnDdt+kbq
HjzmeV22KLWO1kkYWubPWpnvs4oMx9srXcKmFFbx/kBAR3sJKYYMJ8+rQRnBpAPaQMLPVo6XgB04
akAd8n1Uxg1ja0EcXGAuLsKl5AVyp8t9bXKzhaD6XOKkFEhWADt5JFlNA17HQaaI2i962u/NgvQB
JuGUQ+XY+R2Uc9qTVhXpMeknFjhjmW8M+6xtP5qzOFeIGKBikkKFwOBjOTU1Qrpb3pHY/FZY+cnI
49NUxw9N+dhmgC/e3vdVXwdvLaBFS4MLHenLrTChKz5yapWRrT2Mr6k4DAbC+9gc0PhtksPQpF41
PFn2Wdc6bwHJsJf8XG8xEq5caGjjYfhoYfADpkpy9KoBLieJywrq9hhom43G2WkQt9q4TtZCF3Td
ob+BJjDuFClr6DVS6Hg7VZFzQDvoJbcDdeMLroXgzxakA2SYU6vPKiykSEGo/p7Oz2TDxIdzSkcF
hSPM/WDQA2hxc/GiT5diJ3pdoLxTRrPqeujOEOU13uniFzk40Cwp64DERz1VPVHuWuuc52/gSBNh
DHrb4s9UvZYPoGeYx53oDwIvLlPfcxVdlttutbIP2GINBwwlLgCtpH3oFQ7SXg3TuVY2HaZ+kQEA
52jabtVZr2aVESHRjcY8K5pGziJ8ebkZc2FyrSRDiac9KTy7dsC7rvpAhO+4eVZ/1vSlRne8Nn0W
B8omeGHFoS6sL///p0/hlvMsyhR1cRV8Vc7DLB4U7czo23+xmctrx0VNFD1pqWoHhUE2AeCIsBAr
eOgwr4cWQZZuvXhkeUrnYy+XdzheCMtgsnQ81BJy7kqKUJDMx66GelvyOKD237neDLiVyO7b+pDN
Ai/YynedqKR7YBBBg+ZDTNKjzjn7RuljMu770ddq7kGj4VA6d1rcnhWx0apbiRd4GaE6DLobZIgy
tyjtBbindLuM8go0UKaDmUhesy1Q0NrnBRYMhETuotcjgwxqd5zHwSJl1Ii3ZFQPFIzN1eylzp/b
H/i6KIae+ELziSkncKHJc9GqljOH9XkVNfYXF4BX2v1xYuZPAKK5P0X+LGJr43yuXLcXFqWon419
nqVofUQO+OSaMmigm1yzP3pTBINCN4ytHlLQOgHdDeA1gJCSA2spJApmIqpomvysghpz/VLZT27X
BW3b+wm1Xhg/tQNBzYI8N3SjNrL2WERGsZAi4X4BeF6OETkQdyjDIJeraq8Uo6fS9D52hn1jK0+i
nn6UVeIRPnwtxg7C7t28ce2sOStOFargoDNDiiMF7HSi8ZACJhmVaqzsu74pv0+dom6UElasLIy0
AGnjvYTLVDq9rpXmWd6wOhqbzt4JZx5PRdZqG6nTiquiKoLkCS/7ZYhN2stOsRrXHkgdcfKaJw/Q
Vj7EqnbUqLZ3a9u3BZAQw1+CJhGXAJMDqhEAU1x5MtNc21RWC+WkJipY7/iWVhn+MJAt2tGVIwED
8A4w5aBY96GA9CmW53NaJorSNREIUr6q+Y4mw9FOhE+t35tIg5Xr8cKWdG/UJHOaCtWByJzQfpxJ
mHbT2XTFhudffyw4PZQ1FgQRCgUyqNEsC5V2TdlGKtlzPhpHojdk347ZOcvqB522P/pe1fe2k26N
bl5nsrAM0tsl1QKuX4bg5DgIE+TJ2mgqzlWGJ5L7gEqQkrHAcCM13pr4ud7PxRwQCMvALWrvy9n4
9O3aQQfyzLbaqLCCbgiV6gGgmY0otrKZ+MUAr6EggW6WPHbdwrbm5mUfaaIJAYB7dLofjIYgkNyj
xfejojtjM725PtPu4vGo1wGVj2RPihyiFTqkELIeW1ab+0lkuq9wADRvXz8ru4cpfGMZPkSVBaWK
y90brLbMtdziUWv/Uszn0qy8Inu9bWNt9zB6AwGQhX8Zd/alDVewhtq1yaPM0AKVKkhUWXoeutw/
QyHlD6sTgI22JIdWqtXApbtkYXNBAQH/vbQKvSGrY6zvI7MwHqveBVrROLlD4qH506Tm3Uypx1j2
ylkaWDENhuwhy7uNwLxSx1h+xSKCurR68bq5/BUFRKKzmFd9BGWEwBp3uCg9nu+66R9iPGiK6lXV
4DeYCbi95bJmG/K5S7vLN/l0KhTmNEKMTR/xP8IJHOIxJapB2jMH5kP6AqWbdDeiO2V4bunbW8+U
lVv3wrqsUFQks4lLF9ZVqr61w7sQhyQh3qh1O0TxqTuCTAscOAHBpXt74deRfOkjaWBDBMhwEdS9
XPeI8qadDS0sl++medLFidXoaHJv7rrdbVMfFcjLx9ilLf3SFshAGcMLAB62cDId6vixJy+lAI0B
RDDADD01ilf//McQj2WXoKJxV7i/0IRsxW7ccLOtVUtPaDKhr98lQx/p6XAyXbBBQEbefCt0524i
dMPYylthWTdK4QhL2E/5EQoRBhskh0Uf1VauvzuGUM+oF7kTNH7V9g+fuWh9OsX9vGMgd+CeE2eq
Bjm8tqz2ZBB8N8dZUT81PVpUSWGSn12Z1blHx9z+UhWlXoOYgQlzN1s6fSZZq3cBKOqZctDUvC4O
aWVy9TR2VmaEjlKmj9QQ5RZjvKzl+3GAUIpBLRBKKijKqJcft+MuG3Vzwsf11F11GI/Zo3G0j/FZ
3UHDETIQnuAHK/xS/bQSKAkH9kZtejV+ff4BkifT1hhbs5z7qH+tsz3xkmd9V7BwHH/N6jFruGef
2iZg2kbCev3uwcc1dMBSMJuAYQHZqWuRMZ5i3Zzy3K+tOPa4XhbH0Y6H73YRJ9HGKVo28uoUfTIo
+y4rq9YFzVCUjQ2UfpqjDhyOrZ+YXQU9qo7F+FKQ2Yec+G3DK/crWhwYOsA/UWGVyZtwTiG9pel9
RAvd8FnChGcOc7K/bWXlfkWBAoEItT2kzPL9qph926t2zqOmCHv6T6z/1o2NTG+ljIcHxicb0h1j
x4mtJtAyiizzVR2iJj8P7U7squZOgLKgCwGE6b5ZHg/17r5t3hIAsG8vcjXef/4F0m1T6mJOuGAc
Wfo5Tfh92xkBa3+nDDPRuz50jD5sBf/asy2uhrWPiPoP3HWZmQdP0uUprdNOd5W24ZEyO+qXKkP6
gsmA+Nvt9a1aQUkBlXg0iVAvvbQCjpqkqfWWR6ZZqadcb5uTiUniDXjiylMZVT0ksCCAACIT7ZVL
M3E7ZHHNDB5hdm9P3pyD5Vc+JNpfDL9/KMmG/+vLwZIP3mdz0t6lxtDzmuo8EhQjtyYdGVhjR/6D
CCsN5jrjd3WrzI8YJcTIvqGVoWHFqANpDvdB2EN385z0AWoa6gPGtzN0sAvnlI/lsFfTWew7BXO4
RI+bl4a5+UOlzqBXT+jWCNF1ggWg/4JXR/cAyIArLv4JTx/SUWeICqVO340mT/1StNpTJRLtbu7q
GHPYRg5mA2g1gICnnvuzBjbZX7c95OqY41fgmfUxKg2mPfm1xQ176KYsF4CPGycKXpI2TU59v8WW
dOWIixm4IWp0ENXD/1x6iJJOAGrpXOCkm/lr4vTWCF4XgVmH28u5ugQ+7KC8DL7npTglxWRDKVki
plZEDbrQQW4Uf8oBjIAkn6BSRavgtrXVzQOp3f9aW1b9KVfVM8csEyRMkeWWse9aubKbc7C8tyiU
/G04/lgY2kzLlDFGZqUNLFnTjnHTiQgtB6/R43NeDIFN543Le/07/ceMdIk2AP1kBnizotQxv2K0
PT7rg5tuxP3VbQMBAIiE9SXdl6ISVbmoaTpg27L2UELC0mras3C03e2vs+oL/zEjg7S4S5gzYKw0
6vXf/XAWEBIesi+NPm7Y2ViOLGxos7k2FROfxsGkso1uRtZxz+r1jbC3RLWLqIc6Es4QypFA92D4
UAqytct0yuJRRGrWpP9UdgxG07SNB0+o1rAjwIgHMdWnANJiW1WElRWCLgvdPVBRAL4kv+jzGioG
dpGPEVc638nxELTanYap6dsfbG2FIFBFpIC6BZjVlp/x6TilGsWuadWIYtauJpHeQaE6HzW/TbE0
7gAmXmxN7qz4yEKdj0lOwDWQNEubqtcdOAT1eQRqxCi8puWQ+1Sz3zStMJsx9tPx9gq3zEk3l9Ma
xpBZYoyEEHvXnjuvB3+AV8fFGJixs3EvrxxmDLjDYVAdwczuFXyq19vSSNUxKvPiSNThgObW38JH
4ZSfTUhHmXBdgC9OHyMr/046EXTKPSNvcbwlj7Pqgf9Zysdl+sk1ypYDla0bY8Ty7xAl2WmsgQ7J
tBGYpA1DqUXHnAwyMpSUAOOXG4ApXoXMJo0elrXN9qoZgxUj7efgthOsW0HDBCzQS798cZJPa1FZ
F3ObtXqIpuh40Kn1xyppsXERynWUf9eCythiAew0smePLJt5j+8TVtCbqr22z+anUm2nJ9LV3S6t
NLaPC3OX1E4L/+vYnVLlwsvGbN6lI9ibUzC9n2t1tjxINo/+7S2QM///8+sWlZRFpAP4zss9cOiI
6QFd6GGazpjY0T09dQ/Mck9CK4MiD2MTPNGUh137rDqHsrG9ZH5pi4Ojo+5kb5yT5ZB/iqwfPwZY
rYX7BhLmKPZd/hhFUbNCQecd+hA+797cIvPa6hBPk2exDVNr394CZgAVNUwCX1XVUtSXukpXtLBT
TH5k8DU/Z2O94ccf2l7yijAnD5whfAytDymS5mVbFwNP4GJFrh+rWSdHEafD0RyxvdQp1WgmfRZU
TvK9ivGdzVSoB2HwE4nZV9DY8RN3kHS2E8SbtL5p9hC4gwCEGAyf4C97WRtj4L5slcDpcx01XrDd
drGW7xynUgLXmK3jYELyoCwbLeiF8mIarDilgxZjW9XXjo9kDyBuurvtVtIF8vEhgfHSMBkBWOoV
SWtjV2wQM9HDBtwzR+6ocUjqmv0iafePKAbnCA1RJxjz1vjzXxjGSxxijsA4XMn0pcw1qj5x9XBW
rH0b1w9lWu7rrn201eloJNO5yrc469c8CfRxoFMF0BciBlKmq1DejinJjTBFGRdaXuexm7a6S/Lz
+GNDMXOGwRTAuNBDkNNBEMeh0G9A1rg8TN2+OaQv3T/u7NHYE+/WT7YlDCjXjq4MSqtCZ0fjegyD
mTF6SbHTfirMy9+sL4x6xlvylBgBj70tQsh1s6ilaFCMx3Ll7JrUzNZa6A+HIn4a0iB/ZPfW3UD2
Kve0B1B3vPCntt+4BmQ8179rBf4DUccG1a9M8duVZBxVTOGFHed+Mt9nNKjEzlS/OxlK3JlXuZ5R
vWSq4uXZn03U3GoIBpcmdM4BFweiTKoTjlUMSW4R66GiOKCgygjm9EGNOvvESYpTUYEYfFCteTc7
WverTZRm3yR2da4SAvC823wpFS3xLK0HyIKW7V3Xjl9uHyrpzv93fzAPBZITlPMQxy7DMnUVtGQU
1Eq12pmjquj4Tjd681AZYqsOtBY4ltGrf02h4HVpCkiVEnDaxAhnY2fRFBDNk6ujfphXJyQFd/rW
w1GumEhrA/3jpUHBJqvVGdbGSX2emuF+KtS9UJoHkCXts7byaz3UjHyvWJMPMKfflm+3N3d1xWhS
Le9xyBXK6t4ojg9ov1IjJB0A533TvdaqGuj2/KO2GJ4wc3IoKdtI8Nd8Du06bDQ6vGjEy6AGS41H
JckcNaTGmY3OITYTn0z6gzu/998T6HsYgTHeJ3YdAj0TzPghjS0OE3pf28dvxb1w3nEJIweBlLXM
KhMnblymc66FdlHsqfk17pSwAZEL3eXDwwR4mV6rZ7V+TKxjC1BtGT8lzg81TjaujpXkA1knerT4
BiBLu3r02EmXG0RoYVw94Esj/MS7aY6BY/rNXLoVc6QHyOJ3sOZgLgrtbReEnZd+B4G4RtSxroVO
0nqmNu6Lcjo4NfsuLNNDz8mI64BChS/XuTeaoW0nQVkkz2PbPdGy3ynTVmFo7YpZagAQV0AyjHaF
9AIbJistKsXWwlZtXmb9W0owMJ4XX9wBbPkT6F5HFDzcZDz1xne93EKfr+3+Uv1CGES9CJ5wuR+c
WRZ3R+Rjg6Lsi+msdWxXitzDvLq2hYte0kgpKUOt6H9toSB7actoq9QBD40Wat15eulLTxDP/W7d
Wf2ZbjaRV9KDhaIIU2L4x4LjvzSW4dM7ec30kBiQQxkm3wW5bPr+nLVfK3T5hJXcW/3kTwCitRhQ
iJ8nKKTcDjFrPwEkhct4oQpoigyPdS2eMcJdHDDU+wKltFAis/OtPoVcDf5waXS7UFZEcQxpihS7
dTJSDLdQPNqG+KAlwGCbX42286222tlGeq7A7TDEwdCzk9qUXjyGDZ/3dV3/SSft4CIC5YKC+eG9
giDYOBcnrU6BIFZPEPPdOH7XQXdJomywUgIWgWeAFPVzUkM1knV62Ldc4NW1a5JvtN91xkmNA5rY
v29/gBVzyEVB5IS6Lqao5Hl+w8oUrR3xyKqTwfXFBD6j1jy2ZuXTATKlfTvhAhdbDciVZArRFKTG
KPOa+OpyZqq5aYlQp+lgQ3B3pfWziAFNdwPXzO45YPL2Szb/ypt3kuy0pejC+i0E5P/jFyz6j5iN
gdKttM8gRHEVoUx6OFKRYeChOmV1fMdViCA7PwvtT6pkXxJhnmyl+42aGe750h/G4XB7+6/P+7IP
Dh4kANGBmkWKLWOal8nCWBNa3wrT3qUECtDFngMOw13z2LBnQBluW1wJppcmpRBTtlVSDAUeQKbC
eUCZ0ezteTYivc/EzpmgOkYyUr53BEOQbW7kfl9Qx1N4vaWVvhi6jHWXP0S6Z6rMsSiCuh66Sqbs
xzxtniZ3zvekHdTn24teCQCwBVYMIBVx/PHFL0OdpWTdUAHNHbYp2WcEiGqL0BfICJaD6SvdIwU9
ueFV47ir4wok7A+54s0vveVb8WMx7p3xF1AWkwaQJ8q2zIN8y9Znub51L3+htBtJkjJ0U3U9TKr4
naTUg5IQmBp30+jF8Xiu8y+Ya9tT9XvsnIriDulfoj1QvLP4Vk1c7johWl7+FOm6nVtQMM7YzJAD
9/gFArWa6g/GSQzHvPGLOmizjQqhzN73r0UA6jH0hhQHjHmXnwf8Sy5IZx09VI1OeEI8WsKbxV1b
O15maifdeW+y+qgBqYAeaNnvW+3rBJKWPoUGZLOfkpAz30k2ftWHKqfsoPg5KP4uVRhQaVz+qkav
m0qp8XyGvFP+VZ9otyuTYQzUab5vY0N5nM2MLiS8dpQNHab93VLdJb32rMU2WNWI9Y/NexG4seX4
TZXmAXWd4Zi63Rv+pdDFs/kJEhSvWm+zc2/n5XPF9OKBo9kdjMC0+WQuptPAO+2/CDqLWNWSSgKX
LRdKlyvfGgblowQiBg/1wem50lxoVpFK8SvHejLcBKSUlaq5HtgmnL+/4pBXLpP3i1TpVSuYOEWv
G+CKCq2BBE2L/qvlOTWFEq6nTJYHaYytroGMZlocDHAewKTxLdFP/4gPn+qplq3YMciWjbCwOHR+
B7X9Mg5OFXCap79ARTfdGWSYMo92rDyiDw4+rtm4S5jWArFBJ8C5E/dN1L0GUHeT/3YrKE2WeZPe
KU28xVexEglw9aNqs2jkYWpMupnYmORZow1GCK7FQ0P0wUsbrgcc+gy+TuOtzvx1CobWMrwbetCg
DECWfenl5ThoGe8HEir9q06oV22RH63ccQgYoGcEihuzd64UTkC/0pIkFySMQR+RVU3QoE1jWM8Q
H1y4S44587rvt+P98ielkwvqXrCu25j2wKSvtKaqqAa77jMSzmjhHwtDze5z3oLdMHU0X+VZtqu5
Ve9vG12Lm7jK0epAKgWIkUwLYyGI9SSnZtjO1SvIDU+NkX6NqXucOX9shjBJIOo90zOJ+41QtZLF
4Z0KGC3eiCh4yGWi0S3dxhwcErqt7p56EIbvIP8ORm1I9e4pA7bdw/TD77ZM2o1YssRAaaeXa3XR
Q0FeiqfypffEtsUd8CuaYT64HqsK+OpLO21c3ysuuozwgHEKCTGm06UsCUgmFKLQxwhZC060BLw0
nqs0W6Nda5sIdCVaLovmBmh2LpcyFgoA3ZNphmo/hIIYvp2+jfEpTdJdPcUo1W5KKS2bI28e3pSo
q+FtCQSxtK4B6tm8rx0zHJMgiZYmC+KO6kFzvp/QyPTbH3+KrfLpytFABoQxTMfAkBECzeUqcSt0
vK4KK3Tpt7LYq+xAwWcxJYVfsnGjx7BmC6VLkGhjcsM1ZNlrfWwSjiaSFdpcP1ALLblGw4CVcjDK
wnPT178/fx/5HTSiUIyGlsTl0rjWNUpPNDvslXvQNpv9rqSHqoJSq86eB+7cuSQoqi3tx2u3AY8q
dhQTMMs01UcJ99PV0jYOTc0ptsMiFruk1AZ/MPFecC2IGI4isIwi89123JLZvD4TH3zeOBVwHQxx
SQcPFB5zhfeqE+otm/a1lh1blm0J0q50CC+tSLX2SQFbSkVKJ+RN+mokzJs1MJQoWRA71d7o4gCS
qk/iuwGQu5uGXax4Q/o+ZHRXbxG5XvsSfgliOjIHVcM0xPIZPm2zrTSZovLECetG3RX0HiXveuKe
7qZoQ25UJa5v4EtbUrMvdrtmsHBXhGWaPUE9C89wa2fkj3U+bwWdlUtjsYXyKhIijHpa0rryUZDG
bFsn1JYtVQb6RqFaCPa+mgU8aZkPBKl+TgoL+AYAPu6thonvtw/Omit9EB7APjqtcnVkZNUUD6Jz
QiUFX6Da98IzakIOt62srhQYCgDa4K4AHEq+1ImEqHPJnTDJvox17aWF6eXGYwGq1VEtDlncIPI5
QUZ/3Ta89jVR9EExDfUGSHktnvXJc3R7GHmdYIerpmhOsxjHZzNR7+10VO8NS6invzcH6hYHtyG4
xnChXJpjCuQXBzY7HzeiojyK9gdN8XjRtoooa5/tsyEpArijUU1NMznhAO4GPJkxeuXdXsqWBemL
QSRx4qKABZWEuvsypRsusRY6FzUy1B9xE11RpI/A0hOlV50QDDNe/D4880djPoDeydyqql3noMtc
PPiOMEqFq13upZQFM4uRK07oVv/EpYdMmidBPu38cvSE+XczvHhsIAnDOCbyT6Ki0SyFD+q02LTc
csKCYTidVHHrQ+DU3AhS15kXxJLQvAexBLq7GHG69LOht/jYtp0dlsq3alT9yan8fNpYypYRyZlr
BqVKlfZ2mOmp1w2qV2v3/99GZEc2eOnEoOgLyzzx9foBI2oBiGdv+/LKSpBq4QW4EKtj3lLK7lwN
T3d9StVwoskRVIohbZjfkDa4bWbFpfGKQqhBAVcFR+pypD4Fm1YXwqSYxw8tSgM3qR7r5I4RkCWR
73MOyudu3EBjrkQ3Azkr2CVwJy6V3EuDUzkXMyK2Gtb2wTK/2n5ltJ67VaFZ2z3ooGC6EVkj8PjL
r/i0rFJNRj4Vsxoidx6ODs0DppT2Ph23ej1rhgB7cZbHDCgzrq75RFHVXsf+Ae3+o7Uav0zdp6EV
G5Fn1QxaqkC/IPBe1V3R8LRAIw0zBsZUU/s+zb5w89vfuwLunY96FnxBzu7Tmqk1cTs1LJrem9p9
OQy7of49lN+hDrfVnV4uscunBETXF2lekFIsymbLgj9/IDyKHPRB1TB56OP7vqmCxrJQrDvzjafm
yp2A6Rl0B5ewg3qK5AkQO5zVzO7VULF+kvgPeKJv79rW35du607TGUkF/v48PTjV23/395FnLQUh
pO0fWcqnjTJGLcutZoA8qdN0CJpgnWBue7y9iDX3Qn0L0njgKkd/Q4rNjVmkbZ1pasiq37nR+OAY
gzLbRl6z+sk/GZFic2xqCuA8OlYyUFAHD4/w48RM3wz1B+YDNlKBtTDzeUVSjNa7JGFDr6phP3QH
Q38rR+4xiwXmlrzrWgBFiIYm0jKHDxLhS0c2JmBFB3y6EFz1lRd3L+McYX7WsPbFVu1i1dUQZXAr
oLgLCodLU3Gf4OHauYjVCyvTDCb5LTDD2q6ZQERDy2SZ1JVh38QU2ownvhpiovBN70mkQkzByLw8
YfvbHrdqCREadw/ASYgBl2tJFXO2UzQ+Q8vYF8QzGzxHwW+0NYG69nWW6Ix2PDj40Zi6NOOwQaQF
Mp/Q5K7HH3ptp6BGrA02dIVSNKs3cum1c4RuOLCfeFuDuleKajVlaWWghBDaMbTw0KnGv7OrtuQu
VpA2H4Be3DZIDYEvkC7tIgOMyLTp0uFv7stkDCkzJy8rnX1vni2Xez1NPA0jUn2V3I1qHsRb0udr
+wouWpDTgBwcOaMUMGI9cWmrMS2c+t4j/KVynlwGU9OhtYIqf77tLFvWJGeZrdrC6FABhGmRei2p
d12iCoiXek6yn5Vp1/RGtZGtrgUrlGQgpbBUZgBlu3QctWR5q0GgKKzjAwG1nCOGg+7+ztrcH8j4
8+/XBzQ7HtTwB2CIpIOtNhkbMNihhuBAAVzZDTlqME4yBVnjAYPpmTTfCI+ry4PMI0gKMfqAd+bl
8qwsMbSxgqPqAAbrYIQYSih8FEdUnZFkbqEm1o4FILuIkLiIkc1K38+xshmtwk4La+hBWGc9vjez
DTKulTYx0olPNqSTXsy0ck2GPhVkCzzgvXD8iN87X4WmBROBGFJ5RD9soL/6Lc6Ltb1ccj/kMybG
SuUbGjcq1ztMuS1lvBnkAVXyS1iKD7ESpJsbYXNtJ8FEAU1TpOzLw/Dyu2npYPApgS0LBOoxM1/K
pvb7rtjw/nUzJoqDIEteqA8vzeAKAh+KxtH0q54Njmk95ol8i1N07QqAM6BTCVQzCoLLvn7KbFCH
bBT0YbRQJI0P+cdEmbzWeZrHjTfhyrVJ8F2gmopivIGX7qWd0qo7hSxvgTFnszeiXXfUq25LKGFl
NUuYWIpFqBgRuWozE20aq3JUQ4cX4y4xSLczZs0bkjFInFrZiIgrHwhvGxQXQYa1iFpK3l6JyjRS
gVyKZF8y+37uok2VqHUTC1UGgiDaDNKhjfFg4jHHDQ1CEhey19Z9OXUDRH+6je+zZUhay+h0rG6w
2NCq/4Cvt06fJ3MjSV81gU7MwpK6DPRKFybmoTSdLmuZ5tJzpjPuL6/c0mxa9TOwWy0sqTggsp8V
ClVoKlItNLQYQo+TS07omn6/fVWsuhme6egYIAyAZurSmQXmW0ym1VqYE9EHdWwyXyFmfOzntHun
LqC1t+2txdUl2wRlNUiErucP5s4VZsVLLVTnhp+gczcHxGwyH6UeFbUiJd3ZtDCh3drA0YcMYxWa
XoO7TGwhoNZWvtSbVVTGIBkju3zvUuQ8SoaUo8q8RL/v3PhlKANL4dHGkpfkRXqb4ungANaBR5cD
hvPLPdYxfDiB/lML532LqeVzbxzT3Duwr0gZ+w3PXLk8wEW/IMqWah9i+qUtTK+5gy1gC8gvz6yP
8YQEA+q+dl3vCfl2e2UredSCKAB6EVT7GLyUFlZjjHhUO3zLqgiLMlQcQHKtHzOvA8d44c5GjFq3
huYWorsObODy/3+K7xpa1k3aYmktbuBiB/LHzifvTRtoWyR6a66BS+r/WpIifN9nCP4FLA0QK7Z/
1sUPYQrfKje+1VoU+WRGTnpz4VJw0iJp6pzv4Gry1fQNMt+3P9HyU2Xf+2xDirrJCO5ZSCrCHzzn
UNUHbu8e+tnn7yLfWM2a5yHlBBkfyDpxqKTPM7tOM7BqRCph1HrgdHO5IzZtT0hRuV8WdfIIia2t
W/JqecBIItsEdhZYGrSRJXfvwAlqZ8BAhPo8e3qcnEQyvPZ8P7ruaSC1R+d3wdKX23t69d1QZlrC
MnIMQOYA0r90RLWlZGgHXQmVonpUmlOmFpFrdlsZ6FXYWMwAC7sgR5YHp/xkAB2O4pJYCfOiCTT3
q/UOXZ0Gc1IYvUv2nDansdwopq6sDFcBGrkYWMJYjfxeL9mMoQaipncMEKRFJm+YPVdsuOSWEenK
mRD8h4bp6R1VTyndQUPAcF7/+gtdrEPauhiCv0ZhwkRqddCP+yNwgreEF66u5+Wh/GmvJNdTGheP
OjGld9a53Ld/fWfgrwNUgtOEkvMyrXfpYwPN8edtfAlRPqCm75nfXfuffNwn47mv/iRQAHeGv3fr
pW6/aDqh0YwC1KXJxiI1pOnm9H9Iu7LduJEl+0UEuC+v3GoRtVVJlqUXwrIkksnkvvPr56T6znVV
FqcI97SBhoECHMwtMjLixDnQKwb62arBOGw4Y7/iJi58KxsY8kqsrwQfLnK+dYhilIJaPQ4QYzuC
mALz0dhStp/6r+t74MIfnRvin1FibupCA0G4AMQrePy+ZEkQ6hs0HjriGsLrckcjE8RIgJB4wpgu
Lt1QUMBkqWVBgmNToYJHIzv569sC//CpEW55+kZFgmSGESEGT5UFC0LjZ9lfH05YQTcsC2vNS2bc
cNJI3xM1C2bzFwjcnJzu83hlZS5RFWwoJ0a4obR9nCJdqGSBEQEwlQ1enxluXaY/J7O/tQhorIew
tuVO9eIJKESlRothWQXAKTpjXaIZaS19sbSAOnv/qoycB+1+51s/jtti7PMkCaw4KDUDZapNtdbS
vmKDVyVS50klsRQnwWi91aLlsDNcdWt56jUr3H2vprFVNDVGUuvPWlPaUODq5Nq+frTWjHAefMib
qUyYEWgsJRCbkabW1ZJo5R33zcJ2FrswCRhAJYDxweFCbvB8VRo5SQrokmdB01M7NePtFEZ2qoLW
2DG79FbsSq8AGQWYAQKpeAGdq0Jrv28y4LVTJ6Wf2DxbsVF3clLacz241yfh0pHhfY6yM74Q+XOF
X09LjIcSOK4iKNUG0GFDSP1O0jMngbynNyldsrlu7/K+ObfHrSxUWSIpNeIigC6qq84N6D7+nxa4
ZU1pF8/tkBbBmEaOrn8ma++Fy2jtfAjctdyL4RRrGoaAembf1XZNYEf4lPTHutBdpEU9fVy5SNdm
jbulQRKKJ2VJi0ApNFfSbntDXJm1hcNwtg/Y7yfPEmso6qILSRF00macrZtZ22vpGtX1ohEDz0cw
/iL3ZHBLM2lJHNGxLMD4iJcICrc/+xI+JMzrz7/fZez+xxMdBw5V9fPRpIlYoMG1KoIsBs0neuYT
9Q7dYWtgqIXDg3IQghtkgiA6xvctSw1w3AJah4MMemOGY/4cGvRarpHJL1lBkAGaA6beZ/JP/Kal
VpcgqglSwctK8RHUzF9gQwNmfQ2MsrDNsDJomwP7D2oYfKNsPqARudfzIrDmvLgJ9Vj2raT5cX1t
FjYBK3dKyCEgOALw5XxtILJilmqmFgERo2Y3QnP9XRgHYrdI3625+KWpO7XFbbjBTGWkhmErmZ/F
qt5p2uuIO1nN1ygpL2FxeDQiY8vSMIgKL7g4235C5qTXcUINwaeICJw57TZlXTuKQt1ehGRqFd3T
WN817cP1CV3wR2emuQlFUiljzBA4VaiK29j7sksRisaF19IPi9S2IdCgS6a1atfi5IKXGY3qCBYh
/3C+kFIaNlJaF0XQ2KP5SEU7jrdGv7s+uMXd8scI/0oFQQS4RHqcZBEcwWH53BGICOdGv1bZWtr6
SJUgrY/WYOT3uUkEThRaJt2EXdnG6l4pitGdaDXa10dzGc2zFBrIQ1hrCGRg2e8nXlY2ay1Vw6hE
9IS6oJDdjEZ3h0zY7wRtrbalyiuv78XZQzMI9iM04cAQdG5PKTo1B+V/EZhJkXvpNBeeQGvTL8R4
jbRsaQLBb8iKMIzXi/eFTdppeq2kZWBV4aaRG7S9hloHjMz1GVwaEWBFcB6AoKJHgt90nZThC4oy
aMyHSYfiJ15CTdZ7160sDAbJAwb9Ak4K/p1bpzahJkR+2jJQxQ14nGHhX8RdSIwgJAQjPChd+Ksw
bolA47qvgjQpH8yC3hTx/KnK8aeWK399tYPuAk00eBmA9ATV2/NN0NEszSUryQJCfgnFC14FqvF4
fb4uV+XcBBfjMl23ri9IFqDYN/aJjSYLKX++buPSzcEG+h2QqAXQFFvgfBhzDJmKWocN2le7UAdB
+nM13JrRQaEbEfw04spOY9NyHref2+OmDazCKJvJsGchXyHeTk6aPw/mTlyTbFyaO0RDUMVDTh2p
GPb7qU9I8R8y+FlQQskmj/QbmtyqIGe4PnuXVhAOgfgO+TAwwcDQuRWTFJEu5GMWjKPqjdOhV3N3
NZl0uUQwYiooZiuIihBFnBupKjjPSsfjfqhmpxgNWx3Qa9B/JfHooNmy2DQFXRnX5SV0bpLz2+0k
t0bX46VPNMGRhh8GUHrYEMNa2n5x/sA0ilQp0j2AI5wPDcCiRB9FGXYG1cvQIWWBaWAVQ7swGiAP
GKPpN00FT1s+lbiEUt3IArmkjhFKeJVlSBqIx9WluvRw8NInljg/Os2ZWLYaLFndSzLeWsOaVt+l
ASCyoCaA4AD1OEAxzydMNgUJCaUpvKmybZ42/pSswfMuJ4u1IzHwJ2IvgD+5yw289opUNoV1I3S1
lwo/omxGc3e+Z+zs1w/PJZsNw2IBvATuFjQk4fl3PphplkoQOlYhYBQfeeta4g8UPMDZH9ryZAuz
vO2FPZqdBXN6L5FJKNsgqndKm3jaWgPN5T5EPgv0zoBtMWg636lXEqublX4G3dlkDkFp9NSbB5QJ
akvMtiujZhN47gFBLMd4slAgBtTS4nxGXBNgX9M2RC2k3ZTmZxsTT2mL7SjI+zGjD3ouIpPf2D19
B2nxcyGTlc6zhcFi0lmNwgJI9YLZcADVWoNXjnBTKr0rK0ESPefRWq7p0s/jgYgGcYRHuPNRBTxf
27EAf/DQIsNaqaFv6aMN7xhNlj/Fb53y6/qULgwIGxWFEIYf0PFkPLdlanWllH2UBOBsfKfGWy49
prn247qRhZMHB4KrEnckWjl5ksOqydq00tIoSMaqc2eQnYHzRF3DqSxMG/h8cR+jiomtwft6mXbV
PCE5DbTdLVhZ7pTmjqiPUtZDdPX9+oBY9HC+D/HqRYUbkmoSuh4VLrqQM3D9x6GARJ3Zu1nc7JCc
DpXGh0KwQ8uvSl9J7l+uEuyhqZ6tEk4YL4jSxQiZ59hKoHE5bdV4DrRSuLFApHF9WPwMsuw00hPo
2mbkXPjr+WZI1HE2krRDkjPJ+puqESqUkLLcFwsBsTN4Qx2C2fjLI4XWOyRe0GEA3A/+z0u2ZiSi
Kl6hJGjyvSA9s5JS+3V9XPz+gwn0wjL1UsbQeFFYbMLEyOU0SYPYQHtOMUbHSMvW2rQvJ0/DYwNc
Q9joMgqYbA1PoqZkMAlkB9s0CAFhM4GtCA3Zm/rhdwHGQgKJ1Otj4rcEGxMARaAPA1jKwLA4c1Ad
FTXwuAVGgxQtmOQJelter9vgo6dvGxANtJBTYuqB3H4wOjMhtTWmAZTDnakEJKf4pY8P4DKwx+4p
q+2+fvt7i+jsxV2CsBOPNy6TOWdykpVmSsGiL/2uu2R+gHTucG/CsbtVU5NdHOrTZqyGZpNWzRoj
F3+s2Xhxq4DRCekLMIZw4xVHkNTWIqGBaoG/grTmtuy0n605uN0wbpR5vxr0LM0wMII6m2M0+hrc
hTbWrZpAMIUG5gzBFnT8Kk44tL4qVoZNhZQ4GlUKL6vFEApTfbNy3i+iCAwY73Bgk+HGkMvj0bNC
J3TmqNE8mDsTwWpS1RtNor2jQi7GNZqh3IhtWXmpXHZbqQTNtx2NxNrl49gpdq7nkwc16v5QtCG9
SbK6OFAIqK0kkxYOL/rzIYqGEJdhwjhf20cahG8UiQZQukk9Kqj1G9WEeiUvccHb9D0VTFASBCbA
UvKdSKARy02pMqFa/FyUX+QeeMdioz+BiDG8TWWnhGbApyJsr2/3BZ/BYPUAPSKcwRHjDrGlQDpv
lrD8pfRV95/xnSzssyN5vm5lYVufWeHCUrUzigz1Hhqk+U2E4CiForrxBD6sSqO2uEbzo3N34z8T
+WdM3BHWlNaISqLQoM200RnkOgJ3jSZ6IVVmL2rayL0+ugVHCKwI6D9wdEH6wgcXfZSmjP+HBlMB
tkbc9/tMXbl+l5YJwwLTE+NNwb927ms1mnYNThANiq6EeKpIrFs8iuJ9LlHjoZDpbJf1WqS5tGgA
qcAZIqxm3PfnNpFBSto0w37swofJg6KsLc2/4+qLfF6fvgUPBH595H3wYlGRv+LsTGZciUaNZ3jT
C2gqheLYAWJ+zW0Z5pU3DYK2Q7o1vpsK4R2o2bXS2KJ1xgTL3sxgGOE2i5CiOx20OFlQjakf0wF8
9NWrUQGfXXu9UB/nJn7L05Uds7RDEVwj/2ghVYYWkPOpHdShAo5VR+YhTG1W+xzjx7A+mt71mV3a
mLihUYtBMA+aTfb7SUCQJ1prDFCwC2i7b0BGo0S35VrJf2lnonXyu5CLjkOe521QtG6YRGYjsY0t
wAuQLDBqe1iTp/xuVTmNeNmphmw0oGDsXQL09PlgIOajDlZW5sFUPiQQAcwj0QEFN2keFdEWc/Dt
FX7WAVPwVoetLZT3heWGguXVemQP0LOMQwUg69ZAY3Ry3ww/pXgLjdd9Oa+9jJdm/fRD2YydzHpX
4vN70uSBAhJdFKyhje7PabaytpdbCI8Z8D4xeUvk//hmfLGrpmFKgROT++f0oODNPUt0C2rytWvp
cjhIzjMSS2BcwXbCu4G26oBmLMU8GLPClsDZJEjvVUdscS4cxgmiDcATtfGzlB5NUcA7PwU6dbb7
TvNj4eP6hl4IF6CbAoArLklkiC8ei/mAZrBJD4HHqf0u98I7am3a+SPJ9ggQ/LgdttksgzMbEnPj
R6klj5VSO5P+NST+9S+5gDDg2J59Cee1Zr0qBRniSYFuuOrkAfF033m93/t0Fz+Y+36nHIreTnu7
oX5Z3M2pjf6L699wUWDjv4G7VksFeBBwUyPF7P4cvNhJPbv72d6tHb1vkMz50TsfK+cjk7oVhKy1
4CO9zpP8Pmh3qic9WX6xx123Tx+T/XzT37Rbw3sAe6wvbMAavMHZ2kT3X9vsWNtoi9r2m8LNPbAN
+8aKO728qfB9eO/gLLD3m875uWqsSQUi1Dyo0rT2U2XG+TeN2pFo121EjSheE+uhl+ft2hIsnEJY
ZjkSGW8Gg39yKTMlukxIHqSzYLflpuqcmtpNu7u+0ktmwN4EUD3r+0LC89ylZALCAnGs8kDUKMXL
B6oRanFbQzQrWUvHLM2ljtcHZLHwYIWY4LkpC77ctEp4r7EGWZ8GsGjXB0p4AyY14HGqVy1dczDs
4/ndxaInxpWLXgW+G2I26QQIVZwHFPpsYuULw6eBgZG3EE3soYSGcgqW2CjQpO2w0vJ90bPATtCJ
bT5jg2bIsAUqNg/q+bcVbxoJCezolVYt1ITsqnjsxt9F70fdyoti1S7nPULotKWkgF3L1H1jsNys
eSjinbS3sI8glj134H+c3gpog1zfSUveHII4KEmySh7SxOfLS+RizvupxlERauLEaU5QiEfOSGqK
tRrb0k5CeZbRoCC0gpr7ualYnQY0TKp5kGig+bXiWNh0YMmxjXCY/cJqiUd0owMdYV6tHJfvkJHf
UiemLS6nOGTVTIFjz4NI1xwlVZ8t/a0dfMkifq+2O6mFrKLqzeDZPFqTi/flMO4T+WWs6W2o15up
fUCifis/6BVemdcX4KIll22502/jlt5QE8UA7wiW3trLhttI2yhGmwrj8vKj6cHyRrxZcH1ZK7fF
d9HsclJYZxtoKCDowhke9LayqhyTkh2QSNndgwM9/KEXzmdtSw4yK3brUE+2S/vlFWonTuqizcQp
ncSPfPb31EU85YUrYQzbBBcfhdwRsukMFK1xnq2tW90S0gEONN90SeEU0/2c+QXNN7FdEcuu5zWa
uMsTgE5BtghAqiLlx1fLoeUyyh3Y2wJCZ8026ugmtMTIFuJqe32lL532qSGk7M/3P6mVRlbTFrC+
3rwJU+MlAp1XrZpOLa5MonoxicwSgykzgls0wJ1bgkTRgCwKgBpWF78ju9Q5Pc3ilUt2YeOeW+H2
T9PpXdzqPZBdhoUgsHXk8tOqKgcvOmcqZjvWIIvWQdxA8CCr0Nilpq7k5haXDllvxu2Ozq7vLzyJ
rDV1mIWRzahhPSNRW0u3ovx8fdEunRYGid5j+CsFGQT+pk0qs8lDcSiC4dFo95VTavYcO+HPNF7x
A5fvpnNDbE1PxmLKVU4M4PGD1kJbvCuUm173tSexXjn2i3a+zzvLcGNE53amVFEr0omYs1bDaXqR
yNFqOiep9yaIcK9P3uKOP7HF1u9kTHHYVmYZwVYLdiDFm6TYiSpvNRly6TMwdSdm2GecmCFdLaih
OQLcZTiRbqN1GvinyBvcqPVG2b8+prX5415zZmTWWTZJRaAnX2ZMkJg8UOT/BH2V6GZtWNzVPHVp
lpdUBqyrK9DNld8SY6xtWR5tGWjnPvfDSbqflGilM2htgOyzTmazGaCXRXUMsJ7VWxqqWwixu9qw
RY7CNpQV5PfyGOF0DYPl2Hn62kYaI+CnNRgbv8LkQ5NbW8tsbEYpSxzjYZSGlS25PLo/Brnly2fA
PqYKkypp7yS0G7Nyml2o3uuH69tk2TuCXvV/R8atnt4jtIpBXBeQJOh+aIL5NLXeQN6mut/Mw9ZC
3G6l3Q7vdLRIrezR7zaU81uUnYg/xrk1BD8vlfAGLwNA13M7KZvUFrQUmfwasEs70qefhjShWAEM
puGR1AKZpVIlL6GuE1fPSL43WwEUnwKYvFemhV09F1+mg3kRryRkEVTurGaR1QvhALRddpfcVI5g
2MJz+tAd5cyeH/6NLdazzSSlAEjgXJ2mZI2VTLgeYnOTqD+VwlbC0dGPzeC04qtsIsYpN//KpoU0
HrJTrD3y/PRYFLdIo8EXtf4kal5o/eyrowwNaOUgDM/R/DlWKzcUGwU/o2B5A7gaqUO0j3HXcClJ
TdhncLJzmT/ElnXbSpN3fVRLpxT1L2A7WM75gjtiECkIDHMTe9nYtnADQ3YTd4MziA9ZSO24favU
vyvBMuIAaPviZcuA1sjtcafH6ohpNK0B8dOodZT2Q2qew3nliLLb52TiLmxwh6Ts4nHIC2E8QCsO
5ASpA95spw9/XJ87zuH8YwWU0UDFMJwGL1SbC2VKwzqeDmE7i8cYmRMX6WWyrUop84Q6ke/0cBpW
AiMuavmPURR9Qe4GDkGNu3grq+06JE7HQ1yrOuPlFzLoxcbVNPlzota/QQGkvgC/W/pDLITN7vqQ
+TzUt3kAwGAZ9FV48XGHvBLmWcgEzOxAyjtz3gpKoAH7XPS7Hm2mg0wOnba1hr+LbP5jFUlQUGoh
sOGT6LpW5zMZyHRQu4MqUK+LXaF7G/T9ED9dHyD7fn7nwARk2MANAq0mbnqTFAio2IrHg2Eh5WKG
tR8WqW6jqCU6SqiuPRGXVhMvdDSrAUIOyk3uzjKydBpy4MQOU6Q0B6sZxsTWSK33vhVPM0XN24Q+
4BRNYOIJ9SKa/8XEIshmOS20/+sa52FUOqdS3svzYS5rwBYT18ys7dhmn1QYXxWlX5O3vTgy0IFB
AQbUBqDEQZaLm17kH6qsr/ruECPWmTTIZKAAXPfvQvw7X1N+u1hKZgtVbjwfNCQK+fSWpMw1bQSz
O+jJ4OelDKJH4DD7aCfLK7N4eSpginECw0WjoRzYz/OroUiH3miUukc1q/P04RbbdaOGo9+FH9Qo
7agr7S5OnjpdWIl5OPdtgnNZhjvFdcSmFGX1c8NGBqXldDChll5Gzpi8m/E+iQELgn70ax9qm1Vd
lYVJBaMCEKC4KtAroyvnBike6nORJ+KhBjoTOlJhXD7KI8Ezvl+545ctoaAF9BtwJ/zQzDip67Qg
4kFOXkoZSLsNiZCyENYAcAtTiEYc6HhARISlrrgpjKRkHOPZEg9pbdyVcushSgrQ0loZtd0SEpQj
eS+ylSLv0uBOjcrn0yhFsZZ0wCAcoiZxmngnRh84/5Py/pfeDJQwgFfhvsX4ACTk7lqCQLGrJowt
/hAh8SmTH7pcOZOycitceLHv1klGVcJIB3AznY+mbKNmkNJGOpRx/CpPKpqZ3EyV7tS4DwBn6GLd
uz4uPqmKfY8cOcMtIovM4ghuYFEvRaIyquoBp9Gfoe+GzsCNSS0nl6lNoMoymqAf78pjJaYQx/q9
Yv5y+ZCRAO4Ks8ogbDLbUycPqb4OhULTZ/PQNh0EfO7yIt3kNermmVeIRyv5KsdXMj/mm0rZkiT1
dP1NQJvDyiwwr3J2VyGThvTFN/ENy+NzZ9GaciUPqR4eqFDHDCEj3AyIJTEX0hpu7tJvAz0P3B9K
y7iq0BRyPuDEnKhEdTk+ZqJqK4El3FcNrqXSCdPnlbllX82NCqV5xBcAWqA9jscIDHiaZMbUJUel
odo+iqqfw5BId+mUy76WC9mLRWVwx4gQ9WqoOO8qSb9v0qHZp3l7o+iCvBJwXcyyhglGezASROiP
QkrtfOhaqSRGKeF7evO+6Z+GfPBSQ/FXRn1xhGAFeiusrsWgJfyoU/T1SPH3qCM3+zLue/d93JKv
xBleC6jklo5pU89wLWKPD6vEjZf317d1uHXgs9C6wMP7S1kKoTnfJ8fRTO1ufjKyY9w9tmYCNNZX
UdaejGLwtKYRxD1vGLoabZZA0aD1FvUufv+KMmR2AaRNjmkVedoEZj4td1fmlXnvs93E2WDfcHJS
MSrUQGK2ej8RWskOcS0vKez+q7TLZ2Mlv7I8jycj4vaKkNBc7sU2OXbeMHhEcHS3cyNH6lyDuGuQ
j7Xp486kqgloi+5gTBiJHSofSWytRBc8x8N/VggUigAeoAz/XRk/mT0ltLIuGrAvkOLdpTfRo+X1
ewACek9069thKzyBM2ANVHHha9iSKQjaULaBIPK35vuJ0aRoDT2VMS6Cm9gBY5QbGxT3cWsemiR9
y+S1tNiFN+cMcqtGaYz8VYQ9EuWRnVnRnsjvtf5TL/uV/bHkShCnMd4hHHSw+J9vxiapaSprY3JM
JBXFOB1KIxQRozOY4hpF25opbt8bMZVBbARTEz1OAgQxrNDGa2NtgyweLzwd0JKBDN9F/KlnUTrO
cojjJX5GhbTR4/axyZTbZNxTWu6UX4Nc7QQq3KXGGosvD6L8Z3Oe2OZiKBoqNbqfrOSoGs5MncR0
Sx8sVXX4Xgm3lWwb6S7qIe5r41lz3assbBiwYoPQF29R1jLLrWNUa4ku9TgWolHs0mo6WOpo2RTt
DErXkpU5XlhJQPMYpS8easCkcsZo0aJolmAlawh3O3gtHgSAaDe9qayMauHcsao8xEQN0PrhNjrf
nflgUnwI1lK617pjpXqJgnStl/0lhwpbN5YdBDoeMQsaDLjYjWrgeM5Bi3hERL4VrOeU3hFTWsky
XUT1zAj66+FGICoAmPz5YFD1q+OupuQIBu6ZBElbu4J0INIGqpf2WLauIqwEwXxm9p9xnZjk3Eiq
xDLe6SDhL74AwI8L+2fumq+f8odkOLotW7a+bdbazPhc9H+MInGAhgP0Z/ENUVI+I0SMM3KcFSf7
Ku6yN9UbNvNOd8p0l/WOuQKjWJ7XP/a43dgQrQJ+Gvb6bm+9lPQxFsGS5KgVwNmbNQzYmjFuEfN6
ElqilGAzjS1omuL1F5mOMbqGcMys3TCaeFqsySZdPi2+d86fEXLL2Gs16SjBCKNwAHTgqRLtMXVL
ZXCoMnpp+BkNfo1cjTas3A6ra8ld6FSnijhO2LPS76Iju14yt8JzFU1H0gY91NV6yGmafexY5K5r
1pgG2FxygRIOzJ9hM+9wcuuqaCsWM/D9HydVyD1a9jPipCr3rnvOpQgJDzY4T41p0aNKeW6mzsqp
6ElOjnkAH2HLxoYWu0S2m9irBXuYb9aqQot76MQg59UyQBHAjo/l1J15S2Ibwrg2Wkqml4/rI+OB
KP+cxBND3HVUhdBwlCUYSn5MX+XRuDE/s1+ghho8ei9l9m9qK/vXQC7seXTyg+RIz9c/YHn7nHwA
fzRFdSRTi+1TTHZ0gOSucjv4oj+41VO7MXbuijl2Di42zIk5/nACnzn3I8yNLhSf3+TPB/W+9JTY
GTeB9eCST23F4tpKcgezjFstA/8wOdbhba8CGn8ckGqQGIYmPhRPhKwBP5eueWhRMgJWKG2grnW+
VwWpL9ABghUdyrsRkKL8i77VhX99Hpen8Y8R7tBXSkSmqGjIMaxkiGbP+nss15KTTOOaENZSwMSg
IwbLGgLsz2cp85TkDWTayLHVCJoy9pMf7pSga541fR+R31W9nZ6gvweyedG5Psj/43D8Mc2N0mhk
EDtAzPRojvch/Wz0G6V1GggxV5E9iTeN7NbVb/2p+0U6R21+RGpsh78piO+b6lGzXlTTJwAyXf+o
5eX9802cx8uyoQJ/MKYjIkLoalXa+RlEt1zwdR6FefCuW1udAi7sQY44SwqjwGXWxH79TQ1Ae5ta
75HWP7QtauLjXqdOWe7Hr5hIu8HcjpJPUgivAlWcOPKMi/ZRUXYdXcP7LJ+sPzPBfj/x/SAlBDML
Wx0xu5H3ujNmu962nqMHcY1VgjmFS6fxX0s835qGup+mF2wStFqyp6lO3EbN15jq/w9X+McM5/QL
1YrNcsCALOtZNrw06Gs7VezMNV/IPv68vrK8LvM/nh8ctiwPD4wBzwQkxJ3QRm2PKybzROsObM2b
on9iElaT7FfWM92R+nlonJvyw2xups6nwg4Veun1+ncs77A/38HfrbqVjp2owpXk+raYHQ2w+Y06
31J9wmm/z/Q7QADasrFlzR2h0DEWDSuHgOA3SJtHIdx2wi89s9XDymctpLbQLPLf6eHfFaSfS4UC
NHHs+/hVMP282U4xVNjv8VhraPGodpUDNY99XW5T67dMXrPeTqQDEv6TQry8U9HPsS0nP69cqiU7
Kt9GWeHOtXGjDDY1JwhprpVVll3lyTdzl/mALuE0R13jqD4Xb/SYPla32Wb0hif1JX5Mj8JaHXDx
Fjixx93dlCkGQeqcHKswmv2pgVynWkFyD009q3KoS6cd3h+KPhbuAWgfnJ92mkF2QzJwOHIFkO8C
ZIdZtBP7g2K5pbht4xmJ8ydl9vXWmc3eDrOnCcIxk61mToNg32jtLFrZuoth4ek3cb64RF+qULYV
5hvCus38qgr4LJK4hTD7Svs7paZd9m+oYfjXN+fiQp8a5rzyoMizWrU4M3F0U+RHBbzMSnJvVFAC
uC8SH9XJEI24bmkEEPq+bnvpvX1qmvO65VApBplhuhQFiM+iqToKslKy45+mvNaFtuR3T2x9z/+J
h9fL2iIt/hzrQrJVMbHHtSOzdJueWuBcrqoSqUGxiRwzedrSSd5lVbOdC9kRjXgFWbb4RAPYHBTX
ICiAAB5nK0r0qZRFjKbJPdyKnvDLcMpN6Yy3/e20EiUsb80TY5wrmGejrat+gDER8rnO0Lm9Ud6U
XghG1rTbCvPPSV/TRV7MJZyOkPMHgo7idaPAZ8p9Zk+lo7XbWnbqJ+seQhVFlNjIZJidg7YFQ/gB
stTrO3PJG51a50P7saGG3MD7hZVZbCLkhFxrVHFvDQjvr5tavKpPbbFvOdmZcZnXeQGulWNU3Oiz
k4m3kliDT/jW7GxhDPohcaL6vvDNtVBk0Q2erCvnBqXRGOd0guHY2I7KV4UUhuWMNghfNonxYTxd
H+fSJXg6TM7BpYKl1SVevsckv6vF3CMAWaF/MeyRKYpmRMPudXvLo2MscajUsyLw+bT2IKkRonaC
k99pTC8YzRBOOWyy1jWPSr2ai2Unjo/rAAb6rzluv0ZKCo44E8Oz0F5eetGtdDAcyI8hnoBeObLQ
a2+zRYeGDCJKhOA3RS79fHx1nXdZHZowGAuWrQzJbM8akgjXZ3GpACIxBrz/NcNdD3KSAw2Y4F4m
9D5W0BXtG9U9mtlxQG2Vqe5+gjUHKHg9t4spthXZMfS1tNCiZz35Bu6eGEsL3QsE3zBAM3yj3EiS
LX4WuVM2L/WH8lC6enpHpSez3DdCjtL7Wo6Rb8f9jm//TAJ6xc7nOor7RKCdhMtZRJF1Hz33ua2Z
z10KtNCmgiRJum3TQzoE5mPxkpYbS9gnFG2AE3F6mWwyA4x48kNSvQ7mgWTT5v+1RhBWP/+8HJ1/
SL7g8zJxQ9H1093F7aZr3+fUz6GyYPpz+CikQSv2OxFCNWTubbNaY0BdPN//XaQLqsk5HNV+kHWk
zzZW7GbQa3k8rolzLN57EGmB7jh2JFNaPx8pleWuEiM5OVo3KUHFQ548NfnIjCBv30jd2V0pubXp
af3ryhQzb8Ef71PD3DGYhxSkr8OUHMP0Rxd/ZU93AMXvxdaOpg+B2N3743WDS1se9Dbg6EE5gtGo
nQ+0bKcYiuoN/IZG0KJ1L2bPTYQOJbIWdy+5kVND3MASOreiYlaoNY6DXSaDo5k/rg9laWOcWuBO
b9hXmtE2GEqqlY4Mze55CFJ6P5D3Kve1fk16eNEcUNEgbEPGCloD5zOXSYkqaGylWqlyqjJ3w5Ta
WTOBIEgjDghRJVchtX99jHyv9reHYH3wMAxWG1Srzq0SSTBKaGjCqtv+Fo5gj9VC9yFL7H5buemH
4jly72z/FgXOm+WbodKxnMW5gtkOuXm7vo/elIPoz2/ii/BvwtuTEfIMSFKS5YM+oDhGaOjo/Y1i
uG30qFsrYcJitAnNQmSKGdgEj77zmQTyRe0nhaWr007EC0QY3UROimd0fweynteP9ZROdlZVVgCa
mvZBTTWyu76abIvwh/30E9jhPInIrMZUhKwj5GhIrlq3dtzt+nyyc/NGUFeC66XjBwTjN+wFHW18
RrITW7AgVUgHRWZl7rOy1mykvgT3+oAWEzQGXgvYmuh2Rm/U+YiMpi9wkeNtYkzHPtoP1Q+cO2X+
qj5zQDZB29aldvIxaz55D0V3sLZh6YEH6v36ZywN9vQruENSTFInNA3ee1Ek6hu9KIFKFSEyct3K
YkANHCqgWow2EF3y54OdO70PG4LgncYe2Lgh/iJ74BAUigc0UuHedirzVgz69mNcze59n3N+65za
5rZOO4+DUVsIA/XxHkoc+7AV9l2R7bLxWRb3vciqksQZm1e5/J301JkkP+2DSUCdedc375Pm9mSr
Sbum8LH/3Sj8JZRkl0pkqyYZxDaEHRlTL+k3/2rO8BgAeheYb37OdB2NUe2EaHnIwB/0Xoi386xt
BVsFxeX8I053CfKhdekbK5cDW4vL+UKTtooWVQnIuvO1amcL0uqIkY5NrAJiQy2QWShxtZkESEVf
H+Pi7gPt4v+aYlf8yanW6TDTfphRrkEHgRe3/0Pady1HjivbfhEj6M0rXTnKlEq2XxiSWg2C3ruv
Pwva5+6ugniLMXNifChGSQAJIJG5cq1y3qK/5PG6EebC18bDPQN6MwRmsxXxbC2lbbKP6snRSWJH
JDyF5D0cTM8gazCoxagItOL/HRkb+dnI+ioEcCnD4pkS2RGoAmh57BgKnqsddYlSuBHQkfocjI0t
xpN7fcRLKwgqI4ZTAh4apEKXxtFNl/cD2PhOKmjKPLnQcl9IIsFNYj3/F+cyo3oVERGBlJPnMBYg
94VWeoulqjK7Rf2d9i64qjyx1z2Sr0Rgi+MCAyTj2YA8Cn9kIsNa6VMcJScljKC+FQFiS4eGul0+
rz0e10xx56KaTwC0ZFlyqtpU3yR4DntJQqgvZuZaMmfxgGL0o/87LJ17yohdIoRyrKcnsaxTxWvN
uk1tYjVG59e0n6ubcJaGbNoLGnJZjjgokJ8b6BCCRWiWNC9BqZB6pS5TZavEYSLtstkg3aG15FF2
ZRrj34mSK5XTDYaQHQ1S0PqPJEYV8oi6PG6mUIsLW8trfTqYgwzKa6KPTbWtxRL6M30vNq0NgozC
dLCN0LS1djksnAJMqINBl5AVAJH4pbtaU5bSSlYSREyV9zHblfvVONT+RLe6HYMH4PrmWLp4ERXi
SQbwOeDavNhFNSdoSjTb9FSbvyW93hu4k0I1jICoEE9C8dWUIGsSkHpO56Cb8puBemrymA+hPyhf
o3AKtd9Q4Ph9/asWQmQFqRi01QHpCsYz7tDNrSFtx5JkJzWqbVkQ7VzMfT0F71npg1DBLoe36waX
TihY/O6XYHVXXqAZgWPZTALNTq3fSnYOIVTH/lLe56fuBO3yf2EMvLdM+Q/MlgB0XS5x3GVGARon
UPHs+lO26Sq7f073TnYX76sVMNDCzgWG468p5m1nJ28RwZbcs3GluJ4j0/iKyuhdk7K1o2/Rkc4t
sS85s6QNYQgxMlia9kOyRdM0KhHh9AShChB/bQvhJvcg+a6iKxMtxs+m+IKuZvQ2x+XTyuwuOQ9O
QwtMvIzllb+xMxN6emVWZaexvhllLxmdVBw9C6RTT/Jr/VBVXn4kOdNoz8TJTulDLtvRuNGKh+sf
shCkM/jMf7+Du3dqo5rjSiiyU5a1NohNpArqmQxaQtYooZaOjHNLnD/pZa4P6OrNTrlPj8VaEf67
C4sLGS4GwvmQQeg05SEmlE6OUbhxvYmTxxjUUof8q/ooIrv/mgFJcMSXaZs/mbcDFn4tZl6qnLKO
A3QWgj6PKRteulebqhHUa1q4V3hf73Tztuyc0RUb2+rs+q3uHWn4bJ8h25jXdqNAsOy+6m1pY9R4
bOarmPXFbQVAHyQjGaOOxa1tls99Klf4mm4/QmB9Dt964ZCZKERN5bYVDsAERNqbqt+NXetnfQPy
VrrXon9I1sRe1wo8DITdAFGCuJA7J9s5GQVJ6bPTs6S+QxHJNk2I6fReqoEe1pX7bSidVOEtUd8H
Ze2iWlwRqL8jqoKgCmvGvFyRsQqr2jRH+PcDWj69nbqbP6oN3WQ749h7T6CCc8QPyxXBgNYcupVz
bcnl/xr/kfAUo77OS3XOTmAHBlKhOWTiKrSeLSLv9+wtCjZeYJghCnY5QC2dGtBfi3C5ea+XTqr6
DYod0Dp1tOf6yYKotOHVawpX3xmRa1a59JCGJkWQDrORub07eLlLwaDnt3eqE072aHduci/sFe9t
195pwfi4yR/62/E22mp/ChcV4Af6cf0Y+85nXPsg7mkeobm/MQt8kGbL++a99D8ip3Hi3zcVOg56
t/O0k7WFWNpXtT0WBwvfWB+Eh8/GNTyysZ5MF1iBXbslN6n9hnhuI+H/m21j0z3Gdupc/1ieCPB7
R5yvGeeUbVG1RO7xsSDARJ9ZdqS6k55aR3DlF0960LxuG96KL92udbbXTf+8doBkRvDPkNkoevI5
brmpjFhVp/qUChD4ANGkFfkoGXc4npBlC5H0vW6PjeRyWdDyBO8EopiBxfjySqkkeV/VZXsynzDQ
fvcJiGb9nLlr+deFfBejE2W6NiB6hZA7d8hog2pm6JCDIbqLADDoHiw5GAbVNsbSFZJd1aFNeAUb
zrYWPzgDxFwsWwkqapG70RqrJ1VRFO1JjbWDFKNj14p+173i93L55/o8/jxJoOcmQoBKgjV0dXHu
HY6ZSk1Aq06kEQPQSuAltSYp+TMSuDTBOaUZD3mpT1V7MobRT5sSNb5tVbnUlICRWbkTVobD9wPl
U6J3GoWtsVUfSJr4SriGgl4zwTmEWOpxIXVsOBPEBIlmx+Tl+pr83EtYfDzVwZaLv/+QZomasKh6
LcWalBMUTNCc1USmO9PC1dLCi6vhjyXWK/2+aza5Kx14G1UMw6w9ZWHsKHq1m0xi59k9zhO764G1
UbfXB7k0jSBLAJEBE7gGAc/l9RIrsZGrOaZRmyfdm4wYjFC6+HrdyEKukU3lXyvcdTKQWk0rCe5d
2c0TaMHcJHgJO3veOxp1x5WG8OU5/GuM/fzsDUDbvJg1K29PkzNNNn23frUTaOuer4/pZ/B1OSRu
O2VWDfb8EFZGP3qMntdu4KXd+nfGwKFxOQhpwCqQFmeP1qieMJ80q0eAd0KnRqeuXFdLx9y5KW4n
DUkJwNnMzvDmswQJD9hpn4R/SouKO5HNlwHcI+RQcMxxh6mkVlFDKazMo+Bm5YZKil8r8Ufbmfb1
lVkez19LzOXP1t+yongs5LY9FbmV26EM2WIpPwB39CxUxUoEuOgFaDJH8AvoN7p/L21pbTsmsTbB
1yri5hHQeNLHjKDs+oiW9w8ia3CiA5H9QwdgAIa+lGaYieob0gCULdeeYOW70gTDduTJBrkFl7VT
EOUVRMveSMa361+wOE4WXqPZGhQ2vCIjJRlIOnKxPaXJW2FhmGlAojV48ZoRbuPqHXTVs0jCKC3B
j4bokArDfSbQlTN24SkJrSbE0+AhYOyyEncahcQSOkMN4SDZV4jMkmiCETR1wPiY1RBYTTI7nb/k
AVzNCmTFRi/uM68rUI8o4jstKRwZT9CKPpZztL0+ywuB4+WXcTMAtEpFu9rAlYNHpCvUbvhQA+j+
J5y97NbYDhJQwa7xZNxqva//Nk9m2Niaelp71/w8fPAZqKnjjSuDB59vaOhaNTfDsUdzX2I5kXw/
ytIhzfZTZmv6atGNXWmXURbLVOM1DVA0K2hyYxYEQZsatewYGnmm9pTt6uS9sDztF6ne8ca1gfQU
si+wCa3s3Z9XH2BI4NQB5QviLosnGTbLESQhBloYI+OXph/q5OP6ai7ErDDA+AlUlPPQpsxGfnYQ
1Z06F6ka96e2GXrdtspElG76BJX+IOtMi27w79aHJJid4qqZOUOKPqmMrSwAp+Ve/5afWwsN9Kj1
sTcBukP5CriYzCQxw2g8IUktURcsHOI2nnSxdKHjt8Y38fMAhjEZeiXsUcBYZy7H3QmZRMBlOZ6E
NN2p2dQ4pYQzY4xHvB3ztdB5cWgK1IDAYaKglsnv5nEuOrMpxxNgLuIeTPD67QjC251siPFKZLFo
Cug1E6cGRI54AH9IdTHJ1R4Dm0Bdhd7UdCtrhQJKajQbXl+wxTlksi947LDHB/uUc98xaV9FoTye
4oI2NpG3UQLe0WkavU6bZu+6sQUYKeOVQpYSUBDWDcHNISrvA6LpcjqJo2DdW0RvervQCJitQChk
zQ4xpjK5xz5OnYSQ2jey1qj3tDLSj7Lr8eYzijAdITgs9Y/tkKXZ8/UP/LlV8X2MgRVtwEytjQtR
6q4DRzVaAk8hwMOHzFBz1tklr0zDzzn/1ngS4bwmo8PhLnNjJoZQKcJ0qtDQdUAX/rTXBSHatUVD
H0V1qFYQewujwuqCEwcYHLRRc6+k6zP00zUZd+bf38XNEBJEcqgTdTrpR+Uj2ekv13/9Qmni8vdz
ZxkoXQik5fD7ZWgK/EoO0WlnNTaawMqnLGX/XLH38wq6tMethZbFSgee2gm4TUiVHNJmI73E+q+x
3ozAiprqwyh4UmuLuzKOHBTp7GE81tHvSl3r4V9A/l9+CXeazaWukXJU0F1LPKU76O96eSMjHVe9
x36VO2KugfbV6u7eV2aARfiX9+KlXe4EsGRVmFG7mU6d9VpWbp1sm9nPQh+16hfymW6um1vyfXQu
MvyqxBIQ3HNG6SFLkzX5fKKJjOp7QSdgq8M7i1ah3cvFGgXxoj8puHQRfTGOb57igjYto/gv5lOn
yK5OvxJw6z+Gu7dZ2na9CdZxavrXR7i023TwyIDqHBAKPEIuT9TJkhqqDOKMZ4He+LEYl/5ktGuJ
KvZb+FU7t8LNY5VaUTgO/Xwy68KppXBTlJvuBj3/dngwrXgllF3aJdDwASUnnu6437ldmbZpHkMC
bT5ZJsluRbwT7LQ1qp0kNMqmUYtTH8fF7l/M45lNbmf2Uj0MOKRhU+xjgITKcZNVhbn9N1ZQgkdC
DEjWHz1qiLVbo6Wo/spqewOd8dcBWKUVI0tOz8gFLSZZqCPgvXSJMYH0fCeixCy3I7khkuHLofKQ
GmbuTlRTVyZu6YjGCQ28FV5wGvprL60hfSkUYZmJpxlXnD2YXfuJac5vtbyrVm6yhdAThGbIJDI6
QzAompxjkF6d1SY05xNgj8puHHNIhCRN4UD/YXLyRCTPfYu6ozFAh6aqIdBsDJa+Ei0tzi5q5wqi
F/yDj5ZYY4pkDMhdzMib7uMEIvdU6SY3QebEiWbz97/wGBMoXBYlwBq3mHMiZ6MRglbN6MfGnzNJ
tM26FJx/bgV9BAZQCozXlBdZ1TJBrrQhEk+FMRzzJKnszuoe/m82+DPE6gSDpvD9JBMkm/YtcXpr
rZa5UCoHhg1RjoYTERlunl/XSIzcVLIRVpDB36PbtjkY5mTtwnFqHzoRibnEbKCVRUDtn6o18KVk
0m0pJJNXAejtaVSw/KEZIBVRTbPbCTp9JKWaOlE60ZVOrqWtAw4Y1DTQjggdYu4uRCm9yq1MFoH/
DEM3wfV06lsQPnVxmpyuT/6yKUgfAtAEolOeN1eI5Zw0iSWeGqGbHDmN+qeiMVVbm4AEuW5q6UZC
1RLkhExUGfIblwfCqGmUpo0CXxI7cjvH8eypciv+G286s8IdBW2dQVwEJzYoqDvVj7qy2Olpp67E
D4vTBnlocP7iSY1M0eVYTDkd+0Qn0gnMFmDg7IEdLGc5vkVKSl/ZggvNNvDcv7Z4gu1SBQgnFkzx
lCGjgAqQWed9IEHsYtgSZRa7oJ+oAsHxZu5rV7GqbNoq1BIbG/L0DUr2qdYhRZaqui1SrSF2W2to
fS7UGI0K11d4eVYMUK+KBrJ2/NsUGgud0EqhiAa5pNxLraG9TuLQHMOusFZKLmyC+cADWqQA8uH9
AoQ0t0UAiTPK1kokoBvlp3HWPupKfoi0E5HQAILomWFL2pWQaml4IJtidwxk4CBEdbnodaTO1djA
5lCXEejlIXVVClHkAzxBVkwtRTogA4e+GtYedJbKpakJ4UAvFaV0imKw2R9a3R1DD9qz9bASEyxt
ynND7OdnD+8wDBM5NgvmyPl9FlEnJdlK4mnhYsT1BOAG8l2gk+XJjQeVPbWZV5CG7PO22cRg97C1
IQOw5em6Ay7F2ajQMul27AUD3nE5nKmvI2vsMRwRXOeOTHpXbyPVp2M93ppqLTgtLYagrVVU9jXz
Ru/M6SUTlHJlVhc6P5AuQQ0AsSp8ReITyGWK3mnI9EqASeg2KdKbUUVvvvxcmxBBkCWn2qstCH6I
7A4lXviTftukndel/V1WFDshJ+PK1lzYLxcfZF5OTFkXljDIbL9Ejq5SX06LQ4hZ6KbBTiD5WU2B
ugYCXvAt2AQhnIHjAG8sbr+YYwlhMdrAJslcNb4X87Ve8eVR/bXAbZMRTy6rrWFBraPQT1HRs8ZT
N9Cnuq+RzKDHcgyDyhpW3iFLCaSLkXFuNiOtW6Z1K52m/LeevAi3EHmwi3l6jEV1U8TULlq3nKhj
KZWHjtrbpLCptULAulAlweRCt1oG5hkYLZ4kPZ9zxNQCzgigshTgVEphcBJDc/JBAlgzz5B8DPex
3vqhNOp2HiuBMq4JDTO34Y7hi2/g3MpocKNYE+7Beki6d1EQ8fLL+757GXtESjPIvoMh6WV3zvI1
4ezFY+Vs+NwVrA9mLlE2fAPdCIL5iejVUY2POV1LJi8fKn8t8RdwVVcxAWQZZ+QphYw8dN5vkbyO
n6vH4U79WONNWbhlMKVgxUL5SUGwxO2aOqQ06uNaOultoConofHVaSUTt3C7XJjgtk3fy2k6DRVO
J/0TIwLLoJy9k8HEdba7fiAvL9LfwXAbpc0GbdB1bJRsdoAQ2mpmZhd6cZeOKwHZUnx/MSYuIEDM
OUF4CUdBh/xslezqzNcb1VHULxl1SiEaXElyhFi5hxCtP5qbssfiUbdWJ3/q9Rc1U740Kv6+PvzF
8+lsLdn0nN2uEt5mUqZhok3pLaKuGJa2CgV7+qsR7nLpTolO1+0tPYRRd0aKVQcvM3oOOYN5F9MY
OQrEDb1dw1cVsCS8678z2TaBVCofmjUY7PIpdGaR+drZELNiFqeRzXsThV5ZQTFptjYlBFEnslGF
9yIJhk7elIVY2E3/rLUrR/HiHXNmnjuAuqyaIGzaMcilBcFVU4rthlSxtzKvi5sS0hfIZoA+E4yS
l6M0ihGEeTnM6KYjP+1U7P4ZFF2BbCNbA3INZ+0Zs7hFzwxy7gwxIopKGTaOCv2QKa3tzpQ9QXrL
ysht59frw1sbHec1pGtLOltYw7IofzVdmjtmLEl2lqaJc93S4oY4GxbnLYMxGcM0wtKstV6mHRPT
q5VtowfW5JTl7CAZtWJx8QQ6s8g5iJUNWTwYsGj0+cYMt1P/2mRomuv96yPjNwIAc+gtPJMM4oam
zJUqx1kIHaTuFQ2cjlQD8mNI5UFGOojppMi0cVWrsHP6YDYP0RTW7vVPYEM5u4x/fAE/VFLRFn3O
RYCHL6T7kkSL7ERH2cLIDtAOd2dhc90g5zf/axAgRaQpQFvJo5FVsQWSLMSQ1RRp7NCJsm1orqmI
cAv4bQRsTMBbgvMagGvushrnPDfHPi6CUfutjIewIKDFsom2Mhb+lv+PHTYQdBcjC8sjdsSeRCA+
gXaWRVLXlF8tJ5UKR9JsybHkjfzRF6c2oithOf9Q+LYKe0A7A1WO5gkuihEntaxR+CgC8iwI+zgA
FW78KOp+Bvy8spmk0a5+h9Svqk01OaPqNqtUT8wvea9RNeAwkZVheTEu3hBntQwVwYDe4/6usi2b
/aX4lv1a2L4MfMi+fKev1ct1z1lyVdUAiAgYb7yk+XtK6UZlkAzItaUIGNv0joLOLC0LJ6MbWbkp
yVqH25I9RCGQjkaLG5yJc6JsaLReIEoZmGP7VNRPakFv8vQ1xzveECDt07TH6wNc2hq4lqBJh1Qw
svrcrEqlVhZWEVWBXJv97SBP3S4djH1aT9L2uqVvkQl+AZHMZxKyyIgAv3l5N0nQZtJrg1YBWzey
bXdkS7b1boBOOWnscAPc1M7ck0O7S7Z49m7r6IakgeiCty2I1lrX+Qjk26HPv4abaamek9xM4ypQ
irdCiJ3QfI3Dmzg0No0u+GWl7SG/AgXAp+uzsLiRzu1yN3SjmnMIWowqGMfRVzO3z0wHFDjh+IQ1
lhLHrATXIq8k9aWHHv23xV0NobVubTst7CY0QKG8/a1/JvGyGL0eh3k54DMSa3Bj4yauR1saO1vR
iKMWK3ni7/Q7t/QSqveAgUBhWoFOxuXSW8RoVUEvq+BgsJ37DEJkF4hWv9hq+O9fH5LN0KfEi/z/
/JE4X8BVOuiL8kKbOJojupIzehPEjUVbWSmILN2IClKkkIADDIddwZdfl0w9wDAj5kLtZhuSqxCC
oW+zNt43xrwTYwEtCTdAA+2GZPImLd22lbEyQQuroSB7xhjA0cb0oyaTqGmemUPWBN0AER6IP9r1
tIukuxiv4+v+t3DAYJ/jfEE3AkAifMMzVSNxHtB0FAzmbQt2CiW9acTWyed9PYI88J89q9gmgzWU
QnFPaUipcZssNga5hLBcEzSpLW9mPK/tbE1v4udOhg+D796EcKUBFzO4qFBriihpEG8GKfklp72b
bE3036adm8qGTSu3L8vbcI2umQsQIZUAo8B8AmCqIY+scfchFZLc0tohClCnTLy5l/NAQOOvZ/R1
cpNncuE06NN1OqWBus1MV1KVP/wFDPxMmlxiKDmW5L302CgN9bkY5yiYUqhdDaj0OYmahZ4F1as9
GSC1m0xdthK2sZPpYhOj5ZYpLrOqLJqqvnuBzl5QMdJkZporUVDIolOF0tvYgJf1H7onswE4PUON
wUn5+zZUm26UDdiIIi/XPHTKGJYf+mr6i6zlPhfm8MIU+/nZcJTENGez1KMArnKiSmXr073WPwiV
ei/lD9eHtWaLW69C7rJO0dQoyHublCf5lfwOe0i5rsze0lZg4itAYrFWSOjmXY6p78TJ1HIJfhG/
1J0OCeRbo9qkB5K46SFr5+1Yfl0fGY/DYRvhwiR3n6GhSlAyjXlFOT4AUHVIcV3RUXP1qXVMAv1q
2kJIbzyKI7HBgD+rX1mSbK5/xeL8no2bu1/6pq0NTcC4C8MtGj/ZZjeGgFa461bYb/mxAVimC0wf
aD/ik/Z9E8/lJMNjmgi9wcgUUeM4J/PaIsorZrjBTEmb5ygRwzGbDSA+GzoXtqUIG4keqXuDfpe8
eKhne7X1/McDhq3k2fC4c7SQs0GwQtiN5K/InL15VJ2BAnzdrpxePy/cb0sG5EABbEKJlRuhNaOH
Ip8pDRJTJR4tVeCLpRFp6Lk4SbFEnSzJ31CM+SxaNKaDNqN0pih/VIBEX7n7l8YMGAQS/ypuJ5RJ
LzdMUkdjPlUYcyKXe416ptmjG3y2hRU7S2cnVLLQbIFqD8Iubm47q6J6U5hRoCVls+kK+cUY1Grl
gP5xt2Naz41wJ1qcFVKsTBoGUydf+uAUn6WaOERC9zUFzWDZxc71DbE4eyB+YvVcKFjyEX3XJAod
ZYzKEu+T6c0ySvAnOq18um7m55MXA5NlRGcgM0GUJHKXrakR3YzRpB8UPcSkNlKrO3EMPiI0FwJJ
A5puR7gHkcHKRlyaThmIYgvAYjzreS8lKs1zrR7hpeI2Gn1aOMZHHTpIEA7FGrn/kn+c2+L8Y+ii
MKEZbKGY6gwZ/ipXDq81C5xzkHCUp3GCBVAtgqu4ttPun6U4v28CoMoNRQXOHP3XHG7CRLAnp81M
A3S0umsJ+qWz9/yXs0Pz7LZO+ykGCgYuIFa1M+q/NNDx5c2vFUdj250/4c+tcPenKWlRrvdsCCgK
vVCv336afurp9va6obXRsMU6G40o15ogCliMiDyBP31TiZVtKmtFr+Ul/7sg3DGbhlaaT+pEgznR
bNodM/X/uOKc14aqXphxgelCN5eTR8dGSlf24NoQOK9V6hZYyglD6MDpPUE+saUrAI2lM0xGKI8r
AHc6wurLpRAkKQK0FktRQeepAiVnHpue1fyqSu/6mi8eJyx7JjKyKWDVLg31Wt9APTnHFjfVnRbT
Z0u5a5QH3E143bMGlGnFyRavWfnMIvuiMy+bZbXSSgKL0b2ArIqa2uUpPUyuZtiSA8rbvli5Dxbd
+swgN5eDiEZVHSmrQDKeSJJ5FUQG9TUjPLfE9zmDHAJAcmjIZmCwy2Eldd7UVSPSQD7qQL4dxNRW
n4inbzovOWS/tKPqp/bwGL8b+5jYuyr29RWf4aFO//kEWQUHP8tnoFvp8hOaSshGudFpkE7+cJw/
M1evDla4n8ujlqrBpDw3yGLdCZ8kKm3jHyq9/bDOTUATpWSYgB4LxOZdASqbtqIjVjfm8JVN/+Zi
Qtocb010F1qAhF+O1IqKSMtDlW1x3bKZCooL5pO10vXSNkf0hRyrCAluoAQurWgho3uCUmsAyMfW
suL9hBbh69tvaZ8D84rWL6CwWJb+0gTwPB1gMCaOdvAmqoVPXvXpeRxX0qnMw/kLRANFFBOF10D1
wF0gg6lQuSUhrKAlPbcRXvqt2jktAOAgRZin3lGiNV6LxVffuVFuaImCba7qMJpNv1C3GULRrjfa
iy596WTy9S7ahf3z9dlcGidkX0FQizojsvLcddyCO00PY4sGiLoEJHOJNwfmfZX5/2pwoMNEehqB
H8tTX65booVmUTRRHBjjiKfQBkU/Y6K2jny8EB2jUbFjCpWutfwoX6f/3mQ6Yj9kyr7lT7jjumia
SoeUKQ0U3DpUbSCsm4EeXAP9G3Eqcju9CNIdaG72cniE9q38AdGdyq+/Yv3RULQV5+U7UP/zNd/1
K9Cg6lCqv5wFwbTSBj1gNJi88aQ+50fzY/a7B3IcHvQdqmhbTAy69/tjDb79DxQori+3zNaT92tA
xlF2+o997iqhJqrlggL7aWGHN5qrfY73gB7bw7EF7u+XtJkPlid42WD34S1xwP60S7f60/WvWHS6
s4/grhe5AQ+zWMHP5eGp0tFopJh2PTt1tpUNP0INIQVZ5XWTS5c2IzHC0QSqOTwCLue9JHEC+njI
yKezstehhW50N33uVpHlk/vs47oxtog/J/mvMS6csuhgRSSBsWlPt/Gpk7G11o7BxbeUDjgwcGFs
KvkwhEpdJxRQSAx6Bm7MwFekt39ICH1oVdmXSXXPwlLFSm5I+EaBwr0+xOVthQIi8KKoQuNvlxNa
lKQOG6iUBZOD8zE5FrGbn+LXubWHzXBfE5/eiY71VpyEN+FtsNwV8+wN8mOKwcUDkCfIqZCUvjRv
yJ00E3SxBfpx3NHEDZ+TxK5ew/vQrvLX3yvWFncN9i4rLoD+h++PjJoyEUYQAwR1O27F4TjcmJ+0
s+XCtIXhqa0dzX1aaxJf3CRwVMhGoG4JYgBuhEg7lzk4fIPu3dh2T4kDEBN10ESwMpWLO+PMDvfa
Q+dTXvbxEAea9mzNqNaZbm4Fqvou7Pp6XDl/Fq849gb/f6NiM30WyuoynJbmsNa6f5CWegzdLphv
UbBcTaEyD/jhIQbDoMI7mJdcWsrm1goTAfNXQAVgjPwKPQZOFW2p6em7/nlUNmliF8+NcSOjTBqu
JcCXwhQgqf9rnjvocyjXhWWCgfrjhwKWNLJyxiy7x9/fzx3kiWGFs0bx++UbdbItJvCR3xjGI148
6Ki0qxVz/5+F+2uPO7Pj0URTO2ARQd4oX3FsbPIy27XmfVjoQDajq+WWKCDjWntsrawiX9LrpVGU
9QxmFT8J9rp3fWMvX4d/V4mnvSpyGodNhVns/ckL31tfRbvNrnkWXi3X3JB9lNqpaE+f4ZvxS5Vs
8WbyQbsnV5vr37E2Sm5XyH1fzn2DzyDo0xSFX31/V1drOREWPf7YEAibUXKSkL3kp1KIIxyZbOvN
Ltm/GdvJ0Q7tC3XCQ32kp8qLVwa1eLCc2eMOFlEtRBOsknGQFJtMPc6MLa15UIYbbbor0Ol+fQqX
78Mzc9wcakLdo74Gc4C923EPVjh1M5duFRiJo5X39Sommz0Brs0n+/nZUVZ2FsDXBPM5OJk3HRFI
7JvgN5r57dFrdv8Qef6fwPFseGx1z6wVit7jjvi2Vgayo0Iiqf+jOX+uz+LiqXVmhTnqmRWlM8hk
1mMcZFvzfnLVwyp8c80C+/mZBZCh5HmkwEL3Ph4Qi9+Mh8wrvRjgo8SHXowLcuYHCANfH9e3LsS1
xeKOY8DB8SyO4B3qRurRYa+C/rdxAVUDLiHZW15Toj96ciP3RdiIW+UtcqpNsRUPSEVsNRfdxc7k
/0Mo6Y8l5Y7weaj0PDWxpKGawY5mAHSZdWtAgaVtj5gFqIjvOIkvcDdlBORTJEB7HXQTUVgiw7Cy
0RcnF6gqS0YJgSnFcANBigf1CWrhaef3EI/eqPthX2363+kmDcYTOeSBhUxO49TbJig37Z/itdlk
j6CJ9Lpd55a35LPcrKZ22H7nV/z8o7gLSwllStIRHyXc1b7slW7joEHWAy+yUzqqf92/FqunZ9Z4
AphJpmWT4iWNi0R1KKi8K/sztzMnB3kBWuVWYjZl6ew5N8edrbOM8qWeYXAduEOH7fj6W/IjOHR0
N7wrd6IH1aWX2sv22kbahnclrq34BuGObKOFb9M+mfa4FTYZYDvXp+GbeubKpPOFJHTVdkoo4rtc
8Ua4E3bAw++UzgGFRQ3B7UcKMYLpWdnm73j07fUD8DHGMfKgGvill3aDZ+gj+VQc8V4MYju8jVYc
lW+j+d5x59PGHdnNnGlCkWCVFKCVniv2p+G8zbbk7L9WSddXHJCn6TFJmVZqDGPi3rKprWz8V2g+
2rH3vvYWXAofzofFndqaRgDDYPsvVb+69F4p/2RrqcqfcDck7s5tcOd2J4ixCoojODhOzehOsHsb
nPH+5BN3BGE9sjeb5z/XvWnxjXlukzu0odwraFYDm8Sc/LIrHZoDahamm5ZM2zKc90LXbOnQHsek
uzOt6LYHY32ZgtlrnjaKVHlEMp/m7k5Yq2aszgZ34o1TF1vNhC+zTgkAcJOnbDuIwqWQtRec3hPc
6TXflyu7fjEGP58P7kjrhqGKhhnrLG7ow7wFJOOouplfue1KrLj0uDgzxFfTwfAR6mKH4Q2eFswH
1bY2sTfY0fH6Ai/6LUiRUE9nlIV8ObhJGnESMpIECa3dWoJCXeHEa40637fPjzPpr5XvWT2LOFTI
8GiFECWBVO9o/Ecao61hbi28msapvx9paUe6BWGs0onzzumVYRtJThZOTguIWzpnj4Ng2HnXbpSw
8MHjiCKfuk0qwSNx7bWGcsdoSsMqPVkJuFyaNa4JtrG4zwfyDj3fyKej4sTnAUppAKo3a6NARbtC
2da2CvFPmTzlw8pqLLkX5MqQ00F2ENh6vkSQtSPEUxIDULi22hZmetfUPk08S9zIyRM41JqeoGF/
Lf+w4AQIHQzIY4J/CoB7zqkb9JrghdfQgAD8VvfgU9YRPRf/Q9p17UiOK9kfWgHy5pWS0pfrcl39
IrSplqEc5aWv38O6u9OZLCGJ6TvTGMxggAyRDAbJiBPnyETKJGbEfNUcm7Ttiw6Jz+6Adrdg1hK/
U3PJFl2zAggjp6UDKwggk5e3Wywk9BlNJN5a+E/Yq+/SUu2KOwAh+ccC/4Izb2aKV3Vmi0JqvpTH
sbIOhTttmmZ+WXp1c3178iAmeJ6LfQlxA5Q6gU7kn3JmKmoWtsw6qsJ6HtIhDdxZM8J8AhdFFk52
m2+HxJUginhE/2zSMnQQgACZ6AhJr3QcMjxeMX/jFEL3mzR0hESrTXKv3AHv4F8f4OpqQYLk/60J
tyjNaSdHq4BFMMegs7/T6EckuxHJBiS8SoHldNte0dNT5yzTNgLZR6AU4Jq1ium9txJ0dZqmLMm/
ahOdnLzXAS3wluCEWtK0ipKj1KeBnD+52fTOli2QbZe8qVYOCdTF/pgRPLGtzVqPK9ROWaN/KUfQ
EsSRr3TKblq0kNVKyrE9yiTTC17dACYSGJ7+0XgvLFquQ2/Wai2AIbLx52QtW09PgpHmlU/RxnLd
QVZ3ADLcQCsh+kKA4XIHgLNFH1mHIabanvkG0LKGD1p7tonq7X9nSRiVYtqz0Zaoy6CFSoufm5jo
xikL5+5YSiytesfZmASPRFtCV/Ua6qe8WasM2/Tgln5En8fob2LhmSHhsg3itsZ0KTeUqdusOkDI
IiyYBA21ho1woR70zxIJzj6ywVPogiVKzH4L+fpN9T0ZtrZ70oxvebEtHZTT7ITE7ey3jWQq+W9/
ilY2yDnAcPpB7ii4h5kptsVQhDCW9yV+mGQ9JrLfF5zCMaK2G9BOeIrT35b6TXqWrP0+uAxARetA
+EK3uaucBfjBbR1v7gqcVjWoYBNjOUy6J+tTXNuv50aEq3JnFXll1dnHHgLei6IDKDPv3f739Q20
FsvREsjBhUhAfCqHmXM3prZG01Pj3VD63ugy5dG1fYMEIsipUC+3LVMYx2y5LSSOMVnIXdnNvFVj
hSA6EK04KNDJuT6atZcqbkN/rAm3ooQ6feRSIHCyZBwpaKFA8DAnMdpo8s6D3r0+hIVKu6cqax8W
B8o42Nfjbd+XFshnizYYy/HZpUsuCYirHvPns0RmAndpKicZOfYpjRV/NFVzQxtVpmO7upZIWIG6
BYAuJJUu/bJp2dwNNgNg05h8hEL5Yq6dXWjP+8eCsLOGvpy6rocFYJYfKwgoKFNEUn0kNkRWTZPU
unno/qVCBM8+gCvOQNXf+KAwFIxqXaLx0jxOLhu8MAM9tm193/eqr3W8VyiJd9edaGUaL+wJkd5x
i4kxBnvwIwItHbQj3czsL87jCytCmE+SHA8UDVZq78acbvL+d57e9LbkRbo6FkRZtFSCYhJwsUuX
AHmFQVWwj57AnL3LobWLBrJ/yWD5n/UBL5nl6KC5Q3/qhY3rc7+WEPRA1fXPjwmT3wP4ZlMT51Kb
9dmmjNN9qyTxfdtV4ZyloJ2jZbWpnOo3HSg9ZTYD7syIX+fGWPbt1MtatT+AJcJZhe9xuM6Gw6ne
Lgf3P3ZspWaR4zSOvfxY2uygxt9rGr2mKd14iU3sGgl4A62bC8mg9oWMC3HzTUX1rUPpMTfHNzWz
f1yfpJWQinc516kG3h1UlMKiGrHXFbmBOVKUIF1C68iGJ2SuElkqTmZHCKZZxGqwMeJyldTVAZpe
O3UZCEusvVZpxyartteHtXLinQ9LfLGruV1YYw/EEXR+AbMboiCKDqyVPF5kVoQFbR3o380JFrQg
anT/lTovkSEJIOsmTCgmojGO410vNsT/aJnVRVODedPBMDROhzHIja/G8PA30/XHCl+9s1sIS5yE
DjmspA6ZoIJ58mgojVIrBxfWBG9Kzo+Ft6xopDXNrF+APmOu25Nsshx/ppMM3sUd9tMmO7MiODRw
Mm5p6gq/hBwcd/RN0MRGy32rZsSCIG4n421cd+w/oxIc23DaDPmAFEV5qztmdv1M8291fq/aLVDc
Mk7hq4MDB55wKhdaA8pTDqHKDB1Uf5DqznOifu2rOwrSamk6ajXiW2if5w2SaM0U5hLJIgepIYxt
rH2ck+3bmD1fdzyTb5FPy4UeO9yAoc8DtMal5w2mO1XgWkIWt4vTMCscFsRuUvkzowqZhzJ76kvV
ImZP85BljG4gj/51MtqReODqJlrdQoPexuKaHfsNlpGYQLTD8Jd0KHzsHc+HDvd3K2970mnlS5LM
NHCKLAIPqOaSNjHiGO2dINLylnR+8fo68gctTu6WMdaCqkLXac1yl5RsaEIkRcAuO9nTSUtAGWGq
pRNq8aiQ0mxsUDUYxub65KxP/5+5EaY/cRld6izOTjWYjOpkCJRY8nRbjS5oHAO4CZ14n6jzEHXc
HmlZZLOtBy0+GfMuVwdiyW5da2lNnC9/7PCRnsUXu8+drFJhxz4UXgj6KcXyIxN35UP6U9kblWTi
ViPNmTkhaFZLhkqEA6dK7kkv4dGSTZngsKCp7vRIw29XQIyad81hebu+6jIDwqrbQ9fY1Yy5irMI
RDnPzej4MQRKspf/zo4QuMrcMOqOwU6UH7pm6wIR3N6oumSDS0bjCRGrr3pVKwxMV/Tc37r36dMk
6ZtZDYl/1lq4Mf6Po0DIgAHpiTKslpJWRZ/sLvkxdqEnm7DVSH9mSbhOArtg6EsBS1q+QRtpDxqj
mKDdUpV1U6/v+392i0jzrMfGjNI5DEH3yJlSMiQ32Dzk+vKvjgalDOuD3QrqMJdb0mzHHqvPl7/5
4gFgpdg9dqVLnHdbRlmxOh7+XMdfyHOId5hWicuqnEoAP9Qtrr/EmArCZDiy1fE4YKDlOX/ImvOY
cBZicrAZKKnFspM7BgYa/8rWIYWTEDT/MVtyXVr1OSQ/kbUGtzQeGJe2PAb9uqpCUqgtwiwNp2ED
BF5VoLE2rGUYp9VYdmaLb7CzcSEdP2ZKD1tQnAUyLZGcALKfF8KZvgxFZI6AMPc9skItNZ2gjyNJ
EFh1gLMxCCENiiNF46gYQznddta7VR3qNJHcxVfXH4Qj0FDB8xTw8st5ilFiwKsViSFk3JMFLYe5
Rpo8IZV6GnPJ+q+eZzpEj2wTwGBoAAmLEte90i+4tpx0FEvCeVhunZGp27gttSCe+9RHc9qN6c5m
MPdTTSZXqyXRe21KeckWDcOA+4D99nK4UOLlpAUVpnT5lcVP01/0iEKv6s/vC6eD7SZ1SRvArVnc
BSW1iVP+YIbEL9Z6v6AAgtUykNhHX7KwaAYDV0tioCJYj8dcZcxHtvrUdfdTD0lZnUFtJwVhMBAs
WFBaPGS9uxmtjkzWvZPK9FjWZhQ3RbRefcjPqcKMQv3MjqYE36JBOidAToj5VZ7fDa3sKbxqiJOs
ALIPwmKRl6qtvEh3QSB/Ghb9fYlKLzRSpQ9S7LvweozniyRerkFUbuigjoEig1jXTatuSmqnR8NZ
RZ+Huj/V812p7pNF99v2a4VWxqWQbMO10IgZBPEvdLgQIYVZtKaeTk074SVJ402xayBPmGT+HOtQ
VY5JJKM/WLtenJsT3DQpukpvNA35tdTZa17xlNcFQAYaI42a7v9iNv8MTURkQCIGjAADhuZWL2jX
J8nYkNJbyPTF0B+MZAlUWf/BGqAW5CN4HKH6BWoa0SfLjqXZkqI9s5w2lkaPFdiS8i8uBPtcDxJ+
WZAc7fSOpaPkcrB2Kjhod7XANGxxloDL6FJquj3YJhIbCUvj38jHQ9h5rLS/iGHnVoQriJp5C043
jM4asl1t4ImTbZau3lxftjUXObciXNuK3JvVPocVR5+/6S3BJe4AWjI/NWUwl7WNjW4cEF/h/oE0
n3CWtnCOxFTxXI6QLtiBcfIHGpVVP02mv6gBgN8Kzzb0d+JiI+r6Tcwthoi/EezFBafmQpMgb5lM
6GfVC/5YEZEA+gyxMMNEwkYx3k28yUELI/Gz1ZQokCcgLgHexQWH0KWjdSWaH40OlSmLhR7Q/t2m
elaVWxYTaM553Xs/7edf6Ia35q9ZXPr54hfVXm/vr7vI2t3BRU8kek3RMguU7uVXGIvSdw6r0QRM
9+kYb5Jqz9LbwZ43RiJrz11zRy6EAWEoA/gUcekUp2m6ugGiY4iK7dD6b0Ue+ym0E68PaS0On5kR
1y7R3KJ2VI6reO4psUfi/lLfouyOypp81s6Yc0PCJp4Gw2JDj9OM/m7eYIpO5MuihHYUyNoL1rYX
ysyISraKysBHI8nZTdgFqzyuQoj1d80jCOT+PezFO/91oYbSAGOQRxZ+vQDGZVFP0LGgDeo11lsT
7a6vzdpAQN5nIe2Oyyqafi/drVAKsKzxDu1yar7YzPqSVN3OUt7/wgoqDWiZsywTfJuXVuYEv9qB
AOhUdBmoU4k5PjrzIHGz1RoLar5AW4EmGVSmwnnfj1RtpxzgmqkJGYoWBusDy3ui4EwuSqjqzDuv
2NrJFiwnpDQOiupsrg9zbT95rm3jjwEEgsg5QdUm04cZk+k0WY8mcW9TA5sV0KJsSKzEyb9O/yDt
im70jx5+dLUJs7r0SlTUHp4y3cT8oQPRIxt3PHFi1ZLrxueBwRIOLjilq0NKi3vRmbsvvefErEHb
FR6AKRhmQDOjpk0IVQukzrbXJ/GzR17aEjxyabW+rTPYKl7snCxYRl1iYX00uF7z9nNwpAqBvnCV
umwtPM/oCLRnphnZrqyKlgx26hHXoe5/aU/YzguI0q126IELUdDh4v02yt/YYVLGk/WJQ3IcZFR4
DjqC+3cNi6vBnPE6V+rvwK7el21+q8S5jD9pBWPzIYyNzwY8E3U6foSdeUNUuoVbxhiPlpdEjxPf
KVRi423C4gzX+I7YXrbLW7SWtN/7et/VTnjdRdYWEF1r/3yAMFKl0Ed7WfAgzLxnzbqhyo0RjjKo
3sqFF8PEqwj1X/QUQxLhcphq2ZpKi0f1KU/DrqkJSqDJmAUxKxBZ0AJkJv5glcRkoSXD3q4t5Zlp
8c4LFSdITfNeshK9ePkW4A1NlmxZee+irK3j1sZJe6GPIuwCKOYVaj11mMReCa1m577V6INHpQPE
IEEy/5zmgFmDD95uAyvaU5CNQc6j0F+vr+UKqv/yO4TdYef1yJoW30Ff3lvfPjSBdfoRvSWb+sU7
sI1ysO+LR+cpDiR2eXS8fJBe2hXe+4zN2myVcCKIf5dhafoc51FziVP9oHYhes5KWZ5zJVcDm8gH
gfSCk8Kqgk3VK6oxgkjCKS47dOGbfgud5omGHAtnR4d+YMToT8kieQiv9Cdc2uX+drZj7aaD+IWG
Oa6IUpG7wd4mgXnPnoHGxG2v+8JcYsckoWR8nX9I5pn70ad5BpUk8mE2GFrEvpc6pWDiUBBtTcUi
avPT65MwSaat7k2bPqlusq68zyEIpA0YeP7NKmfZtZDHo09fAE1LXO45tlekGmnqIWJZoiJ/NI+3
aoP2L6/9gTvWK2uVm3Yw3yQjXvUsJGMBQ4RIKLRPL2e7Xwq2eHQBPYBaBUC6H1JlhFhD7X6xnt3M
b9XXZtpb4HQlVJXM9lpkhG/ZnAcB54DIhtM4DEXtXkcJ8w6+XN4ZZZhLihyrs3lmQvAlB/eYKHI0
RP8kcAtKygb8UzZR0t5nMrDg51cf/PbMlnAXKOzFiGfHRHK7d392nkkgSvHl+mrxxfjkHJC8MoA4
wXqJufq5bAYku+AckAklRqeEKD5VA3jVtPdUuXGVnlSyk2UtuhtYIRsSbiBHEjO2hr3MarLYuE1Z
2P72N3A8aXoviW+ry3RmhP//sy2fNVUNZn0HD+bCq8LMs+Nw8FSytFxE2ukS0rAikdhc9T50inzw
YiDpJpzLTebi/Cis7DTpL6WaEJe+ONO3CiDE62u2NjYQNOOJBaEZzuZwObYUxHG13mCDTRhJANzk
cJojawjMZUh9faS/wPagSWyuxm5emAYPGr97fLoDR8kwFx7O5NE+stdpvreh69OksW+Unj/lB5c9
FI5kr61NqAkMIEj14SbwzsuB0jIbBsPFdk5Ax6T4UYYUtHIPQTvJAbE6oWd2BGdZqD1ZuQ07w9T8
UKvHliZb7xXklZtZiTxyffXMlR0Hkl2gLXk6GBeQy0Gxpa6o0qX05LxqoFeQ8YZzJxM39PnPC85h
1Lo+lWNBT2z5NsYRqcGAXyuPvXLQu8Sfp/fro1nbzOfmhCWqcXsC+LVEO9lokWp8cEHVJiX5XAtS
50aE9Wm9LmF5w4GBgweeqvtozANterCmwHNDGgPyJQXS87TqtWkU9nKpdNPUQHH3FFfbstll8QtI
dcmAHLPSvEJEUbO+Zov5cH0yV/39zDWEk7MGteVUdDlF4gN8XNoXdOQQTbtbkMu5bmj1RoTEjeOY
kDbFU13IKvetTqNugTpUqm4bG7xjXU7i0YP4SJ/czUq6TS07nEaIitP9oEYbrVjC6tECVdiiVkc1
6iU7cM2NQAkJgSfeYIVa7uWmmLS8sxSroadZvXHMZzwRpe0Da5P7kVJEKQ2KnuKQIVBlplNu0RNy
EkQbfnOm67i1ia7JZnfNXVFKQwIMajZ4Wwg7XNVLT2GLTU8VKByTfTxox66Mjznv+y4PxkKfhkYC
CF4LKqgPIDeBBC7oroVXxOAYs9oaJj01xkQyvEmlALQVDD6nv+VXBYDQEI6FwNI0XjSmDEVBN75D
t72fKTe8S3QMxuLbctRqdFcZKE3gRaqG7bjp7X9dHod93Bs+1AF409+li7BEmeqCPwpp75abpFae
Sy/694nNSyPCDjQT6KaBHw+vwqjcGA0ljTP5cv7XNXc/G8vHYXt2O4lb5nWugYdQ3ur7eHpAbnIn
98NVKwBZckJydLSId7u69kaXI35O2YJGjVIDAJeV2nfF62X0TmuHDlJJaJYFSTJvtLtcm9rrUfh0
cfOpldwfc28LGVho7YF2mCAKbfs2ViEQkNxdj2KrOxpM66DxhDtaqmA1Ti2UqFR+PWj2s+IcGZo/
eiwX+6vhcfEG0FGqYAzSL4dnYLmakg8PoPtdZjg7cGhZGR43qbEpqhl6BLLr1urSnVkU9rOKttmk
snBHZnTeG2zbz5BssSTXq9VVc/DAQLM5RDdElg6rYUbUDfAPan9F70y7saK9Nr6wGodPI6nrrAYo
XlkykKF2ERYvp7BLciiDux5SOs7Y3ceFrtxVBevD6x6xOiIX0Hk8O+GMYkoYsvIOUFq4W/XIMvL6
B+R1b/sWHDrX7awuz5kdwSHU1qHp7KKJXg/fVCI5C1fdGk0knIYUx5QIoxusuK9Y4iKvraPLUl/8
boLsuHJfFZLrhrF2UIHrF1LhEH7gjDiXi6Ji1y7QaUdIb0f3rVOoFczR5PnAziSHiDerZkuMtEG8
nDKW6T6INRJimr19rAclRO7dDtS8MHds0p4TRYMIUqnnm9rL8r02G+iVj+olaJusfU27ydqAp0Il
booMabXkX4aiGYlDe6RiEr2+GzJ8Rzz1GgRL6nQ35WPqVzYgd2plzyHQP3Q7VEVyjPHLxMgAjoLi
kUzsnUcM8dbHtaPw7AZFHu5FlxMCkmfmVtZCT5NCH+fOfEQqw37IqZEHrI6Tt0RpLMlqr56rQDgD
poHHFaSLhCOnie3aTo0J95KZNFBJJabvvWpPzit9V38WvzQnyBofCLrrHrw+0n+sikXJtNCoamSw
WgeV1x4m5y1u3hUj3o/W83VLazsfJO8eWipRRAGhwuWcUgv93m2FOTUZAIeNSp+aiMkmce26jrLx
BxUAiCHE+yNyXI3WKzNFQ5S+m7pX6jX3KuBJ3rRl3q4oR6LmjPTp0/WxrdTccK6d2RUWL8WvKoOH
e1dSKTUZVfq8aCm7q61IPRZTXD7EZZyh7WWcg9G1lH2ka1/LWDOCaS7qPSADiWRdV9/pZ18k8tq5
QMExBe1h0FAi9cn5EWsb/efwXSV9FbitxNpaqEL9DbqbqAHjjS4MX2lbresTGIsztOw1+7xA828B
IXVZd/26ISB+kARAKUKsWaWJOVMPUfcEqR0V1Qet64jzXab9vLopgFkE3QfkryAHeemq7dyC/bNB
HHLIDxDK+Yd8K/GX1c1wZkE4OOa+6YcSwCxU9wxo0Dx0O7CY7IzwV0LmQAlc8Af9lxaFGJ9bDs2G
cQCJsvOzCZHky83+TSm7nZbsAJ1G6nJ2b6yhIgb0AZycDKVM+WftUOZI0P+fVT4nZ5fdPO6teeKz
CvKKAHSqe7pNnxKZh3yklT/F7jMz/Mw+MzMrrIiyFmYmRFFiQXkR2lfblMTfkOInm/aEhq00eEUe
MEQZIGD7+G4In9+XUAb1Wxsvkm4oSONCg7YNYbyDMYCwRI9wqrLFz8Ca04BNvGYvsxkWrY2XWSXZ
hWu3EVyBkSQDEzxencLdCmnC1NSKLEcbMhQxPDX9hQbL24LK0mSrdizcE4DtRnu8eDrODWAEAJjA
Tvsw1QfT3YNe9bq7rpjgtMKYNZunA8Qso9Muec6qEfqYofWaHxMZ4+7KDtdwg7egaIumeJxGl06C
kldfp9WU87yHCdTAjg3QiPT16N8vyYUdYUlac3BK2xvyU1H/BsYadAhSNPpKSAScBD3xGAg6gUXB
3Dil1FXsOT/VuQMN9Rvettqq71KE9eqS2B4HN6PabYtN7knsKWre2/lp1LZWezNmIYA4f7HqZyaE
uBu7uTs1GUwAudKWB5gAB/51E2tVe47xAixG5/RRYpMFcrydkvfA4ERb6xhtsg2Oa9L58+7Xsyz/
s3YruLAlRHmk0QcjaWEry56d8WCMYAUHSNQzKqImQWkHoK5uqnDMvxj5T1kKw1h1jLORChE/jftS
YXykSkK8n25O5mN8O5zU52WDFK2fH39ouy6Yjl2Ybvqgf8z8fMeC6rnfQvP4OG/MXROikJBy4tZH
MM1JI/XKZe1ieoQAWdpNbRR8el60QA0nsux1WHN8mzR+FLxW9ypoXl48koTXfWDVk88mRtj8EN1Z
shr3s1M+RtvGCkdV37rL5rqR1QhzZkTY+VMP/Wq7hhGrfsL1ulC+qNOr5s+exKE/0FTCeXcxi/xD
zs67KXUr0+Kj0YKesNv+oG3cve0beD9UfuJne21Hb+vNEjhHO2C+dvutPTT7BIx8WyMAdXqgBuYG
FG5+/wjtL32TP2jQpk12M7Ex8wahQbqRc2LytRW/mpcaeeoZ56OYRay9aGY6B7JCR7zZzUtwffbX
UCuA8uHQRZrRAgWwsPWSSO2dXIGYQo2GfoMsxSai6DzuXto8jBmpc+LYxV3hSM6ttT13blbYc7qt
tLmVYlhO5my6Cc0udNJPmt1/t4dEpli6csHAGKGmzbP3nND9cuVtuHFsWBgj1e191m6RZdPKeJPv
PGvTOpIr65o/422KpB5uGBCLEGKzmUaRVfO+1LZp/Ewtj8hth231kKoTeKz/fUaK9yv8Y0xYvSKH
ckM0ALZtJPOt5bQ3cf9mO0OQNoyoGt2MpkxMbHXhPOhWoesWHukKMcGNkfOrSzRdZS2gfXPNQLps
o1+pbEyNZOgN2V130HV7SMhaEKsAoF/YtV4GKjJvQLtSrO2/7bMM97Wplr2GubeJmwwpDBRTUKdF
IkmIQWo6xXrLO5Jq7UWt682AtI2ePursa2Lux34f6wnJ0frr0Hdm7orm9foY1+LsuXlhjHOZzkse
1dBQiGzAditkr6LlMWbNl+t2+Ovy8zBRAedpZ2R7hE1Xg/soBrIWrV/Gm6laRyPrdk3xqLvfmXaf
Z0U4dDKaifWh/TEpbL0YaGEAQICaQr9EG4Bi7d3sgPErbCYZ29q2Qynin7EJfhkbhbJoBZZwzppt
Z3tBPQ8PnVsnvmEzokBj4PpcrsXlc3uCyyypEqEpjPslmIxS80vv/rpuQDZzglOoY+9pETdQP1l9
4tfVo2lJgrDMH3jcPDsRWYYWjYHB78oe8mQ56GB7nHLqPYj3DJpDV+m3AYzX9WGtrpOGFhNsZRVq
ocI6zchuKroBEHJ9P+EWE/t03FGDdPX363ZWpw8JQqSD8TL6xGIYMZVGC4ewZa3zY44G6kdadDNN
MsrOVT8w8J7gJG68J/lyDi2WW27Zcbja9Gz3O8V6/ItxgF5CNV1oLkB2+/L306SvkBID3mgE1VRh
AbkCXKk6yGgH1grc6Iz6Y4f7ypkvROpMFXtEbUPRYCraFBRMk2je/4003HZ0dMBmmOnnjfuG7qqO
lO29RYHq1qdTgcWM0R17fdxrcV9HMEZWWeeoa2HchjKxmY68QoZcobVHOn+hxJUJAa1bwe0TAmag
4RN1gBRoCivWglEDGdzWPzo8Cc3x3qSSu+eqM4Ja7v/NCMGiiO2xA60SCkdgTITAMZ3QD5TLcIt8
Ss7COx7/HkaBuP7RFo9/v1xCs9E1OGOnPZpNQZLHMduqnUliEzQhKQu0opdsZWFUoj0xcxpNZkY7
q9UeJ3vfOmAWjkqyqJLeFpkR4ToFYEcazSkGpY9e2Js+BaIkUp+vO5v42P00FP1y6nQF2g5jAyvq
Q/sdul7bL9GvZvczu2WIG5KTSvA5bgs9dEg+AdMLeUCxA78YPQPkfKr2WDWNdfKiSPsSVZb6I8GT
PgCmxJJUEtftAVfB28s9Q0zSmpnhAg4Ee4Ozna3jVGlE0UsgtZydZBaFd+r/jeyPJWEWR0+tmhHH
8GNchXa+Zx6uheVNFpjsrc3vcHUbR13ig8IR9h+TuLRxsDD+Qyykm6jUTZUxa491uYx7talRJ2vK
cuMBbBt2vbp8sbImn0lhmtMunkxjLxkz9z9h06GIokMvAb2M6CTi/nsWN9HOkHW8BP5YvGS/WEum
J+t2/FpAgqC7LSfJaFc2w4UxIY4oQ97ZFaw9tml9LNQmzDvqz3MXSgYlsyPcPQrPqWqjgp1xsAMr
ie965oLbaDkwaMN1mk97qGFBDIHYeXlXj97epfSgJnRLYz3Q5mF7/XtWF/lsjoWzAG324DUaLQw7
Xp5i86BVy01KmT9rxjHNgYov1VDJWsksrO6bM6tCOIXiXwmtdlgd837T2fEmitKAlvqmG2aJKcl8
i/CWSakyzxnhRB14YEZz+eq0t4vpyBJJYp7tP7vlz5A+kgFnzjpAqA1wFAxJLX4XztehyQ+95pJF
q8K00gnLlV2CI0O1l02lmASdCb5NZZpcktX8iMVnH2G11VDFA5xLQao/Ha0Dcpm3ZmYfrW4ILNbv
8xzE+IZsjtdiPDYPp3EDkRoqCnwRzuzGjJqKkyoIFW9Th4IYGcjiH4Zt+VCjkYEMb9edVsys/N9k
/7EnbFaWgYMUmVUsauLuagjZ1qkRVsXgTzVanUwkj1BOKsAkN4EZuvXSjcT+qlOBCMPh/X4ASQrR
2POo1bHB1R7LHriBObsZ5wyQs+F2QVFl8MatNSOXNdvHdgHED+X7DMq06c5WFtIbEuTR6pqffYvw
8mwmrZvAB6g9GvlmVNHTAPqzwJlDlHoX5E3p3xx54H3D7AI1jwTJ5VKDW5fl6JPXHufpDZzb47LR
oNgkE7r/aHn6FPvPzAijQk9vW45OpT+WObQOgBkDW2PdACtvqhmUjPoarZ9+NrYeadss8gsLGK+2
q8fQcCsvaN2FHvR2irZJr0zhoM9vqTOxowPNkgOEnMxw0QH9cGi1BOj9GW7jos72151EeL18+Cgo
DZETUyG/pIn16DH2cJs3Y/2RRuyua6rHuHdljfJrfog6NAiieeEFQsGXi5G6WT+g/wOzZM/zLjVi
Z++2GlryI+hfXh/OaoDDMwa3HMheooIqnBTVOJvIk9f6o0ONbzSzN3a+HfVb3QCDIrRWUj3I1e8J
S/2ctqE1IadaVl54/SOEFy6eacDRgBoFz1v8wfa7HK8z1UuUOm37hL5avNRyHynBIDJ+13YcxPqX
68Y+3fkhsYBOW9yA8Fa3ACy4NKakymxqytA+DbR+VJj+kE7QtK67ntTqsleWGn6vjqrkQBabAfkY
EVQ4EwBPqaIn9tJsDLbopTCm9qld5o3bDds6PzX0ARtNaZdNN39tUGZTn+IuHLRhO7b7BbJeVhdc
H7yoY/XxGSh/gl8ETysNiMbLz6At6K1n12uflvR5uSsNH/CnfNg6PYnQNB7O21gJnRLgtor3Ux1T
e1NoYf9Q12FiHboZWqyEnRJtmxoEdfCoAht30E9HLSe9ctc+ynIfYsn9P9+rG+ATRBcK7oxCXEoc
ZrSURe1TvXd+FO9pOPgM6n/LLgq6o3rfhAbOo3bXbLrNuOtPkOB6HI9dsNypt/Muk/ip9ikoc3mO
s68RwpdSmVRxU8yevu1D5Kj9PoyJ4uO+joMxIj/f5yAjv+NA8kxY2R86+HrBAAICKii58v9/dg4X
/cJir1S7Jy0NJrvye/2Vy2lrFSImYud1F/kcESAyAZVjpDZAQwunFVyEtfMYdR08NRvqnVM2TyV9
85p6S5MOOlDxqaJasGgQM7DH353y3ruvYy4Dp36+evCPMDl4DBlz/C3s0izq9EGp7faJQrujshsg
VLOH+MGqgszU/bkLKiUmzBvCiI28y0/7KpmFlTCBXBhISoAVAPWqK8x5lJap6pZp92RmrxHEcsfq
PYv1vVGUpHdU4tR3NU3200vb7Mf6ps7jXZN0fmsEVvw11cAkqpuSG4EI4+N7wdCQ9TaRF0FnmyMc
C8qoWz0rjO7JaMF2Zpyqxlfi7YTb6JSRyrOCqf+dTls7u2fqREAJElJDlyQX+LxfHOD4BvRLIe8P
gj/8Q/gGeyybMsL59BRXDNULD0hJd9RlGIrPN0FuxkJXFtdGMpxPQglNMoNZeOif0ALexn5BQ+q+
pMatwzb5+BRVAfo++/6XZM15MLkcHBdh4lh20BciOAprPngAiKpZYj26yw5lvfl2nnxzAkWqdfRm
ghsB6pbTtFukr5nPew7gB5A/uHiOI6cGXNjlDlfAj6w7THcfA2W32f9IQ3QsE8337aMklHw+AARL
wsbKdauztAaW5m19avZlMJH3krjBgqKu6UPzwN9okJnrdgMKtUOYbt3AhuCcFqZBcig26jHeLPey
dsOPFuWLmRe+it+IziJcZRm9ZSEOPPb+7E9B9ss9lPsS2o6QeyDGUdvlmzyo/HfArIDfCNARgtqy
vVG2+sbZ6mSG6CPd1Ntc0hDyKd4LnyU8SJbcUFveZfc4+iAI9p2wJDWAXTJFLrFDH3Jcl8svOJ4G
lriqyj7sVC9Qccegy+ApJj9fvzckIu0pIiqRePsHK/qnOUemH8li4B2B8bmcc09VxsIqLfdx2YyY
c2Nn7ZZd6muH7HYOigClWJ+rDgYHzOv2+k7j4xFMc0EG3EGA+QGz4v+SdmU7jiNJ8osIBG/yNXjp
TIlK5flCVFZV8r5vfv0ac3YxUkgromeQjUZXVaOccXl4uJubMaYzoWyEIez05yA/a8K+hF5gVH2E
xT5BhfSxqTtLiBQvGjwF3J1z2ut6lL3YKUEVoT0xHGleGgCc+2jIKhC3IB9jkiXJwPnLmZFdmmOV
NCY+mLCVS+5ZRQG0jL7S+h9P3Vy9ho4GiMdEPNSYqZPLQeQrwP3OYlNQUa6pVthgBjAQQBi8v9Q0
d7tQM6oaNK6zGhMy5cwBkDi/jpAAgTXAiD0RRF0fwptUb8cl0dy7hn6E8HDKsTPmP79wAIk0dnnW
iOFZ0EpAKqz0XCB/Vq7KcOEWvd0PmDOgxEFMQ3S4W+YCa5H7lFUujM7qc6IAhiIlVu41tOSMJKch
ESww/TzegbePXvQ+KDOxDw8Qs3yzZMj05UUU+9G5geZ5u/+SNqPxzdHokBpoiXRi6Fd+ELNxCvwE
1lLBhoVrw7nAPBga0RcDOl44muup1aSGNIOYRGflpTQmE4Kdq9o22reFUd48WhkzzBXW82VURUEa
nVPgYmWgY0erpIHxNVFhXVm+I9HgqTUrAGQTIIg+XgrDN5fuEWHej9fH73qszOlIELCodYiPKN79
FUchGGR0tIXrniAIK5mDdZygEQx+dVo4GoVzRZfVgdBsYcnv7ebLKWeuMyVKeV8hmHKVjvxBVA0J
0q3FNq6eH0/6TZCKOZ+1U5AtVxGNsc6glkZFyeImOstIDGpZAMlniQhU5d1+DfXhx8Z+3obs5F5a
Y0ZVtm0IcpU6Ote/YisxOlun2E6GZgmGYKg2wBC0tQuLp4M5mV8nAM8dBRD30Ml3EJoEHKyh9YdC
2zWhlQONS6c1visarTgzMiBVbw5mY3JrbWEtWLDiz/5XZ54/gg4+3HXMZwdR1FWxIEXnzhbNbrue
qL9SaetOEKkWANQeDbJpzGJdOpHtu6fW7m2F5mtiiwnu3l+pmW2GgT6HJndc0ke+u364neAdVAlA
W+ZoDn2D2yKcP63VAQVaNe1kNiW/UhBnRCJNyenxEt47HuhdUQiIb9GLJTH2BC3WU64rY3TiKets
SozcWyucuuOWEn23ATx25qUlxhtUbYlH3QBLZKSi7Zd22dqeuk1KRzI55BbeSb7+78bGHP2g0guR
ywqMrYWiTnBsh6cuHGizgB9jy/7YTuhFmS9f0DCjKslq6IZpnPGgV4jOgmpW7TZNzj6C0WmNHhUq
AobfSohHp23HrXonfubBBfK3XvLpt+uIb4Cmysy4gziKhTiSqQ9kngvjszKuKvXghVuv3Av81+MZ
vTtUiND8NKoAraEzsdMgDHh5kzg+D7Z+ED9KK/0ujpEprGNLdQCEsiBHktNyIRW9YPYmAdGjhc2H
JkJ8bnatI7m5W5utrVvTprWJXWxUE57nICwM9tZlI0DEKZzzdMjvslj3JPH7JBaG+BxwtreXnup4
NXpIMfALKA1WHXneP4g8cPoUBaSxNy3TJMS7t/BJcp52tfuu0pIi0IcYig1uYXpyjrvdm/P3+Pev
994f4gNX0G6J+/rOUJFbhggA8tcgbPrp2byItVLI2INAq8zO3mdmc794C4ra5sLWuQ2zUN9FIy7g
PSLoCdiweyz40uuqITuPG+m1/QwO/ifwFY684k7jn8bqn703ONZ9TGhemNHSGZ29y/VNBeszPxMa
xkBozCbQq15s0jIQs3NhDjtUBba+A4A0lF1w0yf7JcDlT+72kTnGrfIj5JRiWYG5dbpK3QFq1gZZ
60/VVllDDXMlmuWL/FTbkKlwGid8zl70s2eRVfumRlR74j6Sl8UFWJoCxgETPYy4Qp+/CQD4wlaM
0glsANJNwcxt72lJ5PTuel/MOON9i6ILqzBXszPHNXTSXDHZy+NBag29ehF7A+TVjzfYbbR5vcLM
pV5wnTqABzU7E+9J6BJTLLeh9A8pkeejig5vdP3LKC4iG8qsa6j4o6hWJDjX4Ozh34qlNNedQYA0
AWEbJE3xCBaZQXSZDjpJgQ/OsvpnaI5c5oTeEuTozmFH1I9qJvgZECeylK2DnOqDpOTR+SCaknUS
aL3woLpNS+JtcWmBuSWQlsw4r4AF3j+h74lq0ZFP9mR0cvmPJtj5WfK30k7+pUOkCTXcx/vgTurk
0vrNZYGKVCoII6xLn35p9K/xX9metslXb/p7Kq7GyJLWYbEuXkSqLMlZ37mGMasC6LiwSQAhYzLl
UpaJrViVePKktMdjZ1W5yhJEbT44l74FIQZy8TACikwZ4iPMOa6nPqyV3M/P/sjRWH7SkBFdmEL2
7LImmLObtZ7a+ClMZLv+m/uN4byWr8KvdBM8h3gryZvYo9N38pQe+zNZyEfeJPr/ZRz9fphJjJHN
MHRVX+XaGMH4WdwWb4ERPCu7xOKOOAwBXboZ2BPHWptPy8XVF+dDWQyzNdADmEOzSwKkNbrXxxPK
RvWzEcS+PDSwkG+6gUiCQWoqW4nkcL2aYpcvcWoME1qklkisb172rKF5f16MpuybNC3KKT+L1BsN
f5u/JFt+Uzxpq6UrbtEUM3HKRApNADHTmdt6+2KdHHzH3wWniC6RH95bocvJmyf3ckx6DLerwJAq
48Xu/SnRfxI7jxfo7qZDaUdCFRgBEERdro3wCifGHs/n534jgSqTdl/Fm/4CSt0X9ShHNF0omty8
hrBQSHZC8A6JSCTuJGahKtw0xRySnMWDkND+VLvaAZHmVvwOD0tO6c7uu7LFrFQDens/4JLyHG/D
TUO9VWm3b0sEi/NfwnilKyPMKgWKNoDnH0aCdXIUV+Qg7Ja23N1xAB0IKUy8JVH0ul6jEAB0IS7K
8jz97n+JT8GXWFHhzfv1eCv8NGUyI8EVj6Iu9PDQE8wWxAU5TgBTz8tz8h4Yw/bk2PawpYgUnzz6
ZririLarxybvzB0sajyBt5vrucytD4bDuPVJXZ7Tk19S4dA42HYLxOV3TtGsgoGXDDbb3Ad3PXl+
xsVlznHVmfD7KNEpATDd9xcujntGUJ4DehroDQJ9yGsjoCxJ+a4I6nPIryOgw0BpqAFI8Hi2bu8/
PJfm7D2KgXgxsWh+OdGrsigzYEPUAgXHBFoeeZsk1n9nhRkKaTn0zIOPGvXGZ07IaT6MC+O4AYBg
mjAQHT4ApQ88iJiLXM61MKo9mGj5zST9IpxuK4KhKEhHHYuRjnZjdLmh+xtOBIfWOssWtsTdiZSg
QoC9h2cRW3PhYyWWRT+tz0MHQXNIb6ZGW4380jDvmwGmHtBi1FJZnIsctN44+oDXVOi8lUHpbeST
kXUGtFgAkRTeSfzZTZ/omoHCJb/EdMMGZPMcA2UzO3a0YANIeL0jJy4FtM8DPqMYq5VM3jwlskbh
FYrQC8O83frXhpiQiQeEDfB3tT6Ddc9I0cfXFejucB5vypuqKDuc+Ssu7kJO5nMlyAGCkCnoQux6
P3z5fzNQeK+zFVBKqAmGZuGs1J4OdmW6At0EtKWyOWfffSTan1v88vE33VteaEuBimWm9r8pVAdT
LqcpmPjOtRoGJ14nujlNQb3gIm9KJj8jB6IflwjYBnXWK6vTOAWaxjUoJmgbfpueTJsYmc1vVWSe
gEFNVsoWNV/BNPT1wmX9AwC7vhGwthe2Gd/Zlh0BHBa2weHxtkcx2ijMaq1sukNtIyNs5+tfuZ2a
rwRcKon1/OfxBP80MzwyL1wvetIVIt/6fnsGBNPWnOIgI0VEnGLtJRQ5dlt2hpVq9DaKGCdhNzxl
m6Wq9w1GgJ199hj16dATETPga0befKlvQ73x1PcmsNW3SDL4AI+82o5LWvNOxk1O2kDVzCTZn1EE
NWu+A5moouYQBePMvI7AQ2AonJnq+N3p1PpOPvyVoU3Sgww/X+nEfjyBd0JVpAYA2calBAZj1D2v
J1DuIyUIW2BH/MIIi13tWwq35Vb1W7bXd0uX+b3zgJsPdFBId82+59pY0fKkKjnSnkn7q5Niyveh
+Xg893wawhIULoC7QWseEzuGUSipQxS3Z/SEJpuhybM1mAIrg7S6TgGBLxfs3QlWAf0C/gboL/Ta
8Czkrh5jtLcnaYvni0z30bO8Xz0D0vb9eFg/tQZ2n1+aYTeZmqgZF8HM6KC9diM/y7/5rW3veVM5
Vitv58if1KH01NHTWreiXxa3dl1Cg0+3Bd7juTBG+r0wdHE+W4++aV7tC4dLqnqS9RbfpIw01raR
CmjZiQS2jioGqonIJLrpC6paxXmS7fYd8gWgNwIiWzXL1QiWudpqXsRoy383/LoWvnRTkGm180Yz
WMp/3VQ65zN6OX3M3VCldZM1ddKehXhbd3uxMECr8O3bmaGbRk/7LX4FOQ0aWZFVOYZwMt2EXzhq
P2iGR/PF7E1h6AgneHl77lNnjB0A03PyBbyWXxn6itPdWt7oqZv2h7KYqNhvk2Idkq9CSYxEpaiX
pKkhcu+TZsR7tTJ1xRz1Uwe8e2xJeDBLm16w0x6Mr9/FuurBQEB5zqniQx5bg2ZAtZ5vn4LiafCO
UQ1K6BqqgyD46GkCpZm/ceq0O62wJsUW1+HvyA+3mg9MM/WHRSqe2wyKoIJWGP+gqDYX2a/3Ta3X
Hejm2/r8/nn4AmiGo80aepZHjn5BpRil57n8jOw+ByoSHxRV809u4L/xmxxARU9PG2tD6OZXsnoR
LXAi4mp/hogDQFcjUtb/+ulXmYEz8PgY3jvtkCZBx6+EsBSshIy3bKsqTQd1RFiorhNCfodKu5fe
ol8qt1J0O6uas9a+RlG1tHVuTxrKAsLc0QwODbyHrmdMzMPEQ9auOfdyN9F6Kj+lSH8nkb/Xw4ks
nOt7VwJISMEqj9IR0rlsCViMqjBrlRm3KybbdDzXcm0WRDJVZKaV90g8pB2ty6Xc5L1I4sosczxK
sSSVMMOF9QO4ZoqjVNLkOd74L4rZA7cmWrwhUG5NTB5pNm5dg5OmXAX/tBgCT4FyzpxgnvE1N/Ig
vRoWEgfuy7NANiHVNVuIfLN5GZ9BcjeIAChYeCAepGIhep19JeMbUE0TIH4D/BDEXpkVTscolSqC
OIaT97ng01pYwgzdoCZ/RnZhgplfLiiRkxq85lzyToGlBEtJJwRO59sxtymMvED42391jt+/Pj41
d7IGmNMLy0xyQikiQU8DDA6PGLtag44aJ/lvR3//Br4By8kbFS4p39Txs4TDuKmPssNmYg5B8rOp
DQKAY/fSpkMfJ3yKvwngU4CHF97RmwVKSntc4vO8AQyydplHcq96la9xmO7aqgDVCAzF4AEZjHcy
UPBiigeJR3M7c2NTB/BFWCic3tQZGPPsm0BPPb/LQSeMFGSx457UJ/00vKlP6n5w2i/9GOyX0nb/
zyojhQu4NRpFWBRy5Qud4g84Od5A09f4VDwH9rTSjfx3gMEHNIVmxId4fq4t4tPU9J406/E+u5Oo
nPfZv7+AWWoiAlGQSljqQrTUxPAcCI6lqxjMnxH1BOodSGmR/s+C1XvXGZpUUDudu+3AynbtnDWO
eJlYIwzifw9rBf2sUL7/JJYk2qG/Rns3OfLjTsPj8llKzm0NRKxgNPHCes/+4dZ//PsjmFisr+WE
BAomX0va3gp4+Oo+FHOjU4q3x+O966lmdWa8FTRwVDOWdH/QhbyQ0V4x/RXyPaka47GBeZVuhnJh
gHGFuli0IG0izXnYce/ySsZDaDu9KAsTdveW+1GZ/t9xMO6Qn6pMFXu+Ocff4m/uPf6rv2g76bk8
ZPnCgO7vy4sRMf5vGrNiCkWYmloqfEJCMN0ngVECLrwlu2Gvg/fu4/Ec8vNfyU4imIZQBoN6ODK1
jPdRCchqwL/ZnAtQ/H4At/SRbmQZjJvDKwR36q16Tt/8DCp5CxmPu7fMhWFWKk6qCYewQkcnCB7h
1U5x9Hd9C0EhPAm+Uzs8LimG33M7cwoLlybiImxKZh2jDF2omYAXX1Pu8agOlMqRo5dKeqnKadUM
Vo7KEmQ0EoBWRzqQlSQZVSZSaPa2+aZKPSOLs1We2fkSNdG9qbj6MmbZ274SeW/Eo0OKVkK5ldF9
0h0D4SOLoQz05HF2+dHsp00SfT1e/BuHxKNvDiDkmaYDsSrbiFxpQd+0CKdc9KPpAPorBi7BUzse
S6+y+N5DR/8Sbvw2XwtM5Uw4jBXQwNzFcnWEfi2hcF7UbsAd/NH1dM4cpEPWALFTbca3ADx4yi5v
bRHEz7oZjQ5p/z4e9W0WDJ8AWAA632b2MIC9rv1wXmhBEOpN7bYq2o4pBy5J8pkIjRXkxOZlzlBU
vLWewnGdlGs1MMv0KHDf0ziidas86FCV+eNzYN01Wm5hQW482vxl6ECaKWBwCbFV6Ulu2gp9o7Ur
1oHZSbuS+27qcz++N4q+EnFdPp6Jm7tgNqeAdBsRPMKAnxNz8S5v8pQDO0hfu4ofQwphq4MRRqmX
cGfztXblYRgrAjPdspYmozLUbp9+q01HmwYM8F1p1gQZJHKKYzsSVpmXGmW7yqYXqAAsuNX7C34x
zvkLL8ZJ2kCWfbQ/u21pREHmqFxjRWUGSapxXU+5yYeGFBd0Qoky/vgYyp0UfzbNCyhlLC8wvXwj
qTXVoyN6z3g/W/0Hi4BkLDYkAXMuG3/lQkZCJZqggAEIQuuvBq82km79z40g2YWmL4DlIfzMvKRb
TQurRvVqt9O4r7oOq1WsTomDmvoStcNtlhPLDUERPNfnwwUI9fVk12IbgFiNb9yONJ9K6Fn+sJ9C
oJQlR/BrA2wSc+eRuMpSsxZPXXsSh43crsJjuY08dE+lzW5KngPBBgVS8BkakdWjHzb1Dl25zjsn
V2kP3o/SKMslxMbdfTKHZjMAFNoKLIVKPkBxedLVxo05fgvOJ4vrOzoG4ylEc4uUS0aqHbn6exZQ
DWqEpuoX3uG0Do99CGQxRILixBbeW7xPmsJMJGJC53hhL9+GCJheHdqCKpp8UIn5SWBd7GVpHKMy
lfvGLXsT4iUxbqQdusg9q6to+az+AYRzNB9vnjvXxJVJxl82fOTLSgWT0I1N9y3wRtxwEke3w0Ml
+9Uv9gvOm5F1GDMaGPVplFolttYVwkEi4+S3bvvdNGiOV6h+Sr3TeOyHiiJOXYXyQkPaHUcI9gSI
qaCdZG7DZN4DgwiUaib3g4tszmSmRY9+EV+IoXipLsnXzlEGM7jZuyOHjtZjdBkwUTHJ9Srgx2lw
gbkyCwGCVrpv5OWq9Rc49e6O6cLQ/OcXG4XvBL8qGjK4XeOoSUGbaNOOS6xHNzE+AojL0TAxlVbX
uGNrjKaP3/zoq/BeH2+92zwaY4DZe6PHK2Hkw4DMU15dda0RjDbaIlD2BDfu9NS9dgvx/u0Cgcdg
9mBEQGUcg7ueN0lok1j1gsHN8zB3ArmIt01PRlObxhzIdGGJ5//2zkd5Aw00SNih9xfqutf2Jk+O
AMmoBtcP1VVzSCSfel5tpWNrTjE2vB8tdYHfLhoADMBmCDCL9B3bg91JoKlCMW5wE01H2jREy3ec
qUtWbl8WYEL4eVhAdh1Oi70IxgRskVooYyK7Ul1XSarZwDEIRk+K2GyrtFgNHBevkgpvi3rMvjut
Ha1wUDvqQ4DDAouTT9Fi0tmA6PmWFg+JI/rVUpJ5nt7r84ivhNyoOGfyNDTnX09/2MmhXoK01tWL
nup6aBCgDvleM7XejvQlFoB7U39pjVnsWtdrWRgR93Zlbvq1vJLqbAE4em9AgoDWUzS2z6oCzP6F
wqjU9lI8uiLAXt5LKGMb7RXxlfCnx2dTuA3s4J1xUCR08yN2YVVT48QLZSltRzcocjtIPkllQ8Gd
Ro0xHKqj6qO9QXsLtN6EyhCO7WcYnVLfifQtmA4K9B53v+WPLFSpNnNyDAuh9K37Aw/HTzVdRiYc
ZYTrde2hEq6PZT+6ZezvQhlQEL0caRlkS6zt95YUaHgND0ukZHGErw0peasKPdeM7qQ1T75UrYQ0
eHk803dNoH8S04x6Agxdm1A50KFKPcYS8AGeLBkP7uGSLIptz4E4exRmLCwupbkRloWGjbnCl5Ui
j27uQUrEg19wfJVvzErOGyNotfFNDutulXFBZaTjWFsQX003TVXVRtpEgvl40PcWEO8zaNjjxY6D
yTwbkqTPiyriR1eu1YOMjZO06QH0Rs5jM3fc/SzIyytg40Jlm4V0JYmKvaGQ0Q374JSBFSOeMquq
fo1LbGP3zqUCNSVcLnMRnY3zJ7lWhFKMJ7fuor9VrJsZ/kVRJzKFST+XTb1UnrkN2/CmvzDInICm
EXxR630YbBun5yODL35L2TkhAG5TQfstdtbjqbwTm8Iiqk/gVAHqHk7/ep9OIHhMUwCV3DTa8K1o
CvzGUxIwmjXUx7Pal/6MrWSPk39QSbSuM3/hKXXvnKAZEZSKc+YIcfK1/T7iSxFclpMLDOVkVKJf
OKD4XRIjuE3Y42JTgTeD49NVvKiY4zhWAZeWoYrkhRqv+MLsRrMKqdCYXqrQ6FlUHTQtg4XLKTjd
KdrSFCdhC2afGqXZMP7slVWUlpuqEZ8X5v82cMaHoS8HVJ7gQ8dJvh5/KtRNlcn4sIE7KICxCKIR
cJZQHvgXsbBD+bNfyvHeO6SYCACKAM1G5xPzrhQklMpjSZxwenyL80QbmIp1liy9QO4d0rkjFySa
Ivjz2aKXAF3WISHT5A5Dl6C5PAJ7hVZWVAlAoNQHfx7P452IDME3uJyQocJGZsX1mqCI9aHxicvn
DXHyMH7REk42iC82uzSLUieteNXqpGGpceXOiYVhMIhCMhnZWDYWAdxZk8Y6gOFnYVOde0fojSnb
NN98+/F4iHfW7coSE4ekJBX5IsIQ9TRblzIoP0AtGYzq8bGZewNCsWMmQpv7KVmHIKXJpDdZPrra
PjFwRsrXUy4bYmDkhD62dG/NLi0xt8WYgfjGy2Gpim1d+QsYoVERN0b/NtHOdWc/tnZvXEANYdMD
eH7LrOYHBekjvRpdlSSWGvgAYvGmqJmjBkVrcsoKFEi982Ob90aIR8kMxQQlzk3XFGTjQcmbChgh
OhIkd0RLN5jjMhBU2l20ANZbssUkzBJf07xEx91LDPKUA8cPmgphmy9YuedI0SoALLVAQKUAjqBr
fyU1uZpqpTS6ow4AYpsf8j4z5SGyvUhZx8ku4qwKCJT+KIe9k03NK4eMg/dHV56IDKp7o3JH7U87
/X480XeczdVXzX9+8XAeOL7nuBBh0OCj41nr1kIEYhzwg8UgDn5s6u48X0wAcww9DYcQWp6j6wtS
QusMVR/Bh3AkXiLYuVGPJV5SxL0ThqDkCvF6tMfDybDxzpj5cZRMITx2Q1zPdwqPWHqw7pIv6IY/
Ht09JzMTLULMAjcDemOvJ9Ljp7irxHxyAa5rV72njTYn4SkYiVO5fmzqTlkB8FmMaVZend0ns2Pz
UYHfnIrJjZPnSnhN47+J+rs5aJEZTk9N9Zpwb1mxbVITmEow2UXOY/v3horAA0hF9McCl8Hcg0Tj
6j5IRsyqNMROmtW/oZbqW1MN9YLHlu65nh/tMFwRGu5DZncKoO7TRx43bj8Y6Ul8zseDuJ2EEAQH
th8sbdC745qVyv7XGrNBq2EqfC5XJlcuUXvsABLWQqts/YU36y3sbs5G4GJHSwVelOjguN4qzYgA
3Ze4yZU6E+ruBOn2wtX1j6wqaFoD6FVYkbzquMrooz9VbXrIjsRHT6RRvCnrdSlEFNz/SWEI05M8
nMNCo3Gv7pVs4VFy78Ai+wpEGlpX0QHCrLM3lNKgyd7kArFNqFiJxxbU80YXV7yhB2Fn1iDDNnKt
+Q+yROgxQMYGeVGoprBp33Ksi1oFd56rvkPtQBJqU/MBEV+n5WCmb4+32J1FR5SFkjdiSWDR2d7B
GJ1OIx5/xA1AJGjxQcrToslDq2qTYvXY1E82gnlzoswFdW48ipB0U+YJv3C2UaT3vaL2vKup/llJ
SGrmHiLnZOAFYxoriAmCa9wcKg6N/JMChkp54u22IunKhyM7VeGQQQQ7rOjUKvFWQ/Rrq13X22IY
+rRK9HYfCVJmaglfQcAh16ysaiElNSke/y52Q2sh2yxawEKkx2QkwWkIfA2Ks11uJuj3WvBSd24W
cFvMD1qknFB4Y3Z50TZlFLSZ6ObtLm2qfToetRolA01b2Kb33OGlJdYfpUGYl1OXiG6q2sAvAEA6
IRKqrCDLV3z4pCZgBoNSXBzQXPLt6HP0tm02UnXgPh4vsIT1Y9Z3ZqHFm5BA2Rv1oOv1bVH7q3Qd
H0L4zKwlJNiXAHG3uC0ci0sT83a+2EINl06DnsWiG8tbJX9SKzQYIJboW8FRh91QP6lAAiKpmoy7
RhkNAexEkSUC9ROd/pOx4jmEGx2XHttTxcd1XDdKKboy4XYi1xnQGl964s1P6Nv5/LcNZgtFVUv4
pilEdzQy0UwUJzXyxFCdahNXVumZyft/NSZ2Iwkd2quSFGMKkXqXgcwCBPuxhVt8DbBBaEnBkQBd
D1rRmCGJQ1VMWsZJbj2sB+W7lt4aKo1/W0i//C4Fi7Mf27v1bjCHljGUX2avQ5gLtG6EqQpA0Odi
Z9phdhjSFUnqBSO32x6KrgTqVgpcJAqvTOgDebtaicHi6fYBWtfHrAErN6pKC8d8npnrzQDqATjP
uZaEfylMvoWrU9XPOUV2G1spQSM/7TiDC91Kfn/hoyV85J15Q1slekDQgY1sp8qEAknc+XUc+rKr
lOmuBHSMMzOx+8eoWqjVqUgezULYuOXY/VYNKulFtcaQvKKyIVJdQTejAQssZIF22RCEliJNml3G
Pb/qCxVUb60aPKlikzul4OerXo6jhbWcB8bOMrrukFDCpY8rkbmiqikCM1FXyG5taeo7R2gp/e4B
N+Ocxxtz3njXdtBfh52hIIcGKr0bFqlmUkBJXvPuFJgyEWn+WxlseVxqcbhdRwkIcby5Zv0B9NYw
wwlm+qMxVXi8IMvEAZ0aJCQrUbeQT6tWj0d054E325rPtYg6IKA2GPKFa9ZxhRK5lnmXn97CWn8T
h8gSUFqPidnXVqeGRqvWFC2LjTYBduWEirCKJZrn65ADQOtcSWYM/E335/F33bBboPCFNl5s5Hmm
EUYzPqBUQPseonbl9iDRasAE2vbHonyvy+mra3ijRM4y6UBW6xNDjA5RHqLwd6jKt5z05xJIESUT
/oiTtvDwvD3OwENJmCh4Q2T6WafBd31fgehQcHluo6Y57ccc8laGVgV2Pr0OHC3GBe9+J06YTcLa
vOnma/R6gYbez/gIf+Kmp7FLAdb3zChPIuqT2OAaxA0k0mj3VOpUicVD0FtEjgyvU9d+1S4cs59k
0PX+B60R+IHnpi9wE7P7XyvzuOvHQHL7ytMtQY1Tu/T4YdWNZe3mUkFokXMe0GJSRz0tV1YcENvo
Q+2774XtMXvnmy/BcednvTYAV5nHZFzVqeJzoeSq/EDlwFK5jwYd2LUWUR4MwslTY5BtCSFi1Xps
+XYHYAouDDPREmliVawlTEGsF+CUHHN0vKR4yRqpvuHiYx0svLvuZOzBy4yqhyDPkt2ETWV7GscD
BFUpbrDLg3M79iAAdzg3QgqS62nWZFTuaa2LNikWIBd3fANMw91B8GHuaGbR0LGYepzftYorqiEN
U5Hq0mfvAcQC50ACqBgnoJm0q8ISa+r/hpvIK6uAUqpXrEZpH0Zr308sXRsWvuvW28+fBWcP5hQI
vrH4DEELmyySesXlZGEl1uvCByX2xJtZLtvePwfB8rLIQ44CrfgSthrLa9sFvNSL8qi6LVpgy10F
ntQ5mxiNdhQ9j8D/Hqp+n0vrIBq3Kr8UTN7eOLIImA1B5gTrf5OebfsMJRK9U91GtHrQXCrecwcF
uvY56f4k5Ul9HUCXnQ2RM819YG9Abo3DQvv8fNswR+3qE5hAiaAPuxrCXnWVwuA5W4hfgT1F8nSv
NdsIHOGPz9ft3Xc9YOZgixo/ZRw3qS6ev4rRF5BsUosRWBItX3qw34J6sbQoECEORJSJxC0TnPVZ
MwVNKqnuEKCpsngNUHpTtvwELLeUN2tkJyIAL1Qz8fZxe3w8zrsLe2GbmVVo+0RgpxVVV1edsDjm
3smHCvyC8/g5oczaAdkh4piANBGd3fNsX9zugDDIWZ2I0UniCHZImXhSaPqq14EHIauj0tQjHoXk
phSB6Qgb8PXuy5of3sLCL0oaoRPaWw2kDn+VEKx543QdqjIosmRPUTqAzaHLR2gV6fiffTMjCfoy
ujDIvFUTR0QziimZNIhlAMtrdn6v/kVrclgYYOvNUyMc+OpFk/v0XQpG7lc+zdkAnIJJdSIxxe0u
95OqbEAYwrW2JBVIE/IhMIEGl0nzXwrBeaOPm+RXM9XQJgLjB8hKRQ8ySUkFIJISxMNbT1qvN7NQ
6dCmKfKpkUUiunXyplQzI1bS/D1ShxYvMjnnjinovMARhgKpbIzQEdSOQ4XY/S8oykVsgn5ABgMI
8PGrSvs6o0PqydnTBF/31tZtAhJ5tG3sYj5JSqOovNQE81gPesFWSwZQZDXcbiKiD/EoZNhqU8Hc
xGYvT/2XogR1atRph+JLKwi57nCTLPm/Ur2AxyGtnJd2mEvg1xzTvBNfxlpKdqMHhNpCrp85eUD/
oDqIi/3/hCeZ14M6SGMW5NC3FBOUS0NOcdsw66jWLtzdzA36Lzsz97kG4RuA/Bk74Jzxpglisbs8
9fRtNOqaIaaDbP4PaVe2GzcObL9IgPblVUtvVnuJ7WwvgjOxtVD7Ln39PfTcSdQMbxPxnQEyAwTo
Eslikaw6dU5DihQMJ1O7b53OPlZq40tK+5esYv9rHSoHeMPQiiiz58lSkChurCwcQ+cHqr3XdzUT
K99/HRIReCLjtkYTZpf7LUtUEmnFmoV5vgSt1R9To/cmFLeK+knt9pX5dwjCP+wx0dKZY7uxJNiz
4KO6RND5V7nCNiHmwP3DCnPnqepOKSVFQbO6OWOFnPPaOXdm359Gpz5kRBAZ6a9tYta/1vAS0ZE9
B20xWyKnnEgL5DWysNVX2auKePa0WVn96yvF5jT+NQO2FLwYAesDrPRyqeqqKnq0/WZhY1Q7XT5I
gA6qXmtP+xU56SXPfXSh+10mSm4wgf8Pu/TvNyG5rhNN0kwsmVncOuO+L7qdU98PtWiA3GncjI/Z
ZkZOFLVqqBjw7C6Pk+DdyAsWaDz4NXt0I2xGITk4PEc6e2qHPKX0Iscy8H8iTh2uFQAgqWoU5HBk
ZjtNtZE1syFhszr1flI71yx0XHP+7j7574psrLCbyDES9FjF6OZUPptR7fUqwnQuB9Xy2mnP192O
u5UcG/UaJE+AYaXBcTtvcocwC2bhEElow9UMEAxqJJV9tY2zPTTJQR5fE5FyAm8aQYBJAy6oE/By
vTQal5ECN0tJqOivPfTBkTtHN8XD9ZFxjYD7D2k7tD3/0UsYYbhFbZcknHXldjTk27g3bmfQGlw3
w5tAaPVBhg7AaTxEmcUai2JcVNKQ0Fp2pH2x9LCMfZBH+kTU88Uf0G9LTNSbRjSESCokpeF3R1Dl
4TV5fShcA4DyUV0h3PDZoyietHmoexho5CKw5728oOsmFjg3L9ygHPXLCLOFzBwULfJQkbBGpwwJ
qvhklftVlBTkDgVHKrKP9LEqM6uiAbC8EnnC4reB3OB2WHoJTvPr88UbCi7ptPEKrz+gWS/dmKxV
BIZpg4RtEuhotYw8B89wNbhuhX31voeDrRlmi8q4YHWWluah3KLBHEmmyWtX5ZuyVKh5rpEZQey8
yH1kqJJgjgb0mPUWWu51aXDlHmqM1VJ7mrWUe7xRpaBvTRBvpHPsj9o6esY8Qmtu0dan61/NW4DN
R7Ov1FapayA1MTfTGCrNXlsDxRScy7y7DYWkG/BVPIf/KACPWRaPbY8irnkzDM+Nnt6p3ejicQq5
zNdJawULwR0ScIoOni7IUbIdH40cV9WgTFlYOH3mj70h32gtiGecNjP212ePd1ZSmbn/TDFL3rZ6
NmfZkIVdYAUi/jv+OACLA4LGBqMXc+Cv+TQoLZ23HL3yqAd4Sb16ziQIv9zNgRLNf1aY477VlnjN
dVjpVNRSSX0yltxzhheQszxenyzueOAG6LzAoYJz7HIbdgDr1wtoNcI+fTGshzV+mPKPDAbgLVqb
QYMCC0sx86FZ8h5XQHT/LpPuWivam50H4fWZ9xShqoL/2WHClu50RFJX3MWKQQuMGj2GErrWpMXr
wLIDITbPUUCNmQgmkHv1BEocmGYLOJE/GowWlGggNYjL02LUXpLfIae8B2XXPE7Qv0i9JPpHjS3P
7tD5en3puH6OdwnwiwANIIF7uXR1pWazNuEikGeZ10RvTiXqnuA6x8YC/fvN/QZZLL1NOjzu5uh5
mk9IDrvT8Pn6KLiBiBZw0YxpmBrLJ5mkpjmZGZ5wdrmXUy9Co68SON0ug4CaCDXEu268F4v/1xYz
Y900EgAtYIvUwAtX4BvU7wDJsvR2pxoi4BB3eWhaE3hMVDzYfFRirikaT3CFsmNZBnNpeV9VuSCb
xyp5vh9v+GnaRYfbGkoZlytkzbRPsM1IiDqhY3cucnldetrN9oukBn31WX8E0Z2cf0F/eQbpv05z
wbA1z349EZeo5e76WvLml7KCAnpGm2HYB/Mg9esy5wUJR7kMyuJBBaxjAV+eXQA95QguEDznRAs9
1KBodzuSRZdDryKkeFMZd8f8WMmF2zjnAiol1wfECyl0Y1MlbXD3sq/XRXHqaIaGRzj00inLCtDD
5EHdyi4ZlRbDAmF/0buVIYk6xXnOAxAHUByAvKKrhrno9SbplUZG+kaeyscSazbN5Hh9bNzF2phg
wiUZdHOQwCwaIrlnWvqjYpwzrd2VzeDNliZYLJExZucVtL1WMgyajtqRCYqNYNpp012sz+Go2wJj
vJCynTwmbEnDrEB1G8ZIvdwZ+eqbqe7mUxFY0W2Xl0GuCq+ZXGfU0AeBqxRliWLuHAXtMlXrjoRF
hzyHWyK7N3gdeFwh+J6owEKaZQuScbsoQXc6KOgCz5QO6q9Lpf7Qi95q3DRpAEHFNXT4p2it7r5Y
SJoFxrSkO5p6hcRRO73GTgtIiNVF8lMyW2nkmgOJ7odcsSNsbiQdzxLJZ8FVkT82B68alI1Ap8hc
eRR7JmSA8hvwfsgPKW7cH8DOIthpXCPotQKiE/+gS/JyN0cxar8L0nmhFBFXXffoYXRl/eW6y3N3
FQpA7yLhiJ2sF0p5iRcHwSNwgtZQCnrWoJoBxr9uhc4Hm/JCvMds2eiLgdrg5VAyex1aG9pKIRom
hglNKgDRnYQwHu5YgCu2LIBvZRwAl1aSuSs7y0L4A1uh4w1P18fAXQ7aa4MSDXhBWVhIZoO/vrPx
64bzTLJbK2ndPvl83QZ3BBsbTACXdehQlylezB0EPI9RVUpuk9qdf90Ky7f17xGJtywFO6HIz6YG
116KAGKkb+Z1t+TuV/u8uGMM4OoBOfqcfDIOcpF58rA3nq9b5sU8wNJQZsSDB6x1zArNC5gMzNzE
AZUWS9DFA3gmrBLa7ONa3UiTHKpGKZKg563b1ib9+82NTRnkMut6Hb5XTjuIHZxBBRJ07SyYVP7Q
IPRmIC2OSgMbEtKua6fJImGiaz50lP0m031VLu+dQXaLVlDLYJEK70sIpJqB4xDO/gcUCjr2o17H
I3wdkrLjbQIholNbgs3kNJj7/uvBebq+crxZRCYZlWLadQYh5ctZtOYSte4eSYOmus9NFSlRUFNk
VXDdCm8SoRIKbBxg5bgvMVbqVCuNYpSwVsbio/d66cA959yMchHWVfmB+Eo7xkAkDOQBiiWXQ0JF
Dk/JVYPWfQauv2bfQ258EDUgcEe0McLcWiTTjJBtUXFdqmYvGwH8THerNntRZPva8HB9+riLpAMe
BoA23diMD1ZLmY1NAh8c5datpgda0htF6ASRETrizX7KKodMcgkjBOW7bI326F8HWCwV7CeRGeYV
7mg5ypgStm0/uHOyJ9JZJOUpssAcSmOxLl3c0pQSAEX1CEZ7SPqmlgBOSEMae/RBoum/NWETV0ts
zLHWYLpso/NGUOq16wdqZPSChaQVqgiIPpcLYkyRUUUW3TSZ6VrOjywjfgnitA/4lgmFA9qVSNlW
L60oZdM7moRxGPJb2Z7jdABNwYe25MYIsyR1mg+RndskTDuwkhhAp4N1XFQO4V1G0Lby30h0plpA
6nRqEhqpbeXUvOTRjZIHIugF14YFriNKpE9lpC5nKwMMwe6KCJff5Is2vJXafkrCRhesvMgKE8GU
xU4T9J4iKCvn0kenOq7T9+MoiCp8K+iNo8zrtNP2ciztiBesmmV52BnlQU1OpHcgoLp3qpfrHkYX
94+dAont/+wwfhzbKaQravTcAePgqI4n1x2eKItrQ0ov1X7ko+wJL1yisTF37GpApbsnBXLh3zPn
ebi1wEMC9pPrA2Mhbu+HNRL6uBQA5kaBtZczCAgOjkvMRViu96utHmYN5MDdMe89rcd7RXY7/bVe
n5oV0DNND65b54U5NC7j3AZCm1LeXRrX1xKvdGcGHAHCyKCPbc9W+vm6CW7Cj/YMq0i5gPSD7aI0
iax0ToaqX61HiafK+V5Pl1trBIdM/klb7gbwjJbAdBrdX3ZD0alVUVpCPoD+Dy60l6ODtIuGLhkE
v7X6JgGv2rhGfuplD+Xtt+uD5LgKJC8V5OVgCm1XjHuuIL5Y5rlBSyiQ10j96UOzy8mhFGXk+HYw
EhtStLrFKsA2q1RnjdLmoa1Lz7PevYyTdSyX+FThOSrwTI5vYEy/bdFv2ZzlsVw1EL3t89DqT0Ya
YFTJKIhRnAvQhQlmgdSGGEtlYThjgwOwSMG+p2rZfZuTB9DpHByI1VxfJ86BCwA76M51WncEVuVy
TIWmNV2lwxfl5MsKyKwtKmty4tSFAWZEuZ132tzj3rhKuDAGjbrs4+Jo38dVsjPbbv+3fNv/+jil
eoD+DeoFLFlx3faGkkPOKpxi81VSjXvIhguu91yno6oDaLgDnRZ7S5md1ZLmBWPqB6/8Wfc3sXOI
a8GVjrsygOmB+QmCXMAPXa7M3MkRBDUQ4Es0vIy2sUvmv79s4Yj6bYF+wcafVzl2oibNsXcS00Xt
Bh0cH9kxGwt0R20sIDevFcsKC6b60AC+k7c/UUz9gBFUhUA4o6MEBTe+NGJkllLFOc6LwrqpfwzO
MRKcCbyV2BpgRmFO9aKTEga0ykUH60QEe5C3RVDXQpcOKk8yeAwvByC38qijTIwByGPt6kaMRkrn
kKuWa4HOVZ8elEV+NNTkcH3r87x4a5bZmfPS51NZl3mYRGe5e5V05L/RlhmLyky88w7vxt/jY87U
GSmozFQxviy30zAqVcnr+yn3weR1nxt3+aLcLanzvZx0E8X0SERfTn+euSldmGeuybEyDrpaw3wb
3a35E5o2IEMxgC5oMSqviwS5Bv6soqCAjA3KNu8cXBuXT8cuyWsN1iCCkwBkq0LnPT+Vhoi2k2tH
1aiFd31pxuvxUlYS3cHqAWOxDiejOpX5CVIg132EuvYfcwcyLkB43hM1zNJJlp618YpjHCai6QEj
EZaqRSaY5ckTqwPzGEzo+oDzh1hfgPC+s0tR2yl/wn4NhSWpJJaDDmkbRyspKfQFeiprs3M+FIzQ
5IcbD96xSEcze7kGiLBpxzzs7Wc7tn2Eo6luBAGDG5BoRhC4WbRgv8v3bHxMWaQ2knpMmSZJpV80
KIZImfGX/FfvBylON9yCLexQpOouh7L0pVopNax0iulj8UF33yjg1R59VRG4GW9AOIpQwwGvLlVj
vzQFsHVpFb2Sh05dQf/GymUP+e9FMG08T6PUFrADDZQ/YEnSqhojoNyIQylQ2Fr0jbIw5I4sqnrz
PA2vF2xL1DoA4GZO7nrs7crINXg08D57Mrm25qWW4J3JHQxSw+/VCHrNvpyyXKnaPlZV7ExcQ8bP
ICOzO0Eo411GwV33nwmWO2HRcjPpVaxKATHdNjss49mM94psQXJIlMvkeYBGkRfop0N/icwOR0tJ
sxpjEXZNvMPDi6adr4cyrgXkSbH2KnBhNvOszFUJb+YEdxFNIq4EesHyA+A69IP+tsA8/Yt6nA3t
/XncvXSkOJXDm5w/x1YuOLi5B+rWEPO4SmIrBUcChgKwYxSf0HGqPRjPyDMv404Ht9n0gRvW1h7j
0NmgOVNLr3F06iiOowVNgeDlw9s04KREvwEo0bBDmeWxybAMxMTjSo20vdSaLukgMtJ/jyoRoQ7X
Emg5gPbH/kQT5eXOaYqqtQYFIVqTP1fNvYOsQqqhBlaIhGJ4W1QHtAKvKw1YMhayljh9BPaU+f29
2KXaEc5AhMcaz623RpiNgyhA6qxHUItNA1mDEwgNPrD64FhWaF0VLx6LDnNz2mT6EI3DCAtT0aE3
CAAR41U2BG8R7lxtjDDnphYrkqkWmCs9LXxneKMbFEwj/vUYILLCXHknfYxJl8JKXaJLMB9ty5vt
BnppoDURHDZ03tmbE6joED0ddCUi6XI5a82il2DgRHwev5pv+WO5EvcgQZ+j/SIqNvHCNKi3QVEC
+BPepMz65DIkGco1K0KnBcXyWrbTzy4Gn06SyNLDUpYvozmIaKS5ewg+DU0e4NbRBHU5OiWeoF2e
kwJHaYTS5+y1pHO1cvTN6fX6kvEsGSYy9QpQprhPMUuWSonUVGVehIoRdnXp18kDyIFdqRU0x/Fc
A9AuShsAaQ1ool+OaJ7aenTisgiHIGq8H62I4UX0+8yM1eUo2W2BccjWzVCFgF3H4/31qeK53HYI
zB5Cn9Zc1pClpbmcebohL9V0A4yuN2ivKA2ge/J03R4v9IAoAIBJqBNBP5457xSUhEqwOhbYswsI
enR3+AC2D7dBmioFMgY3EeZQULu2m2MI84WkidDl1wSl+TX91oK22Kq8goiE6rgHK4A/FIIDpD8i
3qUTFCtunnVRwV7U3XdF8lChRBDL6GzNTMmd8x9x+TalOyVaBUvH8/KtYWYq2zFSlaKD4S5p0fEH
Gex03EXFQy4CBvPcEHyENLlNGV9Zep8+NYxyceDm0rC3qlM07D9S8qSUh79MMJ5eyPU6d+inCt8n
K/WW4TTGb9ddTzQMxtXB2ZPFM4i/Q0ivTFmQp2dr3v//TDCBx8yTyGlBj0tnCn0SmCm9Emwg/igo
OgaZcsqpdelumpGBsKvti1DV4nWHZxjk8jTrzViUOLg+GF5owDsR6QKcFCh9MreELC5rpRxhyZ57
cEI0yoiHnAFEsdPOMmRV4v48RGZzWJte+b6Oqqiwzx3pb/ssHKjOoZhiQGo9NOXvWK+IPH9svWyQ
CWL7Imiwe7ePpZzWMbGF7NqzK6gtr54uag3g7tONEWafSvaEI9iyizCNp30cz/40PqS2el9PH7gP
AZv1azTMFT+PHNlcCgORCISh6EBD5sXqBFdu3sUBPK/Af4NOBJdh1gYBUVFjREWoJTJ4rc+d3bql
LLmB4NbFS8DhjKDlUBnP4j9SYiUkWjpJex+LpLpQ/0we7acxOQtPJN6ItpaYQ9zoza60Rx0nIFQf
kvI5at70fNz1XeTWo+gVRteaveFZVBrQAPAcPK/M7p2A+IZKE4yRtwoEdWi1uNH8e3vwlsjNv5tC
lU/eHtraYwY3FumYKhlcQluH0BrNGQJclWeXpmv2SbCgfQCI4nk/Oa/gNdslk3rqB+Oro85eQ0xB
5OJONDIclAEScrms7pUcjWBrgzJTOMinKdF2Qxd5VnnTG4/RpB+vxy6OLTwMaL8Spbj/A3QJQYrF
RudqGkq1Y941i2y6WgzNB2lCQ5bVFRU016pcEDBZMQya/dIoJJ5eA0Arw3L7GIXVp1CvSEM0t3jR
Z5CJgCt8dtxGvVvqJnC09F7Jzrk0gnzw+zwho6x8Uaoh6JM3rRRR7XDCDj6GJnplCzThLPjKnBxp
MMY6DVWn35U7owP1B8iXmkrw1OPbodkkHBE4wpn7T2kYiVyqQ4p+jazZoeumc3U9nQP0Y00HtLk1
gshAXZbZQhBNk+m/uOCjW+nyAJRAwkrlmzDJAzrVVxKV/jAbfylM8O9SbqwwQRvKoqmlZbCiofO5
bHdJuivNXOClnN2JfB8yi0AvoeuRLeKA2qxL9HZKQzC67y31vqilY5R+ZH02RuhW2TzF66LE894e
UURBb2j2FGmv4IPUBMcC1wnopOG1j3QMm10moGesFQsjGVXtROTgdV1AaUUEycX318Efa78xw4TP
dDEWdY3mNIxJ4hHlRMy7VJf2tbF4U68/gtDOVeMHpXxe5KPTmZ7TzX7UdL6u3vZ4TLeBM4dW9gLG
Ecs+tNoBezmUSHesJlDLKnfGEejZYKilIOrOtujmxotJAJKihU8DUMRmux9HdWqqRNHSEGRsrXTT
HMm38bX+AIoMu/6XFTZlWUAueux1WMEVFHc7j4Bqbeh1QaaCOxbkKYDuRCuMzKZ550JBlZlaKTUv
QoFnXb34PurBHvT094EcxwVQ1MgRA35BHW/jvcpsSUM/oARoAE59n9vxz7ZPVX+NCmlvxAsy2DWO
kes2edtya5PZMWsiTXk3YHA4MjyzeJmVUzoIzgrehkE3PVqokLc00OpzOS6jn8EVk6dZiOIP6L/O
nfWjsvbx7vpIdF6wRL8STgDk4ZAoZYaiZHmtxgXMNIG+H0PpAK6F0o+OoAvywLYODjjXchW38nK3
2CU7Enx7/tJ62ul5DIxDfN96nepOR2sPshu39ciR+J9Lt/SyfX4cXwXfihGze3v7qUyKdVyGJEqt
JAvTEneh7kei7a8b4IHEtK0F5kEjzWOXqxEmQzPJHvW4nTmDT1N+ytUmmMFNZmen1qDk1JYFTj5R
gztLYft+pGzMv3eNb1w5mkhc6gMGqILfGXRow+p23wG/hPLE3fgSfe1f5lvIyicPSPldHznfC0BI
DOgYhw0SekWjnOUVOF4aqPzmeVn7iaUYgm3DEi7+O0Cg820cZWhEcZgz04zKBgd2C3IxaWdk36Mp
DSwzO9SDS8BtlLrQW3FRECwXv5/zT/p0QA3ShPQXOjxjEDwtwqIHL0ohq/Drg5hN5hSQ2YxjdDRb
ULdv0fcAiapZtTw9Qu5pFhzm/OFT6grsNNDOmkyoMpKkkEH8DPfqFq+OiL+qiUuirwloyoezdi5/
zGrlauNOHbPdfFY+ycsuVu4rZGygtnh9xbkj33wLs++bDGpqFfijQiiQW+s/kwTup+pQmW5NRNVr
Xq8Luh4NQHaQ1aXXwMtQlkP8wTEmdNlH8kMJJsk+6V2inKXmFC3WLopTN+p9y4H2dDBTWj+oTEyj
IBPLvXpvP4L1vTpFNUBBSzle8NPNiKjlrd05dtPKjZ/6N2f2le+Zu6Dh4al7EvX+8Q6MrXHGzxLg
X/RCQ/P/Ehf+bH5HycoTaljR6PRHfET2nFLnYpLZy6KTtkszrxhhe8xx8VXVU1eepuKHrIXj+AJo
xwdOKPShAGsK/mSwf9CgsglXxlqXDuQysXn6U5OiMgnUZ1oh7yNCJvAyqBBh1KBqhKQtngXapaU4
qyMJELwsLMnolcmnRrE8Ws2LQPXmjGjiQJTGI/HT9S3Ca/ABFT3IZihTOxKbjN8WGsmsIkG761w7
u2bNvTXfRe3PqXWVkGTO2VmfwWx3ygRXZZYz8N8wiZsMgM+4p6EacjlcRU5qLZ/ULHTUfzJ1RiGx
Cgwjdafqpkxiv010YLkWt4ccbb6urpl2B7yxBJkI3v0DXvTrI5hgNUdlmnUGCARk6wsQd94EmgK0
fB6zv2Q7fR8tXAgwNSBFFazx5Wi1uTBs6GkSjNa3+9360uduPHrpPzb2ouB9wDvnUFJAKwhwcY7J
1n2U2SwkCAjgqZMarxCWm6CMlVmC0Eo/mN2HFnrN0WSHJAb60C4H1JFpLXCmwG2MAPKaSRNoL1US
DqAUFBWDeVF8a4qJKwDAoU5bw9TkVZ+VMH+sgRp1P7ANtkaY3adXyUrIBCOW6n8fJkgcu6OXra4K
DmDA0R6um+POHjSuZFAvqVCPZqxZWWVndgxrkSUfF52Wn12oos4KGDrA+NsJ3JwXmS0HIBEU7bHV
2deQBWJ7ihFC0Jy01Cub6Ozk+VvURqLDn7dU0DaBljGqqojPjFdAyTh2iAy+kV5rD4YCgZPiZu33
0CJXkhuIEsRN6abmrep8hr5QO+1y2Tx0o5esT7EiwizxtoENTlKAjfEfiNVceuhcTXIL9itwnmk1
OdpWnwVp3CmCzcY7j7DJgKAFkzO6LpgIUlarttSznoXrGO2TXArKFHD9pPMhMO/25alrxofMqgUH
PW9B0eyjgvEB9wr8cTk2UOGg+QNFkDAZbQ9sDxZkZoVHLW8Ct0aYo09RKl2ZgKEP1/ahXj/rySrY
dCrPXbYWmCWKViRsjAqTlzh3lTn4ERr1jaI6ySCVKK3VLWL6rC4G6ZQUdxk5S7ixEsPNGkK10ye0
uOkuXvnBlKeAcVq32RTE+brTtX2nuKXSHnp1Z6WifnnRVzNLTpZWQvM0XXISLhU0320IbnxPcw+U
1oIZ4q8zBNrBJwoou0q9b3P7AEmEQSoHhySYAIBXSl0JKcVc2V2PRtyFBlgeVRPcAtDQcGkFGhHq
SCJYSVobQPPUA//2dQvccWwsMAstdco6zz2mrFIAVJ1MzwYJdymCJ/GtWMDAIQ9LVSEvxzHEel4M
HXaFNVv+iNIPzWHNy/76WHixGwIBv6wwYynSqElAPgCuo/WsRobvTK8o+o1tjssoyHvjv9Pofr85
QCEeal9AxCCLz3hbNS2zXjjgCknLW+TzipmcB7BsAqkXf8TZAKtC+lpFR6HBDCxtI1J20fwvFeWC
G4MzPauKiNmVfi97cUCzwS8rzHgw1BVSeCucbaiDfIBeIsRjpPi0dqL3Pi800xQj9CXQpwzM76U7
WCZpeyvCQuVminBSeY3hGflXtGrUOgmUMUCG9LprcCPDxiJ1nc12TUsrlpIUG6mrRj9S1d3iNLFr
j/Gh6pMvbSQqtXBd0QCyjIppoPuJXbGKFA1ZMUJStg66l1vjMJvdsSyh29DkcepP8CcITGWixwr9
4T8WcWOYWcQETJhzWuKcN2mL+XBW9Vc0Wn3EH6FxqwNCR3kKVWY2AZqL1ghsuZGj7YEIJciidKbg
JsZdMjCHoYaL6GeyLTBxBNLotEfMQAHUHbTsOH9xRhB569XeIYPg0sxqUNDNDBEOlGsoIQbtb74c
kl5GY9dLiIN2nbqJsh7AV+ngpTWiIg6x18pLzvKpcIMhz/eWGVjNp+sOytl8VL0cOr4oiEFvmnns
JbEmKUaeE+SmkH4HI/7XJgHNdjVZXhRXgksK1xiSrejAQtJatpnDyxraOScSKF8meSmha5aPXtUX
GtTmUxLgQioibuLaswFPpqQfqJazu4HYxmRMPSgQZg0NrqNyKpbOk6FxrabJP9cnkrMBgLSGjAA0
fHBushnlorHVWsbmQ7kc3QNxPiOthOZ4X6+jTOA0IlNMUOmWKkskUOeESoQMQDq4ypy5LcQ5ro+I
l5iFZyKWUEpdMM8ye3qK03pBeQG9teYnqFR4lU+eyFF2o7sqrL1xZ5wkrzpKx+tmOfvvwioTpHEt
yKRCpjcpL/Es99XaE/+6BbqnmFgF5SgUTSjNHSqMjAUph9rLYKFPs51G0M/IUFRKpm/XbXCOGhxp
6A7WHbyzHPY1nEBbxqoNdE7qTTJDhte6kWMSrBUEPZSgSotvVE1MertulOcYQIbooHxAxzzqzpfB
ZJnyrKo0G/dQ9GWR9nuOPL4kWh/OEYPiFjrQkKVBwwQLxi3M1sp6PKDCPu484qg7Of5knBLLk6Vn
IfstzxmA+EWwAPMRxCSY52OxDCbkFWCsKj8XjrFLv2tZ5E5Z4QHQ94HJQxcQEPOUh/UPlre6bmXQ
i2BcWaW5cSTJe4CwCq9uF5GiN3dUG1PMY01aIYug19jAKUABcv99mj4t9l2LPElTiw5mnrOj8QTB
FlktFC+YAD+M9ZAXE4blxJ9G6PgWlS44lXl5ShxdlO3TRvoHDfGXbpeRKbEmDWcIuojd2Glw512A
p1k8AhWbtFv3afHTQPLbkT/QE0u5FvGU120097IOr0kmmeIMzcM1BOa/jY2HJ/11r+AdIVCmQUCH
80Hug265zQUOtfskQ0YNvFhL/pQPM+S5qlOaOUEqKoPzNu/WEhNtxyRdBqhRgdmtbyEHk5rQQI5m
1bONXBYEQJEpJgBCvCubqwo8JE3yVhdvY/vd1gWgJv68IZBj6yI5bzIbtzULJ68sjEbWM6+SCg8A
2bKKd+kgOC74YwFojL6I0fHL+ndT52tbYyzTHIzVgWqECBLT/KH8tsAMxdbquNPhaaG9eD+AGYpu
PtLdAkTSbxPMxTZaB8gKU/qkSP2W1G47vqyiQ080T0zMAZVKmYDLENwB9VHfGZC8O1zfKbygBoI6
SlIOIeM/ygZmvSTOkoLtA6oS7VBD0elMouNkP/y8bocX0LZ2mOVoNQLV4RJ2RggJgF9Vyor931sA
KTYSLA6yowhrl3vejgynsmYwZ7WKDzzMon2+/vvvIE32ArI1wFzgnHqS1IhQWgXonmtdoAZV5aFA
Fx+s9XFK39bymKH8XqzBNNZe/QVKZOYKYb7vS+G42SmLj7UPfmFJRADC8xEQT6NtFPc9gMmYgS+L
1Ledje+ybDDSSq9z/CAE4/KWD9UsFNBAMoKzlglzU6PN1mg5OPsguVuj7UA3BPuVV3DGzeu3CWYY
UawWTiVB9KkvskOsnpds8szZB1L/LsqAPtci2VUAepybp7613eaRVD5kyPaVQnwt+WSkN20twrXw
bk0U0wK3AgoAj61Ln1q0eiTjgG+Kreqsmo/J8lPJmhu11G5bTT9CsEUEU6ej/MPJAG+h7x7aa8ZM
dC6v6ghCR/BFVPeK0uxq6+dAM9LFjVk8X3doHv4MUmq0DxC4PXgPcwOoIQ5V1SrYs+yzeSpD+WCf
Nb/fGTfjQfWNB+IVgfmYnvu79QdoCn3dhSiYLwHW03u6X+ysveyKpZG5nvb7o9j6+ywVkFUn+KhI
xSbSswOu3d7o6IdUtvdk6fweJJT6cJ4X3bPT9KHs5nu7t78A6bu7Pj88KMB2ftgqCCojfdTpOEKk
u+IgHchtcYp2ypfoAN7JMNsPR5FUMl1cdvGx6mjIRFc72JKZIKlHpFZnemYN6GZNJledv4w1aMMF
2QOeV2/NMOdWAU9XpQRTPI+PauOlVYBDmBwQn3qBJV5VWkdxA9TSyNvhnkRj1/Yi1uqjllmoYQ6N
/ugY7U8n7m/03OjdNX2yIZVKghKwhqi1fKU1BWcbLzDiaY+HCF50Ck6FS+PdIBVqA47fkGj7aLW8
pk92cyVCpfN2LKDZgDIACIkUJTObsbZoRpMB04dQ4ZpZIwGNCRVSBy0S9aj/k3SSoFTFNYh6LYi7
35VQmaCEzFTfzybmNDnaRyPdFV77UIrSCNy52xhh5k5RpxhEzTpQg6jVjKAhbJzvqi3YYby9jlbD
XyNhvGNNRgCwTSMNd65g6d+pGdittP1pJo4OdWeRmv70EuR+4ZIbbZ/VQKjpfh/Kr91Deb/eKF+1
XXbUPbwW78GGsFfm5z492SLoiUYX5Nq3MCebI7d47Dj4Fifx45vkZ+IZX40dUFOohOdBdNJCZYeD
rdxNYdLfzHtgisi9flN8m4PqLvqnuOtvyY6487MDsIF/PchxbzXbiaLBYrNDx2SVoySGNyG8BWCF
RTwIYrDaBUvqFUh6n+pvTu/acGhvOabHWbqdfvZBCjnZgyV4FIgcmzmPLHVR05U6doEUVf459bNj
Imgq4kXY36PFOXs5Wkmu+wQqVHBrfzibu/YsmM7rHo0a3OXvp0ZeyYaEpZaDIPauL9X16UG/wOVv
l3o0VQZdKdwq/6n81ZN9UT/r9V0Pxe5LE45EIlzw8PmmeSMXp8k8KPb99VGIZoj+/cbfJHMdppzC
kaXxhD3qdopINUI0T39ElShBBYfOU+6OGnhBoZ7wk4C9B/mN62PhFb5BuP5fAEOsuhyMgmMvHm2Y
8qPqVvXeALT9lvnkVg2e4pvpOW3cV3A0qjtyr94seE3vydfxOT+IunZFc8oEmEyOdJ0AEhKu9rma
cUtLRJdz6rf/dwjD5eFyoKsix20z4DjQgbfWXOIrn/s9Kph3kFy27sr99XkVuSETCCaoqWltjoO7
DHfzl0FQz+BWbzarxiYfNAiMtjEdTP9zuZW8+ZHsc2SiFlf16kc87tJDW99O1XkRXRW4ufmtZSY8
qElbLUqDgVVu7Tv4I8xGNz6o37pjc5z2zi1a2SYIxgn8lM7XldV7h5Jv9pw+JmgNjeCmK7iRbbdK
d53hjn65vGn2YzIInEVkjQkijTVLEgif07D10bX5dTyQY+wpXhL8v5yERTvMiaTPqUoDieQ3Sb0j
Wh40puC84I4F6iHoAUKhD20Ul36fW4NTI/GGseDoTk5Ak2lBMnvFl+VGRJvGd8uNLcY52qRMzDjD
vMkSkCiz6jqr6s6ztR8dwGXa/+Hsu3Yc15Vov0iAcnilgi2ndur4IvT0TCvnrK+/S33uPWPTPibm
Ym9ggD0bLpEsFovFVWuNEEl5E3ISJOkhbDUAoZOFqisLXU070sQsAPjdmHLxNdRpow9i0Iw6jgIt
7CJzGrSjXEhMtPX8KzeeeWGF8hVNHnuPnz3T2ybW5GhL3pE2+gbpRuh0Dquh/e7JcGGNOnv0URpU
VItx+ockRc+Hq/VWof3/JLUXRqjjJ+9jwRj4eY9ngj2Wz2PKMTyftTTUqdPKSlOmBiwY2Ufar3Oe
hbi4f227GAN1oKALKVD6FhY46SVqZduL3DFqnTS2gSUJ+5UQdFYOyQcdFcPHu5q14aiDJk/UiK9n
h0i/w1W6KGxhzT3LqPy4j+38j932g3Gc4bV0TKzCoRoMvwUaVYzB/5u1iiqaYRu3oVkMaSZYOp+P
Ci508dgTiD/3h0jQIShcTtoEqZlcKpatKGThwstSFd2wTYjj0MgkFpXaPODbHfL3O6kdEnR45UWV
AhHIc+QB+XhVENsX90PPmJG7qTF4TGbFErQL0U9OqjCJqjT3E1WxZ6LDBuLejteXVsf9YUz93U1/
YYkKdHwXSro/+kBr14kZqWibMSAsfx6ODToZn2UIVKiIaBDbkoTTY9N3xwiRbUXGVR1kqZRfK7WR
cJmUQrJRTEkYSQLpdMNWPWmFdWbl63dX7sIY5crSxOddO6BrJQinj7H3JVfLhvl5LeDNskOr1Ah9
M0cfK1ZB+O4egl4utG3xjI0O/OtDC+qnlRKkgAk33i8D1dGwfxrFjd87lf8UAU0EUMrjab070guD
8wdd5BeJInBe0MHgWPcLsB0Dr7QbwIYTCHhFUhQrmFaPDc4x9GZT6GizANgHfVb0Ok4llD8A7cHm
/Y6kbDUK9YsqoB/osZW7xwV0VSUZHMczKd/1sPIQwnr6UEcbR4Om3rCA5lUkE5/FY3j3JRZgjXnB
0GkPke9rOz3wgqOWYzQZGA0mdC6KX3m4GLmECNUejakkLwGlZWFSf1je6EmE9Az8A42veIKjhhe2
Qd5BMGXu4Bs241JdBYt+63/0R60n7SE9qC5O4V8iR6Z1scwOo5Oj/NueypZUzyi9L1i3qbsh+fKD
qHlo+kiP/fmDRlNzDDu2NTNfVOvIiZ9lJ36S3qPDxDzq5vj5aBaowzRIRqn3PBjlMf5o/8uzKptb
TKaw+Ur3rIvNPY+6HCEVfzQw3WgV9zPlmfMHzWUksx/77I9A4KPxUJt/qmUlDHuYwGPTzoBK886o
zQ0qrWtxXx3LZWG2SwQhR1h5775brVqXf338Cff9+cKx6HCQQjlWbfEJiatY8iJeNaQiHm69rCvA
vXB+MZ30Rc6rRC+NDRgCjU/VHIpiBR5sCIa9PB7QvWhzaYY6rwAsnKB2hvCGQjlPJJMFN5UYbkHn
Ip0/VbqaYRzSU7ls7QGPMJ5ZvMsrou3ynez69rQaFtJJMXtntMJFkhHZzn5FzrQbrWEXbPpX/LkS
SfwrWGamwsgM7vV4AWT430hBt7lEUxSghonvG7OXCsC/rWwWAQkTSC6Z4S6zeO2XZ6xVXFMeT/zd
PPTSMBWihtpXU/BoIUSZvcmTyNTWMtGt1BWJztg4986wS1NU8JmyrkzTYvYlW3GrPcoC9lzxZAyI
5UpUtPHlRoLWEqxsh9/72B1ITTq7g0/9gcyGazyljFoHa1RUwOmEZizDAPYaS7UNp7XmcbFUIVjb
kAo5Ml/oodHByCQQbjetYth4PG8/gNYHUY0GKyng/cEw0I2M9k1UpQvQpZv5SrRVS3kpnni37cxu
m+2Glxzhu/39CQmYx19wd4xo6pyfZQFbkij3MKaQj7QJZ7RRHdATawwftfSstYxyw91AAPoUtBei
LRZMKteZwIhGJ99LGwDPFVJmrQl5tsiwJt9kKkrfP2zRIIAWemQcgFRem8rBJJmlEroEpJMG9nvd
6dH5oocvgyA4nS6aeIIlLXovtFYGzxCa57ZK+pmCgeTxvN59ZEXDHro30UAHqdb5snCRO0Z8qg6R
hyELjdkXv33VKQu7g6rEW8h/VKBSUqeBGFFqp8pmklYsXOQ9GgUZ1N6zRAN63VDlubaP4J7oyjCj
0wvZbOMveRyIDK7IrF/232nk9JAi7V1hWA3Gb8bQ7642uMfmxkFgTWnGZ14PFLkIgCIX9Y4grg75
ewjKBPQicfIyb3mnSRd4hJ6b+5E2mo184JuSTGNBZnUUlpbWfCrfbDEgDqALBoZoUGxcT0QGBTWl
SOZetDjTSVJxpzY3TmEDPT0DLZV2lEQB6YH+BsVW/M6YivkIfWScOmLjpqgqrkDHBYTIrKASzrL0
3vkbdJ+4UyTv6haMaalv59/B/4eKgAysL15wgTdXQLJ5PWxUOfy8adGXA+mXRt+G+qYvngYWW+O9
yZ0bWPSZCxc7jvLyLA8rtVENnC5Vt/bDbCUWLUZWnstAxG2p+Zwq4Q0EcV+P5/Weh12apYoHXj2h
v2iCWXHRoDHBL1Kb8zLiaeW2GVvGVr53tgG0D082QFcLNP31TI6qxBXNhJmMi2+ICebot2UqR907
z8B7BKrVec+K9NW2lpMg4FDwgmf4Zi69I+uT88yKI3tswQ6UC4ywf7diD0J2vLWj/otOASpM8mKZ
/6c1p1DwMlp/+iXI/8uaZNXBWLYJ5xQBXpnQNc0beEEIl6WIwm0z2XqhfxYBz3g8uzvF6KQB8QpU
D4AUuZ7iluMTmQuwnpJcEU54jiV05Gqs/ru7aRfYfBQUgkCMiPv1tZl+jAox1jnsCfC6SG7bxISP
NfRFdlYX2SBdkQszzEy8/Tx217vDA9/KzKYLnPrPW/XFWeBNk5IGTQQVvE6f9RaUQbV6j+Gmd0cH
xgkFkkLwIyDur0cnCo2YSEULdHoY5ms94yUzlurANjw+cptJbBzUP6X1WOA/5fq71JfqukW1nVGL
ukfyAfQVkLYzdA84eSoXbKouMjhUHDfduPdjqwp7AtVEIilLTbPzyVY4aQuhqHKqLT8L3kV56clb
DkWIfNaybvzlv0/+5edQng5tbKVCww2gplq0bEH6Mg3PGcfyrXuBEDyYaGEHWwN65qlADynhrO9L
nDJprdma8TEO1TrX0BysgsSx9neaWJIyZ7EoU44FlDmKHHMLE3ayAYoqKg6i37sOxDQKj4Kv7oHV
sf34k9MGxoE+776LQ2y2gmoRfn+mX52ZE68dC1ylpRH7RnSETPsr5zU7dEixalJUHvofGzp6v0Dc
DyYAuk/dk4TOlwcuOuISYXbBOu1XOuhgqu782Bvu2gH3j4HaMmRJaPlOTvKaDDDE+NhEiTX4gaOH
a9krXS1koJnuTtqFIWo3DoOfCR6k0Y9888vLnqfq+fFAGL9Pq3cCTKmq05jHR0OLfxngdjVU1oMn
ncP+Z1H+jkGmFh6EfTkQlml8BNJgW4EHAf8Ia6i74dLqDlAWM0sZ9/LHA6PLLDdWqZzCK5WEkziM
TP0YnPGPt5ddIAc33uv0/tjSnd0DH/ivL9Akzb7KdSpO3vg46LXDJzraKsPWGQye1flHBYf/OyIA
6WY2XvQFUPOI6igQl10VH6PERAtFBGolUqVE3mQLduHv/qj+GqOmrwuUDIUNGCv0p/Sz33E+qUuI
4VgZgda8OWwzVDit9t+i7M0QqUjkh/Io9lwZH1u52IwT6nHAKIJRi0XhQSVKP3YE1UAyBtaMGUh8
HYu8slCDwtP0Q+KJ+wn3OK9QcJarq7E5NOl7yOwHv7fPRFBYoI0SuRKOtWuDYQSiOyhrGgepPwn6
aoSy5mMvvGtgvp/IBohJbshPRL6rVbBBGofa2Mj60+Szrvj3pgzJB94UEFzBOkBFohYshkmled4h
b0TTE55mEvqwTh2AlYC9k0uecdmnE4CfNcLVWwQ09j99C9dTJhRQExfLgDtAGDsdiZrIVhu+VP1L
0Y1uCqhGabXtycjxRvTChySXU+IZjlIWZpQzouTtZgCsHw9DYCbAGQZ2yutPyfMuzsti4A7o4zal
arBT6O4ZEYMDgS4kYsSQKEXrJl470KiNu9C1mYQrtdLLIv+4/jUeozdFXU0LBShHN/ySPbMumG8K
txFFhXIbBoQbLUZFVy6BL8jkQEnCo9qgBI5YUk6LbJ98B6Hg+JkTskphd4Iy2LeR2swIbihW0jmA
xvHDgDtseMwlxayDdCEbr8aXEliKYLZCspq0YDuhwe7x3rhnFqRmgIyjjoEWUrptINKkHMQrXXis
cR20VB2vSKnRabYnVf0xSsvM1YwedZSiD9w4LIVnA5d85/FH3PoQ7mS6jG473P9m8YjrxeW6FNJj
9RQei3DUTWh/Y/s0OecWisdiTabutfAjSG7MaZYITI5xw3SvdWPfCXyUHbWTXxNnWEXHevN4NLee
c22CGo3UKl6SdbMJgeic3bREQ1Eu0w/TlKwTf4nmfPvfLSJ0gmsSxZeZkOt6/jo/TPWQT7JjBW4x
n0wGyaSNb1h5a3ayTFTWA+C9EV7ao+KdpGSCFCuwJ6Oizk8kKGxRsad4NQMmk7N4fDw8uuL4s2gX
9mjSAi8ppjAOYY8TTL35VCuitOsAbf1NsUxzswPqIHSbMkf8kc3g0AB/zBL0o+vI8zdAkVzEGYUE
HR0vsw9f3DDTOuG7WPOyo1o2RNlU467jPj1/K7TnNF+3xVdd/DJSon8PwqHJdTvLBbMOEyIN4TrO
c5L46WqqeMbOuXMSzJ+FpUd8RDMe3SbRgnQjRF8bPiu1OH+j6pv0XfiUzEAj/C//VKekWijb3q0d
ESrCjOBxxw9gHP0LYA1C6YZWA4uaBJBENcqPQmugdGG1CP6LoUDKgFbTZKsxNtbtzQJjxdVlvnsD
a/JzPb9YgqzF42AlcdkxkLNzfBR1pEHps1/EC4a/3QkScxc/CH5w9cPQ5oTiwlBdV80YiUl+7JtP
We6J4a17C/sqtd+/Adj5DoE508+1gipHDrjJumTcbH7YAq7ug2ivBhsydBaxqig0UB8wthIfqjUv
H0u72OS7xJUP6kFcRa6/0t3pYHwEx/6sLIDrsSrTcFmKI3ShQ8dJcGWfcnZFh/x4isLnMQMnSlef
wjIEWaEFanP8sYeCHtBNT8aINsWOJRj8cw99NPbZCy4mvyr8bEAEl4+imbkAZwLL1ayzZbNE28N6
WIYL31Ud9PmBpVw8SPvYyR1xKS6SBUtE+vZonGcB9UjwboHdjae7uPqSBwW2j1lQha1cfMriCpcm
IvGuwi2k/NgoTg+KN4bviRgePXy07qPJfeawQqfM9fBLtSiGMiyVo0LEb/CbQqN0628gCLT3SP7E
wt/crjQSDeSRSHCQ5cjQkLw2x4+6Wrcipx7fkif/Q87MNiLqU7HFVW2KLJ6Rxt1sLGDEkCeCtBWA
lbnp6dpajLfi2E9i4ygadtu5CdjfZXMknKSwpvGuJdATzIqlGB29g+qurKs2T4xjt+zW3Wt2Krfi
u4c+GX0ZP0WL2g422R+5ZphlWaX2TTwmeK7yYHUMvr0D139DgYs0Cy2oWHF//qUrN5ln8mJ81C5J
28qvhxozWVToIHj1OfCUlyppjxUPFLhpjC9i8IFXIrjrskUXU8aqb9/ceXDVhrDIz9M+WtfoG7dX
4FUTqFjv2CqAvUvr2PT9xU59frwd7gzzysq8Wy6CgZB4RdpPvXdMifP6z2UQagjUxVNvc47nASM+
tjvgNbWnc7/3WlIQlOEXj4dxe32ZTWkI5QqYunBcU+MoExDccr3kHfkDj/r7l+FkJ++dd+H4UWh6
r8aepYpGvz+AlBX3CBD7gncJvHvgUrmeOm/kfblVBP/ELf112FnD2gDx9yp1Tu2S/1Vt9V3+qliK
xRjpvIUpx1ThDxDMAicNj/r0tVkFJdopkIPglMoObiu1CUkJCfz5ElQnSocls3vHC0E4jbo/Auas
tUttuLLSjbLPwuAENZ2FlpIe3RhPXkp4RmfCTeqBlUOahXsnQIMIXFTGq+ZxFk5gssKlAe10v/Pu
hN55MjYszO6to4AHWYcJbX7FmFmsrqevyqEk5tdBcsKjm75Q/1Q8CV6DVw6nwSZ0gj/K7+HfgB7A
AF9bpBZsED0fKGc/OQlfWUG6VyiW1HhMJR3rjeYmOFKGKIeU+6H0eR9DC30yEOWoQeBdWj52v5t4
QdmgEyex0xIBR8yp2xs2EtHHv85cHcrdQGCpl5GEnw/O+a42I0vbxeqyfbNSS+GQCRJAERgm5y++
2k/UiKhA34G9wK8nmOztX/1zIpoArhxsvVl55u8D5H4fm7vJ6Clr8xpexFuD7yatmgdYwv0S4u2B
3Ue2N22Nvcxqd7hny0CkACeXiMcVGrwqiK1RCrWItcoJwHccSixfY2vqy7kzjIVRuJ1GwFVgBCwR
wP4atDBPMEjx1Ptxf9K5IHpqo77GY6zGItq5dXGEBjyt4BkStgBMuZ6+gG+4sg8y+RSnVqfYCi6F
6ybfT/Lh8TLdujns4LqH0wRZ243gqqyMSRJxrXwCv4vQ4KmVM0P9/bGN29QQUPdLI5Szp+kkl2U/
yKe3+BPuEB4DJ3nNXtSv7jN+fWzr9sLzYwt80WgdwQrRcTwDxAdce5N8apwh/pA/so7gYm1IX6m3
j2NXKQaSxOseMjSoeQuHmfq0eqkr10CfRUvqTcIi1ry7kmDc/X8fRG27XpmEaEwE+VS+pKOdQ54o
kkHfAvYzyWWMfXaK6x2OeQaCCK/Kc8mRLm1KxdTWPPQET+vefDPQ1Pch2xOkaAIrNAfzvT5/fn6P
5NQSVg/VzeE5T/qF4XmDXmx2v1SzuAkk6EU9xyrAkdGn77L49WmUFI6XSyPger42wsvZpGmTCCPb
4lS4vzw3XhgAYxkLsHE7j6fytlBEGaNOT7wAoDyLrPfUVUsehaEn7Sj5ZEGaFXp6ib/vdqpncax5
vL9T/juRN9s+ySdj4iNMZPwinUVTRiO8cNC23BYFVfvxEG8SEWqE1CFqFGUiRIgKJ6s8uN0Lxyix
3GaN1O9TB6gmDG3cePB78ZCWZiRawX5MrRZcRUSza+zK1ELLy9c02jLz6juvDrURcBgYoKBE+wlq
WZQ/FhLX4003UE7VBlQYa2/T2N4T/GRRr1kUzveW7NIW/WwRGXlaqoonn/jFsIks8rVXzMrON8P+
8XrR5ESz/18ZolyyRguPzIUaQvWpOjtSQ5o1/y7vs3VttZYO/G71DLRIQbh97f97unJtmzqOunKQ
IMhiyKcqsP21t9+TacF9KIvpWzL9gDAN3gkoV2OlnBOs2H4cV5hUhUwOb3dLY1Gh45sxo7dH+fWo
KBdNi3xMy4GTT70Zudm+3PolQe8FJlQyu+dg1b7WjKzyzmFwNS7qJAS0t8rA+a2c9EVONoPN2NM3
AwLbA66EkKWSUR0RaMSEHDcD4LQySKLAaiAUr2CNYkzZzREzW9AEIJZmpCr+vQ7CoZGk8w1ROxVv
/LfmRBE2M1eT0UmQituxFbAy5RtPgLQ9xE5wL0OdAtqb899fHC1VmCtpKAn+GSxIwhm969CdwuaG
qo0WOXoFpIMCHvBjZwSsYHwTIGfLyPWADEahWKNbrwIp9LspHfyzlrs6brolUte+/c2Y0Jtb7o8V
lIZBO4ZrLp1Oep4fQI8E41PKwJFCu0LfcVMDeLCQ68lVtdhKFkLjLx6bvTeraPXCiyRqCeBapJZR
ArCmgRK6fwZgyJzULV7NzALidXmwEKIvKZnIY3s3fj/zzaPFC/VPhGNIE12vYiNJQSWNYnAeV7zt
r3xXsHtGqfu2yDrbgPfP3HCgMKff/lJuCI2wk4Nz4MqrYTOsVbfeyA5gmYxNfHu0UZao2fOkctRi
WQnOlcOBlAsU3KtyWy1js7DRYnQIXWEF4TsWNuA2AaLMUpMYQ3237SeY7VfBPlzKZrYXDu/RrnR1
h4lJv+OXV7NJxcYsaCeOy9XgHO/OPtTmTtDxdqJtucxZsznP1tVhTQ2LiomlyPte7GFY3FJfaA5o
9n7jwrMSbH4ZbDlGYnfXES+cZN70F+GkT3UpSDIMK9w9Ca/ZZ+6wxjPnFrfDARcidhZweDRwNZOM
RIl5KTjzZm+rK385LEH99YQ6yOMtdZsPYN7wUgZ4zXzzvfF3FP1zNVar8JzbkyOak5VYoM1bq1bs
TqZkYjNboYM2yuULw/Cta8zKP3hAQ3MIHvzp6zYg+armASj/4/6gcMZLSvKtLeQ1i678zpa+tkSt
ljwIlZ90sNRYnTsRzynsV8mu1znj3LxFz6Gf5nJIs9tcuEXQ56E3zUOScG3afXT7L0e3lO3oBEf/
HQ9jrGOUNYXUqVaM0QSgOuyNiFScqdkt+qJQUWVSDNw1BI4pQKhVdPTQYPUwSeUSJP7RGWVNPK9b
wk5/Emy0ZJ7k42O3oOnOdMCVAAr9a4pKuvNw0hJAbqJzaVebxCnNxPronJSkS8gULvuCjHvxSX8q
XeWHt2s8Dl+/0UHC0pplfYc6T8nFWkYpTvWywXf0q8QVsDOajX7A+xdvjnbm+La/CN3ead9iN3mJ
dsZCMhv0omou06lm77yOBFcTQjMZB3qpI8PEhxRWY9Vkqk3u2Lx+vYNyf1stQsezPTv6Z0DX3BkG
FbUZBSxChYLaMnEq5p0CLbxz5wDdIG0Cc1pPnqlb/FO5aT5XZnQotuWrwCLNuA2s13apHZQm2VzM
gl3/U14Ja1HAezLPcLHb0Hptg9o1QxGEwFn97Bp0hJNfquWdUod1RMznDb1saMMBF74CUDay2Wv/
4cSwGWsIDJ0zZVNH+1H57Y2s4E1T3v1slksj1PFaeEJRtSOM8At55S34Vf/zJl87IQAW7cJb1Itq
KawmW1uoTm7lTr9klYtuLwvQGZvplmdaTEWUKU8ZjcaXQCOfnFXw6Q5SR+LYfBwS5vWgZ/LSAuUT
SRtFZSRWyblDI99Y7FI9M7vR5mJoth6lJv/3ExEC0GCqnz0f1O70i1EkahE0m+T4XEuHoTUbDlA7
2++PnATOMMFWAEHwUt7NW3FRgfwQbFuQD7ZydFMWGzUAFVbuPJ6Ae66EGwREgvFdeKyjXKkS0xZb
UcQUe0Vrob46WSkkU+y4qz4fW7otQ2Dfz4QiuJhBHBb75Npr+0nXc7Uv0nP7Xe+EdWpufLf8Ep6j
rbBnmLrnOEC/oncCT4MgHxevTRVx1BRNWKbnKZlG0Rxzv/gj923ImS0ao/5oTZNrkENupg06qOq3
URxG1Ux8r9+qQpOjbZozIlx0ai75qhW1LReM75uHSrvd5fdRUxGq0ej7ZZOe43w9ZOPGAHNGMKGF
nQ8tMfmd40yQlQzStaUlPQcDgBj94fEn3J0hFaTNgAiDeJYWSVT4kOvTKUnPha6sDFDccjUINf/Z
BviSZ8E+KBrh8kgdc0Watj7qwOlZ5wuAViPRN428MxgefC8zAh+PNkOIELQUhYoS6MtAQ8uUZufK
6qzJEpDO6q5qyYCoGys8eC9VBrLj9mkMoRfyh5BqwqMzRDWo+0AmpDIHVqPsDMLXmQgUPfB7+7NY
LLU9K8G8s04wpaHPDAApHJjz31+kCorWlUXj5cCAmXtWffX+zF38ODUOwxu0bKyK7OzVbf9kcJX4
poxRdeCKtjWDeWWJwHeqDoplrYBPFrUAIWcAYyVzUFETWDR6KiRmXSQzFjww6oCxtrdvJQqu5EAI
S3g3Q4iikYiNp41+oWvdmS9MHfiSAP1fIJc6lP6fBl3HgEMZx75zIzE8oeOPlC0kxeuz3wbmCJUp
z5I425CAcyg3FYsm7cd9rzcxvg1VLLyWA4uIdrzrpeEnvkxUrurPXLksfcEpvF8tjxAdHf0AreDT
csxqO1ZKkmpOyIWu1wG3BaXGtCQctEreBuOt4TaAreSJoyp2kC6T4LuFJrD+pINNDP93W21BpRN2
AJlPBQGjnjo2JC9sDhUtHo96xRsng6RwWxa1xXtfGZ/bwS78k3aLKv6lRm9GT2rA4R/v6tsjUwFJ
9A9eHFKgIh1bEUSbqBOU/pwCjUAytVNtvk14R47C71ouQZIt6r+7lmNxLf+c9tR8oxgqofEA5SDU
9aizWghBeNbwOsCAw6unDO7AO7nv5tlxzI98uJc0MGS/GMNLyCFfDkhhCHbxJP1SXZFbpRv+FGlW
pOtmtAO9VOGbivAU1EByuvJa1h1FtYTtGIJgezhoo13Y4V40HKgBkaIiwzZXF11oltKz8Uc0rMcT
egu3RToATDj2OBgTUH6iksZMqXvNq7j+zMcBAL5gDpKfQOVeq6YmL4Jp25YFFKEt7aCY6lrxT6q2
LauBaNFC36UBCWIW1lWaQyY91ZdfRLn2UMlDPAZef+7CjAhOXzpxuY8Ns/YbszDSxahC9tzCq0i+
UV01+OxevIBU3F7hzbR54zoL+oOevoQzbsfAnjRLTLcZOEk4SwBw2VvGSQnPMcdm7VtNwDr9b95W
AK+HRjPkOqC0DdwWde7EfVwMkzjEZ4VY3miPA26u9mkkyp5FlHyTPVGWqAePWNRCucj6+Bx5nOIO
0Bw3q2nQrV4Ar9djL7m5WcymgKtC+wkKN9gD19Gm9PQuKacJKmXE0kanMwGTAdsl6458c97MZhTE
MwnHqQoy+msztd5GCRDYMGMAUY8MqTVFvWGdaj814ysHgxmEDizTrEgF+rdrM4IhFqkm1vm5rgZu
mflyDlZZPvTihVCquWLmo4ZenqSRq8WUtG1lJnIS6mYfj3FFupIH9ombQr0wM+hDjWbmjZCJ8yDV
BOxXEdbRImrbzt+FHBcEZEDLjkAkyRNPZSEZcE3IDnVmqo51QooW6jEmH8Q9omzlGShIBWr/mRhc
5DntlAWSOWVc9xHmIK03+WrUWESVt8cwJkMCKhV1KuDX0NV9PRm8XGV9agjJeXAat9xJVr0InBBP
dNHuU14mA2kZvnSbwFAWqVVWu7abOh9Zf+MUm20ordLeDF0EuAmqFZzlHZn44puMdz4q0e07U9GB
jYNGi7RjFRcSAFG4Z+wap68doIsh5NY6dWc32Yu8rn8HaGVAHvx429wW6GAYrczoZpBxbICg7npy
hUL3RiFM03Nta0RebQNTdRt7PDOC+Hz4UA59ZYaa0UQLxrSBGtm5NdPn99M3C1DGHAd1+tUGKBT8
Aga8hbZuyGYn2REx/x3SSE0XdRbxWjcVRT2Pwy5JhDCjk10AQIbJWJZ7/nC5LNQJo4STVxsplgUg
GAdDchyfyK5OfFNbReRfKbIgig4vwF0HD3/AnUAY/toLuorXq1CazVm93bjin9oi3UtF1Nffjwd2
kx1Rhih3C4YpGvsiTM9v4KBZ+ySyU4fharevLLMNXNoQpFFYh1dfDwY5Eh53xhw2nCdMm7uJN6cD
sy57d4UurIjXViK9LNFTBisoOwjEEZbo7wS05Pm5ML8Zl9F7kwbswEwdDZofvElcmxoEPU6E0M/O
XEDe8gEM8JFPlsvHK3PnAEV1Dy0uPB5MDaTt10byypBKWWpxkyLeh/SUuR3hm4VZM0g3727USzvz
vF7c2FqkvhyXwc7b5BFjS/xzk5DVSWe1gd+btEs7lEvniTRIRgg73kE0a1N9woOKzXC1mzwQnnZp
g/Jm6Hu2baE22XntKQR9Xb8HFtfjbVWIMkHFNa7WUBJoa0xX4ooL3uRs7kMyT6yn13k26Ph8OZJ5
Ni9WhZ8aSQkFjCRy1ZVTbeYmRVerjnJGTsEzq3h67zS4tEY5tCB0gjHWGBS6ET7jkJjfjIWZJ/7B
cGj9pwTFQrVScXNvXNmKVoxfv5cfXK473Q1UZJCkhDZgdlZXEBBXbJXsKnP5ezQlUr4+3pYsB6BL
olql+l0VlNl5NJFwklnVpLTSjYBeGWZdcM78H00btTfBON51eVfN64JEwBEjEjuhw1kMb2NsTbpo
E/XqwFUTnK2xhhME3xeVGVosTZpbAOD1zqFrI3kyjP0YY+LK78iR3T/G2kVTpmLHp3EprkVcrV4e
LxVrWFSO00ec4hcjDFrh8U+6WS1ZQ2JsG5qwOPcS3pN4GHiTTWEpfyUm60WBZYEKA31Rcu3EY2Pq
2/XkDASXbdbeZ5wz9GEWyP6UxAoWvwc7R7mo7BWu6IRxYt7NAf5GGHTQXcezEaRaolZ3syePZrcB
Tfbv3lktdZNzfz9edUYwuCHsqfxJTisJm8YKzMg4bOxnnic9kV/rgGQmq8uFcX7e3hSk2hd4bg5t
jqVAhsMsPlMrWRUmawrvJTiXU0gFA1/0Bc8vfoLBrPOhm5UzWcqyWoNbvTHNxGTM45yW/e/ggy6e
6yXza13OK2nePjH5kNaRpVqb5/iJtYken9lo670203hl1Dcj5g9lQ9mtoWm+ZAzkcRSVaT0fKEkP
YljB93BRbU76PlibtqmzGu+ZjjDv5YsjOyvqpudA/3Hmvwmpnck0wfpIWEfd44igyVRE6DJJyEYV
aVRv4plTN4EAfgrM0JRJ95nhfqp9txtukdmsC919uzNWEZUqNAFQwTT2q8FHdQLR266sbU2gmc4I
1/cD0V8L1PylStjzfJ5kZ+GUHzmzWUl4qGWx6LOGQU2fUCp9xYMDAln1B0rxzlLaP/Y2lgEqleLV
IUTVBAbSiSQkI/pX9PzYwv9wtP9OFA3HMFq0y4wjTGx73VLNaWdLmb0yRxZGeZ6L2wDw184cIC4c
GuT/yKuyOEONgH+JLP3pObEZe5Ox5ip1yZlVlWQIOM7ebBAOHW6DvSq2DCP/I2X7OxAqckZFp4yV
FiHEOPoiBf6ZI/GitqJdsmRtz/mDH80ZFTSTvkqltMHVMNqswTnt6BLpzPdpm5lLVlXsfuD8Oyoq
cApl0/WREuJVb/UWEvXEGMot6ucnX/v7+9SOz4w6FKoWayPUK40IoiUoRNhxO7zdkNSpiJ0A/XQ8
xn9CUxuIiOyKERDuO7qE4vHMwQckLxURRKVTiqCdHxMh4jW4AtGWABuBPcxknXWzB9ws24UlKiyg
27NNCgVvsuKf0jcrlHQCYljrYVuYS0ayfa98Oj/H/ndUVITQ0ixJww6jGtH2AhLozadpJ8vV94uE
LEVk+P7di9dfYzRlAWpjPcrBMBa4wcksnceh6G6wu/h1KkLopZF7CBDZ+eVjCsgx/fo/pH3XctzI
su0PHUTAo/FasG3pmhSpFwQpkvDe4+vvAu+JTXQRuyuO9KKJCc10IqvSVZqVD9d/f9U8IBU6Qy7M
yXfqWkp0BQMBAuGvOZhm6o6PUUoQWV0nMv/Ij7tfEKHuoyjKqhAGxDkbB47UecTMx79RkKjgt+Iw
ghT4CLGD54lggQpm2HmXER6uXvQ3F/SWYUCf/m/Ue+/cMSR29ZYXP00ZaXEM0cdZ44DEp95RsJBA
dhn3zKIgXXqaoin0GMOtMGXorWusB+/+H1mgzLKHLjf0yIBActsZvWkxn9DrtmpxSJQ1BkJaPwYa
RBVAO/dvuXHbm/yhMhh8MGSVLnclegWoKRlUxrvnN/0VEeb7PykDbXIDnWuEVgSB4Dy5sXPI7cq5
TmHVbS0OitLpcWzSXEEJ6Zxs/UceG+EYfmvd2y8IUPq8yQuuTOZ3kuw8Vaa03wSzzcDeWYZWMxih
Tasm91MUl1CL8oTNuufMYL3MVy4b7UYKVhSh6YlHR+GlVqSlhwdFI+UIW/Ayx54em2Q+S6LWjuuC
yszmIsorMFKu4w+UNi3JfhPIFgssUKoZWeH9io5f0Jn/fkFHyMts4Gdu8P7fzgc2smR35UIUNDeh
hR7AOapAd9HHsoRdi6qS4yVuiwnaWYeSceVrOawLEtRhAaUfaCscSHi/W6t/uins+rGweFN4MuL3
gDC0fcX9XVCjjkwvcmFqCjU/P3tHmy8NGQga2ClgVB/XVZJFh1LJStz0TVLPdNBjjp3ZJ8M7sR5e
LBqUVsKHcIra4eRGQ3W8O2QaTfTOV6Q8X+dlxQ8uz4zONMeN1mvxTAfoySTvmMmElayIIqDLd24M
RTsdvTNXb3pB4CacVfjUWzXZYHs2kRAvstV/LZF1QYo6Mo/rgd8mgpSCKVgNjxY7wFZzSEBgjYT/
xUr4rN7QN2dfHm6hoHUktXE0c6YQ3eaMzsB+8k+Ge1m3NgsiVMQoyv7QtgOIxCTa7kdrOiFP8siI
hZhUqIhlVBpdC3hQKS3ZOcb70vAfhc/H8ReDEOvIqLhlKKYYbRJfR9a+Cq76YGW/P6/L889uK4DA
oPOax6Am0M6xsODSbua90Fe9Js9PZO8Yn4rtuEtPnnP2zPAYHtEKcXgZnsZDbqIPwrpO++u3qdD4
gjblgXy0K/NY+YdkRmAk75UZmjXWuJhV4KSWL7stUN5LTPJX/a4z0QqOPTKdZPDWaAAzZHjJ0xkr
JNxjTEP+THeaVe4kO8nJpiLpcXMUdzH27n2UMakikr5VEja0kOi5P2S+6Xtu66eGdExSLI50+Vdv
42BznvxrExvB8Iquw7A6N5PTZdhgsm1U0vmMuuiK8wWqhYLZSowtoOeHitm7LAMAeCXg9SuYxX5S
yGNoMiIVFglKFzoNT1tJ7+ecuGjY6uH1gTV4sRaVXnBBKYLEieooNnx2zivyXFqiIfkkU3COd6zZ
3jVrdUGK0oUWmxs3agVuaivaFonxDDTEyigTY667aNuU4RtX7PwFOUot9EAEZn4Kcnv+A61Qwst1
0V8zIRe/T4m+vJGTZkLH6Hm6QZVfQ0dXYGTEfcpd8f46qZXA6IISFVOU6FyQfAGURkc0jrWz+eP+
GwEqjJBjpYokdZqLSLzxpt5WDAZWrOAFA1T4MAh1nmURVAWp4a1sVQl5dT8Z183SlfkbFs6p7EOx
b2MIcoiZO3tsrVFyWfmm6xeBrsFLGtiQW6m5Bhrt5zF3ZLN48hid+NdPCuDclxRiaWo2Ho+b8B5z
0p17nRi5aTB8LIsNSue9UsV24RJs7Dsk6h/7/ysm2Yya8R/D+GMCJxHqQSp5VFNycgxJZN5jpydr
EoPFAqXcQNHP/KEekffhUZRMTOwrZkz1rbwVLrig1NvjMrUXktl8hDv0Cdsiq+2cYUBUuuo0xGEt
eh4ocHt+d5yrJoDSGuxH32TNvl7XDZWn9JtHjn6qNdxIWZINMXx0IpQu077P0k/FAhcnRml5kWuK
FDe4k2e8rUR4ec0oD9rTjhFSXbfrKg00gxG0XMpkMHPeNoT1CGGcFB3iQqplPUrw43xn2hNJP8Jj
UzKTyYyT+pKMha3K01Su+wD2sDck+/c8V6mS8DZiPXcZxuSr5L4g48laoHg5BEwhts0/GO+5xTC6
qxSw+AtwHzJWNPx466gb4CN0EpREQzdVPhHljvTvjChorbcacxnfVCjTXmfSFPq6CEVxNWLWiVsi
+2Bjia4JwOyceChudw6PpuIcgUV8Uh23wSh+++vTeuVvdqw86qrp+f4aWkQQi4cSx4PnmOS/S/MF
/dWMU10VwgUFygnkYp77pQcKTUN0g7vd91DX6x5/1botSFAuAMOQRSZmIPGEa1NBJffIdQosJqho
L0JxiJMbyHhSmXZINodAJYXBEA2G/H1VUhYSnrRBKfY9iCgk6EiNl4d+Y2MsJj9fZ4ZFh3IGcrup
w7LBcY3G72qydQxFGJbyeJ0I68SoMK8aNmGt4lbO++pgozfRrJ4qRnqKJbuUIwi7fojzHiS0G7vb
Ry7LsrHEamZxcR+1quV6WeM+MGiMdcYAF364fkYsApQp0LMJdW3Y//P08Kzctzazr3rVNH8rxtdj
e8GBHA1BnM4Q9cDe3+rkOT4NBGXNZOfb1zlhXMXXoOCCUDtIGOjlQCj7k5MbaHr4ztDxr+24Pxzy
ghdKyWuubdVWwG2XVmMKNm8oqCthfx8KzSFmSrvK0O6sijy8s5rhGZJML/RT5KCdZyDnQxTMOiK/
dj1R3q+fH0MlaYxw7FAqxqIEjWjbW5unP4KjOdPHv9mXrwr44pKGTasXmQYivaHkgN0yBeOlOv0j
EUrvJa8cE8CuQO/LJxiwU7rF0JXBas9ZqyovvSg9bQgH24zdLHDmoDsYh+2MbXMun2NbftvLLovc
T7SF+RWwED7KFES11/VdDeF77g6CaoWH4xlTiLfxgOniYSc9GcYwmOBTiK1PTI/+ZWZj8QGUqYha
P1EABDAL4dF3/Z38sCEPmrn5mxfbNxm6dCt3Q58Fs7N+5p39+NWkgknC/O26tK/naRZkqJhgCrSs
KD3c3gDXgD6491fPyByGTq1VL5aX9hWJLeSdh7EYtQBnhl7S3sL6Ig8LOYFkClAe8RiRAtaDhR3D
5IwKFEIv1DAchwM0m4zkEXlFHi20XSw/+ccjlC+dU9BH5SiHOEK8StPH0Pn1mhnaLSujxrB9dE0u
4TlPSwXlq+V3IP62s/j7f2SEMhgYpxxSZQCJY+radvSe1baRPF8nssoGBhnnzhpshaZHeLHZvRyq
fINIAaDOLznA41Q3/BvDt6BBaWgRhyonJKCBzUdYHm8IO/l53LOSqKuO4pvKD49eKgoK1uocu0Uv
0h368OdmX43By/prfkGGUlB1A/QJDfHb2RyN4FYnWNxNhF1zcq/fy1dHyw+nvqBDOXVsbtj4TQ46
ceFglepvj8yoY8SwgKG53Z3q8z7acvZmVxMNL6ICQL2YqGY8wddTuYuPoHQ2B1aoWoQzs2K+9++w
QEh9gA/5FRDOSU2WL1k3EQtylOZOgYeB1xGCsj+KmJY1hW5ukhEdFlurwd+CDhXmh2nep3mtzU87
VCbIc2f6u+nz8/oNMjSLXuVapV0S+jyIYAytfNqLPcHLCMMo16nMNuCamNCR/qAHHsCb0ZIDoCHS
YxXNX8X6i8Oa+Vz4ijFLg7HsZkFUiWxiuPn93zigrEMoNhhv6vH7A2ZBThmzrWFWlCsnRDtuDIGP
Y6zghL7KtPabb4Vb4zWyWGgIa5MNgHn4jymlG6+CXkRWjAMjc1+DaNxMBF2/WPfG7P9nSBbtvbtB
9XLPB0cpAfCz0ZLg7qnFkDB3E9wW24p3OlSFMbajna/fFMPC0rPv3KbP5jL0/ArXH7ib7gy8AFsN
TIZIr7IHsLG51w9N5vQ5Yv6sgn3VYXTap2Yfbx9jk2nFVy3AggZlXcc+jLm+B4296mQHfieYAxkl
4/Xv3pkbzO8CrxLQUTT6AWCz4tDHInLc1VNyBuDyk09CYKbANV2/nNV35oIQZdPULm3rko9mQhr2
uWA6kNVmvC7gCxJUPIJNzpOQTPHchiQgOh2t2vgYDPhyMyCsLPOqrC1oUXZtaIYRO7Zwbl1snIDq
hxdEaOqsmGHd4yzIUMZNnzZToUUg8zyZ0+FWvWkPdzkjzbd+btjaiSl+SDPWFVxa0LqbRiyCyOZW
h87OX/tXxKVGbY45kW3RZIrcHIH8MHjf5LRZ9hcGu46wLozjixyP2cken4BSSG4nw3sWLIaHWz+9
BSUqFir1TO8iBZR4bMS+CUwZe5lSMMQShlXZXtChtBUrV1tOwurIs4nVCxz8HMeo8a9yoqFDAwtB
5hF1usjf9nIX92kFcQOapGrMccecbmZ3sq/56yUh6sgyzxvU1GtmNY1PITZmdZXZHN4GUpriH0hE
fSjPjfE3F7WkSh0gzzWePI04QIlMzynelQ1A5jvkhFiE5h+iZW9JiAoYB6HjhjFt87OGvGDyIhs1
uc/IZFWnYsdIEa6q1ZIWFS0mEe9nTYk7a2xEcKMlzFpl12YBa8FaWrFmjpa0KOuqjC2EUMW1dTNa
rotJjtwEXL953YYLLOmY/36hulot6VjsDTIF6p0z6jBwTW+wqQIi3xmNhS1kPswgExaORZYytuiR
FbRGr2cDNdnVFiCHpvwqW+hdbqzkNPwWnlT2fvs1pV4eKWV64wTtyzHwDKEJU07ap9HSbM3Wn/vX
wPBRKNM2Bq9Y6S1z1IgpOJQ9Djtp2CgV2K1wyhhgM4o9IGSAHVs4TDCKWQj/u0L82KwipYkqJvIs
OLY4I6cfbOGgGqlikfGBJT1rQc33iQJs6VJ68MyOuAZjMhDS5F20fPKnN9utt79jSOn8O9d4oqxJ
3xd9oyagAxSit9QK7I/Gyk4ilkgwY2oWS5Q90ae48PscpCZbRvkfC4ZQ2M7Q9cgMbuZfusYUZU0U
Thb5oMRFaZuIKH1nS9LHKN/pKD5mvFkhrq5MtXP7xtHb17Lo/s+w1cijYmGq/IWjBnBjSigTLQyr
oB7npksNNSEJztQq8OLPjOu3t652/6Hz5QkXJgYRt8L57Red+ndvC1bm/EX/KGAzgZAFAPUNBpwo
VriNzDWJNsxyiNnH+c64o/LK3mK4JofY+aqhVs+LGAujLIjf61ztA+sWaAW8YWeQjlvFeYzt9+sn
tmovlnQofhShHoNOAx3g6P/Bql0SbkdbdwQUn32T1ev/dQG0IC6o0Rc0hLKceiKoYakweRv2f6an
HQst6atqco0IZSomr6/KYDZLPVbUpUT6g+ecqY4EWEbmzf1k2ni93vpbWbaGz8jd6VvWtpbVMsWS
TcqIJCEvph2PL5i6nZLvH/d3/qklPDn1W4RdG4bUr3m4JTXKjnhTG2vcBGoKUAeQyGifm9frUrKm
V0sKlP0Y5HGAkMKp+K/oresCQ9teJ/Bz5zIsxJICFYNo4sg3Sg0eKlOcQW0mM0MfuEaUbUqej/5d
aCSkt29l3xweLfN1lxmfLCu59jRffgIVn7Scpk++ModcwBuIkcgVyScL251FgwpGtDDFLpc51Gqf
toXVWK++yWJjNa+55IOyHGWdNeNG+RIHDdtPz+gitjyzQ7fJI7/Xb69fHIshynwECS/k6Ww+pBt7
JjMYIwof12nMv3FFn+nkd+PnXj028JNIBImvMkmxug27FRgRBkPG6Vq2OE5iOISg0kPsAO48Bcbp
898YocxCJg/1huNwWGaIYJfExmTE6Jhi9RWu2gPgRW5UQBfKCv0k16NCyPOOz8+/JXvaxreye50N
YfWovgnQj/CCwzLnsJzARxZYtrpTjQEgEBERc1LBq5+yymCuS5tNzA8hWNCkjHokJX6klfC7QIQ3
cqJiWHuOblWzM3jbKG/+lUfqrsQyL6o4xSEifpcNDksRxcfEjg313BmvgcVt+XnAtXMYUrjuIQGu
L4rQYUmihb3rCwlgmwLSDk5nRi+1EfAkP++igVn/WAs/AW37H0rUiXIyjNEogZIiQuIbWyHHITcn
pxWZ40QsUtRh9pqaD0Igzh7Kjsz4eNgBQp9dhZ1/5qeMfHNEOULA+YabVMKd1bGLdDF2P8tE/iNY
Rj/ZLPlg0aJcIgLarIgSsDTZHRDHowCQcpJR39yFGFFh5YhWa9rLu6LcY90rWQokTYz6AIFJstKD
XiER0DjzqwQtg/vcRbnMCJzrir5qeBcSQnlEoLIOOd+BqrRx6vqpaG83jaM88skj39opT65TW60+
Il2JfV/AXEZynDrSuNB4jo8lvFJutjba7frjYUD32N9UbJdkqLPECrwC0Iby/DbXSSsTYV/8Vt9Y
ejxrz09Z/GaGOru4AXS84IMZ9PSVJHieh0EPHtGegG54/dzWb+mbEhVTtFj5O9U6Hj28lVofCTnM
T0hWjMm8nDkQWDytKr1o/XK+HDM5HDMTCPvw9JLFUqt13/XNDB1PeJrMqQHIZLemPZitVT+WW/5h
eO1JZFRmy0hfz1995Zbo+hmXYOVE7kGLn6eMFKcC3Z0ZE2Pqy2b/oCJjhznQTuc107N5XJydwAF8
NCghcTOUnmA/h6bx1IZG7EpuYItndOZvu/vE8lhCuCoZC7qUhUf7g6wWCehWqGj8Lh9vy9u767K3
en4LCpRhL9DFGCk1KOy9I4YPDdh1xg2xeKBs+oil9yiXgQK2rqSufxo8wMPd9LXr938zvYsU+fc9
UQZIySp/LHnQwgCfKdzzJHPuWNOGs3W5lAWAeMuYERew80r7MXEny36T5Lrcns0ty83On3ftpy+v
+/rF/gzxLj+TulhlasfAn6QWiCq1nR5722AVXFkHQV1sDwjo3pdxEG/3t6y+VNZvUxepDk2qthp+
OzWYe8JW3leXR0P7D1/nWoBpt2fJvK9NwPVYBx/O9+H94en6HazMDFxSonxIAUvIdfMRxWQL1OKe
7GEwHlST2MbDfebsf5vQN8u0MHpoMToCvwrR14SJ8ioeJirjqoMAHO3f/WP4uLFS4wPg00ezu7kP
TKx73xpu+GAZrfngnlLTM3xb375fPwHWPVJOB1tjI76r8BH2PXKjDL/509Vcni7latpuM/LjBj8+
kA+Wlq+k1ZY//mPKbtMqSu37Snt+ii3ulDrFW0KA4R49mhxrg9p1tafH7f7lwLHv8tJTiYI3VYo4
H/gt4ypZX0mpe8nVnheWkOV//uWZ8sK7dlMr6d5sqoAdzWrsvC6AKg3bOHJ8GvYjvlohhDCy4it5
yksZodQ7i9Mm1GcZAfr9fa1bYv54l9w3NlLK5uH90AI3dNwfpKdGMbRj8BYMJDpELCh+cb7S/67o
P+bqesEbtc2sY1hmbUgkxtZF+zDntWuSuaX9/DgSx7U+/1EcKM0eNS3rOB4HOxCD8dMSS9QoxR4K
NH7GKn4bj7K4JPFd7uysm8NI7g3zriUH99V4f2j3hmPO2G47KTJLVhzL+AQqz31dJ3+uW9pcyMlX
aL4Q8DAQMM4xgZ/975agwh2Z9tHbVkQk1ge2AFynhj171wXiy7QtyPWiPml9ArEsydbUyXYwubeY
vMcomdYuR7aVjbHClOQlkWUzPh3RIKNsOWsb2PvtiPS26BPp7UY5PTeZ0Yr78wBQf2zLTa2jQnif
lJZfWO7kts5z7dxseEv6o94J2O7myFjh6+gHCfv0SLAhIZZPDrsSyBZkcxTugQpC/ABtqcm2TUhz
q34K6KLcAn4B/8FkhvsBmzqx+stJDr8+pQgl+s2pMoWHOjOj287DCo/77FA0Vv6k2bnR4HO5P5tX
JfrqiIgy0juSjd2itZEfPCSXUkfAvo/jbT7jpX0c+W1jO4X9oRMFE65bVMwMfldaxx5Ew9gdzKhF
TRspDeWNt6b9cFOS7uFmYwUGEtnYRKYagVnY0YY8b0uCBdPwZrkx3KCH1+YasrUVB5KqpwaeowZg
gyXyenBcYEHca05oWZqFjPRRv/P3RYYyxt1ml1qA9uztAqXz5E3BBr2JjOYgGPqHthe3ckOUFBXf
021g5gPZquHcN6XukaC7a7Bes/fMdwXTGRtS9sbhlX9Lnd2vcn8qTeXpRuysjjxgfVpmpsB7krac
eeftikftrBQEiKuANMbSIItDaOwAcFhAXUM9db05ury1bXeP+VtaG4oTmMamBW5MaGsn+D6rMbQC
SF6Ya0OLBmQEywTiCdk7b2sV7kNPJGDiZp/vvSneuO+P/S9FIiTYmepu3G7uMXCxQ7esS6oPtSfO
ToXwTxxpjgbJEHkYMkzXH6xoOmsSsSusrog+NEPfRie0utwQ66EiiVWasQmkrw47jn91Roc9TrvY
/GwFwEC5FdnupKMx3Z1CmyfCffUYwAKeEfjiPrrTaYv/2e5JMeDQkLnq8C2mb+D0XfX9pKAzyNjg
R3ESnPEcmNnb5NhAZ8/wr4K1T4mNXUu/OBT73z0rf+sBcZ2gOVcmvRkWlp5YJ/eXkXzIzk2+P7UG
OAWghIaSsBNiP8q5cPRbQdgnpDXjxw94uRGSf/AOAI8tju8YFCVyQd55VyS1O2n2zkl2ObnX3/2M
BJ+hOT579qN2i5XVxWOLmusux8ixCUXjyWAhX+8Sydltucz0fEhlYLVGdkTB2zGU99fYAHqsdD/D
/uxas64N4iYER/sHmVBue0oaMt7U+8SqYkLcrVUCJF43MTPtW+Ith3gnvimIOxoezuYTtgp4pKTZ
P74/pzdPqT3cBcfo1cwGe3J5KEObHHcq+L9u0NbcrAIgI1mTJRlDvrT5VINI47jQ69CDK9lQ/YH8
Dk9zQ0ZiNinZ3Kj2DAOvb3FVuxB93wx3xKRPxVTCVEtVIusd4COF1BD24flsh8DTb230Dt3m2wKR
s3Srw4xmR8YL4os3yrlf8E5FXWoaRHy2Ae1yJL/POlAMQsMjyFK61w95pbkHEwiLQ54d4sJp8Lyv
YRyc687PZmgdgXojncpnKIuCdb4au8b1M7t2SY56g/mbJpnUCndaFOTXi/AUkb1gQwFYbK3Ef2BL
wkoVSZRUQNRdsiUWXSB2nt+fdYJqf8bbsJAYpc9v0eseAQ+rvGUiyK1UAGbevmlSRxmXUZv6G9AE
snsWwA1it0tof/YM3lghyiVr16+f9VvUJw9SLkZdgQjFvGd85c/0z2XsQ1104NdChXVucwCuk9hS
TgqA+3uSM8iILDpULA4IspyrE9B5tgGoRsjxhjN+H8++BVdHXCxbetpbPHl4cln4iisStsgHqV+1
toXi+HFdCun8ekExi/V6YUXC9ACUthmKnpufL0/7zrYD8xyhjyQjv84IQOx74lpbxdk9BcQAVPz7
aOx8k9Uu89UDTlmgC/6oYNyTxaRsBvD3bJrH+/ebG7ckLwgt7X1OUgtNlLYNOc+Nfbf3TKyaAv6b
T8wJxVHj07kbDOvB2sn7B7gGchua959w1tvdh/tx4uGhfknkeAwQgrkb67pEf02SXvluug7H6V0N
wAZEwYJ945nH7dHs8am/bcWt8WzAsFpqS+SADYb5DauCz9Cmr/fAQiSiScAy6jntkxoWS9zkn6W4
C4X6eg4uflztg2wo58eEefbJcTuftGNYb2e0xAQEYVpmtqb5HuItOCKnM0drimkgtFIJnk6M3O4X
jP+1Q760Qf8jFWrCxSI+BnsXzO3z/S//Tt4+O0dzWxqb24ZYrmOQB/wTkzNoK1AtCx9oOO4DlmwC
JsNlSStDGekKFBdoG7WbLx2IiixXPPNC86oj/S9hWSpGJn64kmD00ybF0lw8WCoBYVD/vHExJsqZ
9Z51y2vWbEmLssdKgL4yQNp1sJqh1bl/PPIw3+V1FVkLLrCq+psjyjaPXpjGg6oA4ck4xvdvqZG8
YpqBiQC/AgEAb7igQ9lmPdnUua6AjoYHX2/9lt4qrAQB2m0G4HIOLfnYckqsx8/Kvs4g6xSpFGhb
R6jwJl+nyFv+bw2+50HrCaspjkVmcxljBJE+TmEB9szEI1JKvD8phCKBBl5nZzXTg0Ed7BAV9a8t
f5eElECLc2/YIEY7Chjegj+oXA4vzgDNQRVeEanp272rbZOPGWGhZCj7WkVhSZ3SdaGQijEsZ+rt
/X29zaz36+ytplyXBCihH5O6EmoJBITUTkcz1yzRM178LV9b+tPombg61uKi/0IT+JCaqAnYdU7d
HT95MTfqUOqjDngidRchMd5Yk2Vkj3/F3Tclyo9y2NbaShG4M72naDJrE4/X2GxdHhfGMTKTqymg
edbvf9minR8gxLOqC8FWYSqkx85JgXhbHpNKgPDXgEpEGMytOaUlvcvK1f/E8jD5qQDmkpfJVU6O
IaIQG+z8h+t01p5isCTffNFPMS+oPTnEcwiJlNyVTamzOavYo5VC3KdY0JUcPcQVeNfvItTQ1VOp
EZZRWQvvL76B0oMA21/qYL7IEQmj2GrczUGwHsq3fz5USh+8iOMwnY5LHLFDB/MjWKVjP25OfzHJ
P5vn70Ol3EAkiqXejV8MzSh2KYAWehvbtRwmR7M2/XSh35QoRxCqG3lMBnA07wvVAZ3VYTwd03On
eXrOQ6wUIU8RYqCSSZkloJQryHiu0nVh1nMb0JW3qsk5PigKt9cFdN0VfDNImZNIDjIu8PH0SzEz
EjsJMJdfQ2Y3kTiL2LVzpGxJK210rFzCjcl3PTKq2PlrAEAYBcYCga1ueHYIqFGng/XcJUdu69/U
Lqufj3GVdONFwtWp6MnwraNRP7YtMGNUvzDVwOq8z//zmQLfVpVFEYEXQG6pq0v7sahyDsx29nMN
kLAKkwcPLN+6nv9YUKFuTm31afKxDfz8pJPAiAcyALHVJ7UpokkmsULbfxjfmFRXLvKCN+oi5TSR
5FSGWHb2V0yJt6pgIRdp75ibN1YubEHqx6xP7YmhX866lxIes7GKJZoPrBZciUWE8gOCqpa+D5BH
DFfo++wlQ56scWWrvNPvp7tkM48wo9/NKBCo5O5ndSe6B1jvjOwekSM1TYygmkCvMXlXZzbZr0Wh
FwdA+448HbNsvmGcNb8xSkNHL8+bd7j9KPa/CnQAEtUdCbcdPVTRrovwms9QBDSD6jKGZ7D+naKd
KbwfRxHswmhgFtA7HF4LZnj4NeFOWYULIpRjSvuoRz8oiJRWetJP8k376O/UbekoVngXY6Z39omn
zHL3A1Lhny0asj6zOw4pdDJi0IKVvFh7Xlx8D+W/9FgZylrD91T2UbR4mTiD1Z0aNGixxsuZ50u5
sJTTilatQcr05jpMDAzkxwf9hfViWjHvFxxR/otHv22iBCBzfPN3txuITE9U67qsrKrQQlQocye2
JV/KI2gUt96hsmT7Dm94RijP4oMydrEqRD7fIPt6jG5D6w/nVHiC/Y3PvTgtyrhhjEeMKh6clFZt
5VZroQkb7j1lL1ReC+OXpOiG9sQXBgWOtz9jRploe2nvo+R2yu3msTiy+FpLelwQo4ycPqEXWuZw
esKN8MzDkBy3Gqqfgmlj2PC3vBuP/i4xVdgT86XdGtmr4uYGZxwsSSYwbR4xyu0uOEqoQ6EIZnn2
aed2L9elaC39dfGRtMUJOrFI5hPZDBhW+BVKKH5h1lnr7bxzA9VpJZJLZlg5wIyPhJtwJJNiBJNR
8UaSWl6E4hEa58fCigIzmnZVcVeXDl88MD5z/owrNkujbFaEk1SbBmUH3vB2yi9/P3xVPh2L3wMg
2I2IgQN6ey8BiBLaTwzi66qmahKGLGRsr6EuclDVUckDXORo9K/PqFX2pEHBPDPDXX9MNqjvTUYx
ESs8yzfwXC3+Nib9XjcLk/ElM6Ufx4AdsCrCnI34Y10mL3KSz2GzJALjqEOiXEAZHNXbj3J7O7gh
RpleUHt7iIi8xxScyRpqWrfU38UfnrLUmVR5etDhWSW1RvyBxaPpFkr6wOBy1eosqFBG2o8LVch8
HDdvVO+cEb8gK8/CxV33BAsilIlOAAklbiIQQSTxpGJIJ8RrsD/z5O76la1kQ5b1MhrNuuVLvpIL
0AHm8L34IOEF6F6nsG7UFqxQVnqq0k3azOIJp9bdfLwkbm4yYmvmcVE2WlIw2ltloDFic4bgFvtu
V78bkcPag7Cqat+8fH3HImvtBx1qZl8SBuketty9anfIUV0/sXWjp2iSrCJBJiNHCzVbUAllPsza
Iu6RNgW2iPekx4a0R68IwuqNnbjGy/weE9GdJSNLoDxVzjtDxNeDzMUXUDIuB4nfTFLQn5+HjABK
0N91ex2dC/NYXUT4fXbcnIBDic3LmcN8Tawa0wVxSvZHXZK5IQbxocWQ9jYj3sEinWUxjPZaWyv6
nzVVkbH4VNdliskwClopUKoeOiajU6ELcacA0zCGDLvYjqEr70qiTGbzq41IfcYWwX1RwmzxEcAi
1V/xA/50C1bX2Kp1WXwUxTxKPdqkJh3iJuxsSmJDPj8C8L/+dV3E1hVmI0gYcBFkSfjaRbMQMeya
ycIEC0TO425CJenFeGQWGubj++EMNnADPK9i2oBede5hKcIQeMPMSfas/t7Ld8mNuh3uh5Rk2NX7
+47VSLuWT1AwEi/hOpEHkjXqQnPMryucl/Tn8DN+mvfOzpnl0DjYv/6cUMXxiXYU7ib03TwEThER
xpHOPp7mF6CiqENsRFWRJCriHXM+HyI+7WFKR8xXVOfYAmblgcfy1sF5YE0qC7MRuEaOMqthLhTh
Ji57wM1gN0R5sgdA+HvovjI4R2HBoX3V+n5QE7FXQdE0qAuN3eNnVV9mG8hLZQ52dG5Sw9cMFdQS
1zIOLy8TgsH8hcdE9DvjWNfESFxQpqKbxpu8POzq/v/D4qOj6jBnNrAC9120RVIiw8dwiWsauCRI
hZz+KHk514LVwCNH6ZAQJSG83bCM/JqVg6jqkqbNUqNS4tLF05RUABBHN9uGSFgHWGZGLd+lBXYY
86/DxlY53cConaED6yk/eclLyrmj9hoFIumKXS6gvTHrOqLmrhBgmJ9nfODKrJ+CFuvvD6QErBbz
UCpmbYIqaXa884l//PAAmfHiG7yblGzYz7VgZEmR8uJqlHXSxsfJS0C+K3dJDatcS3MXIuc9q+r2
NB11FIQCo0OMDzwKJqrtWvwqwibyuqrqiqpRHxCEnKSNET5AAV7l4V7HUMFgnDhmHnfdUn0T2sx5
3oX53fTVODWzjD0B2R1DUc8xkS3dzh4EYJfvZEiCeXoV94XRZiTa6bfNkZXjWqvC4Xr/wyv9apA6
sYv5Ep+wn/HMu23/UR6LX9l+ctLtK6ZIsd7etSLLjRzvxEokrYVRoqyqmK4UNPEHIO6UeGKSFCOe
1OWcNUOvH7OfZWU4HOK7oEHdpbxJ0IOXg8axuc1iY86l7BC4OI/ISxK00HAmK+WxrjHfJOlylSeU
RT/2U49C9P8j7bqW49aV7RexCiAYXxkmiaNkSZb1wpJliTlnfv1d1D77eAbiHZR9tms/qWqaABqN
DqtXq1cZorAFLOvegrA9PEoO3Vc/hYW/1UfnRCRnHX0/KSc/xiPrLGPNmjtM7AbnGFqNoTViMphV
aSrDkFRVU0zF4PaUzGmPKSUKnvT9JiJ27oD+SLsZvPYlPkyC5M5qNIdc+b/C+CfH7zLwpzQQ9qQj
14LaMMX4JhnERKnIE1zNmp+K4nZRi9IEXLXy8OBv218gkAqvZX3fFBv8q9wQ5bjxUd3OSDsOnaDS
slbixPTc36vkXhuzSydtyCC63ejWTSy7bWsBJ5HetcBkABUucpJWPb9TgcsZn5ieLK+yBPNKlhxT
TJFihIEDzZolAbr4Ny+3qi0D/ZihyxrnyiaIyabMVBcHEFQmgFMtMcRov8nOLnTFuILVQBOOgiIj
BsP/KqedLNEkCQw0sCojAxDY6KR+tkidzDdahhnIVt8VZuuUmQ4S0t6vospq05rWGIRodJrrd3L7
wSSdvl3eBraI/eI6oeXWWKYkm/In5O9kw8mcSAUdkvEhRcim2LR7nuRDyqyxGywzLDYGOGXSFwIC
VorOGuM+nt+6xKrYXYoSUfqsvpopMO1q9TOld3JuydN3pO7cpj4W7COTKzsFLFP+mZRWQgAMt5Lc
1urt1OxB1aBrgor8quEGQQ68bHBCmfxaCjUm+sDi8QEjB2Ptvf+WF6AlfU2+scfLu7Z+mL8l8YW5
SqdBLcuQFO9N0H+jEyP4OY2HBLOwcHovUbiNkdUa9gKxKwVWFdW5fxf42Y54cliLtxaAnGxEqyMF
xg51OmYfWmGmf83TWcYmA6phYj6rzvlW8chmIqGG/BBhkOl83dyKcmGf0QavdacSuMtgMKlI0D4z
PugF8KqSb2mTO7l1jnaQ6DB7o2n1+/ymVGz1WQ73abj1S/S1YDhLZHXjDvRsjS0zhzCMFh2OBPm0
GNo621O5N4KtdMAQyF67Tg2nK3emMJRa841hExlhCgWiSuWNIhtIkpV4SGsn+zj2kq3tS8xbce3y
vT+K3b41rT4Vx5nEOVeGWlKGxQYvkdvxIQclmO5+X+oihvvxDUlTYZJjTQNOZXI5nslXxwZI9QFz
05FHvAEbWIH5Lto+A3mHlziFA99vp4ooeVYdz1OxXIicl10WzTPEFuCyBh/EDSgUYIosZYB3rziL
Z0R2AwCN1VVxVTvxsXBR5RSkl9Ys4pJ0AQZM0zE+nNPNQu38zGjIAi/4mTq6O9uv6VbUb7GawzqR
wufq8hhBXFCxAVe5sn7eSBZKKDZG9bVW+y3x4iu9ErVYrDqApyI5P6Jo5RQUUVjY5Crv84OzeXF6
T3GC236r7JK30BVYqzV/7FQed09GKSdAckLescR8pai03+frBIO+UZBZ4rNfovTnWiyugsmJUlxM
gsHc575DKyVlNvVwyZTeT51QR4Q6Rm1qSzPoGy+vbV1HfoviwuNh8olMOwMp7y17blSr0h0dTVoS
yHzlzawIpK0+NyooDhUd5NEGIDTnKwtaLfJDBStz4No298XBd/C83GtXsRAfuL6Jv0Vxtr/rJ4kO
MdyiCdM2x/1UWb4DdAFKaLnrNN+kPUADIkVZC2xPl8fdOFLNYwSA8xLYEru7Dty3zpkBnciF5Xtl
0QH+4TkRxQdBdTU0TGIQlWbQi9amSuikmk2Bw5oPSeeUeeqmv8bsWBSR3XVO6w7zc2zM1gAOsvzA
lKM5OIOPDOEhavZqEECV7brb+J1tvnTmQ1pc+Zrbp29t+NyURzP8NYPAJN9NySYEx1jgFoi8al/1
BuWGNNfxuPNTwTjT1dgSSEud6qaqMLAEnWsLEseGkYKF+eH56oVodgFEp2vfmc5HifY5RwhS+vQ6
+D09lccdn09Y0fTMH8HNPQEFaYJ75AmlPWd/v7/X7Vv3+w99smzVTneHdgt+EoxODm7Qi/Dr8p38
dLq+fAewH4DZyUzVFe47igTjbnNjmB6en5GzmEGgCl6/eQeowoi2Ecuz3NcYaIJ++620y+0HJouj
Fnl1d/kruNcaDO+yAiJSkJcQTVNlnTN6QEKnUzKosVfq8H97Gydhz0/6yKwsm215Nu3L8jiF/o88
0LFQDEtgkHp+2FMzGm2AGQOemTyCWHYTxwcDOajOEKyLswv/yGHYXQOTXw1V4U1Q1PiBMZmxJykf
oQTPCgjXVpYEpmBVCujXTc1AYYmoyvlqAiUZ2r7NE69o0qPavYPNbhPM75e3jHNu/lnKiZDlI068
6KnKqqqby8RT0O47VR8ELdvK7Zw5+VALLPfyvScq+UUU9yRJUlaNzYj1gFoYI0w7UggEcA/RFwHc
seRNEnUY+ZB42sC+U7DggdLFHWtlryPwComyN/zRjWK9ti7v4aranewhZ2P8sTDHIMfCgsb/1eqJ
pUbjr1mTrmbCKoGK8wmQfxapQumIriNU53W8BkOQHmCysde3rhLekdEm2m2ebYz+Jg9eDYo8xHzU
9dAqtWNAnoMMzWnSYI+paGbwqnqefAjnQamlKQ/KgA8po9im8qOsJVY5by9v7arOoCalazpicljx
c/U0k7IYgh7qSQMMcMFIpzDVBFqzenonIrjTm+Z+0qQeWhM04XWtqY5eN5tQV35ljSY4vNUtOxHF
GWW/KpShX1YTNR+kBHVY+F7q7uUdW5ehKuCbBriU8tG4Wip0IEObeDXJbUN6rw10z4vq3iIh3Nmn
ZpuVHe6bZ8x3kp9YpD/2ky7YrVXThJLvvyvhXo8hmzC3zoQQOcOg3nJbSg9gKbXnvrCL4Mff7Boq
kQZqoDJqSud6JpN+CtoaSrBkmar6sdQVq04Emra6a4asoraJUBnjds6F9FE29GHZJZ7e+IOVg1V9
Z4yFv2nLRFQzEIla/n5i1ocipdQvsHd+/pR3mE1W3WHqk8DurV5OA5Q/BlKHAPRzQqYa2AefDYnX
1PrjMBvvYOwR6AAfp/1j7pC9IkSlOjH5IUuZHmpK1kyJl+lBZyVhf02V7CrPUidou02Utbctrqnc
x0e0LthV72p5ELlNFDoJC7xB8wUO5erGnnwPd4YyTXo/1MZlzZNVDHeN+l4mT5eVccUiqQTt48QA
RAysb5zRq/Me6+ygJ3nX7UZixFtNLpH5TeE6DkQUKfJ57WWLz8RxBrCUzaIPRhxjVg6bvIa5GH7S
mTwaZPie1yAbTvcJOoZQ3mNZ5uYl0GpUcMwrjqKKcTPEIFgwkDTsXF2lEcD+fOrh6sS1RZrMUqUO
wMDZDWWEGmB9GP/8XTkTyB1jooVkMus58VqZgbu50pEG8HNDIGXFgp1J4S5Ig3EXSo5ROt5UfBgx
2Fyouh20wCoT97LG8EHxP2d4soGc/YKf0cVtgTOcuvtQuysjjLpgR/j76m2Cu6JgXHx9bDEToOsF
RuD/Ec2Az2EgLTMN7uwUkhokaRgeNe1bgtc5KDd6ZJFkm9DINdQJI4T9owGeHE2+hgcoEL9yH7HF
KAHLjDHgOTiXPweOY8oTOfHmPnOSFmErxiGl95e3d8WxVAnTVVRBdQ3ayb3bRpkajBpd7EUfGYYW
3vnKFVDZVjp7Mry9THu/LI5vOvvnNH/L++zIPrHeVVMENen72AuzzZDvQy/ZhXdd6nTDDYokVgpO
nPGlkR8moHNo4QbKe938ouqNn9q56gQL64xLb6QtKGD+xy/jHn7ZVGmbqNgJLbVm2WI//C2esmgX
eua38iFARnpr3FGQXZsWWeodlhq6hNzmfmbvgE37Ye4vf9DKEwSMHxRfAZUIQnzue0Y9bs0eQACv
VD5G7aUwBEexeoMV/IcZwMD48cAzKe6gfCGJPUyqvgqHp6i3ZPD4qB+Y9XFzeSmfnZ9cfLTgFQ1d
wy1S8KKeG8FSDmgrR4iWKYp90vchc6jyJLegaaobmN4HDFNzUkX3jCIAF9EmH29CdVPVnSPB/de0
l1FU8Fy1yohu0UGiaFRRuQ+K8KHhaOKDOnIw+61WgrsLHOebQH7p8vs0vap01CYMJy+3kfIoO2X3
Miu7MI1BS5UK7vnqQasGNXASpmmqy0GdXAmdhMkMZtfYG7XCVtUfZiR4dFfv+IkA7hWca0Zzc4Qm
+c1TZ0zboRr3zDio1VutGD9G9pSCQPvyia/arhORnFmhMfSg7CEyTx+V6BAAiB2lzLkshK8i/2NM
ULySdRMcMfKnh3Wyc7CZBY0zA1LKuHDTdtbcBNMZN5jvg7fWbNuNH+WzFZAxcSJ0GWx7GvWCh3B1
c5caAkPKBJhz7ppm2lANYSjBgJav7Du0yEXcmpMEmKHZNvS7y0te1VvcIxMFu6WwJp/rSk+YH2Q+
Vjwp6g2slTNOk9UMO7XPD8ntSFphgwZ+8MvNPRHIXRSfFGHNRuSD+vYYzAggqEj9VzcQtU6mGkwz
kMc8X1ISlVRNjCjxmJRYcfqadTZt7Pynlrh+DkoDVeTbrwsEsGpJpgHkyr2r4DFAoMRw93U1hB1X
vHicXSVO3SCT7Fh1FOKGSmBfPjgeSPKPriI8QqYWCwX39fkyqxb52jgIEy9sh9SpMhrZ+lhqTodq
zTbrUAoF1nl2pFTf1qoZ72R9qu8nM4gE+rp2M1E5oaoJclQ8L5x7yHKzjZIO3wFKPDxbtvz98kL5
4TWfCz0VsHzAyaUMmDTQscB5alvmZK+BO2zpc7bTN+FbC5qah8KOAWLxwIl3r9qMgQIxuY73QA40
N+kfDnv88i2c76iTtEnjEN8Cl0bb0oK4lH306rDJ6ru6e6G+F6YCY7vqNJ6unzvoce6l3AdJpXec
Uqt8Ps61M6GqAjI1xHMwC8BRiwqqay8IRR0foTdySUAOnG/54JutMpIUOYtEt8LqQ9Z+XD5UHuf7
n438LYG7pEUtMS1ZNrKzQ2B8UTDBTCCPRehJjXamy3aNb0VTJHhFBGIZ4a5qO5GuNpoEibjeipX8
VR5ctBJ3/Y+86PdjeyOnVjA+BfljkDbWTNCLqwkM7vpxypqJpLsJk8F3wylVgycGaQxPa8v3pM9L
S5/oJo3RhdaON6mebtGqrYaRLQW7JpAPci7vBJu/PCG8Dabw0wzGcAIyD9Kd4nQs0QiMnDwNn/I4
s7QYtnGW7EyTdzKazIg8WuBrt7tY2ozK39jLU/GcdqU9wQYYeAJUE1hgv7QrtQLwmYbKgoIhtcP0
WPCyrxqpkxVz6kbjWK3GcnlUu9c8Qs8mEnEBEc3PXXsIwE0OcjnZ0BXKuw9R3hZkon7sBTM4VAkQ
i6FbD88seCGFl6nVhim1IMey6rIwgnuK/OUy8Zozv0mCTt6wIbBIegMX4bkdTSeJn6MMpd4cs3vr
oz/Md1k/CN6fNRPB4OgrGtQIAyM5uTpaGCvwDCMVnGiWMcKrFYWriy3ltVTRweNPQNmAGhV3V/uB
Tk0iwQiV5pEByJdFT92Imlzwcfk6LPbzkhze4QrlNpQCJOcxQcpJWz+yWcrgOMsdnhW8sIgnElFP
9Jrbdbo2zu1q57ImRokc6pxsjOpp/GUUL50j14OV9s1fnBTcA6ajedFA2ojbx6DG0J4hrmFqiw/J
Bz+u+nJ5A9cuF+Ie/DMQcIDV5vy1MMexlvQZafT5W9wcpTFworYRWO7PAvuXUzJRlDZgNAlWci4E
RJtBYKZIXrRRK+8i35icKSpaB3OkJbuRGN1NQyC5Yx4B3NanHQiJWmrXaqVaslGXL2mf3CWm4RSB
79uhPize0lS7Y1Ebtt9ImW2mARPs/NrGwCmCT4ivBuSL25gEjVhxRCS4Ru1oJ83eMCyt1wQ7syoE
aHMUfnBH1E/A0Il7JKGW30dJlXpzZJUZQt0Xpb29fMBrdx0PFu6gTOAT8PDBqPNRPA+j1EuR8af9
R16IWLrW7gOieFgSgA+goryP0zSlEhIsArkiW0LskTWB3WhHmOtORq1sEJjN1U07kcdpk5IjfjWQ
EvIC+a7OlE1fDLYwN722KHj+8HVQllGQ/D9X2VDt1VzWm9SLZfQUJTApdHZVMromqTddEe+URsS0
uXZSpyI5W6b2UlPEfZ16ZfCKPLVDjEKg06v+y6kITqlNkqpt7Q+p11W9vkWznWxHJETjdVUF2xyR
nV0X7bwtiV4cpKhE8oVBXbIQON+qNdFm+Oe6efo57HyT0zmVOl3FikNEe4mBFnARgmHtVcd4Xbqw
+i0P+6JLJxdMNQal0os29driDs+P79D4qHmFJ6m2L5gLsqaWcAkxRN5Erw4aIM5FtZrhp1lfpp7a
X8nyHe1CS5YeL2/Y2rOqA+aM2gHa6qnJPdwJekNrny7nV5h2n2PyE9t3FG3zoju2um94dABn0VGs
4K1fV4OSrs+V1MMVsedx3irkJVZfwlw9+GHh1JPuhoko+F9VTzwTZKnTLDP+uOUB5ANiLqqnnowR
02RQ74p8sKMUrbDsYehnl03fMz2x9Rh10nBwfLMSBU9r/gTGUAHvgvDJRA/u+SHiGep9OvvLusPZ
WspFljbnsd2OxmHSc1cCZ/7lI10xNBoGydEFvChrssFZs1kZikIeM1RkJXQspld66fTKzTRjnmL6
Eome+5X1aVgYrgRmYGraZ5/3yX3w864KhxTnGsqenHzPx7f6tSyuZ1Fpb02OvgCiwDKBVt5Ppo8T
OUme6CgDa6k35FeK7yWaejM1zaMKMn5Npq+Xt3AtnQLHQgF7qILSKTpCz08tMSND7xdpjZ6B+KOn
pVM2YNhI6thEeRsIPTPrD0OqtzYGTGk2CZVhm6S1tL38ISvXE+hhRWNgJFrcHO4sq5LWhHZZ5kl1
Zffl29w5BrzRTtQVuHI7wa2BSgDDsG0UpDgtbWmR5ONYZl6tIMk5tFZj7Ks9M206W4rynoNk6/LC
Vo/zt0A+7h2KJq9CugisnKhwUWGfv5P2QFP3spy12oAGrVmme+tLiZR7A3HX/b72sYNNvMsxDOED
XD2K04a2AfzwfYBUw/d5O35gaoNq71JwNgu8pdUTPJHPPZBlHGVjpEJ+rCF2IN+kMnKo2VttPAu2
dO3eY9Yibr2CFaOsdq6zLKADBr2oqVf4rkTiTRKjk0bVws1QmLs8rkAmZsqii7I8qJwjruERNJDr
A9wO7NPnQuWFQ8/w28zTgfe9Hhvyg/oawBOmH5rWkBalbZRJtvFTQ73ugrncysaYP45JHjpmPMwu
JrAi+L585ivvpoYqEtgOCICG7PNyn5gKZfBz2fCTzMuDPtvMWdrZUQiDpPeyCM6zpsZwUj+NH6Ac
PMqqTso6Bqls6unzu1ZPh54cBgfB3LaXRMCUNfwa3hAFQ/PQn475hpwml5RFtI/yzKN1PVz3oe67
PiEU2MMwcMEZEO2KvDDcCIgAe6IDMB94Jdxx6Eo3HerGpUPeAwpBhqtxxhwI0lSFYONXd0ODhTYx
/IGhbnKuDC3LMzJNdYbqa1Fsk6JkWzUPzU1SaKk7q0p0q/h+vr982msXDEDPBU+nw17zqYemjdjc
Ao3pzTpA3zq7nabnWiOFRXzR+hZl5pUdbznYNJgiKyjZnq+PplEUDDmUvawPqnaXFqIrvLIWnaBU
sQwsRNGU7z3IGYYtzAGOuFTv++geHU0DxYwa0VDplXMCLzFcSoLMow4tOF9HGwVIpNAJ5xTiPTXQ
4jRb6ihZk9zuq/Ht8vmsbJoOMB2Bi6kAT004taV5ZgZaSHEb85u4PWa5aJbtmgBQfCOwhnWHpV02
9eS6j02epDTGapqiNNyEUcyqaVp9e3kZa0cDshp0oiwxL6os51ISNO6rvQ8pL0DSmWgji61U1KGx
di6nMriVaHm58D4uKwFaCCmuxM3QJQ8cgAjcv2IhF+ad/y6Gu6gT1HhKOwjqUDJg42zT8REJzD83
B2dSuAeJNP2U+QWkSN12LA91YCnGfi7sqBAUYkT7xnkvvqxV0qBA0DBtZ2Kzj/JlmBxNdDtXFQ1Q
FhV5FQ1pieXvJ4rWTxVjam5gILSCSn2NINFFFU0W7NqaoqmwAExDtZ6hLHAupcnGrkC5vvBI47+a
/q0f6pshMXZBWgpUekULAMtBNhVhAtMx8vpcUsvqiGE8Ac6nrPSrWmnAxxcq2S5SAub+8e0BAgEi
FtQ/8lJcXF7Vxgi6XTPzDAmNvtVjmX2wBk0UtSD5uBbwodi7EISbGCIDYNX5mtQsL/WklDNvyTve
S8pTp4HB3gOrpzVIV4Y9M3tob6XWuby+tcQ72kUYjDfmKWONnJULR3/xLljmkaLdTWHiKv29mQ9X
AyhMtDE4FmqNDNaVrkkCySvqAmAsIiMV5g994fL5goPO9FHCglIuEW6rMCsofowYzyY/Xl7hqhzQ
4qBTFYl+mY+/SqnWxoriBIMKLaOjVTSHrj7mIjzemk7K2ELM/0Hby5enKWgAzS67KPdS+aMajub4
QkOBtVgXAYyDqYDDCI0A5zvWzfBXiZ7l3ii95PpLCFzYkN5d3q0VU2HIJgJIdBssKCtODcNsNMJY
Kz6XoaKM2GR/cxwnAjgLXpRkrLW4yr3aPALhPc9oAK2PwmrI2qkvFSzcKYBQMEb9fK/KgJZ5zMrc
q+gRmF2mO4jQfJEhWpOCHIKCohVwAwCjnUvJydTX4DnNPdpfYaCkpSQ/++A5Kp4vH8qqGKR5kYNH
VhlYsXMx0iSTuuq63AN6eJu5DRhOK7m1zUpgwfnWuaWcbai/BX0ai5OHYtKTpJaKHhrWmRYzWhcC
N2kS3cFpbPqrJe6JhspK1Yc4BVfmHGie0ZiHGYSa/TsxH/542YDzfLrHwDHBETtftjrTcmpDVM7y
/EXpf/javaTdRuqfPyZnUrjHPii7oaA5CtmpORxMV03AUlqKGmbXzKyJcBMd88CsojeXe0fQWSZH
uoLqFRAXxaRjkCT2siJgJE0PKuhLIgwrZLmAEGLFYECoYSyWD6gonhAizkpaxWAS8iKyDUGPF0u3
tBU8XCu6udDHIUtBVcyF5afhoFyLKa3dhBYvZXL6AYSqRbFJ0HDlo9f5sj4sas5FMWeiuNtm1oCn
VwZETeSoxf1VhMmCNdkj52VL+XvY5LuAupdFLip2SeSy+pML4bOcNGML7L8xPlZOXlzpumY14B2k
k2hCs2h1nLaH9QyGVh2iStX1n6aquI21q7x7qbXbKvnhm6VgN9dShSYSzKh0QjPAjMc9wLgUfj1R
AOLn5i4mslVLIbh4K3dWmDOFoaVE1lDYso6AIauMPy8RnAnn7gNi1IzKJc5Szj8GmVqU3Wndr8uH
t+ZTnQlRzk9Pb0M1NIxlhcifxY72KlFbBzMbsYzQMok1SSA73FaqLrCjy+/yWnO6s5yiIkgOpiHH
4mhfOH3ZOYFWCfZvsUqXRHCKObWzHxAfeIkmtIctAIgaWMmavajAL1oJp5Q61YATC2jiDYfNKHBn
1n97mZeIwYlIcXKvGjoom8I3sUvI0cqe6PFYe8tw+P/9eZ6hqmi0nvpLpT3dT4/KNnvPDqadfgOC
5aZ2D4VkT665X4jiLyudYFUm53jEWdeUg4JMotTWzXUT+I3rU0lIMLlkOr6e/+/VcZc3M5u0TjOs
DjhxUEYvs2ILW8EAW9G0szWztOB3VYpaFNIUnAaAxKKlQaIiM3pEwUe6CkGq3Dgo/yP7Itg6kSju
JUaZhuV1B1EDRhAzc7CD0HBojbSz/Ny0+6S7zydRZkwkk1NCiUx13VSQWaCWXQ8bgNqsOt40U7fL
zauOvJvS/i8U5PeG8jmsQA4lGGUFq6TbpN2iUffy76+lWwGDhqOBQGQhkOW2MSyLxs99dOfozDa9
+/IqOUiu/rPYNtYbA63WPdkpmGZ7Weqaq3EqlNtHIx+krtchtHYC917Ex7n2DGMqL1KXCtCG6IM+
N+RyhMhZUkyADeUftDgSQnZa9ojgJ43/vOqB+Oq3JG7zfD2kNIyBddErp4hG62cF26pkm8u7tap1
J1K43UKA1eNp8JeHCcOih9Ie1au5uQqSRznHFK16wVmIklpfDRNymYt/j/gOsajKrSyXg8gA/Tsq
gwA8bCgd7oaaiNRgxalYpCA3S+RPnA1n/rQpBb9bmqYoj42alUqbuLcrpm7lnlpN8DaBVi0fo6v+
yVcF9+qrIwrJSKN/JlMBYef2FP611hk5sDc9xZg1GRUTFjuhAHAjEMLzp2hNGcGfBrJBkY9Dmi6h
a8MefUUgZqUH9mwxfPEvHSOSzjKAPWlFdkXwHHclgsvETQArrdvvcvVIkTUxR296iLNtn+vAP9By
N0mloP1rVWuQ0UNNnqDX6ksfnFQzrc6wYC27Zig+qvPj5asgEMA3vrHMrMsqLYDjAOWTn7/Eor7P
ldALe7mQgywQz6Usfm48EoN1Wa1jL+UQPE+Nuimb25wc+/w2njANPj+kI7GCScSTttyn8xcaYhfc
OdLueDl5Mzyp5uKBjBCbugjB6l+ydJtFmdsSwxFiF1d3UUPCA5CR5fpx126MaZ704yIs1C1dukUw
LfBpvxp4LGcpvqBRDSHlJ3fZSSQU+6ocziEkJKEGDxqTKtAHWRSiFIRIzLLQEzFIoAHmuYjJALFa
CBOa/Dip3V8tZkGuGiA6QwryXEpcoz+682fUkLJmaelGO6UUCNzblSZrUORB5dQluwnoBxfixCnK
ngpJsJRrJbPQ9GA2CBuv426ryC9qw+zAb+1wSsBPAs5mUdpz1YSciud2MgHwOPIzXCwD09N0/TrT
vslRZBvkKKUY9Nc7Ugm6lO7FiFW3laudDrLIDBxiliak9Pj6fGMnKDL2yGBpC0HR+XZjMqvhZwpu
oLKt6rcgqtFO/h6js1y86V/94nNR3Cs3BqkqxRVWHdf51gcBeXA9RcmmGCY7i5zCyCw62Pnbn9uw
0/VxFqb0tbafpixdErO68lj0ord7+QHelgAXgS4HeD94w7lVVTUpCJmBDiQEJ6i7VXQfBI+BstO2
46MkCW7HmuVisgx7D0ZN8LBwy0lnUubKBGlR0IcbWoJ9w5+kCYKbZK91egqyVjTo63rqXN5HgWAe
W6PXLFdBMY4bs9Q7dsHgpPRtVLdq8i0ECvSysEX/v+zp71XyJtOo5TLWEggbol9GdvQnwe+vuQon
u8jDyeMUQNImW/yRwrBU5TFQAwvD4SyaC5zJdUMjA6i3pPo0AKHOr5cO9hqdjH3qTcgiDu1HFrTX
ZXhs3grpILM3iW1l5rsEDIQ9O4CR/vI+rh4aW7w9pI4VZI3OpS+ovazrYLEZelmDPZIp9L5xWrsa
3i8LWrUiJ4K4ZfaxpJSJCsRnPb73iq15ce42GEKCFvT/TdCy4pM3KM6msZtbrCj+EW7CCXMUIjSh
CMK0tYcOYAykTVHIBGXbop4nQuRKj0tWYjVj9oI29qg55uHH5XWsaiCKlgukHg8QT9NgFOFYmpkM
jx9T0TKb2iIXZ/VETgRwa+gBlklGGQLKPQUFeGBHNhH4n5/tMV+u6YkM7qmWiJ6OBYOM4qBZj4qV
HADUPtyabrl7r63U9jEyq3Fr+1eO6Na2DfuZbSr3Q9lJgi9ZPbCTD+H0nMxxGrMJH8LUfdxek2FD
qm+XD4xnRYUy4PU6kcGpOKiv6rgpIKP2ZPQvX1VXyWv4xj4ajAp1QTi96W21tsp76Zuxq5xOQEfA
D3f8Ip5T/C4xwozOEN+5+gZ6b89WdgApQVba85ViSZZuFxsg5gIrfirdGlN0I6d2MNhtQ7f56/wk
/8x+UpfuZfzl8s6sGhlAcBYaAEAYeC6ALktY3EkMxvqVOSogjx7daXs92v1vYrgN0GISyGClhZOb
HjJMzxs+alDF5DtW/QKq9m8swMmauGd2Hmtj9hdguToGVutjxBFSuUxQnlnVWgwDBYe9ooJPidNa
xTdTyeggRA8f0bZnadJTU/eby9u2kmiH3p5I4fSWZmjbjmWg1XWcTdQ5nb9jijeoP3r9BaXXqjVs
0OIlgK2GoqLQqpEziYGGRQCsQTVwbkdZ4eeR5OPIItqN22BmijUZNXVoVle5VRlMBABeab7FYlGC
RzT8+d5yVk8xgnaIcgOxuTI7Hcae9xiEBe5UlR2HEgNPq8Ku4eyrd0mA4k0CFIUi0JzV23DyBZxN
pCBJC6QOX0DsQf1eJ7iP+TY9ALyhxyJncH1/f6+WUyBTCwdEEj5M0gyOkvB9TL5JPjhA4qfLOrTm
4oLoAwOi0M2LiIm/DboKbF8bZ576HGJake40+vc8mm7V4EZuW1eupM1lgSsN+ZjJiFcR0HHgetDZ
dq45o6yCJykNAUAxa+XQDCyzWtbGbtT3A+jEkgz8UNq8QYgf7bupCF0070k7s226myEpmU0LTPoZ
Wl96KEz/NdezDuVyZKzVagJPA/pKrRzEDm6fdegvyjvjkIS1AozSaB4NGplXgLEG+8trWjushbob
JWbw/39hikyDQmoAIU09yWg2yMZaZRvZLUnc2vhzJhPsnqIi34CYBFGufL57PQZJJhrYXj0Vj5Nc
u0FeWRIRnNFq7mZBRi5dPgyMkJxWLE2BfhPCsIxv3Qt664stCpQjPExwyjYCU7m6eb9l8bxSRRsr
oGHGrUJiPq8OanFQ6Z6ootTeWoQKiCx8MsRzaFrnlkSUWdODBVc/B7Jvz8MUOKXR/1DyObLNYniN
ky7d0Dq1FSUDIWU/uZd1ZDVFe/IBX9ZZ9i36QoAyLx2kcdD/8iDb5vf+Z9Bb0uD0f5PRAbWRgaGj
qDN/mfsmG5VSBATrzTBbsrCnjWqKVrS6pcBQg48FbbUo+p3rYqRoZVMNEmxU7YDRbb5qs02qHEN2
Z3xPMFThx+UdXHN7F8j2v+K41y4e0wh4bphEFOl/1ekj9fttIJeulsVO2wqcskUdeP8XXW7o6QEj
i/aF5GBs27I2dZwWk+w530hvaTNex8ZeNeIboFS/j4UquHSry0ObLOptwDbBGz3fzcnXq74J+8xL
stYJqiutQ3sZWkBQ/QsTwUu25p4oAByh1Qj0HOQziXUSBdVdIk80AQa+qOpNJZUuKcxDgUEpf3Fi
J2I4BcHQRsXI4m4Rgw6h4v9Iu9LeuHFl+4sEaF++klp699ZObH8RknGsfd/169+R79xJN63XxOTO
DJABAnSJZFWxWHXqVOj14DkBssiW/XkXzWbLkbdqYwtiaWkaBBM3O8FRDH1wfRroEpKLb2O7iUFg
Wef1Rg2AV8dEibzwULwKq5e2UTmi12KDS8lMbCCnIUqoepEd+sButBRz2GwtGL22EXZQO2oND7e3
du0EwWEmozqMgEj+TE5cnKCUCrFcqWidkJqHXI9oHh2jgkeBvKaSl0KYkEsfRcyq8KEmqbEJC4nE
cWEPoJxPvC7jYfpWF4TrU0WvHjoN2G4VSa8LtQs1IH71TKW9NOV0FkB/aWgib1mronT9kxsCK2Dp
34y5kYyuH6CWSo9hBtI82YVobmUA9jk2vSg460XQxrB0IOIlgELttU0XyqTPU+kD5WuWROhGuwu/
iaAgS0rn36sDlB5rgS7AaynXgjA/APT7CpompmRXgFBX3EZ/spQLCYwutF3empMCoHTYHIvE6Wua
+ducl71fM6PLdSxHd6HWcSJimJqEdUSaK8yJPfSPokqqZ9PPHbPrz7d3bfV4Lta0/P2FtBCM8J2x
ANrxFBydOVLQKNkZdCyN0FUNPKhui1tZHPRAkvGeRhsNQPTX4vR40PJYxZ3ShCOZ5t2g/wTJpdzu
8uqUJRwHsbI2JP2B3wR2D6lrloTJKrqiHLrFIVWbqTmgHzzUfdrzpmis2BIqObj9ga/89EbXa0rQ
/hDkQJUdRHRDayatup0m8Ax2xQ9dCWE2DsWFUVOWboAkd7qaTv0RVNt5BcoVjhdfE4Q6G4YwLvR9
4CS5Xo0yafNkJbBXVA7DQHWE8U0XUtLpb0Abc7Rh7YAAsgXgG8U9AKYZVZflKRNizG5Z4l4/ceJi
B4LHuefEvTwpzNYZpZZIzQwpmbTTMLZaJHL1EPOCzRXwy1InQVMnhoRh89hKSSdU4Eqpk/yQySjq
KmfTRMaqU3HrG8XBatSD0nwIAJyJqGUHqvmRiKqH8VooaYTSXsl5RYC1zAi4ZIC3ALnQQrogXx9k
m09trqKBEfUoJxxDYpqAkQr1USoCDE27V1OqWHbXvwQWJmmn0q/bhv5JJ8P4fYgHLhc4YPRja4yz
VIV2GoMGgO48ibzS3w3DthL2dSig5Nc/4NZxg2ZCfqah9diJVMufB7HC9IDjqINUYa8Jv3zD7RJv
6E45ML2DtOuVXzmSGoK8j2Qva7cmj+dnhSIHdA4L2ACdkSIwxcyW1ZkodOHcALpv2GmE2okebFKM
mUODT0gxNkkjZTA5gjRTQ+gJvqoXSRGdkuEojZiMNhsenqt3Q8N78S579WUvMQEXnAGqBqqoxate
OGlx1Hu8eQHSFuQicEYEyV6pVi2nbLxi+aaIfD1a2ZWl0WP5+wspwajWoVVGAKSlOxHExsoPvJcs
455XAl/pL0dDARJnyztm4d9mBHWS36haDbYF6ykcdn34l5G/5iDGKZSYpqJdD/N+bII760dc/2qz
X2HUP3VyTXD3GWKyQWs65ymw4iCWQghakgEeQlsX8z0DVMEAlHzh409om3Yf3Sx7c2w8DiXPja+J
AsMj+mFRMsOEM8a79n40+9UyyyCLEtsMtzJGeWI8OLVyHmpiXRIeNmjYwZF+Ia1S58hUS8D+X1rL
G6pTqb9MPODTWtUAjJ2/hTDBHUq4Qj50FWD+smmnvkWF9Kdg5lQLtJMxvjderCGbMPWuqbRPod/Y
ob9pld4NkA/GcQIJJhzafw+kw6T1pasVpa2lbYU5zlgw9bqcAQic6xfJd6Nhp5evI699bcUmr6Qw
NpmLpdaiRxAtAV654Sjk8oWMvZtoB0cMu8ybBk3AtSVqUt/MrQ+Ibdvs0Aia7TRrX5v7j9sueiVu
gZtD9zceiejOZfPXE+iVUNsHAR3qgOZcEmC5iP/4BzJwHVqoLZlAWjNBuV4D6Y95NciRy2dtPmQB
uoB57QRrmr50l/5XBnPTTGKa+VUNGUjuAjCp0jhxYetgv7Ts26tZO/NlshTI+nA5YHzH9bnAUfSl
HgIMGhUnNQL/eMBj31mJjzEP9rcERqt8C/j9LIOEad6IIwBVlgsWKLQNoDFC0zjLWd04tGWDrgVN
reijuV6OMtbYuB4woehRi5xJRTIVM7dvb9maKoNlAL+/ZLtB8HstA6ieWp58yJBeDPNn9Wh0z1WA
jk9O1Lq6bxdimNSmkePpaXQL0u5NANqT6D7Y4MWzaDw2vChhJS2GGAGDjxbcDTCfjLoVch6Ycw7c
dp42d4baPFmBeEp11F/MWD9Lguihdx8NLNnIsdeV47oSzETLAphB0qiEx5GD0W5UGfn9hoCDlqhi
zXFAa2tcZt0uMwgA5WYzxYE6G4HQg990Rsw4S1treC/vMFRCelbEhqa67N7WkrWQAFWDfwSyrw7k
UrokbRES+EUl3WtGG7ixkienYGwzJ6u72K1TuSVdIqF7wscMKAWoE2qN9UQjEIGRoY96d0LC/pwN
aaSjQVHLC1cGSaSLoWMjpyC/lmS7+lzWckC+qpgBCFjNTDmE1nNYRfexD9Zdfx9ZpEHtJs4Cuxsn
Ymr//lFrLa4HCg1Q1pfxEAk6ExM5xE5peAm20kR66acporyqCxzfLS/OmbmGlulBCIlMsLGi+/fa
dv08r4xSRrCiNKAYrhwzbsmomTbIUjdKs1eyfYBZdKgJ0sbMvTgkkuHm1V95tGl9yxZLz8IMxBHp
Y5CUTy2JrfJF6XiWv/bOufjKL+yc7dQEqV906EfJnL55RcaMTNNdr3SuAJJcAMG/h5gkmdfbpj8p
XXJ/W3NXHA8w7Zg8CPgROLxZ4Jg8l0IVJgiz0oU57EH3cyqUVOonEviYk2xI/6M8RvPSckiEecCZ
tNEBPUZEGdRtYG3LFgNQUfwT/kgc0HhgSEcN//PRe/EmiITQHBMDmwuKUiKYz4LSEN0YiIChH4J8
7oKGcyd94su/KN0n8cnSno97/VrpSjizXJswXEYbUPXtE7QkxhEJlXZXCzqmhGKmJoZ65s91XG/S
QXQj36BmNT9nk7/1pcdsPpSKAlLk+K4t3MJyA8X8dvvI1/ww5twu1zSKFJitdf2Fpl4FRh2hjUbu
e+AzBDT2y0brlvLk6LMycdrt1lwxtn7ZfoTawKBcSwtLo5MLjEs4JEXhqJgPnwOHo6OnTAnuKwzA
bRr515zrm9trXIkNlzMHQBmJs6WWcC21bXOwMQEhDOKks2DkZB43xvxyW8bqPqJtd+nvAjaeTZgU
YoV+/ArxpxH/aFt96WhYqEoj3oSGNTl4CIASbsGJACx4vRY/C+r/kMjK8a60JoLh5TTvXD3gpbOW
H2JV91IQ4y8FuVHyQEcg2oSdm1XBeTQfMMGkV1tvrH1HaQLv9g6uBFfgtAJ4Cr3qCwCf0Q2AW4q+
/UT/+s9joB5z9Sj2tDSNXSbz6O5WZYGFFRVxEC2BvOx6Fwtx6INWQjuGGangeB86pwBdaWmd2iTa
YHIXj6949Y5FEuIfgYwK1n6bTpkOPHWUvc+Cm4bqsyT+xMQGu+joGDzMsWr7MHOwEf/BruooQS50
FBhiwrxZ8tTqm7FDi5Sa2ylRFTqFdsZ7SqxBZy28vpDMQc8d+EqZswMVs9bEKqCetWEFm15YYPFN
NdvG3KkoL5mCl+t+us+TKtjrejU6sdk/hFJgPUWVrB0lcCNwXO+azWN27pKOBaQKjSPXJ9wYfWhV
6QCsfIMeC+vDrB/GgBdZrh4rynVLMgt/oOHtWkrVGnrfKRIQROpwGjCQsBgNW+uznRTo+LP15Miy
G0Hdad1D0s7u7bNd33aw6Sz9F/CmbFNpPiu5MQ4GHgpBislvvtzb1RSljliGeDwOVU/h+lqqJrlv
x91ooudpzGmr4+Had6VwEGeMFr79Tav7Dgwbckw6cuDsq1LMxiKNtAVH1qUkiQ0yT29Jx2O5XrNf
nKwpgXBwGfbH2K9p5U1XDAvpaFPZM8AfjhiXFvGjLvaqLjs12cPtZa0JRJILerTQuOImvz5oSwdZ
cd+jH6+J9WM2vEoiWp+P6lzv9CjZ3pa1fDzreS9lMUo1W7o/zkujVRMug2FlX3CCSTU4l+Kq7mIu
JLCMeP/j1bzcNBfRUKGa6RBYsNnYqkoXhDWxE4am74ITDpNcp2HcaGI3Ocoo5Y6ezpZE8tyvD5OZ
6d7tBa9dNUtLFOYHoOqE87z+EqWoJ71HH/ZBnUvw8PYAHAYgxnb7IBlpqoQtRhhY5yFqe46TWLtM
EQaCAAu9sAZeIdeC86AK1djHTvfKR42EvaUemy62zT/APCP/ZUEMchP6l0kQpZw0o+pjgYAMIcgx
1WSDOkFlt1PAe9CvLgmZNh1QQxEskYy/n3pcAk2Jm01TAO+t22OiYPRv8oHnP8f7rFk6kqWAIi3j
qeD1rzdPLVV/aJaGhax+RJM+iTDlS86mP/AnGNykgPkXmoFc87UUtJSDKLZHjbVAlH7Ec+G5VUJj
M1uBT25r4drOIUZELlv+hOQxJi4XoRVoJgqs8eLOK2IUpzH9Sws5z+3VbbsQw1j3NOd9lJqgeEQF
V44+gkEjFq/qvrqUpQqA4g8GDbCdRwD6J+0nftGqH0K/tEG7Z2CuXJj9uL1lq2v5LYd9L6JYl9dm
jusvauplkHWI4R9lwvEOa+4QT3aUcReIpMay1MExlQkuErhDSQFVUmb7ULbb61jfr98ilr+/cIXD
JORCmwOEWfpe7pu2Kt+jkVD8AxA5Hga/xTC6bCL+q+UaK0mBtJCeO2tb+79ur4S3WYwrHeu6KwJ0
lB2k0CRCVdFANDhOc/3Qf6+CsXsfyBRBrRZqbMkAl2Md2iaazcAb/ycOxkJwgytXR8sjO+MD6HMr
MHwI6tTEVeQfSoL+GPPj9oatHT3Kg+A3A6Mj0h7Lhl4cfaGHeZAMgETBHC3jrdEEgnYfe4xbjhov
28Le6gvrGB6/FpDSrLuM9HLyZwsEgToiw/Qh6n+gv77ApJFQ+F6PgSON/zpkAQ4crPcAzuG/L3iE
KgHKwxhgnMmIFo/pfjYbIgbA8svJdqhf/+02onENPTeflJVIHjF6l4wVCEdy4AWaHIMuP6biUA5v
Abiybov5GimA0hmpioVfWMJpMc5TSOV5lmskqGQvcqDcTulINOXY0NeTghCE82iDwAwblWUWEQsj
s6waiJEB/B66aJti5tZ9iQtuAu2RTnGDYMrytLm9tJV4bKGrBpMjaFkNZI8Zu9KUYRqyEKl4UNfG
kacpH8rgxwTgNiqAAidREzJGBU3m6SD6/9qmIRuJR1g1thZd29dWEKUiskApKjW4XLelAproYUTr
KM8GvhrbtRjGz6pF1KpmuTxGq4bEmdsi569Lj7rp3t7LxZFe29q1HMbR6lol5TOasA/mkDlJBfjt
cByUlo7TeRB5Y0K/+sNF2DLtEAqD2IGJuKRqjmNhCBFx5Xdpeic1LVgQOAx07EvPXMjntIX9QEHX
MqY3McGJ1nRmYcX+cN6LtApIdwpdzNN1A4qRYg+j93F7/z7HYlxs4BdxjJ214izmegVxAy3QeEOO
GFqc1bR20K7xTTw48uupRnq2JvRgUOc5cj8GkrmJveOlL9haypcvYXa3KAoggCdhOB9Nw34zfyUP
ljv65NEo9/T5o/0xHWiI1sXb6+dKZW4FK+3aPish1Q4e3Yw0Gw1dfLITAgT/QQDskHuSe+HR4Bwz
W6T4slrGDvtUqyvRxL5PzwjbW2GrY2gO5tjQsSe6+FLcjxWNXttv7Uc1BRQzCyLXOs/q9/ikY4A1
reOftzeCcYVfvocx2DA2wqRpsA8ZEtXEE11zU9KSckLiz+f6LXVj7LVB1abpa4jp7WSm+VbcGR0J
Tt9i8qN3yFNHtLsBNYhHmY7bGd2TxlvkZUf55SS63qv1oya15xNK+w/RHezTq+gq9IFXX2Z7aP7e
C4xwWUokyOYzmohRPEmSi8F4Tgj8IwXuzQEnzzag/5aU7IskRvsif8iKcoKk2bXHc4y8XXLf0sTl
bDt743yRw2iboY5mhHrEeO5q8tZvS/SmNhHZJfaGN5GBu3mMIilT05VaiiXpx+TUnbrjfLK8siGp
x7NdFvf2ZVWMMtW6nllxjVWVtoB6iyFi6E5PRnkrGST/eBrDDVqsyl2WUVSBKpNU+jaOaI0h0kAn
cC4itgD098eg+qCBjXoBJlxfrFaObIBsQLPLw9GcKcr5j1JIkuO9MZHC/TA3dHaabbyvj8OGc6f/
P3fGb9lMTKbPHR7VFTZirG3zx9jt6/tapVVNW0c/Fw+a2wIVjZThbZexLhZzgBBGoE6B5Ov1ksdE
V3oQUg/nJMHE0gejfYrfs0DxFHDa95hBAurWvxQAqbRyy2uiYMLD/+z2hWhmxWaZR7U6LdeWdRI6
asZknGxL208lpnRx1rkuS1+oxpE9QmR/vUwtAPnZ2ONkW7fbzZgUSaptZr/f3kyeEObaVy2/xVhC
LEje+Z61T8mr9C3jLGTdNtEa+N+VMJd90hWFPi/eVx7OuNtGwAbv1Mlrs900HYzi2Qw41+ti7F/c
/YVAxpPOVh0qRYdVVU75ruwkymOb5y5JvT6cdrbkGrM7h7NG7OoRsSZ86OiMXsKxb5Yd6G+N+713
jAv1S6VBGROCTE9Du76DLpcup68y2cVo3/4+ENMx6W2dYBun/5YJIAjGJ6G/xmTOK0OvDRL6kDlQ
o6P+B3rFw9fEuU9/5OU+s1Pn6bbAxWC/HtdvecxxTaGY+H0Iea32jnL5c/mGSbL9s9VWHEH/j+v4
LYk5thDNq0neh+P55WeAQjS9V+3XdDNsmg1vKhNvTcy5WXkUh2ZsIcDTvkcFkII+bTgI5P9HCX+v
hr3zRLVQ2yVgED+S57AlORHtbh/YAsdJrN/jSJL8VyEYj5vFtdzOE7Yt+niBk3W3GOwz2TLZ/5Gn
AHQGow8XxWNZECZRBE2AXyxXK9BMmzuDfs/OMdnc1rf1S/NCDLOeXgnUNjYhptPAMEy11BVI4enn
78l762QvjUD0A+iGSO8Juw+0VFZ73uTF1bj34guYi6SfazmoNXxBjOcPHUkDZg6T/Ah4G7r47y+m
dSGHefPHcVC2ZlUuGxrS2PXvkXvcvqYPw4YHteGsiL2uJDOJFb+BpMIJTiF99DfJFuTiHN/Ek8Lc
V3ORxnFXQ4ryFJ51GtuVLbrzx8dtBVn3gL+3jfWAaAuNyzmBGP+XclcQgIp/WY5p+67wkDrlccej
b153TBcCGRdYZGUT6BkE9q5B7opjuwk8ZXeaiLXdS9vbq+PtIeMExUQcpC6ALGsD1hoon+Yc1Bfe
0CSeFMYBahEosIzFlOWj0BGLBER8Mo4mKTgqvvwOq+FoW8PwF7AbLBmS65t4kNpGUadkOrdir4B3
06/tPooKry8HixNWrL7aUfFHew7q4eAMW9Z8kcvNtblPRYzeOBsk2Pf35R3I3mNbJYYnOYVPfKK7
IdmbGPj89kcPnAvZbLc3hiqqqppCtpvehXd+eN873XfRsk3HL5zbCrKq/peyGCvT9ClqrBKyumKv
zm+pT9LInrpt6pi+nYj3OlCtybaxZVif6v2Pwpnoo/VRmQZrNhzJh3/c2zpo0wM8yZf4Csggx3rg
yFsLFi8Xy5jeJMZpr2aQV9vIkr9EjkDFrfaQ71Mf+ajXgH4UPuWRsa3GdUurCfpNwNeJN9S1KlXm
AiVIlyvo8ehGmIFJH3US9VS2n54+eCN8ViOFS2lMpBBhpDzShpCG2UinMqGNFyChsZsnXkiybNYX
a7xYFnOz1kUQJ7qej2dbme3akYlMNpsP39FPvGc4i2T9jFIv18QYfimCHTRqsKaX/GCQ5KT+UDLb
JL3DUxDemhirT/QohJeBoL0b0v67sY+27dvG9ikw7PS2Mq45zYs1sSS7mDmPeRUTRAXfgoo0B8G2
ufvGk8EY99SEaZQOkPFtoC/75PSm2G5oR8+ak5WEPiEZ9u32oj5zxzeUQmUseg5MPe16uJP9XUMT
5+fPimyP7psSOmfVjienO4CO7imwN3Q80k2O1Nr2nTe3m2dwKmPmPkDgii8tp3gs3SSgwRZ4c7rZ
BO77pueRBq5GzJcHydyxdVUrdTdjyRN9MUh6p9s6WXj9DJsHjeMdJ+NIND9txaqCpITY0Um1g61J
3hXOzcf2p/7H2AwdHIhL1UplmVvMoUzTqpZg1+qP9i6Vne61/4lW9AMeoI8K0Z2N/dTcPdFhj+QT
KOkGgn3lpRNXr/qLj2CcSzvWUgHed2iufawP4b3kut2PivTbx+9ItgU8hN9qUKZfyGM8TFL0dWPE
kFfa316AfKPVXydKH3jrWn7mi3mgvRGFaAvcb+zeZtPUKGWmYW8RWDjDNiSUV1Jf1/4LGczWlUkc
TQW64s929iMznH5jObp9kJ53HdkfC+RkOEj41Yw7YLb/LIrZO6u16lGMIFB8ezOIvEsCNyCPj48z
QVV1l3l323NoV6BU2lVPH5uH4ufDJnToM3XGj94J6POGPj3A9/EUeVnnrb1mfHmamAAWVCouDTDy
7qftbU+3fif9XvXnPXwRIKZhoRlZiZ9HA27gqU+73ebh4YET8a5a/IUQxoFnvSFh3CGE2FlFVRsc
dhRaeXsli39i98kQQdMPImhQtrCRrlhL6D3RZ6h++Kgkkl0mMueqWwu7MDEbCHB0uiF2Z0KSoEhK
NR6z6ZwPsYvZXlSrMEhEBziad+Ox1KSfzsvAQPeFQgMDYtl6OxjeukZHke98/KnoXkSMlmS/HgGM
cC1Hvfc86jyJ3z/qt+QvWnux84GhipjI7rxzzu2zJfzLpl58B3NwXRv2XdWjRvxiHwtSkbtkhwKb
SvApgkiJR2vyhNFO+PcjPQ5k7J0951ilr7uuo3kVo/bQG4/Yk70FB8wI71W/Hc6YIQVU764/gD0v
JuU+OrSOhfAaiOIN+rA4h/1VZa/FMtehr9f9PGgQqxEfB2BuD2g1cnhX4ecMs+sNhhhYBpw2kvQa
2yMhgUtA8btpOOsexnH6uyB3LJI/zTbKARaxfsaY0GWrtDzklq2Dy/NH8FcekLohanXsv8W8wUkr
7uD6exhvI7Rzi/EQMZ4yiaX1dmFU1lbqtOGjFEsVlPmSMRaklqrqbE29CapaxYiIOHRyRHy1QCPJ
oGY5zwWyA5dgDstX6YDTw7SXUXCw/QsnlRmx7IPZALl4UhDBAlNvjY7Zk3zX2KePnD73x6f4WHy/
7VC+XnLXQpnwS1TAYeEbEmoAXvXcuP7dE0KhzW0Za1r2OTYbI3UWo2cqJpZsDgJaZBYtm5zECW3N
w5g7wlOzleBO/8947r/lMHacZm3UVCXkdLR1o2+zW3+XTtm2JC3lJYbUrzHPtSzmsKRkMmKrgKxh
lx/OGAt9VwExYdjgEFW2L3Afu31ANPArd5g929r6Ts7sySket14Q2vGP2VHdmTrRwXJi3zYehsNE
AL62MRn3aHNzFF9vjeuPZQ65GxM1naDf0Kx0WznHs2kbjrzVya70fMpxp2sadXnajE+pxVlLgRte
TvsFFn78kVPugpbdZR3KpQwmuPbjbrYEFbu/nDPIRlGSbzcGFY7CrqT/Prd5vXvMjVgZUxUOw+fu
FeSu3fuuA2o4ThC9dgFcrogJBP1KLwBVhJDqKHlAFvBQDOs2CAARWoGAo2OBXmkwtAN4ihZAx13w
y/nx0ey//YmV/5bAbFPXjMKUjJBgwMpju9yYJLMDm+smF2X9eva/5TA7NXW6UQsLVEZz715S+lIQ
13ztv2UuNzhf/MUtSUysHPihVo/p54ruIi+2M5oTPIOHDfcRvG6gv9fEXEiNKMaKhVHm58aJzxVB
MD4Q9UkngNzEXmBXex7bxErmaVHqfySyacupykottrCL35qHiv6a6Sm7C2xOeLF60V5KYTxyHKpJ
b+mohGlkdn+GtvjqHyQK2JhhJ5yLjLsixiNHeh6K/nJaGekcFxXZ95Ngd5s/27llGBLCtYW3kXGm
uigEjSZ/wkzeggfczyUB4hrpV8JDha28DnFIF6IYVzrko1El0qcoZCvcgobf0c/lCqdgS3Mva2jF
uanXr9ALiYxjbXTwt5c5KorxdrR/JsdxNwNmF7gPvOB/1R9dCGK8heE3eaMmyO5WzgsYQkhig8lr
e9sjLZ7gi/1eyGA9hdDXUWwlI+rlLymsKd1xtou3CMZBaAVA/X6JrOo+3c6bniRbVIZ4xHyfnb23
lsE4B0mZtU7osFX5S+1O9C18OjYUgDlEG0DV7EQqbTFz0S5ICYyc/K6+GlQnqmu6zqve4X8ae7pP
tjttO/DwHMv6bnwZ+6zuJD0sqgraclR3Mx7Wy6AP3lDLzyftLSGMD7HGtmszFUK+9Tk5vvk0Rcyi
YW7C0bz3VXukIgmd0+6RWE7kiWc7/5V6XKPnnPSno7uIzWsj8tPE+nRkFhGPR9TN0KG3ec22p2da
gKNTf+RF5isil4kDaKtdmOe+8j6mY4NxCt1wfpldJLjbTWMXT5yoY83DLDUz/IMR1wsDFk74Yl0G
SI0if4GxYK6Ti3SC2+9xF1DBS52QfPj0/bZFslRbyxsH3G8QBqA9Zsl96fVOclWYcujyvtFphifn
0S2AqkRAGoDwwpVoZuee+Zi1RHy8LfqTd5bRoyvRzFIFOY+0XIUzrT7QpIx013gAF8zyBS/hsbTf
ALAlwqki+J/QNujgyvfq00h/JE/jSd1TWhx21nbRvMBNPeOeEz2t1DCvd4a5VmStr0Fqjp0BzptK
eDqAI/CkOUNMOvfJPDkn/6RteSXnFcTFIhUkLGgbREPkZ8Xx4vxzrcGUhwgeTIFETC1BvcZNMYEU
cDCDooC6e8K8yZ1ggzMQLzaeNqyEPVfSmdtGy/DQrn3kyEVP9o6yI20QxTvjriTGW+4V3wueui9n
zOqAjvY4DEwGSg/Y/Wt1T/yy73wVy9VIjZE7nYd3A9F2wm6543jvBnm5w75IA53Kws2Ni1xjHHed
dmOfGCht4Mll7F1XceWdQeK7eh/R+CR4peNsHgAnJw59nQjmi5DbKr9q3Qufy98fwC4XQWURtktt
pcXbU0LkkHmYZnssBnICVS1YVwjqf38Q86FjD3BpJLMwS5HtmB5nPQtLxUQaVN6hi9h1kdg73aOq
Gfx1e3krxQ/9ShJj0Q1aauJI8VFi2YzAgqS4Ame3wqQmJSARDc454NMzvY8cR3iLaWDLAclITDfG
Wbrn1uYX1WEP+3LZjP1qkzjlal9PZ8sfx10Ohqs3NalUUlZ9uK9jI6K+maF5Q8xqTy1LdeMPgLxz
doT3EUzAiA72qA8q7L3yFFvbFC3/PcGor97tNDvVXP/VwBQ60qW0BJrUArzcBRGSCKfWb29/yaqj
v9wOxrQ7WTHSrjNQOals4aCOtFA8o9ioCdVtcdwd45BO08kItlG7T6nsiXT6aSg25ytWIsArDWGi
zLqVQUEgWQhQoIm2bqOp4OBj0lZP9T0iiAdeeWXtzr5cNRNx5lmtxiaoGWBwBSKi76+9NxHeolai
rqtFMVFnjnwtXgVYlCITMOnIUgniMCfaNgbFkMwsS4g630vW9856j3tXjx6j9iyKdtU+ZFrHma6w
kju/tkHGxyVoRdfSfLH2uSDHjMwdfYtO8faYb+Nt/R44hlMadrQ1vM7OySsGGduOmVGbl99YQf/j
QzDjBKQcIH/VvnQI+q3oa1Ewnb+NL2/m8Q21c+tH6p1sgmh4iYgjm5cEXMvYXslkbL70Y6MXY8gU
HzQ4FunpGG1UB3Nw7kO73Qw4HnRL+ZSXLlgLia/kMmYuDNPfam2AeNVoNoK1MZ6M/A0cqSqo6WsX
yMkeIEk3S2iV7s3cVUxSy8+KtBNiomTf0UAUNq41EHHeG2VDqvbYJtuypsHTbQtcNcCFpgQtbNZC
k3t94TaijspKFU1nxVWpQK3diZel4UlgrGEum14Yh3A6Z5vYtmh6otb77TWsXeMoTv2zBkbFJZBh
WGK9rIEoP+no8dRo1Wn88/tAHV3vkR+LhdxOWIE9Y5PKu5a8Uv/n7TV8BnLM9QRaiKV0CNoPcD4y
/jitUJvBQ2A6NzvZUx0Nkh5BXUx/6YDH9Q/c0GPlWK7kMZ53VltNlQXIs56WbDyy4w1Qofo28AbX
8kAx7YqAQ5xvr3LFM4KGC5ObAPHAU4Ntukkk8L7XEwp5nfyQC2gysk5qLZGu3eQB8uslZ+DRysFd
iWNUr2qCwmpjiFNghoJpEDV/6EyTxlJBrOy7b3W0jL7dXuJaSu1KKKONgVTpISAfE8APxbfO644Z
noZ/NQflOQLm8LawxY+wSnOxn58+9+J1MAltZqUJCrRhUJ+TIrTrKdz8byKY173aTTJmQkJE1mH2
Sf0zTrd/IABzIdG6B92Hblxbl2UUTdAtOmEmCESNAuNr7NsSFtP5sksXEphbwBQiI4r8aToHAKuH
9sAxXd7PL4d0cQipYnbKqGABEVhh5cS2cNFGBs9g1+xVulgE4x8aoSsDYzkHLQUPTpcT2Uc7UG5R
C1QoDSdqWGkzBpPShTTGO6RSakRzJk3n/f74WXJHzvuc/nUuKNmSvw69c0gO5BUtnTR3dk/1Maf5
8R05Y/K/nRxzO/mCPBZxhM8Q5540yl8DBk+3Fe8duGpFF4tl3ESTamipTsXpDLQ0KoLB4I66zFGS
z3Fxt5SQcQuxFWHEHt4ggNEd3eExwkjFgFinkcRPj49Kg/fQISc78hTlJLt7+jAfP/bW+X0/ebd3
dC0Lf3GyX3hMDaFN+jGDtooP4f24zR77O2mTvQdIkvM4U1f3FaMOFuwbGCU/t+TCMNQo60RZxun5
dU5M5T3suIHW6oVyIYIxbS02Iz2bIAIhFYryx7t5e87d87hH7s/znMNgl0DStnjCP1nbj3eOr1+1
/AvpjOWHoCfRYgNnatUvWvU9z52s4ZzX6gKxe0gAAvGDcYrXzmWcYm2M+mg+Y4rJX3Ic2Z010mBs
3rtKbB0pwTwIH6PfbyvJ6row61pHbkJfCLiuhaoVgF5zlMznujr6yalu7yWQ6/5vMpiFdUUrRUWT
zufY/Fl0PbHknRDw5jfzFsIYnWqlfipaMVxX3VNF2fal5FQI/28vZTV2wzgLkLmA6w/MXvL1fs1G
OXfSXMyfVbS96QlEIgL13ZwIXmGD5ZAjcC1xtYy6/eSHw0uK5U1FYmIyzLGcEfEee6RxMK70UJ/l
bz/vigeXVPbBqP+PtOvabVzJtl8kgGLmazGIEhUsyUH2C9HdtpnEJCaRX39Xac606Wq26uLMHAxw
BgNoexd3DmuT18shfbiQfnnMTHd/n+Opys63P4DxD7Jyrcv0XA2P3ukakQCR3ENvb34WjpOah8gs
LbuxitLMftgr0bqgQxXt0JTl1XRuTfE/jOroHRhBreQhUCXAWT4+P2+K9VtFfva5GZDFzFxgqS94
2IpYRUusEGO1MdICjvpP6uaIOiPC+jCb4abMZXhsi70cHDvcSRKKJ18pbLFFUOvPbc6r01e9xy4j
zlfB8HuhBrseRjd6+21nOD+rzZUsPyJzYceoQV/M/Hjcz6w9zxNLk6r0xSyLKKY0SZOKBqXtnfTF
W/z+Jj8NiKeWZGG3dme9rn4cV537uRKI+dra9lNMeM2QSX9yA4jG0UYAPjLmtpa7IEz7DO8tfuSz
w0V+vP++vN+nTzDyV0HUybOihRrH6VuiP6k8sMGp3xcF4E3TIzCATGNC6UssVvNrrQ6PmpqfpPBy
MvLrv7DcwLCiyHIY5gNq43cWuqQdhjIUhke/jIjRLxvlOe+t+880VVXB+38RoXyO3mmQjSqOlQFa
pziqKZyxiHk5Pr6kohU81HbnYBqzSYn2yCFLrSgr/RQQG2192QAOE6PsghanYt7A13fxdRabnYH5
bzMIjDoHoqpc+mRIq8g3UwnG2FN7w9hE8Vw7k/qKyU3SRMXZKc85jjzf/7vEib8LQJW4lk2PcmHF
m/m7IrW7ZBihmMP6z0QzxAiXU27SzeOATsLsCS3XmKyMFaBQVq7buM/uffJT+SaGgHHsDli6+BcW
vkzSozQN4mH+aJ02shmtcErBXn3uObZuavBgTIY9KVTqyUVXBnBZ2inBTE/6hpPIr/xJG2rDmK/8
jQ6jJL5yDvu0A52Zi3hus/t5BaSQOSxsGDdy3Ls8HzLlvDEqgjEO6tBw6YBRGSkIyr4tlfkjxkZz
Eu6WCxjTteDYK45u/ukuNEgHdiAxF45baQKjNjruWZRRg4VLy6lI/7o2B164MxHcfyfBWDBf77Nr
dzkjuF8NHrHXq+2x54j7hCB8p8G4/qCMhhng1LE3is5waS7JurdszlNNCPV3IoxOiRHCixDI3I/e
jMivW4wQmBZGXHhejftgjAufCRhSRBSKovRGwp5KduBt5vM+OuOy/b7Oi+ZCP3q1709H9cAxxpzf
vzE4ssUGbrYNQ47fr5BKZsSsF0eOfaHy/10hv32KmzyMKERSi4mAFhQUQjfhIzN0Xfed9yV4fFAj
O6ISFENatgo+RPLD+AHUMt7ux0Sr9TsblM0RgTDGmY4BU8HIvxU3X+CpVpCqnux56D4Tw/TfKTF6
rsQ56tEyKA27zakxT6e30HR3uflzt3EKLPNcsW25Q5TGicl5OsNWkIUiuFQKVf756e2hJWRt2zF5
4mjmn+aZMoctCAC+0qN6jMJksVpH/iXHSgiGMWCYkWCQ4fW+yE2ArX0nwijNYJTirJpnN0v5dNgB
aOvqHg7Bpqmtw3qfDJZRkACjq6jqcihz2JOZUn/Y0j14EZTDdXPAzMu6KknoRIva1fGk88OavNj5
Euu5T5gz1V4/gwG7VropcfVhol327Q1u0zIjeS1mwHG6CHjoZ/3peQOP4SzJg2auL/aLvTV5QvsX
Q/j7u7KrppVeGUGYgVxZoruBVpy3t/6VqfoiwWjgVVax2UYL41ZJktx8ASxezDsrO9HW/v5sjPIZ
NY4BdzhK+rixHMf5EB8WD2ubrnnF5nPKmVbhfiPG3V61UNP6Ao+Gmt7g7Jw5PtLi4mbuGj2bAhOg
fIyhP9Ow7/wx3rcVzpeuQA/lcfAaxzQe78v/X6zk1zdi/K7SZjgRm1bg6JRsN9g6fkRrloRusbW4
cyh/ZrPfWWFMSYLZuljM8XrW5go0iNjB0oNJ7GOECTPD4jmAiUb4d3KMUcljufIFGZLheSmxNvhc
y+VDay4+aveA6HKFBWMDCx48x/aXeOn3k7LLNb1QYRdpBjbTwFTeVhBFHYNilcsRxmkH+kWGiZtz
3FxVsKaNSmhOhKW6s9yON9gg0t/4MxT4osE46T7to4sRUnm3Tk5lYpoVtRbVIrZtHosFNjZ5SQeP
KcZkKH3YJX1Z9o/qk4Is01mm5odsLbAE94qVV94Tcj8VYzwkdV5ruQIRyXIAkwWb6rTCdv1+z/lU
E6OE30SRvW4wD6UiCCgdiCFsBvoAmIxd2KbtGkscS+bVqXj+VGGMRqyVgyGcC/iSFAO6N1/y+EF+
oT6OnMp0A8t659iRP+ecvnPI2BEjlOVIDUAxIRur21QOfMrO4hDhOGv2QlbsoxTbFJCOk4UZtkey
RM0fK73YHfZ0m6fHEzXX7ywx9qNKKrGb62DJA7k30AudA/nwnYWdYT4Qev25f38XOGe5Js29KOo4
UCbgZs4teR1FAViiqhDfQ1K0huQnQKnef8JpjR79PuPBiq7PfNxnpaMTz9hgeHvbLVHQkwmGgXQ8
pevyNJpq7B8mZESQEcUrUAPmKPxDxdD+AkoZTexNR7fb1/ucUVW9R4cRwLOCszxtg4dTXNnqXu7/
+EQFDLIw4oJxXYV6STUcyqTPBgBPrEKv5yvJXLnGQ0e4oeCkERwRYwSv0fpKxeEmtK/PKBugScgr
TEzboy8K7BhB0ASzXIvBToEa0g5m/YOaIxQPACnCs32TlmFEi/FTrdRjCNLHhzGceFe46HaGZP/O
Cy44enOr2Y30pj7/9/NLRwC2L+5//onux7fPf7O3o18PKqFtzjRYfvb+M9H6lrjOY7lYLlCIXw9m
Z9nbbWqljossj8faRL3xO3XGS2l6X9eigRf0MLQ8LM9zbKFfsPzu1KZZ/QRcovvuHp8Ej7sSRHXm
jk6xK4rp+YKr5TQ5ihvz7L/W5IIDmKITShyjxxH4myUePa+RzbIkAM7yo7bTlwqqphwZnI7bRzLI
GIfLfJgldU5f0EIvA1HuDrlVjUZGZ5mr3uX1LXjm4iZPI4YuLdCpAVFNS2Ya1hmc/xhZy1bMlfWv
qgAj3hhroRiZrGU6hYfAloBmzhev5mq/rznmdTpf/CLDridecCmhSOgTRlciQBQ6IBZiB17UOBn5
BJbMN2ln8fU7o/xH6DxLsBXXX+3K01P7hjUmroefDG9HPDHh7TWa5/O0pGKRkueS1GtHWSOq0FAO
BsCTnZxW3LSb/uQdlWKLzz2gcAEfiq+FqhSxKnL1LkcD1xXpcen7Rms6Mx5xx5iNqhSbVImhVch+
aPLzATQzBC+26X56ex6iwHQRbESNCSwEPR5ExQdjFnoFGye1MTq0PFTW4nVlr3pydJGeeO/3WZyO
c1GVAliJrOOmPeNbxPaq1sUc2asE3MRdcXxcIj8Rl8TG53OxFvz52d0qfhyy087miywjN0UozQpd
vJE9nXY4RowrBDaCelPZ0qDe/MQcb4E5c8FFW4bXVJzoX1AF+aLO5EgRhvjP4qVGW8ys1/Hj22ZJ
riboP263PHSuv4SLX7QYGYpxvSpQBtDynr3aopNhEXEOixqtBthOG4H3/af9i9B+EWTEqAzkUrjQ
5JlmnDCbgGFVrQXqX3t1y6HFlR4mNJVSo8IBGerVhcUJO30bGgz7zsvC3v6wEQ3blsvhjv7in9r/
xR3jh1q9jeMrjb7hyUkKkcHoxuLHZcFF+f9LzPBFiQlYy1TA6bkZTNtz/UsjErRjucjcAZH+C+6E
DKbsADaKw95f3OwXUcYVaWH1TzG1smvLCzGhoq/JAruujWm+K8t9YL0/8ybCOOqAPjvefORr6zqU
W4PGshfLOgnmRnN3mKOurOui4fD3F7f+X/409raqGGppmtJc5s3Y+daSyKi5m7eMmjdoJtGn+ruk
aAJjYuqoA9RBSJNPy7F2NEQ/pAsn8t5Q5EQFBvyt17Y7N82jawFnzY2s/fmJV0Kbrg7+NjUau1kP
k66lF406SOi+8xgR1GPIsEL9gPu20774620ZS9POtJmkXajAApkAi5aZiwRb33I8hsojw9gXXQqk
7tKBjJ4QI8T22ak3pV8pqa1zhP9FV1+xsFaRZabjz1j+WizWr6sV8qKjbZNl6PjWr18vWGA5YR7W
2Odr891H0rxa2UifcYOek65PF6hGH4AxUTPVr2KfVrctwOoVS2w5zxA27DlmaTpF+3p7xixF2MK8
+rTokGPl1py9CY65d3mgXtTi3JNoxiJp8yzXA5pCD8vS8gnFOr3PxnTBZvRYjPlpA7EWqyvYSAiK
h/sTZlUodt4BW2akhqpubTN6ALTkce9xUWqnyxy/n5Bty8aF4hsCzRA3oFqZhi38MldBzYnpOGYd
F7q/G7tEr5IYVxihJagkIsZCtLpoyRoF2Yt5BCgEr4XDMek4DfudYN5fkfnGKLl5byVdxUaAdXhQ
geAkks8Vbisc48X9r8gT+Vt+MLLnTXHFONOtF6iu/I7M97ADSod8w/ofCTEWpw6Foq9pWp0v/Fe4
e1w3cI9cwbgfK2pskzYWrokuXSEYz14BDBRjK7xGx7O5v8WG9zm65eN3VOyGaTd6unYmBpEyo9Lx
vNnM4fJxWIcsEjNz0Rs+mq70qvEEhOOnbi5zRDJR9G5uZHhEL8RIr1lZweOeZ57uR0048vJdBgMg
2ddJCrY2VuSi9LFLT5/lC45rIKXgwt/ejuLce0TGioS11GXzDBJ/daw3D3uTm93j8hBtPh7PuwNm
k3qJfHwQYlYYMQeSmLH2jsmxd13ey3JCYY0t0sUVstOMqt7F8k5vO+fxATd74PSPe215NjnBME/t
bpnA6EP2UjScS8r2zHWKkPiuZJsUm5bzMTlegK3TKVGMe9K0yw0o3NaSN3pBhrMl8HSbR4bJkeLG
/6fh4jiKi0a6YR6I+WOFHj50jxeCcnTglhqPnm4I/mtIvA063f4DAOPuKzYv8GQLcW2NKk+lQsv6
hYWC0m4ZO7X3C1afLjrwZr05Foutxl3PhTLoV0hCtPrAqvg7hxfep2GCDaVIpaCkPXQL49vUnWB8
fGHTL4PO2zOHGP2xO8rMFuLC67mDtwQvQCJ4e0Td1F+vb20OL/3JKyf9pXL1OwZgoWD7woikgsp2
k1qCQjLVjRX3fF2fjaNUQtZLeZHVhx4Lb7xT45w3ZYtzWZvMhXYONr3uU3y9bD85Wjux3zyuOfxx
9LJponOc0bA5/bHB9HliLpbORl44EMVDsED7mWxtLDJ15BMDVhzp5xJnYpBihtnnSwXucvuEdsXj
m2N58mZeWp05FLbf7PWd2b9Ye/fzeN7EOcyW9z9aR7ZsVzexOuiYlKD9H4AyI0rGuMcZ/3B4/UuZ
9bcM3fb0RrbkkknzayXTLxn9wBiZZoonTK1xqPDEhUmCkNXFOQ7YYvYnNwtXJfljz5sZ59hEiUlc
+lDTIyHB2Aqy8milLVyeleLl/exxu3lmxEpQgcJpk24F840UqEkBEHwxW3KMCMcgsiNwjSTXjUqB
RDoTly/WAUkWh8XD9nJA555Disbvd+zVrSww+vxB0iRdB3fyaFmdSgbMkJMfqGSGnCCbIwAyUzM5
z8qmjgZwhGQyB6wtkhWZ09PhVNcAovw9apNmQqGfexRJOxPANtYOF1sD8oF8mmCLdBvfxhAqnGXj
gcRPpywSLrIZCpbo9JvgjN5QDOa+FlAzbLjPTmI/qtYHCjU2uva0WsKfKZ4MT0f0GG3yr7OwijN8
M4V4V9d4Sn7eF4rppG9EgNGlGqsRZ2yYQ9KxBeS8/UTSh67jmZDXLXple+/fSeGIIOOiM0lL9Man
L0iWy4XvYGqK+HZ/uM/XpFqNqFAhHX0nvUizax7RsH6wgBPHM9mTRY3Rz7NxfHA+h0ZJVUndR4sz
ubUEOIaUJ2tsjI6LEv8kCycPKF10OP4D6fjavJjuEZUhHk+TVYYvntggvRskPexodTxc/8Sn0XAH
2lOB5WJY89eK14mbNOEjYozbVQQjE8X/ELM2Z0f45Vo8fibN3YgEE6af1cQwoluVUzbnhxdU+ZGg
8sLzW9r7h1EdUZG/C1pzbqs0kvBqZ+sN53w+roC/IoDnwQhPUNj3hZpLjLEGZdD1vaSDmHU6XdYp
8TpTxmSoI78K+q5culXjcCjSP/8ee6x5KDMRMHqgmAApP18QVIcJGiausuRJO+9zMXYB974QStOB
XjTRsaiDkaiFgpbzGs0SpKXGssPi6/N97nhCyBiJGYZHsrymWixfyCzB7gm35cR7P8ZQSJFRtAYV
wmwZba6eYV4xP/xJg7sY/+WI/HSN5ksY2VC9Ga5qaRig9rxBXR9PCAxZ6wAALPyDzhNFWMBZgYYI
aEnff8rpFu2INOOREzGZxb0BQbkAppQClWqok3amcSx2AekffnVOuxpW0iZIEEK77n3q09sKI+qs
OUnKvE3pvKr3ln5UjgIJ3ev2Mw82Y7qQMaLD2BR56AMxH/DAEvEBab9NOxzfWbnHiFeMnS7QjCgx
diUSa6OLZSqbGzoeCCT5BLqwQl/N5eG+TE9sjWgxZkVOpVQRQsQAF+vU2GhzwTHXBKcosCaHFhDn
W3G07o/oPQ9wAJaafgujjz8DBG7LAxohGB3AxXmufeZ4ajaSV1TFn9U9qDXmpiSBPV/gwA1H76Zb
WaMHZAyJBoaaklbOm9V5jbMHn5KnpCTAwb4tbuh8cmMoHlOMVbk2viBEGujdtqfPlvE2e7j/lXhx
IRvFD4lEmQIJZ5faKHK15BdGfHWyRal370qP98lxZIKN54Ejm+mSTxnanK35NiPqgVtB4YSE7FJK
E3W9WNNHw5QdOXzQVQQb08r2/sJxmjxCjJHIVaPStAKENrhgu4w4aDq8X2cMQxFLoqTTgrWnAs+0
Wt7/EDxLeruEMQqcz6JRZJWIn2/MbmVd6cHzX8OqXJoeL0SnSvFnaKEik5INeuCasdmRggmpMkYO
p380lplbuOXAu7g4WaGTvkgwX8KfqWKuZyDhzD3x4UxErnnhMcF8jWrAvm/qI2rByPNm07zFlgTA
hpeeZAtcYsM0FOpFnC80HSh9McVYa11PuovUg6T4dsYZ4fWD/boyOQ51OveQcRQKaLIAzmX3TOaD
Hs7boqFxX0p6c4N4DPMyNcH+E/YA4YY48cOkARjRY8KHeSelNV11fBx+nbG4I61gNznvxiPByJt0
aaOyNVr6qYAngDGyHXYllqg2ot4Gx5rwuhHT0Rju+0iGZABsmcUiU6pezgcKD9qYKYkqMrgUToRG
ZW+hpUee/2t1xI5G5GQbKfb2vAG2SdEckWeEv1f9rG1CkN8Fe4QonwHHkU8XYUYEGNmfharezn2K
TErC9SY0d05sNU9LchDeMQl4XRyxfHV+4pVgpquYI7KM/OOxtaAf1Ovj1RpI+hQtMGdb1YhqOfxN
ysuIjvo9s8uM60xIddzOe37W8NV0q9+VLxyZnHTkIxpM0kNHDGutBC+e5QOxCOMvaHsrr+8cMvRL
/GFqR2SoqIyMOu6zXkKZ3h0sDxGOtRxuM4xoWR17HkNUie5Roo86ooR2VXfWUjAUt8AkqyuTOMlH
sAiUJS+1urWK/k5KZGezREUPS3WA+HkYClU/EhF413K0uASonuchweUWivIdOsL23dprMXazPYUj
ItOB3++HFdmhrSyqq6qf42Et61wQggG/jGSH45F7bocj9SI7s1UAiyUxfJwb9IrWQ+cshe1wteWe
IymT0cWIIcZodPG5myVABXuMz06QBaRqzyQGjG+7lAUyn68iS1I9vz49zYaHWnI6fcn5A+6L6p+4
FlIdDllMv+pGMIvXKtqegT/Sa6gR+rZW8PLW6e7niGHGmgxoGF7mBt5Vjpa6kJF5YjYL8dfluZFM
QSZRSa6Llfh+9QZbCU8qL8+bjFBG5BkjY3Sar3YyAJXTzygh0cMq4Lny6UxyRIKxMQHuRGtVDBnF
XjFgnhIPrpzgiI22+iHZR4u7lMVjiTE2iZIFgnamX9DqfuDGMC2Pd9bVvhDX5Bg2kUeLMTdtgKM5
egRazxa985DbuP1i5dvNWzOY+pHky/W6sBtH3SkXgBckFq/wwKHPTmZFFxUg2xWkJ7Pqn1sbbui+
OvAYZGeymrQsOiOhTuh08lfLyIb9dsQlGne0xGHlrueuVMc1LW6pg0reHfPKDmddAXYd5VQxrE3x
vrySx+YjIE7h+rIJaG1XebzP6XTi8SWm7GiWnsSYMLre6OWks0PcxUjWqpOhTMahdN+xi2wPp4gU
3G2lNo7GZb2JE7Trwv11JnTidvsjxwFsixPdTteNRswxVibP1byQI6h5bj/Ln/WqOJMVd5frfsAn
3qrHI997NqKqkQcEfNiAn/2SzesqbXEX+v7rcRzEzZ6OiFxbfShiqt3O4fP+L0+POIweiTEcRdOd
y4KeM7hYjWb1kZkcNHlx8e22JMWzscFQVOPmPBw8ruAxNkQvZ3nW1ni2MESQRxYwV5j9QmGPtzTD
0Si2n9NIl+s1od8n+REfhx/u/efjmCK2fSNlaiQJPT7Mxl84mpNyTC1HuNjZKl1Lykimr4S5vwSN
/VeAst1ngCNZt3RjJFlKP5sHRQ4G/CW2P6rV/V/nZGMAQP0emc7bpu21jmrHadOt6DR2vc4ipzqb
AJTEqOn+aJr26/awKBSewZnM2L8Em52wwhki0VBqanBWJ32PTKnorHfeLux0yj6iQsVv9H5y0WL9
KwWDQFmeO28U4GABUGW0T3DvxuROENL3uuMfbp5rRA7QIVEXJfQ9z9alJqZI8I6oFqMxyQ2zeQ/I
WIb5LMAe1gyWobmQ0ylPj4UbPw/+MeTlfDxDzY5ZJTO1vjTUvF2cauOj2HFZ8IEo7md9uO79/UuJ
89wPJHotpcehpZdyU7bE3PPJcFSWXXbMrpWoNyJysW61UU39ITFb9O+wz9VbeDlPeuDOt/LyIRa7
Vkgk4ZzKIKm5qBjbBNsMrhk477yxLZ6vYGemDEWI5xVVqU6xcpzR3R7flXc01Gif8H/MidixKaWT
hKGsIX0JGlrRc4urfK3V4pRYD4y3C9HrlS04963VLQa5o103ANWRdiVRkgf+GTSlBuAhhzP5VQOq
CdBDHK/BMbpsMyZvJFGexTiqZNQk8knFM+p/ya8wRYJLLbohs1s+ZdS2mWjgaArQQqzMmR2SzauJ
u2+rY+RYXPzF6bYFQD3/S46x8o2W6w0uvNNGAt0o3Cfeo76Uf0U4VWhY7iom7tHdc1zjXz7WF1Em
umsKYW6k9CjJsPOcpTMzhwOO2X9yLTxNvv8Uii86jIWv+rSV2hl9Sw/gnLulb2FknCJSXXCtDTh6
XILT1ZwvgjTmGElhDSjLIvRB8IJxSLr/hgVNCqBJI2X4FbgVrNNbHNGfDmS+iDLGXsBOUiPpEMln
DySdTdfh1uaDfxQtAXD65r70eJdD/2L1v0gyIWAplHXYCfiAAJipiP6wplB3APnicDbtMn+TYbPF
EIh6w4UmHs/n9aY3Bwf1onzTR/TMMHcdlCMsN55H386oZpIixjN6HMxx3rJH+UeSEN/5kTc2hy+e
0rGpYpAIdSbTE1XYGwo8xXGweu4uyQqzBsenbbOUEBnwxnumg+mvt6Tsj9ibFXNf1nNISapZPs5P
hxGHK57lYtNEzcfpaa2lpgS3VkVykhfo7D53+kJ1UE63OF6GJxuMDcmNJOjQfIMh9rDqF73cF72b
r79jOtjcsPWlIEuUm4myTuIKV7RxZPQnhdy6YuMkMmusl6/TJWZ7zoDfss4L7H3e/xO478kYk6KW
iyi5gsNinW5/ZhZsSLVev6zhDlzeWO1kiq9pOq5c6jh0ygb7Jc6sikURYz60An4ZLik4gDRBBfg+
S5MB1ogK883O105OOxEYmbPaPCt2mdsKjoDFy7jw0pojjpOD6ooqafTaEa6ssSj9QCIoQ7Wn2/IW
bFT7MzcBXwb7b2w/VOsB48mB03iBo27fAwCe6jbn803p25g843sypdTR5wJ53FDNMZkVftx/y8lu
0pgAIx5zP+oBNo4OoLdxfjof6rJ26UAvWpsZhPH9eebcJzhZUR8TZPzMXEsztUvRDwROkSfbhRs9
uN7zfSJTEjKmwTiW67WWDSECjdPJsa7Ap4pLTtY8Wb4YkWCh9JP60sUS/TDepjjGL+UvzGcElfnO
PYo85ZfHhGiSNrK4bTNv9YjCNWBNwV/51gMGhM5kTWNSV7U5D0fFibVXY2I0MhkR06/NVYquIFbZ
WNe2ed5jMlHRJEUB8P8c/W22WjIPmjlgpwU65qBhI3teEx3Aaxfwsp8VBKsXHH6mBGFMj+GnFTHG
3UWgJ0UkfjmTcJ8BF/W+sE2q0JgI4xOD+aW7tiKIXJyTh2itsd+y18gWXyuDRMtaQdG/A2+fri+Y
8aLkAkPcvAj71cZ/AHVyo6/WBXWkKrMBRiJBfWXzs1wQpIHzBRls151zRpS435Axv1U3U9DYALsg
Zm8sYLurj7R414NLjvWbDPE1WURvea5qkqgzKbskzmdD2dHvB8ZO83+MYLwl/QvPZtzS/z9ecUSL
UbQeCwapX4HWs6cR56140Nx4d0UvzroArs06+jaGAI+m6gAnEE6NW0eeftjRH8AIa5Jgg66b4w+w
Tm8+cBCRYbiIhjVezDOl5ONHZeRVDdJcSgvQ8YD9UrwEx/v6MKlzIzYYacyT2dW/XvDzZ+RJwrKx
bPfCxXiequWMeWCEsAnzHGAac7wVpr3eliRatKZsrV8ybNOaDZkvO06gOFn6GFOkrzpSsiHI89LP
QZGWI06OM7MrhxyP3B0oHmeMQ75GcifiQgyFeMK+twEq5ko+3P9Ek95rzAzjhGWtv87PqFvTqAYr
mzhILxPxhWMYJ0PPMRXGDXfFfAgwQAAqBaaTB4hDambewn5auYHDMxVUO/5QX8RoGJrSdawJMcTU
PMOelSKBWE2PaNhzND5dGETOy1HBukOGLSIavhHLwlwGGTrPdLpa2lYmmC5Hb+5fPd8XR2whsbqe
FV8fNMqRs8ks9MIv5oNJQoTU79f/x1z+tLUdEWQMUBCKiagEIl3vwgrZ6adkydYZk6efPNYmx9a1
ESXGBKVnITaSBK8IVUK1IXyogGowYITEexDQuYZ9jY6CB7rvqs1TZI6gsHXFXC8q3S9VQOxb/sOw
WB9X7qey1E3e56P+4p6kMCYKCPRGMrSg43Urw8FKwMuwn5t7BSOL92VyOgAZvSZjmqJITKrSwGs+
J6jTY8DOuWKf0TAXi8UWuva5d3XzPkmuqDBWqlDr/FomEBXrYim3wb6rI1niMnsWrRXvJSdN4og/
xlpJoRjoYQ1FsFqKYyBt89NMgZXnDnjzlJuxIfKgllmsw8YLKDq0y9n27FW/tp8dapcl90oO77PJ
THDTzuZFnF7xhuWb9IK9L1kitU2e7EWBAL8GFIary4s9Cu0wNSW3Qjzppr8elZ39Lq6xHM0voP5c
2TgpHmydTbOQUoKbU8P+VXjZP/Mmj6e9zogkY198QIJmAs4H09ExGM3DK6zmJ85APHM/JEfHZca+
nFPsipaVgqe1KbxrUZOZLb+47/e1YCo1G1kxWf4eEmAkcpb7HfSulBZRvZhhn3IpvBj15j6ZyXgN
89o4OIZLjorAqDcCY10fRB2Tx4th6/JXQ6cf6+v3GV1OakFUWxW/X9oW8KPpsYzG6S3sod7nYzrA
HTHC6HEEEIrWN0AIQ+6mlRyCVbAZBFNtyGWzR+d/qzxeOWP7fzFUX8wxKq21l3M8l0BTAfg2EWwc
ckYT+pdOVmFJ3t+5qAKTMqFKEGNhjnfTmceUcci59ankXRCZ/sx26ZOCvYoapdj6qTADwFjzVy4p
D394GtXQdUz0o/Z2A0gbhaYi1hJqw8d9UYApAP97RhQ3nJvi8nrBgZyeJI67P5ui8K98wIgso87h
ZWiNSIwHRKrQsXlsvjyZbuO5EtcwK1Rf73HI6LNU4xaPGIOUpb7lRHIyC8dHnAOWJF4+0GB9sF9e
e2du+uRptVph4vREUxuEMOh+vb8Dy83cviKX2sPQcHzvtHyNHoGxAQEK/ome4y/bSK4Ci7bFAUXA
ZcyXHN2hv3PvBZhoohEAsybQbwzWNvlGlEiwNAvzU3rIPdXmEJv0gyOmGIvTya1aimcwhcjzhKtH
KCZs53jAs8krT0+CIuJk22/ZZfTFH8JWV3tKCig4+uIk4SZFkNj+2qXIPq5rAty2JmqHRX+s+tO4
EIelsN7ReMjHufWpSVM7+mtYC6WFgXIWcDT3ZL0NntQ4hnlz/+GTHBDuxtIt1Lz3URnjVM+0ei5K
IEe7tIMVOsvDMtzpmYmqWBRbLoyib+qiWwCVAmJ8XNGLU/tnXkQ8GQp8cc3WMoVOCudJBNnCJ+js
twoXwvy1tMB2Pfqb9I7X+79Lo0YkafA8MllDFev9uQfnfkKcciXEZIYYZGFHuNbhKq8Nd5qA82U1
xlgFfoh1mxkIevICwcc8Rc9lJXgRLlABr+KdV02aLheMGGQslhzjUujQUnoYk4+P/c51AebJsT4c
w68xxicpomuuaCCCBmoKCFG0abn1Z47p1RjDg1K9GDd1QM8Ue47hKIJpw5EB95WHicEzpRpjdZoZ
fOesAjfPiEdxU+VKAuDw06V3zrPdysx39I69jZ12WovpXp9ODnRmvNawlwSrg4rtfCsAurtafu7R
yvFN1eZGphw7rjEWRvGbSphd8JwJjnVY0V460L1LrJ+Y2Yz8b2ZcY8xLLKsBFJvSuhDvtBEzU3gv
0GLHCVOiWP8uJ/wSebZYW2RZrWUJddJv1SJ5CjYAYDwCvqkjszWv2jMdZv12GzpjP6IsTIsuh8na
wGY5PzNkvJkHjNPo6Hr/MkIeccYYD+zk9skM6Dp0iDHcDUip8YK8xTGe/OuMybheDVHPA2qGrWR/
1dAXwYCkhXoB7/oElxJjN5pO1MXmAvnHitWtzAj8ozWaBR7XztOXuaNpOmM9tCRIpFgOBzSUMDsD
aCoKwo24hTczw7O3OmM8xKw4z2IJsu6dqk1LMrcgwCMSufvMk1MXo4CFDfB9Oc+ytMXb9YswJwjG
Intma4bpr7OaFL1VXIhKqjWipXcvjLZGa97X6tsw370nZSzITDNyP+4hJij2YEVUNSUPl5TPVmQD
Rm3pl6YPsGOnw2CoGNmBqbvwqAFiCZrv8JGSuLLEGJlmLqaJWkLr+5XjlKbR41Q8sJVnS3RIcFXx
PvPTJeUvTWQvGCfDfMglAfKEAuUGB6OWQHjeHF50gttlxvKdQ40KDfvUuowzGKqk4w73LaEdRSll
IyrtoJ0RDkpWvpGwKLhwo11mvsebd6Q5HGpTujKmxojwgCJe3hqghq0aklmR+dIjOuFmqFN1yTEZ
JuIeznmLqZT0FjTMSAI8SLf/yesxTYrFmAojpVmYRVmn3OIfDPhHwHADOD26WdwG+eQA9pgSI4B9
Gc+T1gc/F7QH6wEn37DXbtJBR+QPn8hZDJwb5X2rqQxpRPT2R40k46xkfh8q9FudrFYAf+uQ4iQi
QXrnCSGPFOPqFH3IALECUrS4e7IMlC86Up3kFNSe38+n/00K2Y0DbY7qxYV+OH8RHqWBqCn6urTb
EPPwOyano8aPyDi8C1DQA70CZ/2ixAqZ52CzWMflC8w6BkQxrBJT9KbgUfLaUsOIsX8r+nLxZSbj
wfEfwvjDJBTbsKaaZ22suiagjjPl+M8nagYowL4/cwLQySEYXdYNZHeKimk6RjvCdKZEs6JCUI0N
akjrf5GWON+S/t1/2q8vMoxqBEbdzPQ2g/3CbhcW7gGX90TbObxojEOH1QZ5Psxrnaog8pBgH+Bc
UQSwQ4KHu8/QpPMdvdvtQ47UTgsxEBBIYAh+16FIS1f3Chx4VPOoz0FZwOPVeCf3OMckqdUekSwU
3LHSzyCJwWZA2bxtJCddKZtmKaATF8GvWvd5nJyKHRNktEJq25nedZTH864EjLK77xccErzvRf//
EU9dLw/npinA02lYJyUx9jGiJTo3ar3zrgjNp53obyFk13DOspoIQgtZfz7BZFkqJgIAb+QCeYHD
FZXmO9J+21wfcaXoQqCKUUnzR0swd6GZl+Tiyo/a6vOovdK7sP+Py7A87hhvOlNEFThOIDrsnnHP
gZaYY6vwknXyCFwV3ujjJGbUWDgYwxHUeZT9H2vfsRw5kmz7RTCDFtuASskkM5NyAyOLRWit8fX3
gHNnCozCZNjr+1a9KGt6RsDjuD6eCLM2vjjdJfIsuHlY2YWa8PPn1xeTuH/dJfnz7SgA4WsfFWgZ
4mY+khcLvuZGM/srE0BWfRJdEsGIbsDf4imFHOt0UCtZRyoZ7GX9g2IrOzMSncRlxt+rJ1pIogKS
VoxlX8ehcIHKc4QBKgxPcVvwFDCgaq3YpaADVpCx6EXQsary5xsTgzRrvEbGM5bda/FhnPvXqkTb
0N7/uK33a3XEH5IoB2GoVI7LdAWS9i8n5+PaPJ8N+/cvgkgfJPaJ2ROF6RmvvDXMvAm8oBvqXFyh
PpjHB3mZ+8Z0VZGreeJIbpa9qYNM1y6tx0txLNz/neX8ZIHXmr+HGhjIAURNknk0Ev682HAcUyGW
cx6A7Hi767zemryO1t07toAwuf2+J5ooUPkhjYJ/v8iqZBxa/jtFm2MlGV74u+HU5MMnkXMGj03y
vXPw9b260x2M/BUm+Fc2e4Ratz/zWuijiji4CBYKQVO/1WABb2GnFG3WBzyqZ/ujaJcyCuHwqnlI
3HwZ23kRE0PiDCbU2X9IpD5yw4/hMGB1xzW5R2FY08C3inQwep7G5wf41U/sRMuKr/tDIvU6x46L
/MmL+LkUeZQs7zoznyHdwlxuvOZJ/JA04/riNrMknUDyG0OLOuRnT9NkiZ/PG7PdGNdP2EFxJhg0
0S3KslLyisFQRUE0UB0GxRNU+KfgKhclhHkJFEohg9NBiacD6HRsrLrXCCxkZM7VUWRlMClQuvqr
jq6Aj+TZcM1oMPv9BstuQIltBk/F2UxPF6tjpQ3XWt5//ELqI3RB2ldYiYVf2O5QmMCqiiP0barc
xgZXIK7GJKZ+SGWizLs29Q8wMnasvvc1+PzxI6jvU8ZynAY8rgl01grB8C5qEo5OIqa7Nd/3X0q+
+B6UAY8i38grI8NpEXV3F/E1vdqPX+UHK7xfq3T9OBFluvtpgmsX4ETtzrI2RgPicVRrvYfjXiES
CTDYWDjx0cBUATxaFyucj9hTAoXgnrR4YzKrxmtBz4/fQ9l2MYYlVrv5M1vWh/w6fagWeFjAdtmQ
DiOPc85o7xmMBM5azLeUSje9cLUn1okwS90fx7vwQSxBCxhY9/LW9Q8D0gTYzBXYI8HiCLTv1ftP
3xr37QcL2laB5s9Xp7tfIs0PBkPHzxhRREQWxK02njNgy6qB1WsMGJ0d9hsaRjPu9X6eGGpS8rDP
eO5eZHXnDRITzEG3dUxbHIqKHMQ2kCuu/RbkIC2eSETwkRYfTA7jHBjoMHE4P2PuGvu+rFsHpCAt
BhkTn3cFDpiT0Y53uTltfPJxcoKCKGi9uUsSkltwUgv3shtc8w6cTWYbgg5rRtg5qEfJXjfj539S
vPqhbRSUFXU+GYGKNwc8fUH1CjNe2K3HtlsMEPkG/YU10aLYB8sEbt57GIWCpJ5PdO8rtfzICfL3
3iP+ZHERwToNYzfKbwwFW/Fpf5ySgrC8MOSO93D/SEbxJhc68qccokt0yh3Wu2FYL5kCMQwcJpmg
zZ/amheH2j6m9Q9zONduApcFmfPv/kuvJEnlDV0QFY1ufOJarq17DbeajI5Bkv5O9d75vabZ/+T+
FnKo+9MGwcPtQc6TY3kRQZaER+/wrJcMQatIsBBE3V4vDb0R1NV8e7OBj3et8xrAGtwWs9ZdC/fw
z71RyI6MYaN4HsS0ZmM5452090DueCC/trAsGdk0x+/MRXJkJktWNfGPZHrUNpJ1v+taSB6wFu35
t+f4nxGZBjMBADHXsK0+uoUwKhBoVXBhCMYMd6JdmyHslgeYwfKkC7OavxKfLm/021tZvO+k6AKs
V8G5JHLcC2hkV+zXymUlMFi3R+G3onmKIheQwp3gXb1iGhr9Lmi/MG/rx1pK68dpaLw2KjDAzvqu
aqYl/vYs8GnLBaaU2y1nbT7nVpfw9PDAkLpqchefi8JiXczKpA/nO+zM5KQfWkd8ae6s4vGLsz4D
l7m+eq0E8eOYlAuZ6qlQFRoEgpRAsOpj25LLV/sBrGKuHRdWcXFxOApC6jrj9VSZZWEp1VtJnK1P
EnC9XZj5wTUCxh/HokCEnyIMIaQQVViNM285DUsTg8UGUc3Y5s5puJ/M6uFretxcMvdLm1uHGFZg
lnADl7/1a/EasGUoMIxZf+Y4NDfVX0+sDrS1IH95yO9/X4jQwcKRlg1EtOb3BmBE29yE0favDfgz
zU8W1c2664S8k47ImhcEnXoSaaxwdY9Zlau6qwrSH/Pf8TF9/BVsdk1sXdoTYt79XNBk3ORaS6wq
LuRSj2LQ2kgoGsgNDvuX6oqElLRDIsO8oImQ8QBXUjY/RFHPgfeHKqw5iIpJchXuUO6/fDKe+Coi
L05DvYLY86tC1yGisI6n7lmzMSp32SQuK1+4HqIuBFFvQC/5RGnlEZ5BtUFiMiXxF6pCmNubewhF
u9KJcK7s1oqvtl1gBt3hHnqE+eSR1dO89hQkQeWxPg0FJKRm8FQWehpqAe8p6jQno4rYlEpisZyg
1byPJIqIxgT8R6ap9Os49mu+0efX5py9zvbQ1Fu55tdDjyYUjAAzvuGa07UUR12tpOTROOYQFxPr
7W0iJxfs0wm5e9wwO4ZWQ9ClLMpR4UYORryej4YY+Phyujqgu3a9jQyGEyTPmf7X6tf6c5V08Jkg
8asryb+uUjWHFM4QIu2r7w42KFY/HwJWLuU7tqOhcnFCOs5MJG9CbKDhfYdE+oinHSfYIXa17/T9
znYx3vebHDxytyMzy5Cq7h4spPI+1TNo0d59sJNYjK+7BgLL3zO7IAt9FfWKK4X5xvnUruq9654D
8Pf+ejVHtEJ+mY3o/KMhXnUpk3JruFGKlKTGHexfXgIkicnz3U7ceHcM94l1NArCdYlLqzKBGLz+
VsBqq3B4aMR3nzP5yjW0w+2bZOkuzdivSarvo8MOL//qk3kRmm1E5tZ1CVrAEeplZvQbGF4yeXrW
PA1JREOKIMzJYJW6zQ61SOwN8RCscGBWJi8gncO0Yz6QoTRRmmEpzJpPuhRH3WrawTrVNcTBieoO
Q2RGG/PBwxjb9vZ9rj/NP8eiDKGn5XlXz4qpnS9oUMTE6O2/v2pplwehzJ/oJSEItzgcxBpEM7gI
rvqykz+w937jn5jDXas+9lIcZQr9RlQjfYYaLMVNLKuQN6Pjm/bovJbbXfO2YY6PrzEt4pn9uUEK
uNOo1zEigQOiUJ1ZWP+DHUQzZaR7P+8OMOfqeE90uyWqzbrbtfBoKZrC8VGMfVFPAuH6NLowx1je
GPdEZak+Q0XoNvUq12spL3ClzaW3QE6BBgMGhKxGzouDaPNBF/BY1n0xTljzAgdmpqoEwbk5D1Oe
9QPII7Cb7/2CVc2fzG+3VvNffju6O13qwnHIdR8XaLU2hy+HrJ3LctvXisc/pFDQkU2iUnUZNOTJ
eksigj3N/j1PHnmC3gnfmrdjsdzb+S/+bf7+o5N0mXDQh0KqDNxnWxGBeNspnXs1UEFAzfWL8fFW
SwYS9magriKjs4am6ommSi0HJRWu7Wha/KMw16vu8ntTd1j0fWvdpupSFAUmXdOInWokwmzSLN7f
hhiatNvTbhRsZqvZKgIvjkUhiS4mDfZnZNCNFyu2q41kWuAtYwQHq17fQggFHmo/9GLdQoill4T/
pW4u6TMDgGdL8ZcuLERQINHJxZTEFT5PD13Y+Pa1JqWpb7U3wdw1KpP6ZV3b/8ij4aIseLHqdXwj
1NOkvbAp7ovULMrC5gwrSPfDZHc9qRwjtkCsLxaY3JQiO2/vbx/72z2/cWwaUrIMOzMkJE2v+9rG
qHvRAVXmienWJ0+eixkHkn2czygmW5GjgF5KvYYvmCHb7uxyq+ak3cLLZ/bkrAL24m4oN1BNs6JV
xki4FjqJ+800mUg1jeRLTRlmnfVSNApzjFLBU+HwFTLRCgyMlW6Ch83ucVcWhMm9N2vQraumfBUl
abU0HHHVc17keNxGIDvriHs4vO52TJbGtR6+JQbQgzEhN6VI5ULacQgJdl1GpvziPbMo5FYzE5Ki
SchNgNtCpdedq63fSG2U49mY/p1kla63lc7ZZjjL89LdCkEt6mWon0ifMVEfbyvvuj1cCKfebBh1
qidnpQAvBvTGx5NqnuDtnhvktip7MOfq/MaSz//IbPwRS5NsFIlQNtiGJVyVYpNt7szBN+U92irm
5SL/qAC8uODviuXC5g+e0EiegAtGI8uxc3KC9VtGZyH/v2eSn61qqCojyQR+PDTtUPepSCCf8MZq
thuOaKsmAt7zL4J1YrvLF4hSb3+9dYP4Rxp9jaHoFW061gKSS3NRzt8NH/OIalxY6CNgyFo1IAtZ
lOdkpEYxKRJOdjxGvqX2tiyiibZ0Hpu3S4y1MC7LYq3nRRYSKQyLKi9Tpgqnk0jnZKJ52IHe1h5s
0UDxxvqcLrdPyPh0EgVkUVV4+ST1wtXp3WwjOxeesV2b+bko+ArTeOKSHhIqzhrvG/DLxtigs92z
pgbXMXlxc1SslQWRLLUZbs5Cmi60USTGGCS65dnk6Ksu+0IS5Sc1NbgLlHoQkEx6seZI9SqQa/mY
m1v94L6bZnzaXBL7Au+T1WezjpsL0bTb1Cp9LPYNDrl/O74517Ek2KRIzGQTEH7u1X/YsGCL9QYo
J2qK08KTG5wW96oIJl+S8DHbz9P/l7Ehl2jXfuQft7VytfAAVoh/Iwq9XT4QtEAqDMjkXUToaE/r
7fBoVCbnmnWxS0x2Em3VH/0jkU6itVKfaYECNX0CeU9gol9+cstt/aGzwsrvJ/WXPV9IojAlqv59
n0oOVgpUOJwZnZ+6V3QlHTPHOCvn3+crtkq2j8OGC9AglG/VHtUrVnw7q+mtH0JBjZg3cjUIsy6B
1aE6JU4GSr+X7486U5yil4PxVRnvhuYv0fyqypMIL7RB577z1mwNUiNtv+/haTg79QNVOobE1Uht
cdcU+CRVGxrS0M4vVThhwfX43YImX6eKGWVLrOuk8EesA4PXJ8gq7cqZl0K8ZIfR1MHNnBMM0Qku
SNxeB9t+dmVQCmG2BgtxUfoxLGvPumiWMlMApYiyqgY+nk92mHXsozbVU4UHy4wY5zPdUiEKjgS0
wKeegTODyF52QZsI1rXouYCNzGzz/6qvFBA1niBkkgZhUWIe985HqZhF4ep3FrpSIzP8Jwzb6gKE
ZMqtyWfuRpWHuu7hHSKuC4lhwkJuPGSbbuvpt7t74x7pDZlFPcpKHs4W5cnKd8GpjjD1td2eMqs0
OYU0rgkncZ+YwRGMm8nxk9kV+71h49YvoFDJT71IVdsRZto57rH15XiqzY+QxLvtTApvJ5tdQUTn
9fHCnDpjuCAKBUN+OuhZ5wOGjhb6cetnlgFbo1lZfsfvf1+4wl4nYHWr0OE7ds4RvWqSUzj5Y2/Y
ho3OKURtl/4jM83O3aEF1P3Vmffn+9Rt0ZH6GIDDBwwd7uTyp7vOxsbzxNw8Db07MALq1cwq1rCq
czSERn66KyisG40rR35GKm6DAeZkO1h1bCmhwyWk3xpPuwrr1vcPrPzSak16KZh6wkMXGI3gfwvm
HxSShQQDHy9HfgT5wq595csjRutZKclVr3AplXrLpZ8YQgmyoSsygy+nY3qOfVNI0U0nM57Wqlu4
lES94jRsVDAlzZIM9LnLZtaYHe5yJ9nCUXu9/Y5X+0AXwuhOIfBqt3IeQ9geI0h+6cRvwUm9poHV
bs1cg80p7Q1WgqXWnX0nmbvM3uBhqxph2b25QEu/5uXvoF4zHyDwzqv50FVgcedkJGaxm1mMbp93
NZJeyqHeruBn5ZAaE86LMbLTqTTP2HrlaqZNdrBt83x2ZLJKx2t4sZRJhSxtk3dBOeFsQ2t+OBGK
AWjY3jE50lkq+t2Is4CNUo7/V0X3zUVyX0E5+KCbLEs9OyC3PhTlNKTR5Kv4WLhA43Q8xpjFRsdu
YMxtrZ/smuX8OW5Jo/yCqMtLNfAgzasIput3u859L3YPDO1bc/OWH4hCFCPsmqzxBeEqxlvujHr0
FJgex5r4XhsQUpdiKAhRWkPsMn3WvSe0Jp3QmrQ9k/tnG9RKYBTaswmpWd+KQpJpEKI6SuZvtW8s
SwHxwyP6q0+lEyjov2VmVdZ818X56CaMoU8STIBDHFiUDCfbY0QC+2bQHHH7Da+WEFUVU0+qIouC
QvsewqQEggQGw2s+bbQ5jRuZ00cfWI87lPAj+B7MDM6ap7yUSKFTI+RckAsSvMZ9hSZiDg0LCCaR
CXt44BgF7VVdXByOBqgimNq2n5UEtyhnpoJLfLp9gat4tBBB4VGldhy2DYjClWtJeVSewbjTmiEW
3v4jS7YQNOvnApCyiU+isMNZetNK7nOzqsg8R7tnsrKtefXL70OBUuMHWueF+D77ziPwsnd32O4c
nx4uM3sQsxK0queLY1GgxElcEw2cDFul/SpeBSyESAUr5i0kT5i8iSzNo6ApCLpG1r7VYe+8nSZS
Qh1QQQa9ATN6YB2LgqeSzw0QHOASCwssRZOVu9ojtwNMsAqE82v5C9QX90fBEg+C6FxvlDljeOyu
wnknWo+z5b2t5auZp4VSqFRPWF6ElR5mEIOEsuy+HN/eTluMYWDV6cFGRfLR3AfubZEsZKIZILuY
yzo+hmaAAfJYIZQV7aByort9EREEQ//Hi1QprOj1qpUMHuKeXjgib9FdgI6N20diwBHd5hJo5dAI
EUQEEel/8+iaMDuRpRHrlhEVY22eqdYUg0Ikf8QimRiMv4ioPBe2cetsf9+HpgvDCPIlEwtJ2fmz
VY9zIZMCJ2xwlJvAV/GKMf711h3GOw4U/yzf79vp+lvZ/xyNgqahGcSgrGcxGN0Erd9ECgfLtZGr
8kxWc80MBrdkUcCUVn2np4geriDjF84e2TGDvnV1+HMaCo5CsVKEoNRm6ENs8nIs7eMQgNRXOsov
6alwvzZsL2Yd3P/IpHAJO44q8NfjVEg3vlQiaQKi2cm7X5AL8tUM27iOt3+EUdg0iY0aNAkOOAs7
htvbr2k1Taz+R+lUnsKkoe2jKJZwFs35QCv1+bzNNnM2HH1/Ofa7mQxxq+7zQhzltxS63HuTAnEc
vImX3i4uyb56ApeLxRC0BukaiqMzObKM5k1KL/g+yJIR3RgY47W81/vUQmIfc4sMKWsWaimF0oQB
UwRx2kIKSgkGkvoysSUb+/AYp1ntKVzKoZQgSspeGkvI+d4jA7KR6xb9sJj3fX/HInVWM+hqc+pC
HG2oYnECDX8KceDesRwf/sTVOWmkRQ/LcXxAs4JGTvMoAznXr+N9oZB7ezxUWJqKkeBNdnwon8F3
dPuqV5Msy99EaU6KldBlUM8fdLCOV0zYE6yDRdMQEBlkpJ/GgfHu5DXsWgqkbJkyaLGEGrsI70N0
45HIb/AO0i9UGHr7eCLh8ZybiXPdns+g0x/M6Ak5PsUEQ3tqoJHVFmw7I3cmamcslr41RFj+MMo2
FcrAiVWOH/ZUoQ3EYPMNruHbUgBliMaszduhmK/aOdZmwhPJ/RezofDKskar6Y+lLMoadcaQ1fz8
TtG0isFBZEAya3sF4S3/+it6Vkm+LTBu/1R6rBY01i3O/74IBeSmH5Ru1nEJO+eNu8S+ra+r2cjl
wSgAEtMkqMfvr7R/eQuw/Pms2Qdoa4RN88y0xJoV1DTDEA1sowN7AHWLWiPw4wCX5Vq1O/A5iU4z
fzQ9Pugaw4ld9SiXoqh76/i2GTOMxFz34Bh8e8sssNrYhptamFxmwCvrVNQVgno4GJQMonj36fgh
X2OHgaurrTrLw1D4PSkNxs4TSCgunY3JgplQgqEH6ybiz6ehoNuYCfo1HyKsGTewsHWLBh12D+xq
cLE4Ct3VNkyFLEVGN+uz44zHa3D6TX7NHU6YWf0aN5vIZX2e/wLJ/zka3cE2gQNo4KcWVunl6IBz
EVjo3sNFngf3WBmP1frO8nwUHHui3qmDgPOBGOOaP/jE3yUBmusJaoEu1i2al6IkXyA+5+7nbuZP
hi6u5jKX8inUnad8okmE/NFFxwJAEc2qiAJYtndWB9pjXoqhsFdTGs2bGqgL5l5q4h+buV7C0Mn/
Arp/PhwFF4kOtomoxFmQBsHWbBK3IJWMSOpYhduYuy+M0T18hdgOwHgLa97f8nAUdhTw1as2h1yo
CzBef+02/Ef9wRLDukMKN8bh39C7t/SHF4Mc2/dmIzfoSovw1cA87M7dM4yzrUVvy7NRUJIKQ5CI
Ic6GpQdHLPvLSfDOOhjr/igsUVUvLorZWOYkuZdRAfkeXGNpx7rj8x/toOmalaqKW12CCkLPFWf7
Ee8wNTAd4O4ZJp53cL7bme1e3ot7zEgwbpFxQpq+Wc0UDogPSNk7wt7fGWbphM4eVIsMOevW/88Z
KTRBqVhshQk3uUclc2hIz81NFBZyWaDQ/EgbVMPZ+xhXJzEWOkITOU/GwPNGi9PNrGnoPfomKsTu
M4xj/Lp3D692YH8PY9TMQIXxJOgxVr5QRpSm53sdJsvZorUQrBsX7n7u7wdjNbMaz/qOFMLE/TRq
uYT7RWsG9sdKG+xhr010+b/Ouxp8B51d2EF9+6Oy7BFN9ZyIWoHsBg6J2WDQQMLWXn+7oMw52BjJ
Z13pqjRd4HVFkgVEtKpMOZBGlHJePB/xODlIEaHbgJTWs+LucEK03RLG6daudCnvryttdDmZAyAw
4e2QPKzJFa3h1igRxbzjnZ2JQUUDjTCsHM6aF4bpZ01UpNm5VISf5xSTIuhG7HSG0jrtm4YG9YL1
7Ne0cymCeo1KVIaCVAvQTss6ffTOhQHOq87RUgBtvCfDF5UEApDzmoMMtGUgfsb8k42ZE+wzYshb
Q9ClOEo1uLwrGy7ElekV6Xz0mv9mCFjtcV1KoJShVYIB4x+QgKoxKncfJJ09IJAI3lY6phzKYoOO
rPPaDnIQ2b+AOTMwr672ANcH/AUMUfNPpj2f5ZEoqx2EY4I01/eRLABj4gguWPPwlFgZtdXQbCmJ
MtVtVQbYKzvN4IRuQaEGRbvczMgfkB2YfS022/2ac7CUSBluXevyCkkVfK6SyFc4dGyLxnimdM4m
b4ogVnqIaOcGPfiO8MaRsX5Gj8TD19Ptb8XQb7qqkBWlFGnhgAsc7SB0dIG9EHod7f6DOnQlIefS
Ok89fCOlsfnqKY5cbSABZ1ahWQpgk9QSS7SK4Xr7YAwgoosLeTUaWT9fItg6ItBS7TYma5vDai5v
oQu03UgyTCPjXc0Zj5cX1ZRBUwkoOtjh9Q5bmZnavlrKWMqjoEJu41jvZjCyXoQX/isn1faETtXU
lXtzwnjRZpcL5LEMyMPlk/nUWJ+Rwg+lnuSpH2fhVo/dTTNjIws31ly55flo3BjKMRF5aApGJ+pz
bc5r1dL7uw1WyaLLmaH5LEBUKezoRm8Uk2DWkJfjAGpG56pbZ5cM7uMnw51ZTU4sD0aBRl1k2For
4ZWB3V3a1L+U18/b2r7qjy4k0DmDqcPKBOyWxmGOsLvSJiQYDr6c58kTtC2gc8+99Fi2umdVdhlQ
TycOMmWYJiHCJYbuA7MZkgXv9MysIHVxybf460+W8msfbJGvRjWyu8qKmSSgu0Oah1lV+y/e4H/w
ih5nCxJPVzj/26YgL4aVJiCC/fDtV3C2vNtmvWVZZgYE0wO0EqjHBy2aPZrqPry/sPikWShFD7HF
glYlaNSZ9TyHfxHb6aYmRxL6RPKJ3IEvvo3hBLBeM/MeKcAo4niQQAkxqyS2XE+bwJoXd79j2fDm
AZ07/8fnTC984rshVacCLwD+zdERrGuJfcMKNoVvAVWfLKhi2Gh6x5On9EoZid/vTXGOb8Gn/xDf
x9d8C6z6//AQKAApVNFPy2EWZ8FJfDk+8e6L4USC6efEO6MgFmLr5G1IYT0+OnmgVd4EithvNEbm
xTmdXfnq2rvd94Aek+mNYV7odEGph9KYaThhj6aal+PRQ5k5tzdGZD+w9l8wXAOdilHKtGkmWfr+
dt59fkB6gFXXWa3ML+CYTg90eo6WgzkMAls8gmUwqr+itnVBuYBlW1azqUtRVIQSp2UxyhmeGXq6
QEyG2BzpWx9LUO/1AyGHV+xJwbYe7OqZFwOxqIRY4EIvf0I3ceCLAg4KQggnsaqN65o2OqQQwcyd
FYwg5ps5+UZkQecFOiXqlHiEuNZEohqpcWyIHghGLO9d8nzI3uF3XcbnS/JQzMz8zImzVRKH5WVT
HkqSauqgaZAfkwwdOLLlheQLQQDjnCyHQad8E7DOhBwnzdiJ2npqB+i1Z6WnmTpKYcqochq2LM06
ihBj2kjuIzpHLKYRZ7km9D4nAanOUCghp3Je0DyCuPOaoBLtWedtQ2SLoLhq2uYm5kxWMoKlLgaV
8OjAOTrFEkS/zH04zscWS9BgFYbNvFnWHR48x1XJgJ0pB/MOgw+k3nOHz6QnrIwPhThQCBEbpjRD
USRNlvjvfV/LCmVQgxI0r5pDkjhKuXkbYzBg1ZLZy3bIasygnOhvWQb2WPGSIfKaolBBgpJPzTB6
TXuIeWRCBcM0MsNMHdkfzdsGYgaWxVucBaHJROMNpM0UQaGnZb2hBv+NILaHpu2efH1MHcPgJIYQ
Y+XqVF6fKfFxczIoP37mrFpxLHK/radDpeRcZ6rSmPhmknXyR+IlRWMpEZdJdwN24CT7KIrasyEF
uuHGnZpox9zLZYXolaRPBIuVg9aq5UH9lJpCKWxP0cI3XYnQUYfGYmxIGYxmIgOGFu6kvkchpeSE
8pxWGbanNEVuPOVDIH3lY17+AuHBdEoiPb5msVg9JM3I2YnvpeAH0CQUIMWhw0o/KU9yq5ja/hyN
bXrq0d+ObLRmcK3dSX35S8zy+CMdvfAaeUGSESUr8gcvnuTExKC1epRAWAue7K4KJLOswuAliEW+
JF7X82hNDvrREae6M1z0vSWKk3Z5HF6xug4r66TEGI8VmKJlJwhFbjcgI/ihgnS/IUHeSPxRKMPk
oUu5KbvLQk5IzYkf/cYOSk9Gq1Dac1efD+OXCdmOt16rtS24RMcXAFKcED5qs9yUskp/z6IkKe06
zTvB4rw8Ce2ka9uLX4od7wy6FAlWqghlhAnSLEciKGhqbJ9vRfWxnjCJaNdZlHtEEAzjPQhzJd60
wxhhz147cQ8d6lrIUIZlk1tGHQiNHZegxSRTp/SvYebn07bF3alE6Xqp2Y6DnwoM5aMbR2YV1zCE
hG5wVceGj+9K4uLdYvN1UIvgTTmomLYbTGHs8prIudoHDj8ZfQIqYY0/t1WODEOaGOGlyRstxIVI
mUy6NsenEEqjq01pFNJ3r0gGg2hxJB5EbDRLTUXIqgi3osiqJRaq3tkJktSY4VDDVCNCrDVHPdb4
lISIu7H6WtK60pR5kT/qWEljV8VU/mq9qSotAxWQ31zhZ7GVdTpce73XDAz1xGKw7wvDu2hhmnIb
oU3S1tHqrhrcxqja0ZKSZMgIVlFo56Hued7iRsVP7G6YxhwLump/KkhbShoWS1WVPjLm4VewStNV
UcGyBAFAQidporErgkwd+0OvFmbTu6oUOF35m0syVgQ+p4UpsEJiWwbvp6EDSHTKcOtonsWGD384
6JEvnCdOHYhh1KozRgVvZ/ChSNgOTUTKTEdPFAekaD2Nc3INNVVeMXy7l8uoIf/PCDpzRIAkQlOw
b1KlLPAgDbHayOlwQEfYaEoaB34mVf26LYQKL6HDkoxRBhgfUYNVUCgAHdq2zttQng6qpjh6l5uB
1uzaWkX6fPxteAHjzayJU3heh3FQDU2krf00qZ2cTz5/yFVdObWeHDlaAeVNq7G7z9NJM6Vw4O3b
Z/xbj2CCeFlUdFUGzwdtJBK91vp64KZDWESGrbQtQtwqb3dKLedWrigC48NRWY/vO1V4fDJZFTQM
5s/atsCFrsZOZl4M+EMQhZrp+3JxNDqusxRsN9ndPhoVaP5LlKDzPCBah0Wn3HutlySjEiP+wGOZ
8VZRs3ex0TFyGYKKUPam6S5ThcZMBK50bgumZwW/JWP7LjovDQVrIr7j+8UheS4LfWwymQ5gvTeN
UrR5vdv0rfEAqhpzlCNLHK5dE5uTtA3zeiAhePhJ4UWMUPv74/18upIi8HBkZF6VDbAO/7xsg5dq
A0NUwkFWJN7ENgtJJFqvdiQastIOBEGz26JSTUDlYI5TWJhG1NVOGrYx/pfBJ2nf/S5DTTZbocn2
actzR56fpsemr3sHS5wqC3yiyTarBmOTlUFxydCgScZs9Jwsjco73c+by+3L/dt3wplgXPDx4NQY
dO6RL0KxqMWWP0jDeFeI5XNTSKxhzxUlBXmRYuDawGqs0yQOxRhWLTya4TD5TXMUxcGzoM/hhya2
LLKpv0XJPETJAuqnCPm+UwkLVUlBbpeDo0I85HEpE0Npxk2dTqkpo4jLeA9rolTogWJg4BwWg4qM
+EzNowHew8FQbLU3a8/tU8br/tvlxJXB3mN7D8wq1vj8VDhNNgJcqyEdKj4s92JTjzbfKeo5S6V6
D49AJWqrNqYyqL5pTGMXMOTTDUp4efMPUBR47xhY0FXKWFVGUimSJ0kHYXAUbEwnnhFZffzBybJl
jHatF6481aTge6fzczMbt7e1c/0HGIquS7KB42qUzdBTXTJSdb4BObXawbfjFgT/fLnT5OlJ4B9L
odxmmnSIOP3E9zXpwtq+/RNWPjNcLxnvQ5M1bNCkYK9sIX/sBMBennaPlSDnu0hLdNkMPE+oGBe+
8sFFeAcCxOC5gOb55wfvJS1qIrnhDykvoRE30iYsKe1k2dHiun/qudCza7GLnUyLUlOajJxx2L/N
lyzqEjrcDVGE0tEFPz0YOA/axB+6WjD2yhh2NrS8hk+rJm9ZxuUM9PnbpkCeogmgl5VhqXnKfHkC
x0+lofCHMIvUjSZk2Q4NgImj+2J3n8Reesd5vXzSc61kgDmd2JhVW5rvWZQNEZzatDciIrneo/2P
PyQi5mBz42GMxqecA8dZ22Me0XgI8uBaR4o5ySXjK6+cGqJ1HeHkbNBoSxr6cjDoHE5d8tnsFJhe
95pHB+yuJIVWmGHt3lbh/3LWPwJnHV+gohR6oii3EGiUPeHK11iPnVpKT3qBiaqo3oVBuMvKMiO9
JjBkrzwfSRNUfF/4YggIxJ+ipziRApUrxYOKFQkWuFv/h7Qr23FbV7ZfJEATKepVg+1uyz2l0xle
hIySqHmm9PV3qfe9Z9u0YKHPTZBsYAfoEslisYZVqzQ3zQcwcyJ9tiHq+ikzTcukGBIIQImGrMOl
qClJ4t6oCz3Yof3Ivb2Fcg1hUZfzHy6/YUnVg1kRRcFAlCWCcKcQ/T0r6GkOs99q0j4AwOwpaX1X
1cnLOMe+/nMchy/cbv1IVfwwxQBXdXZm/levJz8a6dPt71u5uCZcd3hli9OJJ/By7WyiVsVFpwfE
iN2Blm5Sf+cFMtjoRr0taTH5l04QNuJMkqRL/QxOkmKEJCv2K8XjlqM8xdnx820pW+uR7L5aJlSt
yagHaTp46nDqaLcLyV1lW95/IcjWCCy8BvdSdhhoVdutCBs9KFr7YWy+867asZE4RNvIpK6tCA8o
OrktA6gnmVqRcCE0hsnvQcYzr6A/yooeDGP0ldTa0NW1e4DQErEcKEtUQ06H2aFlDcSMjIDwrjhE
Vv4ZfsRwuL1vKy8z0TFOGiEHrhrV3+FRZzZFSxWqRVmqBUYbRu7I+vEOs9ai2Wmo3jtlQmafUtEe
GmZVd1PV9/4EN/Q0Mrv7bJvWsLG914sm8MJgyQ3C8G7KfmwXK+YQN6katK0+O5gA3O71ekg3tOXa
mhH4AbqJ6E7VGZryLq9Zmlp4PXGQQT7wu5mGp67r7yK64Vlevw9wYGEqDcyoRVZC7jPrplxJl4R4
kOqt3+Xlrq4IsnjzcVLFj7DWnw2xYTqvlZNgngT2TWUWXG+51yM37dEeTA2RDShkn7WqHby0COk9
o/0cKCMVH1ZRRFFw3QjDmAmsUjLVChI+rJwbuHWdXhzjkrbBQONyy1ZdKwVVTROxOBwMONFywMYb
qzQTVZhBmZvE68y03Y9l9PH7ZiHLxTA0DEphQy8ulSJTmnSIW0iJzZx4qUBGp+xztrFl16oHKZh+
iwy3jcyCzMc0W3kRis4wAybCOkDoqP3E3bef67Y1/Nt3+9rEQ40hDSk+SuAEGpcLanNtTnjGSaBU
Hd+TKseLpRbqIc90Yz/xYXqLlX7r9V5bn4EoH+8ssuzsvUh0Zk9EaIV5UXYkSBpzyL2453xyVGSY
Tcdsy4hsPGPXqmExpE1s2HwYSQQ3l2ssiwkjyceaBHMOKgU2zP2ub7sttpC1RSG9aSMURb7AkGNE
u0qHuQYKNrDAO1HOj3YaHTSub1iltfNC9M4MEK5bGAsjFZdys+qI3uU0SFjSusNgZnc0M8YDC8sY
sz9RDKjZEG0oycrSbOwbfHdUlIhuS1pfmlQMdm+SIKXV4LE4FkdEiJUzaXa3IWrFf7Ugy8Z4ax3h
CdhXLg/LmEjamKFNgppZ2b7MJ+WYFSk9UK3pg95qorsii/vDpFDDNUedH3MxaVv485UXz0LaCyhO
E4lMDZp6+RWJGCIgVwsa2GqBqEDcd2bkm8U3mgW00JxS65yIonLhGPknazNoWNtvvOdsSVMbyDss
/352P6rGVqNwVkkQp1bi8DYWnhlPsQPfu9rY71VRiLVRK8TIbcQol6IioVhK3zMaMBoz9UiMVoxP
fEoy3bGVQRgbZDDXV5HBYVU106Y6Na339N/ZyvIsi2uzNWiglGH42mRW+6cSobrxxF0vapEC74Cg
VrjQ6lwuqp2pAuuq0kBvWPNDH2xjlxkodzlJ2vYbF3J1RfDzMEfJhgmV4e2lpZAsUzIrsLt4BB2M
0Y7lbiyB9994FFYFUYuimKshypLBP1rNSNEOOCk81sVbFlr5QVXU6nT7PZCxFQh+ltcNdQGGrASu
oGRgWo6CT0mTMCCYX/zVrtCNzHirPDZjM9z3I1GPkZi1+0Iok8/Bz7hLuZrv2zzvX2otuzM5qCHV
NMx8i9fhnimD+V3t0u4Lr6bq0YpH6g1Nl/62UFrcMPMrp24w02QmjkJVNXsxnWe6ZY0NQv+kDQMr
j0K3jJBOpTn5RLJp48hXbBQuJ7QLbxf8eyKzqPaWQAWW6GHQ4fnSHE2N468Ub3XmI2+S/KpLWr+a
cV8PnkGHuNgx8MO8DSmYJjaWLHfTLqcFBxXuMDQCJXG5mFNmaLhQecyCkHE00nJVgOQZdIIei9Jd
za3wAOrF0EtzuHXNqDR+N4UPSW43j2M8pqcsZW9mw41jBsO/EaauHAfcF/hjC2UN3GfJs1C1frC7
PmIB6+n0SiOUJcs8qp5nJFs2rsb1o4hojuGFh+YiHS8jNrt+yXIVVXoa7dyl+S+ji5ymTx0MsHXC
6sPGxUavpoYbiBBcx9+XajYZUduT0spPJXugNkZOzA61NibvXu/dUnJAdhBZdNgpORmMpaC6lurp
aS5Qmc2F9tvUhtmlEXJWt+/7VTRgIFWDDIqNRSGikotYRmoXAFOV2SnEY/qYpcmSeo0tNwsJv8fV
GXa35S3P90VKYQGiELaE36gOwpZd7l6sWnnZo7p+KnLV/DQhzeINZm+BoG78M4cdATqlmz0tNuwX
XRXFhvSraAvS4bgj0Q37gOqE9DD0ddgZTTeUpyGNzBMv5tmvdCH2bdz9SZU4eSxjtXFjO9U+3V72
lYYuguHoGvAm8FbItTujz41ozu3yJOrBnh3DiCoT4IUw0pxJR71ol89d84dXYvroLYRgGChkmhHr
oe4j3cJE4S1GvMTVqZ8L4EzgUfpQp8Rh2dhtXIxrs7jIIqpGdAYLDNjR5dlyUnA9M/LqROox9Iqm
soNOwE3DDATtaY7V+C8buHkfdoJjhGmU6E8a6BsOt3daHs8CnwJfYaFOiiIizM47ze7ZMzCyKAaU
oapOs9bQT6YC2IpKxIJesAxsQD+f+DgVO1Ut+085AZu7k2Tp9AyuhcyZ7ZTedwqxdl1o/9SjudjN
9rQTtFFc9OpVP25/69U1f/9UVBxQeEGiTbbeVTIQG6Re1SkNuelnOnso4GXvq4IZP29LunIeIAl2
GNVM1VBRc5fKmSj7pBpVSHmabS3xajpkDhIM+YYdvjYmy+0ClavJ0OmH2tylAiSsDeuE1gYqoCHG
m9ZDoSP729D8uWtVPrq06Ii4u72y6z0EQbShw1VZapuA1V3KRCw+ZbjVNKjNOZo/FXUK/qYC+KL6
sRIYOel/VJyJsrAKzcJ9ZrYqLZGApX7u+owF6dgDaGWhastOmDOuEidR46j9MFpjgZ/hRuEn2HjF
5FxXZTZtrUzMCiI9NRInVBnHUApqx9GGZ369jyaWBBka3k+4f9LlhcrMTVokLBCA+LmEWRgsCahY
+mkMY5JsKMq1Ol4Kk14BZPBiAsZpzGoGvsdBRIWBaIKzD1t7hG7LKEM8NRhvKrvmrC3jOR8UK0jA
VbA35maAsSXa4CTmQv42WnAWSGeio8mg6QbI6Nrgww1FxguFGDgLcKkltQz51IwktoOZCa8awmMi
EqAD2td50Pa18npbK1f2E3TClFq6ZjL1KlcZdVM5cniIQV9nk+VMRM0Ut2M0tTfchSstMc0lxrEh
RbWWlNHlskyGIZ8Dq8pApekhsfBeow9e8W19q262JUh6qWnNDIxhKcsgo4OnF3/L8dmqko234mrb
sBpEiCrRMKAArGFSrBOGUxsnoSgBG+r4jpfla6H2+UaGd1XIO9wKiXMbEcrlljWxkikhs8qgHxIA
GUnUJw9qVBTFR+/Uspj3GXVIVyChJx0NsTOkjGxWBiJKwrsxtxMXdeV2Q4qs13jVodNwYwDqUlHI
lcxt3OXgaERodKSTW2mp24OkPeR+Y017EX3QtEMWYHqYm60jEYOLKe3cSCeLVCQkx0x9Yp1wa8/q
Ou/2zblyF96F0KXgZyMBAhjJ5fFM2bRkKmx6VDlVgGGN+dtsWsXbgJDovp7s6GuHWPV+BkZvHxlz
4jKjNb+oPY2eqWiyfa+wwmnMqL0vqqzB7F/zV1naRutQbkZ0w2GQ/dflYwlQIJQBG4rnZzmdM98G
8V3I2VzQY/RmVf6O7DV/OA3fbm+JjJ0HAAS1KWQaTAvVgWWilCTFmKeG5Rk7AtyXu5jTVd5psa24
qPk0e1QEhVdMTe13omYeZ0n6QNtW7JWOFhFSgn14X+qs9jF5NX6wMOL1ZClJ+dqoZfeS5QwzoqZR
2c9zHHKvaSPV6zrNxvDQqSetb1rAdzuxBkTvhuWSfRMsyl4y3cwC5hN5U8mgAFydz2Km7GiCir2s
9pre3in99xT5jdvbtyVIPiN1Aq6jtdhxmI+ANrjGaDh58pgOb/+FHDyjyBAiq42i5uUpzXrRdYkJ
ORaZMMOe+naRfK/M2heztbstauXSIzz8V5RkWkD9Uap5zNixs/unMKdvVr3rplNHwGKkjxv2ckuY
dFCKlYLhpMS6wJmnRN5JaV4O3VZvxNoh2XgQNYD8oOVyPKZnfWIMQH0fs2HGXA8jL+7asmEHNvUP
pjVpG2e1nMV51LsoH+AfoB/AUcG7kpwrdTBiTIKDuLGxhZPSovcaPdmip5Z5mRBBaMYCHNcsfVF0
Gb+UIufFbdAcBqOeVLWbkCis/CHuhi9tNFiYHG2N+o92bBdbOmWxcEU79b2rCr2b3LS0+9eeqUXs
NdEYRQ7y6kYEdrsyNQ10bU7zz4Hm2TMFUbnhF6mph3CfIkP7pVaNAYT+1Dcj81D0QTib6FG9VRW7
Mn5UQ0ls4eJEbhLoQuli5YYpZsKJcgSEv/48WA49qJqr8H3Yblzhq0gWGwkPV0eh9N1xlLsQq5by
grE+CkDA0e3qh9opfk6Ndw9G2K3350o1AOZF4VJHqgzB9xUcW5v6JLQ0EQU2ByZnYM9A9B/MhmCY
WKE4nfZ9qCOvNDgqY/mXGf+L47qb/eBPyhZ28+rmXX6KJQWJOdI1WpmMUdAp97nK4drV+0zfWyNz
LKXYf9CmvAuz8JwBJA7iQUnY2JUTibspCpLsS2Io/jD9HeLXrMyOg/h6W5TsS+I0MdMFhSsLp7k0
9VxaSqUDEWcLeHig8drTw3uBPocpfrwt5MqiULgPKGeCsxG+MVzKSyE2AS+ZWlpJ0OTs1IdvoZbu
xzjHUW1EFlfwJCwHkrAWG4kk+AGSgRxsOwzjXABEpilHYmEwm4E4o6uN8tNYG9M+FaXwM41EOxpp
6ZOIWbubYpY6Y8yGPfpx9Gd1BGy91OBa1/BcnkK49Y99YbyUg229AKCMWWe3d0fmCV5Mk43qP8rZ
i6MNR/hye8wQvSPJmPAgRuuNeadFgSB3qPfmT/a9hiE7P9rfYejtwufiD775tvDlZ19Y33fZiKBh
f3E4cjaVFmHcaihMBH2OnJvblsH8DM4Km+/F6NQb4JSr0uE/K/0/aZi/dbnSKQGEHfwmPKj57ziq
75Jq8vTZ3FuE7SwbnUjTcUiZV3yBLc2seWOtq+JRHEYnAKqBqBRL4mu0/zSTSnig5YNj1iVAaSHK
l2Rw0Krk1KrAs0CeCPkWNV/61vRiDoTe7f1esSP2+SdIV6HU0pSkhGK/px8Rf7MwozBUvKFTXWML
abXyJiCkWoDTqPMtYf7lZsfCMivE2TwIp8NY/xXh7ETD9xxdjnr0maRbLdbXl1xHvnyx1SaiYPW9
devM/x4Lo8savY8DLQkGRl3w8XsFMOEk/3l7C1deIEjSEf4A2gWovhyWsDCJdA4POhh2xNHd+pRh
qHVMncprNxT22joiawbYAnLxAIGgfnK5haNSqaw0DYxyHfWl48LJlc/5lhC5hxn3H1KWyVo4JCTp
5JIs19oZFcQoCUZfBOE9dV+o6UeegsGHfONlWTukc1GLep4dEs8K9IZmEFWXfxTFjZ4L+9g1G5HY
VaPKsiAAihmMGnwuQ645UT61SVm0SaDv6xfjq+qjG89prN1z/TMTwEkWn29rxNoxncuTjimtJ6Lz
HvJKEE5llZfFKD1NW+nNa1N5uSrpPqVkarnSQkoy+4m/A8ZJ85tn+4+5kW2U+8Df9WEJM2GRLSRw
ZQdcsSLDCilJ0IvyxTLyJzUq96UVv7Am3VWz7SZF6zbmVzuqhMO65nGelL81+lCV/nB7X1cMJiIo
BIYIrQFLwPIv1aWGG11Zec4D61F7pG/sN/V+lZ56aNwIv28LW1PNc1nLIZ+p5iymyl7gVkFb3Fc6
Gpqsn03dO6PYGumypi24z/AQEHAg2F3s5pmgLKnjOmMjDyiGTBVj4vQEE+H5hs9zVX5eLgFaJZDw
t/ALkcelmAUOEBXtzAMUnJ/5E70HJjR/yV+GVy2o3dAr08KZMPTs47sIsKSFdgKk/ZHyvJQamxhe
NJsmDyK1dxT4Kmh3dpCjGcwNV2vVai14PwOtjBjiITupFuJ4DWqaBF/Jjk7OfByf0C2JsdoIgDas
1qoensuSXs1q5kLLFMga3WVM3vfW+QIvwVmGho4bD/SyQZcOEYo0Z8vSLzewbVS9Q3Y4CVqf+P/V
DwdwChVlIHDwel3+cFUb9DgK0ePQ8u6p1HKwKcMx8z6uAsDk/keItAJEhxqdRQN3kkQOrbrHyiid
1H6OGrahA6t7hSy+ZSNMu6bp1M1a2Hba84BbOXcahT+qyrhV5Vl97gG+glOxcGQCdXy5aaIuq6bJ
cF8nfRD7JtbwTNoz8RoAhFGeYL8mEHOgZkoyvyuE7YejzTeU4tprQxsQIH6gisBVRgxz+QkI5wXG
k6mwgwnBxEKbHRu0ofuxavyd2op4Auw1Gzq/ZqUwIgcVY9Tk4XlI5jCcMf04TJeLzO09kjXzAcFv
6nLM2NpY3IrhhXcDmAPwfOjFlsvgtFL7eiyiNNDI3xL7B5fASBt3aaS9rZgrS7oQJB1kFPd9ZXKF
B0TPfGDU78ORBCDE8G+LWXmnl1gT7S/akueRTWCELv0hT9I0SEa79quwiEZnmu2flOeti2Jk7HAW
ak5XsDFCl/+4CYFaX+e/HyAd3awkDYKbMg1aTf2qK+q+V8ljNimHUKWjI5j5wKnxpY7qw9S3kYMS
J/CTvM7cnPexJ7JcdRIgkzfMwtpXLZS6SzgAAIJcgC5KYPHA7pAGcUMcS3A/m1+simxkKNeUCeU2
VJ2R1kOSSIpla27EPTBsy9rbU13/iI1HTU8ONhI1t095bTkGUiQ4aGAz0etzeSUT5KES1c6wHKPx
NXCMwl9o6w+XdCja486kyAa7N6wxbPM06H0KDERcfNbaPyV6rD/fXs2i+tKrgwoVWWC1aN5AH97l
akZjsPnYzFmg6HbhNkNVIiQd/dtC1rbsXIi0mIl0lRmVahbEmWv4Olh+Pv7zLaTrkApDDzjcn8tF
5FFjtC2p8By0X/XsjeuHhv+9LWJNvVCJQoyJeZCgUZDiF63OMWbbriEiesjDF5He9aFH87vbUtZO
AyBYPDYAFehEZimq+5A0gsAiGuVc/UHzGpgvCfqcNwzvWpwEYOy/cqSXummrUhm1OA2qrxm8QSV2
Qq0AnUzoqFHnNrW6D/PsPqtqZ56CzIofCs3cuK9rr+vFN0iHVrZZX4F2CuNMwKD1G1Ur+od9q44N
8+LSj59vb+zKO4rmZeTfgdwA9kB2vREVJi0ZeRqUSjAl+aPIOpe2hzGN/bjaas1aUXckUJEqQDkQ
j6iMzO+bxIxA45gGuZidjv6N2sLJLLJxqVY0Ei08QM+i5o8M2jup6Vk0MSh1PIbNhDNkP9WsQ1lm
Bx4aHOIWnnV1OUgGozsMiDWqSpaVR6yvW6Hjme4bRy8jd57vp2IL87ii+ksRdel+WrobDemCjXWR
tNyyYFYZhTZGrto2/8WO4ehRswZ2xwS6/tJMZGPLo66laVA3v5L5eRgSPM8YlNF8uq1sayeDxjy0
TUPV4LhJG0Z5aAIXbGMp8IONMQZPUOQa2R5UXRsXee1oYCgW7CYCPvC7XK4IhZ5GAM6bBSTH1Cjz
iw2mHot/PLJbTMWC412ITmSMezrUQ5gPLYRQcMky344etfhUZ1vokmVbpKcIpaQFybUUk4CwlRaD
rhLR5pDTpqGTJKnfNMldSmuvQ3NaGd3HPbtHI8SGu7sW4kEeOlugFnjRr7rH8r6Z5lHD4xToz+gY
6B11XzwysKt4/e8hBSRv49Cu06MLfuJfgZJ6VCpHg1W6CHzV/cxTPs9+4Rt3t3VwTciCTgMaDkES
2govNzMls5rnw5QFs/aUCsdy9Qp4v91vs/pyW9CaHSd4FZE/BM4f+V7pVnHOMD17MDI0qzi5z4qX
dJeljvU2/4lSd9qqWazdrXNpksYXalUryJtCGYcIqPKfZtQ7g9q628nR5SfJ6nguaTFYZ/Z1LiMt
JoqJHeyPs5UdxHc8jcXod9QtU3dIjwnftZXX1/fp7vaWrjxWFzu63PozyRU1jFzYOrqaTlUcCL/9
3fYO+/n/EyLdtiGa5ySycGyi3X/nP9Jvc+mGL7dlrJknNEIjdIbzD8iKLENt4t6esjxoO/67RPNN
O6Obibbe/0+M9HQorSriScnzoGrJoSjiuzmbvlsm33Kb1pYDF/AdrI4oQzaEgLqFRjGneTCiC9rp
0V6zS8doKTSQrWza2muI9wMgp4VXEa75pQoANQIAlFbkgW1w6mohGnUppnTc3reVuwTIPSIy4EiR
GJI9CBE1to2ZLjC4beLGBEQCre6iNApM3IaktcwyOoFh9DQU71Gkka6txWqW9UxkAe/v+zZ2SPeg
Z1/qct9XQF78Uof7KfmZRz9Qeq414k7dlnuxutaFxAfJnIVHRwpBeNiUhhih7qV6sBC0VcluDJNl
YM3tPV2pqSIkRE0F7h+Aa+iZvDy5uAW3I/7kGMts7Ex39n7m98L54xjIWxeYJZmivLIhckVZLkRK
yjKn0ZSaY5Kj6jHs1PvRV/3EiTvnSbuv78Qe0903JK5cBAhE97iNYAiYj+WDzgyUppXEHlSYxjDL
9yX4wFCdUuKn28tasYLgZzEX8rjlvGTmoZ5W6PvowixIDROtu/s5w4gI47kL35R2I2W+8ljCrQVz
h4n+E/A8SQa3q4HPISluWwHyG2fIIw5KQJ7v88kUd1WPeDJHD+YpQQfmf7GT6MUCsxrSskgoSM80
kjW6nuNXYJnBMPzpAz58HECCdjPg1VHjh16COO3ysIwhLKs4iuOg735WgOGrBK2Q/X2O1lUbhejb
h7aiGcjIAjgC/NvSXibdc3CYtVSZpySY48ot6vs2Mp1m2gjmVu4yvEO40ADwIhyX87Ig+cz1lJio
h5nP+dx7KvlLbdQ0Po4eWfq8/pUjqUVixXAMTZTDLPJCQ8vrlR+8fAGoe8NmrGg6bDyS/4tphA5K
DiHTiGhAW5sEoDz1GQIGLyEaSvManM88/T4PlbZxTKs7+B+JwAxf6oTZakaFvoMkqKzMNRH+6/yl
AMcqVbONta0qxJkk2RxmFS+0IkRJsQ0BpRpVLJD+EL21EaRsyZFsoN3XYqEMTIK8RgXP4B7JEUZu
EYMsd0XyCeHIID1jAjqIBJ10l9C/FqaEFQBRNETsbS09DMa4FaauCwEyEc06QCXKh5OOLVFHjmwW
qrAzjf5a6fT79i1dsXdYxr8SpEMZoijtMw0SUrX1M/MHGHzdRrUOinYCb4GH0M69LXBtSYiEUZV/
D/FlgoTe5mgBphCIUu9jAWYEdWrebou4VgBjeW0BZFogGti8S5UG508otBw2XKmYW8ap03U/xVZt
5HrjFiGghlvYgIFNl4QMrZXOPfLkQVmFu8wmD9z4nFDzGAvxGOcd6Fqsw+1lXd9UQPvxQKCWC2ME
m3q5rCZUTBsY7jxAk7Yz4CESTxF7HfiHDcKlGOn6mL2ddUpf5gE6CMCvbPUPc/VAt1ByW4uRXoek
Cru4KSq8s9TPMpI4SYsMY15nTmP/ub1v1zYVC1oKS6jeWSgTSwvSbSVjXB1zIIIew6R668BtU4kW
ywKGNqbebWlregGqASTQ4UijACrpRaj2CrxCeNIxR2U/QXJMEW81ppPWTfcX/U7bSZkrdV9uL0pm
8GaXJkWZPU+JrA5jeqs+MDPeeC0gmh6YusqD0YstrqAVUfAdwNwA3AIceDlMsICtKqdYG4I0Cc1T
LrKvgkf6brZIv7+9jVdmAk86YBELxcfSyiRnGpuQ6kpdD0OAkqqnWJUXZxtpkeUpvTDglxJkbEQe
ZrRtKqwFt1Vx+l7tfUhsdnORdgeA97irqI2+M0lreyIV2ufbC7xONi3y8cSjbgrgK5GZPWJWagWc
0CEYfpn6s+neaZYD8hRgPMGc6TaYKXRb4JVivstDGgMxF4o7cp8Ty0ua1gzrFa1b/omBhgIPfe/N
ysYzf3XdJDmLDp1FBEMdxmj51CFH7CJSO5b+GnmN8aBvFuVXtdH6d0XSVTN6k+uhjRVB4+s3EMve
JX9sv3MaP8GMatVLdxtntrW05d/PlhZFSVwPAFAEp/nXU+xp9x/GHy17B/ZvZD5RNcYTdikAHnvU
jjX2bv5VJu7slrrn39aCK7srSZCMYVkh45gvWtDSYwZa07AloDYFQ/Kv23Kuw3xJkGTg0b3d6zUx
cL2SF956SfNkmk53CMLBqTIHsyG+CGOfkt9bNE+bghfLcnZIFamjOYsgmDzqduWo7riLa/fLuDPU
A7n/1vyonI09XdXDs1Nb/v1M4tzVqRZrOLVOfUuNkxm9ZcYG7cuWCEnVyzBRp4Sb2E3jaRA/R3Yq
je8bJ7Z4+lcG8WwZknYDtzjn+aJ8aZx7oP2yY9f8WrVO6nUvdrEP9Q1DsWbiwYiIhnT4z4hJpTWB
JZ0b4F4dAjURjhriMTaqDRFr23YuQlpSG6OdmkfJGOjCGe/oMdl47LeWsNjcs5PHMIYCMrCEjn/X
u0c+vGycyZYAKR6MDU1pazMegxDZh+oOjQN1/GD8GF+HE3tQj5+TR+5mz7eFbmyaTPGedRGgs1Y0
BllRe6VWuyXwiQXdwG2tSgHfBogOl2wLW/79bOuqBNwDWYGjCYWrOwACNBuBxtp7B5Kp/wiQ1Ask
OmPWdukYFL+B3XA5eW3z/TD4TbI3t0oRq0YHIRrmgjAU+0AOc7mauMhCHUxCYzBp39WFhnyHDBUm
LGIMFHPN7zikjdWteS//Ebj0SEsCh1R0jbUIdCvDVRPX+tmBpWXEaBlkyDbUfH0r/3d1EHb1LPXp
yHg5IpE5/bUdR/z98XFtABESYlz0Y8A9ln101lsjmtmgc1XzXPDXLD5N/PW2Wq8s4kKE9CCVZVVZ
KchOA137Vma/cV3r8rFF//+TVm5c25VH9kLUcqvPdFvvK3QdY8RLkGctEh0/DPZNYIKIthWDrstB
sRel2PcZF5dyFuM2DgbuEFTAHplbMCTyMBnGtLc0YMXzwYr+lSQZuoUBQ5ssXKau5G6KeT1mofip
4SqhcOjG7q3YPJBGM6RU0EBtA8tzuapInfSJVdkIjHvvFObsjMh+3daF1Y3D7J73MBp8hpLxIZox
d2kFhR7V+7yOdqBMdEx6MEV+uC1obd+QsEZFGV0wqMtLmsBqQUYz6wWa/nsnEXdZ9YUV35b8mtZ/
3L9Hehzl+WV+xIIDudy2rORjkhilAE5+eG0Vp9D8qnaBN0k/DE0Ckd65JGlROi+jUTVbEWDiAZio
DB67fVNsBdLX1eRFDKAG+IPKIRzjywWB7imySDKIoDPcKlD9sNyrykFQZ8729V251Z27Zh/OxUlq
N7LcKhWBo4qN9Eh/K3rkJdMXPfI1bQ+U8UaDxcrzd7E46bQm5CVtkWJxZOBeXqpOHj4PH+Q+BEgN
BT28SsALA0iDdo7LHeS2IgrezuIVyK741SCFecciulW4kDbuSor09hVpnCVGpolX8pWPe1CpjBpo
Fl9S84cyfr19neSGBlmW3D1HeWPkSgtZqRIo+TeWg5TsO/2uF0GCqlo3OHF64A+l+KRPD4hst6pd
MlruH/koxoLECpH7VfEyTlhtgPNNYCyvDmY5Lx98Bxxz5I6f0PXLdm+31/uOQzrzya/kSVetoIWV
4JDFq7nPuk9k9obDNO2q/d8CtbxiPx6mn/hzSHYT/lbusr23NczzfQzhrU+QbOWw5JxagrE+TP2W
sccOTT5lMfglP7RoWeVHC40Xo5Y89mnnNeU32v2YANqbizsUDF1WHtP4T1n7FMMGxbGrOngnL3Ox
T1vywBTMO2SjWylPbVffdVS7HzG0fNqoB6wrDRBLDFl/4A9kax92lPZ9bIlXTJdQ3XC//G7ujN3y
39gVzU7o+/jeu310kuX/5+QAyXtnqUVJR7Je1WSjx1JXxKsAzM30qrJGQSeazMQZweTshdY0g/MN
Teu3xa5rzJlcyYyJOuqomVLx2uqI7gcvKcYdgX9ghk8o8KRmuhuVL1q1j4ZTb9+NEQjAbCfRHToS
L6Zf8xSoXzK6SXhSimO58XVyw84/u2KhkgtWTIqgT3JbM4bhW/OAo2hM7tDkd1Y9IL+XMVSd7sBR
ZI2K09yHm0UHmTX1H7lgRUIrC6q7yKBfWsJMMdGEGuE0SDzsOAX7C5hGaDg5FSu80J6cKMow9s5X
wmODnIF2qqpXZC00cEDMfeLks3G0IvB6PU3lfQVm5duHtrYtiIIAOkNaFUwhsssz0LGgYcX610Y8
5BhdVCUv0FVhJm46FJgT+BpVzjgFZMNlWNFRtGgZ4ANEWwtog+RdseoCU9KU4XVW31qt3M9035b1
ThS5b4wfC1iWE4AsEJeBpwSlHRkoYNs5Wh1MhjHt4rEyY2cY31JlR3Vk5Y/olTFfNrZUymb8I2/B
jwLOAt45md50MJWCzJgV/zqlfflJiEj3K8hFi7fpqmgT8o0Mg2wSHOYnPRqt+6zA/Mrb37DyMIKk
FwAgMGkisDEl412ZWaY3iT28vrBYR4bZdFQ0USq/s7lxs62u2veCo2SnAQEGJgk2TgWVpCQtm+1e
KXI6vqZ0Kh5mkygvmdUpmF6YRhQUKl15L3povFE1kxd1YFsuUPcvJrv3k2nWA2VmGLJIjcmd/oez
69pxHFmWX0SA3rwWrVxL3S22mReizQzJovfm62+w99xdieIRsQcLzA4wgJJlMyszMsIDyRbC49xq
FKrqTV00uyZUXehGCobCD7I+KmD8br081QsNlxlEbmtTgPRnyVW5zTQBZzEddD/FoRZJAzosS2QH
pIKrRsB9IwnFuHLFL21k3HngkEMNBIDe2UbuA7bwwyRCWiROX8G//igyn0r32BYPleDeX9R53v5n
YwEwDMQB6ouQGptFbrFad+Bmybqz6JmauIFW6UbjoLcV5CTv/rQgHQQa7HWoOj1RGKCK18roc1jR
fz4AYTHkdVEMnKMs87bxR4UpunMhWl6v2k0RWJMEbJ4ZID/cleMmDbcJKvmy+MU2z1kDguMCisbD
W0r90/3ZWNriMvicoVUJVQc8A6/vVSkdpVaU8u7MeL+K5mvQjlFOSpko2cNqgD5Lefw1bhSeUAsH
cBuI6mtbIBtLuiBtujNf00/AMEmkyIjBwqP81TK5DgXghl9BAy0v9oXNmTf1y57PM77tzoLHfAmq
TT07y+FC/W0WVzbgLcbQgE2H64mXjgZfr6LlZu+E/wwaUzyVmlmwSF8PesxrsFlydXdOxJ1IN0Wz
l+JD1Byh1lubYa9n6NIp8x1HcYWORnoY15iYFlcYjTT//wGzo1U2SSEO024TAsaU4oT0Ump5JxHk
4Q2oxZRUXInx10Y8fdBF8gQuXKZUxjLTgXvouWpTJNpeatbyj4s+Fwf474HNni1MBwk1jWJmB6Zy
uKgwWLzKc3kTMj2BjB2yNZPeW2BRiSSSff/Y/Jd99bfxeY7V63mlG0QMso6tgyzruYlsu/pmju5z
5awEXcsrCGVEuPpJsmG2hxmvRJK9gi0leS9Yp46eU+A7hyfBe9FWTC1P6kQ8KEzW8O68Xrww8Hs+
ZMvu3KW/u/Agg6naw+s9NdC+hlxY5ll/svrP/zKZ6MQCX/VEjn8TPWV1ytYtDmkD36WCbseS8FzK
obWsMxppJUdt6k1TO8Hv+4Z/qIpvXO6F4ZkrgF6VGmdSh8M5goHvCVSV7sgCbpLjDsQ9GEz6xRkl
bAgxOx8yGZuuO+S16mgI7rqa6pAl3VDxHBSngn3mvQb0xzZyXT2Sag3fkkh01HblRTndF/c+eRYl
VEVX902GuQK3ULxRkWHzO6dm1noWl6YGaTWwXE6cmgj3ZvdW0HdZM0Ks4ky1g2QFZtroQpWT5MWT
bNmHvLURgxcAzMPxZ+Vq5ZlJ0fgweiTTvBPPHPCCl7MDiMy2JbAnp360O8Hp8b6/v4ILRwP4HRZN
QOBYx2tk9pXoRA64nJlmw07Gbe89SsIGIujGIB4LaY3hcNkYhAlANwxvOe/D8MKxj5hEwjlMQYDs
+EIHZQIiR18sevDTlq5EnwsrjbH9Y252vwEyzoHKXezOGin3nm0pw/80eX8bmAMoaC9J0Bpnu3Me
V3rByuaQfvhb35ZG9Lh1a8T008acbdzL4fzcPBduoWDyTqwGDGcnkXZlqn5wK/d+fHZFirlQR2mL
H+fpswcgHK9UyLeIm9QvjFKsjao+MjVR6o2Kk+L1LIiaRCB5ymPplVs+rA/RsJainqc/J8+PAaPP
Dug89CLN23HBv8z76F/D3mSzk6Z4+UMwxJOCfM0rutoN0XvLSb8R3CtbiVZlSqQm/ZfA67++AX2S
+ACgX6EFdX2dt2LeaIGALZsXjwH/hFo6pMFl39dFfuUpuuQRJ3KXv03N4gxa9JlWCjJOR6Eci9Sp
3wrkQ4ew2rPMNvwqJYMePPCweGsq8IsbCy+Hn+wAiluzG1GIPK8sOQaGm0wljNZBq7in9doWWwhr
pmfv32amf7/Yv1Wf5nRQve7MDo4aDlZb7TK9z0vSvPuNXTbHZqeOBNRE8QDyyfSDW5ngn+a1mz1+
8QGztaxzjpaxFCAZvOmt9gz5jZBEZmNXen06SpZg/WLIaBwoSwbjoY2dWu/tWscrInMe79+6y8dN
FNFtDiZkwNZmUYLvDUmDahIScvFDD51yYFBYkImWRly+UWoj/iOV+FS81VVNhFH3xgetear1xnu/
/yFzQs6/9vfFh8yeFEWUZWMSZkgLHduMvGH+uacqcWoF4gR2AmXRGCvypFC9xbuV7/Zj9MSVVj3q
VdQYdWGBASQ6BuhQTf8lndRfX4bsPR54U6J5TuRdIQTW1DDsz0KbvYVa8T3UuyD5uD/+6UzdbAn0
Y02U8mCMnj8uVKEeJI5iHdKeY5DVBXmyx4aGXKZm5tVgvFzDDy6etamQCNw0HO78rKWoeHRJQ/sz
yD7oVqjG6GMIaLrST7541C6szI5arwlerHAF5i5qxD1Ei/1dLgSBlUm19nx/Bn+khG6mEKUVBDsa
JM7nFClqw6ZlWGMKEU+1Vm0NW97mbTTNu4wV2PkbdovVfxl0w24rcxiOme3vX6PNYGm/Gsvf5GZj
cXZnpX+CD0nRq2aDP1vzObRifS0gWArONTzU//7W2Q0AflYgCnLcAJQPSDaQnkNWwDtA8yfieaIW
juc/1Yf/JRN3ZXZ2s3vg4wjlGluZyQ8h+yvznltho6ZHCTCw5JRzuGXuL8ri+l+Mc/aCzCKViwI1
7s9KGw7brO9LM2vaciOr4VrX9VIyBoNDCmtSZ8Q5nQ2uBMtz4odlf87MbltbvJ2eOIP5kp+n1QUt
/l62Urty7g9w8dxeGJ0NsGX6qS0hxf3JdN4OimChnpeZuC+rQCJBJvgEAGBlJdxb9tAXVmcBZQI2
PTUNMFS+y8zekeoR0OZj6UBPrUwPYD7iPWR1TSZZuzWW1/PvOZ4/KrkGkaaHyvaZleojj3cDCkwq
061chv/lePxjZu4MYijFNXWOQpeGNP8p0lS9ZbehR3jl239v04Ao3DOzFnsulSaQ9ucnLkm0Tktz
wHji8RHXgEbvHLKOn2i6gpxpHUIxNzRwGW+kftRrzwI82S5T3wACyRC5U5W+a9VHoWyYD5/5w/c7
cK7psrj2ZFkqnV193Gx7cyXTppGAo5R4pk/tqnms6VkVjaHbJGgN0CFenhlStKONSmpQHGn/PrF7
ZX+205lQg741g6XPU18PzSTbR4pZ56Wu5Gv1/8X3EvyuAIk6MDDNReMYIW1bsYTX8MQ3fnDk5l1m
wLZj3z+6/2W5/zEzCzc92U/HCTxxpowlgqYBpRBRfa6TI1p9zALNSgh5eEBFVCPGXpOwIVTA1TLE
H4nisNmxZ3IShzsuanU+5FbO+NoczDxnyIiFyrd1fwZHnC5GgZ56lsRkj80qAeLyxXkx3TNn1HuZ
0nJsA68QZRYN95H2UBT0PddOGnVSP9+N7LswPiXsltaO1zQGeC+3jLovtDXA+tKgQVcAhzFJUd6o
+YZqUPdSNuB6UYr+QwzbyY7YG30uc/s2SaS1WZ427TxmuDQozJ4CtSbSoACIwH+o5JPA1gREuE1o
hdk24dfKBUu+AqVFFqTOE0vinIFEHWqB7zMPJ/jDzz6rYMOCLrwpFLv7vL+zlwyhxo5kD6+hJXje
deUxUqdOTGbnviiMMcclxjRuXnbOmIVHVVy7rRfqe0A5IakJ+b1JX2p2MwwR3udei9LomCl21Lhd
n0CkrdXVZitoOy3ntkL4R0v/ZVfrT1x+aXbmBH2uFiIpUIZzCIaQahsWb9Ea58PS9rgwMa+Rj1I/
ZCkDTca2euvaY1n20NuzwlgkanQuozXvurRuyJpyQCEAkQEOgOvdyIReITAZM5zrAGmcCM8+5ZFv
HLVrnACVwn+7SdB4D+o33H8odkNp79qYr5Y9DQKoYIoArJRWy38IvzKeKNGK37g909d25kdMjWgc
+rDDaNta+TUqbzl6QZ/uD+b2NXNtZHaV120MAUYKZAyQDoXOix67ZbKBte5bWXi4wwzE06bqD7Kp
8/Q2xA4HtgVU/iz1nN6rn4h+eh6ctObIGH4FaZF2k73x4TczvCTSThm+B2QQ8oAxJKAGCpE6Qf0V
hL9FQBuGbarmDi9u+Mzw4Wm6poPSxMq03O7f6++dzT3Q4qGkdECdJdlpGB9rpzJamaCVRfZXUMNr
lmYLkACognYZWCqVTaBuIqkwI/8VfXk6S1mgNVYwewvYGowMDgLpMPSXokv7evdiUEwQ9RpGFsUH
oQ2cKjfL9rkXelJ0zXMKtiDV6iqWdNFIACqhIqujwZaEnl2zm6bVufSDpuAj7FBS2vBrTeq3cbKM
ax71D3CAqSgPzz6va0GT2lf8gDoI55lqWQwkysEv3Eb098qeXDhfk0tRgIQDN/QNr5WQcWoFmA9/
Fku46F7n0OuVmcrwrElPkLrJi2MrByRinktfQhckkbLHnHmsATMK/1BpRwP6lajfCvreoNndvEGE
kml8K6tXNsjKZ851QnwuxxXmify5FSPeAiWtWStFuEXCNToFQ73WDvLDaXDt2eH/AHCZqEynYtvs
CQEKtjiJgGU97zKCdFpBjrL++fkp6p+n/evr6/v7+8PDx9ZFio386Uisf//rZYF95HHQ3zfx7Mxb
QfNAljvQtErnYA+cBZHt3pIsMCIdfDu0651ge5bwlNijI284MzvKJmsrlMRb6q7Sdt/650mFTJn4
1yG7cdO6Hmq+KsfQPDtLACYQq4bglA9yK+a9ctYgigupcpQ14U/AQDJBhefKM1xAlbBsFPnMboN3
zRodkLo8pKYMjvD7E8xN7n2+wBPdDugl0bNyk5YbWIEKQ6PJ54wcBx3M4Prb0Se/RVIYp/37NiAd
eblv8ge7cmMSbVLgkJnitzkpmYLWiBxc5PLZ2B3K0/lo/bIORqwPuhaST2tzROs0OVsE18pTdXIc
R3e2pmkTisEbj7sVv7rwIMRUX3zNLP4JRpTN2SyXzwoJzaw1KhdAvvBMHV0v9v02RjZpuwZtWjMq
zPLF2NEQou0xBXhwvui/hs8iNoVXYT8+QNGsfamhJP3sP6/M++Sm7sz7HMDJhhRP8KDAvBsH49fh
aB2PqWEdA50hvwryOU26lUBtjmSb8sHAvD9Ton/wJDs6j9KpIc7KRpjryiD0nKYexDB4pWgTN961
9ynTWPaHvpLP3qF5OljlPg6t/StvaaaNvh+d+/0IfOefYauswRMXN/2F4emWvShdQAUI6WEehkfO
4PXsoD2XrV1EeP9btfB2f9oXskwYJQiifvqiRbQEXRvrQd+RhWyNE5aQcd9qbjeCvOPU+wfvVQl1
+hRAeGxlam9DYECDIfEERii0GUCH6NomiIiZLux99ZxjRSXTze3MWRnWrW++NjGFMhdzmIZQUu48
TzmztrgF4NakVmgyekteX1FNc0RnFYqxZnF2UgFEaITYZ5Rzb7RGp/sO81DuIpd74o3MwgZ10oO3
cj3+VCVmZwZErgB6apAYBufCbIvKXDHwflxhlODIb3eBrpmF/hkY4CvXY4Lyv5VZKXkq7GJb2NUB
aAhrmoPE9glrPcVG6FCjJyfJLgk16SNYsklEpq9v8LfcDo2YMPor4It6t5M28YHZ1LpveXqwKcCT
/8xY6sqIFnfGxYBmu1FOyiRklFI5G7nlP7rZca2P76dAMJsyINJV0DOCIHRSpL3eGArK9HXSKsq5
NkRd2Hkn5im3qIUZM0cn+hUYo+NvK5t7raySqLvMCnYBqe3ajrCI3hOPeQC5t+M9dOt+deEKRK0G
rxdgKxfoHqjahqkah+oZKnNmY/4qN4o17nmT+Oc41L3X+2dkITUGbMSFudkZgbkkHlOqnhsT/emA
5luKiTwQ0cyPzAgtagcmYmqiGPftzps3p4v1yu7spPheFYilgGHKtrqtN9lDSHrSgkbgtdi0dvvg
mfcNLtynP2hrDaIVYCWZ926OJYS4adyrZ8+mhuDUOyysxTrFyp2zZmYWjAoQDUPWFGYQBjr9xn/U
bOrkuvJ+fzQL1VxoswA8/v/DmT07Ykg8K0XXqee3dIMGHCt6BCL2yT/I+9FuoJChwEUiqfnOrRme
fnh+dMA8B910tFKBr3U2QBmhfBZLg3qu98VW/pC3sVGaoqHYw3P0JZ3uD3PafHNjkF5A9kIE5leZ
s++w1Cu4rg20s1CYoUhwQ6GI5qM9YE2fYymaRfb5H0uz+fRrIYAYHtXOWmB2uhQA17qvBCNqnmWz
43R+JaSbrrDbgclQtwC7EK7taRtdeKYKrSv1mKTaOd3TZ/mZN9Ykz5Zn7m8D82o/hAS5wZsMyAfG
ATL8yd+zlriy2ZdnDQ8NaGVJYAmcp+8BStGUVi60s3hgP4ot/13+AZGZyT/xK2/KRUuIEiZwDppU
kcS6nrAm8cRGqTvtDPqM4ol+KZBPs1DMBLvz+KGsbLvFy+nS2izHUUdyG0peoyE9N8HF0CSTPfqP
3KHcKQ9spJe/ID3JJ2Tthb/g+KZQ6O9Bzjw5RQOzx3Mwqx3Ba/AsfnO/mzX246UL6tLGzLlqWa5w
YdRqCGiDlnQf6Ag7ln8yq14hz1ioNajw4ej9wWsUjUdz2AEXelBhSlLvbEQViU+du+FPg6FLerXn
zG14jN37d8VCoggGAeDikItBk/GcRTJm25RRaxhktwop7ABPUmnXwH8GqAqDZ57wVgIMgKBDsFRv
dt3nKgvK4txefMFsbqE97EPMCl9QGmjoeiSKGVjCZ2XLm9cH3gC5x3vsUntNXPH2LgEOYiqeAVMC
5iZx9lAb1DLhQAblnRV2tDx+U5TcdvzD1J11f4KX7EAtHXMLpsRJIuH6CJZyUVVNXjFnVsu3iEO/
itFXHFC+tWbO9+xKgDD92tUNKSK5wCGLgRcC2KjmzWODEEHmI4/4c8zgEo66MjUyqDOYvNAIK/Gm
eLNuSMODsg7lKKhnTQja65HxAeAxwyhIZ2Z84Iotm+9Uusk1oqATzWNePe87hJIJPbCAmfjPY3+S
MiLxLqI0XRHs/pv1PxpH8Z7zWB9dDhVs/P93+ZFljqY+d6XOoufJ3w09FMc8y/ONpjJqNC/IkE4C
/19CmtcoJnVrygUC8wQ1MLePdoK/gtC5cQkYJVwo4spJ2PDG54iQZ0nS6UWZBqpnFtUAoVMFaUQK
4gQzDmnhBHzum0UzeCs7Z8myKk7M/9CgAdnxtLMuvJ0o9WAHZEr5LPcM+rp78Mv7Ap9vqh6THEpa
YitVlD5K2rBW6F9a2qlDCYlZhEootsz8RseUhQ8FBRnwG+AkOMJ40NiItlLqChzJD0lgNdkWROky
PYz+lqrHVIv0gjuwnc5yTsDoI8iSP7VhN45WVRJfPnEN0Jj5L953ItUUQNVcWUz2Ev8Ji0NSe+jh
tJv43U/0ViJNpKs7/i3dSuIjq45WSInXWaW6F/C3+4fzNo7/2cFgNZOQ+kNz4WygsgjO0npEOg5S
tie8n0pgj8El2RS57+RVPRhlG/NGVArtppCqxzqWwdU1FM++nDQGz3mqLmme0SXpn2QaIfRiMr0W
EiUkvJAIpAAfHmlTpd/c/+5bAMiEtdOATEM8iyHM40kh4Dt59NXYFSo13oDiL3ngGXkTxNA3CAFg
b3so5gleb2k5zhpC4tySEvpvxa1xXSmSBJliPAanTPL8cmszAOVpOXrnnELKoeayR4ojK5YdAYUJ
KbCSkVyfAuUl5FZun9vkC0yreLmDahyiGOw8FhQ9WSjYkvXdJLO9ThecjrNa1u5qI3S7egs4puT9
Fle7rKYNcX3BwizGDNkcvIOluSSLHGUCG1Wp79JGU02WQbmo81jPHLI2sKuQgyhvW1XOGHjilg+Y
1kJfCWnomBsqhNtNrSvqtXDy5m0hglGF1yRou0IfBFH/7J5oa/Cu08p3y0hEpo1WusxGkj6JZVul
kA1WA0ihEdWFams+O0ITrUqtOqR0ow78GkLhNkmArwHZPMrqEK7B1THzdz5lwxwUG77LPauBnkSH
4Q8LYq5RR0MpxTtLNLrOTENT8I6caFa+BWhOJhaETY5x9sXvefR/504Cva2YUFTHvofWlug2k0yF
20mCoWkviuuLusKszeMUns6WdkpWojcHfhrE1pO/u7hvEwniDFnSYUe9eDIJfLx3hX3y2CgPhaiR
qn7Lut/Djo52Io8r99BPhvbGNl6fqFDhTzCJXNsehI6HtkHuu7z6gMvDM/yngQE0jgT5tlF1vnUi
8VRLFusZvFF+xI/sU/cimkNvSHTH6Yop8kQ4SedENTrPaBlTA//+2qVz6/CxtBcfOXdITSEpQZH5
LugStSNT2b1gCsrWP0ioG9ZHzhR30JV/E3xHeWRw65cGp7PSyjL9FIZmUwVmBJzCCcQ64Teup0pA
Z2jXSKrvVl1kZo9D8ZIWZu/bXqbL3u+a2be5XTTv6UiJIO6D4atkDZmzFeCCeolwqY0cQ2tCHxHK
2oTNzbg1RMYeB7QmPMSxSb0ThDLE0mQip9EIF5vSo/CNCqn3rD3VdFOCSqJGcpf5LcqPASgIGu7Q
bMf6XdFID5nXcBM+RwPkWNJtLa1hOH9oz+8NfpZHEJmkFRMINbnyoZItNDuSqn8K/YPW6tE2pK9F
QVIniV7R0gSnjeb89/REMyeSjDHY+7UlS698bwzfsr/xmScRyPBsqwxGgxtbq46yFxOhfMJtQ9Le
RRv6MHWP6GF3UmQLfPbKL0/cKK0bR5siPQJlGEwa5HtZscTxkOa7GLjSkLTMxlf1HIXj7CUtjVwx
i35X2qHymL+hSeW+J1zw4Cg0yQDoI0RDbkWaJcQHpap9lpF9t44sudCBjS/8DZjwWwNgrZjwoa3W
+nDIarSrmWh/q/QU/VxbWdXl4SCuiXosuaWrz5mCuotLJE4hZtRVnu8Oh0RE269VRUaHInrAkix4
qQddFE2RjQyVX6PTWDidV5Zn11cT8/2YiIzvMilJkhg8R7muVQqRZAvMSmWaEHScr8z+7ZMfsTGi
f1z2E4cw6Kmuh4v2bkEsSz9wa/aBgeehY38IfJVUOfAU6USTaEbVQMCctOUQNLcqjmMwbDR1ldbu
5p2FLxH+akSa8mvzluuE5nwhNkLgZqrUgaQv1B6khu/tolU4vRuqdF8psXrOuO7k12y9SzW/N7Jk
AClYwPFvmdxo+sDGkcEXXPadM94a1Pv2aY8vhDApVAZ4kOCBfu96rtCPpIRJFYRu4wlOGVJDU0od
UPZKsfPKCprWrJhNSlsoyT1R5iUu91ppRQrgyp/3z8xtkRLFbjBvISzEwqmKPLvI5VwUBjnJIle2
I0CauFfFGg64rCJR570NLzkl4d+jI6iC3PuWbwFCk2Wo+QrwsIAwSrNYpQUWg6+0IHbl4iHVrNIH
J4+TRSfFcwX5iyqHpCIe2i3Yh1o2K7UyUo99y/lzD8aAIJ2kNDIATd86Fsjq2NPVPNzCFLQAa12Q
vgMVXDHBygPwJr00++QpbLg40ZwYiwzirsjl5URwe1xDFu2qCiieGBIiJU11sc+CFV+7sJtRhEMk
An0NJHHn2QkmBcY3ZMvYLQGJ2Fdr5DbTVpu5kaufn7mRkO9K4NTx89zwoAwv3bcibPOHVtXXEvs/
NaFrS8hCoF8HYCTkvpFjup49pUy8TAii2B3icevTgzhsuVI5eM2+cItRNLvsPR+cVkdsYTCid76/
324ToEjvAOECLheIDnJQZr82n/CM2HiBF7glN9Fg0Y5EAzo+rTY+pCUlSWmza70rt/vl2uTscMUD
uKK4VgvcSUwk4hsSCxwasN7HUfrNIMl0f4TTAGbzi+SugpoXyIJAqTc7UH2S9WCqVEJXCLrYCJqx
ImzG6kynRPp9S7dFfcwlZCGB7NME3BrzyD4rKr/nFErdLN0N8qPfjqD9Qa8Z/xsZHekDfKVxahYW
R0m3l9WjVlvjAfw8pKlIyu+itQruLcAF3wPeSKTQwT49CRder61S55TyTEzdmjl0E70EryfMk/To
WcxI8nSTHFWUJAdSnQRXk09l7/g50nyQlUtXpua2rjR9ioj0AeCiE0H67DzlbJ+UGbiy3FL8zvNz
Wz5WzElIIAkVmH5IZA9N/dSVekNArVjcepDrQ3jJNzyUKc37y7S0/aYLA/hL1H7gbK5nJcqKvuOg
xOE2goBwSGtSuxRoDVxuNjpUKWIDQcLa+2XJKMiZwOmDtYBnmRmVoirgkiCM3DhQVUdsK3bTNe9c
3e6AQhrxxKPayotpIQPyw5+AlYfA+MQVcT3OofAgzjFgVkfxSxw2g8JBkwHvDbEiyXOPYLwKTa4x
1TVY8NKBk8DbgxZ8dsqOzcIsvmtyikc4dRW5HQ8cGE6iBL0udTmu3F2TX5mfbAUEVBwSLCDxmzfb
CE3HDooaREhwQP5ICHF5rTiZpcuZvzQxLeuFa/NwN6PLn0ZuUHGEUyPSjIjbvwVAF17Y9H0QCDSl
qmhPe9KvlKaWdsyl6VkwJPuChnCoiFw1lxRQs/SMTmMOkKRcwXNXyVTQTiWJ/e/PhoIXPnqXZCAe
5xHYGATcyGpV5NYDRcPs2RMKIxB8nfY5zmOytkVvvewkjiQi4JGAE4Inn01v1kbBmGGMaFflrKxT
eaio98V25MYniJ5PSg5KZPiIVR2uyYEMo2jVFYMmNGqmBBWCOqZmBIy91VTyt0IHAdRWTLhLRn61
pX26oG42G8pNSHSjvQsEOtefWoMYI09GDsuR7BoJaVe06hFVeKigBzdu0ZrKVna0xtezuP8wReBV
h4IZMh+zG5zNpEEQBylytaQyQOUN3fNnZtST9Ixct1BaDV7ovbqrWAM9v6y/FgVNR3U+aPTQTbVR
DaQac7aZmvX4fOTz2GWzNjwwmYoWajWOT1QM3Ag09sd0hIKbpHqJPuTd+7/ei8hfoO4GhCbU5X9i
9IuzJwl+lPd5HbugJkK37U6QjK4wxRSULL/uW7ptHccWvDQ1uyrBrAoBKKGKXf6AnsvNmxJbtWe+
Nm+hDgIBM7bQhLnNI12B1F9ypNDvcvyjvFqNvo1pgfhVcZlBinIStJ4decjxCmMUxomL9HRlZDwH
xrEIEtP/3gFemZld0IWaxQntosRNRoou5S24pgJ+B/aYfi3XufCOuhrRPLjlCz9gGxWmhGfeHjOi
vKrvEE9WoQKj1yZSYKHVdwS1r+eVFeVvdy6wygABIhKblJRn8QZ4/GlbhnniAm5mIuH+MbjVgVq/
6bEiFjVUgEs6ozrJO4i/Djv4j7Xga8E5XX3A9IGXu3eQQ8AU08Qt2VQjg6zFph8NqXV/nAvZFEzw
xThncYUvZkDu51ni5obsnZrOAHUcD7VecGFaDO9UZ77cyqmzYnXBN11ZnV2GslqVUDzB4JTjd/mV
ENSmIkN863VkgjelLmx1c/h8vG90wVfAJqiwQU2HB99PouViQlmf98FhUCcuE+FFCWrUTzgNKFk0
baSHbcjYTcf3uphma4DShdTz9BwHpgbAMuRU57rvqOD4KBQ1sRuDne9I6z7n4Ip9sdH9nOEAxpKK
UX2ecm8vPhsNNenjrJT2eZbVmR4OUfIS+LT9jhitar/x3qsGpKLbhgElh6aWAdpHCjDJlpyYlwZL
ZWU8+NIIHpGwrHIZxYhO+2IgHSxZfZSJGVKKmmRycR98Cn3oh0bT0zI6QMi7T/UsleERRKlOO+P+
9C8e5YkEDF4aDhBFpesNzWetJBV5EbvIJNRMa6gV4XzQI3iPiqZ3ewkFa1WPQrBBdTr6e9HZev8D
+AVnBJW2fz5gdqRFkU0pRLHwUKZOI7GAkDYhpKmjbQU1dkGPwDj7BXbK3lIBL0VpxAoqIu2YBgzL
9Z+SeQteMMtx/VT7mPGQaMlzIR9QbfkfPhNQZ9CjgnkeGZzZJd6h8XXI6RiDPex3+ME6dM8EIkh5
SytsjLaz5JK0KsEjSS/8Ri+lN8Z7SIDEbnWtjPUewXm08TwTZcqI18to0/abMoTHJ4VC2DUdhVtq
L3g+EeVzYHyB1sTL7HpVGyTImbHnYjcbnELeNUVEosBCflBALzMVfjddaNbI7beUI230NoCB3tuG
UGCJ0P6DAmaxUYUXbdDlDt1srwN9GgBvSIyyYEi3VnRfugHwhsJDHu/56el2/a1MUIbdQLXYRVW/
NfxGzo0iGTyiYcpNlFNlEsdJ5pQls8aOtfCkmZCC4E2aGnKgcHNtGdpKXhHJImZJZn2n6oUKQINh
fJCSIl9xzksxAAqPkB5B9A3OsllInCuFL5VjiAtd4ETwWTeDSbXsBWWeLRsVa+WSRf+BoBYq3sDo
47/ZoWIQX4YNeFxcNkGbE6dZtCE1aLHqszxYqAeEr9FoDMGa25oui1lgKVyanXlHTw1CjxZN4hYy
kYuTIh0adqdaOKBMtMt7eyhXHja3KC5sdJD3IrOMoisAZLMl7KWi4gJI9rlDixwEkEVQy/rkAVav
SMO/ohiingJEQ9RkBqOtdMVi4UkB6tfAZT3+4YatJ6580tJ9BrwMaG4VQGdQob7eVGzBMWHDMIiN
Aq3dgocW0JFaeuaZSjpAhDrYcVnh6yyThHoDxO7K83IpPSDgitLw8EJpHFxZ1+YjxQvAaR6lLkSJ
iEzflAHVPdFhlK0g2Glf27H/WKqVGa5JvS1G2zDKi5MOBHKPsxtS5BKgiFpY7iTSF48VmxoahEE8
akZtopf/R9p3NUeOM9n+IkbQm1eApkrFUslLrReGuiWBHjSg/fX3sGfvjoqqFePbjXE90zFKwiUS
mXnOkTltzedehMDyE1b4htnCNeItWHmA2c8KCnkxRDrBK3Y9Jk927soRBQvfz278wjGETitCcKQG
kbNaH0NpEkaqFEr5CKVqKml71vbgxDg6W/01F+pD6GDCi9tZ0pMmmkTOl6GuO9OuMq18zMPmXtoX
pKUQzyJ3d8rdn4aoW1yOl3KCZ/ZWu26Yy140Mexxcox9/XMBbdx9zNc3WWiS5wp65o8t1BI3b+8L
J/7M7uqiKUultedULR/7P3gHZPqhjN9KKzB4BcoMqDg1NomMIzi65PG+lQ4RPqdy88wbAR3qDrzy
eL7RSXrh/J190bIFvgSU0qybEZ6d5SOK5AtKoHJ7ucCuH4kSf7TjJlnIRXtoVZPBTwlQ55pdaJry
xGor2JtGwCd3SLaSPQ/i+xFrjs56KhNaHReUjNfXlO4G4r4Xh6glTz/v7L+dEivfu8Qm//0dq+NX
9IAcxw52wAE0JMQhGgrCBHSu2Hcf3a+gdcMSLa0VuXq8H37f3m6lXy+lgs/sr67xtuy1WqmXeSdo
ZwUHYRPi1cLTYLziEYYf41GYuLfs98/jvlTp+Gp3zTyUTB1YJhKMu6OTQQCyxyOb5hHkLQJX2/9s
7MID6czW+lrVhyS3Y4zRtg49WGBTcRNNTyP72GyMuZQiOjO1ukoLO9P5pGFY2qkAvAaZGCCD+0M7
4GlLGv06fR3QoniMtjLalz3Xv/toXVgxGENQEeNET8qO16TjVD7KT/J8lX2gM2fOXAm0K9yr71Vz
I19z0Tl/sbzyYdg+w5DPmF1ZuzUVtNKl/gjhuc3g+KLPWlLZIHlF48SaTaMZTEk3GXo6Demw9Dwa
fqEA7AAG/L0E3WFrqe1kfvOmPstGR2Xbd9Jr5CcLFAmdZou9fNky34/tvx+zcldlp+TxqGCd0+rY
x96Id41EoboAGHyOvp1D4UpbebHLu/hfk8vvf/GQy6MX5DKYZ80IldQX4EXVX9BXrGxSiawPJypC
YPv/og+1WtJmHAdn0sQYqs01WmpMikdlfy0XRzzipN6TNnAyayf0zd7qOhoixRwGAwJR3OsBqk9P
/BG5CzcigihAH8bkvXDjo7P72S2sroD/soqeUPD3IJmwPjKNgga6VjRjONWHJGpAFIxcWP2rqYkW
vdu5r3fxRhyzWsLFogX0Edjmlw5QhNznSzjXTZZ35QDdLbc+VuTtagvzuCzMl235zcDqNmk1s5ek
ZBzDQTtyIyZN9J/P2dkIVteFhqSzrHcYgZmN3pCltKsI2AcyQyO5auG+qFjl/rxMq+feekx/N+uX
fT+ChiTrJJhUamjxGUc8DCDGsbEya8f9zcrqjphYHjmVDtUwdAH62ovmi9+hcTW9CC9CNpI//zym
9bX/X+bw4IBIJxL6a1VLAerjQh+w4wca30Daaw9ZS6ITI2h9I9DdBFnSNgC5Yng9j5Bok4BFLQAu
fv/5My4ddCzn//8MZ/3sSAH6siuImYdZuu8nRmbNpDXgCn1nkix1ZdYRa6aabG6EPcs+/L5P/7W7
nu1cbjLWY/j5vnoYvOhXF1Z38sZeXd+Jq0l25NVlDIKVdC4cqOnZLSjyXaUj6pAsCu6vdfeiJdyT
0WHJnd96ZpAJaSAUvIZsK4Vwefv+O9TVkyICUy8IzzHUhxu6RSK4sY2QNjp3KBEvG7Bc44czVScS
tItBxuKa8VFgqKlEW8Txs+VGxV0de6A5mku/hZZKTXJ0KkPZuwv62ud9tNezis5zAPSCcK5baG78
vM8u+z1k0VBAWsSpVrcl+tP7STg4wp0ctGhjA+zaQW3RixTv/2Zo5WAbM7UbEKXhFPvQu9pfdbst
Yaf/YVP9O5aVi5VGaJZkMY6MAGNDilOr+BZR3PitB6XhrQvNb/rzmC4fUuRKUHyDNh76R84X2VZY
p0epPIaJghZFqC80oiF5/9GhYcMCnDq6ToXfJVstC6u47p/T88XsytXPoMQwihhzOcr3DuMkf2Z6
RCS2dUovHpD/tvMt9RE7pi03OuxozpudB/mN1AfTI+CEyw6Of/XstXWrXiOzUPHPhG6hgi+EAchh
yggAkIxC49cq9aJWBkuBk4GXSGRgdiRvqD6hweHPIKRXk96Xxkcp2m+s6XLqvznAL0ZXDjDvBoEG
KBiFVvOtLaFLMAZGi1+hl8EwDgxke+qTbuV7Gec1LvEq4hsx17o96p/lhXtH8soC/mFdQlegSTWo
swLXbxRloImHTss8EbWvSu3rcu911rSvhxqpVTcGdV0JKZxMue8BllJjvs8Y1JBeLefY5dFVwTau
h3U67NvHLXvmy50/NFCUA88d/Jpp+EZUuMK5ibpAG92oOQ6Ykjtl2lcQvP95WZaT9G1VFi44OGVE
autHaVnwIpqHxWzE6MwCodG8YMdGct7m0fBsW/oP837/DPSLxdU+0KZYbeYOFo17afcQ3ShX45V6
U7vOPtkIOS47ri+m1rdhkeRxPcJUW3iK/xC5pmsE1x5EX4P8OtxiYrjstb6YW917ZZ2UKdqex1BS
3GmmUPQ0Q+lTKtzqtqRb6Zx1s/K3eVxdhLHtZAng9mNYlcZ+nrsdq9FhqxIjNEFuER9bXcFvPWlI
Z5bIADCIIaKYM+M6arT/Tby64B9BmuVAeXu1pCYUxHjFVHxKF6j90VAfKm1j23zfpyaQdBDlsfEa
BpBt5Zp5W40a48oUvqA1woNH3AosvvtEGEClHjlQ/AL11vPzN0+tlkwVDFisfJAa2oKEDvmMRPfq
mkM5+pda9Rux6MUxLVpn8MEAh61xMhGYGMWMOk6ovQzo30opZAtuuqW94+cz/hdfdn7IMaQvhlbr
o8oCknkTDOF0q1T8RopR201PmquQ5MryRi/Zt/5H40ECrQYQwXVuht/3WxpZl0cLZB4KfbhM/laC
vjg4AALM0WgwwapJGW2ofpDcraaH7xc4BgplyAULjJ+35m1worotzdycwsKmERQ/7NpTUrfdJBy+
OJYvdlZnL4M03tzoxhSmD7JJyiaQCtI8N/Jtp/KNWGhd/cc5Px/T6mKQlDyphGxN4ehnxPaED26f
AGK5VzadrskMiiln+YM2HthRaBZU8G9XJblq6MJuE21G4N+Dl/PvWUW2debwTClsfA+eSnnqR2YL
hb6NUV82AopJBAwgWVj3jtZjn2tsgBFT9wXKvNOMVRQbbuuCw16G8q+VVezsoPWvMiVY0dPn0rob
ghLCwoiBcu11YJ5jFVQbjY2RfX8YAD0IsWdQ/uEo4Byc+xk9tido8cCmlfmp82dIA0tcVw51AEb+
+dhf2KQory0kyss0osJzbmlSCl2r2noMo4w0DxGoGQ/Rqblybn42c2GpQLFmLrTQeNdDK/7cjFDs
ycnabA6rVMacdafKCeek9n62ciE+QtIKvR/LHQMj6wugq4QYhzmdQ4uf+F0TVhhVUe20jqANcARh
PAjOc/zbhtnvy7UwC4CAAptQMb+Vwy0EjFZWYnT2USKnci982ePejEeQ5H10vhbTCbQfW0mt70t3
bnX5/S++EsifeagMWG11g6r8UKKnZqSG9sDSlIpktzHIJTA5vx/Oza12ir7AQgwBc3PmR/FRb8A/
0zz0w1V0l+VBZ0mernnSwrIcQ86w//1/M7/eQSwzoZ8oijkUf+zHAR1HHFVgH5pBTcB8EEokCMC3
qgcb67omVxU1sB+8LOewTCqqyy+1+Ty9yMgFDcPnz8O7bAnyrkBco3fEXvlLve1y3BYStkl3n0qP
cvQaN59a9MG3GHAuJPSwjIsmOfoLsFn/ivp+2TW203dJNcVzmHaWW6eJl9UJwYUrIZHY9n7NaRXl
gB6HkyLdVq+9aDc4jZXv9+/yBZClUo2lR3ndET/naNadRD6H8Z57InZ5vEOvWuNF9/GdcxXRe/Aa
38Yf2fPPU/w9dlvMLpgXtPyDb2E1xWohC9lh2L8TujlM9FMEygw9BCJETmvrSr372dyFe+Pc3rLk
XyZaLTpRNDZ80SQfpfm+feMU+VOAmBObVPMe+ZKNS+PyxGJCwU6PPqBvvK2giCi4VXFwWPogLPCO
zQlNh8sfe51E5D1F8ZZt3I4XfdAXkyunYHfa2LKhmkOZKgcQoV0Ze4tsZSLWbTHYK5jKf62s2Vgb
i2V9PMNK55UnlT7MJKbz7nT3uye/GNDpeKfTPABjn6vRjfD74mb9Ynp1E1vAkopMhgsQc00THTXo
uQEpyAno14398v2KPB+kutovjikUg8OSDsJOlblmMbvG7GfyA89fQKtUxQaovwNVZrSqlD1eCnRq
96LbcLRLVPrNzX8Z8HINfNm2TVva7ehgEznRr8T5nY0b5+Kip/vy8xf7X36+PQPFFMf1spZFdWdH
T7l2Ums307fevhcyOUCmoEUdf4HFGO/Oc0tlY0Rt3mDXjD4oXZ7m3UiqndjlruWfSqJdKRSOwAc/
DcAxz5vWL12XX62v5nFgXdtLKaybV4aP6gEtKCQVjs3O8hI6UnwAjWjj6scUnKL6ASl2spHKWnfR
/D02aCVb4kg8Wk1n5YFAP6Zw1mKqhd960gk9px7zDbf1qr06ITeLdkhhEaSc1dyHHiinm8mOS+4B
fHWA1UHkBqXp1SSg/DW1fdzPIX8SHc3umofyRn2zere8Hp7VA9C+kB6DNulhOG3htM2LC/DF9mqj
WUZul7rczWHt1WRCD3Czb27GffQJps9bpF10F31EAaNvvyr6ZOAV1NF3kH16j8H146NNEurQu5y8
MforeGjJHlRHRELfk/cWMjp64XVzrfoGFcH943Aw77Ziykt+5+vMLd7iyzHp5txSeYGZA6t6KA5F
CDGODYez7P/1SUe7KPrVwWeJB+QqfqzaMp/ydobvZvnR4HEByqPW3kmynKPzcJaOxQDMp1a2PeUm
CDYsXu+LpktRHmKa//PHXPI6wMbhBYLuMqBLVpezkHtlqhN1DpP6jxWfynzDu373OhgkWFfRJIGu
VXkdc+Ro8Iv02LBDoVM0kXVhCeLwn4dwoVqPxn8VBI3Y7sg+rQOMRG313BrSKLQf6ycZ7HdoEaS5
P1LZV/eTaxKw8OXe8Pyz2QtuDmbB/Yd+d0VZONvPd4oRg/qvVZso9KvYm5+Lmuz73/oDQiqI5AYV
mfb6M9r9QTkDKhXpZtx42V24nGHfRGSFAw43s6bPlgqmDR3Iv8KDk1PzSn2SrrPX8n0k6t55dY6D
yx/qGwEi2HZnUO1Gvt6C7X53MmAiABW/bsvoutbWLWvoYIqiSjWjkBUg5IAGwnRjSDdIkCGhOagb
T8y/acrzU3NubXVqFFEpDjesCBVqTqRT8iaRhUZHDQbP8JM7sD36WWC6I0FakDzcmS4jN9fP6Fq8
VmhxM+xHT3ZVvw9kNAXMHoRo3J/3w/eTBK1npM6A8UbHLho2z7eDE8+ZxTMWhXFZEx2A5S2xlTXG
AtfKuYXVhgMxYR6JUXJCPZB846UN+GPltY/9s/PYXPP7MlBu4q3s5IVo+tzo6jKPCoBcQZgehe2d
OMzgZZ69kmakpFttFRc8BdIhoGQDARbkQteXpj1UcTHaeP9AVh6qVdeFp2W3upLB0/+8UJcOriND
vxPGsE7q33D+i4uPuBgE1MClsAAr0TG+6ffaIb/nx0om+l7eR7v4egqNR/3ATtG1FG4xZ64Hiori
AiwHhNYB7Q4AxOcbRSnMfqwrTQolpOhY8l5WPcmh0dloLeX1xmAvGUMQgCwdxopU9spYJE+qyeeU
HUW7L29wu+wKNhO7BHB33qBSWLuDZVxfTa12ipiaBmDQjB21KNpD1Q4Y/Vry6xaJOgZNuxRZAplt
PVHWj8u10VWgM06sAjUPxtc8nOzUTY7mPoO3xRb9/fOu+RbU/WNJX9w9apTo0D1fNqQitRJSS9gP
EDMNVVr5uZu6zQEp3RxBC/RVvYZwvzg5N1sioN8O4dr2sspfdqzZdnraAQ0QOtAf6tiDOQfDsGPH
ZD9Wn2wGp2Ty/vNwL84rwnd0naOeA/D1ucWJq5HVSphXRQSq4dajTOSXlDNiRXfT3kr+05D57wjh
NFHxhg/FtXJuj2eDms8ZNs+c5Pf5yN26L4nSMqTV9tpjXNyrySOLFjRzzU9pfptbFW3B2L6QaAF/
VH2oc0J+noJvccXqm9YkMrkyNpDnwBw4MUGC8RRddcfscRrgJbKQhwBEXHf7ReiWbDYgXjpL4J5A
uQ4B0pJTPZ+OWAxlF2cVqOHQTnlM/1TP0a/q1AUWZZBemTW/jYkUao+TL+23NFjWlGC4vWD5i/HV
2itD3U12BeM1lAAKbzyIU/FmUk6zYxIaMUVwPh16T76/lm56ILm2gP/rEBz2dRWdAAvNgIP4eBWC
cx3usYOU85GVQdGd2vh2jG5UZQu2tWVmdaC1cpiUuoOZ9rO/mumGN1yHA38HAepbwPMXsPbfV9KX
IysbSlIiQILjtftfUdLsWZdtJPT+pl++hkSLDc0AkylKCGDvWsOzYuic4J3dx0dQUQaVb1/NbnHV
Ho3dUfLM9/bIgWi8ctz5WN2CA/YUIUuz26HcgCJVfnRQ0//PD8zZ96xugLy0gVcBj+uxbZ56+xV1
QMJBkQfOsl92/Ti1LjZPA9ng5r0Ns4704FotHg3kdn7+jguH5+wzVneC7SSWlKiYlhy0uw5a2x3t
VpfAqn+lZUFqbFj7Vr/FKhgosECtZ1GJwrP//Kw2RQxUHh+TY8whEpVR5VmUZJoIOHyhHjAXaBqu
PP00ekg4fE4H2Y1rwgHdoLufh/2tCPPPhyC9CwpOpF/+xj1fttxg5ZMWm0NydMZ71SCldj0wyOcm
I4l32QnJz6Ox9QT4i8ZabUEDIRSYwJc+eOR8zgevjECQjc6UgHgstPx6BIjfb6yrVPeT27HcaY6v
18CeQ0TknfkFie0Q7yFub6zBt+T6MvSvn7Gcxi9Dl6DFNjBzTo4aexuUllboF43aU3ETgexsPHTV
g1q5FXTCAMuWjOefJ/7CXQnk59JDDdZw1NhW/nJsYnBRMCs9ZuazDbraCOSxSkSyVw7FtQT6fGW1
yaLzLa5DXwJcCyC5KjK03+BCUDaqqyyvx2NBOBIk4KylLTGp6vU3Jp1f8J9ff9/8mlwwCNOZPDck
c6Elg/xJhT6GGdHKx19FopnOFA3Fu4447oCHEXVlBPcH5lZIlIGICpo8P8/VOtmKp7KNpzrqnkhM
mSDJPl+ouXKyrkML7LGvHhKJEeg7G/HGQfjmehcbiPAXRD5YnNYIwjyOexbxfjx2VkUGkDdmgK3+
PAxlDVO0loEgtyc7gIxqGMdq0TshDbkTx9Nxoq/HQ+/u6Evjzn9AJ7FD1lOlv0fynJDXAjP4onvk
5JcuGPnR10tPDyfwohKyf33Y/4GKivu8CNDc395qxL0Ke/rrsyBXg68Tk9wgNYQHbE53S1PNtRLg
l4372dO3z87LIPuX04F+micdkCwN//re+wb+X9r49zYZqU2yfU6ukWQzTkjRB6EWPA/ur5I8hjnx
OvrznHw7BqsZWYVwdiOjE3VimJFgbh8MyZX/jCW2pgyOkr1TbuQDtGWCzzzPubl1XVLq+dDpFswd
jq9HmboZeeJkf3x/3Qd3R/d42jce/gy9q6u3IPxogped+/N4/+oO//QFq7dVkYxpMSj4AvNVuE1o
0v3ryf/w/RvP9eDzyb3Xk8AkAfF23nVIn3ahR8gNuSLBm2vTrS15ySN82ZBrxVJz0nVmzfiajNTe
i0U3qVk31nfN9d7HZpI6AwwIiFugXwGX3Gf3If0xOw8ozBKbfj977UE/5cktEKKyW75AzvznOf8e
k69WfeXoW9sGR3iNj+DVjYzmXPQ6qwuAjiBGh45y/C5FBw7+BoBEGXp/UDrOSmCDt4K7rclehahl
H0Ws1PEZ/lOJQ318OXEi00NGjmBzoQ8Eh49iD7z4/p3A/R8G3s1VEN4/a5QeHm9xAt+3lv/7TQxK
dVC5o9yAxDJw4+q5Z4363pmqBMSMhYr+mH3bPra8dOvXpHwGqzpvU7eQQxCClNNxiKjcotu+BZif
AIjgpFtS5Gt51MU9QsRy4VNH5yHIbVdnw5KsdDCkOT++SFB1c8WeHUpXus5Po1vaxID4GwQPXCVo
dvYeEyQCMNpGcJYueK/d2v9Mj+Kx3Gr7vzBHKl4ViNPAuYsm478p1a9hQi2VrVLG7TEpOZqYgaA/
4jLK3KiK5MBRI+GpBqsDZRqFB0Y68UcvVWcPTuLiOrPy3M2nMvZLW0280pmKYGi5dJQtk3lzIm+h
Rb7flPhWHQz5S3oV2arVTh9Vfba4mrbHiv/qNAgrF/fpuAX4/u5EFyNYqYXI1sRT5XzT1JYT170D
I+aStX0A0H4GKY1NzC2uMJAHLD/r3F2ivoA9YWpofF32x7mtkau81hppfEBUA86THC16M6RJoK6u
d0x5Y3qf/pnjMZcpZH0ASZUk8TFNkJYNAE2KoLc6FWXYDOBLdROIz7w2Za1cT5OUfPI8Mxft2cHB
01gD9jGvEI4PDo9OM1J9T005VODoGgzQkvRNjy7KvpF6ttNQVAkGSWVjoHRz+RCDMM2gqRmPkJ6I
cjTaGJBWDKYZe4lEI5eUfW70+XPdDzZYsLVmBCB70MV7Pab2U8PrWNtXoJ7tKKgbQVCsWvn8JNdt
24IcrC74VIVG1YKciIDQTk4/Y82KGDB+dgRBK7SYtsPsc90o+T7pnGLyk8weVECeuy79PXWSgWBO
0xrhpkY/I5JIJpDtmEzMU0OmTEtAHVNlOoh3zNis3bxNUuNa5zYv9q1TAhCnVAlY8iKtAxGUaeRz
RKc5Rfdl1rea7PWLZhjV6swuAnU2u2SHT0H7jcS4eBcMuwddyjrPKaq7oGzPZbTE2RZ+MNhfTPHM
7WjEoTZEYh70QQKfeQFKjT1QzuNdnWcNcPrcqMI4N0Xv9pXS3o6FzJ7ntBC/G71QZcpBqntU08wR
6GICZVJtqU4dpLLMJZJPuhhcZeoN1+AZOJ1Y1aYg0K/sDPSD3dB8jCD7UlzD4k3uQh+qxgWlTWnq
T4mWRXj7yca+EoX6UUNwRApKvZRQfy4lcJhwe5z90lqWe9Q6yyB2XogY1GeSYAFEIIqHyJKBR1IT
g4GaKY0byRUA68/I2GaDToVTyoW3QDqOebswcw9NVp3KMs7vDZHznDDgyhO/aKpIkHnKm1seJUp6
mCFFiDFVsQiSoYoUyiVZnXZW7YjDMMrTogCvsI/M5Im01zjYJvdJI9TW50CepGTisvGe8saCcMjA
c8dTJS3XSDMC9txo4MugcW9E466DXHJHmrqVFdfRs/gPL+zuj6P1ACSlUiuAzTZGwGl4aYsnqVV6
cAaaM9aLMdFB1NxUG9Af2HNfeHkFglzX1HsHmWo9ax6zTLVkqLQ44MCXijbR3MYxGQS+emQIwZml
THSaenCEpLEcfxqASYKypJmMoEpjRaGaZHGYlNEIZSdYDZ8rQDy4XWKjU16blW66GqD2LB0tYGPt
YysBt+YpZcKRwTBmXaWoxPRv49A4D2Mkm7cDpvG2k4UT5CV6mSnIwMf3HsSI0E1LkCKnijyjFpdw
oT3NepI+FhLoxJlhxhFRRwe5rK5nGD+PsMWINXbms1wMFlYUsocfwEaUeCM1IHRkaYKjL3D7ZUQT
wBKhe1+00F+KwOoF1pLKyYnV5hyYoXHInpQuExlFrrr5PZbjuFekYkpAXmLEh9KKndqr7J45dMGq
7UbugOUJs8gHfMGUYYPIhUo6u7JepForm52SdnmPPGwaze4cFbEn181yw3NDOk6pguQDKFXrx6oy
ii7sbTXHbGWJtKjpqMV7LoYalDFdhw9NZjO3qTAKJQGnR6JCnpbLoHMSUIR7QGdHjYJIBPAAiDYN
vNWAaDfejSYaQEgxxA4GbZoFmhGjRnm0AF+cXKQgzN+NJRD3zS2HaEksJ9lDmRTjWzXUWQx0bmpB
nSReFjV3EtQkrbQCqdUA0pFlk8EhOKporqQIKBSSlSYcllBzo/Rma5a1XQqc5u8OAk4WgF+RbHia
UrMkRANsCwKkKULtBu/BgQyylinQCpiwEP3gDKanKOlkQHLIGfBO1mdRURmEii+mIrgOWvSO98Rp
JtnxypGpYB5MWvu2S0vEmGnGun1pxulTXNSWFFhdWTw7pSY1e9tpeTDLY1cFoGnjCsGaSJmf88Kx
j3HsJOktFF6Y6kptASZrFGKGw9ixdMkPAcpFmtzMj+1cczOYR0ncO1UmXSMlnOX3A5h+QA4md1xB
p6C+iBBpDDA7eP0XFKSHiWjKLH63neUIDymC5G1EW+r9xNNWI2pvG7dgRxU1tUureZhFjqqIVo2G
QYEq1oBfsgq5D2wEjbOXOx0yygkbu2Kv61EL3h2bVWUgJbnZk5TV/KHJUHjfKWYnmUFrTNFpVHDT
UDPrMWhJL6zfY1vW2Wk26l7QIgfG4F42GlQrdC2qq+PYVvaxMiFzBE9k8djVeK5mdLBr0bnqYLDp
AOm4GPLBsgJJoHbSytIrmXBQTI/w9VTB/qyoiQ4mTGOa5mAzHCGxjEgD8lrQrTXmQxHXUCPQG90G
RbkqWEUVFVlkGmtN+wuN0NYdT4b4F95sQ4oLWgElsOEkYxO2Q1R3u6yQxtsMTZqpXycyYqDccDiq
OvMkebLcQR4DnFsDaNBjW8UZz2xjrzJRQTpJTWXnCVCRWSI2gw6Na5RN1xNbEvMrM2RMQoSJBj+b
NOhvWl9JGi2B/ocSYlWoflwij0siRY7GvVE3UCJBeTBJEKF3E7tHGt7J3KJrwZvXx+AiglPgZn7F
poxZt33iYBdVhWwJ2ldyD+KxpTvbhT830OQkW3EJtB42N42ctnqymSmDU70dJbRI50ykgS4qvfRk
1rDP0cjGyitSwzqhoWjJnGjWkLn5IOWCtOZQ44Am6BZzIyRDG1cauNpB6NmSZAgza7ASdKxGv4Mq
IaQZmyYWV1gL+SSZ6RQdWqUr4h0UJSQWjJHTm0GvcPFgJXaZ0j6qWtmvzSKrDyxJpIMUseq9TI38
bjJ6iPSIOEdbgcmqLvEcJgZwgdVcb/fOrOtFyKVpYUdgJVghQAOA1CfX1F7xQbfe3+a66Nk917K6
OdlVG7MHQwj1sRDcBsc1amftwRTq1OM2n0D2BJRdLSdPpRhlZHP1CGUmRB5wN2KspwFKN4hS6SRm
gcYOUXXPHGThn3OfVyVoY3R12KELNmEEgbuj+JGoc8R6iEHRyVNofYxXMjd7v8uUBOo2oP70uFXb
FaDHYjB2TAUj6t1cOmrs2lVd4q2WgdfjPhojhbnyFIGqXbb44DI5yvXQ6q05dee2q1gwxw1HByhI
EJ09HjR4BCtj1pdvEnMsdh/hDBVEktAW5g6dPciIsDLET4gWbGuY7nnGe/W6xFdxt7dG7Vlgd7yq
kalUfjTjb0MsWHHLEzwxiYN23hdNkcaYagDU3LUSm/8YQrZjD3puxW2ByuEV7228Vfokz+5ZZKSg
/ewK+U4bbRSBl0sXYWWu2u9IKMSvKHRN010RZTbzy4LVCB+6xoh9OS7nisadEoMev+IspUnZ1zHh
iBiOUOIa/+h5b9tkSNragT5XEqHZzmywhg0uMY1AhU/H76qseI+hKFD7Be+azyLn0WNt9Urr1XCN
OdUSw4ZmsQ28HqpNDUu8qLC0mPRzgTLvVPbgGGs0uaVJarHrFN1GCFzkWr3BHWLmJLOn8hefEOaQ
1unxqJiSAedozGZQ5xcMs0zsIYkdvD/yfvpQhJXeKlk0A+wnij8OvNqiitjDMUILEXQmCDWcZ7U0
TEQdkll2gBZo09FJ2hhvF1mbC09NcRtUInZuu9EqnqpRiYKsVFHRkRwjyGbZfmZg4w57qexvIfEW
RTTXI4iFaX2jvDqxjMxN3NUplkPYOjhFDT3bQV3NwoLyzowDi8m18OK6G8srtZOr3ksMiLSRUZ7B
QII6v667rS6a4RpThPg7sRuk1XOwsKHaVFfSFTPwMPaMMaufIrVDEjy2EeaTOYcIAZHiEXi6Vqj2
6Ikxcywva3iM510N7ikEI5GeuEbHZe7iMTOXCN1nFIqQUAeKK7fiKqZSajn1xzRYmHOtZTF4MtOk
SIM+dVoBt4Xr54jnF2+CJjWKvcGaJNtpUq+rrio3VXtroTezwMHEnZUHOpP61AXeG0wvVq7ltJQ7
EL70OlIpMlsiDVXLEaPJIxQfKQTiLZtwxYasJu5O86UrS+NZEykeHJU+QLNXstMa/TGiH66lrnEK
MphZZqAGgFY79Pv3Y0MnDulBwlk1ewY8NYSeGxTcIaRj/D+KzmQ5bhwIol/ECII7r83etFmyJMuS
LgxvwxUACS4g+PXzdJqDY+zuJlioyszKVMDvlqCIQxKEy10Vs3EtY8m3yiOr74OlkTmdlchux2bZ
UEomCG0Pe+YN+6Hz8w2ysUnfq6DBtWtSbkF4uzlc/eNI5Y9bqKPh0I9VAjG1xF1yiCbZERbZfzl2
woy4P2WV9j7us3nfHus5WTXbHoP6rrvO++tnSwrGlq8SC8TZ9KrAmw7z4pXzpIu8afAqi030fert
nJ2iyaTTYfSqrToYGaQPXp3HTeEiiJIDS9vwI+Pc0IlaZOz/GagbfCCiNbob+TPC7ta4f2THjLFd
hp38twa2+ya6ulKnbDC8km2isqbo6Zqqom+6MMUHPo3ZoWgVnymOVvfk+3Vrzn5AoaGijOkrJ69+
WW2dgdX5deUdRd7j7dyrwDxum67Mqd/ZSMaWih+Av0PbJ1lFfnuqxq5hhFozknX2oOsLPxmULRK7
qG9LArlQiRZTVBq3vWKM3VZswlfrk+HJLsLPOezbZ2z1E3CmhnbY1x1ZfvIrKIR4On8k3om3gdC6
SPBjyWDo/rXSCIKz44oyWK9Z7k55std/3DLtz3NjI3cMSyAO/pe2veOXNXjcikR/kzFDK7966r24
oI9+CR1q/+SbNmHPUnRhcgzQHFQHQVjeG9V6k8euarv5Wqa1S44Zk91H1peRT75bIh9ls2/JKff6
+sMxrQILLfEcH8aBdggn3z57ZDFX4UjQO6puYLwmf7bxEupL1HQ11otJ7C8nu8QN+XqU4KuESUVZ
b3QvDkGUVR8iilZ1yzChBS3hAm7ZZB7jKsLKnTCDsh/1KXWiEqcqTLrrYFuXnrD3qv+M/SqfNHh0
fQ3GLhyvo5zG4WXIq57LevEnXdhVISLpRykrcquUac5Zvc/RMdOdXG9mIc07nskZN+MUY84s5bAX
X1doeoh2f2AMJgm4LioZDeK699vYXcgCnsOzqOl3swZf3EJjGrNzeYSChGlPiMekaqncm/KnRxMI
TXPdeQHvPWlRuNlpL6jvtRFmuYvNwsDIiiD8CALZnF4fAP/K2nG945Milq9KGbAlO9QRhsn1LMPh
kHAEgdq3tuTnCqJhPU71FmWFaZgDjmDDb/x124VlGxCnuoqXn3um9VbMo9EMYx5U5aP0/AkEZgaO
OuQb2x23YSy2ho5qNtmRII2UnS5OQlAIE1WC/Ar2Eg5p2pJlUDE+j1SoKVB3SRuU/lH7tv8W5jIf
DgxHVLvdV1FY2LCK2iJMK/Tu3VTp9FTqvcNjRaoRfSbBI4LS14QnK9puf1FW00uqr6WWgwtLbyym
PoFDAGGHuM8YT/75u/Y+9jGexTmhu565NLsoJCiZ7faDSpY5fxzqKi8B+7v0cTCVzYEJN6HoLju+
BilKOJJoUwXZtQ9j+ZmLcX8LvMCx8bF623+B3DdmmXARmJVHuFVnpSuf89HjxNug4/5Lw4prfEFR
8NNrs5X5Iu6Av3Igq5E3WbnzkFGiGd6Xr6q3s2d5Zp4eEIf10ZQ8LBh84YXu+pSAkKChxi5Evmen
vvVICKldukyFbTc/K9oS/4+i3pL5I5wUNnl1W5nowHgN2lPbZf+V2SX8q1yYAN+oOHhZRzdhTDbR
G2F3GvEy67TWIdbyuuMOzUP5Z+2SXBXJV4cPOGgkBXyqwi85hl5UMc+CbYA+76ljtmF4KqXzPOau
NWXDJ+j0Y2ldtp8yfxuqI+EiYfgotnKbi45y8K8futw/rJGvH7RRIdBgo6efgYh77GL9fX7IslE3
R6fBaQ5NjavrQ951SX1N0nUS58DZMDi33gofXHdS8ZKJMlzPcD0WL5L4y/utC4xfHb1VhO11pbY/
5XHbe8egSQCYgJLSphj3WDePsfPa5s6GraoOkxA4qBhLuhHRVVkTFW5c5j9hPYvhGAOtZKc8QBBa
DEI2Gd6aUfA7Y9GVZ7N344pBu4mC0x5WkylWE9if2Zqu3yRxtdwCWOsvRVCN5tNbvJzudVpiXLxV
T6CnqltinawYkncbf0GQG0rIG5172t4M2q/HYnAi1CdPLfE1B81xR8lagDioSoprujCAnPK8l81F
OSmzA9RPTi2tvOzbOHsEII01XZU+rBul4Ui+YMh+qOPC9hz4zFKZ/nmUXQ9kbHWSXtoZV8+ipbHK
DqvLNgPcr0MWdFh9IqOkjbKyELLyAZclzOo5Hw3I8MhcVhP3iF8h7tJed0TMKcH0TB3dTdGYmmtV
fY0WY7fxipVcEYjdATTRy6XSzIUYt3Q8LirYPltOmSajvO9oeoesAdfK6+Fo16C99ZZEeohlvBAQ
hh8R0/aOG5A2KxruSIEBytkAS79hrE6uec7UdjVkxk9EVG6+BfuW+n6uF5+PEC8ICjCRwJ5n182f
rM6ogZXz3wB1OncUmGHSMCmWPmllRk3QJeuWM7F9dG0gRXP2n2hyTNg9vU7+JRhSrtbWIfU/YuLh
qyuNiNSF4Iz+WXlcdAUuqtNL6sCF35fQlL/oyFxd1O3WkO45jEMwXfUmiHJPR196t61Qoz3vK/85
wCTBwWXhMga4+4BNffndZMBCbnHpEXV/Zs6xmpKXbhTdra36hDXjIRpj0inZkX2r1q0bvnv9Wgn/
YHe/CQ5Zm5P9snUIqMdtcw7KaikJ3QVVKcBXwvjg93rdj6YrsbRNgYjfXbPRIWnd2mdiucv3uN7j
P2PZ7uq9U7SZTxNXSPwacGm7m73sRP3Ep9zIBvOnmKsNn7rgzo/LoPy02uw8MDUO92Kwci1U3le6
4P1aMTcL05G4HpxCPgyLUxyGSGWvo81YFyj9VdKc+FupXtzQWcqalLjs0hq5KrNFP2uJeUI2JdhZ
ln4W6UcbbZO+qYJZC4yudDKql955gmcxrEnz2LVt6x1j2lyetNHNc9/rBhUW09L6t1ftnAGQQxYw
5iPykMm9CRVRQWW9+/JclrWXF9x7FneRZY2r5XZuvTSgYKvaO3p0q/YWexDxA3R8fhhTBrhLRxdB
XJlZ2/jB7db8rvrMOBbCVTR/C3sfl4SwdhIEm2mR0TvXGSw9f5O8kd26jtc52bb+uEzptt6usFWU
6S9/CTo3sTzIybjhbXJJ34A86IT1XRB4Nj+nIbr22+LL67xq9MmHONvm8oKwtxOnsS0zfPwwS6hJ
qNl5XMvq+R/0ukl7aLPOx+kjkzF8kAj3r89EAnthBx+LFaktH2+RSXoHYDdNJzrTGCN0tSTTIRIG
dZcXAHkU3bwmw7NhRupPTUYdPZLNU45nLLKr8sJ+SPgjSulS+Nmyxjs2c+8+axJN6SGXoSzX046G
jHhZu/btzZxPkbrbRLYkx7olLe+YdLNsftqdknjTlrQ3JRifE7U4cE3M8b/QT3xUdbtIbuYqmpND
rsPsgy1f8S69aXB/m7lKyz8gdVv6nes1ZAhx6kuZaCRNUi0IlIq0TuGump4uVoHU0NrX3nWKIg3Q
ZWqNv2kJtAUrgFjRbYBjJsr3K5XK+MWekyryn1n1Lu+8uJb2XA+peiTMfEQW5+0hXZqZdhwFaxP0
RTMOan/u6EPevJYGr3BJ0r9CokPl4NiqnXebN/ma/Rz6ACekcaeX2DHG6m/czuMphsyXw7GafJ1e
Eml1/Jhb0eAlMnTTb9GECYpcZ/vuMBDklVwzfI0fUzu1ycFNszglLVnDZdCo4DSUtHynUMv9btO+
SQ5VmSOPjEh2/BvUnZ8+rHpcfLAogDCa1GRLCgrOVOMBvxrzHOtgg+fQ0mfBsu1odqtORkDSWyZB
OOesZhQJ2KpYldxvgjFrX+svk+tT7yXIP5eVuI1x0e55pbtubpA0AC8o7sbkMAyaiagu/eCNHzN7
YsLYHrrZJp9rzsM66KheL2mzl9khTeT0scf5HB5k3NNy1WMSVpyCdESkPzQzAKk1yXcBjinBC5KU
rY9xzLYDIIAj1cAm3msH5O4dUHGWlHtF+ADGixXjcz448ipgMSLDp9Fso6Tc0bxFY+BOKdX61bpB
/TLAd0/tOtOHeb7RRURY5U3Tgz2dBsekV4hu5jM1UW9G8gNX/z8lRTgfomEU733t6V9V0HnLYVg3
+RzRYEXHhaF7O02BMd8t7iPkeZGX93PpFa3akKn4tNduJLXxq8GEv0i6tzrZGcplUkP1JEFdvnU9
WQGN+gLqZwbv04booaGXHVt7rLe1sce165Oc9yEyLzkcNBjV3DiUhAApqpjqIX93NcrKm57m/9vO
EuFL1axweKUYSWcq7eoee88AQQtXr7+qMqXdr5se4YYAObudVNslZytUe1NOFn9gFqR2PCqAMnmO
DPKcUS/Kr1BAMQ1NK5MnBwbwxuUQ/kHnAzOUwYbDsZV79Oq13O5MTMvwFvJD4gUvudMPnpGEMsSq
CX4ly5R9m/pxgMEQ49gVXjavFLEwMG9z7pffRYT/Qjbv+avLys6H2lkxoxaNAejvlx7EbmuE+c5a
W9yeqI50JbKq4p9LYOvmMqbYvtdR7BPHAw91v1lFAJfXOUJ0t3yGndFRu5oioQO82fJIaswu8/lv
lcKBHAA/5Y+kEgogDNDwGSsIZU9I/6e86LTzsbUT9RQWcU8TzQyxljzp2oW3KZZv7WHcmvVP7Sv2
KLmUAWpFbEd7pYdcI0B6qOyCbXkJaTZEW3septJ/GsvRTw92A+cqMr3xfJfIt/PFDMT1kMLOTtBm
AwmXvPbbj24t2//skI+qqNScwiK1c/KqPKVDLNpC/QbbTyZ1bpmBCzX1mb7wrYNvVR01+2GyTX5p
QzoGOIiSxWfZNM9m3IPpZuxmDlVE1pFmSMT1jZfc6eswtsRFE9HSvdTjtEsiNvNNneIFk6jCD132
Z29DFs8WWdpnBALdk+RjPi5VbDkR0xerwVA8v2tv1vcAA9Vft9YToyNd2695DPcH2QVAOJlLbqX4
2l1Z5zx+Ces6ZmND9cl/atuD/LS2S6JethCqjTPohptl5lgZPwp+Mlt8QeZrisZsrZS+G5e6nwDc
gol+yA9u6t6V6WkKY4cSLenqX3m/zd9JpuOrzkzL7gw+uZXFZsPtlxcppc5uMcM7Kgm6nqyKm+RI
W+nhHQ4ecGsDh6WmtRUe/8pvyM/ppLPDuaXlfUnrcB8/kJwuJNiYWE/yEnpoaAuZeuPZ2yoz3i1T
DtOchO7rlLXjul8TG9TRFb4iqKHLfSlvlmElaWxLNpI86tnbg2vb5/Jny6sWgdSaOPwNFjuLHyzV
huaD3rJCXWFx8YH/Dutz4LVaFBRu8QEAr5LLvE2Nf+q1nfkBzZZ4jFH804D5KeKyZRE4NyCBnuMn
H10A7WBTDuNtvNPJHgMY4Y9EQY0fS2qUf1J9FyGZgN5HSs700VyZy0pbZJst8/O+zzgzRR3w1CVv
RT+yX+ZGQIrU6n9ZDgEF8tbObylDWcZpT/ghV4SLXcELMf/ps0xKxOE760z5Yj1xO9Lbm3MoF0Dw
g2xH9UNVkDR/Mv44vRsa32sKM5AyeiKxLVugIyoZHnfC47zm4KA+0qPZ+QvvqWlRfjeUU0sQGPg5
9aRMn2KXRP8to/PL05yJQRwq16SfGXEXYBH+4sMGw8Sfk7j17LWt2RNBDs1AipjJxwLZTdFKrqaZ
NZABWabedIrtRpHdPODJM+vJyXTi2IEKwFVH6Oh2p1ioXz1eVOU8+RTqrmkep1iDjSagJyghItQ1
t/StEQZhjS4xbG0iFEQlV64s+jhqVBGawNG5jln84ot8J3xqcIyS8TR28PYyHS3DXl4DpYV+15+R
wbAl7yIkR7CeqYKqWzLxowvEF8/R47FzszlbpgedrYmgbufxXPR1zvCz0NFnBy8FIrU5HG8BHJ/9
5j3eEI0Mywwjuc1TdcSlJHM/gs5w42fSzt4J6dTQ3prGbzmYew0ttiKjSE5rwtRaUFDThS2pyoVH
fNMbfiDXSn3sZBBuj5WdBAyvgZ/bT14wtftpGaSrnzZTJbgaTTBQT3GI8K+mnq7p8mRB0+xRxXqv
b/Wwyu7RJH7tX9aoD+xNbixwvZxa33tCUrXV1ybp85Rxc1MP2aSrmSbcy9f2BwBetzLoDEY/h8Y1
voPxiYbmVZRxl99kOoV0WXovjvmFgZl/VvUgxosSEow+3337GjKeJYcal/0v89166o+by6275KVO
we9aj+1z7Q3bX7RiwGEECKfrGZkfGXiglaE+d92eTefSQbbqyNnfa+gty1l4pdJHpTO3Fd5uCN6w
kUag5/hcECxMd0+yXpfqumLgyv2kbLndIbybiZTIYGaLOl6BI3wgKJBLaVVeLF/hiwX9h2UPSQbs
ycl5B5HNZjMMz5WsQeq5aO1+El3M3sTY5F/CIt8m7tKN2fzBlFN9T7cKPiRImykoJnQMI8gH9lun
uVPrg4Hn38/SG6sKEwUai/d2TWc29JohK888ZIRwqof9JTdtqObjYAedo6oI9hzoQ5Xjfd6Su3wg
Hsq2p2bTHCY5hxuiMjPq7b1HqkhynAmm9W3nW+rvU4ky77TEMqyf1wX2/L3KvC5ChFZi4B0L3dNz
b71cHw1rAw8jAU3zTxHs64DfUjLytq1cvkU5NpjHVmLCynao8CbNDyXBcM2LlDA0RRmxXgAMDLkL
qFXv5YNTOoIuStOuPsBjJOoGreQW3aoJme0JwLrZzsOSswu6DvkmznSoWXICxFGsGPDIyxvXVObR
g8TSV8c6S/uy5IBZb3421MGt4uqp/y4qzeY74VhbPrSpH29XZ7vkXuh0ri9Vucm9ULUTuJQmCFEe
yq1nRxtVJV5Vy76DztVetjNvQyo0Pzw/DScSG1Kdf5tzL1s+oiFsOV1RZYPbnT4Hw9cyMqYwfFl5
3GfbQkciGFnwheoFt1ZXptk97kppflk2+MVr3895B1aa0M0V88T7c4EJnpZDKINInLGxbN1pDOMy
55TNKYKMeIrqW5VZTqVFZLVdRu0n6p8Y/b1BrxUidJuHPJdwYpPevB9Z1Mn41C5e2V5QaWzd0YtX
MTxSlfunQQquQS3SwT71fL38qszWl2+KuMb12cffnY/OdVU+dLakvd3kWv0RHnvZ96JLqcwJGLV3
B3tITEEP3otJw1CL9q/dkoDQh0mH5lRtOoI9BYcvb9oGYADFxr7BSFG4t/60b7YX5I9l8fzqQenM
X7QNfB/9ZoYmEZC6rG8W8jD/gERY5R0Q3YTuqIwrk8MKh9ffLDABsMm5NMHZU7lnz7EfY8Hugjar
bhNPz8ElJmX5NVVls1891wb1ZV3hvw+Tico/XVIhz1nYOu9hSbi29QEsBmAXyQvDBvPxwppV6g3L
EWYcNb63zgnXR85ljTjNBF9Skimdr55ePHPHa46QIdtl1P1WPfPYwQWjiE82X4PkGK1LDEwkgiHB
Nm1T7V2i0/UuH1tGQDd72DLN0R5tRCG2pL34xLM3Z891CEbCWEdREUwxil9uSa5Vf3CMBaaklx47
WNiLRnu8HSRNjzn4azZ7R6kUptdLGdQw24A+0BgItNiwyaE+T60ak/aj07P/qaJxHcEcDDo8dBe5
ORibph8wxBHJVZkWL8xHeBy5sY0ofe00Nt8gTaS9bAqq56ZV4de7PPsb734rtwTaKtm4pk2UjMXY
GUM+5e77M4MbG+C3XuUFHII9BtwO4q7dD0P0NV+ZJQgduhUlshvFAoC7ertuoWRlRUPmRXH41UFM
zKKsX8f5UZXIJhgD+ww7omWviJ8cpuk/qUmyq5K2TU4SbuX7rhPQmnxRPmvAZbq/UTnYNBqZQ7+H
OWToZSyn7Yf1ahb8c62mZwD94THPxqZkBJrcS4Ohh700ozL7uWe431ETjuE/xWmKD8A8dDaNCF0E
ZbonkIuJFaiL8mz+L/YmF12rZBF8eTw/OtAh1+DbkcbeL0iUuUF1NyTPk4NpK5a8NbIo1YyizFT+
+oBHxor7Ch2KuAqX53gVzs4RmbnN9U+/yYMPprPh2yrReB8Wm/tdsaI2FlcD7fbXC6J2QDieSFP4
pGtXR3jXiZ3CtB0fMDmuWKyqW0Q+DuLgR4oQUF9Th0botwHuXpAGphxb9OOyuQWmiEacL+XqH5ZN
Z6jKKs78Cc2YnekAAw5cZ0YfdGFKtn/p2u8EC5Ls6p3nakVVsREtv19Qkvn3K29Pd1R5bGlheRYw
T3FI82qmJrhgAJojDVCZDE4qBFs7Lkh2uWei0DXX0tdGAz90s7oo3eD9x+vKZnWazC2QTlb7N3uY
edybadiv2DVk8Z3v5+gUzUAQCXcBlxYKg62uzsnSZkGxBjQdvGCTGk6zHyBH3BIIXEasL/1gEiwb
q2ka3RKsghWO5I6SA16ujoGH3sjfrpNs1281SnEFFEcHgRlWixOGAVq2J1rj9urluRgeoNDz1xz+
vz+l0eKhk59kEheL1+/hTYscdbuFOeBt8HZk1SfZWHoBG44KHWsLLFQkTTUSHDik248sYT4qQDnJ
prVJD4ffTblpTiaRkSj8ffVh+eQyPpuWOM1DnGbqwybxgKTWrWVyDZaMz2y26Vs4d9m/WLfeC5Kc
9GktDVqDYULtd8uHAf/a2qDviyGxK2rzMcPLiTHA/ZnTMVbvmxn84ZAqF0yHLmmr+AmyIqwx0pOe
DKBZqkgENz0cHccOclmgwkdrfDL+FO8/6gz49gAC1WBJPYe4nHbRsPTnKdnjb4Knkxc6Ns14/6Wl
+QUkLvtC7mMzFaHS1XPZGjp6ycm6hSjh7IcxM+VZNdP0UhPSQ+qLg0y8zHPlgXZOfvlOvd+zMy3o
Xh5lOQDNmYk3vEh31fkPKg3dNdynCq2tmxWtdjMDL/PNO+89TXfD5Nk1LM2sNozKzxkm6PoVIhEj
1OAIu0vsywmNv+m2F8+LZlesGZDHp5pDw7wyjBjw4WPrCdz3qcRAGZ37Lkun0HglhvyJdGCv5ByK
wGy3khL3Cg+T/TEx6sabPpuWzxENRX0c44i3K0BfbK+NSSUr0unk1u+amCKipWo31T/TyNb2zG+r
KINz6L2t05gmp7aiDhdjP8fbrdVVaVK0HVF4b9nmWBFjmZAVxyZO8wMowr6e067Mk/PadPoLluny
z3QQ2W+1BNuACliFr54003s0eqRbEsLk2pNKysUVS7Nn36eha7lvqTTm3Cet8Fhgr/CYQsAxQM+q
rAvLbwgym+k4rxlWZbQd8fgCm5LgsadpRIvUJljK+8MAoj076X8u0Vo/tVMdEp8VOqDGvmdc+xbk
O7HSQ9VsqGGsN+IuruYsOH5teowgGJt5C6wKxgJ9SPlqCcYaEMA2TcWVQCE7MRnLO5nOGZdaVIFC
01exgAGc3P9U/jD/pX/utgfdGTCb1K5LdvJMoOubhqfwb46HrvuMfNZBwKSoPMd1saAVoTFcoflA
9vBxiqt6PiX1VHW/eIA10mwm1OW4sQKP+y23sTwmYdT9GrgeH33rb59ocLu4yPYY/dIo1ngq9slP
fi1bOMbnmcrZMBgmo/dDdF9bclDP3NJKl7n7HbLD8NgNaM1+G9Nu3s2EKto/otdrxrsWX8H9Za+g
MosmaUEVYHnBg08s0cj+BjS5nP7SBkX+ec6SLbjttk0Nj54whrq27TY8rKGFH4mNCQVKB1F24d3s
4qk8IhBcEvxx5jV6joctwtajpQhcd+4Fwjcq26DFG4K1vph9st25jqaxv8ZTJdPblSvauwEjhgAl
FRYePhHRLI7cjrV/roIYfrxiGAPzyKr5uZlypnU/jsY3Ww+JOwxJBuMr0Ey9JPnciCOXYY9pasBa
O9KKGjp0ltlIcd+T4dvgiFinnTLRekaCLfjUpUMWTwrHhsBuDykakOGruozG09E9xzGtTtvMHF9U
AiD8MLJpEV2og/tSSPZnvWvuC1R8M6owft5uIDrdt94nJg7jS29ms3zPpz6MTtr65e9kQnHS9HFf
Hq0q67/VFpXhoZrDpnnYUucByLCSVd8HWCL/BtnIf686ZQTuNj/OnnumfR+pCYq27tJBlyExhilc
Xkr2n5Bi1HKi/YzjjXdxT0v/PDWzq29sjPyXOuXX9uibcHTn3k5Zee/7ZcDNZbNgeCIepSZv3Uxf
+r02SafsM/KYFTikvftp9dyJixAGwXtWDrm4X5Md9mdTuwsfyggBzFmkwU6jIUSwpsNJsWQxLih8
egRuoGBqG+pL3Lh4QNCgxQAeEMUp7o7t7viXPETGSuaR9yAEsGzF2yti1pAhoodXCeWozhJAYC/G
qQyoDbns/jacN/SUcKcp44+Yl5P0VOdxz32FMLV+a8NfaRdOLAPloWV7jYz3Cf+Kqd7Bn+nFrF3N
7wEe7F/uIsUSYYCx4bO3OVXVh8HLemCMwZnXrp39nCbcCzx9N/tdR4nqq+GnYekN8mj19cc+bOur
8d0SPudbRRSUHhb1Hhi5RMUqZ+sfYmJik3eSBQaUow1q3kNQb5IDuNsRKLGlmQoKu8UuO4cZRhjs
6qS7Pm9u2u6CyDD+IFPb60cLUiUYmRsQmgUXYv0nGnaA4znTM8HqbG+E8jTZbH9zdZ49SZaVDP1y
0KYPPnClJOy5nKv7Najb7ISKq+keIt+o6vsWqj00tE95I1Ey0F45BJR6y747JM7rD4hx8TH5MEQn
PDy8/lTPaF0o03XKRQu+YA+VWvANUSKuX3Gb69brKlBZQ/Nsm3wMy+Br34adO8sASFbGqew9bo2y
r9s/EOs+8B6igSV/SgxmcS99hmFkwUnkfkFenX3MUytfuxSOh00aKYFlmV/FeeryhNNU1nNQIISd
76F+mV4nHclv6J+/Vqu3KbCHQLj4w6T+Lp/gP+meNoyWq2MqJvkJbhVyi8FFov1ZYs3mhAB4X5OW
VOR4bxJ2JtSXwNlvhM3u0SNAtfVLOqGOYgjri6prupx7eYD7L2P+9D/g36q6SUCR9LlJkCrRdSC0
p4rNYjyy+CnkQ0nupTg1dLyIYLJ+RRTZ+6G0jxUdY3Nj03ZfLr6vzGcLe4316h66lblfrM0hbevx
3xZvyWftjwNlQom2aNese9Klzd4FqyCfqdcahIgV285HkWZTfFSLZj3UCN19Grt44q6JBXsSSNmb
9RRU+XTT2TkmrxitXHwfzrZZ3lsTL+WBVzgl0wMy1RzTpEHhvEQe6t8hD3Hkb1UfwoWPW/aTtpoA
0YSlBFyeyoq9NBT/6CHz0m08oXQpt6+dDVcf+Onpt9ZujseC9e/Zp0mPyd8cJinsxzKFwIOk3m/V
NYuGiJ3R/GvzDjKJhr7woJBq9h8d+2UBIu7vsVnDB9CK+X/Szmy5bSbZ1k+ECMxA3RIgRVLiJNmW
7RuER8zzjKc/H3wizpYgHSG6903H35OSharKymGtlS011qT5lQ22Bd/GoBJKuQkazfSHeGn4MtBs
a3d+URCO7nwL/Gy2IZfqXdUMElTeyO9IvvV4aB079Bg/UZd5prpeUEGzyPQgfcqFGRRAR1Kzcpou
KpHtVzopB6/hZTd4mxw2oXbykUDds11ZKoMnJhzo0v2kpkrlRkPrjefaDFJi36oQuiso8vuEYCa+
iksBuKOqlOaZUVq16bQWHT8PqZqODp09PHthG/TP0zBRjK5UM2yBds3HtPdj/Q/lGvYhgn/p7WUm
nBJ7c63ZpWHSVIfmocFO6h1TRXSQWa5V6hJaG/1c4PCmOVQqfQ2mbi3oagKoD+X7MRRQ29U01D+V
flkyv9FWAeKYvl9TT/MlqWUgUdt+ovGbgclJ4CBQ/w89z7XUqr9nPExEWZQveSE7jy9m40EpohKV
p46Rt327ZXS23G3aemZJG5JMSzeE7qlvaGuq99RG2u9drHT9Zuii8ZSS9IU8gJ433GXdDNmkCy3f
BpmPcu4aOhYH2mpdgUhgnf0CPF+QphtGduYDRgNVOrCttEFCrdopIs7pM3S6AsEIWCMciXyqrrXU
FonrJzkZvyT4EVtDr+wfmtZCN6AUCgo91dWWUNxHfJbJnROcb65DWoJOmKGdvZSSPsp2JkPfBSTo
UNYUz6YlzJ+ZHOX8e6raz00iyw+kseHk5HSdvvgeIbOj91MOdaD14lsNiU3Z2KAWqfJSnNsAJ6e+
wqME5regzPwL71v6O5D0UAbZkkHbDaE3KBtDS0buuy+QAidaaq1TOMnN1Q+l8RqoSia7tKjT8s5M
xfA3LWGkbCKjoX9ok6J+po9RfIaCxDNla0ls7JUaFP59RefyVxp7sBamWOuMbWAG8SOyqh0pf6m1
Z6OgTT/DAXiGh7pMn/ShStQtKmkgJ/1piI4ec9pg5GUyui5mYVgk/4rmZRkuOCzECR8sAf7yDNUG
S6BIYfFdB4+EAg4snzr6EYKIBLDIiUiPii6VvVsZhoA44jNv4SbL5OFXvczs6ojv6v6iOqCXDyRa
bXBXpkb2PDAFzQDfFeX1p6jQc2kXZol9DqlP8raGMhvLQgDVdTKlEaQENKAIRaTT0CNNbfR7BU5k
Cd0pGfR+m2ZUMr9MqeFf+4HG3gOlTvkxlu2kuo+ESVW70QotPPdWbVT3XqbNwOxWKME2GYjeISLF
0y9oxPSPyHMIbEgDaTzTKPa/2TWxE/8Lz/irWdR12d0gZywiZmjtNoAO99XU28LJEtW7IC4Vtttu
EPWtl5iifDDoFitfvcrTPulNVP+YdKUvwSm1RbDRk4KUFcCCaCwAFGksBZs2FswhtCzPHA+VnMjT
PWyY3L7Brx6ftCwGEDFEJbT7OTBrjnVhBQPbmEDzg+1BN21IIltyo6IqAVCGveZtVTnlsQBI5e1p
FXSfGzXTnim9RMwNapsIYfXatG3HD/zq+2TbGiDvTh7lDaSP8Ec1ieabIJLjAg46dJQB8OlvlQiJ
NmJNHccBHj10z70Ut7TyWrzijs6Ppj/UykBeDKeoeUggv0KREz7uiCQ+dsWYD/rGt1Mg0x2FiJw3
YaJF2Gq6DGsCdUxzp8vE+TfR90JcLVhDoPys3n+UqBp2l8HsBeIMGqlNRtVdAnALodNDlkrKANWk
kFQbRy7zStvrWgASLSansNyRxp5wSt2vP2Wx0cGfa6EJ0fm1vG2na7J+KOu8oGUTWNW3opLq+q5L
E7isQdsmrlKFpon39rISdD7zBAm35G9FN8n0o7Mip+Aaaeleod4709iqdEtlwqi5P8OUOl2kkse1
uhrs+wRncYQP74FvD2Op/0q0kyK7RLMrPMcAaJo/pHEZIhqJhzjQhhppYvGuB+O5gEXwpVcbwLNZ
Qyyx0VS1L59GXejg+SYwpfxc20i+EJO24QFtr+53HEBQ2gBYKvEPhaV9MzJpPMfyyCHMw7yId13Z
Fp+HaEifrDCZKEn05fi95bH+3QFTMWeiVHvNglAqXDS6RxV0vwyq17IH48nwRjCERmVrz0lQzK5g
tLzUgXSXJewHoR44QLCVm7BsUNJpdGBhruB3WpsRX/TFQGsCxFUV+l8aL4jDJw08F/1//GryVKpD
8DlO7WEEq9i0V6rDVcFRnCDTtL5sd3saQhTiDb9JjZ2sQNfdFBQg/1gjcaZba1N0bkYPhi6MsxrE
C9S4TwkadB4YXRXpFkaNjpBsxjD53kyFDeGyl4Cr8jT+kLnelQuINPtuUX9HfQouYudC5kDHIOtl
y6FF3T+jEDfqcBGj6IJev2D4ni1L8l1DiHkCGxE8g0YCUW8UU4S8KtIdz1C8umqHRLFf3nmgnnyA
4nVc/ph4x4nB5Fh7Is+0AyfVMrD9clhXN7AnQ3gEt+TzH5v9kB1MxGXyhylJ2305VRWnhJZSyNnV
TYDQNAaeUe5nC6y66c7xlOvfKxXQ6cZi9jEiulVPqVsSEHoAFJmgpigN1590kvRfMD3S5i71KuUv
uh2luh2Y/cRUIHr0TM3s/Hk3WjUEYY+o2dTS4ZMnA7JIUdDgLQs11xwrLkbk01mAdLaqKf9CgYzW
j+/12TNONzsPxASyQ53WJlqqw3Yecx+Ev/AArbKBFDaIhxHVChrGaiSO1Is1Yw8UNo0fdVQBOpaZ
Uw2s2sYmTBRxf7J00Fm4vAIV0bAkpNqEcYLD6RKjNj936LIFP6Ct+MFdZnbRA/ApTVBfRNmIQws2
o6BgOewprpTlvg5aZBWMCBClY6oRM7VGXbZUZyqsHm6AkYnfM8Lq1NFFkO+m2u4NAvZyrO7nWvKP
EMGKGIiCpX2ODVVQOx/6wL7kSl+Xj3Sr4Jil9ixtIIWxUp0TLWvibWtlxtcm8kdEh4nOLh6dJ2J5
gE9fC2WE1NKp2UTTXArHjBHHIymy6OKODkDuJxmVoxm7QRWeg8BVKKE4yl1FvG+Vo3LO6sm/oNwT
PbSKCQ97g4Or4qcU2p44m1afKURpTQTz25F1WVLkMyIspBG7PCoNzwba2xr1zyllHl/lUr0FLrtJ
bd3qhx3zXjupvQHHV0rlao8t/Ko7JVDDFE4PfMDUfxQjCgvlva2BDCZTJN/S/K0Jo96wIKjADg8P
TPOzJeY2G0oiEadWQfnDLMxJJgME9eTGYVdATM9My9uFHuNzMjevVBVZ0sgm+kYBqpOzv0XtlyAz
6Vr3/UnKhS6ewKhP9lbN+57ISw6RUdDyxvI2raaMfzS0W/Lj5BFw0GLQi+xTH3ppcQzwhIbbMn3i
u0C8Sb7W9PNntjZO3v4tdWnvX1VrFHRubDUWKFQOYdIeYim1prtM65n/POuJUHjp/dT/MY1mlR7G
og+0fUPN0z+JHvHPI6p/+Ey1noLU7eXIGp4a7jSDiDPLNOFmoIjwpWzVaLqv7djwTjCM4FupJKiw
uOiJAoZQuP2NugGQBy1rk3G7DOJWKCRbKh+V9EjxBOrOENPAPUpIbA4bGQ0Ybs+ERgE6RgngHL8R
I3+WVnq3IfPu50JfyTzMPs2AxAlFuSLiG4OsbwdlgkosaBOAu4g+G11l/lAh0fBeFL14VIopY6Cx
SslzpMEIWShJIyIb3p2MRFx4xia2vPGqe4beXWhQ8YZxI/XPtWYzgtPnjp87qesQPGC7xVEyKvFr
CEr/Z8wHmLYBwHCZQgOVnW1bmfWvNOgJH3s9pBBqpXSRPK3nb4be1MOc09XpWzH5krdX40Kq9jTx
hi9dZvW7zDTV+q6pvaE7Z0OF9IoNquCpExT6AE/ABN4PXgHrFPWfnrNixaifdpzA85Tzwt4HFgAg
wJN4BwSDIm9Lu7vaT+nUlNu8KfPHcfz33mnK8LnUaMW5lRrQy4RAk5lOgF3LCXqhDFTKjRiuSdnq
w97L4+AZ0ZGQrKFNxQN0VhRPej3Jt4muGNYGvAVY1dAAjL6hgNvme9x7gc/SO9R/piC4UexSqg1p
O+W6WiYDmwtXiratYWI+0cinQa2ViXQZg4DCbeWnUNe9TrR/+95sSE+5QMU2AlVBqk69OKdICC/t
7EMR9RB+yJX2MFBDubenBuj0wIx2Bqii4aPet1phA7b2axAUMg3akguVDtE20IqapfleMz2oFsVQ
yOmV1zl9TW0adRFlIiGpkR++JpU2hHd2bQczTass5Qe1g11AA0GibldUQze4ckrG5ZD/yiAoxghE
lpXXEEr8DqEF+nLRxq9VLXfV2O//AKAn9/OAnSKSGVitfpfXlg+RhPf6LkdadNqiDmY8BiWaCS7K
Hd1N7m0a3a3nkTiB0uOcJaDePjdeqdMyFnXtWjoVZwB0cnVDACakngVxoXqwEBr7Mub94J1zps4+
2/JYubGqtt23UaPxTTV9FBFxL1177jfdWuiyCIKCcqw6saG5I2cOMqEIvCgRpcgtyBOQrhoSA8Au
SM0UGJuV8VzMaY/rGegE84vNIj0IffI+V7IF65n2rfFkFfLoQi3vLmVXJbsJuKsPmt5sfkPiB8ED
P4QqPDp9JBsTxV95SxYvX5CbETNfmW7phgpkDGMdCreylWA5Id0BGhkkIcgJyKXFRLtdTavkOU77
xLu3k0QaQHonsptGJnIBQrH5Z1EYqJz1Rj+dSpL2XzlkA6jqUh89BlNlqFDpIMdswCG3Gt1KEMa7
SKHPzzkT9X0uK57K5BNRZY+F7lNHyeSs/pspXfEzpzTML6gymySdisH4szPSytraohwuKaWtfhNm
nib+mLJEI0mjQ3/nK7FgfNOoNE+ISJgFzHE7JStqiiwFL1Bqx0Gv6KTUmRH4h9ys7ckVNKKKrd2q
zNWxwd7fK7PQ0HbMg+6CY+3iLe0msGgK7kC6mye3aecibcf+Hj4AtIkeBRLlUIYwxARJNWhAua5/
mpYlhgd4I8K8Ur8WOuxYiB3WIBCU6qSEKwfXMJCivZm2UMFC3Qp+wBuIwAXXom8ugT+Y9Ulrhxmd
1inhSYdDEVziNk31k9x5A20TCC1hvAPNYHNw+xhioAIH+FdIDfiHgHlxBT0E5puAorOQCRIwHvln
NT9ZEBykA1lLp8IObvJkW9KLylGEgEhDUSIEqbbxiKUkRzBjLN5VCYkTNyukN+iElSaprpl4tnfE
y6HkaWjSDCVCXA81mm7q2yuwfITMOfiFjaSJP4H7axwj1Fvt4tf0DIINfOKw51ELYGhUjoKzTh+p
AU0wNBk9Zuz6Rvj5Xhgx9ERabq22m9Dm1O/HntbbXAlWObw8vy6p6RQ4YaI0v/u21K6pjq514oiW
Ks9pZNAgUlSZKXu4TH9synugNqn+VUFQglawIUn9jRJVUH0BMxlAqLbAEuhuBOgFTIxKk5DaILoq
2ZfQ6sxfCY4GDIhGj8KaOp2uT28i/giwzUrcvgKMDiac9usuLeLGOyS92Vl3aPVU9Z3oCVh4EEFy
CEeOqrgA8WwKFDWHKmqPeZbCSQ66SjsNgy/7gip1oGg/p0yvHtSM6v5XC1iXcm0AIMpONY2N/RgV
Tek9CKiSVC8KSUInfcLMXQntVvqq6HWXM8+Xv/aUWNT796KsaOnDgVEB4UESj/XUVT2/vDVSk6mH
ltqCjQSTqj5FaugjBS+rBNdl3IPvkWZCZEYzQj4S8/rRYfC5sfuAXXlsKoUsU1QNUgOpZQffSTCH
+g7ZzPbaqVZZb8PebDvAyo3kH2AW+7JTdPkIpwsqgiLd2xTvEe3yRODdvLhQf0WF5JeHwi4LG3y6
IAuB4Gt+x6U06As1tOxQc/LtLqbYYGk2LbQaYEz5NZ94AAtYdGkQH4Mgkpvvtky8TW0AHvw2D8dS
Oxuo0wX7PAKPgDAa6lEbg0IeA4KTyI+fEWrp/Rmpa8iPeVkX+YUZwIyYqDS9rq+1KAG9TWyZfIAt
5BOzq5KhlZ/0tjBpVLc1RY+uR/HNTetAT6+UzYfhqJmAf6ROM+EDWHruQWZrO51IcTD6E6LT02/d
7owQcG4T/VwRwX0rcK0iYQiWxJBVnl91Ia4ad6lig39qTqCH2/BJTdJtChIPg0Cc5M0k+Z/8Kdm1
uXKw943jsFMr6svKe+qktgrISGY4CFNCFj+hNDOrGAQ/gal2I3LX/hYhERd0yCk9MLDC8Xer0wVm
Adulfijjko1Z0luDsrgQRJVYVpdYfnvqk3LcdhUTUCqAWHSFe8YLwiYAWiHwavFQtjvJtL5lENcO
cheoFx+igrciRfxmfISiCjClzLu3ZCRUl0rmRouaTpDn7Yn2x7Yb91H6R/hfkela2ey3UsOzHcTe
+dho/9iLLz31SqvCUGpP9m1oPuXOOByskyFtG8dSPoXZqXI1/y5FjsHJmeZ4Sdcms7yz06/sL3SF
KYAEKhoLMFB/kFEXDRNNjS2kvvG3cep3AMz3dE4CZReIlQ+svLtyipiC6dgqa1+u3AoZxSc3LfNX
CmdqzxOqGSQ7vnyHAoHgoTQKeAV/STspO2+LGXjcHEbtr9pLuyKPV4782+9AAU6W5+2eJ03/mwT/
Qju4aqB5diiXnejuXPxyRwvtFJWPH+/2u0YUhjdwvi1TWR4qerTakEBjOCl6egPRd6+1j5H+9F8Y
IVWlDUBkpi5Hj8eZrzWm7nUnxGy/CFP5A3f9Zgfaikj2ci1cC0IQSIGWoK5o2Iv7akqilm2jQEsp
fK6UR9X6bJcrJpYnBBOKDMQENWGDmFFZzFxTik4wWVyNLqBRi2ZbQSo191WyB2Px8SdbXvalocVR
JIQ2Gpuo7BIVtyZ+jL2/qvhZtZePrbzzxV4tZ3HVQmYWTEmlRJe6+qmGv21xmdaGdK19sYXgsxHE
Cb1KvliiO3V70Xi8xi0wcLNa8Rtra1nsfiENXjCEWnSxws+ecfb033q+MudhbVPmn/DiRiLFNuii
43P13tXwz2yKHD2O9X94W5ZbvxjvEnQaVCsZKygJOomCWIb9VTdv/7udn7ftxVJC2AI6MNDookFA
iaU/iAhCv1w5XvMnf/mA/t+VEFhqiqxycxYrAR9QSIVsRpdZi2xD4+woN9BxP17Ju5ti04w3eBRN
sG6vV0IiB6qZgSiXoLjYKMpGSI4q4e+qL1YMvXke5uWoBg5GsyikaNritlhdpsjBGCeXsHmguhHW
D3aLnDMowqn4NhpU7ehzoZK5m9SLZ32NEfjWUtsZ6MwEIDAFYmAfL30ppr78QYu7NTSTPkoePyiY
1G2CCFpoqLR6fbeSCoh1DFN5/tjge9/65RdY3DFGYHhmTVHo0ok79UeGvmRq09dc/dLzni0Pzks7
i4s2WSVF09JPLjEqpinIZfh2oIMQfRN3iOoJCJjxsLNgQHy8vn8ncmnY1ixePU0B7L08sa0dKzLs
kOQiMukCfRJc3RWJPfgAyPdJT/Gj9ZNMsXtIj+ZDimgTZfC1OSPvfWNbt+dpBgR7urn4xpEWGO0I
gu9SuEG7DSRmqcDvN7K1pc4vyJulGoqpwjMwmOyz+MajYntAD5vkUjaPlHw3aKYlJGnKN29j3fQd
sloA+hJn5QMvZ3pYKpObCGdMmQDLVM2FS4iBeFUUmMaripyHTB5bow3BgOaoezT7T0p+T2EwomDT
Wne2+nMok+u8FwBgRkTCij1Vj53RpSu/6s0btfhRC2fYhOE4IPw2Xlvol+PwKUQOQSAw1lK9UPLd
x5/gjVOcjRFba8jrCJXZGa/9VYEGqJF6fAHLf6Tys6mqP/+5AZO/P4+GQoZpmSlRsgRiZBTjtaeL
p2kIdUvfPrbwL8x5dXZYw0sTizVI3WDYpObjlXhoY9oPgf6bNZ/1eNsj3k1b/IAQSFeKlX36/9gl
E7MsgwBMLO4GNV8UELNuvMbZuSu+IYroSjN5T1wkGzGkn0OL6OTadLc3F5LF8hktJgQy6IQQ9vWG
1RBaSnr601VCUrpJIUhwJ0GunPRg5U6+Z4nR2ArZJiMyGBzy2pJdel7V+6V81X0E2BGW8qID6uEA
pVYmWK8ZWn5HkQ2x7ifytUVj4Izar0S5Ev1cLm5yaEZhux8fmHftWSr1+X/JjL14o0eKC2TEg3xV
63iTNE+C+AmN/DI9fGznzYOomnONQFdVyqOWqi62yvDBJoF7kaHBW5fGiO+a8pNfVggr6bRn1GuX
y08fW1Tf+g5MWsQ2VCVIOpYOLYXhXuv9KF+tHHXVRJd+1p5pf04nWj0pql/3hq7lx5q23VGvJ+U3
1b5yr1MFdVGMrc9pREtrUmAJbzw/Su+HBqw7Gm7GET2RTdsU3xt4LxC0jWbfIU+xaWh9OFIvnVPb
iA4oewbfIJoHKzftvQ+pwYVBFosTrxqLkwiYJoeGospXpX/KvkUxftCZOrepzsXKUXznTpPbohRJ
nQV3qCwHsdKOkfK6EFwvtMPjQtkVprkNp6NmD06Bxs4AU6efUHeaxu3He/d262Y3wkxzGydpEdi9
vm55HauM7Rimq2VKOzQQ0ACRdl16DMCv1dr3j439G4b42me+trb4pJD9FV6+brpWvwCmN9+m38qT
fBS7aOe5+kE9dD46iBvxI33wP7WfimO1+/gH/Bt38+YHqKTf5K2GYf4bMPci5NclBHwAo07X/ug/
0k64Z1ikdDYeTXe6K76cw2vKbFdxqPfRCUTWivE30YbK6nXNZqS4wb+os4d4YTxGHAmEsDVd/RoJ
JxhW94Fp7PUo/aqk9H5Re0YhrvnJLIo7mGNuo01f/5tfICi0cq5VjSLB618wqAZoeNRHrnUtcbmq
L9RtD97g9pFxgK7+HbI0WHzTjjctce3Hxt87aUQ8jN42lFmbdeGX2tCfopqu/1XL6k/2sbYckWVP
6fTXLu7+V5b+ncIX3zmg6w59xfx3pvONDnOefvwxnZKD1MNzsrMvH9t769nnshGxOoVOg+dxsa+Z
BuxJxL58ZYXH1vR2SEGjDFE82t2KpXcdBeVfWL88xjz+C1MUnYNJl1N80qU0c4gfv6L6E3PhIihv
kldsykTelrm15p/eXeELs4tzg8KglsYVZiWr3lXdXdhUEFiKUxJ5nzxPBVO+Dfz65BcVStEuWl+t
1B9DEW8LqvPV2vjxOSpfXmJeGyqUloFEm7k4SYOadzkqrfI165PwTnTDX8YN9fshRibg451978yS
ARmyUBhkZCxPUqpmBmhW1q3Tf4snZJr3ACeL/rMBh/ljU/9KmctVvbS1qHZN1VCUehLL195oYX0x
Wcah/bzXpewzoIpzr2qSE+nDw1RWN5pa9+mkP6XJ9BChaeWgMx1t6xQwtIHI/sYSaHZligalS774
iEUHU3PzQwUVQ6ma3JwKIgoXNGY85XdgG3cq8EanVL2t2fWAstV6xfErbwN+WrVoX9hCVql+isXi
rDIKgZ9WBCWqga6x1pzbuH2WjSly0iQrHPCTPxFEPuSl/p3e4Cm0g2NS5So8Ym0PLntaedvf/T0a
LwDFUoYIi0UwRuhJBdxr5WtDLLHpDTVywNbqK1beua42AYLB9BuNdI9a5Wt/W7SCeVuxpFzzDbqu
x/4u77fRBTxwVO6Qvvv4BL29pK+NLZLZCia/pGm+erUr+BOF+pBa54kRayC35f3Hpt5fGIMDTPpC
mqyKhUPQkILUCgg9V3ghvbmLXOt7cEaOC8L85+G/WpihCVWVCZ6FvFgYgOgpbKlIczPIR9FUDNBP
BWgAFefjZb11LHxBQlg8uaDjtYz4kBZKJnPE0NTWqLao5XTXMN3qzs81fyVKf9eUKdM4F8immOoc
fL54oyRlTIuWBOha0f/+C2UsdPywz36Zofnr40W99WEsak4HgPqpQraXW4UstSF8LGUAMoBsOEl3
BE6RoqSVJyutAWUO4F47MYwJtJqFaSskIgvXHCd6XDO2RAU0USAJDOrO+sxwqb1ufWqs7ykggjD8
AgsSwdV9DM9TC1bGs7+92LTNTbIQ3LVNi3BxVrIABmHZMyjEHoGyE+KkdNtT8784KGRxlk4oo4Dd
XFhB4kyhNd2rV4J6GWSMDp5QzRz18eOte+9GvzSzeO31CkI+o5vVa57gBI9SeEPVFSzYx1aUt3Ep
32wOYVgR537Z4y3qqZA8JOmukfZnBBspxZ8aBFWzdB8nfwAsbfSU6epgvG8fG37vDry0u/iKY0H9
XbNG9erTwNVT/d7q90rR7D62oqjvnMmXZhZfUTMLrZ9SRb1mOcoGtqe5ObPItnVF9X9GhTLRo+kO
ZEHVGTHv8IgAZXqKrTh8GJEoWPk1s7HFBWFkvdB13h6eBXNxG/Umg/bf+9Z1BLlDrYHMF5WdjV9Z
2hYJ4nb78eLn+7YwJyxyc8Hzw84uzXm0UcxYRwSwi75rqIpTK3P84aYWnNgGZo/f3gdlvXIH3xoV
MoR7Q7dNynukGfyoF74NKk0HjS22rmGp7KVsMz0l2rUflYc4erTNozBX7L2zwyhW6IJQUCORZWzr
a4OaFw1gKntxVZV2W6IAUoe3Mj4g5I4kXbUpO2An7WddUxwLzi/OY+Urv5PXAlK2oWTOno+4dD6C
L1YsoNDYkT4Gt7T9YYgLlNWNHt0pQOLiwWmB9wyoMPLJmXIgpTfwi9N4smBNIQhVIh7WmimDKX8L
o3Q/3v73voxlk5UIjUGi5LyLs5/DnAbKo3jXGMoNUCq5Jn48AkzvAMYHTFalMATZ+Ku5C9fGNb9B
q8wPAaLgypxpE08th7V3k9aAvPX9W9+qX4rqUMRO0+4oMKKCf7LaYSsQaK0kRKjEdJenJyO8KtLe
D+uVK/fOowSAgyCe5IyQhST89e7AvoEkpcT+Dc6kqxlf5ImqSvWU/1LBbpwA8Mq576C14/bFN8tf
eX7fVpFeG1889EVmNB3aGf4tzuxdOSJzjuiC0L8j+u4UoP4Ub23q73zaX995PjZi+xrvk4zi+OI2
hAwzgU6m+TcknCAehqDakJMUe0RT1vo079z0Objg2oEs1K1ln4b5XdNojZZ/M0+IS+rhIRvOVi82
iRlv8/KbZK9ctDV7i6XpEbNUGNXm34p2bkahLpM9tAzqg83vIiX68eV5W9bUAJ6ANaJYQ75NlPv6
3IDlU010UKLbNJ79faIfRv+kR387NjCOPrU6XXZ08YvdaPrnpKeE7CjDr8hFm0lyVOlOSPc1osge
OqplITllfwdTMEDRPInCtUTjzZ6//qnaIp9hpCL6/HEb3fIvwTc23L6Wf8rPw7Y9JEfQaJ89oOor
n+dNpLUwufDyPcNjmV7YR7e6/6Yx0rv98/Hnf/NSLv7+wqciLmfVpsff1ztER+zSgShchj+69tt/
bsdWTaq8Ju+jtgxZ7a5qsnEao1vTP+tVfbYLXFJqjrfQ76WVfXoTi7MmW+e+EDjyLsuLbcpKo2+k
2GNNVprdyUOeIEFakgNPRb6vx7Y7wPtcibLe5moacCCiDdwB3pgS/etjLI8kpgjITafWYZbJtr/j
dB7gPoSrsLU31xNLFFe1OaGmQLMMi1MDomLY+fKJirU7HKRz6Ng7eR+uvGpvT8ZrM4tHbRRWkEYS
067b4+DGe8Cr6lp++/ZwzyYETQ1QFXP89PqbidBKZUkP5VNzoDrtQl7a1O4v/+ockZx6+P2fnsBX
xpadIeqVzM2b+GzxPnCFoz4oh48NvD12rw0srmoyx0ej/G9f+m3g2A/AB1b2RH3rgV7bWFzXUhZI
JPWBfLKe4IWkkFrg3zwOD3y+Z+8SOh4r693wStH73P8SN2/TH+Cg7KyHduWSvXlx/53C/7d3tvZ6
7xpG/5ZpH8mneivoKwhHHEPXWlnv26RpYWU+QS9Cvh52TY3QKCfE7beo1u1sV/+1UTfUslbW8/6t
+p/1LB49hM/StotYD/yz+8iVHOum7iV3zcy7fuLFmbcX1woJY9jGGTtYb0HzuBQE8RPZj+5u7Tgq
azu08EjoYqAl3GHJu4l9u50vMfySW/y5uBdn9aA55U59ZvaXcLWVR2vtJiyiMQbYo6OmYll1Aqe4
17b++ndcW93Cd0xlF5fwueTTtBO7dNhrPwm/nexe3ygOcqWOeRZXBFtF6/qr63v/WFLRJCADzErU
8vpYllmkh0aQzMey3XrHxFUPpQuOZMfspxWv8ja5mK/AC1sLt6KqHoMIGdhwmjdx3MZ7a++52T7Y
a9vcTbYf+7B3/csLYwv/khm2Ns3EqdPhcb/2Qs7/31cR82IhC49RUbQqNaAAp46TGG5Tzn3vDluH
vNwNnz9ex/vXzDQt0CMUAeiEvd4h9HBSScpKGQx5vEexZVvcx9fi5DnRit9YtbRwUbqEIn2gYWm+
YPXGc9H/OmZHz1m7VauWFi5KQexYLuc19dvuUG/CLfGgqz9Ud/kKwPVdX/ji4y18VMFsmsQfi9lH
Da7uzM+ldWz+959u6aGydsxtgwWhjngYDpHbbJS/DoJej//L07BwSOiBCCXSWFC1Q8dhU2/EOXYU
h+lSK6dh7cstvFLL0PvMi1lRy6uYQBohBnSam7yyoHed3/9s0LKx4hVSq5mC9Qzu/PiqB5r4zprn
eceLgwokYFdwcvSyF7sDVJ/2KARnjAROhJHxIf0vrukrG4uNmSKdAWT2vyONzpC7aTab/CAd1l7d
d77XKzOLbSkEA7AgmszbwuReR+bxYybFyt6/bb8BtHvxwczFq+CjgRBOIRO8yw30fad5YM6oG+Gr
Q+THIZMkjr1mUnvrU1+ZXDwODOnSkZtiYdrFvM1+VXIylOQ3rSu7x79rfuG9d492sCC7oeYBamzx
HRW0AaO8s+Z3bzgU34r7gVtk/QhdpvatLO1ttW/+mv9ja4m27pk9ahXNP1vpuUO5+bHHG9WUI5gl
9qA+eRfFyX+rm+Qo33uPq852dtuL1+qV+cWXZURfBTfyn/nZrScu8NF/t7ncMZvBCcjzVpzU/Bff
WATsCFKT7ws0mP/+RayrKqaSINHHxw038Mvvi62+GRxGvjtoHK94+HfPKtkquFAKiIZuLB76pqb8
3tSxckpTSNYBbX3zZpCCfZ36m+Ef6/SmglDSPjEid9ND+bYkc2297ySYc8L8/37CfLZfrFcJyjBG
a1bhOVOdxBXn7CcE6/6bt6ev6thn6cFz8p+yvGL3H4Vw+Z1f2l082NNgSEhiYLfeSheUxSs3dG1n
eujPvKsP6pfQSZHQZnid612aH2hSufVaA++dZ+L/kPZdy40rS7ZfhAh481owBL0oEZJaLwhZeO/x
9bOgnphNFnGJe/bpF0W0OjpRVVmZWWnWQuFMk/HuRSn0JhsC7BfsPXo98baWwO1r+OfgMXicrCwY
l6xkB+42MI/5j+mhJJGxZKhmr9aFeNp9MFWMhBuoR/f+TjrWxr7ciZt6F9iWxR1WIOd9B6vbzwjV
S1cLOj53qyRNFjHiieEG/KTOXOoynh0qnPmpMSW72vvw+a49mRGe8Nvld8JvTu7mtC8kUiaLldvB
E4Ka2wNbDzzFZqcrT91qCmlSu9IHEw9LJGyAWrXt191qesi69qhrAHT/BLNiTApr+X3Ez4TCaHX5
v22QKE8RMgGGi0dsg2ZLR/WE6v6p2YwWWGAQbIGmPv2oPkFFv8p18FrgQV/gYbFwEjOR/tUnUPat
c4MQ2Gj4hN6IDXATGNnefeDXox7a6R7E1DpzXgoo5p4yVzIpo4PnWiUz4MfGMeQ5iWzh96GNmXkD
7Srdk2YvrHHaxjtnT3caKKUgdYJacvs3YesjLu+hZLmuGYuCls6TMik1uOKTmMXCBFyn7FDpjA5M
WB3gKJ0BLu31wroWbpFEPQRKgLG447Suzpze9S6CjGTTYnnJgwt74f2rR+jVyVEvAryzlDIJp5PD
ZZmeof2u0pXH1B4M9KYvRdGLikKFnhM/jMi4UE5/1xrJAYRGv6fXGcAi2uRLDmFpOymj1NcTarwC
E9HAEbVrjKmBjc2oDWBVmfzatV0YAeYkIcTOdQXKA45w5LoWT3XWKVwYBcpSqR5gDEoZpwpG3t+8
EFCm9PY4GSvRAPS1Xj1MdkAzmMVknjD52js3hQ5dZTAXgvsJ56ue3E1xgCk0wbR58F5qA23S2PUj
0nxHtLzZGnhlSbuJn+XSGHVw1bdE2TRGfIgPIHD9lznAS92TKUsFmnRVk1ooQ2Y+V2aFHOfDSjqx
ZMktzka36BrWOBnzHgirKSXHlH0UNlHH7eX9+Kn8WgywFZvgCLEXE7lzwd6lLErDS6bp5AroJ79p
QO6pt7pVuwabLux/ansPNVFW8WFyiyEuNCBjyH0TMqn07Xn/s1RK5YEd3oDpAOKbDXAwdSSO4fTC
pYbWpUVSGh3KghsA6h12SkfkrqfH4DSZRdAYHP/VS+hiQ2mXClvPAW8eslB1R161PbtGO3lPHB9P
xH/32EObJUYW0CKL5jJKK2MhRoJp4P7e1nCn7gEbD3uBw1u3uA+q5Zv3j2w2akPIKAOPQQSmpUyd
WdIpXpKC2HEP8sSf3uCfhXp9LgxuVeyYwQTckp3vM8vfZ3hoMitpKWadO0xYJ0BDKDyA+egNbgbA
ICXgU9truBkqNBR9rzqwsgxE6UuvkznHfSmL2tyiUdm4BvbUfljhxb7X9P6xJunm/+MdNN0z+iJc
SqJCEoAC9pUYYlXKEWDx7+1ZsUM4VHVX/5Tv6aGwRBQBXH14vH+Yt20b01DexW5Sjx/YGYDmtlgh
yEFP2aFFTCptXaP8UTaeLnyzpAbSyILM2RNEH93UFQVaT9rIu67LRaXU8PBzDGmP2cYzcYorzEmz
239jYLQLWdQJcoCQCYqxhrbYUzE0+K7WaGhfCGLnPOalEOrwWkkquQiAhL93fjKdCOtXEgK8+xu3
JIY6K6msuokRZtq3CLn3dgM0eIIu7oULPut/LpczxSkXD+JyyHkUrFsehd32WJ2ErWdmyFS1K/El
WJiXX1oSFUHWfMcrI0i8f2vIoNauDPAlQ9uXTmhxTZRPDeDjVJTjefjUKd73zMks97pLuH3xcv+Y
5vLjmLH6R78pnxqBKzPjPCyqNDBscwhMH+UF30bw9l8qBGWJs3QE0tKk3IDr3005qcnuY1FLZnA6
hRvjdLEgyn9mGVfJE6MkvPTk0yJbfB8O0yMVYIoGkPWNMVtpX//dLirU21RoXa6ufAidSq4sEjOJ
Pm6A4Ke7C/bodwyMWh6gWlgBqWoVtAB0z7SSAAE5FgceZcLuENloZtgJxmeNLoDOwGz4u4OLZhZP
T55xOi1t7UwAdCWbOsIKwJoJBiP4/fY1f+DNaDsSYHLrrQ7Bkg70WjOx4tXS3k6W4t6KqQOtlULI
+R4rHnco+wIvF8l70ODskof+ICPIFM4LhzmTY7tcJp3pqQBsx0sxlqmQPWd429w6rh/M/FA9OPbX
wp7O2JQrWZTJD0f0P4shFteY4IzFgy3ahaSxpYXLNxcHXcmhrL7W9wHweLGmV4CH/2F1Bm0B43r9
jUZf8ucPbwFtE+R+UNelVjVx5vS43yYfWUGnP93mWQVRzWt9gc0Um0NSlE4UR6uFA5vx0TyH7iUR
0wqYdhOnb7jwAQH6fjhhqKYr/7fsEu3zbX2YqvSLzRXz6/lHFuUEgPAtAGZ5kqX/pmB9AujrKbKb
Uk+oyRoas/jImlNI9KpOjdIa+v1Yan1NMJRNw5X8PpQrjECaDPtHSX5kZRF0Yk4Qz6I1Fl2TwgSr
dr2RTdJECReK/F5ctXjJo4qJ5Nr6Ed2xJm8h12iwcOELhzdnVC5lUouTIhEMMDFkckf3lDw2z+ma
NQXjDMIkvTTT5/iQnOuDYHb2fcFzB3kplzpIPEUyBkxD/B4ooyBssCrp+76AuXAVc0H/7CblxsEY
4yliBAkMsBgnPGTFcPMt64KaJTPT9lC1qzL/aFJmnUsvamGUoABe6j+fsy+X30C5dwBocmmNCYM9
q7ubaPsRmZ7J7if/BPBOmNHOQBkDtJvoNlm6+XO9NFfrp9xFyzcglWsFfg/CWDM6tGthx2GkuSUt
iQkwhAdDtgSz1GHuzgtbv6RUlM8QuZzHEMHkqT72HwCmJefH1eoBhYF+9dSRpSrUXHXkcqW/1vfC
ACUZFAncMnh66fJqND4KcnyLjTUwUeAcZXjmcnpPbzvy9d9u8u+nXYj2ayBTcwM2GWROqNMyZFwf
z6uHKQvyDv4kJG9PS2mDBZ36TdRfiBRLXulRPp3MbQeRoQVgUWTbl14Qt4BOwCEF2saEAYBRI4FG
OlRKJgBPlDTpD5gkwl1rHa1jQL6/S7M0QdX07uk/C3ozuUE61rgUSblJoQYOeuBhN1GrRXtFtimQ
5qk35aNs5/piRWvWBF0skDK3IESrG7/AAn0fGWlrf/Z+rwb/yn5KG8bIjfurWxI3/f7i3HiRUYIk
gDgpysjIHsQsXJDw683v7R9lVLU2BOuE+7/aKOqiGZiZjvOabkBsl/oPeIgWZM5edUyxaqBbEzFc
QFk4BikW4AbI/D599cBL2Br5C9puC8EEhfD9/aMkYTQKDdKSxE9lfExhSpQ943mAwmopnzoWQPEd
Dhb1COY4+74QOlL7K2VCmUFJG4NvdEK1Y+Oci3IxdZ7RdhMefdTQgVAGQgR9A1xNAgIPu7Of9I5w
6dLbgoqjbkRTW6kxiufFipA6W8Nqvn1jRLtUao1EbdcpUKZ1/SfeZx9dbnpWVOkL50gDYNxIp7ZX
brouSmssvPyszDzAKG1CmrMuPKMrQ2vM0jp15DQVauwlyeL1rf8rGV1vKHBjAFyQqVsfCIwPmugg
cWLhE2xVPbDn5cIn4RigT1hVnysfaJIxwI3XALQuJ47wJSi+36Hai4vz+wmwcUAWknmUeOk0kyLG
HcDEy8TpweelriqQVQO0wOTNARjp+vCdRNYADploNYprbRXty2NZoNIsWjJI3nfc95iYvF3V2zCw
U+nhvkpSUeHfb8MEpqpKwJvRREotutBrQZ7IJo7GgSmcyVQe00IpRIe5DqrBpZrOZCNutgKj6Yjj
MZfP0pA9Q8mJhaxJiZP0A+gY4pSIJZhzVG51f1m/4Km0IJgMXGnIwngpFZ8JQ5SJrVynjowS1QcY
7jLmAaM7wNJhn4GzVhD2u8qBid+BbmkTrUvfYkprhD/47PsVxnqU0Ihdc0wArL/xAjBGbaIXfic+
YsQXhPQuCqc/XmKOkeF3p/ufTs+N/R7J5adTRwK2lQiuo0kdVTa6PsEED1gzSdztWYRTWyZcpwXJ
7O64lGT+BYK52TNlGscVMLBxg1ITRGCF8hTYQFfWFXAEkHOE5s3WeAAIng7crWFVg7qeFF/BqnIm
xh1wYNZIDnwCFrvaBeK6kRaOke4L+LsXF59E+Rx0/Pl+2+OTassYTNEcvq21/LBK4Us/8x/RhudO
LIw3rTBx9nj/HIQ5y4GJtv/bDkqFfK5W/IIbUydcy6fo/VX8OQaPylZeJ7tAL7deuKrNHyQK9U3y
FFjS+oAZ1yN6RPD3Fm8sJSjpxOHvVsB+aZilxxjvDcAWy2RDPRRJ5ogAwizWoPsCYD/oIZPXtuXY
5zoAXachACIdL30+SJ+aMWGfgTOfvGaCFnsL/mTObiBJJQmYdccbhI4TBx+/AwND5jS1P1pslaUg
pk8+q5qVntqSXRoWn3SeUk3gMQPFRxSQzsSYPX5/Ed5ovQLa80rJHEyUi2s14HgrZwvOUBhwNwkF
OB7jMhYXtI9+5ExbDtR1vJbR8SkChp1K4PADF3F5U2cOHxuyRMrQxJUsM1t4LNGks+KGR9Eo9qW8
FThbQf9GieLIUkBOR8p/PwL1LREwrooAHKPrpQuDP/BS3mQOY8vcngc7sUiKXQEwxoFg19HYuK5E
MwWFUmMBDjT/VNb3L8Kc5sGIYhoJuJGoKNJgXaLv8YovFZnzgSdmoSdv2bnGrETwsSBnRqcgZwKS
FUH0e+Mc8pQXRtbHSl30iWCh1XgufDDTQ5uKCFy4IM0AOR0nAeiVIU3p6eNoSs8RQGcK6T8dbfzd
dnSicQBzmGCPbhYNqs7YE1OcfWnV2cbZPDHGRtz5BEHK1/NCpnDO5mNCGCA1rMDKQOubbNGFfpet
H/SeNGRORBCYIATYliA9SXXpAArZhiiplTNkKTSiiop/lwhzAthvQJBjXPpaKPgXGK4BE6jTsXln
MMWgEL7hRDsHXyBhsnQgSgsasNhXz53muauxZZdKcPzMxcblwmEj9FDZG2T9litCFzcf3+C67Esf
eMxX2guaYKSgXgROQpkBax4BVHcGzyRKulqmVsrBjSQNPKVuG0VGhNFcUOP1sQe686Fpwh0G26rI
YIeIf0lzQXwBVSrm4Vm/6jAfrwQcfIaScTuvi1mNaHznP7s5Lz2XadWi11BhREdo03xpiHjOl2HO
E/yYwGLEmDTd6heDCLV0tYkuFn2Nsgk+N6UFKFJEwHCjM8UH/wefw2x4gWQPXQGSI06XP7rXwpJd
XeV0gKURma0X3j103+ukBABLwPdgQB1hIA0Qz4P4smx8znMmDh4FfX8Rj6ZHWVn14BDbeJhI6UDG
FvfmKBzu3/ff19u1Uce8pgRsejR9Atb51/JdKH3ReKIagV/aMV7fBjNdo2OgXjPkLSNv2AhyrDAK
VugZypjqGv6eEP3J+Dmd9A2G+IzdDmYQpbOY/NF1+4Q/9kCenlL9KddBqo7OpM1moz8tvSdubRQu
jICeGPSo4ttpvwdUyKQQNNc9c8UfcMeRql5H/oPfL7ie22txLYbKHvhuJqkNAKbPSLOZXnyoACEC
ACFM7G4FULnfPwh6iBI6cC2Nsj5eVsDxRJDmdcag52uFoPHmJ9/t93sLLBTr789BI/2m18lu/Ike
ljopZm7GtXzKEHFtXXbAq3LPhrxCr/fe+qh0EA+Rtfjw8MJaOZERUIHtSAfm/0Icc/sguRZNBXkq
H6lKNIkGbaGY/3DRMQKZ6v39vQ0kr2VMh32h56C08RKYFffsx07RFCSoF24SnZr5e4CSMMHpIFUC
dJVrCQxYzbpRyJhzYrsP36t+024OALT8QjV7KxnDgr7c5kqwHgmRMcRNnAzUnrGF7LVC2TBnQGeR
vl5P1GsDSESLj1p+6aSFyvzsCcE2TW5KAQ0Gf702ly/FkRlaSJMwdVCtEuVZQDv4/SOaiXE0FhBf
MIK43CzC2mspw4j6v5oyzDkzIzNZqTuVbH48dP0uJXXnDAj2RUSfOyAs8NC6FiSjeU+pepc5915i
9fkmrARSVfui/s9DZqzoQhC1b0IlZqCGhSAt7fB2QwuFyIJHViEB+xnH49IGzlmsS3GUxaqqRqzc
UmPOW3BIYjKFP6FblOB9/cnpZmrqG3m78FCeu1YISQG8g3gJAGPUTpZCIcSjiAXGWmvKIMuT8G6/
rxYzuocAkJtyg6hwAtf7+rDyuKrBopt4TiyXL2VQ7sBa2xA/SMz7cmZuFOqoIE/BcvDk+G3/vbAQ
qhJ2YTtWnpNW2QbAOUdXil61NPgQioEUSWtxPLtwrWayUtqVTOrAerH3fUHNPGdvHYG1D7AB/OiR
gV+T1ZrA2eob2z3EeNM+LUS7v5NKlOO/Ek2ZK66U5KruIPr1ldWfZfO508H3aEvEsKy1ZuITPpAu
9wjyDSX437aiIWOAS69XyBJW9jY3jJ+FzOyM9l590aQIFwegMIIWSnXhOUGg2fIIrnGJ3RU9ZyRl
rVcVv7D5s+JgZKZXFUilZEqvQi5XXT7xPCcCqTJvBo0ETC47qrd5lixczDnnivoyJwoYVUb689f5
XyyNb6Oq7kXVc5pNoeqVhw0VSKoSjJce64fUkFy9ckmNkW3iYRbUJaJ7Bnzte1eUJPvjVgvfQ7ey
T77q6nso7wG2XsBrM7znYFKce92HaI2wQJv3E6JrSHcXPCNVzroRRrleMOxKUQtae6caV8Vju2O5
7buERJK0H/5T4Km/sgA2ihku1BCQdbzWIaav2aSIYt/ZJmQ/Eo4zh6+v7XOM3NRXZwtL8JRzURsK
Cf/Io3LqoetLLYs+dacL1229BeRhtPVbSwHjMksC10Z+IBiBZR8bsS8YgrhtgyPHvibamq+36GRi
Sc5slNQEQ7bRp7vIVRbint8HJH3PL7+QytoMfjy6bBv6DmamwXFooegBpFiC8PLL2+gH7o2fJpxr
8/t8PFqPOwYd3vrTyXjdb+0n8SM4Bkaq2675pRgd6Yi91B83fzX+2UG6gzcVlHwU/ch3eGkb8qR+
qUAAizlyWQ+VDbCps80AkGO+XPNGfBrkfXGuONK/149Mqg/KKfcXkvEzCSfcjYsPouwCciNB0FU4
Ugl0B+4fjuFMSbMFNze6WnOkzMqAGisg98SWwOzeVLkBfl3tu1T3YKonsbtUFZt5HeKDAFMAwhBk
JQC3f63TAPHpCwBZ+g6rqxvRrFbjC/8Q6OxrZySG62IQk124sXOu8FIi5ZaGlNeS2s98RyltudCH
ClPj6fCG1Ly/lMOc324UIgQQWkxghdQNapDhbaUB212IlgD4hcQQn8qDj3lHzewOMUkNxT9WLIoB
qxG00STGHNz5vuefN4eSPPHAgfwOIeH1DjcT8zg4QHHk9WqUS/T/CJvQe+88veCR303DdaJGK95V
wBZf6dJSSXIu8EWVGkCGgGwT4IooqyW1MiiqU8gfVhIpfkBQHxIwR3O6HlkLfp9umvm1kNhs5HpA
NgBwQEq92xHEuEU6+A5mbS2vegZjeOL6Rsue+GAbyhPftR6Az5P/U+TEYwxW0SXleWHD52K6y4+g
VHrMtQmobvSdRnlqVF1TbQ7TCj1RM2M4Rf5pGCqDywIAu1nDmscTXy75BR/427hBG0b0d4KyAuYb
cG7UN0T5yMVjjW9AKdRKYoOryR8Mlx7Sg+M4iRUZGFsgPzB5p3+z+CmTDPxk0HnSM+R9Jam1x8qw
eHpiKoCYYjDosmpN813Sv7IPaSF1POujEOT8nzzqxINKEYtegrxmg2bW8pw+RGa9U+xsLxv+e2kL
h3HDrA5gfQBr1sYnzQdmyfSlI5+2k95uNBAAnQbvVQnguNd3rPTKhk/iKgCH6xN4r4OTUpogd+O9
jaIdkmjnfTEbYYlJazbKvZRKeb/Al4Ab2EKqL+jW69ve/2xWlV4Ra/KDr3iZp+tBV9DZIwfmg0xk
MgQoph2cA3i9SEmcp+Fl2yxo3px1VTHfDj4IKN4NtqAGYmMtUVzfCfKVX5/LZpvyfxQMg/YZWdr1
yVLTuz4ZFeT2FA7EE1RMDerJfIwFFum9zgyItxn2AVHBUHvgiQKeuH/jO2FYJr5YzHMACfb6kLUS
DahCxARO1nimJH56ChF4M++BbaJZjfzAZnqAAffspwZG4S4JDRB467KoJ+Uq1pYe35Mwau3YXTDj
iSrqhzdAbiiDFUXg8aGj1Ss5tjn21LmrUFoIsGaeERgaRyYGAiagUUrDeiEUBPBlh05bbxhBrwUj
Mgf/QR2/7puN6f+hVoN2FUWE0iASQHx7vbW82KhqLTGxEzW5gW5joMwSsVkH+1KwA94j6HJeeHjP
7J+AoqKIUTIAQOBpdi0x4FrZj3othp061pvBWhw3mlHOKwGUBS6rcHDTBgKyw7hNDf4736L3A/Ee
+oq1c/fBWPe3cH5ByHQjkkIrCA3qWaQIAWoR8sSBtNWLpBzScROm7/elzJRTkJiWBRm2HTgKNyxd
XJKUfFWEiYPB0KwktaGQ8Fzv2h3AWHd4U4/ksSW5+ZACVSZNzfqZQ5r8yb7/FdPznVaXy4+gLr6P
BievbfARYIw3RUxTZd7HfQkzu4kaIboHWcSmAizMtXp0fKNwXVWgUauH4x7XARBRu+LkLWjhzELg
NETEKoBhBWHL9BkXT+cydeN8yLCQsk2eFbZWLa4sc/P+WuYisCsp1GKAxCT6IjjPnVg7tu1G2LlB
rIOdJ+b2Q/YqjKuqBwPjUix2W/xD5edibZRPbEpQKY+5nyCyj5QnafypxlNYHFLvzFV4D63DbiEW
mDEiiHBFGBFAXKK5hMqwllmgtWkUJU4nkaaOSBg9Dv2fsrZ6Ho2D/mnpPX6jIzCIEARQYiSN8XKh
Dq9VePAKylnqBEMIhNw4R9l4BZqkQI8jfkFRbgwxJYs6QlEtk54Lo9ThKsUIQczns1aCFvAAJEcN
+3lfYW60EsIQRE9pScBQYXHXWpmlylApAfqDwJWkee1HW1Zf9yXcPvsmEVPjA+YEkOunS5X5hLvD
cS36FNFY4aMm1L6+coCKkyzvgd9umSVlvInJMfeA64UWC9DRgU2WOishB1ELSBxylL9hsDD2zQCS
zCPfMqa+R8B9IBi+v8Lbpz8lkTox1OHlPmKE3Nnm/fYD/BCrFt3A36HVEpCd6aeGfNl69GlkS7d9
5vSmpB+cGlAFWXQEUqcXuEEUekHh4HVjvGlbQAm5FvF4471eaaGx2ER+c+2wUDRTACEejlTCY+Na
nhdksur2XeGIqwzFbtO3wMUxRiT/7heSmjexJSVpcrkX1jJMNKQZFUhqgq9YNp4aljwNw8JNW1rO
tL0XQqSQ4dN2EpIQcdBT0ZY14qiusfBQWhJDuzCZifjS5QqnMKfG4xCJaM2MfML9kc5BYN1Xxtvu
j2nngBWPIoMKg/Xr1S8WhThRAvmtXED95Tf1zUretOrQrIGB+tSRuF1SwZvYB+JE1PtZDD2LYDCg
FifXflXn6Lt00PeqkG3wXmRWJRovckowWignizNOt4mWSeJE28zzCCRhWK5PjXXFvAKudemgujaQ
Ea89cPaAUOeoIGuFIQPxjBHDzFBcvY2fauYx/h6XIsrbRAv1DZTmtAGY2CowiDmYpmgm4HAjT0jt
68Do2Gx6aUFPpz28ioEoadQe54rSuoXWl05pAcN9uwRLOmehr3aUsphs5atCJlelUwRr3Gti7C21
IGz1p48MW3hQzoschlPIfW9FlMXEcFzEZ15TOqm2l+RV+8rw0J4wORXuRqvQNkuWUoGLakPFKKGS
S1EtQG2EbM8xxpig/fRFNPPECj9zDN1gZB8g/AmPbmk0BhKOiXThD1plpMUrcxMt4TinCb2JQRGZ
UInyuXUXoQORSSqH8x4TAESpKVG4zejqNWATu9NoLtXYbzvm4QXB1vzLn4S7/5tLu7AJiOGHJojc
yunL1wjtcE78IiElmUxt6uFBJco+3YI0bdyoloBE0X2LNBPPgCQK9gj0cyLw6am7wrKtEMaaVjl5
8xo2emvI7VOSE1VckDPjMkCFNrUSKIhoMORB2QW/SVQuS2onDB9HwVYcr9xDkTri9wtoHcJ0ISj1
BS0Mh7qMhuoMOE+vRSEnUoAdUKgd1myQg/lAn5FieZvAOe/DEhPW7xse2RegywBsbOUdU103H5/K
7y1majE9tzSgOBd/4HOQiwITHCBT6B6KsRg0ye3k2okb3Qf7p5UUZroLtkr/g5O1AVi5GrVtVK+l
0eZ90iHfzhjiQf2JX8towSHcpiOha5cfQ11tbwzCtivVGk61/cIgIWD/0OZKACSNMAwVD0Ii9KX5
pkI6INJtl1I3kzbRRyPx0AEEmmDBYamj4apcbpl8aJxSBuuTqwmjnuQgtL6v0/yM25PR6YhX8dRp
iADvWgPKLhHcBmhrTjmWBAxB/HNcriciR1IlZgjYTtsHdJNCvNEUu1WBZuoK/O8had/V7sVXt6G4
bRo98//c/67frPf18jk0NGPef3pi4iflKvCYDxsl4Xun5Ij86IIPetWWpvAJmCMbbH2jt/JFMuR6
V+xG3ugykxOOcUgS1lZSo4u2aAZvVgNn5NWXa4BOWtTAy2m641fEj/r9b53Zw+tvpfYwiaMs4jy2
dyqyh1YiwfCGqsHUOTDBBQTmOd3mB0l/inVEEl8Lwm+DsmvhlJoiyxioWTH2eLK+xfp+MJGzjED5
8DElT897jby9BOTPu7TidEc/vLwvyL/txJ5o1yZmBjyOpucXlZRiNLFP1ULqEaaBZSAyRztB+2FU
GikIBTxDIh1m7F19Qeyt4bqWSt2ORNBqVZS03qn7wyAhPosrMGnaCbfUmSTc3sNrSVSUxoOJUgwq
rM9KiHU03ga9txpzxKhYjfYLU98hS/0BSEaSrDC+jYnxkujsVoe1Jkt56ttZFGqvp2+9cH9amvRy
wbm9kzynO+FFBIz4aD/GEOXDHhV6DYXzvrSQGCeUDYCKseCZaOwUIKhdbwZ1K0cObUdcgw/wii+u
3qY+qcVd1IiET/9EYT41fgISnCyo+K2NglQOeZmJ+BuwwlSShAk8wIFyDJZNuE/Lf3p4WzOf9Tq0
ZJK/vwsKumHdo3sQSLxiPTKhUi58wK1HxgeAKBXpSLh9WKTrfZe8QONH1RsciB9issdM7jnaeOTx
W/xaPa7jpxVmBTF5/CEevuwfQPEuFeVvJ7emjUdrEtiGMVuC1qvrL2CYOBTdJBmc5+3rcR9sP8C/
cziiVBWQx3y7Wq0O5tNANpv3an1wNrHpEzT9nuzn+xsxHS9tlC+/gjp+Lq75zOVj7AMQEMsXpYoI
EOIWjnvuwuE4ceITtgX6wq+XitaDXCmrfHCC0XQrxYw5zby/jLnjvJRAXemycjPZL4vBqRJAzkkx
EQRc3GjlcYohRXhuDossybex41S+/2dR1PlxQ9gDYzkbnNx43u9RLMjIdji9vu7ffP14LvZnuHgj
5fTHnqxHsnbXHjkL23WirwgxTSfjiOMD0hLtqw/2U0g2ZnrAcKzzk+pfxv3NmbOswsTOhpFMjIfS
GUKRmQq0CS5bl0xkvKdwfMsx1ZyoC8c8Kwct1ng7oF0W/GjXxxy64xgm053KkQufUp8qgitWRgNF
/XN/RXNaOxXWMUKDRi8QPl5Lyl0hbwctGhz8o45IEgYGZb4jLTKg/5WgGxidDnsXT5dUS/64/LZm
HYF7vS9idtf+WcsNd3NXVKCqDQfQUAP52dsleBhw0YuXL9XqFjaNbjBuG8nT4E0HpxF7PLBS3MMU
dKRF5K/vr2juul+cjkZdRqnOBmZQIMjt8KbSUOfP6n9xLuC/RIgL0zlNFF0rQKPyYsbG5eC0UWNw
MZpHvYMULqRraQjpX994KYVyEp0CDtoihRSkinbJ9Dh53R9Z82g95HZLHvvt4yNwo1rzz7vIk3eW
GJjPuL+Vv/Uy2j5ffgJlOtE70bpiCQXMjddtRhQNZmZvWcdHuKrVeHgQTinZvYMQ5slGH0WsL5iO
uaP8HZwRMBeI/gbqSg88Jgd/9b/p0SSepUSN3u6vcE4rLyVMlv0iAKryUPbCHgusIvQs+IbsPefc
Uofe/+MkMc3yv+ugDYaU8EoVQ0oQ2gl53mdTd8Jx/SghI+48dg+fIukQe7QAeQDAij7tJWYwFuzj
wlJ/Q7GLpSpdCGJXFR9RT/ZR+5ac2LP+891EEQ9vPwxQAk6Cuhdc2xeN4g24F5jerlLJcgt1XWhL
/eIzL2kUC9HTA7QqpDUwKHR9anEUikLDtyP6XYB7DZ3s1xg+N9bRnpigP/P0cqO857q9NFw2k928
EkxX10Dmlsqg/BwdgZT+Sn4Pom31xj4ULXExKCfa2kP2cX9L50ILBIlg3IX7RE2PUlCWK8NayKrR
SdDENKSmiKaAsHnEO/ktCheyN9O20bcdcjDLjxFUFo/k621NB7D8VB0/OuqQkiZ+arjcyAXCvjLh
SRPyTVIszezMPvYuRVInGdZpliWVMOKxtx2A8Y12Id2z3wBeZXkOSRo9Rd/DUs/Q7KsDWTdg2YJC
FWPV01W5uAodn0ah2qqjM0aWFltFz5I+yoxEeAkY0rG7pjExrbq+f5Iz9QcOIcM/UidXfCHVa7Q+
1Qp3dFqQPMgkbU00ESui3jY/nK4lD2DIBQRA8ury9n3Js+d6IZgyo2XcFiyfQzCvPQQbDtwl0R82
++MLq3KTLCGgzQWml6uklChTXEnR0kmYd+pACS9959kq7k9LvSU0dvive5w6+1hYAQUxJOXnIwzW
eokgjc5+X+lbC1kkuz0XDmOuMMWoBxZrOJz+OVjm+ymBiWjsfPUTms32tOCkZhcMbGIRM8y4qL8v
rYtj5QpXCDpNGx1k6gXVqm3B18EBvVRZmT3ECzH0vlZZI2oDxKT5vj0OBelgCFIgvKnacw0Ck/sq
M5uCkgH7jM4gBNRAA7hW1qrhQGuc+6zDkfWaMR8983z8eJMwNHr8WK8f1wBXsTxmsS/51uMraGZD
yQw5OpRRaf60omnSpqmZ1mFH3mGkXJeEJSsn3DrCSQbGSoGqgECRpRQnKz2/KJuwcxDRwBPLuvbB
beGJSXpcf6f25wtIzdE/t6lq8mQ7LvHt940N4BzF8F4Wdvk2+r7+FGqX0WGQK7EXdc6zQIQjwD8I
Z+EBhxaiZDUR1bHr1csfzMgdquPTqVjqU73tY8JVvNwJyg6qDHB/hwjiVed1+MHsv37kiDUJR3wn
7z5fxCOwLQ+HWh+I//aDav399c+f9j8nQVnEMRIrOapxEvnwktTHQlmolc9o8fUCKctXd12seCIW
mBvAZ7deLVEfp+mr2iMPZooyz26j2/aXai5Sc0xKdO1LryVT11Vt2E4ps7hDYFkBeorFi9TQPCPR
Ij0GkItS2Vq88rljKT3E6TbJF6eNlz6A8qxjrbJjF2FvBfIaHd5QjPGNs2Cv10Q0ViZrbfLNEyzi
UpQ5E5tdLZyOARV/7CNukrttEZoB5yu2zt+P4QsA8Te6b9rMg41h2ft6NJPcvxZKPZUSRgkTPoPQ
TpcaAuC5/yHtupqbR7LrL0IVcnhFZAQpUVR6QSkih0YGfr0PNLaHbMJE2Z6Z/XZrVKuL7r59+8Zz
3vef7ekpfnjKN+u1I1kvCZLXmc7ab3AO9YabSvCdvogPN/MoXX8IFTANUpfl4Z9tIdZ0nTvr/b1+
0vR2StDsZeMpMh+dbKunu91bLlkubLh+msZuAPq78Oov3e4/f+TiYeK1huR5BuVnVs+vwLsg8K1k
w14DxxlQ+o8/irWzFEz58zp33jxo5sPC7V78gOn6X3xA07dDmgY4lQkMEEhk8O7wfmATQh3Ajk6x
OjKK8WJZG+xAsn8InIUI+vZlvj4MyrwNgyqlLQP5AcYLvW6rFmcO0CZeZkRkIY68xZy7NqV/s+MX
a41Urem1yZQSK0VJby9ahzVYXI4Wt3ENHg+JuaT0i9tLGTehKoqmKSASXQmSzZnr4OTr7eQXIK58
RLvTbpeaMNwbTPS/fD8I3/Lj0lz/TBr5eospM6fEHgPK3em2A9RgOzUqoFuB3ZQ7HPQEbt1vY0Mx
ji8voKYAhIQlDLoFnsBM9w6FjhZ1HP1qtXDsNMA3PMPrj6JMX5ylxC/b6aPAVHRArhFvO9Kfj86X
DsMXHmHzge39LazvW6G/sOGOzf/TkQsdGLWASeNJbqyL+1Q3693eVjBr65mPj/3jTmceoAroskNc
unDVFjT9zyhfSPaArOPFLCQLhKyRr7KHIt+GtW9E8WjnLW/dX+lM28TVDtPtbmVZ5UFaQF5pvpKP
vbCDP6g7nY0S3RFLPPm2uXCoMzHbtUjaa9MCnokTiCxMb+85kh1uvJV48LbDkt1c8A//1OtiM5P0
v16waVZrv293Y64fDhkAf33d2zlHpNwyWQee8glqtMhgsXSUlNGqtb7KtelGyalTV46HifsUVIzj
mokX8yjT7bynsJT/FateUZQaZA2OGYX6K54ootsoP2Gh68ejYnypp7ccdsw8/z4A3mC7oLbC7Aco
ACQCkc3E7kkdqjokVRRl8JJEAOI3SG0Sw36M94/qU9gZIKBaxw/rwK63wiOqFjmuTmgb2cP0WK3U
cerZW2zknGkZgZ5dfBL1aBE/VMs6wicND2IMIJQ9TLm+Vkb0j3r2l+4iRXcyEAssbMXssV+IpY4d
o4EpSQUcBeCpTNko1Lc0LAyPOCln3L+8f11UN6d+IYo69VyRtKTV8G4A7/ih/ZqCYxbOP298ZpgC
xdHjP9z2qYQWrHGrXZc3UfzNUQHElK5dPu9eBLTxsgALavWfstYf+fVLY79FrrSxABJkPmBMAIjd
O3lY2qRp7+99OfXi8UnA96KYdufG490mZs8MJyzV52dq4pMCoJsXLUzsVCO99lqIl5FQUye3CRkp
ZfJYkI3ycPsVa3TRkYapDgszLKsMxbOt/7kii+Njt7qgsjyryYqAHOo0sHr9BSPhq1apUbBs2MSM
6nrdeExpsF7q8qqiZ6ySmPdVgpvWdL2xVxLpQhPJWq6Lgmw4mwyvxz9RBDZscfvAmFDGBVG31vVa
FLW9A3Cq4jHA4jqDdaTDdqsa2z2wsOCzBCZZuFW38TWEoUgKCzPlv+gOO67N67LtsS4vMEKiY97V
XLhNM92TkwgZdSCcFmAMqZx3WGHabxhRiAW8xjR0//7urwBLMOovw0FtdNd4GDP7/h7O2Ch0zgNE
DMj4mC/EuOW1gmio2fVR7Y/YQzCLomHs8/A4rmSzstHnm6914xxZnf4bLbIjz7zC6KYXMRgBmCCM
LdBzzF6MiIJppOEcNZuhswpFBjSRW9Vo6QLuq1J/AbBBz4qlpOLtO3Etdvr5xZPc8nzAhwRikTm1
8NsZOJm7yDeYBRfuFktBuhZEXb2IlEobYFr9/IwkW2YekA+Jt0/AycPMn7atjM/KOYQgA+SQbZy4
mQ/rncVvQT94Btywc85tedU6m03rgNToVBv4Z5PbJ1Zn9QGzt0uNLHPqDYgjpMumKWOAj1xvi1xH
Y1JIwXjmhlO2JeSshXbcBQsqPhNoYFMuxExm+WL3ObEiWtlB3fhN80BETHF8JbpjWe5UqPo9JZax
qu3VafURm4lzX9XnTCHygTDFoopyj0ppOk+KtEiFbDz7nm/U2sET0I8WbRkhxTikuiBsJnCYCII1
HhjNKIkrEhW9a16EKmSOukC2Y7YFQPKgAgyCh0fF+ESN7kXFKYKUco/sSeks9UJNqkXb4Evh1GHy
XlWWTYIEr5+s5OdChrOjIMvL/1YwWyWBA1IvAk/M2f1LmdTJtlqgtX6KBXO7HiO8xUpRjJAB/nEp
6AOqoS9Eebh/oHMWBANIMuj80KWBUIRydLguS1oh4dqz8gKTD0jj3CaiKWr79uyla7zp9+XN7OqV
OMrZaUqwc/k9257FTWRiJg6Ym1xqMNXRDxyvXkDVmNHWK2HTzy8uipiMUp1UWJtoKIw9ZCYpX8mh
9hfqdLN7CM9g6uRFyRaDyddytLaWwRJQd+eeTZKjLMV7tcuJHniDZDWkZNZdlHK6CATrtAk0RxKH
JSoybtIMSltxUYDjD3y1qaOWesbRoQqaaUFrz2FvspEjFROSJbNJX/jH/JN8Cp2eft4/SXnGc7gS
Sa06DWWuaD2IFFmnKN+aT4b7FEOjCLdspnPEDGM95NZB/8bimHtTKvYkeyiAY5s5vbZPvOd0ONRo
p5SAefsTa+A6zTYqaEGHfe49ivh/a4klwyvB4UkPwzugC+TeDkYzzY0KJBaqk2ROA6b407gRUJWs
vyOg5m4y1iD1S5B8ydJX1j3KjSF0a6mqjNTbyYXVK+twQ6IWGCe1AWBXeVjip5l5BLAtMFYYasJs
n0TZjbZvUCMpUTIRi+14qjiDsRvxEA/TSFUebJoeQM6WoAKb/ZhhBPulX+pFm3mcrz6AMiJIPAyJ
kIVIe3SmOOjp7xD8okSdtk4jL2j+zHwBcBVABjoNh8Dp+tORixsmsEXN13iMzjyxJb0ATXMB8jY7
OrR2aWdOst6qgRHY4zY9e/aYIK0oGJ6dIoQ9Ke9/zNjAwWAW3o05H/DqqygjkxQ9AwYZfBXgLV8l
T9+jbXZqn2WsVwZAfVW4bQLHKM4LtnTG3ABTh1VlwJVL4LugnJVULmTACSf9ORtlqChrZCA4z5BS
Jhjbi17vX7+ZCy9wCqZhUZSbwAIoFwwFWDXJO9KflZoJn1tEp7oo996CNs+UD1SBU4HRB8BLoIjQ
syqSlge8p6JNXwFhDXgM7MQztT4wAdVUtHqpnEeUV1Gl9+DhpmYooCmiM5JOMcThJJebqgJ2Xcms
isDiBPv+DtzifwLbTQEPLrr+8IChyeXa7Eaqzw3xqPTnCFNQvV2mO1Eq9AcS/PDAwkCxEojCiKUr
02MMQhyf1e9/wExoev0B9FVPoxAGGa3j6TMQvuz3zno1/c9Yf/hdobKyAq4r8Q3+rWX1dNji3yzl
4GZuOlAApobpiYoXM9/XG8CTFsFWiXCqRO86skVeZ4Je0z6MOnuQD90uPFbraLNaWPXME34lldK8
uhuB58SjcWlb2wk6JvTYJboAJqOnx9T5qfVdZ+++FANtrd160+/PxsIHzEXHVx9A3TPsBdxTcYqO
8Q5wNiB9WrP/4H20aJ3M+4ud22EUvkWABmCcHqCY1zs85Cwj+wMLDxTzZxIKFf1zNj6N6WrQ1oq6
dNlmXlQBs3ZoJAYTBnSastwyXIWs6rnxHKSG8Np8xGijQPLtqMvm18uL21oYjwV04s+pjLHSpW1d
kj79/MKWKwFD1E6B9JrsgcEJuylg8EfXvFEfBIPAlQGwS7xSAoN/Coi7RGw9048DZCb0UIOyRgFE
LN3ikMSxHBf1gNYqxSb7gNNV/xeNANsAkWzi7XzpMLYrH7SErPW/PuQrwfTCy04BXlOPeCpa8dzG
l3Ve3Sliq+e8EeQL0duMe4BJGnCNoCkVk+ka9TZppGgYtURYUQu79lPUfsv+SVMWViTNPEUiP6UF
VEUCZAgdpxFEiFyt4XUQ9OcBtI7Sa/Qt//Y7zgbavSHZRH8f7dZkjXGnOt0HB6YuB60No1F84JUm
u9bavWHMYWM5u531Maw5SwRt0/plNHZvm83vEg/rzDUTRQVg/DzAHWDKKEOqZC3bRTk/nJPiAXCV
GjG1GJM2NQhn4DTfP+2ZshCoRC6EUbesxFArq4QQtt0f5I/EBNz6WVce69WX41iYigaAJAPMdf6l
WzTYM6bzSjSlaa0mNGjB5IYz7xC4RaH+aW+/n/cVpsiSZ83ZfDBracGCzVnLK5mUwnVVkXm1BJmp
Tp4V/TVa7zm3eI4WzMdcsC6iA1uRAT2CFAGt2IlYV8zYYltzJMAyMzdkxByAlGbXCGAr+F+eXVvq
a2qSA7NWjt/SE2AvnpbofGZKYTjdi8+g3sTWi7wh6PAZAIzngOPr1thcfjO+WuKBObefmLXsMbwH
zNf1icM8obSgXpP2UIEYWtDxt4wRC8ANUEcselWOXcDNG/KfKnIr9fG++v41094KQHDBYzr7tgN1
jEYUU/uqP6Od4x0MlOa4E5/VDXr3ZbQTJGCt953SitekNBXnfEJpRDN/J5IAgKsxxxYDjDXYg8BV
qS/d4vml//tl1LuMEJiwaV/351Bhq23sS6orqcnp/vqn/buz/L/e7otXqu60WuCKEkI8/o3n/eaZ
ZPAuMbWU7e9Lml0Oxt3Q6g4Y9pvcqj9gcKEh2OggCk5Exay9sPTgL4mY7OLFYgSpktrIa/rzczMY
KQggcKSHwv7rCdqla4wfyoLxtjmhRn1/bbO3VbpYHH1WfM+M3J/kV36ztydC0dx5DB047iYxrTce
+rH61dYJqipLmbXZI/xXNp0ulzNBbUnT9udWllYd+8xqn6w8WvdXOPfOXixQoTw3tmZ64BNBGf38
p/ZMpX/hQjsKUvP/IAYjJxO0CCYIafjjvgKATyv0/bkofEOtP33BbotThdD7vpy5YAf+wr+CKFVJ
xxg4KvzQn1WustIM09qSV+rQoFzPMLgdoHE4DpFMi/hfIVKMAsh7bYvylCeJNlH6tc+Lz1qfLmjw
JPXmNl58FaVGgoRmeI3FUY4oYj7xlRrbQVKiUbJG/0kQkPhhaMXPklGFhVbCOQdHklD1wAwh5jal
6WZd3JwU1CCexGAquirqh44PLUIehvFZyvgtqy1l3Gfa4lHdwagBjwgY46F0IrrPGET9BHlZr0Kz
TGjKpZ5p6BjXK5Dojd9ijdG+TfJSA8kFcB39r5waowDkw4V85uxbjnQLZgH+GBXpmyNJrQbiGnQB
k9/Uf/U40UwEK2/3kfChiHbUg0QHrDqj9rqgfFNanz7mCcRsKqqpIup317sdBHwLkmefRbMHa+RI
E+8Zt9DTo/cSLORQ5nKpgLFE3kwGxQF6ECh3JRv61s/4dDyb3AsHUJNPp0GxO9Orl2bBBs44Y3hB
QcSDIqEEP5mSJMTyWHoZahnRum6M3qzQAQcO5+RxKbIBcPTt/qF7GhOvElAYRCTar/eviSuxjgs4
/RoYS/ZaP3qyVdVIBtuAN+ZUPSE1Hxhk9MTeTniF+SS96L0Oed8yDqtmvaz7U2CoxwGuhJELgQQY
2VZm8p9eCOr4qclAbIgZCVX0ddZH87sBGvA4e1Rkv0LTUUmQhwiTvEh2aq2EsiUXopZbeYrs7TfY
6z3WBpscoyLBquahoYoSO5il2LLZoQ9SaaIcw8SyNY2UZnbWoJNV50EszFgaSCEE3Y+HITT7zo/k
dTd22oOQtolwyJW8T7bikPP+vgzCkjHlgPEEHdzdBeuMOeooWwAr8NEhzWqpfFVypc2PbRSW2rqv
0S3plFUiFHja5RA9omOXiLbWJwK3zYthKDd8KntTDYH35D3PsQTDKZ0ncHaWVP4TbGDQn9IhTKp9
IEmBYpTA/AabnUQAOJuXYYQoTxMBeq7JYlgf47QrIntEx1jjpLmmlqY4FgNGM4YU7Hehx8RA4uET
trEkjxeCFVeqfQhYJ8LG51xM2uxLklJ0suvBiCzZZ8oXPLjMYi9nAhf1AbF4kNNOE1dKD2D+B4U0
AWbKhlJgdL7mSW4llZIM2PqyD0dD7dI8fc+AWCVbIRIG1Vet8n75JVZN6gO9aqyYbNXkotZtfIaR
omcg2gSRFWAKNnnK44iPiV5WmKQDo0EayW7bKlJ4Bv2CjzE21IAwRK/FfYF6T9lqSMr7fqOA17uS
M+7Rz7tmNBP8b1LrRGrwZ6Fl2TnWwOFrdYXf+tuqRGLkN/G5MOk2VZtIgcs0jSy94dcUaI9Ila59
r4W6rkFfl2lPyZgMg96DzJC3SJMmuekRADJbPHYaX6RFSu/WJQPO6GaIeNnx8ySMdg2vBeAJ40Uv
lnZI0DDh1is9NtszCRJiDgyIil+KCfOtMIoNo6dtm/fWEOYZCOFzryKpUZW5FBsqwTww4K+qbCif
fLAbChGYU7QuOxVFoYy7TCEgHEn4PmEMkcF41ErIYh50ywo2idMLJCs6E99S++sa/KoZ0LqzjLMa
phTSLcnZDJsXdLUEtlR4NRxG3+pY7XUMS2qM3lZdStZp2nHkCASCREF770CGYeWFTMWeJLVHy8yo
yaX67neKEn2OeVlIjj8wcoXChxy2Vusl2mDwfNgGNif7sYCjEnrRHWWgJOFuNGTDBYMM0IoCBPVO
UpVJBsQWwmlfTJaCEIH1G18yR/C9/WhI8QQ2WCz94BCURcC4XJlxsZWkPqktRg373OZCni1KvWWZ
ZDR9DKOov12WMRbgWsaXHtA+PliPuv5n4ZGZedIBl4yKL7DSMAtCYz+JYxvjFc7Hc1iDYzvStm10
Ztm1Ep5Ro9Q1ad9n7636ROJP9OPoJAh/+74wNe8nTIHzqv0ufM7Mm/cP8pUABDcUvKnnoUzHDI0m
U6nbt5laB2kd5yCdrOqcZKrEuS9t+mXUA4uqOpJ/qBlh9fSQdKZxHgPcVfacyWpqC4z6LKmhnbFN
ZEbskNr3pc2EHXjyQGMFrwWIHhLlGwvl5IC3GGIcIomYWR36Fvpm3u4LmStJAk4L5QM0xACq5a/Z
8MJFE+pGjdgA44sJgwFzhONN4XINtq9Gcl56kkYMYtQ6Aq/aSnxAamilmauqKS/Op1IPPdJJQOC7
4FOnXOe4yTtNIOBTFzg9HQ1ZQowc8ib71XyHS50x1EHeyKIcYlYuy5LPVH4PXzzaPXYFOqvv7yvl
ctMSaB+wqvxRlEOspoDTgjANzc3fqga0Rr1Y6r1b2Dg6hpJCP5GUQOH38j5M4fSNIE8ZdME3hhWy
7feXRTt+/6xrKpoiA4iMJY2AIoApssqlSNinkWe3wU4oTUDn2t6Yw/Z+a6GrsrUpAAVvQe6UW7y4
ejdyJ9/tQk3lqsu0VIVcFBPGnYwaPUgoQoymqPib21eH7mWp0ZeeW/5HJtrTUFQDCNpNjVhiu6Tg
4kDYd4OVrjpZB7utZlRfeLKAHcDttbclkbNHKYJ8AqES8OBoKL8KnVRiE8XCHrlVNdFZ0cwkPfwe
nqJzHy0d5WQ/brYUUSHQXuH08jdYvWGlJg1ISPfNL4ADV+2KcQW3f46fYhvtaPfPb3Zh/y0LOGrX
x9e1zSh1WoatlHS0CHBPMhzSJ/87N9XP+5Ko9+mfQ7uQRFlNxgdTjNJBkqoaUmsD/PG3IHAblhSS
ChZu5PDXK4rFUubjSQ6js/vwXY0mchKgdrZGfBxW5bn6VNadosvn+8tb2kgqB1+VrKeOQirs29SI
wswiwk8KalIABgQ7JoKf8/L/k0dF8AGaWQovwTKB2I5MBlvYSqnHx+ix3DDH/58o6oqzoZaQPoI+
Mqf4EbhOlgck+KeB1Zdwjpf2cHodLmyJx7Qs59f535rUZ+4FMMdhiDkTzjc4YUHxb98BcBMACvuP
9QHeEqX4QTfGCcCWtX1fq5grYfUkKSy+OCRorGXAVu+TJcW8tZSA6UUSAGgEU2T+l524WF1MokJF
C6+3lwJQD5e1RTx1nXHARxwaM8O9QwNPXLY6E8WgMD424LIZGHEJPur2elx/BXU9CiZq/HxMvb3C
/wyxk2eYU13wxpZEUFeB4QG+wwyJt29E3o6SNeKsTlya1ZoVgvwVgL/hiwGJ4FpXOE0b4F+23r7y
K70tjjXZNdpCh8CtPqIZDX8B6VJEAoI2jqI0MKDcGQNXjTfSK3coBIuNvivtkGBipioXkoGUWwnD
dS2NMpBDDpI7tAkFri/4mtGkGaczlVga9y8z3d0DMSrq4zIICgCoj1TYjeIHaVQoYeTWY7ZO81Mo
ojxs5ImOsMqMimeE4Tp4NCxt1Mtx3QloxFMKHUjrh6gtrEhuLW9YQpCbDuv6xbv+JmrphC+YOkYC
xI1EbUOyk9Bpaz95aLMl7aer5H+rB+MowA2Amo3OH0ptkmYCj8MgsauGtUmUlyIDVTScTD8wtQdW
D1w+1PsfTVowoTRmziQXRLRoTQBEHzrrb2KGMQS9S94kbgOkThQrLJRMMzOyfce3OJOxKlM10dCl
l06Kyi2aZR0ZjE61fea+1YU0KN11dvMtlAkYtagGXkibuAmvt8ER82BhjYFiodWzZttyn1ycGdm3
IDmRqhgqGAmGWmeSFZoAeea1BtP8e5iaarNlGKsjuhS9JNkpDUwuinT/UBIzIodB0pN3oVzHSB+w
L9oic+ztXQHHADxA0GGCGP1mTCEa44EnpZy4JMm/gQYMx6g/3b8otwbmWgSlk0EBsJU6URLXRz9m
3q572UTW7L6MOXW8Wgd1FKLS+oDmhBAMj4Dpaax1NrL6bCXsR0uTjKbW+cIalpy+paVRBlpoQ2ng
B0gFiWPMbqvQ4vmFMIvOtU9KBhqnCacYzQJI2lJmhu18X/KqKneZktiVcuTKkxg3RofG1GwwE2mt
AUG5q2InaBZE3zqa15Kpg/O6vhHGvM7dVD29C3lpqYkxqW+3xMg2E3NdS6JOr9J4OSv8JneL2FY4
01ctEqH7Qe9Up94PehcsuBCzKwP3q6piRGcyJddvXiGkaaTVOVYmvjE1UkwK8p/FG3KEesgvOUgz
NhlgGv8Koywl24tpyKUFFte0RhQdhOZDyZ0SuG0Ld2DaJcr4QxA6fkHchNIFbZKViIxl3OC8go4Y
FbeWgw2cdgXjAUy057xTLx/RsBVMl3DBEs4foIokCw92WXTPUKkNbcwaLmdI7nrjugwYE3Q6rF7m
mFQ9K+yx9HZ9tPAQ0LWw6V6gswGY0qiugmiGzosBE7To1EAu3PBjtLPjJ2N0RxH0hZYKu89vjWaV
nJVlBpFbd/da7KRaF84nW4UqksNK4Q7Nh/iTtmjN8hL4F1bFYCB4JXeW98VHjqjuu8MQa+dWNfr+
TQFHtuxb9w+cLp7fbAG163XvI6EvC4XLrFhDsCM7PvPA1O63YMtIjDoCp8poAKjGKgEn0ekDijJg
ErXyF3GRV/jWw7velunnF9syDgXaEwucRrQegRiLLhDkuIxshYHQV21PdtHqF5ORzFG1uPX9XZg9
EBRfJwRvzLOz1CZEPFFZJcsKNy9yY5AQnQ6+Efd2xCM5BCJLQAv8HwTKE6seAAUwDUQJ7IbaD5A2
LtxKegWwvsF2+8jzTdQ3qhytRkvdvTPmA5jXiHXAgo60ND3DT5SR8YaGL9x0CNzYyxzGI3qO2LjR
ljza6SmhDIgkwiBONAvI0dwMmApsyoVlSCZYGM+MHSRn9LN/4BcaWuZ8uEs5tOfsy0LAjRHktHby
VD+NQPnn9OjAWMRsQTfOWHDm9qgOmJ7dGx+D7p8CS12laOQHQ+VJWy+xa8w4QfgeDcyokqAq6F+4
Vl5WziIYr5S4ZREZeR4ZXbWwtXMSEPiAeAgmUrhhhuOLJuolISNuFabctlfUwIoUlF3vayY9APpn
ENDLOXGyTUxONLeMlhctV5KauMWaN6Zm6HjFWqIlbXt95xvyarSSx8I4d1NHVmIs5fbmF/mvdOqh
yzUGVX++gXS1KtEbUnBHPgiHBav3V3+htfRykdRpiVKXlk2JRfKb7Il5DVcI71g9MgE8L+5UOwSD
7ttC/Dq7Mp7H/irQEHT6XytImbUgMEWR1Y1HIEalW1QtF4wKXaX45+guRFAuieRLRK3jnrjait9E
XwBy895ks7SqHWd5WxnMrEuDU7MvKDAd/3tV1HmNFSeGeYVVBWvpS3jFhj5HZvmZbcM1atPaJnpU
7cCaGBnvq+mct4D0L1o4kP+Vp+zz9XaGfhRWgYb7L2W5LlQGkkWeyYKBy8n8PYcoQY3IwgX8H2QC
Z1rCxKrK0S6flIGzJ0b62a1Bh85b9jEBpOpmCeZqfk9leOlYn6ahgna9tKTHTL4wdAQg8bITrxKb
seAJBZ5R7QTQmzRb4XtC7P+Nlgjp5yIgCWb7vyT/bcDFC1wCsi3lRkiWDr1ZAkhJekTXw2E0PjSz
2SoLZzip49UlFIFqCBZj8PLAA0P+73qdUpE3RQVAHRezQblRKkGzkkHmbZWIxMz76kKjtYHB9loW
9eAGHqdFmR8TN+2f0uj7Z3gPwM1tMvV20HxdFQ8VSiXFgwcollqX6kP0jv8ePst+0579dTXYic8v
qdPS+qlz7srG54iKb5KFV4AQc8o64E5M8EbGwGADPV63sRMBGRAzpYMzdobCLdj627jwaleQvLs+
AUETeoUX8AV19+utPO83BSMbOYxCZ1ajDebufHzmyBKk/XSuV+c+ZV1QFsWEKVwRdMlTUgu2Dlu5
aVz0hliF/NByG17JjAQMxrX/ff/gb/YY7GgKnmUeRgJ8DDToY6gIDSGyXLokTV6L2LezAvwXTfN8
X8xk5qgloawOcA9w+SIYpOv9WS91UgLyd7cafCsXTiGGVrscJbGlkYu59VwKouxtXGFr0waC0Cv0
FOWFoabafhTzhW2bWQ8GOqbk2IRtAUrm6yNSxKpAC1CI9RRuAfJSNTgrhZ1rSyXmGVWAIsDPgJOL
9DFtxblQBN5yN5Tu8CwmumiURyJajWbfP52ZTbuSQl3+Qu5aNRfH0lXYzKiiY2iNyBnfl3F7lyTo
NOBMkU5kQQhPcyAB16dAd0JUuZzMYOy3JQKwPrmyNRHXmHkkyUZcebFRtDExNN4nel8xsdXW8VIV
eG5PZVwwzMtMf8iUWWHTtuwKSSAuq7R6IokOG37FYmZ4SohZ+KUk7q1lxbrxZADXCMNOaECkVCXK
oo5PVL90x+Jt9L9ywqPGbQo8Cm2oQQtdvmKKY5IH576wtfeu9p0a0HGcG7AriW8N1CJkpUGvJyCX
DloPWIL750Kj5yGXMX0f0pNADkaRiVbluIzbjO1U4jaltqqzzJC/AmGi0XjnNlFlxE+FogfCimE3
SRzaqrAu+n0VKI7qWYO4L8EEmzzf/yTx1lhgogKpUgBfAJxK5a8vV9OMcd2rCnzcgbwQLTTqWFxw
Nmc0XuHRlIVaiaCBGY3SAUxTBX3WkdotuNHkw02PQbBYXjASM4qGWWkV4BkgU5ru8PU6wqZSyBhX
tZvHG278JZpmRpFm8MGoK0KykJ2dsUhXwqg7nOQ+J2dyWbtSqRp8cwiKr7b4CeX3+2cz/RrKkONM
8CwJIuo7eKGu14QKS9+WQd64cv3JoJtN1TB644NYjt/z7FlCKea+vNtwC8EAMEiQRhRQkYBCXAsU
Or8QRLlr3EB1hDpC/cFPTal6rWteFzS3WqNfLFSs4St/YrfxOn8CSIEWb6CprrytxNX9z7nVGxHJ
NzieYDnh0Bs7qe6FA5ikycAkYti4aXas5R813UVKvnAj52QgvQgeLswOopZHqX8g5gkD3JXGLdHT
GYKoL0eeqf3f5p2xhCnfgUOcpvnpAcwiY+UqaorGHe0a8QHAA4HVCDzSpXD5Vl+u5UyLvdgwjJtL
6IeGHHVA9oy11MiJUqcdwRCzcKVvrcYkCXcasTnaUP4U6UJSIHRigWJR4zaCHBg11x944MEunM3M
cpDK5li4y0AoA0L39XIq4vsjBgdaNzPt2ECqWRcX0ryTPl9fMJBtXEigTr+RiRahibl10eICSD5Q
zq1V+2EpX06Ps8Pqg6N5QhNg+YkokDaAoaLlZSNErZuI6b57kjt48PVaKzGqGJ7T4GFsile2T9dD
5W0SkH8C97EX7UoWDTDe+08B2oMx/5/s88wQyCkP8508JjZmmhjv8f6VmzlXfKkCB5UH58/NeKs6
NByCE9K6nlox6zppQ6uthp/7QuiRm//cj3+lUAdblGVfFkPVuum4b3zQLhtJgPdZ/AiOYtob0sHv
MJ2q5ceezZ6LXzmwo9Hy+WTBvsws9o9BCRQe6BLg/sCWL5S4zWWvULNqcNEarWttAwj/+wulQR6m
hUICbCo8SsCJ0f1abSZ0bJG2AxISmHMXXuPH6Kl57nf1EbApjmwmgBENj2pgBqNVrXn9W7buf8F0
4ykFl1g4zWj7hRuIMafrK8QEcRczFT+4Ffgl5DQwuHybVLV5X8rtc4hlYixTxMQQnt4/r+xiI+Uk
T/Ox9waXy/qVDNAICTgVWfbCLyXkblsUsKE81jK1dYD8WZyO9EJSV2cyW1fl6A7GaPZrYVucfKAP
90ZnZtawxYTx0Td+I2c83V/h3D5eyp1+fiE3TMMmYxkyuq/mcSnynrSdPqPL3z3t7sXvFvmo5jFJ
MrqaLjqf7bYGtp1kPMT2UtfpjHd8vXuUjzSUCgM4BkgajM/Uicx8r67FdbYaneq1Mj+q1eAwtuwi
Kw3uydL0rHzhxs1cCLjlGLBFtQFjXzAw12sd1VHJSJfzbj90sYH+ft1jXiI21MUfibVAg4LipaF4
gMl+zPnnsrLzMrDjrPsP0q5sOXIcSX4RzXgC4CtI5ilRUuquF1pJpeJ9g+fXr1MPs5kUN2lTaz09
PdNt1pHEERGI8HC/Cz1wyaNIWZBx1+Y34+Coa7pqP8MNMFiTTiC6E3hmfr+pzvahCkC8pPoK4P+A
51v5iCGwUSXBLukLELLoKdlIRG7QhtfI9vrpWraMHBnsBaBjm9cgKMtRoUXx0q2AMemAvchYyuV+
6+/z+i2EAvV1cz/9HgAuGgTqgPVB7j/3SozKkTRGke6GFbk1pGIDopuVjGchkwTLhoxyGhJyZhja
7KgpA03RUzR1VwROcR956NruR8bZNv1K3PSmcFWJxyrvbqrU1vSNgHigcq9sQlux2tVK4k//dPlj
Zqcu8qD/GXtMd4cHGaQE5KiA+gpZWGiF/b5udgxyyU/jC+TaBrFTN2azv77gP4uoEHECrApdKHma
DZiX23NWdgM4JXS31CUAPi1NecDMDc2ei0jlpDkkwa3aHGJ2MBROR2axZBMZH+CW6j6u/5Kfnarv
X4LQCx0XlKvnVWPJKGlJRgxQ0k+WAPXNdXGK/TvJCu+N8C4FF4m0Tcvb8qgegoPuRg/krjokp/FL
8RyVq68K3QF6Ze40ZoEGaFwJJD/zMTAuGQxNcBNBGdSfl+4hrmo1LyL8ukF8NqC/FOZDqv39q0M/
upTwLH+9vho/exRYjXN7s/eOBOa4jqSw17dbeuhuXBMyAc+/3cc/Kx+mTYH20snDEviEsOaA4P9A
eflpMokxxYar3UHsl2FC474fN/4Jo27GBlOvybZjvOtPwPdVOfeP5YupbNTb9n38RdtbaTPqjio2
I30wyC6TequArHS5kbahviao8TPUXf7SWcog4kq0lKQGQDItJyU04ceDoa+BHX4GPVhBNQTQbrgJ
jL5e7rQaKL1P685wvcGKq5GbOl4RpxDTZH1QcT3guo4RljjerGVEP0cEpj1Hjgt+L2UaOZ5ZNjHY
PaRSa7hh+WkcpUk81M5quwXR5rAT4d0AUHgjn8Zw5ZMX1/XM7ix1MQZPaYxaGPB8L1X4lGHHi3/a
OzbN5FA2JZ2zgkElOmmI89Fwm1C4I413LRNbzehXXn+T8/5xmM/MzPJ3NAsDYva94RqJsTW6hFh0
KD4rFGUTs02dMGmKlZC1ECGnQIWaOfZORWH78rgoaelBzVY23KR4jysw/m/q2DhhVJ13UrgLesm5
7hmWvhDqTBjZnDhZIV98aS8nMdVGnxhu12dc918NtdtG3mOGscm+Slc+bikeT4BblOCQPEMk9tJY
GmI2FXSthgueScKlEaxFeZbRFRe0kP0B1PpN9o12IV53s5AcNJKBcWZVdwnIxTIGFuf4lCYvuoGZ
HN0hOCi9Y0IgzunA+0/BTfURZ5vSnGa4MTJnau8RwFYCnJNN6qwWFBYTBsIU8M3hkYxpmtkiGE04
NmpMdDeLkoMoGYdosy1hfzGgERCVY+rYMsA353lebo2/IV6AudOJNF7TnnxzVxivJlS9HyHh3TY3
SbhWGvvZpIfbwODrRFU+zffNkQjVMAqtYwjh4D/khmap0Pit6p1ngynzt2cDGt0Yp/AeSrb2ID/X
a1NciwfyzPxseXodBTscdySnPYYyRQBO6jAqS7v2MUCG1QQ2why0lVuwdDCBPIfoHAV4Brjoy4MJ
Dkra0QFBy1PreosCVwTeS+gIrty16bfP3Qm0sRD38YoErH7mTmihYSC405ArPiHDdxydn0zr5uTz
zS+Tbz63Ib+VLeg6b6gr2Zbj3BxenS/+++b382NzBNf0nwAs9Y9g1Hrf7R52u7envw+P4A20j7bv
vh0PnnV8WINMLW3H+U+eBcmCda2oB5xWMQqrj57pcOxouWmVOwVwjevrs5ilnBubRSwv9ceaDbru
aoDYF9UBgEeVPuvZRvmQyo2uO+mzdmA3UXH0QMR+3fhS1Dq3PYtak951HWXYGy1511G87CobU+zX
bXxre147ADPv7ntyUYie6u4RXIv9ZmLsAYEaaJhUEJ3SSc/JiZ2eMxsKOz7m+g/1DZ7HkBy3157I
Swkoo+AwAxgfFeH5LY/1RtOSGHHGH37l/a6d4rTPxXgX1kfZ2FRZurK+S1cMPRHwWsH7IyGanf1S
sFKaOBPc0pO5gRGqYKWH8P22mC8uirTwXQpeGHiDXF5iIAoywLgS4m6gb2jtn0b+RWydf1KHWl+e
/XUfWqVNuBMBxfG4o/vk7SXlUMw4/VkbhFu65+e/ZObD2NDr6thO32ocB9fTOrzAfgEIsXKcvjfp
2hfPAh34GYIho/jilA8H8He+mdAN+Ki5yaubt4/N057ZX98aN7Zp3X92bxBp4gVHgRmseJvfE41X
vHk45pDQfGmsNdq4pQsFwksF4iMgk0ah9XI7xjJgWVg04I4AY0czHFptl6ftyqlaXOkzI7MVkAxR
QUaoJm4PX8GAsAQVSgNG0fz39Zu7eHrP7MwCRE1RLRYCH9P4PcS3aI1BkTIeVvKj5SXDrPsUiDAx
MP2Ks8KMXLHMHNueuOARwkPhph12Cvg9rn/KUoZpYkuAu6aoi+jqpREQg7R+kGXEHRggky+YSSie
aY9JURQn8o/rtha358zWzKGrMrijqiglrm8ex085souyspR6LWlecmYgbP1uOSN6f2tAnK2b0jZd
RYKSuAXIvCNtX9eyNQSl3fcPSKZ6NBNN83T9yxbiIvYJz1uEcRP4g9npZmBl9otEI65pDMORKUHp
iFDZjgW5rVElAhNPuGJx4QhCLBb62DooESY88eW+mYMOQQ4JTkWrwGsUocLT1k/XP2phuy5MzKoE
NMxVEEbAnyixzjXAenWUTcZNmq5pxiwcdIp5AzwC5OlPc3bQkzH0RazAUFn+ATIkwLT80K/MEq7Z
mP752aEYhUx9WsGGiH/hWxq6U/oVOPTieqGYqRsodBhI3i5NmGRoEzHgePcJycDvMTwRgie+LoHj
K8YYx/XdWTpyGPYCcM8AHwaeDpfWVD9LIRveEVdS88Bpgxyc1SOLuVcHGJ1Kw2Db5MHKBf7WP5+F
GJSJKQVtHGYlsV2XRpvCCxollfGJIIi+peBqfom2L5XdQfqxhJBGad35HMKT29P9/fs9s098gGbc
jQLNOKvjKhgAO76WuywuxNlvmi1EKgFUCK4HnB5TPImwZ1bMGkgzoBEDQWXeGoXOry/90lk6XwX1
chWiCiwomIYjUIt61KpTpO6TcKVDu2gC7gRUQLgX2ONLE13Wp2AUUoirj3ed/zhijKpjK/d7yYUA
YPYfGzOnZfogUg+FDj85dp+9Ij6lvHaurxSZluLHgTmzMbsTQpOrBpV8jFQchsNL7eBNbQmcHbym
8UfMqzfoQzWHN41XGyTBT1+5JU0HC1SuHMMLuXX62p9wffYEA0GhBW0ayE16Ae/xPydSUlBVIYd5
bS1II8l8Z9gP/3K8iIaCCOgnAEaZ3+q21od+yCk22/D1jeonoJNK87diIHu1UdM7gpkpe2XVFhYN
NVOIPwH4BxK02aIhT4+VjibUNejzkOzxAsqh2KXm8X+fYGDcn07q6pjrB8n55SFLh2boKiWkSGMw
wiBnWm4nLbrvXc26lSuzdEn/1xSapZemksyoSsOQcJ7r6jHS2xe9V19pqAgOOnTDCqAlu7m+iHNV
IzShpxEQIGmA8PqueV6a9BMGm2FK3TcBweAKD6oXlHPsxIrwzsK0l5Xc1Rx8WhthM6ez3lQH2tik
2qEZcP2XLN1lJFfQWUfV9+dgU2YYZZ/oFXVN6SCRB1n+MpH7XLexuL6ApRCMcCOTm0tFSDQ2htbP
qVsGY2ShB3YPPXmUZgzUlLX7MdpeN7f4SVD5Qc970qaa82sDuDSqoSeoCzo4bmAeLWe/xfh83Yi6
FFDRNUWdHIMwABDOPDsdAl0Kh4a6FVR9gu7YgTULcXv424t7OeEt25gMw5HyfUlQodO3YOxLvGM2
1jzbhdKpb2OOPgfvJZ8PXnfrByBPgqhXcy+vQY9/TiVMhw2XCLBTAP4wNXZ52LpeVHUlBup6QQqo
uLYJxLHDQ8/fq8I2FItgPMOqVfMf9oFiE/Rp1gv9xpkLrzqNgbVDo67SQYGaUvEggaFt66HYuNLZ
/O5MzD35uanpBJ4lUFWHOQEpgqnGajc9/jDQLB/A549yBUaUgCI7ZfseMtAmMoE7pAE9jy0fxO8j
ZhcTfu9vv3yH34RYBR6YVnB4eGgs8x+yPArYBxCdwB7J87CJAnpmJGAQccORPCEJeiIVLS2vV+WV
+/adXv1YDiT7kGUBehQSgZfLEUCYDVSOJnw0IlWyj3lrK5vBqfkd2lg7xb4L+VfLPxN+k+8LkLyB
JAJdX8WBr+P48Os35ft9ce3XzF5WykRZXfj4NQkZuN7YJrg+/0jd1hBbLzuS1I2C2tIIanYm5nMg
rAT4PeRX6v2QO3qngmW234BkCSpLgGVLR1PbA7dsF+Q41DstOrIIz+nYEiIGQfCbEhzSPuRNfFc3
m1oCNTBevxZhXHZDqJrpaW13BGIP/t4oBou0ax+Llb32rVNac3YQpQiM4GNP4RVaDBuCqBejm9eX
c8nvoFWMfvX0pkN99tJCHccF7rjPXNrfixGcneET08CA2KyEqKWKDYa2QOo+gYcAwJjdKTQt/DDI
sG0V7k3O38DJZFPkRujJcUQl0GKYmP0jFg7TCYIVztcn45+fOiffigrCseTPKf0ZOHMeYhuVCG5H
1loDZaFCAC0YqGhMaj1EI7OXZluqgmpBxFzN/y0Pv7O+BqPZ7zL7bRqlo7N0JVr+JOOAKz23N8tK
orIvNVHAHmUfsn/raZsSgnl159IAUbsouVxaacf1xDaPYdRZZr/xsn2ApJAMD0KNwUPTW4niaIOG
AwhReKDuUTVNH+vSTpT3QbFGaA2mEi/KU9K+sPYx9rgxxrtYWpusWAwL07pNQxzAhMyhnH3T5X5p
pMxN9qx/98CpF6DZtNd3LcTTdbdf6bUulczpub25V6IxMYMS9lpQpY55+mqYr3ITWOTOyC3ffCgY
PDXIEcbQIfED6As9Y1zJ9OaCCd951/lvmPuiAEQF0zSC23t3cmB52SNoxnkInRnFNs0tpj9U/QEZ
jKXRzZiC6LR3qPxbDqtTFUDXyePK6tTudGTmLgN9W1AjoV0EIPIsTAo5kKswxpHqsP+uVqIClH8W
hUXIIfF3ZbTiPxbGUKY+O1qoyN4hg6jOjnAJiQwp9wvmQg1Cqx3j3gD2zPX799ISac1H8H/k++s+
a6mReG5z3gNHlb3wiJ9j2YGABoXPJrD6neSAvIffM/6awU+ADs2GwKWLQWw7XemN/xxbxLU9++Z5
PWIgZR3Uk32j34iaHNuiB/KyhVqeTeptMNSWqO9AlJtmR12163xtMHTylT/3+D9r/o1EOQsLTe9H
wuhgvzSLgya9Mc2i8l7WMD8ZBCtnfPE8IfOFRBj6g+guXAaISA+MgXkVrvWgcLBHWWZtJ8hII3qU
yL2qlVa81ixadiVnNmdhD8TVoFkFcNfVNEffdhR61VhcNIKBfOBEvBbPivf3+playvLRe8fzEIxC
mIuYfSYzohLMsR1zQ0O2RfYmA42Tx0/XjSzuG2q14CoGeyVADpdrOVSNoucVo24UpVao7rwusann
CL22pDVhze+X849DgjMCxnRU6PDqvTRGpBZ49RqOANPfdrSP9jJk0XEhuc91dIl8/mQiDgdggUIX
brQl/oEu2I7c3Oc3nf0+YaQ8nu5vnjv+J7EypHIgR0EXRd08/7m+KosnDG85FB6wMD/ey4FE1Drr
4MiNIHOZhxM8xMe4sfEK2cRD/yuuSlC4v103uhTpIUsClDHgoEBkzNIRWckb9MNhlNUaz2JkIzfp
tjFBvZYjJ1FWnneLp+vM2mwvSlHFUWngQBO4xEL90NU/A15r1z9p8Q2JfALjjVAzxTmeneHBTONM
lQK4fuklbWqekI+23jfdk++/JWKXCN4A2CeHiEa3Ueamyq43KMg/cmBBPiLzdpiIAhrQUA2FU2nF
q/DFtgq3BdsW3e76b124CcgQwPoDtnFwoHwXX888WKxrY9CBHt716wHM+e+6d8LkII+7+ypaI7xa
mEUAHA9wcoDz0Foy5y+l2KRDbiaTC0Oij7yk3AXBdqS7odJ5BKnXjPJRxHaMIl3L+xF/UwUl8JPR
rVz/Rb82YQPBWaagyDbXC/aVUZSF1DJX8Z3AcPJ8m56ayjJQWAgAjVZO9Vp4Xjrm5xZn2QBNdT+K
gsmthXir+6P07mexk3sCM16fVdy9dUhJrm/tmsnZzWq8vImSASaHOHZGHXm9eOqTuxxTyn7SObpk
rEzqrRmc/vnZWUrxeWPd9pPBg3dI6/Am9v6U/gliDXYWtrvrn7fkrSaJRDhWxMQfnUqjUbW6QgXH
TSFUIlVHhe06iROgGEGgy94aaSXBWqztYQJ7YlGbhva+8+Czz+uqLgN6Ajg1FRAZdujxavJ3xb22
AXMg/6U7JSeHqSeh8KcY5Ektf6qtkeLp62TJytZOp2UWUhhKVCY+G/OtIGy5XGnFbwcIjqM+jIPs
UP9DLeqdoIzn3Ro305J/OLc029NEKhJwbcBS4v0ScsWnt5DCGjuJUR2TVrZ08bN06LRieg/Bf77C
fhv4UDUOqIvmEzKoaKOrkGkhuaXIa7Xhb6DTjyX8HtEA/gQtzSlSnO1mXLSjX5YhndAnYbTHIMBI
9yT/HO1Weo97Jw4KO36GIoP4GJSbsB4s8EAADtPstf5pIFs1XutILnkl6CkC+oZaEpzyHJtVxmaV
SSmKx2kHrd3xuVJOOnMC8quQ0j3N7zU/f9G01+vXaHGDz4zOXm8xegukz2C0hc+V+i8gF22RfzWY
E0H/ciUyTnnVj0VHQETDFREflePLRZcljWQhlDVcOUxVK0mAIJSSco3zY/EYnVmZ3Y5mDBO5HQsU
5JTDkKITh25Qiyn4DlrewxpgYundBV4YxLVJfhNIz1mw7zSQASJ0owz2JmT7Y4SKtwfSneiGnfyX
ZAVhtPhpWDrcEbzwoQlwuYCjUkZJFtUo60fvTMCJ6x91/apKa6CWpY0iyMgAnJlmoX8kyDRMtDYd
qNuzp3B0mVhJNZdO3YSw/c6HoTg/+46Ktp7AdAR1wcXMjfK9BwmEmb2UkP7pjN/XT/jkouaHDnM2
03JhFOfHSHypdVEUYcwNE6HOqFY8Vx+TET2Yhxrl6zXPvFReA3T0P9bIrOmEfkiiAj9N3axmey2/
lXMwS0XvlbRXst8BSLU8qzLg2YLkGCWBXVQKOH7GQ59UDgTZ+Ri/9jX04us9C15on3LPvPO6hyCH
gIolge2+R5E7PMZQS5H30xjwWB/AO7EH1zlrcXFPGBEGOwjPJEyOZDcgsW4GLqUn6odcHezrK7sQ
gi++dVazBPWzF4L8grq1Gpw6sWVEsgCJxyTVESM/3V4oay2npXMJaU7MeaJ0CT8yW90O2SMkr7CX
KY2sKJNvmVTsr3/U0hWDcAMG5nCrUUiZPvosMJhe0wygqaRunOs6bxPVtKgGIgA5RUWp8H26EvS0
yUH8OJ8mGq9QGgDR5xwNReUgThvhUff2zeA2sC6AYr5MFf63X7cfkf0BVW7+hv/2OVrS1lTX1/HH
liRW+3z90xdGPpGgY2YKjzE0nsHrffntQdBh2lzFT9F7R2t4Su2UHONgR5q9PO7bPrY6V9Rg+j7I
ALuNAd4tG+TuYEkUa/QdSyDwi8fC7LeYLNR8hZXMlcodEeFOKh2Cx8lwysHuam5R78iiv55mVXhf
fYFMZFjrVC9Vly5+wSyOlEoPoa4Bz5Ug+ZXTTV03+zYEX5yxoQZvu4dp9mP8KpKYp/m+X0NjLL0i
MYnPMB+J8iEO5CxDYU3SSnkrGMiwMc9cqZsmHR914G5E8hhpd6p3C4V4P/oU6V9De4q6/fA5goXd
QLcxepfDweoLrmg1r1RIxSIxVNQ/4j197Nd0mpeedeh9oeWN1pRMALa8PDWNLkFPq6yZ65lveMf6
qWe3GDVkWXVrDKnF9Jib0TEVVnCvmZlVeLthtDE/Yytra7bgHkxwDFD0iJE+oXFw+UtaX0nDolPw
8B5BRZIdkjW9h6VoDwv4N4MMwQQD8OxUBr6WF6SGKKxg2waqtDtJPCjG7cQnUz4UROdlfQzXGCCm
nZ55iAujs4PYNWFdepnOXDN7MsyPqdEltM3K3V9wQ+ZUDAORFdSUgMq8XDuckrZguYRKgBwBpJyC
eV5P9RLohPw5g3uy2qCPNj1Ax+j59tEONI3VrRw17IFQiXClMP+hugpnBPguNpSCA2P29qjVMksV
gd0U0q1Sbr17yTgmKOGnp+ufvpAgoA4ISCNFNQB0RrPlrUUZ6WWM5Y1RFJKR96vxsal3aFn4yOaC
terD0m6em5t91qDkg1dDvQrk97dC/V2EtwbouP9/nzS7kqYUF8044JOiBtV/CH4VG6XSuFo69Cb6
h3wbA+bYJkWbeJbk2clhqkjiRs9NN8U4caw8aQ0ahNJbo64diKV5wgtLM5eog94qj7MM7Dhq8Zpg
BmiAkmmlb2tvQ7v6mJuclr/rBk85W6yBlhfdHJSHKNwxKjnAyF1eECXXarMJS9NVt/q4jeP7BOIB
XmNp6l2smOjs7Y3mJMxDoT1JYPSNnjUMWq/pfU7+Ze4KJgeHurUqg0x0trH6oGthbdSm22KmX4DQ
YzTQJq98q2Yr1ZyFFB1AA4A9DWTNYPSdWcpyNRTRKJkYSMpsw78Z0oaLaK+ED6x7uX5al27E/5r6
wUaYQQmhN1vfc1P5UHsgKMDIOIAB140sJDfwayqqjpjXxGz4HFSXe2E0SBEOT5g8loadJZbRvCk1
HgThrd/tEyARwn2X/qISIDulY4IXsdkC/yakHV2BjPzcRZQ4FGRZ+AsCybzQkQBoJ1qCG5MU8nuu
lG8AuUCNhnabRKvXHt0LdQVMeGP+F8XOSWf4u7B1ltHKpQLEZadgJxXDArtUUU1FVwMpOgsLa0g2
MtcL5/pq/9xS2MSoDV6Q0DdWvzGaZza7GLX+XkSeK5AZ+mLTQBq2W4EHLX/YmZFZuK+FOsghCzy3
Tv5G0cncZBkHYSaBnPGnpMl2Nq69i3+GCmgpQNUGzBFoWrD5UmKQfpA9tFDcQAME13vPQ+JWvr5t
gz9JdgNcyn+/itOugf4JcMIfFCytXgQgfYhMV8ac5jAeyr1cRmtN1OnNdOlS8E1nRmZOtdbAglBp
genqRuMo2k0OlQZqYvRL3WbRQ2++Eu/PIBUrd34hk4JZxAsChWQUM+dNkgzxuI5H3IEuc3M1OngQ
dYMmBq/2zQQTopsuaLeVH9qrGOSFp8Wl6VnAMtNcmEyqTLdCG7OPnx966NXtehuKUF60zWz2xxQg
Dmg3NHck4+n6nv4fH44yMoAB+O65H6I6RACSYFpvJWt41n1FQDTdauouGxHNRhQ7Lc33n+tRXzlN
C8QIqFIpgITqYAZEpJ5VXYhRiCrMEDwgH3N6AkERsM6f1CJQvZGsHh1JiNw5Pv81cvxflLC31cke
jqYNrBXUEgFx31xfiqXbdP57Zvc3KlMNOtn4PeTZ6ED/6VsqcVoUPxX1XV/lw5m+bn7OdTBWg6Me
gAzkuZfx2w8BPyNM4DIx6CyEeBCFxraU3zrP3FRVANnijafDWSnMqjz0o6DLq93SfsTzzqgtiEPL
zR+52tAEtSPQXdZbukZbMJ27n78QlMiYy4UohTyFjTOnyRQt9kkwmi6UsO8DKYC0ceWfrq/5z7CO
M6DB+4KrH9DguUJlriSi7gYEAxPU0jWYPqL+VOeQosXbdpXoeHGD0VmcejSYhqSzlAkD/zmDAg0u
Wq1ZsbLHi9AHoJaxnNdqxiPMc2vSnRxvQ6nnktpbjGzzYsTIVOzUjHKdPfkQXb6+AgvBF1Nnmgla
JAyDAsZ6ucp6UgU6DT2EQ8DcjKOHwpoC5YtarFy3NTuzZ0WjVvVYykigpEa/rcNshzHBg46nW7Qy
t7FmaPagCKsA9LMVDA29Y5hcpNsgsNawNotn82zVZulgqORpYdaItaSNf7MgBsYH+izXd2YxoJ9t
jTEr7+l4soAkH18yepYHlJ2+9XFunj9pZPvN/UA31+0t0DTgMjAMIeAvSAnn+CGDRnKiDKnnxlx6
lAF8DJ56ewJnPIECXaDKRrcEDGE39OC2IKq5bn3pJoKxbppq0sGO8g2uOrvtid7rE07Pc6kR8Ay5
H6ZGtexVroFVblfGxJbSsXNbM0+L+XlFatMM6Vi3pfqvMn0ojRUTS3d94r+jyPeAJ5gD58PaSzx0
QjwXkvUUVMCRwpv+6Gl7RTuQtZ2bTtvcU2JYBZbQeYFY9+w0kjLDMNRYA1aWyjdITixMrthSIH0R
FMIrpt6o3WfVrbyIVozOKWIFJL0LMhSe2wwZUMsoi5rHSsbLD+zYYkwwAU2BMVeDtaRz0S6ED1Ef
Bp055oEuHZaHK5HHVeUBQKQfRIELzsfB8hS7Phhr78vFg3JmaxYkGz0r0kjGwvrZ3yJ+YvqfUvqX
hBP93f98z8wBp17tS3qE7zEIYL0HdV850F7qh19RfAvyydw3Vjz+Qt0Az74zizNXrGkCtKAqLBKv
v2vFrQ5si8x8dFNu/fxUoKYMil2i3PRduqnUYHf9oi8UkifzYAADD/gEN5md1jwlxTikMM/QieIK
cYb0o1B+a/6DWTwq6c4UGpc1nsSHeNDs7B8i/pn1b6d75mfGcUKBFMIDGknhJUBGRk93tLNTaACT
lZi3FCXAto//gKwCedbsqEaVnsWKj2cfWltQMAi211dy8SZgBh4ThJCYB2bp8iYMcARGY8CNhcjm
LCpquw8NauWtt21bp38TuQWZpxWjC4UfbN/0r8aIB5ZknjDUXWmyIlVwekJh5eASBT5K2vWjnUA0
Si/fBNsUgRX6v0JMlm2i3CrL10ZZlQxdXNuznzE7xDJ6zDHp8DPiRoOGE2/I41g4vjNsjG1vg+nO
A/YEVH8lVkVaOUNLzp1isg3FCp1Nmdzlwtcs9Ps8hHMfop2I36FtBYwxL5KK14qVG2tMHYs35luF
iE65MGp+l/aigIJdXsZGA7ph9SR9bvV9aVq6R6w8uxEitGSw9FZy7BToxcgg1mz+IZxNQ+4qxi9B
ujyHNmfFEMnSCGePoUlLiTZmscVoilfaqnrDipXIsuR1z43N8mSmtk1nKJOx8Xma4KpuIRP2L07w
3Ih6uaYsGQc/leDakW54VWXH6q9EAxm38hp6qaV0/i7FgDFvunFTZHbWJ2v3aNq0edDG4cF6ypBl
Affm5Q/wGq1OgpR6boTaZaJbAODYmIEAagkFt/Qo2k2TfLDiNgshYxRuqPTy33uPM/vz+A0uUUxK
JsSDGKaT1Hhs9smptAZ5Uxjto4zHf7g6i7F0ZwFvwNUBVguY7dnGDnIUSa1q4t50ZJvGrqF+jtVr
5R3lPNl6egfXRW3I7Snio/QjB9Sct8RcrVxPVuYLjxwXqQOoKVABmAVcVciiAOe1BLeJSZDhMWj2
rATpGEgHfQFqyb7lFHwBpRa5ea48Xl/1hdmMqScAQhyILYLoh8xigsq6soZPl9zoZlJb7Dfg0ka5
BRsAPQw33rJ96Eipo3abzCp3a++WpTcFQ6qBAjbGEfDunW1B0HR1Fau6NB17ksR2EG5S/dQ68Z2J
ATrHU+9XvnehngaDIJfFNKAJ4b2Zr+w9miZxokpuTWVLlJIDiEszQJG+5szb0uKvbHaWtnq7Fjb5
wuzsFaikil5g9yQ3Tx575V5tQGpMGZCRHCwXG9BYIm+t7SpYY45fXmAA14AfVsBDMi9mK0EYaGPR
IOaDUVcJOeak0tERDOhxLo6NDtbVNRa/6cDODjQkhCC6AnjSJD0yc2UhrlrPKpgcJHCXQxsrgK6H
bxzBPrG/vpsLgY8hZwMZAsjkCdjaL32WyJuORBKCbpuzPUOVgoXHNGU7RkJL0V4pmESvG1y8LhM1
DrhJMDCgzbueRdTX5aCrcNMS2iBoLIF+DgNKPdmHLMUY2QP01i2INThKDh48Cgpn4Np0VHCQVduR
+pb5j6r/rK1lAEs5NEg8J0JdINsnArnLlQh8I1S1LJLcNoFSleQYGf68iTQ4Lrz5lIzXQ7P1662a
dk6Zr8FBpksz3/Fz67N9MBTfb+omkFzqjSmva8CLDJcUvGwNEKWtQTEXdx0MEjr6JUCrz7v8YVKp
EI4pYA1SoEGEY502u0ELkWZgQiEpoIukrNbhF2IFRthAHIDOwlQwmz29MtFIDfZTAt4DCnqq2tjZ
nSk2uXeXeQXHmASobFE3C8Cgmh/V8i5Lj3m/EiIXP5xM5JgEAyBQtLrcZC3ukkYKM8ntyZaVYkPL
0KZoGeM2V9ofiHWtnPaFxAdEHJC1BBUnRHr0WUpQE/B/96j4QLuZyLZZoIETSkpmtzRfI1BZ9FMK
Fhdi5bjHKDNdfpvoZc+P/Rq2UKuwcJZ3UiD3+xbwK5sl+a1vYmY/TnLj0OXBYAUKWQvEi6uLXgee
LmjgokF2+QukIUiGJpAl18PJNRNUDQK0rI4NGGMi8R4kryuuZCkSwZoCpSFMt6LteWlvNLuh91Ls
Zp0evSi26786sQxh3EHxgRoxx/NbXus2Ll3Uc5uzHY1BH9VoCmymFSdjwQunwSxH8uFZ1z9uaS0h
FT0RWKNhrM+/ravaVkiGKbkV8d6zMt8UCSgzQX2U/MLwhi78lZbtkj00w9F5x9sTwW729MxjRW3S
GHvXUCsS4Va6q7dKo1py+dSnu+vftuQJzm3NzkkchrKXT+ek60ceNkDcr7nTpQB6bmF2z8tM0EwU
g+S+BEJ1iFWHkiMBLHr9O6a9njttgCUQLVDgRKVuduNIRYSSmki9SElue7bz+yfm7YsS/PNKiQDi
BA/XDS5+FlBoE/87GmzfUMuzUoeh51E9gRbcbIQklWRawoMQjCZv5TX5nyXHhYY6Ri9Q5tCggHZ5
tcpGKdQsRZJXGC8ducnoW7A2CbkYcc9tzK5SmeA0Vijcuh74qz2nfhnZjsYWljDj1A61L/OLrbXk
Vr6Lzo55z0TijS1smurfpPnLzLuifb++SYuO+Oy75m6QaBIKKQTHW4MPkpOjAgJkzZW9HerF1Zf/
OlZrzKpLFwojswAOA0+GmdJZSm6WnQgbJvt3NOlke9SMgY9ZtsaIsdRXRv4LTLuBggG0YmcRPA09
1a+KAuAcu+SBhQ4j6MmoUzjvzwV4LuXdmsWl835ucPrnZ+e9rL3CUzRAWsrMBD+z05ofbaWA3d1c
uViLnwa+F+CCUXUHJmi2gqwIBGMhQavWbOwYU1bh+Ls8YOoh6wCiLw5xdRuYmxFBZlBQgfduSPSe
jqeVk7MUXP6Hs/PajRxKtuwXEaA3ryTTyGVKqiqVeSHK0nvPr7+Lmpk7SiaRRPdDNxotoCJ5TJww
O/b++CsWt07LA2sSAgMIVvq3habhvvlWWV9IP8C8DzZ06CK6Ie6Qn4bQ8eRHfonQPk7xFuJ1bdln
EkRUfnQZgOLiYiYivOK9PHgnWITsIgYGGj2Vk2V3cbPhQdcKYRSh/tfU8tnR/clME3MC4oK+qAkV
GbiE+0yPjoyxnnuroxz1GmcwiZvSk6a+Vu0Gxmbt5iAQMXP9zLpNy2S2jopayzLyn1p8GoUAKokN
b7CypVzMGWU2Y8x4YC+PcKcbuWFOmX+uLejGQh+HwJsX/whKUrp6Mwhc2TqLNI5hVzjgCewX5pJC
qv1WSYJz+k+9Z9j6DEnGfbqLn4ZXhim8Tz6EtRGTwfvbJ3c+ERcvIRKns84GwCERqqxlB8Afk0gp
OyM4Qwc/KO6MOlBr9EBsLXwsjH3Zb0QrG/beXfBHxzBOWd/k2JPCDCnLH4Gc2MJ4tuo3FBDdKruv
oufbX3i1j7OIK8U9vs/SgKsvrmYrNX7ee6p/7upkV2bqseoPSfxSWuoXT3Bv27raxNkWuCFQUTMb
2HI6KS2L/2sLFBZQmUMJ7VhjCIdNzMiWoYVDN4e09aPY9M+t91z2CjyXKBWnsl1uERKsGiLd4kDO
OOQlcbRJhaoiY/DPQ6e4ETNCpvocTdZdLv+6vXTXDmVeO66AyvuEzJ82X/gPJyOJRKh3+yA4Q9BU
9chORqNLkcNV0/x+UMKHJAHbBhcBozycETH/sfmta2fz4y9YLOrMApC3QxycwV8MXnwndPe1jhig
mrpxjfZgkrqS//f2Z6+t76w6KZFi0r1YNo4MpagTxUqDs0hyCauE2kMe5d1t9jbX7RiQ6wPY4y7M
f/+wul3N0LU2FMFZTY6i/3cmXoG8IviPqX/ZRNLz/zWz8GJRyais3mCm88ddEaKmF8OMFtdOXcLD
snU4rwO22dwMNwaqQCl7ed+KEk1osjDMNaMj4cO+R2Fve8HJN7ud9mUUvsWRtHHHr2Fys1FU9Mgd
SGGvEKTZOJZNMuKpYQs7CMf+JXoM7oL6pBz0rdba7JuW3tnUTUr0szAIFfLLXSuLphsCqQ9gG2ZI
5dHnIjx54RdBPgRbB9Gac54rW/PZgONkhuQuts4XNLMbmy44P3z7Ydj17nyW7LNl/9nvz3d7Zr/O
+7P9untFgsF+fY3c/d/PEB06hJPu57+7588/nk9f/0JJaD/CqHN/cr6fds+Tcwp2f/69vFl3Lw+j
czTs1r6H//b78dPLH1jmX5xPL87ufmOD1hz+XEf5fx+ycPhJzuCfMX+If1KfG7s6qva0VTCZF/7W
Ys2u5MN1ipUpVLp8wIYfEfvorU6g528FBe9B1LUZnmbidgDiyxFeKBL1KoaO9Cxpka3nPzs1tIMY
9N34G3XoSQ0dOR0OXbGjLlf2x2aqHBhEHTH+XOmvGQI8vZAzEKa4YL4Otx3X7Axv/bTF0WQEBryV
UOG47pFO+rkBxVhdX7g7SZdVPOOy3KcLQxJG0hScYwj74oTp/o2Ifc0AY6uIys4BHi/25Qa2fax2
fW5xsxIN117iqoKxKt3bi7TidWfJTyIBRHeIURdJq57HwNs9k6Du1X7WHHkjCF87Hxf//rIe44XU
85r532fqdApSaP6lndGcaRjYxvFvYXw2JVcP34Q0gerbHlS3GO24uBOlf0GSEDX8F1BROmYfP1m+
XNiuabXSHFnYrkvVs1lo0p3i9RvT5muOnx4EnQi+D44Aa2El6LIupMnFUx0HDA9BEXhEPDZSXhDI
jm2yrq1p+muI8vxdHywuSka9oRiJ5GFx+g0c2f5sup9/nZ9jJ3Zq55vADCxpnt3cf338vhuc3R/T
ubd/HpVh49Zdz14ufsbi2kFk0sSB4gVnJX4UTbQqGMGcKGTO/aYy0cGGP6lj5CZGaxut+SApwWFA
ykJ6EMw/jZQ72virkL8H/ud+YFDz0EVuq0HVFYQOXgIPtBF8rzxgF6u2uGZR2vedrwsc0BLuQdGN
gBK2sHVYydc8KZkhz3e3b9yK878wuIhz4tSvxVRlfWjxPQeW59big+UFrpBvHMGVYBFD6JHTcYIZ
Y8lqp/S1HAZtjFSc+L3sgGRmriLBJ1e7qYIUmvZdm77d/rT3fuXC5c4RB5M5pLyMPi28iapXWVTl
SXhWqm+SiWeXGvSwA/kgCxCFe9Yd9GQ7Sxju9PCLKghO2zxPMsCgfoubacV5MuYlMeg1N4UAHl3e
8TqsxDr3+fbBkAJoJEcoI9PiP2Z4mY/6ByuLs9Nk4pg1SFudu+iHeoi0Qxu8NdkOyuzb67q2k1BJ
YI05FmhrFvFC2JKTNO0YnZuJKa9T7t97XQZxZvcrSwPbYt7UIe+5bXPtXny0uYgfPN0LhVTApkX8
yNDrTt357VMeaA6iDP+5KRC2zOYhCMgo9HxjPoQqejmGZIh5dJYap5s1x3cgNUv12WuehM2y0Kqb
1GTqGLBo0ZXVFx/WdZ0EUUGDtVTcCUg4dtHcG+w/C8XB86WnsEN7FSVd/UUI9iUYi4rJKCv8PEQs
ed+fyu5vLyi/01/qY1071fAThd8y/NrSaBwIfqL6LtCPBrw3zV0k/4jULfqdNf8BSJD1IuomdVj4
j1Cf2kmIyugcTs2BRhhANj19TCW4Krc6+Gu3CEodiSPHHD3Io8uN8ZowTgQric5y+IcCc7RVpl87
1zotWxCC72Wyxb9fl+GoWTFbYRGYCt10F01PZfKI9pANJrFvkKBo/mPtSW4R5SSG7elPE/As3uXI
qGH3Qt7pnOmMDCmdHUX3FEY3bs/qyn2wsniLVTIiekI9K6dHlp025h8q9Vtif6vL98HIwsmxaJku
WW10FvN/Q/qkWa6UvYnmMdBj28y/R1vT12uxItTH73AOYP/v+dmHeyr1ykg4x9JJvhvEj4kY2YYK
81G2xUm7dsQ/Glp8WDNoNUKTGJKNT6JW7ySD9/8cGvU+U93bvmfVFG0o4qa5hLrEKjIlPITCVHOb
msqVu1erpdErOFb1Fgl/b5taS8vhAwO8p8ya4pS/L6+TCIkfip3kSrKvPadjdjQr0Z61gLx43MXe
5CoaxMaOKXwJwy0c98reYdsgRyMmmClCL22ridongoztTnktimOG0AAufUshfGU1L6wsfJPuD4JF
JT84t6aU2wXIUz16VBCsHib9NVbvNhZ0/tGLcAMiG1D99LIZTluKlI1yqCZU1sNzG8nigxcnpSsm
BiT3RdbufDFJdlrfT4dBKiHTLQzvwajD6CnQDW/PaFVGmzPP38aezLMx2nDjZK3cTkSSKP7jo+f8
auFokHeTPEJhwi/LP9QQXVBW/9OoqT2kjIIrnivVzQ/k1H/eXpS1NXmnauLxnmHkyy0Q0DNXBx7T
fig+x3H6KYMQTlG2oti1/AYi9JlxboZ2KcsyuSbXfhMZcXKGnGc8QK1f2u0UoTnqnwRABHLjE/Dl
NqpHLZFnsaV8u/KZyB5yh/4P1dbyFewUWUnLtEvOFVz38eDo3ycEq28v5XUXWZ+1Ff+/kcX7FE+G
ITRWm5z70S5HaN5VwYZztLSjn7kLd9g+2N22uHJ/MMiELbOW0DMuqymRmIWexzzMuarMeMdhEZ9q
U7KAzGXBN0Oqy2dfTbe4RZdGKU+CPpyptgGf8Dgu3FKgi14aQntx7uUOHO/B8E8aILRSNw6RslE1
uaqhz8YYX4GwiWH6GVp66YcUIdCnRsGYL34vWrivJcGWCxTtYbcxz5bhdtL3FoGqVLQ9Q3JifaMp
tzw3s30N5Q8dUiBVpnhzaX/QPWvIKi85K15iU80egInE2n9jZGZfYRshk1+CN1KaH1YMYvxcabWt
a1+HqrGFTcHV1U/5YGXxSvoTchZiHKbnkf5Nz/rlM3cHxN23z+RVUjcvGf8Bej4nH2zfYsnUvo76
RkrOcSztaxOxwSD7woCT6h2le0M6iFp2J6XmXhUalEJqGO+Qot66ist05P1HwHoIrnBmEF2iwSWp
ErrWZElBMJpu47mwbDmNA/rdFu4//fnzLz33IDtuf/razZiVFAhPZ8qJZQeZtqqfmgmHJW+CV5jm
KHRyPr29lOxycQvxs3o1ZvUc8maK9zxnl+tsxHIgKtX8iRNKHYXbEV5R9Jub5AlFiToe7kJrsEty
kgmJhSL4l8Jz/F98sUzaPDOXANVa/AbEWLyyQhPnLPKGOGbPs+oTHu1Gg9ljr6g9O8mH8Hjb6NWU
EJuLmgaJH1V9JouXTRKYICavN7GqwcYieD/y6SgP+fdEdqwebg9Y/3sXRk/F+iVqqWuPDaoZtLgV
baNicrXfcxsd8NMsCWmSY81//xDgim3uJQFY1RdTEcSd6ImOjmKoM42TT4FKgwgzT+vD7Y+fb+nH
GAYyZ0Iy0Ku81pRq3udsP9gUtEAYYsUKX/JmDNw6kCVw9fK08bBcH67ZDNx7vJcKtB9LGI9azYRc
KmYgbmn6v01ROsoo7bMm3OsFNAX917J5CMIOdsxTWJ6apNnwiVeV4PcP/fALlp4XRJvWN2b4oicw
1SSuMD508aOmFt/phrWdZNNeTIYUvaHfA0MNzPXetwVkZ7rdyE+Cd2S8Rtn6TXMadrH472UHXlri
MwN09uK4FxME82nLhveplN+FedQf4kSS7hWPAe3SrxR7imoJUKvUwOut6U9xkTduU4fyXkQZ9VkN
zHlWt2n6+6mRJtuKvcQRCkQxRR5vt0ibt0BTfwkt6vClFUa7IKAYdvsALSP7maCG309/Eaehycud
RQy2TEY9aZ5ayWt3mSrqbscLdIiGCNkINGTvbtu7uq3vBgGE4YYZReLcXN4SbQoCQWjK5imgfZWl
r2bzKhMdddVrVw220f2oeulOyPqD97W+64OHVvuF+5oCY+Nheq8Lfdy9+YfAAwIZh0QvDd9x+UN8
q8vMPq+bJ6Q97nzpvum/IvuD8ncZOL4f7tQSSj/vwerQ5hbQV+me/WDnPSftL1/r9oX/lKn6Ma++
M3sY8H/4zPF09Xl80wXp0G8Rfl4NzL//WrQ/+TFkKnAJXf7aIaRm1yRD80RJ537IbatVoU427DFB
ZLH57Mct2rp/dYZOKA/fK9m0qxvNRXsj1e/64j6tZpL1U1BrTgarrGZ90sZh5jTdgL+8Z7zLVWVW
4R2gRWC/1MARq6qB8TVpnxIjLSa76rXiJZNmUV55ClowVL4Yqm5S6Yllt74RPMhjEnp2OSDqLoZ0
uk1GZqEtVCs5/FwWwKhtvVXN+6j0hmzXppV0iuKWGc/SizJQUYKZ/p4iH/h64bfR77LUeh+e7Kp4
GkgofgRxJVK8latocNWsMad9psQKCIEp3SJjW8YY8w6p1Lt47ZnJYYbycodUNYR2SqPqWMNeWnih
q3X/MulHE4yQiTyaW5MSy9fm3RxcKiozmszlvrvsD55fmsZW9w3MAdfySk6qu7fZ69u39eqb4Djn
IWQ8D1QvjmIRJOrSABV1kAtPfug9pYnH6avuDW16iIUnNW7InTzp622TVw4Jk3QUJaJPaCEQyrpc
xmDylYqOrvCkR/f0eu/65mkgRQzVL7ftLF9O3mqFDZm/zADpsBTTk1q/62JOzil2bHPDt1x/A/Ug
ZsKIx3CqZPCX39AOVmnoI5mQMFV2YlbHqrxHF2rXFeNG8LOM4udn+aOlRYM0LfqsqhPdP03m5MjC
JNpC3/wRGnOjz3V12hZ2Fu4nqcvOp1OEHbV9JNB0i8x/0PyUUeDod1JttQ/ml/PCi+DgCCJnsj+i
O9iqLhdwLNTY8AsWsHgkmHkaPBduFe0LuUEn7W+fg+sjfmlq/vuHe9QpudIGLaaCxLvvX5Vy57VP
cfqDCI/oYeNwbxlbRAyClBsqbUuWMQvvTcRG4MK3i1RjqBosWD3ZkJje/ryVjfu4kssKpe63E2Rs
WFTTT2FMh8T03An6A4ZvA//fbVsrx/7C1uIwdnorqHFh+ScRYEbYO2r3mJFpjPpGYrVy6C/sLA7j
ENZGpybYmfLvoANgvpb3UrFxLq7KN1ytCysLR0QsPcCpgJVe+Brq5tfOS98yT36QPycvpeoKfvgq
Z8zAaVOLAuLGXPq1d7o0vnC8U15YSiV5nErji9X/HdP/MFd5/7gZ+MtoH5HrO2Xjh1Ov557Xp5Pg
nxIL6oZB0sJPrS73ji9Vxb4ri/xUtsNWFXlt3yAVANUA3BLe0oVb7FJhGvuwCU59IvZ2BLL9PjXG
jCdZ3DK15kAon8zBHRUUul2Xt1rXq5CkoA5OjVpGwg5uCqLZvE7B/ZJMPSd16lfwS5b5cCinst15
ot9tcQiuXIc5W0LAmcE3ldH7y9+QJrgWfwzjk9/34TcltMDrt16/k4ZGcMaiqjcaoVdFVTYVeV4L
+B5TP/QeFh+dG4k1DVYTn4YO2T3Zg/uR0ib6iH7V7+IpPkSe57R6eJIhXbt99ddtA6pjyoNIAdTR
5ceW9ahqkybFJ/iNk7fIysXDqJSov1lK7Aygv+GKkIRdaQnfGqnv3bLM/Y23cMW5EsZTjaRqjpLJ
sjfXGEUkC4MSn3KrK9P9ME3ap7qrwAGZVpCX+0BXxcRRsjILXS+Mg60JnjX7PJNoiPAzmKxc7Hdj
eJmgZ1N0EkcFzbaoTA5aW3dfRNlnCIX8/EEMhOZg6Km8NWazctQYfqGnO0fcEGotblY5iaMUt20K
R7zkn3MY3A5WU3lulpv7rirVw+3dXjNH1svlgtsAAvLFQRujVq6NqsxO/pTBRkY6m6etU+KKmS/a
0me9qiByrJmhRIuU/ZnHKed1/+Crsk40qz6Y8pPcmK7ht3af6HdeGB5j+Sn1JwdaoV4w7VbSnVQS
ziq95jpVHlpj60lY2WCkM5gumiVOyJEWqxzXQROoelmcSipMhQGpQJAfrNi8L6qhdaKofZWFcHd7
qa/afnz9O4sF7C8zxfuyihjNlYFabstTlZvHzv8plC9l+tXwzhayviAGtKg5huMnX95i4V/x1uDh
DerdMjsNC+rlsptjzti5lJUnSc3+NYa/i7SeydIo2Xho1+yApJg7FjA1Abi5tNPHXtx5plWc4hgP
qSapbutvXqLpG3bmf2cRU1JtmDlBuCIKo7mXdiIazmjN5uVprMNdWjFJTl1O68O9mnxWtI14eeX9
NqlwMOuMpjCAgfkGfTizfth6AvPUlML8NH+RhCw7+DBgbgRCa59E+c+abz4TkcscJgfl7hlWWJ0K
xYGB+WiO0qGM/Keu/tKLWwjBlXvICZxltnlO52d88U0cVMHqLWTz0GFva1tgLP5+bMkBm7N2SHd6
8cObHjOkX1PjR2RtHcfrbyUbhASBFtN8FZbjE6LY56OuRMUp6Zih9n+Iik8N8o7HwLVCxb596663
79LY4jVr41wY4yIuTlmD8ksFxH+LeOhqro+BpJkLlRcTEl52cGFCqMImNTozPiEPt8/vpQd4lv5q
x9rJgVyCPO9slLfLrW7dvEeXl2C2Sj9CZYKO3HfhuWNT7xG0wKokJrsBCqmYoa+o9h5To3i5vYbX
9/rS1CJ+bhG1nJUIY8jz6ih0TeM1TrbQTFs2FmGyUEVCBaVowjBkxkx9V4QJnP6p6ep507zd/p6V
A3ixdIsNo5XTp4VoxafUL+0pvysTDqD5ICq5M5kbHFhbthZXjXK7loUG2yS+5PpeG96aX4jtOkm6
NVC5kuVc7tL8Sz44Kg1oRRGlWGKyMZ+cAT4XK6G+OCrBpyCo3EL4lEaPPU1sH4haL20FTatfyqsK
xBSwpaIsdtBqvDag+cCB7DMn86uvUd3vxTGwE5+kP/9yew+v0wLKWbxmnDvKCwyJXn5tY4yTPohx
ckpK9D+f2uKgxm6jHYX4yatfVPHPbXOrq/vR3iLfNxI5H1MNe9Cc2uIuc8+vvwt72qUwLm2YmpPr
5c3+YEpdBCfyVCdWFTNE1vg7MX9Ig39Dg5zr6EByzWw0I52NbVEeLoZuw/TaFlIkBBc3byDTbZeL
GlejqUwKCPxqENzQ9tWTaVLzzH7HW7P/q07zo6nFvQji0lCrHFPD9HViIkBCjVfu9l6ONvwxj8eD
Yrj+1MNoXMDMUzqht9frwa5Ra7693FcqhrP7/vhLFvcm8NSp1fQcz3NXnvpd50Lx2Lj9rn3NzkC0
vvtP/XOzg1ccOb+4sJ1scEDx3/4Rq6f5w8IvTjPyPqWPgm9yUv1vvB/TNxjeoJtqP6e/xWyjILFl
a3GSvYTorDeL5GT4hywoGCYBzrIvSzv9A8es1m2xmVz3ieYFnseCQHowG7ZkD5upVTzJaJPTJOyn
fc38gfArBSuYTkdpehXaP8p9Nz2FOjq/qTtVu7Hd61tlyJWsFo9ELgkYSpuL0ouKVo2Q/BjprHBa
wltzGB7SbwyhpvQr/kyD7W/V9Nft4Z5QnsJLcZsur1IlCHFqNEmKPEWlSDbJ/uDbWYSMhONHnTQX
moyyoUvW5v9Suh4ocIkiKN6yMsr/4rlj8oSwcU6prwYq62gYGrHkgGtqvRfTo8ydHpOHND8PybBx
kNee8Y+2FpepFCNaGXi7E80iv/6SCM+CtdGYmu/C0j1SawAdMEcdbOnlysaKXrRtjSe24t5Fe5zy
gxuYUKXBzDZ8N6OtAtSaPchSWT8o+KCxXARaeiOqU9aVycmbnvxZdvOvrt/53cOo/+it420/sPrM
IPdhQK2uAE1fJqZhEJr5KAoYq9/GyE7R8oa+LOoGaK0lWwR25uuOUGo7efo9bpUq174UkkWFnh98
3pTFL1c2V6osDLo4PQki5Odp8CT4+9RATrKNHcHcoaR9+2vX7M3JIpAHwgZtieWpfEUJB2lgiDoU
7zXhAWyP43mvvuoaGbwzLaw9tw2uuT7Yh+Z7wNKiP3L5gWrSiWWbqimPeKFHduO9/B0D/vebX3/2
lS0MzdrnmbMwB2eH/HE5EjsY7QRfipXi9zzbh7BH96H5yBwtpNKRfcoDbyNVvYJWsHfUP9Geh6OS
UczlEJ+R+OCjaiE7TRPwCgqUba6cxvKL0j40yufO6l8S03vqFbvQlB0zK4786NMMB11YTB2Dz5o7
hb+F8L79envd3yFLizvLPAfzRyBgZw6HxZ21/GLyfC/JT2YW3YWd9lA15S/FKv5ogJ8hlew5cBqz
7GotHkpBdioS0cD2A8JXSc33XqU7YjU9C9GBGvfGb1sJelQDrBWFIDiwuOiXh0LRq17RByE/Gfrf
wRvPkxzZJvoU+eT6wmsGHUv1ok+x23aBPXhH1Wwdgeqz0N1NHoIf1L9v/6DZ3nKtUFaia6qBxGS9
Ln9PlFaqJ/R+evJMz9FURmNVI3sK+0h2C//TbVur3/7B1sJdV10m6t6kzrGAK7QHGqFOycLXiZsa
W7zWW9+1uHypHyYm5UyeBiXYKQwCy58Esdln/Ua2uvb0cvwZeAMeSBF1OdgTUTMycws3VvXI78Rq
AZAiR+8SXp1YdNpYdINE2U+M2hnp1pz/yvuHbRRAAUjSLlh2CmBPGKO0C9OT31ZOHhp38Vh9sTZZ
wa5gXPNNN0W60tRvLDi0Fq5aijvBqL06PSkA2at62Ilh/9j6n1rjV+JbbqPbk666vRce/br/qapf
kk1pwfnOLs8pzHHijP1mLNlYJAtlWynT5GW4N11NHNnMUTy09L+3D+jag0jjeGaQBtujA0e5vA0A
ZeJAq/jQMPtnJv5dGqQ7bdD/jNlwr4F1NULD0fzsUeu1J1N063Zwb/+CtWPLg8ijCBxQvaKilYtO
U8ukTJm2w1oDVgeBJZ+ZodofN/z32uHhzELXMA8L02q6/FY5U9isvpnBPaJkm60lwLFsyTvJG7dK
8aum3l8J9KMpHy3DYaZTdIZCZ1PZbvBRnx3r+jGkaLDhXtcNzTuIpDAss4tvIpMtm9Do2T9FhSn5
S9iDTY43+mVrRhjaAbDJAD5UmIuMWWF6L80tAgkBztFdZ8h/+ioXbb3Rt9Bba4eebrJMmRsMNOj1
yy3y0rwQC48IohJ6ikUveThsLNhKjKLNt5pBfBEttKWUsdZ1pjWUeXaqpi737tOhoQ/j0bw5FMLY
eHeBoJArC95oRa5AB/HAQyWmu9uHfmVBqUTTrkDoam4CLm4dLNZjFTRdBkLrVTWpara2hVTxbSNr
UQFEkLStJbB7FqWjy8VM8yQwddqHpzB1v1q7zv4LibbzfPrydcfsv/3W2lBJbLyua7Xvj0aX1RWr
MFM1SjEa15ULHz4aJAP6SGNe76rorrGcoYOLbOepxyJ+q8J7AcLi29+9EhdCySKThQIvlsXl4nZ5
wiSTEmcnEG363ggDb1cxqgPpM5NYplLsKx3ptkkptgrva68GACmGOOeBIGDWi8uYhkMuB/zXiZer
+FmKTX+n54PqoIvQ34WNOZ8oKToUYzgwJl3qTm+BJAilKH1hwlBwEiWr9//5YtBnNThleD5+2OUZ
GFBtTAqURU6lEJsPVW5Ju5q46F4uSvHeLy1/V/XF6GpqIL7etrx2xhkaUmblIvrM8vz3D/VSMRg7
WKiz4iRo094rumMWOWMpHm5bWYmw6BrNmCsWnOxx4ZpEK5iGZsrzU+vtyvKn3B2/9tq/zXLomhkm
BUAR4mgpsix2lq7tUOdixTIWMbuYRISOg3jXT8o57ybNpQixNfS+4qjoIRHlzOkNrmJxe6c0GNIs
zgv0kJR7KWOMGmKvxHjKFcnVkmN3ENH0ub2Ya5f3o80lMjMrlAaiIfq2Tf/J9J9C8UdnvraJeJdS
lUuUs4qIdC0/TwBT0+xz5eeHYqvOvvICzK2zeW4I/nSegMtjY0meUDE3XJBXTY4w/KjzrfhV5l9Y
BFaIhEAoQIOaeGP5xohAauKs7GlOx0cp2omg8guSxl3XvfXJmzS2tp98TuLdlhboSqQDdJxYgKoV
vn85RdmN+uB5Ctljm8j1LlWbnwoyKU5shKKdFmbh3t7MtfMDq808ckalmajnciFFIc7bdBxzAqt2
Km09FAvbh7P3Rero/3TWXRnr6Bp1UYkgsiBuxForTpiglbgOHDxM4cv5s5zCthGFAk1IC3B4HTjo
JsXJvlKOvZDNrnhjxGDl2DDJTBzERAl6o0tch+KNcacUFX3I9qvUNna0pay18kFUV6V5Sp/hDoBg
l8sZJYBROtBmp0hRq6M/QrCea8P4XCtJfLJyGdSUIPswkvvGRotrxZHOlSqEEE06kVdzAL0y9LVZ
TcUJqjzqVVbz2LXjMZr+i1YuvoYpTPAqYM6WAw6g6VupH2Pa/tPgBL5u+8ru9pFcyzaASQBXpaU0
d6cXrxFkGmkuW0A0/Ey4N3Ey3dQ4peGaXmX7Xf4aGDWsPUbn9qVpe02yb9Itofq1gyKT3aEELoE8
Ws7tjrrqI5ENWMOLQ9pon+v27+2P3DKwyPm72pyYwUrKU509DOLXIfe2vPR81BYODMD3DPFhHQly
FsmpVgiBknpsVJbsMwRo7yC3Ud28Psp7xrak0ja3+icrz59BKEU4RQEM5NTCYhaUaRSOfnlKZ7Lq
QHwyYGtXd7kCke1GwLK2fIxNzUNaHBSyjst7lk6FaBZ5XZ5yo5J2eT2Jjp+EGz2ate8hNpEAFaik
98tDoIuxnNeFWp7UonLaSXZFhCr0OrIhqHohI97IOVY8Pyk88HNVNoC7LVHucFgO5tjlFSLQNL/8
4d5o1YOCh7aDjQ9b8xWsHYnTXGa+asNQVBbJauLqFEdmuVOt8tzHbX7Mwo1DvraAs9rYjNqZR4Pm
N/ZDcDchEjDUrVoR3CX7XghOUnFgdpE2f/G6SWS+ciRQPSKFAWEFsEBa3Ci9qII40pMaabz8bbIG
J4vKjabHmgmiLCA7cCpRK18EW3Hajz09QrBjdQddieFFu65NtlodK+fAJKzhKygsEXks3J/l4f8S
CWCVXJkPnRHZwgRFk566XXi47YRWLBGsgpZh3O692XG5PwL91kRhhu4EJYqrhn+a/E2EnnCTTPR6
3cCizUogQMUoUy2hYrKQFpnaAYLWJ9E8D5rZ//BLypu3v+Y6lMEK7U3wOBTl8AuXXyOGctRLPqFM
FnSPap9lMIigLan4jXXnRTAgDINZoBJcCzuzGa3dbevXa4mrJSYFoIzDAJR9aZ2h8iLnxcxPdV8g
IZNE2ovqGYnr5QM1ssEINr52Bcg4+3bKqyA9qGguA8VBhhw9UIvipPQ+cOBJaKTHWoxMO5EE43Go
s+g81YQCZpUCU9ZrT/+mdwUSThkzZPvbH3990dlcPD6/iIPENlx+fKinfaB7ZHGhNL7Bn/ioiN/R
amrr0jGMLbe8kkBjDaYiCIbpYhAmX1pr6jjo0bWZEY5ynrp1XZTf8TBab6tdIr8MeU5tW8hKKHgy
IVS/QXOlyo8989OB08cVDJdKJ5SohU1GsfHqrp2CeWIZWCsunPLz5U+rrS41wlIsTpD+jP5LE71U
oVP1G7He2nIjfgbsDHw22exiuaPK16Iu9Yj16lo/jn7uHTQvlHZJHGmu4IWfYKSSN2yufhn1UK4w
0HtzmfR1o5hFakQ40VTBXhSEdFZLvDfKqHBKvf55+zxdh9Fz8ZWOPfEXgbqy2GEpbbQ8kzFW56M9
90MsCBqRih292G5ja0fFe+PxXXMehOuwp5B54XgXG5cTPhMD4HTr+JMs/iikXWDcKz4MjbX6J9K3
fPz1C8wHfjC32MG+rS0R5iugLlHzjFTScdC/gyrakjRbOyiQTs3UtiZTE8tathr5RWlk5Dv8+dAn
/r4exqehIz+QE2D10cbpXzXHez9THTPduKyptYMQtsXI6Tdj6RAGYMknq/07KeYvcfwdwCty+5Ss
ukDSLbwAyBZq5YuAcyYcrFRVKk7VYxz/a115X5lu/LtuUbVypC9fbptb2zOaunObhaYuAOvLux3H
rVB3tVqA9WSwugYdD7GGNW6R+K5dNAjYoNTiFWPrFmc/8L3SMtqR1ANlyawWC3fU/O/DpH4SVP3t
9ietoIIYLmZgnREHxmoY7bn8Jqk2vECIZYxRh0UV6xj0+X6QHQYfQ8WZNFK8Yi+Pb4b1SYxVpMoI
3vqzaDyN4f72T1k7O3gVRrJngcmrYnfWDLmSlGZ5KsedrJ/q8KGuPhv+URM3DK0+Hx8tLU5NrCVe
7gVGSeXX1g2n3eV28lsLbcaf73LYwJHPrN1pi0VtpSHKUkNnQa2TvAwVhculDpspLggfytOEEqxE
0RdGx7uk6u9ET7MTS6IXOnyJiuTLVGxVJVZwfjP3OMHk3MCj+rFwN1UKN10STeWpA+BHcsHETlU+
NdX31FDtPHpKpFdN/ikyYN54D3EOyWsqPKPwtZF3rOzxPK1GfEbhm2Bh8TPkMCnpEbHyKTOM0j51
5J6bqvwPZ2e2GzeSdesnIsB5uCWZgyQzJdvyeEPYZRfneebTn49q4PxOJpGEC2h0V6MA7Yzgjog9
rL2WuxMabRxULnGQBAuj4ILBuN5pdDjmNPSF6tLJxqUFMBjJT+i1vt532OV7XefXXHJ/WFldB1NR
zXLE2NslTtNHXXdgDLWpvRzafMdhN5dDGYINo6VNwHO9nCEoIk2Lqvpi9t1BNFOIOOSHVhl/3V/P
phlDF3XG7uFoXacdQhdUoz+znlRQLEZ1ZcDsVdqeQmoLOxf3xmO75AH/39TiJ3/khYKITi10sPUl
7HGAxNPiwAlj4WPUQlJbWbGdVPAn+XtNve0V0p00oIKiRrbayKg3/FrR4vpiEaSm5+gffw9Qu+kT
4A3poEAGCvDhemGaXxB2V+GS8MY2ExaHguhXja1DUuwcpS1L9HHRjCOD59Jc1vrHFnZV00xTXNeX
AGRFlOqukjwyBH2s2t/33WLr3kK0gPyCwRhkStYhrdUgxT0GQ32RCql7nxRTfZTKaf6Za3J7qssC
kRlJfeojYz7OovzYRsWegsLWtbHAN98ADsCDlr34Y60xHKs1M471BYI7V8/QWR5fA+EYCeqx6v7D
YfvT1so1dSHzu6ztOWynXv9tPhv9z/v7ufXh6HchvUeWynzh6nkXCpgP/WSuL3nyKUhRevkONtOX
Pt23slw+68vp7ZFhbJMAej0EFqRaOTSKVF9gpS3Kk6J8u//3NwJ0ZmNBbMlQzsAsvbrJdasR9DYh
SIFCLnsOWee3TCgexZj/V5mReUjbVLRRT/37WXValLRHwBcwR8farn0h6Bth1AcGwdLuUFrftPC9
2ew0JbZupz9NrI5W3addHmoi8UFK1yOH20qkG5tPH1SrPYjiSyoe5Op0fz+3XHwpxZHLGRTx18Wr
rqHizr+rLpygXuvdXv1eWfbcd45aBzsUBpsnGh5ugljSHeAgq/Mk9kEk9aZeX+pS/iFEonTsDTNw
alWrXCaapKOkwGxQZEHuNgGAty4drB9/v140jwFwkCfTeF79BCvrAwiRqAy2zWMZWe9IYD4GUXSS
Aum51XfKdssHWx8GJi+pd6IThOusjlxMs6Tuo6hF3DdFIEuDzSr1pZ03betc/2lkdfUHTQ5wVg7b
S4v4+hCfZutFGOxy/g/3PsLztD7pLoFQWZkRmOwM/a4kYLdG0ZOlzMkm47GJLdUNCyV273+mrUVZ
IGf1RaMHofvVbei3OVMfyDhfcIMKahJ461upHtxUq86+3rY75jY+FF3PpS/3hndZV/XF2KCXnfrN
pW5bfE83K4dWUAKCLtxT3trKAmjSW8xA4xQob68zH8VPrLDu2osRliWDF//mMcDuKFAVdxpn69Iy
2XQ0Z0E9p52oHBs5y5+H0MiPYRaa4GDLfufLbiyeRgMENwt/Dqjo1bVTRebUGGPc8MoBOwtMW+k7
V1d2Lpqtw0+DhunvpbJCJrIqdFjyWHVhHXYX/WRVj755iKqn1mhorD0URXGUjYiT//DXboRNOKrJ
08m81gycjWHEDAqn3QXiMZMe8yUtfvy961BXFEljEXUkzVpdKLmfjVwzTf8WUnbah1JS7LgTnb9f
yJ9WVuehSYNKqee6vwyzXU6fu9YtpJeBTvl9MxuuoBE/LtBSsnK+0vUjJ4+xn7Z5NFz04tcQPoaS
o7T/3DexcbLf6HSh3gexZ67vRLhQCpHewnDJZi+OPpXAqv1EPlhQNd839HaQVrcv5XDQN5Tml4Rs
FXU3kzhCv94Mly4Gfj+F5bu6+kJhHH5FZciYjmTohjK1Yp2LTPpQG1BcfOsDp5MRJPo56N9n/bnI
Y7vig9YqdYqXNH/W+096pDvRAEqsTc56XL2//6u3tgfYH20kRAARz1j96CiDEWP2peFiRLGbWy4S
NXajfYr0aMdvtw3htDA3L5XcVSA1TWmZ6kY3XJoyO8GG01fKhyAqXqYgTXZMLV5z8yFIh6GdpIIL
U/e1V42zOI5JogyX6RTED4Ounaiixvpg17vz3rfhIZp8nEMNdhIamutwJurTcRRjOAj0HpwM70X7
FLtR+E8l/VsK/97/VOrNsiCQQHxh+VR0ntehroLC+kzvhzxcG+2RO3zcIx+4PY7o4IKvMiltUkZd
O0M9V3rQZEs1Oq1llyKaPajIl0rq34pd4mtM6CEvBZMj8Ir1cxs3s07wF1MfSfXWFsMG+LF5EiN4
EZPMmVPxMjz3SboTD25sIFUhbWlaMBtIXHjtF/5opM08kbRKauXBJPhdsvKdS2CjUgucY5FHVZZd
vOFyGcXG1JOIkLODRsZNZ8lwCiN71tswda0KBlmUymo3qelUyaHZuOOcOT6UGTtHYGupb4BaxmB4
Aq3Vse7KtDQLkVIKKuiHRMgPqv/zvjcuf+H6kNG3ZSaOIji+DwrwejNpnPh92FDiKsvSziIlo1/R
U+iqfa9UpdYNTPVfXwbTKVY7b9Pt8SaUpzG2LIzixlpkR+g1jTqfUV+iID1rFFb00AsW8FoSvFPU
j/eXeXttgb2DswXOUdqdFFSulymrIKIZle0vE+DGh1JBCUI2w9gN23Z6MJRC3PlwG4tjO4E4gnEk
dNFW0RpSCYWU9QX2ivYMZuxL6UP6I6AsZKtT/6gm6vH+Am9vMBb4h8GVp9TJlAWlXPWX3DLOMjNb
YeUaoKtmPDTx5RPTZKf7FldbymMPBo6EloQaCoubLEVSA2UYzabwqliCh1Qf8wdtSE1HleL5KW21
vYb16lZ7s0clmPkYieefuY7rT4hMpKn5YlF6BhN+Ks3TiAJ/ZXy/v6o1mOvNDOydzG4uJV+wftdm
DLUxUxqHmImZTUGGUXuEGRe297gsndkYlH/aKU0+9APclNI0GU++pI6unA/D4xT52U4quPKj5dcA
FgJVidgQUc+6NGyV9CsjWW48QZ2aozRHn3IjftU1yFesIFMfBB9qr/s7sLHPPLegAuiIsc/rikWe
NQHij0rjKXgww8dCCDVuOBDmzOGOC62x/G/L4wWkSoyAAO/IarPVIlNgaZZRagqlxDii5+ODve0Y
YLWSSCDIj/QEbtOmrr+ERdKbB0FCnMMuFCH4x0d69WvX9ML7pJtq0866uYYsFklrBebztKgPNdxf
TGnnuRjaTBiXO3WXdTPq7dejnaUsarC8tzcx6cC7YVRm49VSWg52EsTVOTDmzC0KAzXCph8E+hNB
fmw6vTglwij+APLYynbYVcJRqGKo70She4wj5KFVH7rqvvTrnc+5TqDefuXSR1lY0ajYrL9nkszh
FOZG4xnwekB8EdfvGyEAHDamsxOYaXUUmi51ND20aPPoSP0hsrjzod9OzR/PDD9iSZKpZ7xN0ZJa
XZ+qYvJh86QY5s1+gmRjJvta4MrjvAwI+8ZInlVEzWfOt98dQ8CG3bEGG9ra+TQGP4feVwCYDW1F
ZCb11bOZTZpTa1r8CClLHtAvMaeSHHSEBtgMQz3/GU1j3zo5hPTkCX2gvMKjS6glKv48H9Kx8xv4
wkbx9W+PjgRuCA4+hQrmAk++XmUdzZOeDFPrFbJUHPK6kRhLJnXoNWu3zL0E2usd5V0hPuYGpvux
2tGuWpJUUcQWLOSuH6QyigZNjBKg5ZtuEfj+p9EogFAK4XSulY6DIM/f0GKOdxxsMbT+IdwWELgs
BOLQUF0vOijqqBQ0/KswRgvJnOjV19PknA8RpZ4Y7di4+bvH9c2ZKEgz67pII6OLfG3RaFStTtS5
9fS5hAnbIOxqZxVWfxiRD/jZcAIK1z7c/7arQOl/RsE5khzoMEGs6xBRH6D6GUuthzJn/Z62YQSt
UV64RtVNB6LB5tRJoXoKpyl0/FnP/4t5wm3O8TKfukZGiFAoZV3H59ZLVJhVLRu+IbYgIZmh/kqy
JnvQVaFxkr6WHWqze2iTdUN2WT3tFGI1XsQFjb5K+zSRdrfpC72ni030MdUbJJFUEb5ac9RPEYyK
B2WMpsPYFZ0TEL0fm7YSHMKcDwrAH6et5Mot8iH4YvTtXnduFfq8/TYydVCoQPZk6rPX7iB2I6NZ
0lB6QUDlwWyZ4uhVwyE7keyKwt17k0baS5layk4Ee/tS8kZSEGaslrm3G+Y6ekllT2uw9nrE/Ua7
DhqGPS1B78STr3Lwd1zgNuBiHghiSQphFLX5FNfrnI0uHGLmSLwCAMT7VGXmS9WbyTG1kumOpNSi
L/ddfvmDq5PNmAU345u8BoSi1wajIA7jObJqT5Dj+Sgsjkfte69btrmspXhErYW67Xr4mabNAAwt
aLxu9PXMaaVeqROHslUpvER+OhPpCb4yzDtZ5IZZmuHQtS/EU7DJrHZTj2YwgMvi5Om7pAFDA/yd
CfD4BO1OirXhn4RR2uKdwA1vRJKNUrJqssnGqxCJa1PNMfT2oCNi24HXKo3i1OR7bAAbUSxBCRUG
mjAMqVE8uf505VDnSd91vcfNZH0JtPTLqKfFoUwzzQ01BOOsUUmdnrDVTtAxc6iH0RiNVA0Zyt7f
o17ccCT0UBhSJpXmvl5PT45xUfoNNNQe47zqh3AM5mPaN3vV+I0bmtIg3JwoJoOQXA99lzQYqiiS
ey9Rs+fO8o+JIbqTADvR/FDUUIoZyuughjsR+oYfUTViUhmEJ7u9vphHac5zY6h7rw663g4B5Eht
9l1swnOlnu+fx41wmdGIhbcMXSje2jUHYlaQhTe+1nui1EYfFV/o9HMmxL3lxK0fP+txl39IfLO0
7FDhnnbFsgE32tZV9ksJ1OQ4iIVhJzxjz0EZjS8Uv79VSSOdiXGbhzoRpJdeQaL1/q/e2iA0Oimp
Is6zjCdcu2IAPqwby2DwWqZiBs3qQZ30P5SxKp2yTk/3jW2cNSqdiz4GMflSzrs2VuqDktX58k6N
de9M9WzYaZr+agP5e9i3blMCylTbvbhvyyoUUYyjMkeikfFfW407vTO6Mhq8Wtc+Ntm7ufqnT0+J
TxzSHjRELe4vcsPRubOWktvbxN86KTSHuBTGthi8ptfPY2BALfo5h5e1TA6Wkp/yXz6Kc/dNrttP
yyNLo+LtvaMJS9nveonmxMRPIqaDZ8wm3DfZZD70qY7sCWS5p1YV+xNktMU5iKbEzTTzK3Fme5Co
ddqZFZ60ydybA99wq+UR5Jpb/nODnpfQvgjirBk8pJ/iJ/hR29NEZfokczE8COm8N8GzZQ9CV0Ad
nD/exMUH/gB1zN0oCR3PvCeps1uAkrc5eT8CpfhKLNr+/ZkB3Ug0Q0luAZ6tHCprrVZHDnH0uiD+
VlHCseZ/S236FOjVDkz6jYhq9chTewOTShOKjH9NwBjzCMWiFXXepMvTK3yan7om/iZWfemK8Tw/
BXJquWGtGK/MqRROOjT1M6JeycEQowj56EiLM3sq8996p08VMwtW+bFhYUefCq4dxr5sx0UynmBP
kY8DVYedE7/u1+CZvHE06ZbJArKQdfzQFIJh1k0yeLFqxDAOCF36QOpgfgwC5Zj0fXwOsrZ+n0Zm
cA4NCJolGdT5oOdkulFmHMtQGaG71BW3pWtyqqvYOnaW1p6LPp/QT5NatOl03xZT80OYxYIbWh15
DpNsTsYt5CZl+hj1PejTvt3jwdj4OmiQ02sxib7AW6wxvCPzXFadtYNXJWi6ASyKPsZ9E7xG9NwO
w9DXmR02yidGiyennZXhmBvTeJCnOnb7bpgP3QQ8dGz69hEKbf/R5IJyahpcJ0sL9FM+ab6dixGC
dEolHuKuUHcc+fbl5/cvxN0LyQZ31hJC/3FqalFOOl/TBs+fS5/xVaGEpQlJ0fu30+3ZxAoBJI8+
1yIs+NdWTGbKxSTnLlBboXXzRJrfBXIxHFND7F1j7OSdVd3e95TjAbgsNULCmfV8kKQ3SjPP4ejp
WS87iWkM7yCwmm01VPqDkRSh27ZmgcyBtkfDuGUZtimqKMDIwZet4rqkhyPZL7mFmrH0T5EcfIpn
KFuHXoMBWpSnd22rnMpm3Ktn3z45NFyUZUCY2o3MwPf1DutZpwvmUM9e356IwFwYgsb3mt48SsJp
Kp1mjwVtKRpc30qLPfhJ3gqRmrn8+z/8xqCpNOVxNHtDOZzkKLIVCcm+4H0lqc6c79F7bK6ODggy
SoQovHLX1qZu2XCtmz3YHTq3tipwHJagcNI1y5Ym4yIAoHSnaqk66fq8400b3kshnUGkJbumjLha
60htBjAiezvIx2l8iEOvr7+b/8kIWRaj3hBMrWF8bamkRT7BmFlL7fdGytwo/T7ov0PUze6fxY0v
x2osKMggyAfXsAoUGFwzpEFsZo9xn7B+FuOL1n0Sk8mBIey+pY0kZ8F5shh2f8HnytefLRx9QRdT
a/KCmtxFAW98iEI3TpyGIoTqtF/aNrVrGWCk5u6YXs7Zyj8X2W8g4XjNMid4bdr3i76Vg3n26LT2
DmW6dnB4g8wj3qI9WWNY2YIWUZzTwsydDAiSwqqPdlKPdZdyefrgR6IUprMHxNarey9Vu3psDH5F
LrvKF/+Vyoer27Jr2g4I5ftL3vquf9paRdZB04VmpWKri2ZXTe2Zqo70qKWhwxuz82U3bjnSZMpE
1DY5D2uKx1ka5XEsVNGj7vKOBoA5ENdp/K8C6V/7VS7rnYj6tpJDXYW7bYF4s6VrcBW197FIqkny
Ii19EMgaXhGejuwyF/bAmrfbiCUkZhBpBa7Bp7t2HL0My6YZfMlroLKV35vVr15/FFu6WVOws4tb
i+KypmZIVEcrZxWxyrVSG1YayR46h+1TXpsh4jeCcuzKVvh23zlun3nUZv73FNJmuNFlbiupNgJt
Ury4z8sD3Z7OGWdzb0G3FyU4M2rrBHzLoV9PhYxGnmfiIMpe16sfZbQ3xNqyIzTv63RP4WT5DNfn
G1NcKcxpkWUBB77+TGQWuj5FhuzBovaiiK4kvkNk5RhM4gmihVNN1YZp952S1O0HWyCLpHYUFUHV
mqtnCN6nIbHaXoHC3ofSlGaGgDxFDw/mjmdsZHNYWthweQgIhdfQmryegzTOWF6pt5Kn9e33vmWY
r8v18pgVwYukoupaCZA39QbKSYlUzTbXT2jPc/VcRe1fEqRxkdHEAH5Dj5PIhkrg9XZT6usHxRcV
r0xyu85+K/7n+w66UcB+a5MsMTRbfCOjYmpBbc6NpKDOKMaxLXVKA6uJD2u4OnF/iY1cf46qaMhd
8gzyGkWrU5DEIOhap4mEbjwMXTsKTihrReikYgjvk9W12c5B2ujWQW1LPrPoVjGus56TsKoxLONR
VzyjbFQ7TVLj1CV1/1QEVuVODHI42ozXK4qP4Gdl/uyEbtpxw41jBskYLkh7aWnprK6oQUuMbqg7
1YvNH0q30Gmdcys7Zr68c+tuHDL4kNA05VBDHrAuZ00+8lhx16jw8E9AW3oUVFND0O26TIuTJpbx
oazG9CikbXjqR2WX3fv21iJboCwLD80Sd61ZtgKhjGupH1WPgaUntYjsWIxfprY5j2L0FCQQGCgP
avQjkiL6CDBwaxKavC89em/3nXPj3AM7IywjnGHUZw1OMXxt7Kg8qB7XNRMiUmYj6vLEIPnrfTtb
H3bRIVuShwWvuYqXLDFp61guNc+CANtq5tOECMjQB3DU71jaXNEfllbXpxzVZhGYheYldQ2Y7kuU
RY+N+OP+cm6fUvJJBq7pwNCDIbK9vjTqsqSJ3I6aB0M5aqvDODgohX6CaAdOgY4Jt0nq6v/wqaBw
AfasAQ6+Qbqqud/wjpiaNw6Ud4fJAPphpuqxbKs9XaSNr0XvhU4jiS1DmOuWWxoqesN/qV5Qli+6
BZ4uFN9p9a8Kbu37G3kbbqlLjABBCOX5ZWD4eiOnMgqtAuVcD9GlR8F4LJXIDUVY5aWfSv07l4/3
zW0UNbBH0QkOSPqkmL62B+SuL7t20rxMm8XO7YkcZFxemk5SN4+1M1ah9RRAxvvVzHKIzFuakidD
yBndn9QKRqBBmrRLJVmRaPc6Kq5OqimLoBPjgLBwaW34S5WzEBy+kQ6FLQSz+G4yjFK3ldiIft5f
zUYWwmqIwFkSMTjF59VqfElHA1zWPBSX5CqyDX+yUyE5lQxBm6ITS4ioiM8dIPlpGG1WvvP1NrKA
5a6mXoh1/mFdLFQVoq+lsOMZQeyohf9hSJlxa74oYXxpvxjiY9YNdtse01Dew/BtPVdURPmOxMzc
4Ovm/1glAO5ghvLk8Uc0aw64we9J8wIxL61Cps6V2NHlsWT8/HR/2zfeDrIqCsAAzomn12iwLFlm
D7RK9/weqI0/Bv0hzFrhnPcWAhGyWBzM2pSQXSlH+NPpdh3u29+44XRKpoSGC+AaaMv1V69gMSa+
6olFYTR2g7FIXQ0AsVNFSrOTeb2tZRWM8jZABwnFBMNk6wKBH86aMoVEa/EcH6CtdWPrWxX5zwmQ
TV9xprBhXhNZvKA/6vVroC404+cpP5fapQx+p9PJCiNbgna8oYgCeyrFlKPRwlGhPNzflC13WKoY
1CmBUcPYtFzZf5RtfIPqkaKniqdK3/wqcqvG+kUn0jXld0vNoSv7Yz0q5ybZIwTdwGItHca3gWMk
AdiqleW5EMyYwImINjjLSnDy/TNf7atZjo6fAgt7J1bpWU20k6G0rt+dw6g9+/l4rLXwnIb6h/s7
cfs2LT+HSJNXnR/1Fo7+sRER06lZmE46swqHwXSFy0WevhR7UgibVjhL1D9odt1WV41k1kLoYD2U
mQunnCHhT+JaPZC8kquA+qUSYv71074wJgPCXCTnuMNXScqkxGbp+xGMnc08nPzGL91YljM766f4
fH8Tb8/4wltFrC5Cm0YKu4oiarHU9bpVdaIIyylTBW6axhmy4jKPytEMOvI+neiifblv9vbhxazC
QMAS/XLCV0e7DLUQJJuue0L+OtUv4fhPGlBv3Xt1N1f3h5nVuyELeTqJgal7SlwcqfP/lsCrKHn3
HA+MjRCJQlboDsLO1Nbe4lYnlIObZx0hgMe7mpxHwzMezb2W+IZbsoGw2ROzMuawbin1YVdXhg6p
a1UvhZtQD57Csawe0jTPXFMo24NZwp15/6vdXsjLV/s/o6uv1oazboQJNJU904gubSLK8X3xNaj8
9nDf0sYthylGN8ibqQHelIvz1p+0IcEvc+tHhPSIYZ25mRw5Fc+5/JTUj314Dss9f9lc4B9W5esb
rip7DRA7VrnMAQ0T6/Z2sIeKWa7J66dmWdoyr8yX4w5f7WIp6UIYZJpOZ8OV5vOuZNX2Iv7v76+c
Xi9VEEs9f58Uz07b10D6rPt7tD57RlY+Lqd1kwvdcrJGya0N3fZj7V2p/nUqwFaBx6NHKwGBX1fy
AivWIaSzuHytIDg0VA+dLst/Uf3rj/cdbvOjEG0QYOJ2pKzXXz7oy7GShdDwYg1gpS7FlVMC1vgP
VuBWXLqNFB8Ywr+2YlZinSxMQt6QS8WDOUg0gE3it/truc01oLKlYU/kv8AYlZWDJfoM0NhvTS8X
M7jTs0p0Uis1UfeymkeodmZ7KKqfKXQ3O2HylmEgo3RRlwfZWlc1UCaZJkEcTc8fZrTL9Ew/MlOY
ISgczYcxNtKz1MrNSUvy4nB/yWutOKpby3QZVGSEBIRGa9IiRRlAoAuD6Wnl6yx+RkX4mEXDec7g
ZIy+jyByE+msasKh1x77pa5Dg5RxdztWJ9tqijMDRo8mhFiRGD0azQJq3O0zL6/26tyjYfMWslFb
hRnv+uMHWRqXRiRw7ts0/g2FS/naCaJP4OZXz6qgFo5ZKYlLGUU9lfpMMRShEMg4QwfKQsE1Q6U7
VtKgPdMHFZ06Vs1PsTXoYEH1yu0k4eeYzcmHSBSGHa/deEWZCYE/k+SHNGgt+l12pWqmE7eiMUtO
PGmumLtF/yUUH+bin7Z6kbRv97/mxmEkIiEEolnHcMYaBzxFk1VOfg6jlCZ0Byk1vvstoLr7RjZA
DeTiHPVFa5pzsqYUNqq+gC3W1710qrzCOmTGE4X8Fh0TO5ntwAqP8/RT93/ncWhn4XPAoJHfPgX6
RaHtJuXDMTKHp4Z0qLaT4VCbr515ruR3RcNw6CEJaaj2er0TN70JYa2ciE0BRQL0kKnANcm5oNLa
8LkVPXGWCnw7rf2Pkl5br1Grt5kzJop4kjujzxBgUzngqhxaAdjgfPq3UyMmLyv6fPMRurIIWENY
Fd/82ooC25B9EapvI81BOQ/QQYVGIreunEGZFGpZ+884azMiZ0MSKa6UzOo/MQCO0JWVKBedhji8
gYvU7xnYK9ouPQgazKhuGcZdBs40XqR98sn6rlWNYdqakFXeokedAOj1YRGQUw3ujraU55SG8NQ8
EjP6H5BClL6qYeJTgmhk6heFlkgdd5kvGHaXSknsQItqnVJzUL8Es1IPtjVq9ac2zMTYrvsm/5Ki
C9PaQVMEJC2a1UGEGZSJC3YTQIcvC4EjWBGPY5NNTedOA3x4j3pvkF/WNUXag9YVenSC0UkvH5q2
6b6LvSDJBwFGG/Wka1P1vaAW/k0P+iw/skV+4BhdPg9npGQNxU5nWSsP8KnmH8WOVtHOffs2M/un
NzCwS1WONjAofdoZa5QaXTRFELhYkAWN59bWk6BObb8BrezIciyNdtJRSVWgUBptQaBFq4ZW+mII
qBPb4WxNT0XFvK84m/JR6YG82VIvDb+sOg0+Z1nR7PRS1zErgxuIwMCwwIu+zAiuApOoMax2bgQK
e5FYngoJDlapHGPXKnr/KRrk9uCH4t8Gyv8zCjCW4hEK0MYqwRFrKRKLPtK9KTl3n81CdefiIDXH
NvrbcsViCUpjHneeIuaAVsurxZCJOqUkp7EU2w/1z1bVPVAX+svsgm44VyN5E7Ozyzz1KobIolIt
xUykHCRwYDVX9uEZG06KsjcCclP0WixxxfCckIsyCbyKhtO89Oe+bzVvin+NTfOsxNVp6N9FeWa3
vfY8mspJzN+3ifUjGfZYKtdvDraBnAEyXXyFla5sa5U1C7NP5OdPC91YfKTTaue59mjEtS0x4ilB
1NftBE7LF7o+TtdGV76igNdKUgYFPSX8EaafBKTvor/NoZaF4f1sK9yh/MPKRmrpTQIYUPe6KrbD
NnZrZkoCRGZ2Xrd1tIEdaJ6Ak1IGoYawBm50XehLci2ZnlTk5iltTAbFQY87jKVJR7lrZTdI9cCB
+qMBDmPOXxu9KY9mb31NDLl7mrJB8iafSCmtoQaetFbxBB1pRqFN4ge1h13f13L96EvhHovxWiyR
KUx4sOgIw24HzwK+dx0oRTPiiGoT+16UBraSzLkdCtmnPhCPov/ON0+V+mTVhiMuDCW+8G6Y6kNe
ToDsOqfMXE34aAzBoQ4kuwYTEpt7v++mGk35lzIhvIz8NDBL8ur3tXUSiNTTfU+Sfod8xLg6Ss37
5KBWgZuLM7o4FMMU3japeVfUe192HRwt1gH7IQS0FG60NQRfbhH8UZrU9zJG3uwiEkQ79PWdCGxz
jZBu0jtYzuCNUoAghUYJpTBxxlD9qxgADmL57P8WfEcRvMhvXrVgOGqBdIR0GN3cPbT3Or1kkciP
KEiTUZmCjHyVwoSFTPOHUNYz1dwOxOwoMkjeMLNy/5TsmVld2Yruh4HZT4InR5Pdaieh/CUhW3ff
yE0tY1nMMruACgLZLEHntT83KcoRiW8JXm0mJ3nobch29QH4gfat7iEGTxvfMcvWSad058W9mWZY
TC9KSiSCjAUwc31tOotbgQGUOLj4Erx8hiuoxhnrmv7iSy3UybU9K9rPVOk/Cl37ggLrPwP8xq1K
iDY+yrlOAfslSh1z+nB/T26C77cfBqyLAj6bQ4/4+oeFlMgTvcqCS98coB9BvcNRIAGqimOqPRjM
ujMmFOQfMkTG0Qlo4X+Uiw+LiBAqbK6UnSVQuV38KS4OlvWhq49ynB/K8RzHPXXo2onKR7NRd8Ts
bt8k0gWSTF5F9vKGwQQ4Wqz4cslvFo4TeG4s0frqIigdY8MxRbauNBmkYlD6/m7dvkuL4YUuh7CC
9vV6s8JY1ZjgDi5WJF8GY7AnyCQQZTwkWfjwt6be+ryQsMmU+AHeXn+XVDICKUVq+FL5pum2Rnxs
VGk+BPl3Bj2Of22LFQHxZeByqQSvepQplQspU+cUaSxgCfT3zkHuP9LrW2Yvdxzu9tvBovKHrVVJ
3ZDTsmKoCanzKV0m2P3BLabJtaAiOOah+TUW1PkYikn0EIhxc/4PC7UI1sAT055ZB76VjztRuUgv
QvxODI568S6tI9fq9rpYGxEbiN6lWCYxtAGqb3WfUc2uMyuLswu5mdMF8PjWn0r1XwoPh5lOb9rb
Q3iqcsHVCmMnLL19ljQ0I97GZZaces3zrZhj6lst4rj8svYjpL7SU6Ylyvv7O7muMJHwwKJPzsOk
DKTB6ymgCqoN0xhRkNV6P3oc6dA5wGtLAEWjHLE4UfmUUUdEyb6u/R133bK98CVz/tD/oSO5Ohqw
Y+WjgOCpD1nggPyXWiVOKMBTA2VVIivvS6X8+vfLBUxMWQvfWQSkrk1WUicLVqcgWou6cjTjs8rJ
iL+yz8ekaRlF/nzf3m2GBmaFjisDPJx/SPav7ZnyVOTKqGWXvGfwnbLHEAaCWxbjkL/UYxHLJysx
5/oM2igxf923veVAC90VUrJ4LxXEa9vtVKRV08yo1mbMEc5TS/dUUXP3760sIFRGjLgQGJm4tiKj
bQYmSURovM0z7jZRerZKadopR26ET2BXANYyqwjonLfi2kyQDWKWtH52obNoG1rotAOjU/1ZZIYg
DMejoAWHVrfDzPwo+J2XmnuRzUYQzewP4F6C1IV3eO2tokGLwdIm5F0Z07BFPW6PlZFdRCP7IWud
f4R0KbSTwuA6GlvfydX5h1G157gWp6OPhMQpb9NXyMEyJyEZsxeMohO0cncwlEw9RrRe//7lAR1D
CZ5EHbT3eoaxmtG4T6DYubSWcIQY6nnkhW/ql3qXkXnrLYDgnmPMSBvQzJUPVKKVWJW6bE191KXH
5hQcouExZqrvgDbtfX9bbtzrlFJjwsJc5oPhlwHHcO0IzFLJnSj22UXu/OQzysG+i8ro+DKklorn
afKO522dYLJlzjDUQTLsitf2jE6xcj3jFInpb8tKbLA/GY/58Jj/P9LObDduINm2X0SA8/BKsiZJ
rpIsybb8QnjkPM/8+ruog3taxSoU4T7uRluA0QpmZmRmZMSOvf01peJ3BdCLsQHf5bnGW/aCL0GH
+RK0usA8Itf3FHcQ2Mi+JO4130ofAvr13a6hnU1MhWpjpQKnNCy6LnizaBfpVb5VlNR6INKPHADH
imP0YecmfiU8pb5Ps71Um/vRagy3rgPt3tfKeEf59uSXhbBRo6zY9ZHi34lKDxy/Kbs/qhmMPE/z
xEFvs4RmVakOo1zz0M0Nc0tWz6N1Mm5W7vZrtwIpOLrbOU8IZRcL3CXgWUkpos0oTH8I/l8C0bMl
Kd6yhxy19p1RBNP7XzgVpd+5jwbGzmV+PBVMT66GKjvCFHBfSSNCPw9qkH0ymrfbhi69iROM85i3
Js2p+O+5N8VNEwpIAyGxTdCEJHwqJW7D4RFPxintppfb1i73JZc6VK/0CJHygfXn3Jo38aa09CI7
KvqvztjPHUJpZVf9X9VP7sGqf0Yt/bbFd4z5uQtjEv4wwA9gZJGxOTfpD03YixJiKFqA+hmQ5bHJ
7VgIrd8NZEiTndNey0NNsarcIedAD0GPEttJCYb8qxjn2qsMOdFoG10xtbaR60prF2KsHKYmk9/y
1iuerUArf/igSDpXTFOfNkit0L7XKHpuVQCcKwO6tmC0BoC6ecerLK+3zs9KcHF9dhQaergK0SYf
Dk5tfInN3tHaaI2V9NqS8Yqj1scU8mdx3AyBX8c8vXLAFPphpDf7k5+N2wR92cAT95YS0+a5pjV7
ueM4NMGFQsWGZgR77nzNxk5HS3z0s6MOZVhhbTP9e2nmd8AS6iDYWDymbzvJlagag3PXOb0rM3hz
EVWbqRwaILSRZBeFhloE/ADfUgD6d35feK/0u5idkyqx+RyANteJ0RLSoUOXQw8XaAOY59vfc3X8
kHmwQWj9or3gfPzTlFjk+cuMKyWOHTWiShhkHYKKXZxRQrTyJ1+F3Qs5XGvF8nyWLXcLOVleK0g6
znHwueWWKokoxmxQc1DdThecON4pgfjPz2ymmUCfQhRTx71ybsWTBhQCvTE79tIeNgU7iT53lHr6
fHIMsacvJN6Q1lgB5F9Gn7NRmDOgOwIKtUw4yVbcJeI4cfb08JSoJ17HK5HntcmDqnDuf6Szndzm
+bDKzLc835rl4yGJyIn94k/Jaun/2v5XZrQ2AAOggcsndWB4kkLMlh19NJBjeixK4fPgPXsgkfzp
820/vAxtZoYEOIvmJgqe8IsYt/GHUhkHhSlTks3UqQS4raNk00bu6jXGwHnNl54HHgwWLp6P8z5c
TF44Vk0wC9LHQn7v+c9i8Sqqtuqj40Jo82M0v9fWGqvbNZcAnYYT0gOIrMbCJm3HNWhIBMKpZHrb
2tAmN4IcZHt7Fq9kB0kMQobIloL2gJj9fGhjR3uhItf5UQoK1FWoGj8GWel440u2RwzeLUzNjtci
iGvOSF8nW5jmE67bxZHWKU1sTDL906pxX6QviXZXiWvZiGvn1Ecbi7uBPE7WBR0C8nU0Qlx7mAqa
4eEUhz5OoaFxxRuvef5Ha/PXfECDQpNbGUrlI2umJZs2lp3MKGyl+BLVzV5T1qRWrvkG8BrAQrDE
czcsNrPYt1EkdLzvNA2wSNQQ50HPvlaBu7LD6I+DPNgiSAFOtxhTMkhlM2VxcfT1LNvUk6GUQN9b
eTcOabjPoKdamcQrw2JMvI5pMKR3ZdmSN1lRUmRJWxyRJAm2PnVvG7aff5SLpr5DPQr48PxuMEEx
LDbWYJphNJroqaiD7J26FqomsxAMd2VjXfGIuZeeJn6YcbC0MCMAao9RKphVVcjK9i/FEDzE4ota
9Txwi8eEynOjjIf5bzi4NgrsJgHyNShQ2HnabUnlu16grqTJ3oFkZycZWUayOeT7+Cha4Rdryruz
02rGfOyMdnhLxjiMnCKi09ntRzXfN6USik5LWSBylTAW3C7S9J2q0ELnSm1aajZS8MaPGGzEj2b0
UAbxy0a28cKqdsZoVJ+gE6voUaisYOMhN2Rs1CboB6es6GIm+CwbGiQgDf4ttLLqbwWayXWHwmf/
J2rNYdgmute3n/NMb/p9VVSxYpfwF9W20VtyuPGNbs5cZl7Mj/6og6coIN1dWbn5yLuYI1JspLtx
+guxLjm2it4qAp0otlQOelocPDEl61334iED1egYU2OMdhgEtWzXFRwknSXOwoJ9+GAiKrDC33IZ
AHJrz91IQG4A1pE2OT9bUG/iLQrq5sgyNXaeKIc8bVzF2kmJAn2tfwd59Xai2cuPo6ep91YCoovD
+t08yS6elyBil0THYZZIZmsk+rGv/W1W6hLvlNAJvDxciXQvTuzZEFmDWc+TytuSV6AsozbqpkI/
5mYGGAbOmaTiBZHaVUPTffPQeyt7dMWgsdiiVmkpwLxy/Uinh93C52nBCVwXrqSpthH/EawvK541
xyQLz+JCB4EN5JzLdll2Ck0jaHqR3QcwvNtwUuX3Sqj+nVr6OmgmQLwxzCf1pS7pWOgyJd8Wfa/v
hFn55/aXXFtTUNssKmchdhYuhdy22qGbBZisktzW2qnShmTdynpeNwL0hUUlqF2GFgRoqQ6ppH5s
ADbWVDipiXPur2zXNSuLV0FqkbLxvQwr9V1DUtPIdqq2EgBeOgquTyKcQiH5Dn4834EQvMLtkKvK
0aNllF5AWdp78QFuM0dJvkihueKX7xWZcz9hp9FeQhVl3g3LxEcgothTaZF6JIRKHXDAE8zUoyZu
0vBJjh9H9U2Uv4ikqEU1cxryVlU3blGy/uSrtA8lazfmteF/+Jzlk6jR/UHxaz5HUR5UD5pP/aGx
vjTydoju+2ylxnIZkQJTIugARjDLXTDb55ON78eRoQkGEuCi/jDEmWH7BXBIj2huC9q0Osqpz13A
lfLUacXolKieb2/vj4tIhG9AgwmOE6qAENotEjOyEsQgQw3jmHA/Uuly4/Tbv1ugAsAdDBYNCrB5
zj8EjOZMZWVNtXksREF1Yja7KybFmjrMlZUjRQG8lHwMHE3LI7XO6zZH7JYjte23gvIHAPCDEH5S
DwhfujzT//lYISNCBQXgBlA3Zcnp04UIt3ZCzLSZ4p0mk0LP0GtVc31NkfZy01Pl4+HC/4KcBUN7
PnsIMReSjKgBisHdfVY3IfX58EnyrJWdeBECg/3/aGe58eWaQoWInbifbBMmlDj8Ahh5U6zpZ1+5
5GdLQE4oPvDTe0nngz+EuLjZzUREGYfC1mxrxRZ9P7FbsMiul3jCoWsmbw8pMcxm3iBs2zbTOH4y
c3PbMS94FHhOq8jo8b7QlDkIX9yKIkSTguF7CN6Ogt0ju5amXwJ5k6Xqi0e7abkzJrcshlOkZc/F
MLxQH5wBr0lcrnzJRXZv7gzjspxDDw7BZVOE7pcgYmvZOvJGoZ4sZfWhTIx+PypZvCHw7mg+9aRt
2fjGwRtl6XB7Iq6ZpxEc5l9WRCHNcO5jgV4WkZVhXugtKFX92i0MwsAsMtCStw4TZON6hnattjLs
i4fDO66KI5DE5oxAW5x/dZWLWgRrybH9UcY2CBTvflDtdCXjdHV0zOn/t7K4NkM2f+jPVsQn0eke
29cucqiT/CnX6jTzVlzcZcDE/mNoPmo/ODZEP42aThhScptU4Zfkz+1lupwuigM8g0lgALGF2uf8
90dczLR7aO1RHU9e+E0jKRlOf8zs4Gkrj6fLKVPJz0FtA/QNMqYl8M4bhRgGsWo4ThZ0ukKLjsrg
CN5XUqxlr5L7FBy4s1fCm8sTCKMzcgu9O0Tgl00tY68EvebLw1HSPoMXI/qA5f8x08eVYO3KNPIW
nm2hWQRH4/zvH5apbkVksQJjOJZ0X8L2Y7dmRps+0HzpWQrLlYDq/RA59wqV3BaJThKe1KeX5Xbo
s7yYUsV47FxO0zeztAeTM9wpVbtV7Vh34KWxd2+vz+3XaifcJd9B4Te7cBsMdvFn+FM8FXeZs/by
u3RVPgpHghaFPN9FWqXwxbb2+mg80qD00IPoKASEqbI1qvVrU03ukn4elUrJxXtuMKNKoDQ5Huua
7vX+MQjA7md2A/f2v1MHzO/9j8YWN1hr0oCBcMt4NKYA93TEvHIt0f+kJOnfTP1R1Q+dUDzkxT4U
Vjzq2mwSdMwcGjP8b9lGLAqi2nlxMx4D/RAawiGLbR0E0j/vfrAU/zGy2P1TltNDLJbjkeztzlBD
O+nH+/bBDzaTsLZuV7Yi6Gv+Sz5s7vtehGwDfY2WEVfTUYkAvYZvSi07ovjTUFaCjisRMLwZRAFo
joDWAiZyvhcrg32X6e10FCraI4yd+U1s6Gdzc2J86MU3WbISt10CRiDU/mhxcdfFvRzDEYJFo522
ppp/bh8nyNgc8lFoJw/5w2AW+2yw5W7F8vsjcHEQzOz6YP2h3r18JNKL04ai3E/Hb98+hfb209N9
bn8/hfbJslO7tEP70+AS4tuBUzr+5hBv4vkHO9j+/FnatS3Z9EptHj9/fXjJvzmm3W3ePPs1sEdb
tqsdD+hdsCGvbYeubD/t2W6u4T5v7M+7h4e7v0/3gf3399/bHvne33hrRIubtbLMwah7RqTZuX3a
3t93W3kzbgAQO9YWeZR7YC4na+M96K71vX6AbVNzwlPz5Ox7+w7ou71X7JXL/vr6fpjlxSUcxdWg
6/78TScvSzdVsUtJZW3J7evxj+oJWF49fV4LMeZfupgIlI3UuakVHoGL+A3W+X4sJSTiooiceChs
4iJeuZLf99zSBmwU9DEDy6NNZDEw2kzF2NNy8SjZufMTUSH+g66fk9hfX38Etmgf1c8r63vlGKAz
8D8m53Pvw02Zhmo39RYmVeVNd+J94gpOY6fOy7fZYb/Dw2HX2/SbwhQfnb/mUTmA17P1TQtto7iF
n0PPbe4WefvWr3GqXolQzj5tcdhLYxSHhsSniYmy0YSCZx+q72HV1MQp4aYew6NSw5uiiivH8NU5
AZaM0pNC28cSPSVR9ZdGpRKPRtc+dvk+Sw+1+TNW27fbk385wHcRR3pB5+MRHYDzuQd2WY1V5EtH
WH/r5sEqOjstUPx2R7lzMknZGPXv2xavHMb0MisKkjCckbRXLbZzOqlJI8W6dISdTZ1SO6olR47+
9gkcXtm93t7FXX+AZvpxxe48lHPPnnuo6dEhCz1TZC48W9Fak3ezJh2zB8HcT6pEQh75lfEX7Pp0
wDbZc6lnG8nY3LZ7GZzMZol/AIxRnFuW5qKk5axuTekY1bw84vtY+N6gsRyeQmElA3KZmzi3tIg4
u0JupGgwWMsmstsfov8ii1+yMnaDOw9mztvDur6MYOGIhkAt0cF27jliZzTwmDOuetxMJ4tIAc4Y
T0NqNJJgAfWgwvrtc83eNnttjMwXBWpKxyrP6nOroQX3mqZm8tE06Om0tkHzaCCd6zlt+EMQVyb0
2hhxUWrvsyIIHDmLk6kSw3iKzFw+pnRg9r0b1rZKU2VpblJu0vKT0MV2gozW7TFe7v25339mLSIx
qnCFn4+xaAJ9nKJEPpbiJ3CmbVxvsvHFb/uVePLKXGJnHh4REVXjxeFWeokSlnolH4eidsz8R4Am
YRQWoO848C3tDtmV2wO7kDQjA3JmcbF6STZ0k2bUrF4e23GC9EduZ903gDWC4pRDuesEV60t9EEN
m0yfLQQWvSJuzo/N8KvWynvP2jWp3ZfoNuFmdWjsMl/fJbLhaApNLsH29hdf9QBQnhwXM7EkXne+
FnmUyq3elvKxELaRR/YgqtxsCyBdKmE2LW3PoM1/jcv3Su4KFhhCVXIkHJVAo86tBqNUgGrp8LtA
+41OmTNY4UZU3II3svibxysaApXdGlDUp9b+9pDn3704JrkS8HbKYzQ4LPtRJa3qp7ZqZYJyU4NC
qM63k5fEKxN75d5B8o0AFQ40+G6sxb3TV+VkpoGHJ0TZszdMx3JSnDxsXUHPoEYQWU6FbHi9chhf
m9mZgZqUHBBIlnOxnnpQ9ZVApvyYd7+gJu2xMApo3dsKUbFph5mt/KkF2b09p1fNznxT79sMxJC8
WNCulIu6Eqg/0KM9VttaGN1BT21zOOjStyIuXnVhK4cP0E2uRKrXlvOj5cVtm9NCERuxrx3zoazo
/++JXBpUyG4P8Npycg3AFILKG9q4i2lVklDJIi/QjpFHBT6mcb/5O5YHAXEEv+s2/VMZGbvbJq9t
TeAuM3ugRYwGqud8TsVJo0rMlj36tS1umvFZhne2jHZ9/iomxrafYltaiSEuJ5PHI8HcnI6f+WYX
kznCgiCg5TIdEzlSNm0b6odaMKrD7ZFdswIWhdBoJnu82IFjoE5KHhTTUZ6I78cQaThI4/9VYIp4
hGuUlAnFBfo7lpFf5SH/EJfldNSFKd2aIWRd5qCEK6fJ5V12bmXh+Hlq6YBdeCd16IU/GOijbZB8
JbqXTeFgeWq/MndX7HFvknICJUKv5BIwO1iTnHhxLB29SNG/55o1bqXOJDzQvKCyQRVFK1t7DgHO
j0vi2Hdm0/+JaBcH2SwBWvEsI+gCJkOThdcENFzC4yjkZdOtbLN5G50bg7HfRHKalmq22bIcFGQD
SFG0K49VKtrGyKt94F0efdb8P5N5r0QrW+xyMs/NLXb1UAp9aoENB+IYOVoyOmw4p9Zeq38HZJwb
mo+XDy9AmcqT2viiAXwt/5UUyUMQRpPdyrZsBLZg3AuCNlNHtyfVe+sRYbu93+ao42JW53oIVBY8
tZZEPoZZ6FZMnHtM6Z//PfoH/a1I/sSQRt62c7mvyazNzV+0X9OLtfTNpA6DUkDL9ThV/s+U/hgu
Oi9dueEu/REjtHqCheD1Tgb6fColFEUHM0/No5WkoQOwlzFRa6Y1qOn/m/F8MLWI5vQ0M/UCIirK
x2ZmG2qRbcIBLur/YtY+WFk4Ye9PUZePDMj00m3TTMjertHEXXOAj3O2cD9o/uus81mY1HAzocic
FCRAa7yYegIvU/R6e0DXdtUHa8ty4EwHlOse0yZpSb21Wq91/al5Hi3/Ia7GacUfrhQGcAhq1vBU
kBa8oJtVp7oKO6U0j+OYuTL8iF5Tf6otaSNGpjt1d1bT7tBAPahy64h38ZjYYSvtpLz9bkXet+Jz
3Bl/rNizlWmnSDx+KBUGsXRKFd0ePdeA8gwv2I004+Sq3cUdIenn2xN2uTyzH8ukowgsuBEXd8hU
hfDNg6aDw3KYwM5yt8tuM7iqd8hUc+2MvZLaMw3uRGqUxKU82BdurQ5JYWk0fRB8f42sPR3oaY48
l2AHFeS4YTs63tD8VYTHIJXtNhX+mRCCruKZHJighlCDgs75Dq6FGXIuFMqxg23WpUau2GokrmHD
roRPdFyY2CJ2mNnzF7GMXwoCPXqhfiyVws5qRI83vPmML+jQVi/9KQuqlWP20u+pg8EmZ8JiAp36
e/vZh0Peyun48r0KiFSHNIRgll+LlKSTGL8JpdWthL2XVErA8nlawDpB5Z1ZXBwbahtDqBXqYA5j
eVNmE5V9OdsB/OJ9a8k/AU9GSJ6bkCx1ySH12BdNE+80amFeeFDkQoEoJanuVKkb78ZK+3nbpa8A
kugaQAyHyAv0LPHk+SKbrURTnRcYR9+U7ntBf6ga7xkGBTu3vsg8g9Bkd/W63Xt1soWnOFUfNOWu
lsyN1J3kNfT4e9x6fgPOXzM3CoOAn1FC51/TC0NveR4wE/nLQGBhQoXwZkGe7tBqqrU/w19S71iP
Rru/PQsXGxvqRGBZzDe3KxQxi3O31WO5hkvMOk5dthmDb0jbO0L+aEwv0F/fNnXp7ue2lqduCYyT
cgy2FMj1vnh/q9OQu7UbyLvStNdajGbnOpvP2RhtW5T7QZ6A+jifT5oo1DSLGowp+qbOn1HBsAVE
1xNqK/m3tQT6xcZaWFtc+YrU+QWnt3XM9L/NWNt0eMKI8DarAN+exIvYAkMInNLSO/ft47fnw5Iq
fRQSK/COiT7aJdewHHy32jUWtGvDmbNeWGDmMHNuRe/9CO2J0DsashtbLlD8NLg3i5Xg5apDgI4F
VfXOgb2E/FcMr08MzEygDZ6mfVPZfupElLS6xPGf/33myOgBsAIhDqpi4eli1KpRIUQez5IKeh1X
yn4q6cqZMs/+wuloUmc8YKznlq7Fe1im/0MXC184anpau72WC7bSy+nh9kjeOQouzMzgEBmyJHA8
i+VpokSN2yARjt5r9Si9qBJFL6f9M/n2OG7v9M9at6EhGF77Fbvz5y/sgvAl6/eOZoZgZOEWhlYJ
mSIKR7F6iKjwj5pm1/F35K+7JrNVz5ULAHjSistfHlG8IU0Oah7YNFIs2dnRtRNCrVD8E13udjf9
tpra7tqfhvQNqbIVW5enBvUXcr4cGEwuvnI+wjLqoljIpuDUZ3+GUHox209i3Lqg8aBzVN1+TRv5
Hfh5PqXYIhvG/xsgPB2A5wbbKqirCdGuk8r5lNY/WicWT2iu0YQFscr00Gi/ekgp2/Yz3VKI0tI9
IjT3cI3twrlM9A3ZJaOAxtxiw1RUUdYIeq5MPrBHEjxzNMZ7d+Fq0zjpnhX24cn0HuLCJ0GmbYX6
T+F9Q7B05Ty4YJwl4iLDi1/R2c/2Wba/dRolZg8Zj1PWPUfZm9e/TuPDCGG0p9ebXsKjf5eCHfL+
oCE9+5VVJxk6TvVrVyhQTU2irSBC08z9Ff4aIvtyZxMN4vczFS83hrpwDLGh42pMlegkhcCl64zM
eTJ41soOu9BMYAZwcWRuqHQAMV/muqfRI9ELCcpJk9nMTeMmYnyYX5EF5Hy+8Njk5aEtRNf46g25
TSZFDkCggLNNfUp3yVf6oR2B98VYbMZo27yDuQf4lDQ3Ddf25XxgLlwX5Pgs3QEzApxTi/gJ1KZn
BKMYn9rAqbNnNa+25aznoP9s5X7vpcg9rRx8V5wR/C0PUQpP1GOXvQ1BJkvJZJjxqbLugupFah9D
/66pHwDlr5wDly8Q6j7zH8CKiNgSSJzvS9jES0ievewU5N0W2LQdxqNdMdJe1uzCr04kEXBDz43H
L5KXfSqH7p8Hy9xCfkAJCtQ2XSTnX9CGsVH0XqkdBcFywhGwRQ2dGVUPOdmZK4iVy4mFtneud9FH
Nb8LFkvp62NcyWbIvZVpzTZMBcAmgyY/eLlEJ5daqye1XRUIuW4U1k0iAJAUF9LUSTCloRkLx7CQ
kANRg950MsuXNlMC8l8c69ppaGf6cvsSuzzhAcGRawVawXa+2GFSrndSIQ8CGSCzmpysCDXd4flu
Vpzwee3Z9ehZVE9DsRY34L3SNRXeK64FmSk9TyQRQQEjKHS+sOSnUlXqJ77A84PcHhIYYAD+Bg8Z
pQGny9ioXZJmrgCdr52lMbyxerUnlJV3WgMb2u35uAwoTQCYSCeAV6QMuXyk9UGYZYYpJqdAHKRN
JsiDg00gAUW7Fj9cMUXSlPZYQAfkvJc9X1lPhrsKrPhUD4rixjO2dKhodSuHcY0g8JKrhzHBagXQ
Gj0ADtXZ+T68dHMBkGnYRumpQD+yoafMLGsYZCunu9eJVTg35OGVffzAIdKNblYZ+yZJd0W9NbTc
rqphO6blz5quYXllr12+9GZNHGILWO8IfS9mXFK6JAiaND2JnoUYNle9tOvG1PUK+mC+S1XrGNpW
Qbmw2TXGfZIK/7zisN6ZczsqClCcL4vNzumqNnJupCdPvFMzlT2XuOlaaehic9NgAlkqHDbmrHL+
Hvp/mH9fbdkDiF8R16h3gSo7bf1kQUvTaicq0NvbPnz5kFhYWwxJU4W29Uc/P01mdzDL3ha9QzG4
rxF8pxDYaEdZWYsUL4Pw2SaEUPMDiUU0FjYJx+rOGqr8VMNWYwdSl28iOXuiz/RHpY71lssqvI+6
EIb5Nh1dZayjOwggYGQWrdwtvEj4EWTCWt362ryTRYeFC/47aEsW95bfKWMzdmN+onKGF4UGTeJN
Z9DzEH0P+qTcTOo6JabMZjqLBJgKniOQqJIwI0hfGK3MSK/7Ws9PWY9Ak1ar8sFX6RUv+9QnlVX7
e9P3ub0EQXD1OPXuUbF/yyWjPPRlY/5dcYY5JL34GtIoM2gLStfl41U0+56GRzk/ac/GXrmPCtJK
dmcPfxW43O3wkDc2vZdrQNrL+vI8CQxeJ51HafI9G/bB4wsRonijVPPTMOX7UtJt/6kaC7fuattC
ijHW71oLMTMXwbrbA7665PP7CL4YEcWtxX1ihSPEJpNfnMS2ea3bMdp4JSwYsjapuygTDYhRp+zn
bZsXRzmDhX2RHU4i1Lzon9UEMHPCNOWnkMwwTVgREqNFKzgVHWCb26YuIu/ZFAVmYHjEfjxCzk9y
fRprYi2pOBned0V+1a3X27//IiBY/P7FPpaEQNOzSC1OsuF6X6IGHQu7Kp0s2eEot03N+2DhmXTH
zQ1AvDIpty1WKkEtPfISozjFf4tD8RjHtumWrdO+BOr/0dK8fh+csZfQB0sspThp1skwD3nnNrEz
1J/HZ0FzpWbl/L3igWfjmnfkB2uhPOl9Mo9LTZ61cCNpT8EPP31ZTUBcWaq58Y8IiRt9/vvcTomQ
XKyZI0uFrD2cu/3fkohJ9J+hInXioXRvL9cVzzszNw/7w7BMSxgJAjE3oSgbvbRrUIZr7gBqDxgN
tAUEYcr577cE08xCUv+nRK5soX7Rx7vY++uVB6l0dPShO7hYbo/oMvYgrcFznhcm6T0o0xcmYWrs
Gj/G2WldnopPIZI88Co9kGz+7b1AJZKbhwgGgrWGn2sziXoSjJuk+uDDXJiVSVrScIiDmNl9IPgb
FTG72yNbszD/+4e1qgMRwjgTC3QUCps09uEcG0ni37ZyzQH/hwgI1AbR2+KsIFoC1qJgBa5J6SVR
D0pNj+A+Gndtu7KnZl9enhWUwnUI24mfSEmdD0iPktGKw7w8+fo2gHI+eZLTzB6MFZDztXn7aGax
Mh2sd3ldz2ZwhCa7C+T97Sm7ZoDWKzpL4FBCx3qe0g8LMzT6WPDgKU+mWTtS+ilbj/XnqVhMFTsI
NIbJKxK00eJYSBBb1chTVSejvUMKhV4r/dC7MSG+YmzF8FGS993oDJthb9WvYaBuZDuK7d6pWleT
tpRV0rWmqyuLd/ZFy5Mji8q0HgwKHEKzF2Nx9kU7C/524j/XA8iTQbvA8OGWoK9z4fe+kBPoSUZ9
GraR+Zr0D8VazfDK4X5mYXGVRGnbIGOCBaUfHbH7q5v3IfGsFPlI1zzddpb5dy1WkuZUnuWUKOFG
XEpODaKelEVaNKcWgRWHXGPAuyFK9kkEhuLfTeGUdHFCNkQ5dBFW9HpH5BjUzWnqJUeVP0kRiYdx
d9vIFT+AimKOxKn6s4kXzo/d0ZyMpjmlkGPHKWw4cfzDyMe7si9WosDLtMKcMbVmGSOyVeRRF2dT
1NccsahQnBDqupfq3Wjg/OqzYjwbtB6marSNoQH3BHVfC/ouSNa4nC/HCr8A2XmaAAF1wnF5vtFV
qKkREynrEx8CHvdPIr94gjsgWH97Ti99hHczyNx3SlZcfuGPqHCEEYrP9UkSkKLIcgi55Z2Qr2UA
L496kHkMiOzfrLS+JPttUGqQs25qTpka2b30kkcHfXJGBX2IMaOl83B7VFfMkQGjbRQ8PX+Wddih
UZSmj5WGgFr/IrRbQHpd7YjtS+VMpbhWir3c0/Dy/cfaRSV2AO4bRFJzKv/6T5D6G8H2tUuStWhj
XvLz7XxuZuGSEgTUaIaMzUnPfo0RXbHGfVW+SYhdem4YEmp4qt1Ev2/P5BU/VJDZIJfFX+yJeewf
Lpw+rwdLSNXmpO5gEvrcPqyBhy7DNkb1wcBiU8PYabVxhAFIwxzdkWzdVXa5G25vj+OKn5+ZmT/j
wzi8OKnSClXkU4hIrtrdz7kor1jZTFccYcZg81KGkIUu8MVYpCQtijH3mlNSQJ8B2UxPAtTLQPc/
eUaxcrpfWZlZZAXNSTAopH8WxpqOPK8Z9u1pjLLfE3xLEaC4apJcrV97E18JdCFDe4fVgiCasxPn
s9eMot6rvtyegoN/LA7dL/EOjeldcxc/NH+9b93KPF7JQJ3bW5xKYuoJQyRK7anZNgcijxf1UGzo
VzvAb/vPfnE2snmWP/iF1ItR0SgiltRXyy9/Tlb8ffD/HY9C9gicFzlyElzkahdmWk1PcsKY9tRH
n7zopCn+c6VtBOFOr/7qPdQ9PiVHS9pHUwqpfP458/e3x/ne2bM4PUjdzhTQ3J/osS2+YBI9OLDb
vD1ZZgIRsN2Lih3493K+9bTHaXKnJHMqwx4DSLAfG3JwhfWwhkudXfLWNywOE1nOvXEaupZbgFRt
89AqyYPZ1Pu6KumOmd4mcU1f5sq2h4lBJ5kGKoeLYHFm5q1c96C125M87oPxT1YEdpFvV6b2ysF8
ZmTxuOgy+PPNeGhPSX/fGSAsJWfQIIMRPyvDLvEPlf41fL5tc16ti5kEdItPAQi7CNJzOUr1FB5a
3DZ0FNQ5EffLvnraWnnlqh3IheGRJBsJ1Pd8e0y6FaSJrrSnMLJ+9EgomoHwM42+juoag9TVMwbR
jP81tThj2slIelDT7anYEhY0bmPaRbXN823b20Hi0h5UNe7wtiZ9ciXSY2vqytyyA1AVRZfFELtI
msSCIVpR/hDGn5o225QQdlDKccHTbPqJcjjfIHUeZGvDq5jVp9uLOY/sYjE/fMHCf4R6qPQQ8dRT
0lWPkdy8asHaOl7dBx9MLNaxjUyrz4BUndBa2NRSYFvdg6qvjOM9AL81kMUSpm05wgiJFWUffq9h
uP/9M5DscCNDNF/aKUCk+26fkD4mi/qNkny9L/7kP7PB0emfQOOSGvDgRH9WcShrE7y4ThQvCHO/
xbVGOXM7aWP0a/N73XuhzaTFDUAvug3nXiTBD2ggCodwu2yrMS3mQ+BWh1/ysG07O/oRH+TPt53m
6s78YHD+9w8XV6jAdhTq85juksOwFZ1eWXnTXVb95kvrg4nFcd32oYgmsjVfGepLUn4KfShfHAQH
i+aO1P1BS/S7LHRU+qLolTrGpvbg676tDfVBLKjrq52tCqOtIfxo9iuZlith49m3LaKfpCSe602G
X26KpiQ98aQ/SfEr/ZP2oD+Olbzyorh6TID2JeViAFiRxIVvB3Xc1orgd6e2+SyOAGOs8JMXzggt
+dM0fM5I3E/kAFOx3lWauB+CYo3049qKEz8Aa6Wvg6Bl8STU4X4bdXnqT0Jf2Yq/q+XeVqpf6poy
y7WzYpZqRR6GhiNtiSPMaiiAYkvqiVJIs5Ba/zmV40rYdS0SQMwR5heYkmYev3PvVdBRqWQjGk7l
VG4i8cGQN0PzOAyeWwybNSHla75CWzBtpzzSKKktztfUagVP1tPhJMSd0wfRTqM/lxO9bLL7LjLs
EpZ4cXRv789rb4GPRhcnbiVQhk/SeOC19ieIt4YBpuqbnh94uN029F7nWJy6BJWIlM1oQqCfC8/s
Oxj1cx1LRu47VVg7mVntW7F5oX3e9eKfavaWNXYZ1qeQ1ldUuXe69FaEP3Kh+66H5m6CxE2vss0g
JU7x/zj7sh5JdSbKX2SJfXmF3GtJsquqtxfUK5sB24BZfv0c10hzK0kmUX+6/XRLysBbOBxx4hwz
3nEI7HYvLYewjlauRfYLmxgYcSQDgMRx3ZuXhG6nKTR9sBaldujqjfMVEpHJsPVHGpb0Z7stf2Xo
gf8Dzroh/pXyQK4kdtRkzCfro/2ZnwYH9tAAdIa9kBtH7pIXb6jXQm21eW9sgG9Eg/tEgWqeQXVF
plOb8+E84RKAQul3z3x27PaprM/p5AUN+r3q7i/g8lt3stcmWG3muXGQwquCNeDayMZdnyza2Z1l
xv14pp3fh4Y3HjQoqKKT3IxfSSZ/aibIq5KW7DNu8G2qQQ+7c/PNMOn9yjwsnHEbpE6AiyPrjjz/
7IaSBK+etszxJZb2jdd/NL+LoEwc9gSdb981f61BYsFvAe2IKj1qI0j7zF/fIEC2rb6VI0qPLNST
4WCxrXT7cEhpMKUgRk1OgPaN7EdpfRHcP4sfXRKfaL7GXHbbCoEhA+4NeQNVlbzRHPGqxqNJM43n
tjrn4ILr0sAwH1y599zt2O6k6+8ZOKjAQH5UPb1attPATav/qexkZbcv3VpoHgVuBDV0KFdpM9cn
PcNNOm0cz0390DHEVmzjy2AC8PLZkFv3afK+uska487SFkTdBtUDxPOADMzOWEymEaSQ5XRmkGUd
oBycdtDKgdLThFIBwJUeEoxGUCRTwCAGH7v+WkJuYQXQgKF42iDSihWY5/GdrB6Ea5vTmedfwGv6
2PzAFD3w3Och78EUFbOQaCEbA7TLCHJIOtBEJb9lVf1Oi5/33fOtwwHrIPLHYD3FOqBl9vo8euYI
hXNDm87dADitw6cjmEXWKoK3XvXayCxS04vKTiH/MJ1pe6rB3MRQ4dqukmEvWQFWHcQR4JrBpT27
0lLZ26ZohXa28ySsXSMAwc1fKl//fcLQ6ox1A0YY97VyKx8CWy+HfqhNuHZ2xvGhN9wsMEvvct/G
QoIJbe+4NfHeRN+WPz8XRABCiZ5I7Zx2p3g4QGQtI09t/kzjBpVcc2P6SZhaa23BS3sBenqoUANI
p/Lh10MzWA6hnhhWIYM5BuCkLLYugOIrcfvSMoEkFmQX6BZTfI3XVtLCtSk8k3au8fuiiPeA771A
0PsHS7Pt/XlcHNAHU7MBTX5FtZba2lm3pq0cnyBnsDKYNQvq7x93A/SPTc4tWNBGQAt5HfgmXYnt
by8O5FDegfKoXGHPzQLrNM8MV9ilpjAxBcT8NP5U69PKQBYQTcrK/21jRjfkPCrIall2zMXpqSSo
6ny8ibrAPBmb6tQ+Vd/ZirnbeUNKykJKA5xUQPzMcT5u2kgdgzLOCXQZWrGnUCW+v/a3s4afRpyB
jCbQFoChXq+M3xDS5A01z9oErB4V2x4dfiXwWffN3O5mRFJ4cKmCN26weQFiEEjR1u1knUcGhh3t
2KK7abJPWbGGp10wBF+AfiPFH4FnycyHuqQ0ZF/o1rlq+S53sojF3l+zQS9JW365P6aFxcEjDoJw
oIhFo8q8Wor3W1VCNsU946YMUu07gyO9b2FhtwHABkw0yoeo/UJM4Hp12tGyq6mtvbMLnF752PLx
0sQ6vHbvB03eVWgCIT/srAfiYnjyoR+08gG3swl0CjwQ2l2UL5pX4DK0QQ6TlfnntHnqOg3qHk+O
QAovW8H/rtiZ196GUSZNKlP/TNI8jLM8kMD6Gv5R0p/3Z/Q2mlUDgvYnZhPl9Hl0OYyaIUZZ+Gfm
P43GCYmCIAbhblf90BP9iIb0T/ft3fb7qu2hHuBo0kCPmDtbwdqxqwIEO+Rspy34bo1Do5+0uo+E
p6FJW4YgwgFfGHrGn/zpMtE0aMhv1psIZMAeAwht9u9h3fUHqaX44Ip9rzVcqnnkbFw4DchXuw2O
cRsmr9VJPoknsrs/AQsTDjQXGHhQhYckxnzCTfCLq+J4Grk12UzkR9GZB0H4NoshrNIDgrcK5b7Z
SzCEjkaEBAgdob+q8ggfBujZfRIbCVdiHy/+CAEVkiDlLF3yt4dy+v3RLdtSPg1PI2wo49pWKzpR
pl7vPHeePZ6ypnnzGqgFCi7cXW6bdGUylfO6ehUqShc0CQArj7gYr4Frc4JBE7cVNtjw5YZ1kBRw
9lLIF8uJPzuyWLN2k3BRvcKqJwSlScBZtZkrTRiz2gYsNc+d+9Vxv0iePNgiaF0OanSkriwvtLq1
Cb0dIWwitsIJRX0N63g9QiriGukYUF4IOYEHl7cRYsu9kDESz3S0Q9tHk9n9Nbw9omqcOBSqwQy1
pbkf74tKZ13Res9cgAIaNg+16zT7OtH0A7AdD2YX549pQdp9UVffaqQcQtDQscBOJ+el9jlkIZsI
aKT4HDsT3XC5Sg92c0lbKPXhLlPrDl7DOWTG7YmfgX3He85Ji25gUJIlXQmagvJlZSrMmw0GQ2Ah
R2QLdwU6ievpL4kuIYKagIn/CeP9PLV78FVLKOq2b2iJCbIX8+94RE7RatcyHjeXKYaoeNfwwEWn
MBgZri03wrdS2TGQ8Oe03+kCjYvo+vNWYsTbBgWYwVMa4SHeDZjOWbhj+wmLBbX8Z1cTzvcx6XDX
6Knlf3WNqfnJ2xJOeuwT/+sEhgoedHFWJAGBr2G7YezBTNJlqUsP6VTLfSm8fk3HY2kaIKADOW9o
hSAdqP7+0XkljVZ2StpJTMn0CO2rOkiNsd+vrPOCGQc3IPoSABpGoWM2DU4NHorGiNFk7rbsYULw
7we6KICrgZZs4ExOvS/c0dtaRW8/6yag0pXDkrDty25LvNzdss6gEFsu1rgfb3wOgJ2KCFtlFxVf
28zDNXxghZYX5bk0DHqxslTfJzFtL3GiN2GaodcRnUHg8PT4iL4sMGPcn5ibg/ZuHmqnSmcS8OP5
9KfgqO5YijYkt/Q3ldSybTHFGZKa/J/hkA68jYfI0Ubx14A0zPVKjzyjoALz0gjiMP1vWiLAl5ku
DmNDNbTPpN2P+0O7fSzDoJpc1Tagnq2zF3nhVHZHsySLnOaXNbz20FgGweYue2MGBNtSvotJSKw1
HrKbGxKSx3BZ2GToxoCHne20JIWQGy+8LKpMSxwMbiQ7MbXWtnAaFmRjtaZCcRNvzOzNbuQeinIM
z3aM0n3g/SfokhZoArGRow1LiKrdn9P3p/7VhQxriGoAekZvB9gN5l6rbVPaIBMd9SHE4Q7+lm7k
BgS+G29DN+AJBYk5CXc9iqLfjF9l1OmhXYX9GixaWZl9haLG1BDOoisXIvDXW4noEJ/s0CAdlTaS
chXkeXMJmhTL/gku1Z9FmngrccjCoiKkc1Vnj2oknB8To7MswjtKIzN71CdIdk/R29isEQ4t7dgr
MzNnoPPGgtJQSSGckOzRFeZWyYOeZPu62NZJHFJUvzvTOzDdW3l233ghhHMfxzeLQqAMRge3IEWk
QVzeHh5yeuYDmPQi1KACkPI7Odve30lLS/jR4mwj9aRoLRxOGonxmfhiAzHR5ImwnYDW/H1LC2uH
jDaU5JHSd/F4nU2qS6ACaWRGGVkCCXWZ7cvss1n2z5PRbO5bWlg/XDKgFlVEQoix5iQVnsj9djKK
OhprF9xldoh5zIYQEl95mUPhKKzQTWTnaIpbMaw2/PWBAIoZOC3ULNDsBvdzfSB6UWdG706g7Gna
73wIxylokLb3d0a6bcujTnkgtL2e0YOzyqZ3O7/Xtmcr6dMWbGCaDtvDSwqaQFodyi4Jxy8rY7yB
K6HjBw9YtVFtVAznPNdVXrdeXvA6InrU2CCpbZL9ED/m/gMyxsiJgikhssmv+1bfH+K3M/ufVXVy
PsQn45gNblXXdSTh4Io38WL/LC75WT5YG7DUhvUeqOrHeqc9oHX3PD6y53xL91OkfTI+jft2Zx/X
juqtv7+ahvc9+OGDSpU6aLumjvSWbAh4eezBCktx1DUIrUwihMrot/tzcOscri3ObjSRDnmiTZh4
2VwSDW5+eqqaHc82Wf8MfUK0WuzvG7wJShClAYuCQ6QS9qABuZ7ztmSVRMRSR+AGCqVONolnHMpq
RalnyQouD/yHOw2ZQPU0+DCRfsM9n9cTi8w4QJRFvq/id26zWSrcxH6FSCTSWYAwXpuIk6HCcz3l
EYnBnoQihNz0EFQNTLMxty3H/2uGQtvUA6RXqTmUX9DvU4ZN4rLj/RldOKOoaILEAr3e74+q6w+p
xjhD1GKzKLN6vNeU2ukJvSSgiF8jrFiYVWQHUD8GcTbq5N5s7WqGQi3SciyquzGotCESwKHlaBy5
PyA1c7NjibcTkMK4j5HymPeI+FZZ2JMseeRVVO54qoGoupvWNMQXdj4aTlGUBW8dcoJzK0068UJk
I49Qtt7ZcX8CVcUlfyDZ+E0n3o+RTnuerJy229ongoyPRtVHfdiXaZ+MXe01PBpJfSzyz1wgKyZO
JZFBJYbAtTsAwY8DCytC3hKRRfdndmkB0WSLLYuaAjDus2MhDXdIS6nzKG7tXTe0oZTdtiX1yl25
aEblWJAaR9FqfmPFE3JaPrN4lBIUdDlwdqT1diNzft8fzoK7BHL5Pzuz28lLM7sH3oFHtns0uEAz
/KtegbL9saZn9OWvwLvUr823paeo5lRzKvrdZmuXdF1ZpLYQ0dBU7cWqc+dzVxd+iKoh5Khqg21z
PV8juVtyMwBN4MGhOgVv6aNcilQrt0oR2Xl60Focbh7Y+i/kVgvzE9i58L7qpmpP6Bp35cLkgu8b
ZVUAlFD5tGeTqwOi4DGwIkWTXUNH0XuV3Ks3Q1VcbDS0Zq3nhj5BJfT+kt6efVUcMGAU7xDkUNTW
+nBACoAQSkqaJhpdAcSETtPPjePkl/tWFoI5JZOKgM5GdgKp3Jknq3ipkay0MLhyLA5NOjonm/vZ
xiR2AioerflU8374nJMO/dtOR3YF3r+HlY9Qd+v1hsJHID8E4TpoAKAydj1Wp/Dagup+E5mCGwG0
z5FzE/4PHXTCx2kEstGVij8ktsuwpl29pYnwkY3N/7mBU6WQkJ3Eaxq1GUC2rr+jbkBVj6RJE3XI
RGwBHmkPU17ylYt/aWU/WplFGtITKFplSC6Cgrbf4s0C0rWxabf3J/X2kKqx4OJVmmcgaphZidHN
3WQl5lTv+IPZxjmonJxfuZHukySxw9TpViA+t74OBkGIAZNAbOO8XE+ewbPSJD4M2toIbfNU/2Xo
cY2WdeGueNXbex4PYgdvAAPAJYVGuLaEDKeLFkbRRo34LYfPJoQ2yzcRr/jUhQm8sqJeIx8OYIXM
72Dyuo2QuoNCCRgKgxRSxWA5BBFvZRVoC6ncNcKa+d5AOIKiMEpLuI/BKD/P4I0CHX9+Z4sIuJk+
ZIwLJMhTa+UhfONL52ZmYzNaVk0D9wBo9xpwQYEMCbrY/Z8YIqJGc3HTP+PYHNHpUv/jHpnbnV27
U88GilSxiHznc5/v2/FtyD/f3/fKV3z0Je8m1BwiEkWpYe7QEguVYdokTeQW340G4vOAk0KLfYt2
FnB5o7vGsgPoNq9463dF6blZeA6AVRTHAVLe17uFT6VgLB7hrq1dfs7ejG/Oa/YkT/Fj9dcNk1ON
jBFU6cPmSJNTPqy4lPleNdCYAbeFCjmSRaqsc219hNpgHMcoq2Q0sH9VfXrMPWfDdXvjWP5K6HSD
PJ8bm3lrRlMjLRO9jXyKJNJOA1MApPyqEW1nEmJbwUSK8TQM8E4HqxpcZ0uMqknDthPgCLVdO872
se5L1b3ODHqIeeN6IS0ydMc5GQS7N0w22nQwHAqcj8mchoZ8ktPf+/tk7kQwCgBAsVJANaIqMmfN
wrsycVo6ycgcZb4nKP/sizF9QBNSfohHUa3dcQtLpA42rlok84BgmB25jNW9WVLaR+gMNJ6ysiVv
zVi6Ryfr021MZAP3wiYkFrVGhmbByIYxEzy+Ti5DPO+MsJ6MQ84Yco2EGMccxhB6lasdN/MEBOZF
ETI66LJHlAVXfr2VEjJaA6iL+yjvYj9wjPrB9kXzjU66eKRmbgYD0oRb7tTZEU07+klAoGQFGHl7
hBX6S5XXAf/CLTvz71VfmayujT7Keqs/Ie3zTECl8NUSrN1mZKjPXRa/uYn5rDO5xsf+Xoq8Psiq
hATPj2w6XrVz8Ds1Roo6ujlEeWLws6DxsLMNc0T5KJ1CxCjarjDREtjpRD76E8R2nVKmB8C82bZM
WP8jp3n1XLSmEeY9AT0ntXskMKD4Zg6NGxQ95BtpyuFnmXBPEMnjYG2SxTPoD/uw9a04wIMIJLN1
bIeONn5yssnfSU0mByKdF1FzGaLhc0sQHwZ92UKFqqrqlWfnwvWAaizoe0HdrGL8OQCvSgpBUy0b
otT/2dXGJhkhxpp+hozWwSuMaIiBxjJ2CARf8IX3j+XCMbkyPbshUCSGHs0IVd3KsJ/tIn4Rjv51
8IvnRp4KgpT7fXM38a/a7ii9q753VMTBTX+93RsG7rtBo0Ok5zlUyaxNDlJfIGRDaphBTdrQbOsj
YYCtJNZuxfbtZX9te7bPrUp2rnCrIZLuCHUxjsacydhIuu/IjzJ2Q8OPN2MF/g6rKfZ9tnM1LwRk
2qRr0MelSX9/3YCNFp0l89DNz7VJ8kFgvfMuQBeqhjhAoqdvbP4CcbESfCyNGlcUPhYZABSlZzPu
jn5jNnLCAcsJao+xrR9s4Yt/30egeVQ5GhPvJ/TKXK+rZ6al7+XeEDmlfZEplHctNAj+tnxQv7yt
rOPC9KEIZwHUCX8F36n+/iFSrN2kRRHJGaOs5YcstQPhfebj0UJjztiTQPenk9345woaginqzhjr
6KdB7R4a91cF4Hcl6P7+J81jcfhuPFSRdEARC4m5+RyPg4htxrMpSmILr9NuaMCaC/hxNuIivm/q
djkVXhL9FBg8Lu/569iHnKdZTeUUQce1DzIE/9u4NqvNfSsLQQeuIrgjcN8AKI8kwGyOpV2RJBN6
VCSy3VKatUemWXXAPKvf9yMxLiMK9yCFTpJdwk13g554dwN2XW9jy0nudRq7j4VfV7skLflTW1N9
72q9G6aig3pkqnfmxQeR70rAuxAXIlEC12Ij1Ysuizm3hmR09KSXm9GYlBtkLKxtuun8v1YXOGxn
g35tDPMAGoOgwcg2IFisvk7q3ImArSUTF1zd9aeolfywTVEXd4ld4lOckxNWu3QTiR9Ql93xtVBH
hTLXVyi0PhBHA5ShNO/n9Cim3xe9blZmhOsvKLf8pG/y3S/zFD9UYfFyf2Ms7HTYwosPrhRUt/N2
hqmrtcTRYatFfF+xzxBUFf4afOk2VnwXL1GQWmw/gIOuZw4UqTJt8tKMRPEG/r5dPjZb2kNQMl2b
OuWWbqYO4ZwN7XBVFJhZykyTe61TmxH95pCDu+X7Md9XYoecGjlNddgfbD0o18imF84w8qAGGpKA
CVPp0Ovx5X2GTZpNdiRs5zTy0Qptu/C3/7xS8MNK/VOhdLw547lp9Jk1FMKLWl2KjVu0NBiFeJza
bE1UfmFPYN+9K9qA8giR7PVwLENSY0gML8ptkm1sN2s3VmeVG78Grc39QS3MHDpONQD2QfWGdrLZ
ZaaZTVumuetFhFsOpEwMD2qdw5oy2uKAlC8HBSUQdHMrLmnMlg3Ei8rGFEeJKDTDLdLlX1pImlzu
j+jGFuJepc0CvAHSKChvXE+eSxJGWUb9qDG0+lLESW3uiAFN9ECgOW+VSvTWHMAyqOmaoC9Wm2IW
A2Vof/OY6xLE+jTwIZfjx99ds4e0777vysAspmjkOwt92o7gQSLiPf7XVhKUJZMVtPLNWmL/49zh
vkRHEFDEs7XUe9/OGkmTy1iD9gJCVn+LKVkTGVgwAtZxkBLjBYh+g3lazuNQVSe+l17O2xXfsfbL
s12vEV/HtY9fRsQRrl1jNx5QwWA+fLbyWx/uDrft6hJ9jellzL7Akxxt60y+FuDPbsApR6edaR3t
4pWlz1UyhoZ4SgztYXBC4fkrQfPSh6DVANsFLxOgj2fbU9PLpsnhjC+tlR/SjKKJRrQMrbFuFRTZ
Wpf9gjXk4fAPD0GU4+dNVSTWCQUzQ37hcgpwMAEqlBstBW379v6pWzQEqRZE4bhAgFG7nl/4XFZ0
Is4vnkcepqk/+OX0M/eK0E1W2RDUFF3dMea72A3qCiZQFHjpXtuyS2p5aLLNL1meRgP7Vk57Tb50
dC+HnzYCRc0Jch2yT2jlmJAzA1oUJYJAQBU+/+MQGt0f+Q05A7wNEjBYS9ziKIb7s6FXZaePjSaL
y4jgb581eWUGvt+zgPXpyc/96tMwQGXc8JG1zvUavcd2kR57afcPmMo0TOxmtRH65hrGtaEDr6za
ExX3r/JaH7e7zyCKPFjFJe7pK2Q9z4XXbUdNBsZrLczQrPcVysqIHqWnpeBanwK69ky6DdcUix4S
VBpqTij96rOIF6IENG2hCnapnQc8YZ/z4sKLfWoda/fYGNiGBDgXrQjuL8eCP8YbEBkq9Ccjl/le
t/0wcjBxJR6yKsUF8XOQKaUA9rdL13BRC74KNzTCDdRBEAzMxybTRBM2oJKXTPeGkFcanp3SI5v7
Y7mBgGNruYqyHNS2UH8G9Pl6GVnuWrHt9fQSGyVUvnfCRvo+bY+VvTdJBbKhMaQSjBn1EOhtthHe
g6S/gbbcCADCLPJUxsXKOb+pe79/EjjvENuprKM1W1UntZkdtwDB0pS++LF3lLX4Zfc7u/J/cSbD
MY4DMh5G8w8EO9ti3N2fkqWJRxiriKxVSXreeUZIXzmyTstLNQAHrA8QUbITcPDet7LgzcBPoeBh
UDVEEnF2pPPcqnq9bMtLCXErk2fHcXqdyvyFlP/TeIA9QRM7ALDI3F2vsETtUqaWg+msashcH9tk
WNlESwcCOUjQbaCYhrHMrtVMn3rTyLLyItA5EDa98yseOvCOk2qtZ2/pxAN8iR43TB5ugnncWlDA
jzrOqsu410Dk0ju7YjwMziXOPnVGRMZXrv37aQcdHkAsGB7QSHOyYoBfp7IEPP5SSMOG2KQkgU/M
o2a83d8QNxldnHJIZuPKhgyJbsw3BPPrZKytvLpY5msLJuFQQ0LRf2vBWCg+CYOvDGvhhrsyNwsq
Y5G7Ex2r6qLZNdg9RlNuOtb+yUaQ4lPpi5PpJeTf9zxsIgmCGgy0cK2ZTUc2eqxPsJnrf6aO7myL
hfZ0yf4ZCq2icyjj4VwhWICE1NypxXFJLNpUlyQL29zf6eN2eEO7WYUsgoZH8P2Ve+dGmkULMId/
UK7Be96bvQ3jysshV1PWl5xOyaOZWdk2bgsZGU01bLTJa/Z9og2bNkEVUTDD2nFhGKFLHCiNJMWw
s5C8DmsbcmmCmM0O0lUmGu0tPxxy5hz5MGhKJSLdGL1jB3ma1w9a2egHP+5BeZdA76ty2m4n4K92
mT+MW8bG4ihylj82PLMDie6BN6pPbhhjUoD/7OHEk7T6VHCd7kUJnXHZodhIeLtJiJGekNpmJwPp
7XMzCQiyuF23vz9lyoXPZ8xE0R3CLxrSBb7ywR+uUGHgtsEf68toleXejPVqh5h/CG0XKeahpPpO
Cle8+bRb2/e3iXvsDUtDSQsBMuKpeXScTr7ZlBbebR1oGyw9lLqx96Zjn10Ge1+IfMM1dd2xHdqd
j/dHveDzcaOguQW0l3jK3dy1xJs83ub1pfc8tE99lhm7uMonr5yzJVfy0c7sAjXszqihrl5fYr4z
i7fqrFkkcOOvnqIMlz/bNdbwJV/y0d5s/7fob08AvqkvIvvuyU89iOr9U0GRecTuuT+FC1cNUj8A
UyrRBAXZvN44tVskQBP51YUbmXWUXobKiwcl5Z62f+5bWpxEMMYixwQq7Rv1uViWNa1KDMqSj/Vg
hx4K5U6egl7vF9LcX4Aaa9YyocbS6JCORwcUYj7QpM8WjvgSgackcJDpRmfHJEsDT/zIrNfe6AKb
5tukPHh2sfPqsI7TTY+AOw/sA16lQUFOSRciyjayTes/jho9ORJabzbgJd7r/am54eJU/hVpFoT/
WAtUAmeOvE09P819ODy2Uc26IQCktQgRaCdb7dh8RX8LlN9SEaDR9+W+6aVV+WjZuF5/t5u8LLaL
+lK1XsgmZ9ewYjOh9kO8fsdivtV4+hltcCsnammHoyVNMceiiIF+12uzHi/11MxZffHQFtHIMkyr
v5n/y6Gvuf/p/giXXOMHU/Pws2N1JYSBubWFKXA1gJ9Op/2T5wDoaU6G2IIdAxrhtFxjkl0Z4zzt
MqDmVJGmhk8eqpfJ6YJRf2ScbYbsKy1+3x/k4jKacPzq1abEv67nszCrbnKkqC9pnAWMn2t0gBdn
zcu3hp899/RJE2vpmSWTDtYOCD4AnKFdeW0SLy2DOV3BLhP48UGdxg+VXZaBbnIrpOkwPvjSTgJU
6sk+Habh0KZpveM+VDB6cwI7qZP9nnq/2zTcag+eLumhipk8GLjiYz0tN/cnaOmqAAUTyjgAKeCe
NK+/VvpajIQibql48CWa8Mry6FH0BSc1SUDNKNYAzkueRz23wPGDBky0wc7seROjEynZZdgdh/Bf
O++Vv/j467NTO1E6mFmMXze9Zqf3L0X5jdrHOAYRD/gm9139Q3rJhnnoVLncn8f3hqx5pAGBE8jZ
AXkPKe3ZO6tjlT/iELFLO7FtXDyArOmlNf3QyrwtN7qXrvgNuhxnOA3iE6dd4EcTfRhtGuKpjGi/
f0i1PSmgBtefQIkOyu1TkgclWeO8uTn1qCgDjqWS/kCE3PQgaFPu1GlO2MVxR9D183CInzz52Gja
gdf5K5Lr1cpNuvTMxhiQbkcdBcWUOT9Bag2N72sDZkYmcp+KAY9+itYkyJZNYS4Mekpx7wWDMfBD
a9vjs5GP5T4zO3+DcqCxtkfUDrtZKDgD9Eyp7PocVGN1XO8KwtjFYsmW64eGB3FyrNxTRcLpk+mO
UEB8Ln6tbA+1/DdW0ZZhoAIJQhNztjORIRvbyavYRcv0HYD1NUgqkt80ZYGX2H8EG8qQD973otoV
1RAQL3nq+z7s2YTbn3xNQMtm8eTAyN/GhHzTKnnMktNCMzowF3jtgpRt9nkMylqONnTs0rP+OyJV
PyQN6CMsr2yPBgMVill4gIdJYm1JVzcrmZD3eGM+O1gJ1G5A/KW4v6+9Qut1FfEqzsBMOoEylA8l
co65l3TffLx3HnvuxKqbZYI6Jc7TQUoOsjRfms2xzXODBaObsAfNapIvrOpQ5seGko+DYbFeVc/A
H16axbf7K7oY37+D0OE80a4x51Fwci3hzNKwj4zxVNvD0eFxkFcIe/tkW76YzkMah5OwQtBXrUQJ
S9kJPC7AyoUIEHTzc+ovHax5dTEYmK+vxQMNPPxnona9lpL4/4zxPzuz67MthsLNfdhxyr9u/JR6
SsnjE2XfJuGFwC9sfSfQvebZX4v0b68JnBJFw66ocTC9M2/KacMrt8RxyQBHBOeOm/4uV7sY1ozM
7iJvoD7y17gtjEsy1YF8beKnpPcCKdgmzw8lfTO/ufZjgXgTQLJNjSCUrEQLKhi43vh4HQLmA3wM
+l9uFpLbPLbascd1aNGdWcpXqa2Rdi1sFrwEoXuAHCAwADjc14cLROKaHETJL/qYhgX6XmhtBWgl
OWblY5qA4M8dQ659ruOVsd3Gedd21d8/vL21tOiBr4Rdx3mYxGnQ95a/z93QXAOOLa0jsoIKRGqi
IXUOkStr0yNVUvFLY/t4O6VdHBLb5OiHTVbR2rd+HIPCNQ93iJQP5PSuByUG0oEiV/BLBRHXrLWe
GGThXdXNl+C64uzAcvJgxKCv9atoxeOoWGy+WUDZCZIj8CMqFNO1bR5PIx/QHHbxAZcFswACDVdL
HWAP88BHT+bAx3rTOCDqzZuGbqshE6E39s2xbgTYiSHivXK13wQTuMugdutYKI8AVTNPccTwdvbY
a/xiVsYL0LGfHFlh/t1ftT0eK6s6uMOa51MX0XwOVEYPRsHji8NzPQe2IcFV0df8Ipt866YQgXDY
cewvSKMbfNz0CK1RiAkLMPpWI6RA42llzEubDS1kKk2retas2QeYHfpFUH3CZnM6RJbUAee+g8gB
woBrY72NzUEj8cGU+pQPByhvy3oqdGiiyHr6Pgw5QoW/SU//Jkw/Ta4Ihdk/Zo4fatYYDEX50Egr
TFIX8Yu2H+3DwNaQX0tjR6FIRy0MlZcbWsau4D4vXMovoE4JNKoFqMRKthYwLg0bnLAqewuVbrxJ
roddWBQSEcj1XJxY7htmBI3m/2EWO4CtYLtypBaOM3J0gLCpBbXQlHtty+KamQ2dLy5eTLZcY6Em
vQttRTCUyM5NkrzWNQFRNC+enHR33/iC7wf23NdwfNCjA8TUtW1UHWoXxJACWLfX2vk1uisRysI8
IseDRi4DYEBcoervH7YPM7Rq0KZOXNBBTQwgOqYngz4la4ClhU1xZWbmEVOr65itw4z4am6sqHu9
P0uLPw8MPJAMSMWhPn09CtGMZjd1k7hQNOFodDuCmhwCX/+DEYSeyOajwgxew2sjjeZmlAF1e5ks
EfIUEkEowff/2tKmmmAAr/l/VmabjXeJp48drIiNFay4pcXF/u+351UdLZMtNA6wCnkpdy4loWb+
5cYPL/1fNtUHO/OYKdEyTnvYmdqjF4O4KRGBn+9ZseZnF7AIaraA8oN8AXz9PHVPqi7v89rA0aRA
P4A8x5SoH5RBRgBBCnwwNYNXt9oj+kzfpPT293fE8nz+Z3227WhWFT2HQOoFOjyhaSLF6IAEWYIZ
AETU902pZZ9daWixwL2OliGkjOaPn2qwsrhuaIPN52g7kxO6J4YEKzfgJrTXGbggDU3p1pdPDgBt
2/vWl86XCS4mIFBwnUKU63rrA+9V6zWagi6j+IRemx2VeTCN9YqVhSSAarMEpOtdVgmIwGszRK+a
znBYc+GZjvZHLne1aeyg2/VgG93OT8gjKw+gSDr6TrfJJ3Nn2+Rwf6TvL/ubiQbXJxQe0SiN+tn1
Nxgu6Kx0TzQX8Id/Y96TDVy/RrTt6NMA8pIdEi6sIhu7NwLDbaqA6/yRTOYhFclO2q96upaMWZx7
PHAQsoIoDMCb6w9KY8erB3BqX9AqNtlZINFAnU4rCQ81qptRfzAym/nk/5B2Zbtx68r2iwRoHl6p
oUcPsi3H8YvgJDuaZ4kavv4u5Z57djdbaGLvCz8kgAGXSBbJYtWqtaoZvaAS7XxBWHaz3hBzflTa
LzN6kUTwtHAWmjekNYa9uHTMOJWFHJg9X+hrtGcOGZl1v5Ar3qbZ2p/r2/D/po4Nw3JRSBGLd34f
ErV8s8yF9PJHyT2G1tvrdvbQ2gppLLDEsvE+FWs1HtB67eOVBHUj2Y3iAyifSCep7qxxJm97UH8b
Yxw0KSqt0CIYK/XflvU9MgNUrRUkj+9vhK0DZy1Wg58DWFmddbupqRA0THPvN3gfieVPqn1QQAXH
aSdmb3J0yqqP+wZvd/8KsMQ7E1gbJJpN9jmfKHSRNYjGImpv7GQsnU5rSIPGCwDsLXGfndOh2WlZ
QjQgbf5pMzSYg1dAytrtB/SYzLYom3MUJVmF3FZuBQjo0rYnHZX/6ZwirwrierTZIZwE0SWzdFE/
a+Ki60hYDC/TIToMumeEO0k4KTl1Yh5y9WaXMdaYSCLPhCGbRa0GTs+XwsEe1YQ0Mg9QfVt+W83g
BbL2TGD1LOZ8MkorTEPLrP1GQB7GGPXGzo3mOEWiQPAGU59HJUUTBR6a+8Isq50syIJr5oPitXN/
wm3ZEKR4Rideq+33XWpzBoAmW1/9wOOxEZsFQtAspmHtx7aa/WqXN53HPHez89fBX1hg5njOU6i8
pbDQJXhP1qWn4LzMNQKd2Qcl4gznNtN2bY2N34ZGi9qhg7W8Rgsq6LvVtLchRmZnlfkgVpS0yC72
aUxwOjSGtL8/mzdPEcY6s9BCPy55vxi1rwkh6DD1JbQTo+bBBdY9cHWWwgqgWyj+4OjRQKzF3A0I
ckwaYoxmsVvqfartqYDOyUOB0p/B2Y+bE4prHgJQOsKOmyZwpZ7TwZqyxtdAo4HG819G+9qMkltn
0P90WkNyu3ns15qbC/IK//583ubc1qFCZgi3BphvAcO4Hmo5g1isaDGhsQpNk+o3eh6cSu3fYq3y
p1R4oIZ6BO/Oi77w6D1v7pA/ltc+J/QMI7HIxHNLVRWSlkWN3zfirgdtlvDVdtYOhHSH+2Pc2oEA
1UhQ2IKUGyhfr4eYxi3YiFokQsQciuZRYyp2bLaASaCayNkdt+6JvYVmGDDdrWIlbHWCDjNVzUpq
/HzJF3syGh1RRc/TQuZZYUKXqhQ02id640+yEwqkaZz7E7bhkkhP/qEgxBMQdUrG/4U813G/GY0f
v3VDSqrJJGO+A/X7HCu2HnpT45nFYy6837d7ozaImhPkLxFzr6xg4OpgTrKpV41U6hK8ZVoZWJkY
Ya82IWBKxFrYgexFRjVaT9H2n43OCPoS9NpCDQmNEYgOaB4AuAtKxqitXxQ1nty2FN8W0FPvZ6ik
2qM4Fl4hNF4TioiKVPGlUqP4IZsNBSRL+QimGJV6SWuCqtMQWo5jrF9+faKsI8MGR8EVnGpsH9Oy
NNRU8hgpFKV10zZ20dziVaAif0b+b4CyNZEH6t6fzttT7NKmzjZZQjIKGlxL1PrCtyLIPq33gRR4
M3DOry1nREHe0kHoisIp+1bR0OSQmUWNtAf0Em0qgo2gX8SG8za4YVddXQMs7ugwAt4E76L1My7C
daFsKxAbVa0va6cozr9Nc2cDjb1S4yN5tOvr1NEFC3RqoyNCDzqKlsd4QZMkpKnM5KeiF/AVNMFV
do1sb5Y/1SOYCFDIrpuP+7N+e6ytH4r2VihOIBZn78dMKWqU9ovWL7LXZTpFQYi+PInTbH975cMI
IpKVaRZkmmwDOuAK02KZyMjJ4XPTL+c0ofYQq0dknB0r5jAr3J6fMLayAII6R9Ih3HE99WVogfcl
a5GeMwBsypq9mIYIrXj6EptmUCZE+/Va/GGLI3GPDSp3Yuv3oDlylspMUPBRxD24FXjUzpvTh3cs
auvAWiJhdz2iVgFR1KRKrd/Jx8QSQcu1j9FJlkffop4zeVsbHxUfsIageR2FGOYoTZKmiVKwcflD
IvwqVh0HvJxHIraAdkjIlIv1N7HhgUk3jaL4gyYkIKfRMXY9vmqpIrQ4ICdkDLswBGctTQjI3Spb
QQxTGLts+HXf6W87lrE9cbP+x6LOvpvERaxkodThkDvpkAvON8VWvdnLHEpCp7InG2IBbrtTXk07
5BxzW4t5aZpxz3DU+7pYBCymEAqvmtV8xVLv1G1TEKMYSxBsKCanwLVpEjIWyBLhKEKoeD2/rdFE
ZbrmZ5rsoLo5jvBeQk/GLiq4rY43eX9MLDhGQekM6pvVWa9NQW9FQtkQSZF5+kwQbNup6smZ7kja
ITY1rxFfrJanm3PDjL8ettBdWLlNcb4gpLk2WkcdMp5J3Pma5FSfTVAFc5A+hQfBNlww6H7IgmPw
2DG37hGAJ/H6ReANTRbGphnLvSJVTecDdQGwTe9I/5Ss9c+ocGSCoQapczRIXY+qaKOqVKWpQ6j7
kpafU7fP0RthxS46wd04Km015iWZtq5gUDgCxQSriGxWR7q4tUwhS9W5VZA3i7Sj8ZFWw056ycHp
DCKadzwZOVEGz9z6+wtzXZQPRhiqnS92MwmhHEMbUC1l5VerPEjyqUYe4/6+3zSI0irKf2jSuEFM
5VFlCEMtdahKaYsXmRkUviGcvsvKsthb49S7VY+6WAhlQM65unVbIEJcEzWoreJxfT1Us1VSMBvq
mNluWAPSuPMiIy2cKupz5/4gtzxzbbpaaUdQymXZcGncTHMbJr2fz1Xj9qNcEiPCrXHfylbccGll
/YqLtVOkRcpEK+19PQ9JkmquGr9EUaA2LWfNNg3hkl2xXaChZattek81qw+H3m/FxpaF2FFokEjf
eotnaGPeIGFrrQ1jwMKDYex6RElttVlvxNSXi3RxxWwoH40wyjjgjQ1HQJCF1zqEQlc0MnNA0jwc
44hCFgLnfAAMkL/EUN/U4t395dkwg6Tc2gQH8h/00zNvriIvrVapjd6nSUlQVieYNUXiEUltXCzA
AKO1FSJscAa2hZSKajhbSTH4sQ7BeGEoU7seu98U8EqvQBPiuR71jnNobI4MiTNEb2t6iu3dz9JC
lhohhs3kRx8/KcWjkHAedhsuh0sEtV3QSoLNxGSOQVDXdpMJwJvfiSiE5aMmO0IN/OgAYUOnAySN
4+IbnqcA5IHnPqqxoLhlfALwIWuWY23wy85qvLnXF7AkgYb1vktsLRb2EOiPUS9F3ZpxCS1cjFDP
xgFZIpB8he25WjRbeZGa2jPz8uW+sa03OZrEcKRhIyE1zF4lXU3FOEq00bcKaXqM+0JzLKGVfXRj
ansB71k7biwwgzaC7OViIh+prFOvzcDEdf9LtoaNmhQ6nBH8rNxP19u6UVPUuY109KVeL3eqAFx8
K02O3pdvsp49zXBvjoduZOUBsUMuDq3e6CkDqe61Sauru85SBerrS4K7EwhVp5WSxLPqrEets64e
h74UHcQWwiPum/pURBZSFiKaRkRD4Kmpb0TXV1/DXD0CkkkTHXXqT71YO0oV9i7VLcEGeVTpTJmS
HIdaQR/f0A1HiUY8ZNHGnQtUEYIJYJVXwk/GvNX0SVUUxeiXuGiN1vw0uoe+0O2l/700yz4ORZ5M
/eaALywyBzkaMS2IbMNiHkMKi35vgixs92snFYj9jPMcf7vvYRvHBdKu6L5GVhCVXvbCrdBxUIZ6
NfkL6HxLf7QmEs7I/fAE3TdOPhU5OrQ1o2n/tudOMaimQZdi8lPQow9QwENV7lhKH/dHs2EFpVwV
vUsa2o7A9XntvCZwd20uj7PfasZZEdBrHKm5K/Qdjytn49TDbQt5XWAo0RDMJlTFsY8WsMMtfkp1
4Qidjc5parnhBF63VlaggwXvw62Lf5m92Ojj3IBslvpCUgGg2RKVBye7nTBYAJ4Wj1e0piCXcT1h
TRwJURTC3bq5ca0GnRGGkdrQD+YdK+vL8DoptxpCDARYAWI7kTGUISyl0tSPvjg/CEp8bioQMy7p
y1rok0m9fC/jv8Lx5zDyaLpvHRxVqvUdYkJ3DBci89ZRk1xWw7yb/OlnYrkUqKfBkRTOJbg1jWs3
kY7UNxZMY3atEtFYQlvt5LdzA4XuHk3Mld2bv+9794Y7AIiPIgkkncDfzEpXdVSAHjmk0X0xeqrr
lAzLj/sGbo87uAI6VfDXIVGDZ8a1N0iUpq1eRqLfGtXo1qmoIoeiT89A9zllsYofQgjMnUat4Ny4
W4ZNZDXxegPqDhfPtWGj06Q8WxIRUH+TtLOnTxBDE+xJtBMKbELO497eWC/Uf7FS6IdFppPtAEvM
MBtVGi9+Mw1EHPd6Rsk07+7P5ro7GZdHNxNyhjgo1l4zZvdmSFHhTCgWv5r3RfcjVlQ7gy43XlBa
xTG14eSr/hTCPnCvg5CcycvMdTmNitUu6NQwvSmnL8uoOyPEAg1hOdwf1YYTqhDCRPoZEwgubCYk
QT64NRORij4tcss2BjF22rbhCTBvLBDqc2iTxp7Fo57N4YdGDmEWaxL9qBjtMveXqLENHmvX6s7M
AgEBD8Zf+DxIyFjl6ixphT4UFNFvCndenoTMtCEFBeXynaKAxbUIXVn8uj97GwsFokHw14OUDHxF
7EIBCx5mmSaI/jBpkGPqCvAJp+NCMr059JklchZrwwVRUgWfG7jJoIfCElaEUqOqjd5IfvHYQgGt
MQwvlE4m8ExTyWP62LIFMh5ZwxGIXAELiqkG2aq7UJd8ZOKTZHK6KbGTLH6q5dP4en8Wb3ljQPgB
sgOIEagWirksH54yS0Pa5p3s14K6C6eHWIjA99cSHUSdtfhj7gg49EEQI3lqWT3kNHTFuHSXsT4M
sfRYR9QTQ+vb/Y/aOMMuv4ml9Bw0NM9WUy37WZ24S+JMoSfox17dFWYwqD3vQr1NVq7pNWTXkDTE
6rI9mlNsLijrZqIv6Ps8KkiovCVt7oCLzSgeMyFAkRedmt79MW5sflwPEBVblVtvdbGTqlXH3igl
vy/mmIwGndAyGyqc02zDk66srJvoIj1jFCo1li6V/HVclYbOLamH6MxiR/JMlJTDKrdlDQl1zKOM
lw96Ra+tFUh5xVlDJb+TQEZf23L4gLbgqXeKjuMhG5t/fVcp67NqJXVZD72LcclaVothpEp+0hqu
ltIMegUpBcs6IKxlzktnb/gjUicyThtrBXuzpaRGG8tRm0PJt8bOCfXoEXwdqfYm0U9JgMbd6N93
jY2HI+JH9BSBlhA1V0Rc16MbWyPLyxyoCRkJtYa+LdVvpeztUpoPmuZOleCZIciqs7OVWWca8hj2
N8oia/yKRC4uW0TM7JWRGn2um1GD/Vf8mtPo2wyqR4inHIReP9aGQmbAkLJW2SFy8lJJ/Oqm2Y50
emgqH/SGQeLF5/oFHef3p+WWFxfHLuZkZdOClhDW/3pahhzyUI2B5EHVt46Sw6b63Jq+NHq5+T1N
YxepfxOFquyvwSIRWidawLTzgILRuhP/AsH6OUWPWWjxPmwDjbJ+GEC+gBZaIGhi1isHsiECZAzz
hcfLDHWnNJqdNKmJYQxuNJhkVkHwks+7jqustnGMGAhVkOdFkR6gFCZckZoxV3tzlP1hgAAuFWgD
ZLrAq3JsbTc0ZIEUCmQvaxPp9cyPoyaVgC/Jvtq8T2PqaN2CVIbihSWPLW3jCFn/PoDhwIbdnsVd
miixqRSyXy6KkxWRA7QLqH4ikoB8pzbd+y61bQ1RsikjZMZj93pcRTQp4DvBwhWpaXiNhmdNhFZY
bwIBKZmQsvgtjHH5zyMJqMmCyAuFqj/I+2ujia5nsWHMMkAV71ppOIBHu4PwMPbDTi95WZ8NjCFu
FzxJET6v7x2WikRt46GHgr3sS8LiVpCRHMAho0eKu4izAyIFO9TrvZ48RsmXVafHYfxVS/tRAQXJ
PHI28JYXITECagK8v9F8ysz2pI9Ss8iL7Jvzweq+jfQtNV5nnvrEphUVKQsDTfi4cZhTQqKzZUw9
SLLFNH+W6PSgtEW108z+R2jpPLDKLeYdZ9La2QTKPdQlblq2Zj0tqgwnll90yHy3OyvzgAj3tC47
TmL3GiUvJf1ZW24/qGSxRFfOeycvDPzfcIyG16m5MXbsULBRo3EZqQFW3m4px6lMy1z1q2JnTSNI
ggqiTW/gsbq/b26bR4ATuzTETHIUakqZTxkMqSdhBEIlypx5gLS7NZ2VMnudzRfwmrTSoZQhZrXk
70UncJTZNt41aNFGoIF7Ga8b9uGZGnSpQaeg+ksZRm7SV3Qfpq1oVyraCe4Pd+OQvTTFgmMgK56I
TTqpflGJZ2HK3zKwKN43sbVya28K8H6Ab+LdyRwKINCvi0RVfbHstZdORom3GCvhMEGz3VP5VYAt
e1hCZJLwKkR/KWOvhN6aNmL3+HQu3VbrHd0Iak11op5T6Nqau0tD64dcRGrSIGYpzgPMXQOGmDIh
o+nfn7otR8BWB1YSJxyaCNYvuLBgDm1OJ7nTfBSDGoiRG4BNc4BLW9scBYC/bTDTBYmo2hCLVoOB
yZ1rO+4OlpCdpLDzZvFQy8ASL/WjlTvD9Gxp9Di0T/UQjKLXounl/nC3Vu7yU5gJFVf68gLoCdyQ
uVvJnb1OagJJFot3629OLC4pBPJQVwBO7npiZ62b8WbExOY5uMBKEEEFcsrJy27FukhkI6pDpXrl
pmCMWHrTgADA0Pyw6POcZFKHOLPWkNo0WupUoRKdZYm+ULUwcqDdk4MSoiWlGoz6bKoxr81gc3Jx
MaMzFgzFNwS9mlUqVUlDzZ+GXTmcaHfWAq7D8oww9yCY68K5Ad2hX8mQyVpOYfych6n979bvYjBM
KjAZgLETqaX5bVaTIv1UwZhIBU40s+kkF0aYJBYyaUWSQYIDFBY7eYIkyAsUfu57/NYRghLsfxeF
2eDVEJVR3GIcmKtO/Tma/7gjGrcZVhxqZhaIRiT2KgktQGxEq9X92PrZSgvgoN8XZcCr9ff9gWws
PAopf453EGfeUJqEIMuiiVrCTgzqqg5qRi70H1u3ypLmAa1jvHFtJXfWbClqUWj1BJKP8QCj7vo2
FRPdH8XvcgdxHePRGE9lVz7mcWTrIMPNZv050XepTgrN2Jv9gQZqBr4kt+SRPG8OHvmlNTqB+i6b
IhzUaklLcL75IV5vRfUitKFjtI/WzOv12HAXqPf+bYjZXkM7mDUAHnAXPSKovILO+5+HHnAUJG2A
IUKmnS2hZyjgi0u4rqM8kTpFWh2Ys/DlXzjLhRHG67UVTxpHje638nk2zkZxAnXK+I+7y0EmDEwN
MraoigORwlgBQ3JvhvWgr9sXZXqC/Qvucs6VtYECgJX1FSKi4gJI9/oOu7iiad3H2oxch9/k6Xwe
tTAQwF/m0AZgLyMvRXDoW6AZxGupPkjUNHfZkoFsHJiszLs/qxvHFd6VMuAquGpWoOn1lyhA684V
zQ1fsgJDg3C37jXcQtmmkVX+DrQzAOyxwdWcjNPYGL2BlPsBfE+KfAq75/vj2NpNaDj4rwl2HENU
Z1IFE5aCDFssfQ31x5Cj90XiQNh5hpili6V4QjNNY/hK+z2LTWehQTT4dOCVgXl22DhACHXRHAbY
6Q7LqL0W0fxYJ8lfVOQEpLzFYZ4uWmnmtA0rAx6P1taJdLEJcZvf95eHY4R9MSTjmIdSVRt+KqLU
jPZjmhyL0LlvZJ2S66ILcp8oAOMBhBIO3Pnal42hD/V8tpCWhL6qi3NPtvVsVty2Wiw7QddGnETx
PjZ7Xj70T6X30jJiQVQM8MBEPQ5JQrZylUP/tpr6cAm0p2UgYeiaEOwh+Wt+pvvlQ2h23bt5ANr3
VJi2/tA9pOpumhxDAxMcCAWOPSjWavc99grQIPvD/p9Ny5+PA5JghTgbyBQynhRVk2jkCRWDsNFb
e6SoqFVSppO6jgUiT2FNsmUQSTIJjXvf8g3P2moaeF1U29AJhPwpc99aUJcHG/woBnFKZH8xXyaQ
KHzNP4xjm+0syUtAIvR7QiLLViAS+pi8xQknVmId788XAGGDhCAYSdC1c+0TKhTRsywxxCDX8hGb
tZiJ3EiGXYc05kR+N3jr1RYOUiQegWLEkcrcHaLWDPHUVWLgVOSzIZ8fg/vZfdTkWO/uz+tNhxVr
ifH0bkBjsCIWYlAQ6mgkIxVZ/ze4QKXs9Z1F0EllN0RxvISSY0metd2QkOFtdjj7enOFL8fMzG+S
G+Do1vAlH9Wfj3iQyGH3TBa7c87H1C65ajTrccRutUuDzPlb91HTl8r/GuwdgziUEqex1/FRN7Jt
Gz1lvOt6y4kubTI7KO0iWYmgNhacHrwfP6zH3TFybJG87jlH8U0aiV1X5ixORmMY1nb54EQ9ZznV
nnqwC4c+OJwUwaaroqQICOLa26Sx5P9aWtQmRa01qAio5D/j1m2/LS9ZRfSQ2DOJB+dX+td9p2VP
53VsK18pjgHUqJGOvN6JeRqCXKWbxMDTBFt6ERb76Ms8FheeEWaldJliF+Ywkh8sMp1Bz0bBOEAs
zk1z85BgB8MsVA5ZrgnPcDFoVK/6ln9XD+Y7QMvxE2gGDDc/VRUxEhvE1r3pxgZR/42j6FC+AynY
2r/CXnVjBRhzMY9S4BQEz/9MJY1K5twzPx4DO+MFxevBxe45cAUaKGMCjIvCwPXSISVhmuirnAOh
kkDudpIK0bvvHDcM4euEXppgTrTGgFbnIihzsLyGGXnPvj49iXiH9kTJ8gLQE7EewMJTkkd3vwdI
ifzi2F9vontDZM6xKhPQQYsujwAcGK1bEOfzLXGrnekku2w86rCMw2Uv4GwJXe0Xj/2dN8HM3hCl
aSxyU5uDOp8eTb3aD0LHU3NYR3BvhMzWALGZLqOSOgdy5MVd74riwawbrwubt/tzuWnoTz8jQFDA
hjB7Q2tjTV2UdAmkOIBmtNX/rhZP5XVP/2GwZceDSgPYL9aGRiigXzsl1MKnojLDOXhXCO4B6WO2
P9oP5+NJIm8TKWwpIi/j98R23ZrYMZlPr0H3bPOO7K2r4fIrmJUDPV2RtqkwB2vvvfYg6KeRRz2x
NZ+XJpiFyxOpaIoSCwdxB5KBPFMZZ9IO50XmSZ7dvEvXXbiy8kLxQ9VXvsPrOe0TRa6mMlmC9KB9
FHvpBO6S9EdxKGqSQxLqx31H2QybL8yxjHRaM5pxlmHy6EAG+/Qwxc7keKVzqOydYZ/d0XGD7+HT
t58I2Fz369UHDxfHWW9q1cyQWXb4sUiiQl3iJZDnh8agEGL3RRN05AsZB4lo3RdyP0KW8DA2G4sK
ugZcvzhOrbVb7nqmQfEbZZlkLkHxqL8DgSZ5w9FoT5WXLgdI0j6mRIC63jmDIGzECWduqMMxZCic
QZEH5FggAmRxq0YOYoC0GcSARl+T/Frl30Asin1K1OWrSPrdMj7HqNfFmfraJ/SQCuGuQY7R+Bg0
0hU9OrH3TegU/VcTV44W/daWhYif933jz9OA2d4IE1CwQv5x7SNkXHFZ9FzO0B8dqA8PHxIC6hPu
henn5OG9kiNWqVqnfIxsmdivkeO/37e+5RWX1v/8/iJBM0fgYunKeQmm7ji8jAYpjG+i4E0KGtUc
7D6BsyY3af91TXC5otAlrq9INg9TVialVNKXIJzALg2tmMhywyQE/eAjyG+oGkMoQT+Kb4XsygqP
oOmmKP7HuoQKPCJCKEKxpGypLiZD3AtLMBw792PynGre5YILimf71aEj4dGzba6ucmGQOTaXGb3o
JqingqnRSA04Qz/aFa1ADOFMPwawapm53ZbgR6M/owi4mkdBehJWOnsn0nejumsT1xqQrbBAQMrZ
mqtp1vGQ+IaUAijb0cPORCI6eDl6oejxaRL5NMHU9tVlnHzppglgd9c1N5B5ZUy0fZhaLcUGLAjI
Dpa9FUzveXDfhbfeiDou3/8aYe7HDDiOXpdhBJrkjmxXNjIuOxysuu14i1efy4N29kYdyDcHDtXv
cAQ0r/FRPJUPicfLQWz7N9rhkH4HqBAdi9fnnSLVVI6MWgwiQ/2ZDokrd4d2zFwh/62Gb/ropcJf
A2TupZGUmnN/KraeVUi1gkUeUQmANGw/nlGVU6osjRiMk0Cm4SMh4iDa0LrM8uMwQd0zH0lcSl4F
mRmhfs9TTnJy67mAJoiV9BAAXeCTGHcf8gV8VTHWIkxfB/2jrn19N7ybkR3HnvqmvioTuO87ERTn
uw4kZVD/G57QY8I5ZNYjk/Vs9LqvCmU4Vm+oGXAI1HqS62IAWRtFfG7eW8tJDl3sqK3Tzpw86UZg
BBgy8k3gG0dfL9vZa5jdoo55JAWSifoJ9pGikqHjvIO2btFLI8wlMTeNPKUURqxuN+nvaUvAjF3Q
D47/sIDY9Xi8MMNemBltOlkVBPjPbNiG9b2n70V6imPf1B7yyaVjRaTDfZub0wcwAmjpEUIrLFFw
NRmQn11iKVBk13qkEefP30i7/RnS33+fHVIPWOo0iJUcKFEEptFOVBMfiOBa9iJRz0soLC9QiAF4
ZvmSxrYA2zbynySioD13UjwVJ6JaFDeTGiWJ5Y1znbupFk45GS28v91yABJzUqoONxi4gEAf0Q94
0UCiBlqDotlA57UOe6hMFKOQ/YIw2vAZo+IJhE674EZASgmMz2hWM7/6eV4M0AHNGfTqu1Eqd5JG
x94GOAMp1kXAQ9gu60J7EiliE7dQcvW9kkpTdWYA1zuU8QCF2dXzAky8vmg51KUb4aMd22ny7i/Z
ZtCwAkj+s2YKc8Z1tCqsAijwwOkBhyDGvtgVyEotNgDN5e6+sa0HM5KMfxuTrw9UcVTmRqCpFLRn
yfE6mzr5YfGSvfmXJ9v90/Iik/5xPpue6MSn4S0lOQepcAM/ZV2IqXQPoAHXtWZ1UfHZFFwB9Nzd
k6acm9ytl+dIdKd6b0IpM289sflAj6BD9dJRQ3+Ovaynbmk+WzmPp3N9DN2ccRfTsr60LwK3GGqD
TaXjRMg7FwePuNh5+E0mzf7+9G/d4Jezz9zgcwfVnbmGmWgmqXI2YpdaOwWZpqLj7NTNaB19ZuAK
RzgMSiJmmi3oSUG+BgutEY3aCbK6p+SdHoZdgQM1Jc1ZPKt7kL7t82Pqjz9qO2/WjDM3Cbp67+3M
/v0dzMxmdVxWYlhIQUGd/rmHftbJPJcLcW2z/XZ/djfj0RV4sPZ9S+AsZ2yJcT4Nc1VKgTi7+i7K
9xJ0JCXH8qOPY/ize6oXu3jlLOlmiHJplFnTcGmKedYrKYgPiMpASKWvUwz0cueYTzRoaw+K4/cH
unl/AVGONou1kcZiYjQ5iqFR3NcSsl7ysQIVaefK/5Tc4882vbDBxB5RVHdFLcGGoNiir5euWAaV
UwGEPXPC2s07C1g93FZ4r6E56HrvYc1KrUM7f2DmuzD/oeknseJEFeuFfuOEoA0T0ZOGlkh2wvoK
irwTnotBVbno9EVZKY3OtU7EZwjiJBpn7/GsMVM3x9GQKxWsteFuMoj8FK5pkKy3X3lNaZvnycW4
1mPt4tgSlz6LZApLZu70CIHj5yZ1Kf0BLMV9j9s6H9GQthLngGgVDcbXhuR2juIeYVOQ/M4i4ul9
QqT0eyVCBVv/N/fhpS1mUBUyY2M5tHKwPIkIJqyECNJPBcrpFmQen9pjzcuqbDngpcF1PS9mUR8S
zZgtGMxUCmmkvaJ95H/dn78tl7gwwaaszEWiFXjH5GCw1cJdzp/0VL6bkhNz8h+bp9GlISaYqMeJ
zuBolQOtWQ5CZEIC8z2UgSH+WrBmTfQ4qa/DaxMPZEp0jt9vRjKXxpngwpwqcLFUpRzE1nEJoWwC
cBYchJR+aSc1Z09zh8rccKE1dSBIxlA70MH3dpUfovpZ6I71OaleFnGy895Lhn3H663YvGZQRYEq
9do2ha7Ta39RO7UpZPT6BQW0N9bsjmMaaOvft/XT9AYZ5/Iw9ZFr1g5ITnRv4eH/t6pw6IYGzkgB
kzMUWZkNIneVEGKPIhHX223/Wtb27EAr2FWqo5TuRP3cqYdJdaxnK+E8nLay51emma0iyHPb93iw
BtpPL9tr3nLA9mzPAlmc3PMEO0RLJ1iI7fBg+Oq+ikl+lE+ySGT8CDthp54XUBUibXB/e21diH/P
CNBC1yuSal0xIjktBqgbEKRffYOTC9javytQDTrr6FQALODaQCQ09RSOrRSgpXPe1dCarQEXsqM3
JF05AfJm2gGySeiHQBYGDWTM8s6V1ueROiEWdaQfofPY20dUkPzQ5imLbQ0Klweqc6BWgZ4es4HA
a5Vn0ShJAZAnYwbcv1U5QIC7I83WDmqS9M95zaVzWaeKvYuBLgcREJCUUAlngpc6NEQ61yYe3/sC
ghlALrrds/YekuLZzV5P1YkX22+VJ6BZBrpHREwWKj6MRYre6WXOLCnIyKk9P4y73CCNZ0eO+nLf
DTdPBpQjNajlYHDoPLx2E0izZHHchFKQzJ+j8JdgHMbol94dSrfetaktg5FGdNvWTr6n46mROJf0
5npeWGfGKajdbIXVal0/DdVO/Wqib5l5aKMnDVlhnure1gvDWBsIEbrhEQ9+5evBTkmHX82JHMzA
Gdoy4PwWaZYPpXTB9U66DHkit30os33xs2vcV9CeVEiYVfVeO0ho945+lxGAHsv3+2uw4V6A7KxA
ZBRDwAPFXIDdAvG1ypTmALrmZGlAEwQV0/smtnbolQ3mnhvmguoy2kgDMC95o1B4qqCe9S4Yh/3U
PqTRwyQ4MaQH62r0quZJav/fX8Bs3bKd5WHJUPeuZjfp6K4F223eqe6E6Axs/n0YnWijELATkW6c
PNUqDk3HwUhtzrQkIxMNQAHeIoy7oSm7m4ZJnINZoZ8T2JqFNOUs5g3xL14hJjKw/7XBxJ2mAfBf
s2Cm5928S8/xIT507udTRPCz68n0guTSQX3SyffjKyTBnfsLvVVvgHnoiAG88GdfX7t4OmjSlE8o
sH88fP6ISGULdrHr95m9Q2E/wL1LRtLt453PE9he5445JC8Ns3W+uQdOA1pDczAsu05/NIavsfzI
dc7Li2eF2SsmqGJH2sKLIBYHibpmeO4Kc7+kSLmJg+D9q8m0kNEGix4OYmbX1PH/TeZg987Dw1Pp
dTvwEpAXgtn8bpLh0Hiv/i9eW/GWm+LhB1SShev7Rqs8nURthv4fcAX6MYte/oezL1tuHUe2/ZWK
emcfkuB44lRHXHAQNXmW7e0XhkeOIDhPX38XXd1nS7RCvLe7omOXt8oCASYSicyVa8naUnvAt6Ob
v6yjEebBvUR6NMwpGIHRbrCMvbZCxw29foBxpjR+NPfmvrdq+s6sHnYb0cyWnX4dWg8oq3w+UWFT
r1RLspBdtwRCu6X8/XfS99LzzV6zkNZqkEV4PoDtkF9E1i91Y5ev+N6/8dfMWjlXh9hJ3HLFXCiX
0czqqOBmFoKOyyZw7iTG7fF/38Wc/YMZnQnYwzgegDdULECuX6BXuh+vhvg/MbbjkWYOUtNLqSpM
1IEZplxNi44pG+sQlMQA5fwKUKO8R5SILo5Val2e5XcweGm9J4s8uk8m8CbM1L7HfnkAfz0tALMM
12Akxr/hpff05r1xc6eltfe5e4JyFr1HqteC6p1dbRdRQmePKxRwgG5G4R69ObPnUZSKED8cB6xF
+cATj98adldeKeSeSZIduRla65PB0teX1+HcdRCsZ7/HnUVDmaY2Rp1iXHkFYfnn6tM3qcVcb8FL
L44zubmj9W6jjnQBFJkR39WuuLHRj2AdOvqxMJ1z3hIkDqDCQx0S967ZdFqfRDII0EQMo75fXz8U
qzXkJWN7fOQZzgHPv1q4bZ3dLscjziY2BqgZSB1GLPKbTK0B1rO6FOnEtWq3u3Bvqlfod1uY5Zmi
FagqkKRG0XNqap2duIKoaFCtBhRy39pI/b1EySqA2hltEmuJNuDsizsea3bTiZAXNuRkwLWtofvn
zgBXuD7ubUdd6i//rqHMt+REfAXKC4SEiFZOTcQIB98sOgkYa9GwmlWh70AreCNt2HpF79DeRN3K
tb6yvRHQdHW7JQ+PytWjafMKrnDprU7b7eezIA8JiQCQkszP9rgax0xSMOt9/Bzc6pa0seoVuGvo
Fzb/gtF+U3pdGmzm+zsdDLlBOb3O7ei+vbgvzapbGRsXpnt3Z1otTbc3D5/Ok/NaWE/lqj+klpc6
ph3cL983fxCiTNEcErAimmDRKq3OMRJdbySpKaAWULdKth0SZpdmCsUmoHacCsj6DUT2Qtsce34t
CgEOK3/Qt0mm8cdIy8S1itLcKhZH/arlUYpfy7sVGRX9usL/0GwXmAse7Gz8N4lt4m4M5WY89qnZ
CGMU5iN0apFXsP2VLlKls3zRjj0bZ6O5vuVvX4LtbdV1Qw1rCe0y7bT5qwMjOvjTpvj3B9i6yHIj
7Dgy8NXojNIbkR4GwQ0pmnoX9vzSQJPBHvlPIwa5sI9k/6HVDy9Kk4Pi7jbHgubSwkBnw/njKc3W
M9YIx5SQRtEzaj9vEY80KP065S80D6kOcioquhJujC3UvgX64T0u+LZzO2/qHJ1qJlDhnr9OVrZm
kDIMn5cBJML2KvlU4oQ2UWQpwpcP3RdRsJS2QMWRVvlGCpxEGR8uP8RZm0J+AM1zqFoDPDtz6nWW
+6mR1NIhC1bJdqTm61PlruqA3qwcJ/h1tdnc6r/gdaCoeXlk6cwBZk57DwVs0EzDpmbvmQlEH0uA
B5tNQvdIu3TOOGC9SySYbslNQxfCvXOv20TSBWmXadF/sHP3iZEqEEORDlsSQkeIPpVfGXo8cnpF
UQrJLNMutplF1o+ed3mq00xmW2di0MZFA/A2sEHM3H3Rw/+QUhYPWeea2UsRvNfdDkLQDfD1JLZb
eak+MhnupQFnW0iVM9XokWg7xO8S3+tSaWvGEtjvzDbFRRtNsVCSUzQ4pNPXx2RR0HiBMVi7H1pn
tKLRzuolioalUWbmqWi8ysMIo4yVFWyuo9vEEx1CpXfZBH+drXk4Ez3WPYq5s2Au5/LaUyYBKTpw
F6GVdnZWRVoIwYsW3tYAFUNg3JvSjjOHJQ6AJUXf2CWE+vpPHapagpVWB/522WjOwK3gHKRvyqQp
ap1Tz0a5IrF2rGVgR+Vb/X2CYiTOStKvxGfwr3lAIVSO74w3l4c9A4g4HXb2XkclFDKDY1go+mhD
YMsZQHV70zU6r2ypga7HXHdNG4/Awlf1TkSeQ7WVXftoJnZRLkQnP30EHkaeKCRAZYiUx2zntEFX
JbjLygj/1hENt0tFm+n3TzfK6ffPNgpS6KRLmxGTBcuNpq+VKLSQWrTUcZuV9wok6sVqb8Z2Maz5
uK/bJRv7uVFPx58tNpIQIPOZ5gfiPv7U31Tqg5/YPrtL/NfxNdGu9c7SPzgdKPCrl1/0mXD3dOzZ
1sr1oSWFirmnqYWaVVvlVOA3/VNReSVw0o5SLZUSpgD6x2qDDgfE/mgwhbLKqcto5HpI1AK5dpLU
KdCaYgvOJL1J0UCpd5pyn/iyeN9UUWtDyAv89V0WqoSmZaJpFKLzgBa2TCUDFDaMaDuyJM/pEHb9
WzJ2wysX2fjB9QBcpZcX6qcLwjodPfXsWjAOYEg2NSCESqgSipXmEeC2k3Cr9hW0JpdUWs5YBJoW
JtzuhPX8IXcjSXVucDRLHSL1SSnWRvzAGvfyhH4eR2jKn7TLgOUEFcEcl9KkRkeyoZ0wMAxoxtQa
imothImt548ktbuUWZwvpUB+BjtIdwG8Ch4O9Vu2+fTd62ZjNg2YyQ9jUsarkKWvfRsuaWWeiSkw
CqTtJo5myInMKYWzTmGBH4XyQasA7083VUkjZd+AUSZJfbdtwc1VlaNtNG7EnsGF2rBblhVUjd+X
sFVnii94FAI+EBwh0B2Zc0UHVdKANZnJB3+fPxRWYavOOtrk28p2DDo6mULJQix3pgSNIWE5OI+h
3Iuyw+kaC6ExNKKKUt1wy2mF3DCzFFu66q2rxFb/g/gNWWg0ZKMCiYZ1vNjT0XBp0vWoSwEiSHES
AcaYf4ivssWsyDIk6oe0edbwl3fd0xIv8ZmbG6qRWFkgjmT0Dc7XNho0yGsh+DiEnKKONdDI89f1
Vr+qkbzd1s7ms1gDdn/A1XHhDnbGhR2P/H16Hl1O0JbJ0kDOyUFqwUycr8QOjF6AbjpjavvhgudZ
mqc8C0EEeQRbmIB5il+5XVwRex1smIVuUP+6dBS0h/lIINarJKTFUj3t7FY6WuPvi8PRTGtjVJif
YOz8pq8piJPsYEvQc2eJoWNBgbbZYn0t9vQfpHxOXu48Wq4RwUOLBQPruZ28KlZ6rfY71RIfEGCk
8UKAce4URF4JzIVIDaJZbC4MlNVIrhlmD4RKv+1bqzXpR6C6uWkDG92Fr2O1BIk55+CPBpwz5sij
ZI5h2+LYBYB/oL1MZcSxO7S4q5tu9+o/bVLcQZZu70ujziwJie6+LnqM2rOdmFlVs2q0/2hmoI0A
pQec/A+CW6GTmzqJCfA28mMtKGvISNm1FFNVPhSEGsKaicaLlH1VvpvKrhx7gu91SwpCZw43FdzB
gJriFAWH4PT5kdmmYcJzMcrIobP6dfrWrAMX67kUO8n4llkkczzK/CXmvE/Rf4hRlD2jyktvQ0vt
pXjma5TxlxL4Z+6tOO9xcZ3a3MGyOb+iDzWOmVT7npLNPKVGSG71d8bDe/duvB9kakpU28r78RoN
v6FLcqrcZUu3vTN+7+QZZqFbX41qwlU8Q4L2G/CQRDdkA9Hr7i1cki0+c+86ne7sXIlSMdababrX
I9U+VsGKPlGy+eKO6VVLxagz2wIdJABNTUs7pWNPrUUoBz/up7H2qvOxaCXnvx13OIiiAqj4DVk4
ssVG1gJuEk4OpQs9Istl3l20qmzRdfgvmIl9OayTzlxmMJnfw02PczRcmehQvjOmd0RLt/rqVgBW
4zgUr5vdfeO1S5SF58INOM0Jzw38DCjWpk1yNJ5qSEWeZA05+Cym3aYljmzs47foFhQuVLlpyztx
3FUZX5rnWVs0ka2GowG0QpnZYhMjmdYlnXywn+XNiKtKbF2FtD9090gc3S7hdc6AzKYcFU4BkPKA
+EmZItujadZG0gxhnQNYwpxctBPT8pvITsUUPYyJE6SGnfkp1mCX5+DBzKEET24lHQFY2DntcJDS
bThuUi5bFfdqgEDyXSLbenjfSZZSWtoLCXG9tMX2I0UdJV0tGMW5xZqYhMBgjSQGKPFPnz7MgZru
1EY+PNqjTFtvnVitJ8I54oZXoPv0Tt7alY58MQh1Lg99pncPC3c09Gwjx12hgusZZ85wCyZd9O/V
tn/b2iZVI0qexNJxfiH3ZikR/fVrddXuvWyxsf2sjeIiADKlSdsdV4PT6fcBmrpMGcc7oTGyONzy
JVpb6Ae9XeR3P7fbj4earbTmR8AJjxjq0baflU0R0ESg0l5EgOZ5ygLa5Zv0d34CgZkAMmygHkTb
yWw0ZN/0oExwtKrP1av4qG97u30gV4nzoFurnQQKGTCt3ZaH+3tyOJSUOk+Zt6PI597fBu7CjjyT
pQHx9e9nmb1ovR9IRgQDcGw0moKSyVUVvG5lKWNxzpShxI7OfmDnxB9Kt61a6MlgjORQq3exSVm2
CpweoWHmRMnhsu2ei7zV47FmB8Mg9LI/cBGu20ZzjHmvWONbdBCcwd1lrwbdbLzc+rIWRj2XezsZ
deZRW1Q7qriTyWEqAQxU2vkbbdM+UM2+cXa7ksru6zhaoada1cflCZ8zXvDZICuggYoFaN7TfRL5
dTY2iYabhmG1bUC7+7j7dXmIc1ZCvltXZUBf1O8L85EfLcdIiuQKk0sHgHKh8EmaXcw24UJEf6an
bLq2gExj0uFAlmlmjXIdGDoTMJUO7WTDY/CE1uGbCoQMrUcp273DQHElfm/pp+C8kYqGw0paWE3t
3HIeP8MsCq1UJQykyCAHrnIBbU1JlaqrjIzmk1mExaFO+PAQQHPjUwN9eWPzxke3uCKE+r4PRvQC
mkVbM8i7DpmEDpFiIFRNEGJQLU/EN5kpAObwFkUlWhRCBaHHQAix3WM/Q9+tFKfIUwVq9p5qCktd
zWe6UwrN24iWk6shbPKWduXY/AIev1mPUt9AkssU1IMuV9oDz7P0RuYlJAeKWs4LKxvA5WSRTCOB
UwHRFODfw+FXzPUSuVIpzz1BYQjMat0E4DyMjX2iktTLUx36f7kWfMgqar5Wo6jcSrM6k+jI2npj
ZLKwTvNMj2gq5Xpr5XLaQE8hS8XOyUq0YVJQCQA6nYXlqwjtGpFqXdf4Fhp1kzeGparoJLq5pHp6
9sT4/ep+qId3UYvGTlD9H+KHAgLhlnpvDqBb41RYh1vfMQM3CBcScmdD3uMx597G0KohQ8n1EO40
K7y/ju3gVlpJ4IVInXSlLmzEMzU/7BBUkNFAjd3+o2PA6CAgG2c+rNMJd3br7veJVwCYxOmzeg0G
tFeeW0pha6llCXxlL5wW52erIbeJmspE3zHbHKoS+YPWM+WgtHYr3I78NnlU0ChUUnENm9IJCIuq
fdNfDUvYuOmb54cmhOH+PfK8XzjgMstHNVIO5rOcWwkl5UrmO96uqvbm9rK3O+sBEFuAuxw+FWIe
pw4VPaHQ+O4zBRfuZ3PYNy1AAwvVi/Oe7mgM5XQMlg9ypIoYo3T3W5CLgDMotO8+fTfYtRZ1Nt79
l6evH43F++/ZyQEyqUjAVOPuNH1+5MoFMgqDFIzKYRthmMsLNwUuP97R0XfPIrZGQ48hmb57ODib
QwgA4OXvP7/BjwaYRU662seamWMAI/b8VQhg4TNvUdJTUM7TczqSW95o1OS7rl4I2r6jzUtzmx1N
hc5ggAWG5s5+/3LtAq1FuwJ4H7AN7nbF+upqI1P7Xo9pYC8di+eipwnm+u93Ntt1fRDncRCKytR2
sB++XnAfoYqDBqH1Xbpd5V9Pv9jD1eYABMmthxzCf7Tpfw8/R6UKUi6SLsbU22dpdz1dAHz7TreG
6/sa6MdVvGBFZ50MLmyI+3E9Bch+ttT9yCtJiuBSE6Ad94MFieLaGR424Nn58Jf4HM+t7fFgs7WF
KEccjIOKNILiJBvdSu886deC2U5nwNx28O7gUSZyarAdnu65rE0CKKWnClIVbr4VXcu7/fCapTvb
uRwCrvTIV0A6DjTv8wgU+8JQdXjIqLT8L/etoBl4+embub1e/2qd8M4o7SuLJPTQHhL7/vIcz0WI
k7Q9JIkgEYonOJ1iqjeMFK2sHGLtrRheB/7AhNdhSSr7DCAWd4ijYWZzFAhUTrSKwHs9T14ztNqb
GIipgr49BDTEflAo3Qm34OXeWTXId0FeGbkDFWzTBndXg4rD5WmftR5gQ4BOlSYFnZn15KFciPKg
KwfxRbhOu5XWrCGUjQ4KbaG2f36gSV/YxLURr/d0fXW5kExuhOqhtg3NJW+i72WZ0yZebn5dnhI5
a0eoe4GSfdJxnKMKIZor5IxhKO5Ujk6F+9EdiZWuX/YuBEPu0bT7GUzJKag/3KZfTkaTB1Bpsht0
JUc2qP0Ol5/nXDUD9WbwIE06Y0DiTM97dGL5TDClIIRp2fvO2kMenaKsb5VP6Zbt1E2oWY21tGPl
cyfZ8Ziz49lQ/VCooa4LF0SQ/QD91kSo29+7MDO6eqc7py4sx5soWG/tx4UJn3sBaDoCfAVoJ8Bn
Z+6iqpWJ6QD+VrjPU9Ml6bMR3hHQBPWZA96zuM8to1gh/BJg3UtJ+LNn7PHoszNWidqRK8YwTX1v
lzfmkw5JePBhxdYX2O+8hbn+BAnDXSAdOOGEkR+fZ+hGw+8lIdKUA0M7TL0uVkFpZaFuJ3GLvnDD
7mO7Dt8vD3r2LD8edBYDNdGQVTnCW8Tsj8/+HlAuur+u6Pqzu7m5eeK7HbGuLM+zHpfcxRmzAmcA
8AGI38Gzps12cVLEfqxVTD3IXyAp6ZDmtcFV0wuryxM8E+OdDDPbMVwJ0qTuczgLdcxXY2xgTYUo
tgYfFYjLQ53LtgDajUgWNIIg151f2QMtydWxLdQDcpF0Yky9W92srJKG9B541oWtMW27k4MUhxtG
w76YSNaRoTx1BckoQl5PDboDOOMDO2wwsaYLG2dhTj+c7TQMRDogQTcdp/N+tA6ZeLUMjPbQXydX
kk08tkda/BN0XavIUvdPtaPYlW22twvT+2ah/zG/o4Fne0+N1DgDo013CLQrv9wK9/WasHUUukC1
tvWrLn+wwQotbYemG+4moftmvqaKw3A9N6EnUlEoe94VdrQvDkOzTqIn8FOkspXuwlXp06pFd0Zl
VwibneCBX/PUanfmQYqfDGaFNgtomV73+UotrCoCHZiX32vFTQmBUkiHDgKNvey1AAdKZbqBjHuu
4uVo891EAIHGOybZnWwzK0GNkmZA+KmG0xHAUeSaJlf91L2/L1RG0RiEYnstPIHNBHkBxQn3yltc
Lba2T1vp0lJO7/jo1DD9CMVoQ28PKhr6H6vCIjXokHcSyPzwMPqtKjhV6Bh3l03nvOWgJiWhEA6p
zvm5kYRDq08vUHLDax25Kj+gS1R2S2PMvFfLUdwvc4yxVVbofsu38tKe/uGUv+3/9yxmB1Df54NR
BNhmIKu3s+saUIXHBCZCi63/ennBfmJtZmPNTL4bikxtpWksimZBlXskddTbK5/mVLIKt9tK1r3J
FtoVzy4hIDC4AyN4A2f+qXGwQSuqWkwwaF01buND52qQkt7h3bpkQBz1df+YheISY9VPXOg0WRQz
Jin6SX1ltrCMx0zPWry6OH4RR/SryeiGucoiacITVyIlYJzsV9pHJO/yT/G6NGzIClClWQgmp6j0
x944eozZmgM3OWRiFndTtT9zBZTBS0zZdyLUc4prphP38kv+rpZeGnC2GWOVj0pfY72Vwq1DqppQ
DIjidanY9TtXIbkFAQEOyjdLuzEih60T3ePv0mfb2SGu2I74IQFFyJ8uP9Xi25gF71UYNVyP0sn0
eOolzZ0qWeFbkD+YFuNUWTfPXbRLsCQZrTQ7EbbRsOAuftbZpuMF7AwI9SDcgeLqqSFmMqsalqvd
odK2kYYc8U12YxKr5nC5v1Q/o72nZjRdFyq0FdAyElPzToqeeuIOBjy706P5RUUut4N29Ip0e01Z
q4s4m3OudDoHJwJLBOHz7P+A6pgiZxoeEirkm7jHC9RuM2Wt1augX6XRJlFfKvNGJfcLL+jccQ8K
hIkpg+gibj6nq0Nwq6wEre6h3rGTortq7K0RysakiG5i8tJrIih9NqXsSn7sCNCV0syXsllAvs6v
AmhyhD6BgV49CZcvXG9ntpsIvl6pDZqsnpXVMyzEiKnxCxfLFV9BoamxgFQbPIiMounSvwOyytb2
GaAk6vc/lxdkcg9H2+jHo8zWQwCkDGj+UTyIgLWTpKOJeAUwt88W5jy/A8wHkmb+kYCCoU0EDFSC
4TCSPnr/xihy6JXLjlqqbs0stiVNDbKcl6HJFrzFzDv9GHwW5AXR2Cq8EsVDzR/4q8/uR3ETtV4k
2VLtasJCcm12FPwYbTL+ozhBEgWjFga83gTFHO0BQkGQzYHUXHnNkqXejsV1nW13PzXFnqtow8zW
ohNUbiF6WWP1INyJ0dZNMg9i4ov0Gt9va242wFuAWEHSwJXyfeE/nmJUDjpkfkF9Cyy6sYI8ixuD
ThtqEUBfSm9LDDdnZzlRGsFVQHgHMM/TJW1iEaSogOIfYsVRU0utvXhtEq8YbhBEhulXZa5KnLiS
/355e8y1YL7fJY5XEWlDsNEAv3s68JgUeuwPaD8jTeg/as3QrXoZFTWeBTIlLBxehqhlj4JB4rUk
6oPHhAFteCn/xcbyK5FYt6p0hd+mwMJdj1wGbklUX/Mh5t7lJz23kVEIRycTkTUF4sunD9ozMeSp
jweNKneSCQ+lFbeJsSgLNXOg3wsyRRpAkGgTVmoWjratX3UoZ4AQtLRRJ7LiG7B03rBbzYk/ulUN
mnvBUZ2d7kZrddXZbC26BUplIDe9TWxzDdECxOuRKywFmNMWnlvk8XPNLYRLsk8InkuXPzWWeq1b
V5HTI60TBC96h2sMySz171H/673/7+CT3/z9/dU//wc/v/N8KKGlVc9+/Of/aSCw+JpGr9kftCk/
X5s/+Ncf9/VrHVV19F79z/Rl//vL/zz9Ed/1r7Hs1/r15Acnq6N6uG0+y+Hus2rS+vsp8FTTf/n/
+uEfn9/f8jDkn3/9+c6brJ6+LYh49ue/Plp//PXnd4rkv46//18fXr0y/N4hi+rPj+8pfVY/fu/z
tar/+lPQtH8A8kFQ2oIklwkmfthn9zl9hCT1P7BjgdBCrhrFLwPuMuNlHf71py79g0CfDzEKsHbT
nq54M/29ZPwDtQGASJCXRDckqP3+/PfTnbyT3+/oj6xhNzzK6uqvP2fZx2lECTlODYct2hvID9pm
EI2WGSBi6qchgbLXdORcyYXUEvM2Gh9VtcmBKxZKFaCAYoAcrl3LvRr2KHb64luQlUom4MrZJ/rG
hMJhA8iXkBVeZ7K02qcqywU06yS9mr+pSR333MZapTGxAlBWS596z4fmLg17PX1Fyjf33wmy2tpV
oEVFTiiTogqPouRqya5DSaw7AKtTdRJz5Z3K2E7ShwKPHDAmDVuZIZr/EkDKi9+57D4m9/B7+wAx
BOEGQNnhOdAsgOWabWtdYmDL10Lj0+94FhdezZRU8VKlrUrdG6ugjjprjPI0+kpFP5L9hQN65uAn
xBLOEpSj0PqIN4WHOXVfY0yMCvXp6COWEgJpiprDF4cU+T2hiN2yR594bZdhHaDrRlCEMc9uOoUM
EGSXlFHryKbWwgzqpxx9AKV0ha4j8FsvrNG0Br/XCEUCNKiif2Mycxw1P7jPumHsoxLIV0/PBICt
LJ3hXvOilUlYZgvu7OdQk7I7AGqAoULpTZu9DubLbGgCLfBgrwIEWwG3JSLQ4QXDH5ff/OnBAeYZ
0G4gIYzGxm9Y4Jz2pA8jQQ5LInxoQtmKsh2MeqAXbmooNcbKylrTXhJV9Ov15XFnFjeNC14udBkD
pWoaqMudvvEcZLg6F4jxEQzYSRptxTytnkPFlzMAjuKoia4zP6zrGsqNHL3KC9M+DQmnaUONWkLh
B+AjA6QZ07IcRTCB2kaC2IfkQ9BTtBdYCKE09fXv5eZjpKdXkSBxaU+SYmjuEwSPYwgQZ5QuvoDp
ZPptVngSgLxQRpv42NFZ+gM4W2uRGA9J5r/75ogk4YoXOfMHR/BZZYJZygBBwlI65ufkkama5HAM
pI6B+ZgF46Ee+hBpFcsPRevgu9wBKh1S4qpl14CnKzJ8RcO1B6te4JoK83zh4tCCMa2NuJh3C4Yw
QypPC4CoAnt/ohHAITFHmwXmGKtmXgtvYVQCq+X1dThtc9bzsOLIxsbKqFgRqwYZvIbgJMBTqZEY
Nvcs1+IBeWipzJDQCRm2YaHyUr5jbZRVb5ft9TSqR7caWFUUsPaoEgJQ7JbZlmw63yjFYuzf+hIE
WCIVm0TEYol9R1QoMJSkRW1FRosMNk3dTds1i/Kg+f9dLGBkAPAkIoJSYJvgsE/t1ijkqh4qjb9l
qSrgZIrhk8eOtoNYD+qW+CpOsypoyuSVxWqGc6LM0eSueoYQC21CixBnyHSeDSF+C7JIabtV+iTn
bMFZzrL403pNvdKAowJoi/q0Nq3n0QbrSZflZjaSt8qXNYE5cV3laXNTgOo1B4lTAar31BJ01uIz
PhSMD7YBnhzhvstzf12ZZRoHFhtHcdiysMigCJeBucCvrUYVhfROY2YwMgtcXtDftGQhHqRsI45m
im9NIr8rFm9apxHm1EiI1h8UMHEIQAsTxno6IVhmVrRZm7/oKldj1cohYQdT9P3GNEtLGnUBBxZI
Qb69Z9oo+Kz59t655Bv4qO9qohVu05HlDf2d5jt2IjJiKNwcUC+RyeRIZmaR9EnF/JDnL3mJXVQ4
pEoMdIpLIRm2pGqgKgHCkjYdH1nYD4NOm7DsCtS6RbnT7oJi9AWvZEo8PgIaCE43A/UzmEmvtCw1
V0mjTq+HV8SECSEdrbZ3eRkn4+OYakkHSvo0nY7iCKuPF8QzM8RfEsTT46PBeuQBKVHjAX9UoxjU
hp2rFalcTW+md5f0QYSwqfge3jQCXKCowfsYX8EREuHJIyGbIp46V1ny2ldaVuSu2ZZSe68QPta7
skz8kqZgz5CZJQQ+6z1wlHbBr8zIfOWxFVsJRgawIqKntsg4Aq/LvmHuwrH6KLHg+oXwAFzh3/Xm
I1sn/pAFkpmnL6PEqjLAQQ3ZiYp2PAbxL2mKDo7i8ohzbwS2awX1KpzbaO8E0dLMGKtSREMBI90v
MjaTMXaNMrk/udLRLOdqqJ5pLz4EYmCEUyNWFYD3AZe6cmGXz0BniN1x55JR15cndAiuyLPnGEnb
FIKpsUemZKwmtOaNKnxywFrhjcKkAmK19HUe3bSVEcDjoMedB05g1PKkjKTrXYqWRTkotqlvaPc9
KVMDxMydpLV3tSGIkYWe9J5vYUTQCo9FxY/Q0ORDkxObPRRhh7wNEV2s/Tipp53fIu93DQ4BPR+Q
zipJ364uL/zcryHXgQYCNBXL3+LDuOmcuoFE88OsKyr90DaZiNBcLUsZoXkLEFxHFQRZUC6Quh5m
2ycmwR9B/R2vC1o+mTRpAOn27/1em0xaLqKRlV6Uy2RykcVYiZJbpG1eRatRHQAMtv2OTTcFaTAY
dqcuFdhGl6f03Th65DzQswseIVy40CNnoA18no8sSMZGHoMa26hDgr1V5yDYj1a1gIQctu73PkaD
8YBn88N+2uLwlZNLKXNIEb8KoYTLiQQqSvwVL5IqeU3NWFc89ANP61AMSDJe+UWP/yoKyTTFIWBa
5SaCXhI3N8qWVNaA8wLTXZjaLMrE1EzE7ODCBrwUHYBzvuK6TyQ9bfgATZh28lR1WcC0xnSM+Hst
Gomc0aHmxfioy9l0PjLIgeKF9EghBIMzMk2qA9ckQoOUflpB5Yp2ekxgfaDthTfJIsGEiUEVKJ+8
WwO36UVy3sGt1YhIMGBU+yJ+ws1RwlKwQMFS1LUOLIilpk2MLRGacoyf/l6fyRUmCwWxmXdC7yNB
dAUVmolaCMSzsz0qdaOioTwlPIBggcM7/B3eyqHRo2sZ9+UwWMoSzeAQUAuHTNekxgREMf6PqOl0
k4gxRwiZ9/pD1UiwkHqokY1Z4ezH+ihxrnDV8TuB9xXVUjJgwdPWzxCywOlhlbqyT+sbXasMP3b9
WjHgDLAh27sSBO44AZiAjV/32UQ++vdrC4ouw1L2qZFhr2AXTa8jSPrpRQhxJOEPc4jN9k7kjONJ
VAhoj4+JVk+378smh1wbJneynVCHQwEQvXegc5vSF6eTRzhYCYHYDw9hOGipT+smIWAd70Q/vtLk
USkHpwhLLTcomrTMOKTgs46KjZg2pIdyHKIdYVsGTFD2Pgt1YhUd74N3Ea2QXuc3CupGesbTDyVO
x/KOcY2Vr90opd210kpiDz6DODPV3CoQP6IU2QF70F6VRej3kEJmIpN2RCwl086y0pQsdAI3KOTz
3ihA0xtmban0VtAnLTZDO5bdkNJeUGMldk1ZapR7La0HJbDEXmq6ZpWbXSj5iN/8oF7XoY7IzNLH
tBtHXNZhivm6TwYQLhdVHmtua+oBsVUm9ONDp3E5emyUNPBRkaxlyRpwP+UD1YK6Mm0zkrvECtQ0
8HSZ1DYEpLtx65uZKK6kTgqh6SRURig6ecKBHR/UNkiEgwnRh/4BpVZS74WqzoQ7nBh686GWmlYe
Rh1ST+Ag4FwKq1vwb6bJyo+Qs3EneBLqcyZu2TIg5+VYFcbb/6Xu25bsxLFtv4gOQBKgl/MArLXy
7rTTdtl+UThtFxLiIiQEiK/fg0x37G3vc8rRj6ejozIqa+UChC5zjjHmmEkPSPu7TM24bDWmSph+
cD/D8bDS3eqS9moWw8SKGnkA67ILRGU6e+BJHml9WTKTuk7+kCjAnDHKG+pTLL3fybhgSu+JhY8R
CiPjOYtPw0CNya899AWyuxvYpqfmhA5g87rcrUygGdVZ0H717J0YUjJdZy3KSYoz5koG5aVZ9hjH
eucKtfKyiWg2zbUU8FwO8Pd2kVSXVfU4bVBks1JssItRnn0aI58xd43JsUaigqrCATXxBlEXL+dA
ii170wGZwI/59ZeRAq3JS/Tyobgc9LR0et79xNPlps2sadKrZIuiHBrelmmfX7ahTXqw73Q5zsWY
RQqP0xCGQ+XrBsV/zKuWSc6aN2E1q8kfWxG1MJDMNYlSc40qS14sb7KWMAXnbs6PqDq3M5P6Y94I
Ee23lHYOIxWFCVv2PXbtSbLbCI0s8g7U3qSS7rFt17aAf3yLjaA5jQplgaixJOlxS2GJujg9xY0M
aqpjo1tw48McR2z4lDbpgOv1bcf5B98U01RZ5MEY2bTwCidIlWTy+BLcP0IW1N3wI6an0uHpKyOT
gWTnVq7HiBFA//gxOjSjfBr6/Njy6XKUJYFjnUdMgH1AvHGZue3xOfP6qBI6Kwzf1AIdynGWOIGr
dTJBkjmglAjvJTFUpuyvpNuOcR4ozGvnOvKRxauIBl1I+mOakNBMZ6sgXMmrFcbj+VQpSD59hDdI
/eQ/zu3g1YDxiuQ+XqTfabLdF21+3LLCmzb7U4aZhSvAzDCZnkW0HRMss9Hx5lmI8LuO98fQHL0+
C4UjtphW3MMyOFy2+vk81hIyPQNGlPgd28yYPWlGBYhpunIAQLCRkuiRgM5qL7NH7I7jK/M2Oh5O
zOFlMDxmja1+xric7ez4N+KYviexstHTz6GOXj/+70F+/RyQglTf56npcQPJEMnlWavMKHuBPUDA
Q0/pjp5tZZOSRsVPSMBRrV2y1xc17suMqYbM29vmekh4EKxMtFxC9gbt0UaM0pL2HT6SGhAntgLM
IWAeoeNwBL1Nz1L8ssubeHrmryM4Gqwg7GuvzyRThRwNnuzgxJOr4IsjO49fX+3r9MiERpvDU0YV
/uLE8u54+C0LEvO0SexxGUllhl+GcYpz+WGPFPXzDZ6UHMP7OpF2HzzuEg95fEuirMPfHTJZzC43
y+PWXwcUxPCOfxnRK4jm6IPGBt1e7xBrQ8zVHIhWfFqhdcCa5m1zIB9uxftVC1TFz0nWDJg+jiFi
xcPbBcHuGweE/vjCdDl+0KUp8KMb4mM59Ds77n/wWQMhi++aroHxL9Ry0ZOcSNKQK+1Cnsy35HWu
qNbxOb/8HHLeLha3symi8SU4AUZcvDVK45xfkmlH5w1Ebm2x1GaK5kFVsWsELs5aOSJlmjt07bvu
ABgAssFrkv46H5tjOaPF5QH06OCztjhrBItbuCHcdRtKtykcpnpo5GjXoxOga4DSJjzx+Dx6ETn8
QNDIuod+8vhn6FeAaCxeE0BFExiK7mHRswAosNoWV09kMy4fs0FsyAJE2I+5v8K2CdD3RqYUO0xh
ZeeLU9fjiO0h7xwEd9fQOdh9+xxnaAWanZtuHLW++gmSt3MnbXv2skO++y1QRwm5Mq3EcFzIy5qZ
xqLDgDmxarF/JLIY1xnWHKtcsys4Ix+PvvHGYYiI2XaNJ0JDDsdO2R4n2OVmS4/hSzZzzBrgVccU
f8VPC6dX/HXiIbiMylmpFD8sJjg+PylAoVGpuh24MqrR9MBLQBYh6++JSSw+kUE3hUm9MCg1nn6C
LHvCOivOfpisSK8bMe34jv0VehNIy4EaToxq4KUi0Uh9+x6501DNaAuNPLTX2bGeZroqUAuNLmZs
lSQTAWeeC9hp4L5NsmPwvCIHVJD6QoNhaDv0aGS3NnR4ys8rwjMR3azCWaseOGkPkHL02LDucy1I
Nr+lgLGCAN+O5unynK2Gda4GdAFdcJkDBMq+0IYkSMlxGHK8/D2iO54qG/rj2OiZOMbcpjbB5Hsd
yXYegUQTFSuy3Kw760X+Vu9+jZ4sgmmgCruZePYF+y3mV7SaHSPQwkrsmEZmiLD5I708UKpOIV5F
ZM37cTVfMh7klDzTrcu6hyybTBBnmo5ujv5eVdJu4oQTjXRojd0B/46qokty+xGI5Krn93EztU1T
CRaI3N6tOWKb6Ttf1DKln50oAE1crPZLzys4FqHTxk59SmGmitNhQ7KfJCNiyjxn3Cces7xveVot
+GWUL2W+gm/b6p9P8vouJ9MCIK5g2RuOx3rZbrpuOfY/HppjN0H0fyxe5frjE8MLei/a9PgdvBzQ
TrMKTTg+KAjQif6EzP3gNhT4cizlBtGieNjnkJhTi4V6rEreH//l55RFTImdCDqm4z+94uHHdho1
lUWbGpKXSWrj4tHLvEHX1BUleHjRYRc8vV4nFFZKhGX7AQc6sF/4QRGWQZe+x5jfFJX73QNwy+PO
tQJ/+uXnhZjlONImTJXo6TVjG1S75xpNwIynb/XrhqVfgUbY6B1gdNRNBwjpbGYphfq2n0b0AJoy
Hz15xQyeeV7BTS43Km2OME7SDdfIl+64Lf+y4CKY2WFeC+aPRW7Sgzyth3U75mQu9hTiNSbd0Pcn
2XZYjefXAQEOfGx6Gt2h8b3UJRGayaaQW/3Jl/u3hB5YDvaHwwzvEFJDuf0brCxncAjAq9MnOY4Z
7jpvmg2rYR2xzU4RPVZQtwB4keWipuPe/5Dd/ZrbHZfPDuIEJUkMrbR/x1mt38ZodTmgqtetsQUG
jLtAHoCV9M+X+o2kwWqKoVDDtQBZ4Z+/l1WuhZ4KgVDy33Mk1ts4VpMRlL7JOTgr7MiZPF6qVy3e
8EgtxSv7uTn+8738CiGgrgDzp0A/HXRigqwQRO2vKa1YoN9Ch+/mCco6bGOKJUc87hwUQvB6Q+j8
p3H+3xeELQCAA7S1gg0x+70pIijVOOn6WLybtgEHRaNx4l/nQWOb+7my//kBf1M0HU8I7DZmsJAr
YDAK26pfn3DrWtoMc5dBsfmyY6xyP0D7kJHA2HmjrljOrRG7fetXEtq698OxnxOLrSFCX2icR3+4
o19nOu4IqVQBIz14bKM4G1Tdr3cUeByteSDTu+51Ua2I67DGN68F9nVVLAqvQFLoCNOaExwOCC0i
edxIa8jk92qZkNmfWY92jzjKsbWEClv9hI9jfYjkQQWCfLJaX/ks87rN/vND/P4a8eJAZMMNiAGS
hWnVb6OKcxe2AVu0PEinj51pfwmEjGODfxuiwtM/qLD/b9djMV7k8T8YP/42Zjl05njBsX/4eext
jYTJYzxiZ4X+1anmP4LWDnPFIkEToMOxGUv1f20HZBVAohfVotfBEQUjSD7eRq47rIvBTceB8c8D
+lKP8t/gEpI9KDQgM0+PehUU0/0O/A/xLGFSZfi3uAWg+3MCppk+gir05TkSr7VYhr6Ke2pTGKra
DpxA2SFoc9VMhi3/0K5ooPP0h/t6lYj8950xoH0QLKBCIX2h1qFE+3W+xjGYlVxJd7F7Gkt0fYWb
LQbDwzTKj3+7fQAlXY2uAToKuxaBRuBZieYvc9Lf4ryFNKipRm2A3dylFOhB/NgL1jTjVcDpzsYH
sSmdQKorUpBGn9009UhkbJvSYTqh1/aezlU8xiiFqgvLAJbdkS0ZSfbIXxk5nSGdIG/E0CfTdq8b
uXBIefySqQSoRgsJyRVShVz1dRe1BvvZzxAjj/BnstSvgQFi7ALbffayEb0mC/plNFfZp9h8kdwd
B/m6pBFC0hFVnt3DkHoMN4KkzOcPBNYf+ILoNToxoDfx3mJTJLtCIc3cJ3s5OMsHVWcm71CI+m/Q
YsLBByOP11DkZbKBG1sxvvtUHMdwPsG/9xrZgc7SE0xjccleIy9YbmLwDdDBd1vvkBEBke/a7gNB
4MrJQxZmTs11m8XRkc67xQIpDa+ZFF+DI1Mtte8BnAJDycETlK2ci1FUkR+bNe7LCepQlj7yiZt8
PTVTRtn0ngWOir/3YAwOTgpRHBzYH8bZgQZ4rwzw4qbGPIcg4CztlCRt1ScIG/8OSB5dccOybU2/
JGwLc/EA4EuYtwPnrU5P7eCiGLkslv52dJeUYMNPwxjwbut1S3cbyjgCtrBUCK4SVlSBBrHeae5m
t6MSqV0V8mFeWDCbSsbuQuNuXp+zuNdB1oIiZEa363zo7acB2EmEMuBX0uznboKuB7zJ7ooeO297
HmSXpR5x8EukBOj6iPTCMB/HxuvU6F7iuSHvNJIuy6FpMeVi46xPsBc1Y47bSLVOy1VHC3+PbXgs
nszAo+7cK9awUqJg5okFlHDVQa3iouhCrlRM9uvebssVsIjxXW6ztNo4kw+5mrsYqO9i3wtM6iva
sNGVWH3yubWm+9TECrVVPBHIJjsyX5CuAhSCOfxtYeIvo8ZyHFaT3WWrMnVOpcTbjSN7bvONntpR
+Td7283xCXH1fCpCTDrM2Kz/Jo1/ShNqbi2Nmtt+cfOJOYDIkJI0V8voeS35WrzNjYTRjzLqu3Io
Oe2kacpAh6Fm6H5yU+xpfw5iAI87GEbx1UUYKtoO+XnFV14XyKie7Tb6C5QL4vvEdXfRW9LtZeAt
O8s2Hp8MTBj3sgPI4sqIjM2HdduLr100MCTjvn+/Fqk6xekc39CYS1XCTJXcUQBtZzu74Ydrc/EW
8J+C4mgm/HsCsgYZSWKSd0vaSnU2YYhOievnd26hgAywFdQubP6GOBvQd6df4RCTcyGLT2pJebiG
hsB/cyltk9PozYxERUExXC6EFT+KmeV9DeNae9NzCApqmszt220hGplOP94yNydTJQo5fo1bZ+42
OETfuiw5ZqhgBwvaLOvNhoD0Ps71cg38OrpRmsi0LrD7fUdrHoJ+BnuRoKMp9I6fVzOtP6Yo2qpU
JftX59oRZpHCQNa47w4zV3amQzfj0fra7KvebjLfwLYsTox6CLCwuwpIiqplJR25oUXcmRu7Tfac
Gp/esq7f0DSefWRr+BZ7IR5oguWzOI/ywXyKYba29UteszCSE83n4cFIaj8HsyGqikFQNw5lS1Ax
6CpXDYP3uCf0K7jlsSRpN1xGpPplGvfz2y0Z9Fsnw6wrPc/Nh0mG6ZPdTJ8eNvyojkusQQdt3B84
0wKoGRbeJveKbsX6yFMnu2rYl/ZrC++XEjRN/3EY0YDemCV5y0EDXJsUzRG9jcUNVQP96opsu2uB
2C8gDqjHRdG2UPhoQk7pmzt0UhgPzyLNv9oIYUmNogZEHKx102O2ZvqMjT7LKq72/GpORvkIpQ3U
Gau0H9JxMJfFb8mlNUv21RLxAZYY7Qf0bN+Ly2Rg+dVOffMjYEAucs69PyGQC0+z5bBDsnQC5woX
iDKGf+x1xrVB5yDOkrLJHf/Ah5k/k82Q960V4/OyL/sPjwleL/mY3lNIAy4xTop62qb5CRFiVLJ1
WO4i6/SXPR6HC+kSAW0VAOEHGWK0y0037Ehxq9A6YmY6u8pBrVTGDe1FM28/QJ1FcP9LepPEAzm3
GXGfgaxNjxyWTVdJ6PhT39v9tnHtdNpybLlIZHv1MNB4vrGero+DE/a9RaeOb0Qv2BzSKSwPNPRY
PECl3iRk9rebzddrtW4EvkS+GC4i6ykKujIoPwFc8Os9suJOCGnf7mkhPxQAPz5PezG/x4HfXGGx
5fd7Es1QIWXq3HHB7sBRJ6iO6nlXF3sYCOa7Hc57A/N7DRD9sdlGM1XQdsRnu7bTZzN72iA93vc7
y6m/hdRII7/vx/cNDL3QSq3ptxPJdXGVgLWrFlhovCmWhgBbt9H3SKRQkd0FRnfFq9BviFbr3AOU
Lu5glLXk8ykere7msuNG3K2RaR6Bk3QPEQ3Dxw5CdPxNA6hWJR9djwim9Xn7AJU7BJTMJOqGjyb9
4iPh16qTa4xeHLn/oNJlmS4y7QituEzyWypGW5x53A/8ppdoBg0mlu7lAsa6LvgOH/52n/lS9kQM
D2MExv42RFOOsc7idbZ3E19A1SSbTdbrAQ2n35CNRjDn4spU2WYlnKS4se/aBrURJ5C2Qd72So+q
juzAoGkUIoku+eLc/i4Ug/XycoQecc2nbexGeFKiOWmjUQRWZLarkhyRS8V6L5Z74B2tq4hPmvdr
vo+hGmN0noTgTqBYOEGIeDsjlZ4/MoX8zWIfsWZm2eGANkAYdLXMWY5GThtKFd/vJIh0KWFoFnN/
k2Kzi68LCkz/MqGY0dZyQZHWE48aDT/TtOngUWcjgTr4KqJ8e1IEupcylbR7O4Yk2i8rUsW2ivMp
je8Oh+WhSi2Q+Pu8w3ZaQ+K21yOwqZs2nVWFjsD6BlVCm2vfdCHK+E4w/EO89TWQll4fOiuTsv7N
PNO2mOuQtVmXAiJ3I9ZDAYKy8klI+xNNfCfvtAS/Cg9EALXVPm8oLyR9AHWT+1ZfDQpua6cGVN+9
VgA663ZT2xVpaFLUWRHLHKBWa5Nr3VgDQtGj4XyZruCvszmdHyLGt7zqW0FhsUY1AZgG1O1jYiL7
feEITYiF89RlRG9fcmoWmfq0Qggno7ECuw4x2VrmMnsXIjrC123yBTooVNhJZ3xgjCO1qW/YhKYi
O0nToclSMyUbP+k+T3J5MimKm9h9Ei2Z/wA6thdX7VTQr82yfNl32XxopPnScMPaEmlC/7RCnXES
hbCXGIdHjE0isyCw8v22C2n3YIny50VaXpnJ7KaEsVtsyr5n/ROs5rLa2iyUvlAU+yss977NjdjP
+YjKoqnZ4Nyvca5UyebWqd5x2NBH7iR5yiEBsrVagNZgPmDClFC0rd+T0ei3ZhpccXJ53ty5cRif
/OTQft1vzSKugfs2MEPpN36NMt4JRs5Td9aTYMgj4+TEZ4l+04JF96ne6G1qQDuODdpeaI60qE5T
sXwdfO4vcBlN0RQ1xyFcx3yZ3Mkk2fgABeA6Xxu7ipK7Nd6qSTdtRTO3GJhE9wIqUEga/bXL8HCn
AJj6aRdWfRdgrqdLC4astliUa4n+1PYBpzwOf5XprlYt4gvcgniHU0edPbrRV34w8mOrmuQLsLPt
DNkNv4wx78+5ydvHqI0tunVk8lM89B+6FlquBonbOU9F+3lcUxSnMjKOn0ks7I1PidhKYbe2qBTg
zRthUjx0EwOjVjBlh2SevGmRltwsa6K+aUnyL1o0ySedkPVuAfdaMzON1wSg70fA56k+9rTNoJ41
nu4zIQjiVmyOxySk36g+JPVh6I9TGw3Gn8eliNSpyxSoTMDBY3Y9sEGNlbNqm8EW7SPgvnxtk4p0
2EfKDDYY7L4zLn2WUs66TDvcQ9l2uSwqje+tAGBhTshg2HWf+TSH/QikmBaxloaBvxnnvwyyNonW
9HCp+IKDF33ceVSsy1U066yeTRtdqQnmrgfzf072RftShci8YTAve/ZLYXA8IPM8wzgSeqZRMHIH
8s3emgBZSGkbhDR3m/PmWafzpioHoHAp1dJt3+Y5YK1gUSJP8wY45PcFvNNSglNbTkO7kBvAzA1E
T2rbEcxD+PmDQgQqzn0u51sakL+VEcKRue7EFLFTNPVQ7cb7wj7Orus+52bZKu2Ig0NyNMUPfs2T
J/BjBYeuBzFcmc2r7C4rgqob7H7DetomCYeJaeMIPaHDiMYHItckqrw4tHShj5k5WbOgRgCaEkyi
ispetlQv52bJQIb0umo1gjR7OtJY9EYIk0oRU5NB7J8G5wf9Jh2T1dXIKoTGlsazcTeVTXzThUsU
p+2Als2eCBhbJJMiXzsIP6OhWqJia8UZlJfe4nstxwzG58i2N2pKv0sUXVc5DlwWagkGquhKDz02
DfWwBNHr21AIQDpw2kcCZh67BTUmpNwg1Ob+bL2Z1Kem0XRs6hVLBUQIqoTIYMsFbpvZfG4Qqw3X
Xvqo/9tNblvYSULB1A8nNoEtexJxCvbkYiB1mofaBhrFLVysjMZ7oBEET/D+9h4o/gKhOh7/BwyQ
cjR7h7/sEGpu5MY+oQo3lU+vcGtkDspg7vgBbqaJ2Mwt5yghAmmKfRz4Bdbhnn9vqIi37AJl9I71
NiWOq8/erBIep0OBcpkIma1o1wxHBLbj+aOXABSKuxkB5fYQtzwOtPKN85O+7OCn8LZw5LVj+0wK
Pyx9zbrZhwFlwXg8tKodoZNwFWQrpBdPZGZGZSc0HZOK3MTeT2GEkkjNiHGQOzTT2RjUVacQ2o21
ho7oPoUcC6G74dgxA1cIogp6UXPeh2CAoy7AQlUFUZTvVnpqho2q7mRWaGY4sINhLO52hH7FSURd
JsBjLYIbXyZ04vSUh53QC5i7/qMpfPchgj5mhksoiuJgtYC1c4JepP8eD2jZB54lllafxsxxdPy1
UJps5Z5OoA931Je+6ORvuGqWRwZ96xWQXHU3xoJUOs38fZuEw3ic9JBbLRxUrom6pxaWczl6qNM9
R8WvCRS2TqseLnaOoUPcCrMOKK9Z9Hezx0Jja4XdR5nhHPX1TPbwzqlo3RAgRN0JESgyRNEaxi42
o3OP9lPF9hztYguwz2jWKXlXaKVZvaph+GZjUNClaxekBsMeLchGbJvIE8IJ6668ZHr53kTbgbgg
okangl3L5oz6sUVE594nBeQ16cQHNK6k43hC41F3lbgx/9wtHQVgmYsULt0AFBVDhpoH99CjZ6mv
05j5+RPECxA+lNZAJ1dBlTEtCJCSFMoggFsPDTJv+FBMiMPvN1BmW7kSnZ9ynXU3UePgjgHpNMoj
oI4zPcQXafCuhk0PB6kUzfKCygO8mHxropJAHXc1mW5qKw/A7HmH5ABzQ/C3PopHPOduzllitseA
l11TLgp+aqGO+BFBfgTwsDXNXYRt2H1BcrnKt3nb2yPqIqm6QgST3Vh08lHP2CJJuJCFtu/GlYh7
CB2b741NMPLFum8QnMHyr9T7rrbSqHj9UGzMP662k3gElNeB3837Ebtp3qPcQDMYOwA+zGvewoUk
AWih6hXqlr9WQlHfyLSjVwNtWwgMLXuaRDOe53SIP2XWJSXPoSSUttuhsXfoxIgKpvCAWs9U1al3
C8qyugESd64Wvlw3mYW+zA07BJ2NWDfcLkeR9GqRDVdw9Q1o8AEfw7yMCQoe62YhC7beCBULqpxN
DoEgadyEoGAI7p544++aNFmKOmYN2stBymDer1s+Qzc8D3hK8Pn5F2olGuL2CMDfTNER8bqCogT9
qLxXZaYFh6BET0rWONBbaKcAlzzuPRCAcs+MyU56gUSuJnGPNu/Thr9pGARxEH70pl6I+Xt1cjil
wm3VOrPwOcdusdxu82BN3U1L8c4xO3tcjsHbKIIq54b06XhPOpHeFrLTOYQ+IsD4PBH8Nopk+hw6
pW+2yLhHqO3aCiqu9CvqWvwApiDnoVLMtRatz6gKtV9D69DrrICFipeq6LD/WtLdtkkaYJaQrexj
JKTZHoBcadjJ0RG+Op3pk8+KQ7NQomGqfRihEYlP+Yr+8tXOU9QlTCJmaFqYtPK9ZptdK5ybiOoQ
n9eS2Kk4xi17s5IVMDRJR/FQdD35NEEn0ZSL7z4T14+f7AxjFakGYI/QRELq1CyY8p393ERrDJt7
t0VVhMjj3noU6DjgLl+GxkfXtsWirq3S+ZvZz+PNzCZUa9hc3wEXyNH+JS4+AjFWOaZBkz2bdCen
jcbu3WJDeq0duhBW7VKsR7QW9xC/DIB4cueKK0fkkNU7jxA49Ypvl4GlS/cOVbyqtgC3aoupTquJ
MDiewEP/dgijhLpvTT5JEbZPXMxJaZyPUfzI9KkvOvE3hMFxTRmdPxQI9y8JFcnzCA35pxh/wspo
w8BBtP8JVTPF/Qaa/mKWGauu8F8hMZ4fjY+DKIt5jBOsg/2RN5FGRJNQOHxsO1rq+cKRusghL8Ff
361Tav9qAXbUaNUJJhu1zjDnk8kIa4GOPrWSULTvAqp/bcyQgMyCVlIT8i14oP/2pA3wIPuMA0r3
6KlQoCIl/4SMduzNO0vdSNmbuZUTdnmHbj1QF9kJtR2g+bfQ9vB2NqAMxzc0QAwTLmuKaou0JmO8
zfI69rJv92tIscP8QahtZd/YQNGpvR2LfqaVoDaeo7pYGF0tNi8NPQoqY6FwaDksV+Ma0rlkR9hY
xEFV6N5n4+3ahw0oZpmlGztTOqzFl2wYZmwq6CHSbWi7mzMZsxpxHpQGdRSypoEkhUIlBUExwnjo
omBSAzYInq7gTiHmlGb8EU9RyF0NShJSu5Mza9AwQt9Vo6H3MY04ZOCYgxNokAYWrfH0diHFjBRG
kS2z9uNYrGJpa1CpBfI+FP2orX1o29H5sXZrVmTJKTbEu+nZ631JQolvMSpU60gRkqGXh8TOcCVQ
6NjyCoj18SQ0a2LeXWSzwcXrLx81e8pKJQqN/wY1e55tt9HskDDftsGJLqs2GOLly/mf6blfuWSw
htBKwCPwYOdBKKOO8VduDlBZMcfQ+f/oR3NUAS2vahDCBgtK2eWSeoi3lniLUKqgWlB0f7iBX4nZ
4wZAqaPMFVbjYAlBCv16A4oFVBE1Kv+OhkzHDfSvGo1e8w4zLhrBi70ypf+RN8P7scf/f/Vc+NXN
4f/cq292dOPf8z9+6vJjPMwQ/n9wc3gp3/l/uzlUdoQ1BWjuV2uIw//h5S9efRwS/i96VDpybIOo
yU8zEPY/bRzIv/D20HAqI4xAiU9RHvnTxoFm/4J44JCG5HGGKpsMShbQtYeTA03/Bf4/gVsIQBbY
L6MW4j9wcjhm6X8zzHn8YtWOL0K1XZrAZe2Y5f+jzC7uILOOBjRllWZAIgCxdd2kbvmDxOdF6vH7
ZY4qTwwBjE6K7JjL/+My3ZqSBfUrDaiIxL/LUhd/nECQQjCGPfYdyij8h7Rd1lvP0FwMxb7DsiG8
5pEF7QD6F62P8/gvSMEbYHjDUkAIGSx6H2ZpF92yIevfSx26/hY6RYRLHOqJB74uSHrZ0EVgpfzW
jieS4qQr0bQz+txDY/C0dqr9uIAh8Zewgn2sZT/zJzXCcxJMEItr0Q3t7aQTjSbhQH7eFJ7wP/lB
H2qN3waGo+IQZF6MMjZ4Bv86MEHogXUj+Npd7OjNwB/yvXiiw4eG/UFW8av06eVF/3Kh397AjuQW
KTouNDX+r2DGh6lDbEL6kq/kBK+Rsti2mxnQ8H+0S+K5wI+gsBruENCXoXD51+dDpYVfyBCjkCv0
yPhHDka77caTFzmwp6U3Zcrm/D9UdLxcNUUkceyLWQ6Tx1+vOoEPR7C6CXjNe16NUFKeoB9BiXTo
08dJ9w6hbQ4madUpIvJpHi9boAhCSVL8wbjqpXbxf7xgyHGPSjGCN1zw/HBs+fVWXD+wFfwFGJ5s
ZAiDkcChD32abiVOyIkgBY/hjR8c5Q8FuGmkOq7r7ycAYMhjFtQBnOPZx3cJS1B+hUqM8JcaV/GO
Ttq/hWKAhxtjkwSdWDTQw5JGIQoX2nrk35PNYH/c7oHcO/z+nqVG3cKmIHvcIrJAIk7abC6TKWfP
x24Tn1HHlAAmsVA1nezYhnemAewGXJ31SBtZABo2MghNIG6MtxNHbP1lCjqe/rBZ/HauvYwYCAWc
aDnDwfp7yziW5f/F2Zksx61k2fZXntX4IQ19M6g3ABARJEWRIimJ0p3A1KLvG3fH19cCpXqpCNIY
pbIcpN2rTAEBOLw5Z++1U7oQs8aO26e777v9R5Vo6msnTXVmdJ7ABZnyeDsenAgSToMAZgIz8J/z
Uj11o5sWuRbOrlFFXTChp/HpsF5bWge+btKnSHqEVI9kB95opdahi+mHOyoqK2HdbYPdXmjzNVyV
9gr4Q7FrraKIZWlP58LgTiaKpztlH0mvjmGE2Xb78z9mUN+jk6uQ+kR0zMUBhS+lnRFDQsyE2d1X
difOJVq+9HCILrHZHJm6i9RsM+X9cUn87F0/qSWNer6xewfh6Q8gKs3yj+qGlJ55wRkRPUNWXdTK
ClDp27WihNuMxqepshw6dRzXEOXmZR2KpiydUDj18iH3THJosnwZzcPrk83JYrY9I5uEpWBLXbGY
dk6kaqtaJnoqvE0+jvveGl28wU7Dx/76ZU52fttlHELBfNhLrg684mTQqKWl3gETO1xtW3HwktMu
UCa64nV6V5ljSudbTmem7xMx5dNI5ZvgvM22T4dNevL+ndTDxDXXKJt00CLhiqWhOFBYIfSnQAnx
2aYyTdbFiB2QnpKsiFyBX8Ga4lrF+9d//wuPmURipLRsQRzD2bhUf44LWy0r1mD62xaHh0iCxtxn
+ZrvX7/KScDEr1/smWx9HHYpOkPs+DK1U6HgdDqN6syiX0JFaHdlKWa2KlaC/C5PbfufRcjqMjE7
u0DdImtmwTr71rXIK9rKp8k4Qy6ne5+ZZ4TELz4Cdm6ez+tH6HqymqoW/2lmTYy0KptiZ9a1S7Y4
6d9fhTOG6TpQLfFZn7peu3QggxnJOociA/NuK+rQ7Ezr8fUHfcw9eHrOfN0krJN5YXCeOPnMPX9y
DXo5ROlZWb3XaPwfehSEF0lvrTfSLdMLC7tBRAs7uXz9ytsbPFkbN8rDb2YOc/3xGzYpeTvYMbTQ
LjhDsxRmmxRed7W7wlZBrE2yfYskVfvkKSG26Me0uHv9Dp6oqKe3ACiHui8oEiQ2J4NspEM92/62
2IjciqBiUE6hJRTmpVvca7MgZ2uY0sM4W8ul7XXDm7Iw5guEXTJeK2+6wiPMypqqJJr8cT2XlbV9
Sad3xwBjkdJRxRn2yTCbqTXOTU4iGK5+47Z03fmOKitG5CpYl2ssJN1w5qt7aTCwDm4TG1u3Z8uM
bPB8NfjDIuZZxGr1iClUaKBx0gDVgEHXKacq+laNvvr0+qt4YVZ13e1cg1bcQAp7MhiCdNZrp7VI
P5t7tmKDxYDsBJWX1B42Iaeb7DpUbmfmsheuygBEc0jLiVnVOxn80kwHmnboZHuqlqEu+vSzWOoe
xIYlZonXBWhWRGemPrz+a+3tLz55tcRkGC5fN4dAToDHY3+QWFNn2sRRrkiEiQsM4dOFC4flCkN1
4uxSV++03cQO7KqbN82pVc/aTzUpjRZQbdM67Bdd/0ndv0gv6jL1DVxYpB/B8iGIKM4DRZ5iDa3k
IqBBniACWLo68iqbSAOOYqvYG5Xvv/dTG7MdFcVxvjDs2VGXI5w0uh31CoF+tKhCvxlLNTp71eY1
Cgd2nBChfPeD6UtrjkzN9G4ozs7BwUhakxm3KVxquN7cEL1NxRpFANCOAU3I7MjdXIvxHAb3hY+E
g7AF142N9haHcvwkLcSd9H/ojFGJnt4kqRC7wqAdyE62zQ5zCru1qEsdNUElrjXHbt8ESuo36F/t
C1XSZfPVjF43s4Kbnu7O7WIJDphnXvcLb9vD3G0BKyE08XQmV6aTjiDF08jUG/d7wXQGqr9fzgSE
vzCf+hAQmcZ4HB6j+vhJYD+ihEcBLaJ0x1Gj9rM6NoWb9hRN9Tz2k1ZdG+jg3diffBlRNtaj/8Xv
DDjuGU4AvsTf1s0/toyTKIntUK4WutiMP1FZHyO8aOkZS8JLO1OOUngFkDQzV53mGHGAq3XOzZQT
Osfd2xUeMUOf0aTi6t8rZ17obNVdcNnaunlwzCHf+73M35njGlziYjWBkqih+ZhhQoaAs+rELGZI
0FRRGWceyPP5lI/cpuix9XG2XdPxA8FxUuZTyeJaNx5rRGNlu6bTi8dNjXVDz9S4VGnxKCfdPbO2
nuAft2XdZpu6bdy5MjDQk5mt0YcggPamhbAnnYvKTJ3bZgnaS/zTzkWwIp/w8sX96WoI9Oo0Ha8K
vRA3Q0th1mmyvv7rL4DbsTm88DTYnj/d7h8jQxkow/S6Z9OoOUOMZXKMamXOZ65yAhf+9atdTnQW
vBQX94h5/LyzEVKMJwT0uMycdtC3x7gfFDB0g9yrQ2006zvBgf/zaugJEgVgBmFKqzIec721ybqw
GuRfiGyisUB8HMki+2p6q3do+twOZxoTZz7Z54ddirhPR08ToyIf7vH9ChQH7TRRHhCi/WpTF+9C
ZB0TnStZTmcezvO1zqbKp2+HOQrtz4CgaW0jSFI8mzUp/Nt5Hao8KirrQ69090NOXyOqHOV+fX1G
eHEc4jjDy0OdHG7d6Q6rpuwGb5FxGGQfPDvp93riMDubpd5ElSrXbKfVmRFpHKkQIK82QjucYWh3
JJiK3HG7M8l1Lz3yjQJDpMSGZvJOVt7GauUsOE2Fsh31fdpLilBaJ4CoI8k5S2F9YQKAlYSAyqQO
xKR88hlamUtdIOChQ9Wx7mc0gEDhC9mz2wj0LChRAWsWGGeO4eIizROnieq6Kaooq/BURzqWH2S0
pp0fPHfNaKxVgKSiys2m4jbokYfup7Wu80ghyTQuXn93L947I4WDDlZzfsbx4KRVjqRy5t69xRB3
S1EUF62vAG9Uy3BoB7t6ayYzNGhSo8YzY/X5UsZcQZnjqWTOgzu5dGGsA1WJgMKMb6HPM9mCAdao
J9SgGpjRuymoxuuhoMH8Q8eo914uuGrj13/+CydQbsK2KMtSvKTRczKZKKdEpgPoLpztJn8v+sKh
2oK+cJAOLUzUGMvqc1TQMW/MKDU+oWbIRzROqvjQC7rcMDjZnCVdpp/Z87zwdABmIsqDn0sF/xSh
nqsOiW6KY3xMjfXzLCZIQGNrGm/zBePkQXTBQHJ33i+XSaCs/LLjcNF9eP3pbCvX8QaWfDveEWVr
unQcGY4Hh9KSMRhxFlC5JtiTAdLEUqXnziMvfKyuyekUzpbjbcPw+CqNr7AsoWmlfRmkSFn7IgN4
UXh1qLWuPLNYv3gxFk4qDsj68SSfXKx2A8hYDiiFFpReDuDiy9TUn2jeGh//+uFR4OSp4TlkjX7i
Xf2xGpYe7kmUP3xZTQLLvZmXXalX+Zni8wlY72k13DCCDoZKmgsczI5/kFfli7LnbaoL3BxRzyo+
ZvMyWpd53o7/uCg9zEuvNIMYHEMVr6lRdAjvSZQW84xSbgKwPcOxCUms/FnnaY8k1iVMg7/MQr0A
bSpqladXD3//cKh30NzkjkGMn6wYVBUdX1mLFlbSN3b5FKhQ6Z19ZnJ7fmywqRJSLwQqhirIOdmZ
VXVP2QOHaYhg141GZtRDbo4GNr7Mu2Yfe65de5I9/+tlUDTjNdACI1vuZKnvs1Ib2QxrIeeAJuyQ
KDyaZtbH1jrOBOrhQcjrRF7TD4TSVZVLPJUSflguLDPuYKtdzoKUGaf06wswbum+9wfcRhyPL2E+
X9vB1IzXxTQOZzbbL3znru3wqRuMVSSMJ2PIXFtJfHiihZgCe46lQ36hKV3t/v6d0yVljaFb5Fn6
tnf544PIJiCpTsXZtl1H5wokeIZNbJjOXOWlD9wxQOqz9vN9ny5oa1rmtoAIE44IeeJBupDtOrAj
cWWAjf9fzCYQoQ3GFx0+97S1J1dHrweMCAA66wxTTD5cImFMD0hSg8u/f3p84h6CDypFLFnHT2+E
KCKanqGFzGIKG4SClxW4+TPFshf2j4D/ieMiifepOXN8FVLTvGGRzCbY5KeIrf4A93BCJjjey7GJ
C+gQZ97X87FHb4bPBU4CHG9QAsdXdMZ8QBzCOQ9FXxeWtkSgjZjyzAh/PioclHJ4apHbbofWk/kG
u7lBhYOVbJn1ag89BH1hvRreDrtEevjbN8W16Ewy6zMPcBQ6/kVzYQyZRihGxOlNjzHEAjPtx/XM
3PbCMYgKHvQFJM8MdtPZfvIfnxPeW5W3SQNSZhm1b0PlylBivrxa3V5czAUJYmNRDfc69oUbAR3x
DSzh+YJys03rG5l4Wbh9bAzzt1I0wYNEJ/zWNtfi46hDSTqz1Xvh8bubyZ1Tob01OE62etXSWnkN
2gn1cEZBXWvprHiTCGjHJubn1x//8yFMtQD0G8me7MjBgRw/F9vB/YlWj40TNGGEvXT6cArVUWPh
d2TpG9KHHIuHc+YnvrCTPL7uyW8MCJaGNMJA1lLqmM5gfSm6Dk+yUayx59fO+wr1OpihVYPIMUFA
WyB3lsHahkor2z3GGYQPpWi/vP44WOf4wce7OG5sY0lwQkH6cErEqF3MCipYcU/pWd/djSjMtQ96
t1bVFbxMp3hYm8UEqpumxk8fs/sQDXniFrE3TEV356AmC6Jh0PSbxu0qB0Df3HM+sFL/gTYfZFJe
fOUd8jQ1PxbOoBCTeptIcllSV2NnHDi7oCuePGerYYZsSzIr9DtoT5HvlyhqwZIN5dWCn9aJaWeh
k4chDHUTs6BB6KwscQBQ4tJ/jE7r3M8B56poFWK+o0hVYO5Kh+bb0qKQfTPNqNvZyXQ2cm0J6jHi
LpUToeDL2+vKo+LJWrs1bidU1Tis+kI9Wm5RZbtgMDwgV8nagjrUzU25X/QqIoNBa+JyLcU3YiT4
kn2EJgP/x8C5RtwyIdKH7MmeSRPVHSoV8WPQK3Qlo5x6dQ1vfx53KZxtD61dUsw7FPdsq/R2VI8w
GbX7xJibEJGu1R+szJ5Q5kIY7LCAQY6Jhb4Ed8JIUdRnfdtaEW6/dGf4yPwiHwX7GurTslr440zr
s9c39vcRWLwZS2exr9JkadOwcpbl0MC0ikERdV5IjXBg67HxrsGvTeu3Ht3wozu5pAAOxDlkXUIS
4ig5CprsWMNBWGMQGbXl1XunKTC3mwATbYQFgx2EBnSue5EBYeG8lHXiACXRXiItzzKcm0Ne3dcA
ED6NCDU+SVXfoconazB3B2PnJ/Xwox9N41u59O1jEmjru7UqcDGqYnK++0JKtPulV/RotLEyxo2p
L3pka0s7XiUWR8eoNt2aBnmaTu+NZfaQVnuj8bGphpR1v/EYO17RBTJqk7Iz3hLFUr5J3MVB6aMG
nCaDkafiAkKFunONRPui42JDq2H42uOUK/8bOAtsB42fZg8QHOh64zoc1khPhO2iABbeP6rxvSHW
gnZ957m4agmxKpE9u2uz0/O8/tT3VW7FeDmaJQKjjlqWkZ6S2eG4yYMSlWkCXUqNa+G6bRUWUp9u
Fmx+X0sMVDcVfu+v5aDa4tITRnHZV2wF1wbFJWoNY3xoiyIzwh5KJcJIhbkwLEF3vFFtO3g7HPR4
2xCndgDVDKnjEgz0oti5KEHaqAEEKiEAzFkT2hOZELGAj/TFlisWFCeYZhWla0KbhvGHNbfusoPU
ZOmibl+dB2fR0imCS4IyWnmC+F9M4kN1KOZi+d6MBGr2/WiU8drpqCNbA7syqvqp+1jVRdOiAh8X
3E80Kr/OXgkNrGvyYY661PbXaKxhOh3kBkgIOxE0w066uarf5HrftWEfGGt9oRHrsn2HynoshxEb
ORk/1huV0FnfxGLLz9LwmvdQ9Hx4/aYjcBhNo4BASJhOvJqZgIgu6vxHGxgCopquJZ/cJm2vG7UJ
3gPsCf/g5F4+2YD+mCJWCt5wBLGKEHyp9WWUc9xzIsyv9a1W1a0doVKf3uuWtX6atzLFPLjGiFCi
wemkJlLP4mxap48EJkMWWDJnvF0NR0E/XB3zs7dkybucWXuOMvxG9xQE1rtApRXRvchEiIXrMdwe
kCiwYieWspcrDChwDHLU5T1xZU1w24xt9W0aDZyHOOHFzukKaMcp7pS7dcidr/1Sjbe6aIcs7OxF
/yr6ufIYtqLUqYz3ekEhtCPJHI35zxkIzKOCLYD9wh7TO9RcxFVriOzdiK/Y4RF3vr4SGLS6dmzS
l7kXcAQ77J2LLKIiH70r2a3TENu9Pb+tIKG7MTTbXrxJtLmWMVb4Cs+36P0DVS77vWGCI8BVUxb3
ut9nXzmyUURPEtv/gpapfMzVPD3Y5iLXCx3AVkeRgNImvMpletSzJnmafmpmdSaKwXNnDAmZvjI+
LC352UpHPU7IJcoH11pJbwer4V/rNkdlZP8dLHNIB9mFB5cALSLQZoWEq/rgV/1a7xM+U/nOTXNy
ixUKN/PWQFc97jVT6FjtdKhBsBvg4AKDpgsSoiapr2Hi4fNmLF8LAGsDewF89Jt+PcfE04C+v9TA
4yKNSVzswnk7m1+oBzeYMwqRvklQ3NdXc2HCvEgIxIqLIDdupmpgrZocazQuTOUCIimspLylX50M
MUoiNGFB39rwN6hNki3eMHXGgOu8t7MGrDWcel3SXdWUCau5huUQSjpID3XfJ/f0QTF2Tm45btHW
oBZ2sOWzD8JfB/OQoN4BtImjgp95BaUvZ6sy0M9kSqshT/gA+Gmba5oRw4Ze1EXqr9rN6AZZFqVz
437tM6+e+DOzh7vL7e+MOcsuHAg0WegzYtLQlpD5wzUbVnHQkdrfl43h53umAZKzFq/BoFL31lKF
S+Ul3wi5AIzIwf27rXmlfoFTzKXt6Arz3eSaLTZdm/idHctSD5WF7hLOtKDaEPOToyFjWR0QEbWw
/U+mt/0azWXhIHBYee+kgTV7J/Wk4l83PdHDbeLp1wNAQy3udK29TZUd5FEunUk/mGoQ6cVsLMGn
ZWMbXxb9AACYIQCIJava4KZqjDquTQgJcf0kGBqR/99K0eKCqIMObV6K/q2NzE5fiTOHTumD/HH8
OkyDqU/2vY1BFgs4RU/yKf1qvk5yL/juDJ74TBUT1IsqEu8h8DFV4XgpKjvE6Vl/YR+I4R0k8siI
Xmx9CQ1HWF+UBLgaZezzsJTVErKI60moF4XmM9WSxWISlxoU5o07zsGtVkzTfZdk2Y279ultBvxA
XTUjn6uprKZi9Tfk/QAIHc/2gos0AtWwVBFSfPUPGz6/CzunJJg80XGagYbISzAguIX0iK3JeJeq
yvxc9rgzcY6o0gYo5Xo3Fc6hKLBnQTc70/HV9sFPAA3al9mkp6mvKnPQPvZWHhksmgnOubTZmzmb
pL0FivjCKQYx7TJTQ9wymLm59+hN9/fuqMsidkjOSO/5PrIukvjTMdE7zERhmWr+583wUF11RdFU
byrbXpbQhytcvMEPNqBTqfRqiCGgFOUliV7227mpWyPqPBi1kcYmog9N1AXDW2fuk571rS7rXe9U
gRX3M06lA9zs2T+A3M+7K+lvRKZSL4Z0j3XHKQ4kstiInmZMloE2yw/VoBUPbW4GcofJUcPuMGo2
ycxpM3zQW6tkD7SS081GpayZhqYgLXfSKUrcT0tQPqKIss0wCVr9o1N76XunlbV5ZXoyu2qlZ6yx
U3b1firh+scTQ+UdTqJsQHXqFxdkQojiyl9m8bahTEabSiIlIArcmhvsHQuIn4VEvnk3uqO3SdAA
WlzaORY7wNls0QgVYlwrR/OucfsaZMdUY+1dV60VMAfa68x+JdOCNBKwzO6N2hP+vmVf/H2BF+3t
VwnCOBogfTUX5uygY8Y+mv1ciBLl3tidvK0apd84CRYnLo6QIc6Eb35juZQf+ZgcGVlIxO9aSzjU
Rrr6XWdkWQKaJhk+613Q3KLNLpNdreNMasVCWqBn1vQnx87AlgSL2N0NM7ynmH7AeM1cMi2R02Gu
uh5WLCg7bKAGBsZJdhee2xZjbAt2AaGuHHPdV7CWx/3g1qUZA1nZbDreXDIllSnA1gJW7bzrkkZG
A1U41wnLuWLatwEmfkQr3984KNeti4wopy4EXF7WsEqzstuB5EmWODUWfNyJ0dcbS8yy1YVjKf7/
/zddh9JKAXswoNlNhewK+yidFkg7dFxGc//6afKFVh8lDY8cNBQ1yFq8k3JNWWE8WUzBGqCcDhXy
9H3ObHgiKkMoRVIkz8F3KDgL/es4zMNVpi/jVdXJ5IcL3eLvqzpEZ+LQoem4SUK35tYfJRCFsqsZ
6gFKGyZsfNzl+MMjEi7KGzs9hxB8XkvmFA3PExEZuijqmMfXcqyE7bQ18cM5ioVw8MZYjMX4s9Fw
JtH2Ns+c21+QrTmQGNGEIZTaJLonT9rq0TB0NmUk26VNzEmvYaHU1mCCQya/J1kt3rtOwxRo1P2H
UvO7215hqp4d6Cx9shY1m4ygg2GsSXkoV4/m9utj4aVCC4kdWzkXOQrBtsdPBImmjhu7Q66ccpdy
yTiQBrLoohUWxLsJ1zR8i1adGYHPG5YOVQV0XHAc6UqdRpF7KasjXxRXBcb3RpOGADkwFUFc4Djf
j55Ljd234Hj2rSzP1NyeX5vBv+lUPdiVREid1GDNNEhKv+HaW07EVVsKTJRLPX4ezeYL2+Dknawp
Doza2XSU548aKxr6DjpkNLXpCx4/aklejkWyKRsZTcxXnHfqK6Af/Q6WP3bERlWfaIYXZ5708xGP
9BUFDq1ZhKlw7Y4vqg1GUK3rkwa4sK4wsXAyWNn8tFCCrvmD6vD6eHphxDOxkBpNOxqlBFWWkwvq
+Sz7Dikk/Ip2305FtYOVUEVAY+gaJIELrQiqHiulz/kbD2XQc6ZBypndB2A09ysi3StDzmiT7DzI
ImHa7Ipfv8kXHgrLIDMg4hOq/qeaPlBdfpcB9WIT0rmAGiiQ6+11Vlh7vTe+v36t7a0eF+6QX9vb
QEfqgkj4pH0loDbWsvGQQC1tex203qBdFDb8pJ2Vec6WlWSnj/MqtZTikR4QKOfjWDxTnz9Fp9Ir
5Y1QnCcuDd09Tpvjt4K2znHTTVJiJmqqr1pzdf0I9rz9UBuDuNf63vhHJstaEQOyaHYMHpeNFd4K
/7um6UF75gW8UGfdcsVpFYD4Rcxsbm/oj0k/t3yte7IsLMVg7vpqtbEAscHo1tK/q7OWonadEbfQ
YswmGkzFBAT1+x4M1sVQFMvnhfrfbu7GJH79bT0fGdt90XJCBIWj5VRjPZgysNTEyCiquorliqTB
yxVeqNTXLqoVrNLr13s+GSFp3WJYMR1taquT9zJpi94zEOmVYwR+VLSnSM3C187uYTsSpIrddVFS
XrRIchVnLr795cdDk1/IRESngymRRtvxS3DnorC6RCFtFWo4DH0n8MFW3pmx98IjZeTxEWCKwSr5
TFnnuiAEN6lhRpbpe4zb+rvBXI09yATYlpWrzjlwnvcpWFFogPGhoFBm0T3+WSV1CU1zWNLmfkhv
nVon2waYZmRPiMxef30vXMqjx4bDc/OwESd7fKmlNgdjItADEdC8xus0FsSuUxFc+0Sem1ifTyRc
gcHC/paeND/s+FpAx/NiyXQWaZnVb1yoU48YecCGrU7jv82WVIow0cR4XQcaaVmr+dMkszZGVKlH
3UTBePba9gowMkmos7buKNGQvzDbICMp0YqrCt3rmXt+8fGYlofiF6Ep7dXjW14CifYz5WuiWFUA
4GyXN0YrjH2ur+vl62/i+YxCM5p3HaAp5BNmJ3lyLfxxJRFoWURzWq9vh7kc/Zh4O/m9IKN6xJ62
VJ8bF/XRVSHtlC6SmWfLl97Mymk3rANABr9GBRZbtCzMuy4L0uDMzuNJEHH0wSGT8JmEOb/jF0F9
e3yP1qRjcydMOVppB6rHNJepEQnsG0FUUa6WcaotqjpAOs3EYZJwVD8gIBqRCJfgK6XnQDJDBEEm
CroYew9uk5wer+tnUkOrFvE4nR/tJq0mc9gvZT+JsCc10gxNDEnkB89JI65qxxreznU+lrupAn42
pnomL7UZjlIsYTqpm1HCsTvzoTwtcyc/HXPQ1vPmCUB0OZlrkqTmuNom7LrY1h2EBrcELpZf/kPt
wWrj1Z9r6HV8ZGVcKrvq9qypoo1RBaq3GHukuu7zVlvCVrjewwj50fqnor/wYOWF+uaRLNWHRWCv
beROvPqQ3df8T1G3JiWGxVbVDu5fNtJNzLOH1wfes0mUgiVHioBvkv9g9T9+pxDCQBzbVhZpOge9
YHDIfRqUOKOFfL6tQjPA+chy2Dazi9x85n8umDwpPzcS6InFnHTXRT0H8jCCjMniCtj5IV99bf2g
BpIEozxv6ovBL8By5XPXxhAlW2SK0H20OJUTTmwqHYm5W6B6rWeUTM+fBqY3BLL0KU1iIk7FOi61
bUPSxovo3MhDOsOeJjNF3/3tM+dDZxqEr82eBl3W8cOgJuIUfKwUkcgdoQiOYCACaQO7+fXrbA/1
eNCiCgEdgR+aQzJP/vg6Gv/eHGs3j0TXZbGTu0aYUCnZqXpq2kORSvfNMhjWRnqxx6vByUtn//od
PNsfYBPgeWLJRvxEJsbJ6CJQZbF6gK0RETXafrT1NvRwml3TnU03Rukkd7YGb9CkL/ju9Us/W7e5
dIAMinMSilh68Mc/XtJqn/Vco58q+jUSOE/e5mSq3DPpGHcyKc+lZr8wdLZTqLfZp0AcnGIyEr5y
5LQUW6au1C9lZX9XeOzPvNEnJd3xK91M25yENm/mtiM//lUJJ+GpUksBPaV2Hkt/wF2eBVtlf2DX
AL1rLNMyJjsQtw2N32bZrVhHVYcSTFBbQoDRWsttm4/zN802gNUCp/XfeDN8GmLfmuoRNYkkKi6b
mQfakar6aIr1Hv2aeVN53uTtTZF7cyhXuB8hdWfvH9kZgbYDAb3Y8co35fLxaCLB6TSCCQsdr51v
WwVzFDCuo9PjbzTtAdxkkfwAZg51BdeMm+5r0MDE1POKcPGiEq7iUkMUEE92Pa07Cs8gbImxSu09
C70E0cZK9QjkyU3joevMO84kon3fUv5Rb2CzAwas5DIBLAZ9zTFllJUBn3yqm7Bc0vHTihzLiLO0
c2RcZBkG09ylbn+YyjVgR0Hc462mJR7ZeGqkUzXysdylCK2sENt29y3A/pJcZMDi5eeOVvOl43VT
HnIMXIdfs8Vf0VD+Z6iT2+5H8zANP35Mb790p1CU7Xrf2o7E3zSbxv/39Mfpjzb+Mn05+oddM+WT
upt/DOr+xzhX039TP7b/5f/0D38jSt6r7sd//se3dm6m7W9L0e/8SS/Z9puv4E6+NF++U7D68XRD
G+1k+9//gp1ojvkv10KGRj3CgTeBpeG/aScazqf/zzfxrX9BvOCcTGcVw5Lumv/mmxj/2mTy7Low
cPAHzl/hTbZN+b+/y81ysFWCdJSLVA82FePxd+lTaNJaT6QPnoWGRH0ds6zJ7HjBjdVPH2rfISCP
qU+SFwA7aDa2iLI023BOFSCiUewX3XE22YqJ/B3LylqPwr60Ecl6+oFuvlV8IYxyy79dczF1Lcod
e4uLBIJrECcn6LEWxLClW20o8ldPq8w7kPp+/oCN2+YyFGYVWYdJM9vjPhlmdv43hQA3RfGCaB3+
KeWzImPt9239DlcDgA+8jGANoriGB19pJkROSU+hrWKDRruuACwGow02NUGIUXi7YvVXwyYnDWdQ
ckaP/iTH/+Mxs45t9SdqfZS+sDo9yYz+OHfjpsq7xvbTx99Bhd06LgQIElfrg90omz5losNOm/Rf
NUn8uB3lsLMbuS+7bs4/AsEVoPOFk/s8EiI7yBSJ58lMGiDLvByCVxdtSjdctLU6tY2fbd7CDksf
JYJ5QV19y+GgKNN7KBuqWhAOnKYetC3OujO41d3v5NBUZyOk78CqQRU+jCkhf/Q9+xpq9VUtE5Jv
d9iwde/OEnVKqmWpjMX7PpDk0H6weY7cXaPp21+IMVLn0jJLF7IglTtVWwqnU6cTWaEjop4HbB2g
1GKvTyZg36tFi9c7lAkaO2fPxs/p6rdpAyXs+8BJcBZ7xAR0YeLCho3iRX1C38y86PtcW7D6Slg0
6hI8f8I/4RMquFrv2ASCgrU3dG5h6HuI4YSR5Ab1fXfWt/vP55lcvDArTKf/+sdH/+7Xy/0/zVy/
g4s2jf/5H8ebGIpctkeBBf00ynLEiqc176EEAk78x/BxRTuXepe4v3CVXmEiW1wn7qG5TtnOTNdS
iUtMZSuDHPYuVoULQMmO+3flV27HoeCDhpOCxVaLPzUKALOcaIvJ5MNIyYyhIQs9lVlsuGJLj+lc
uT2qhUwZUoI1s+rc5Vpirk7PqX5PvInbjTD7YfNE3PmkLj/Z3K2+IDqsG70PXlu2Tn2zDMw1xWEY
aLfbdwEvJHHDdCbJlpI462Hfgi3uF1rdMcoiW6h9ss7bf6E5IAqaVKzOmYxbr1iUpd3WkB38r/Qa
5rR8K9vEKt/6NXb0u9df7vEmjR9B7KuBW9GxdOZiGjrH0ybHHOYmp1MfELYV9FZdpGQ8Rhqw+H8P
mTX2OJIDDXUJWrzXL40Q9njOZkpgm2ahCWVWMakwn8zZNYoI8J9W+sGF7ayS9/NSb+mV0+humLnE
qraLY17cvgECM+vCxBQ0LkH/tlmdsbFu4BxuubMZ7Ve+1GUxtqjKDfO+jYtUy0DXDbSti+C2nWvU
sweqHtt0Ipas5e90h57cnNA0Vo9ZuCXoIfgMcLiQ3T1RMsQDHGwongT3BKT+krjzOyOXPO4tRQwl
hbN9uCNBj8uVkmpjswVWNzPvqGWYuaP6V7L07/zn3/m/v2OgUViX0xjlnp8NbPV6XPEEBZue4m/x
f/0tS0/C+3KlT0XO7+KIsE0sEpU5/9JvkDzy82Sz/eYiD/ju8bn1XNxucapm3xIA4EK9GUneFF3Y
ug0BukyiWzhzM67M1LQyx4yWf1LRJIyJKtEzFsCBVEmysScSybr8UqWCLffd70jYpvOAr991FBRp
ybe/Jkh4gT0vT/ZTJbvPC9tj/mr6kjzvR5280MK4rgpzSwgtEuQZ9EZWja+BCfZXMrDATcVd+0QI
8bt+ReLav7KDoRJs9/kryBFk6raOto6XZkVkKojBQE0roY/0wWeXUF/UHskMtpPl3Oq/usW0hXj+
/quIT55IHN4Qybx5uv+tvK9rfRS7noC8JT04eSUn8/3c9k8RcRwbi+pxWgTy1JDyFrvlqzIj2ijd
iWkO3PmNqastibwBs8sjPfNtPGWR/Xuh5YwBc4Xz2lMBcsM0nHwbKLVQBvqLuSe2e9X80CvSBo1F
EgQGPWA5tSv/xUE5QAq4ikAm6Y59WtbemtLcMqFdjnaMztwbDO2rMZO0NoTtUyxwkJnbI/g9ipdW
doKToDfVQxYzIIA+R2yi2+HtkHoCtQa48szGjjfp28fZiGr22EJNAaGRlYBkx2MfbH/DtfY9GxoW
YmvL7raXbqGLHWQlCoZw3pKbv/4XYefVHCey//1XRBWpCbcTNUq2JFu7xzeUZXvJNDShgVf/fHqY
8/w3VJ29cknWMNB0+IVvQOzR/IWsADtZexDnq4PytmtA+fus6EX7JB1O0/pMSt6739k08eU9Ltjw
he/lmggB6NbHF6E80mogAHvoXLzQ7PM65nHyrG2ePEWuAw4Brt6izGVxrpa4SZ4ccy4Oh54ShlaA
Mac2Xp4X1bPQDgMGM4hbCiuCNnK3TGziy4XUabbnAyZ1uVUeS9pQrDKBYOps/YbmtZgRtfcUp81O
gvSxvvgaLCPamzLG8fZUSnY70NCRML7TeomGFT/sFYxwekQOCe9SsOdu91EXo8dyT2wkxX9Q3s6K
c1olugt3WdkssEUVNbg52q3b5pIHRCt8iZitokSRAdI5EqFzH4LGGrwFttG+ThRtqAvMUuy2v6QA
C+ja2QYzmb+soEWNXXshQxtPEIHG+fcxm2nSx53lRpexVQ4QgnJOKsR3Wjcy4cltRxrQ1i2fQPaO
vBCgzONSPtIEAwd2hGqNn/1tm745dFu8UrZwurQsRPzMzIyEHW9MpuFeDGO/ay0tgE0gbaymn65n
jMhTILK4VoeBDseHYIGdotBcllML/iyyivd/WWJb0+pPa8yHZwjHhZPHMDXIQP52gud2jL2Ag7XA
JBFCp12CRZksvjhhErLW6yZL7lB6gECYGblRTEyogS5uEt7piu0dMLXxTJFX/xTD03zUJAbL3geH
8aW6eq3Efp3qJ/fqwZLNfnBPia8cWcy0+vFoQavgatlSxUMP1gkHEdxcarcEZ1aUZCH3Vgva8zwa
pdRDJvPpe4JER3HyRK7rY+U66hU4ci6PXTuQ16s1EgtOS4GrL0Frz9VJejT/D7TKofHkwxym/sGB
bOaAa28wPggX1PLRiWa+jca+RkepAOycYWqTZULG9ylArehknMQeQaM08VGnbRuBhCvDtwq58KdR
+ZPei9XDdC6I8/tqBiPKboyxjjIWO8qY7dAPB5eM/06QZd275bgluGZ69rt18POh37nYU9RYJmBW
gJVPRw6Dsc+82fwUnqp7VPHiwMInGSugBtThYUmy9di2TNZQoGHMs6Iua2XsQbLHPC9I1hKUNQ5D
4xivjwPE1XQHPWH5alf+eho635f7yQEQC5Op/Zx4rXpKy3Q9lcsgXofI8s5JbMujxFxq2WVCNA8d
+o0AcLPl4KxtdUSwMnwiUUvvWuOQZLdC/GcxrknA6RXunDgppXMcX6peYdSALot/kLkE+VRoGidz
gadzvBbzBUbx+CCLfP4kXZCRq0ZZzmC39gj6Y+NEZL78bCNdvnVEip9rH78nywqzZx0aEyhL4QdV
GWco23hEITpc3TtpIj5H7rr4u4ITCmxbFT3YMIG+VmJUX2M1YjqFaP1+Eiq5E8Y/AcV7mDH4Xlv+
jnTLv/OnoHlrB93IfZgq/+Qtk/U9dWFPYJFk/Hfc4c0xDli6Vd5ZG1csNLEsgw5bf5XGMysNcurI
qPmhIF4ChlgT58Pxy+ouhFx45+Vi+bS61vAUpH17BjU6XTJdDADQ1uWhomlMeU1J/zPRVzTj/1Y3
fIuTHC2xLA/t1d0rilR4iqoy+QM54HeMKMYPh+PtDMQq3pXBlWVkKPZ5aX/x2YCPYNejT6irhXfe
mkOjQDXOPaR1IL5EJWbxO0tTKD7ISDbfaSUIyPtdIR+Zmvl+ilvNOkGCv+ssrJ0opjuPeHEG3+fc
t+47Fx5CkgXxhUqH8yKNJxpnZvPu+ZSvkR4pvmdNiXMPhoHz5w6zsH3SJsjE12kzoQcxecO+1lXz
wYZao5fAP7gmJYwgQY3r7RbX6n7H4ns8ibUtLiUa7yUOVWv5MqIr/aI5bFCo65szRg4SeU+vecOH
sAMACEQRVzgrnzKsInazcYyrUqAqjnGRyzBsP1o4BIaHZAqNzVyp02O01u+aDjndHvlbhjPohSz9
B1Ti98D41KVjOZ8sMPtGFb07ISbfWhdn6Mr4MfYTtMTapPL2stDtMxFFFp8qgS70oetcjuQMSCmY
X+ObVyKDbSLvwsb7DdcEHQu0dI3XHrwCcOetytGH4K6qnzApxF2RWf6DXJfuGy7s1n1ZDBOLy5+f
Ut/T92MOeH3XBKLGYCfq/qM5Ox6cRQRfExF1L3XS2f6hoVF3ChYdvLtOX6sD/Ad1Hw7GSnAk2fxF
yRaDwWak17lXV+NBYPr5Uzd748HzErpobSnCBv7D1aYQd81o7/bGvbBhhO9JXtyDLbENytagf5XG
8HC8eh9O6HC9pqWBZDVRnfBAeMTZyhGvsIasFycP5S/pLWw/ce49JtVU5DsG3r7XlI+OwJjqL62v
xG6esWRMjDkjhj5dv5PUQfBsZNTeHGPkCAKdTDNPoGGkMsq/+cHY34XG/NHHRebiJxSPfaWz/Ris
EEPmq2NkX+n6hIhqh6953hzaGkB7B0DyQDck/wnMpaOMG0UvypEx1TRsKatonZECx6qSZhOmlevU
PnT58syN/wCqW//oViMmmq5IVsLaenQ6ZBNUhPECCL02vi/9IX7OgfDgMiPUyeuQTcVBj+ZLISzx
6LdzQE8SV80h8R/mcg4Rs8JyU1/dNy3W7gGyaPX7asw5vatPZ10O8R2sBvUluPp4MunzZytFjxvD
M/naKAw/A7hFF5vd7KyXJbnz+W6oQZNvvWbRhAC5bIx36FyUeXNGZCsrflmE4Os7kloBCfGKj0AG
BQxUCUwb2vOLRvA/ICZq0V2lapeTNRFFujEwuPETHHC8Kg59HCXYSJmk/8MXpYn1cq83yVyvm6FF
JiSCJJNT3iodqoea1G5+QVUdDd876IsLnj4DfghVvAcVq9f8PayYy8OhoK7Fn4i2N2UtgivjbxsW
IfeLa5EC7mG3I8asO2dY5fo+50Pa/ZaIuMbEZkuOYir7EXpAYdQVlxiXJv8Ha9NUAGZrAGgOCWcg
H4DyMK1Pfh2k6k4lFgYM2Gi1eGqw6oLmmTbiAHY+jYVB01D7ROKlVx50KKspV2wWoNP8sies8O5J
wzErBnprbHGo2ehTF/pt8+LrLil+x8tYDqizCKg8r5M/I9u8b5Gzd+0H+mqzCM4Is6ddvhuzogES
rykKLEd8ZKzokRZGKfFxr1N4TokuOLh2IkhFf5r6mbASpymHUSriqskOo0Okc3AH6genWLfl/NKt
a4vUCSlIPfwCdleOw27A4Fb8JIHyeTnI6UblkxYgQpB+RRB0F4WyPSdl4tXVfvDLNfhOQBbmx7HQ
o3UGClU2n2+VBujF5hXZ9H/Wd/JwvjBu1y4iB8HUimNicvo/yIlMGdiGDUa6MAtIsjBv2lxSFN5C
49ymSaf2WaAGJlkN7g3qcmR2gZd2INqB4sDyY54ijFUFwTHxBuTpn4mlmBKaRAv/SaeqFj7sje5a
I0MdWahsnwNiS74zxzt1frHWlelacS50H2XqV/NLfw37MYswBaqlqzkoT8xzM4NHtdTrew0ygx8o
FJnfeSiU8BW3ghbmZJoUNLO1cfe1K46Oly2PaOfGFOtg0vEdU+PNfKjLsXuSF7IgREwutgYRhKMH
/gnMSQrZLqO43U0Jw7s/wXZMzAojpePiGSDU8mnAV4DLwmdNkHdk84lm55KFE2S1S+VPXo45V8jQ
yDPZ96LcT7AjFfL2cRCq4oG8uEMlYtKBsNv7NaWsOCHjxuFfH8emQ8Fpv9XhGgevM1jFGc42pnAh
w5bF6Ni+uVX4IubGl8SxinmnXMQzHPRh8HRbzrUvzPCASWO2nbtMp+MlzVuGcezhdhUnwM0MCH6b
pi8xuHVGYTN1yQ4wDYay6fyC+peCxQyTqBEhswdo1DvVCAwjujiFUXMhWacRs5NUQXsqthr5q/ps
fGlxBL6NVecbj4qjCq3JfWcJkmlD072WzibXXTP/lyXLDGnMxiMmso9FNyy8mFin1+nTKLOaGtnC
V+SNIDMKXXB7TSIg34TT4mscrE51Aj1MHCbsLHmhCQFLJR6L0m9petY5ylW0oqFPjThoY6KXHcgs
JsYYgLgzFxB0JGqIO3TTFc6QeR4rbgWIdMUYO6jF8GndWxS9KJ6bqYdAddh9LK5vWijjSqNUQs/T
WIoeWHad/xXwGAaHdDM5jbN9XpA5PGHLiukIQOnMPBPsC/PYDqx5viTopokcZfbjDJ/Dyh3E/D5b
ucLlbsEpWzxAimP7r6Cf8pQ9moA5d6H7Dik8LE7Ja3GuXRBR7GMcO74VbAv2F3vp7JbdOc6K+jTS
c5i+kbXl35sGsTa9L1TslK8ILY+i3M2eYh32qiv892xFTP0xDxKOeUU+Frxse8kQKLP45fWEGdLa
yr9bYlp5immwG1Y0LvLdx7bouik3Yz5u7iVT5aLLjJdEbkbUrTDne1+8yhRCy4HSJFHvNXmnuceU
bFo4W4LaYKw7saNCEyxEmrlwyyfFqhXfdDg78Q90XanylIIermbuU6gT/120lk0Fe6sC9YbyUj8F
SOqaGkHru8NrjQNZ/b1109oed9UyQhPC4VqYh9v2I8ox1138ujlBnDG3U1nttJ6XOsIBKAkbH8ge
7G4euI01JYltiFQJ16XbIQiAmRxBX1HPv4c5VkgfmGWljJTvKcFOsvpwqd+Dq/vKdmKXYMUYDtzM
zGlPp92c8x4FFX6pEzvlGXWTsqlte/TtmF/CYn5p43LxDFXd1/XepoDLtk++zuexarHYjCc/ZVjd
JbQZiSrNOOQOqZKV+LJtZdpvCtZELxB+oPqALfX63m8FFFCEeGx90osyG00NZpA/HCGWlk8JjQgM
VtzWLCTqXuYWnXkxK7WdKEiPnxK6RFxQ1YjySOjxBAHZjsLPwge2aULZzPyF7LA0RF2xoVb7Hju8
XVNnJF1n/2pwFpUX/IprXB1vGzE8+IV1sKJUyF869ERN9XHC9CY7xPFiXtc2XwafbkJ+LnKt2RI9
GoqM+rSsbDHz0tA8Qd4UQDR4s0aiThEeK1EvbCcdnpYivExBZXYCSoNmYFKjoXdZWiiA7EmcPhhM
OpXM2enrIDATvCeh4X1sh2SxJCt3N8W+Och0hBMkLaPr4gkz20z628vGJIrbgrMouC4oULPdBBqL
GY7KujebXChDE+G5eO3NL9TKKbWfmhLiGcSmFX87gt+Rbf9JXc84fy2nUd0ledN74zGjDo7uAuXP
qFNnp6eD13xu4mCeIfkGNZP/DBOkxIAO6/CAjiVi19MiHiaco6g4jz6CyWCdS6/Kg+KOtqnpBKwg
P7lLD4CmuecUvqsRe5AeZLeqqdrhR185UE3fPOXXuJkJe4K4fXLgETAWdo+lh9p7dcDCkbjjMXRU
7UMe0SeA558Ai4L5JbgeORY8J3N+BwuzPyUB5ebgmdFg6Nsw4OwiJDZXrTxpBhCHMRMBtEHOcZWU
k2Cs7JGNGN+c6+HF7wMUETwquHzYdxvENPeThF6e4fRp27K9G62pdPt76dAGQaO6Akf17g+owXpQ
KesKtAqwc0lJQnf0lZ6x3CQ1PaReNoMIXGhccGFr67obBIHlfi2GaK3i07St5Ns03hZ0k00DHnKw
p2fAlh3MI9l9651Zd/hph+OEMm7s+TzFLdJBRMe8/7y2Qm/48KV9nV7XaB6vV8nULmM0B2ows33O
WNk+vnNil7V4IhNxB/7EUmgD6kAv+RaF21jZMui3ASxVgYfZXuBkwsfkqMwKLZKs5Kd8Ds0x26rJ
hB/Ia5vYAfog8VCIJWCBW2GpMqZLVkAOexp9yO3hC7r+ZnMAI2HeguIo5Yp1RaqqwAf55hqIhs5c
WGSLZsStPjaHdAO5mq8h1zeLoLXplFOP9G1Sl5eyhPPvPSN4Sp3j1BSWuabDEcznUlmvxbAvi2qk
RD9vvePJTlJaPgN28gxRE6AqV5yagejI3WPllVsWnodVYFFxblYNiXgLoxUdNm6zUcO6RuAFvBzj
qjROa+5oocHHm3C2lllH0MKNyWsYvJ2IWO6Zw9uCSM3DDdFkFo0ApMcVcUsRbYmZlF+66js+BiO3
dQt3KcIoXiB4o2y8SLX0TLLbnFGt27Ax6LXy+CXc75m3GcVwYJdzDi6wBFyNWYJ6Jyozy2ZGynl9
jyrbLLLbuGZoMnAjkAfMMpyTwaxeW7OdMNjwmfBXm1Wr63q/nW2U0k1uslCM1MfQs1dEFQocABBx
v82ZW+ahNuiD3Ssirdu2n48AeojaLCy+OEVr5A8oJ28H7JKxxzuHpsoV/Y8tI01x8TIndZENjNl2
yN/WND3u7dnJiYtTp2KziS5OaGloonT0pvIkwcyOl9uGbVVIYxAzV3aup8dbR7RuYTNSQSmoMSxn
qKgmFkYZzuy6EwEHI+JDbeCffjvavJVN6aMZpDlyblv2bW8f7Wzkl8Wkr7EDDmT8tAQZwVCeJX57
HvWKR9+lvUbfEUo8fInVes4gHrIcLrd9HDvPbF7bQG9TDj9pnzHafuXiJWROAIaAA8Cuzdn537c5
uuZwS1VvXj4aA9SbdsU1lVp7y+ym3kh4TyTVcFQvVPFGK9gtaxyVVBhBjzeIE9HZooxPyQlHwNtc
396Dh4+imRai55RXUWpuPbwGLLeQ+3aQg0c1+VoM/5Yxu/1E+cC8oqS1TLhMQmgOaKcXWWQf18j4
IFFevS4KzIHN868ZhH9BO2AwZ385T2a6IitgopjMwTyUEC8bTATlUGvh+8oxBESAJe91eQ7tTOSA
+as5hb1MQXHNEtxZOGQETT5CqGsIhCqxmerbORBsBQ1qlMrMt3VFivPUe9Dg66O9zGVnQFu+6YmT
2plJa28pKaJsNuOdutiG08LbGvMTql78FC+6ZctFBLfQGNtS3libwzTO5mUsWy9dUsHmi9ysMnFT
HYUmH70lvauozGzsAYOyJ45ja9bniHw71zTpmrmXawxzixanWJMFHbAoISzeDYlOeww0t7VFrkpw
Wm0h93CN2LaiTepFVDD3EP+TEJQaxw3vhmT0WhvaZjI+weYUbgHaDxc9u6YfuQW7t6MbvBFRpq/m
azaUReY+UQkyC9e+hrYdVQ0mTHAtjbh2z9uhTWCCvC2K6n2EQ97rLdJP/dak18W2U5TFOLXURglv
EuseMRczFdy6J/8ZISVfN+/ruUCr7Vot2+b6beysDItA9rZr9eO24rZYEw8Cs5KWbabdsAzesNCL
oOpvwqckASrwgRkpKX9IJcW83q3cZefttUy2naFAYg1uxca2uSHAK3trBa3P8iqfwxHKhAYNi300
UY9JZ2ShQjbWLdSmp2CcG8U2ct4atcsJJX4bnWCJJgJvHZ1pE8Y6bmUaxbf6nAC+atZF4jCQ/D03
y0G++MMHRz6/8uLCbN43tAeFG7O/b6lAtO3yt6GG9nAtYVDF4q2HQe+bZT0nEAyfMAgFTLS/oXIc
l1heHKjZzZxx/paJr66NnMTDbQOyJWnuctrqX1sCZM0AB56AkMHjOtFw1jK6HSJ17+ZdSW/rmv6K
QJg40tlmRl5fF51Nb8gmYB3MECE/6IeI0uQj/O/mGPf82v1vRfOW0pOLmUPl9hPqG6a8cHuz5QYD
YZmSJW7T4VbCBKKyKPVe1hHgyFoBwXm5lVywAhlC9zS7s33KAssMKV04E5FsEzl0KhbERN2dwbvt
VdQriWKJE4Wpt1p9f95WisJPtX/CPrGUL6Tt9fKp6mw7xGd69phlK/pmvG1ANOH/nY7eNcDPium6
C9SO2UPzjjTFOQZZv6rp3mlrYpUTlhNqqi/shT2T9LbvhVqa82DG7ZNh7FDi4P2poDURTnuN0VLW
K5vOrZ4iSep4fZOazFK9pUpeoE3YIGNKwchIb5sVerIzv1RJZZLTZovcJELY/DKrqffIi2sPPT+V
lBMjoOJoGlktUeYVIFe6nUE1QvvMBuyMUcChxnS7W6zIqSh9CmbL4WHpLJsHSgO8FBT0+i5yFmSd
EC8lNXdCj3WJiDM/BCb5Z/hYJGaSXovj1MZ41d5qOTwVi3jhgvpaONxqeZ7gX06O6yJCqMvsE0nn
mzBD2YEJjmHEmquGdUN75zBo7NUBHXZsZRzUvTZBMmKfaBzsqZeuPK5Y8XEh9dwCk2krsK9bJBVW
cElJFBVAfK5pRyMf6LewpqkhAemdBRoKiagEgynHRkpCsGMna2AgmhoDO0LHWy6JaZS5oy0+cK4p
/jg6tZsi0+b4Q/nGdmcC87kazBSA12heKUTGdKUYCjAK9cOMmhUE1W12ZhVwJf5wuAZnKL8YtNOW
M0sfwhmbf4mLEnrFIGzYeTodEo1SE74uijCtCYliarqsPr/sXAYmaaCJUaTzOxOVqQZdT1Zm6fXU
y28FiO0A8LfCXTz36Xiso0HlPX2nayh6KznbW/EYeemYV4hwkdkWojlsaGLorXjYYBbL/jHL2tQU
NBJ3vr2XuumX6d3KKPKSUUaN48z3SF+lipgpqGE9PrXwQ2bxjIZJ3MemVrombZX9mpVNDHVCysEt
XocSdE1wztxgEtEBV0dMZM5D2MqQ2B1dDpw/AgyVf6VuK6cZQyEqR8+k2ogdBy2wyfG3Hiwz9isu
IpgF1aB19UKUOCgOndcpbIODqUY5T32B2tADHAhQdue4IhP/vGTT6F2apZHVe8M0+kNYtHXfq2CM
p1NQ9Ct9TYQ9AsrxQKfupe7G3+22U/I5dLykPicT9weKysNyU55LN7IWcexX1z9T88vGz7Nibp1q
eNX2uZW2Xh/Q35wOpTQCUDithMQFKdsvcBM/lmhToWo9Hmw9g//y+kxDG5oCSaWG/M55bNam0YcW
cFdwGmjrjbvYXbV8iPJqtdXJ7+NhoAYYCSTVjJ+GBXQdXtz4hJTSXC3Ese6SMMVoAaKeK5pEl97e
rewGA3LXQYqb7uGqEMnaaQhiU4nfNNI1yOvhnW00jIHhB6Sa7A/BwWYZIH+DOKd4TIjwUZ6ysnIK
43sHwTrUBr3JsXFKx2Ws0p8qGdTquxSI2r7GKKTpB8cJR3la/MVtDmte2Xd5cdWzCNT0qQX03F46
Kp7+EwrxEndQOY3tj4hNuf3R2pCGqYFa/rB8Q0wxtMtjNs6TjwMOhl4tlWE7Cj+CCmAkalLzbxlv
IsU7Z6tjt15Kk4gpYlobgoM7Q1bQClacqcbQk9/ESnhFEW2cDehyKzlvhcPQSVPrEWSMG3wGJMPI
IHkTL9I7cCoQIWB6QM6AmJ3w7yCwtHjn1KNNFVVu2zIMIpNNtNtBcQuUtxDfvW5FiL1G028go41d
+BYiSVzjOZyLa4XVlY4ptQSroBwIr420B1YPX0AnkBBquwhkR3NosPuZ2Hy7iuNcQbDdUNKOuPUy
ihqHHFYY6yBZDvO1FHg7cLaS59YihRPVXfdmD7TZHs6bWfgjyno8SYh5oLxYLrKeX5OpU3b0afbX
xoqO5YAm6nuehyZFWh2Qfr9gwSnZ0FIzgej/z9lMcDQ7HbtbH0kpvwxtlDQfmK0EyU8N6n28zPZk
1y9DNfjyj629uT3tcqs79QYOqtEcGi9w8WFl8Uj2gKZ22FfvISfZcpRUF8fohGZJim6alyXmoC63
vld+jUpSHhKBVA3eNm8exVi00XmZB6CZMF8LZL069Eiq5QyGeYD7hAJLVvU7T2LGSkgxNuWnwGsS
5AEJPKBwBAApJ7QtS+oFR28oIUl8dyu3cKyz7Kscw73XsOfyYXcH1MeJp4eM6lUwWXsO/AzNM++Q
52nlYs2ONisSXLUt2uOoOgWR1VOute/IOOVzO8eIBpIEpQUhgIjKU05YdBKDzqpzPCzAk6DnhDGc
6sx9K22rs597GoUHAp6ZllFV/acccvE+RK2xsIjGHxw+Q3sIV6TBk1gkwwHkIV9ahdnwQBFxSk5q
avWvCav29I68Tr5mVDGf62Ly7qNimo6jjlmIA/Vl/2c7Rqo59APqtOcMg64fygdStotWWG573Y/t
R5e2rnpcwAAdQoopb0pE6gHxPf/Rl0ZMcdVFtpxcUXfPgZiLj0V23Sd2t4q3jCoIRbna+5q1qGaE
Cfu88BGbunMrB797jNs9+5uDuAGs71YOvxGGpPc9L79Su0SOXnhIwXpeXKrfP6lBz/demmagPlRs
N0gMZgxe2fbuBy2IUjy5pHnovYe6cPYZDe1up1ROhdwJpuCchkR6CL9rGVyEwCpzRwE5RYyTXuLH
2tQgkFIXTZSdT/8OHEWV4RzlItfjos74hFUs3eImrNzyUJAg0bfDzyqsURYtHE8/Fqjh/I5VY/ht
1E7+I8/K8R7ko/dJzw6zDNGUU9y6Nvilyr93NSbH+4EG6rxz7UTdY8sg/8PZxskwrX35HxhezSlL
WXekel/HOsh+T8iH9lari8+NjVXt4A7xWUAnP3nebH9DQCt7T3KYhyLGEl5ba/Kaoaz2M9RuRSd2
dOe91QTdc+N7bKm5hUolCLsavds6zH+irue89VGfzcdystUPsK/wY0A2UgD0M2tCSQ796r1IWmfe
d0qjgLN0C51qq2yfo2FWPZK6Lmb3U9x4AE3tfMJEJdTfi5hc7NCkxljET6a9U87+Q5EI60lwxj+s
SGYdAb2LN6fpqtNYJIDh6zm+iKbG/WMctE4udd+PKTa5jXyLxiV9lF3TR8eWCO5Fp7n+6bYDMlPZ
FNGR94q2VwcexINXPq7+Z3vudUcnuojQUEjn5ImvrXY9CsOnDq3nH5XlLeJLEU3xvuMTp8j0B/7I
OTO/Qz9qkjtMUILxa4w6oRBP8NXDEF+p2l7j4IuIeENzaXxSgjw9V34GoLfa+TRQkRS0xszFzBGL
OceDgkopeO8VQz1/WuGnDk+uxiT8AjyndS7U0UrnA/8NdJv2Uawj8Z5OIDpGo8zPt+xml5IxkV3L
Kvtk225dcvCzIO25hmxvBTFSbHxp3RefclSSQRLBM2+IB++BK3O+V2rRh7pJxvBptgvcgHoJke9R
Lymt3WaCh3V2l3z9LAeFwKpdiv5zDhkf0jm8kQwy2NwASUOmlAr33SJpauzbil7RIfI44M/su519
YRpU3udirMRq/wsa/6r98H9AYT+MkDeBCcONQHyDqvI3MH4WJHZPrXl4lyNKd6Dw1xVLHtQArgwk
C9lHouFgKleDzm4Kh38kiAHA0bc/8fK873CAKOrBesGwqAEF70n3WuXSodJvk0rsuj+MlaKKdr5B
9FtEZIOzqIu0B6RZ0qf03wpnFnmKg2HcU61+G6QAzPKKumGfvuq5IK577MJ1sZ11B3CFZsWDt9HZ
thNb2mHKF2w/OJ69kEHIjXtCHcewEIuoMPmK8CeLg1nk9USJSy2i663PrSMrG8Wjpp/kkP1GVZow
bA8cwuC7rbQtMOEGIWnrjr2Cpkv2cuMEKPxjkmGf+kVq27QGstENH1P2/v6HLSyDEqH+6sJ485x1
bK2DVQ1dH9yL0k+T+FiTdjfzuRZO4wWn0kmoMCJwa63YEP4LKPzvNFIsWqC4YZ3leV4Q2v7f3nRb
+x4MIVG+YcJEHwcQw2QCMncred2Imonv1wU1SyMtWaBhWmSOeCBd0nCkVtnZub//l9v6q/SXsSuN
IeBR4rZR/iKphkX7Z/WGNWfp5UuuviJhaTAZKwUP/qnwyezjp6GdRPsKFSqSsKcGG+XuH3EVh+1y
nl26lNYPHIJNo5k+7ugFZ1fLqYv+CxlCXYr+NF3OpPDDJysqAv9C1wCq679oO/z9IUy3FEEAKo+I
FQX4hP31IWaBg3brdu6bs8AbsPY5er4pYC6OJ1NoANktOu/i0jrQQP4XGxORL/97HP+qhgBJGBEz
xwkEExuVJjKRv94BBR50UNdOv6WyKUPxm7bnWSwnK3ZqpnxJg9/gvTeQlRP55u2GYe0t87/oT/zz
PgCSCezxIh+rvH+MBNk5Jaqua9+2aNUF9kaJ5VY/HxLbVHZQBo/NgmDVk8oPWW3qNf97OP5G/oO6
bXv0Ln2cElDaQA/jr8OBLhQYv8DreSGEijUEIYQEPLQF4JO70R/BUNQ97TCfUyf9FyLxP0aAL4Z3
GBrBHTMKf5/Qi1QlVdL2LbPyAC72rUNL49yU4G6bj9cAMpMXL5um5T1BGLeS/zICjuGf/5U3LlAW
YlWFLtOTd/q3MdBVJHsqZO2bJEFk+/O2BQbMkLd3Vw0D2/k5KqUBHdwohXUNMHN6zGRSaHuHJB7k
8JNTZgV7YXnNwvCSJePIqEKwL/qtuD7TdmEPWmdG0l0tCR7vOpuFIl/uWlr6X4h3SMY+DWjdSOsI
AiDgjI78zC+DBwM0YCPWCdCFD7hKhsanwkVa6kASkObqNY0jM4tbG4j/cg9fmUYDNJsECih2DZza
1S6HjMrJM8QKbWCEj7WhE922/4Jz2MCN6GJO9z04n6J/nMTs5cm5dGxzaDhunnrov0cYPccn4EOr
/NrMq+KM2ThAtxNQ2mqhNrMTXYk97EPZ0GGEhychQOmHdTWk7ZON2H7i/GYJUZXPTSIHZ35KQLtz
HA20eODtCW+gS4z2co1++Y4EIbHzUxIlyRTTOirbqTv4UTODVAeuGiyI0ReB1X5lXEgAqBeYl32C
L1VyC6hiZNyC3BiEWtWu8f5ahxDdbjb8nP8DcG3I/TeGGrgi0zozMRw3VkUCqccLus4ZFxPzkjF6
VJLM4WexuvjL2wccljUTBWNlw52iRGEGOPGWlEvDxc2pj2GBCAR2GnxD67cLwK71HQe94Tk2mnCB
bjw5G/+424zqG4rZoAHnoOI8rVpOePvoiIQt9EhAYM5qZ4YUAkUWK0ylTiu8iyQ7eVDAUmBkTQ3v
Yvp9DqHZpRBiZD7g5lsVIcqR+SiJR2y4fGt56tEW1X90CSVJuLTOgITvziokWP4desWJ7e2p9QyB
/2KlDcWFAOWkqN+H29JYh2BlfxpWqiuDvUOYlFT6sV6p8wUUiYjX7emQWwVSvjVtE6Dw+JR7cf/i
V8M6h/cgywyLkjx6DbE5jhrkqNBCnnL2jnfLt9epu7eAfRXOrmpsU6hVc+/Z4ynp63R9CCRF4Pa5
ThZ672+sGGDPHXVCKmDZGWpWzpuqXb8Dk25BCRDU6bf1ZIeDqcyDHa7FRNcYDg3UEAofbnBYtu4U
FBhTLb5xjW/v2wkyEx41Wzjli9Bc5XYqWyMkkekxDheLIdkIrf974/7H7hkZd0/H4zTFFxIlo79u
3F3VOQDEZPa6nR/w96ktbZ0KoWdT1LlVdP2txS/DibX9v+/hH4dHhLqkEFj1XW2t/y6308FaKCZl
TS+2O9JS23ppG1yMnu4VDrU1LP73116f7U+xeATVy0NUCcoemnCmsfvXZy+CGmxWPKjXLE/iKD07
Ne2KAgECl97uUfuzzvonp8t6NJ0cB1yFPLIWESp+iMuElvLXOAMHlN7pduVtH+uuCiPUwihCW/Hd
rc1LHcsUr9jV6AMg711102u6CIWESFfYWaHPLoyM0jkB3KP1t3fpGTnVOWfraj1AO5Tg/i0HuVrA
//m5MayKAzrn6BJC1EfC76/P7QSd1mlQ4Q7RrIGjviNChx/FDwCpI++bOpOp+90avk2+uNx/If3V
UViEKzf68l80+5+7fLA9bP5AthhbFAd7gVsAbWtrpRbbhX0rK5C8G0aAV/oI7w25ExBF9Bm7BzQb
gzo/AgIgfrkEWFASxtUTEFjxMDTkg2xNHu4D/q8utAJaJ7BQuRM4hPP/o+68duRIsi37Kxf17jWu
xeBWP3iIVExFTb44yOos11r718+yMGNdZuQg2TVv02igQDIzhAvzY+fsvXYCTB24mDMTFAF5vTjo
Wo6LGLkQT6FoB13VWBpy6SMiNtLHham701zit0e9c/R4+pIh1CKsNdidOjxvxrzCmrmKs/xD6ldj
PST1FRa3W4WvX4PnhSwbQPBkNhWMDgTqRTWe9QTWRusYPBJQME3NZzln/aGXoGZh9VYTQ9Udfv39
z289uCQ6lwB7UVFGvygf65a1dmVW+ohVEs2qkl0r9a5SMVDAsyb84/fF0oNGw8NLC5H2rGhzcLwR
nLTZj1JQYEu1xizGuXirF+xuRzVhe/19jTNQhG8K6EwgvjGjSqAbYj38iTpToHskTGrbHlFrkasW
mkNbQm9T5SoLVGLW13XpeZ52WNmNN85DW7BnIwqT5mCJaaW1M49YvmRpDUI6GJsUnzH8+wRI/aK0
N8R9+Ow+NcVIUtfZa+h82PP1KVj0ciTLJQFx5o/sEkm3EqNju3N7/ys1QEYwkZnh0/6QEdmmt7sq
XpfsT/Z/YmartiIRuTc0kdFiFVmF+4yx67zvpLby9WN7RnfxBUPXBe/M0fVxQJ8X4j3JL/5Slc4D
Mgghe3HTxBMNd9s6zahPD450bgPSE+gnlYia4Fvx+M2l/+L1D/PiwjZNuKsuu0TxP+8cNSPKhAHb
1/SoZIZKJKqmxFLK21cz0s/X3/eEzn5+0gR5kZvKgySPlehscUXaGLM5tFlpvBZBcSXFlFW14Pvd
If0XMI+trsfJF7VnUuePquaKe7RiVGdoISgHZn8VhbVjpEJmrPgYZdO660ibgC4yVd20xmN6Z8TJ
Nmx7Jr+0sw50snMn/ev1L3ViJT77UpaPO1+cWyi9onHw/K4J7DUhJCKbHhUfJWjqwL0fjXb1k0OK
arRpLvEabuihKkb3SAdTzCBDg2q4ELIXlEut2C10pkEpOLFvKWquY9pVb7fGJil0ByMFp+0OnQHS
L6THsGvzY+sueoFHBadcPl55g+3m1oU9YJ0YPkwWal7tIIsFU3p8UhvrLFWvlI11I5vh/kuyETwA
KcTroSQe6F42hXXhMhN31pCxtj5VhwK1tR9cjzRStXdbPRRCeiNPh1BfUXhv4ypOXN9XtcX2xTbw
rmFMJAIXvKmkxNBhE7JRRXYplkTY60anKWtY0lrDMwV/WS0+Xxu4zjpfsM/zy22gI+3blXaFX6Eh
B4ThKdUwiG4jJUfj9fP44mmDMMCybTArBBq+vDZdJ4k328uHH0aprWag/72A6899Cpjl5JM6qWB6
+JHM+//p24ubApKjY7BVZq/+/Cqi1kozoDvNo2plKnU2GAOhIU1PwCnlbSziTNgjX39/88X3d1j1
XffE0AyYPJ59gGSwMwQm7fQQu7HYVWUF9Rs9UgIvshFNdLQtAdpDmGvjTUvLgRNoMmflttKCtmZT
ofZmRDaJvuHIgsxfKh0kvXwcEaEq59c64FqKeqfTScmr4mnEF+6c3lVdWSWuOK4sxLRDSS/amyo4
jwFEi8zdD0QIQTxhj8qqkYZFWiWltn/9aLxYrl16gZZFw0RA88hMfn42lsJFBd8044NaotiOCElI
LNFxUhdLKChrmOtWwpAqx6hz2f1yA+CcPehs1/O5Hnz6pMA9zXN6RmQshUOIz/K+rE6WFqliIZcJ
o6w0vr7+1Y3z3izTPb6N59iCWUWM6FnlP2uOG6PIi98nQIkta2fosLIsJDV0rygZ6ySYvs22V0Yh
hrmIMK+Cta5YdrlOj6JDbQ8+6Vc35wkG/vMiy3CAQyDqQWYDLx9ZUC0H0vbK5P0PAbp0PuCQEspL
WaBJ9a6Ubiof03Z6zkgRlFLYc6MLUaIc3TP7EmdPLpRlbDGU97LezJqLjbme+badkSfBjS1KIQyS
BagSBElXhtIdKruxVCcUzHwysvx6FJvQB5gatYwr9ch70wbVoBP4p3kNXjZpOmq9dGT/WuGspTmp
dNiNVHjjzxGSK6UgWKS94vXTfV4LcNPjugePB78W4vV5rMs4GPBZmBO8UzvLsvOG6VinOgNmtqYr
AyEH/Q93++vvK5aT/zmhjhjz2I5gAtOo1rnkzu4ws1lTwDf18rCSW7AA/IyYvhQfGY6UObDMv3Ga
/xeyHv3W52/GNWOaTCIFAN6E93Re2BJnZPo1j9SHpMbo04Y5nU9mwInTNIzFncSelvqSADHRr8od
HaVjHDdG5uAwHMV/miKq+UHl6rL0btHeyYbDZFir+LksptvkRKAVnR3eLCiSnGXbdb+65mjxdxmr
DN1m2pFi/zgONnCDG5tiFG7QMDPcNfdESomX4tG48TF82uPaO4MZJi9lZOM4fWTknEE1njLwFKAs
NFpbUZjKDwrIVnwxbzHFL0ex7hV3ScHW3bwq547O7L7ZNmZAYY6hZNGBHFh9wHtKDFfFYKOLjk4X
Ey/7oZIHYmZXtKyfGNT6nr0zjWHUrXs4alO6XpdZ77rjkVGmY7c37tKDEHuMaXfyBSq7BcRycDuy
rqp92pdCVZkEbJiq0GgnAAWXq54Jad1E/e6Wl87SN3bCpAmZFwk8lC5FCvQAJby5T8yoHfM3MVM+
Ttgmmnv6VUIZsEUPhe2mRnasJ7uIth02I9G5TYqZpuBjhBjF/RoVvvgoqVU5zG9ydJ08ktQ5YIJK
ZyukxEK+8lbdxwE5aTRFq3zuk+aAQWGzrDtISn6z7IjzQzp3ZeXGhg6IaGPx+Ta6dFAxSW+Zy4iC
dhCnXFvEV6ZtR1Bi2Os0Oa190udCjc9SLwqJ2qnnH5eQRqXEiTErWOjaIRpQYpX7muFYlxya2m45
iLbR9FyhUGytUrvMyYLgL9UAAwGfoUfXJGVa3nIJVo+Jzj4eNa+Pb3WCZRGtdFFMz/ciX9Np9O4a
vSWa4D3uuBKzjOnmDu/e0KblaDTeiGvsiikiV+ZV2rSi+Cl8BGZ6OFlrYO+GtBmMN6pIgb9HyXS7
DFnrXGpZsMSH2LR7N73PQDPwGUlGbPjV1+/ns6WDyTCpH5bHAxGYAQMm8e8/bVNbt10NJ0vSS8vA
LfBdCYkHlFC/ar5xaZ2vHB6LI+uHZYOwYsd0tkzxPcFTLkX9MFFz2B3GS9PSrLArwTlVYVvVC0Wq
Nbj08QnkFHRAJKrCGuDLoe2ajAYc9B2IewE6NN0GDNRHDVyiH3+eIy5SxKqWqwXsO2VvNh96ptEt
qKEy2mFUrvp6z15Kq7wQ7QF6m6ul6XXO48ToS0xS+la8nwKyYrrGkbY4EVp0DKaC5rq5sZiDO7wE
P5dMve/aoYFj1GgPiQ0WhvhXZsLxRTxrRPQhmKbDBDoDcAbdeD9ahTyv1CbROC6GXnTQ1Qy7JcSP
eXMIQCHgrsnSqolIeeejNMNNYUBcD3784moWrQa+h7T5tUQfM3lru4fXZvMfBEoDWYyb4c3VJ1Uw
xlYzlc1xsZxyAv6mcX8Fofq3xAQiheP2BERTJEgoajb3FarkqLvfmhx6KgScvIGYWGVBi7IeO/Vp
dFT3SVqXN8ifljqhbltFmaqq1X4jCjQddlpJxiDbTRsKTnzvukD7uA+aYBoYU6hKVVEKM6e3t/YB
g5NjtJfw2MScxmxXMYtiO2V10d6Z6J1hxaVtzq8r2GIky+S2wn9u3KkZloIFmg2FGS4s3Ileg6kn
ghaL3KZ1sy89YetNdTB7ByXfVZVTKgFuka3zgEuOVOUGGXg0/iLY4PnugG4Uk3pyooDr8+A2TEuU
ET/dcwQF0gqLg43UiloMUZtTx0LCJpTXREwR+dTK4fv6Lf+8HuftTdp/XK4ezXgHYfjZbThhJqxL
21/ulGlSuetVWS4tnXFaCuk3sDlxUymd+X/SxjDFu/1Uu9AmY1dgMN62LTb81nnNRNPXE+6yjNNm
jyvG8oGLFAFSymqga7ux7K1sPog8B+6VYBYIwiTFQcgsUFpj1dXKsCnysgc6QQy0woTfE4MMrDjc
d1JnGnun2eGIHyj9NtZ+XE5v87wSD081ZEx51Lsl2V1Gg1Tr9aNOq/Xsm/LYo/vKk4PBLY3x872A
jROR0n6I7wltZnp6oPDxq/pI0cNlf+glloJhqnimARlxYVXKh0VQJ03pg3vhWVlemX6bO1lISPU4
vhkQhlXHyHUy7ilulwWUtjURjy3da700f0irz1hgj3X2uFbEO0iQiWeDIUUHFJTi75RF1ogyMa1C
XYijhkwzNinrAaWyOFL+2IkXcceGHkiY9wnPCZu0WFxYNkh+DCM8phj+kzAuWnMZbRVG5aCNDe5h
POfCONfOmXBQaLMuzMCK48E+nuZvprPE37M8oi8IK9ow6xsT5zN9eF/TOkqFYiKHG9DuElsrxB/0
aekYYvRjB3dUEAHpNdTnhF7So8UQOn8HLpTtpdxlLARd0txMhTBHXNpolLbjCIClBkUjAen5cKJJ
EM3ZMy1fOA3NjdwWKZUzNEsh//DLzk3r62nmeVfvsdIgXa613E/mJdQ32mXjTbyVwr7RZ4EYuUr8
kq03J3N+AahlZVB/araqVnjXYvXJL3ujiCGQKMzIsJjCOSjdm0xIiuCyCjAmrteZNDWqD+y1hvA2
D50vYOD9ShB3B8ohF0Yosnwjzw7LqiCPHddRvUb2zkF0qZEYTBw0oAVHryCGX/goVQvzaLaJzWxi
zm3hzwF+FfO5VnnwxgrNrPeYp/kSE1PujmuqEWmLBje9qGpPsFcG0DncgVmMdDZ+TKe5ibsrE2tr
cpXAR6eEbPBA8AbKs61rdsZv88RvqTzXQEMzMDXcyyjnUj3WsFp10oSk6iXfmiqcYKtH/gsom5qH
qnmpDiaCHJtMBX80iPQ+sqQTFXTViRBKHGFSAWfqY49dzuIfbQyUDJrr+8jrkDQEknpBqIXw7Sgf
1LCIEcZuGVyvebum5YJZQO6RlauJhySXmPqDMhTRTRFnfbAXXPKKdqTmdLmh+bF+aZj+NixgXAzS
Vo6QLXz9XUOvlizWxDE7uOSRawrlRq0h4rRunJicJDzpErejbkY9rbzJC5s2NrRmr1AvsTxhizTq
y0ZH0DB2xOg1FqItHvbyWhuBr1zNa9aXPrAr4RtakX/Gp2pEVQmFNHRKifpU6CxIR+YIqdPuetit
0TvmY8asX7cMMFb3gOFpJshIfWNn7hoiQJdxgcF8V9eV8KPRa8gHhPzuOFbfSVBmGZm5LVkPePY3
C8zBdPOwQYK2ibfIh7BI1bJceElMngApJWWSXzemZrfNvqj1eAruBra7XJMDMlCWocx3W7QHswQ1
aSvOVG5vh2uRSGJpRpROAH3Y4EImOzUKnCb95KCnvUgpocymPLjEuMhgQWGKWQWtsFKs8yhMYwqn
kHejMOJqOYEO2C75jnwIdfS2Qev5ynHT6uPV1vT+AwoUJ4Y5JSFXEt5DSiZ1ZhnReqcN6M2jQYGJ
tcfUD7VR4EuHEh5NICdKrUsrYKG26WfNOwCpG7+QU2fgb8zHMfbG6x+DEWnIivDvcEfmUSdcxWr2
pRyUpGIbggLhLsE3G+xxfmubOayRcHDXlridrO89jqqxJJNLgoy6zWayWjQoFuncbXQzwyXrUqN4
QOuc0PHAXH26lycf1kd5m9a5uIIthknAUFJJoALirYPe7kw2ifoPyam3oR0gqw1iUsffNlMgHPd1
pvMkOnop3ZQYEvPJm98Smdl+h6Mp1Cc5mC+Wghj7GUuIbBx1KRSs/MalDseCHQUATrzH1miA6cBQ
CsS/qXJczQQ1TBVTuasnMyv8j6vn+WARpVNXfR7lspY+5CXS7MZ6q87XKNFEBtBSduA0HDSxYCcM
vEV4QwY0fzhi46LteKtEchjiWrFMSuXc1CTiAp0rHGTW2zoA2ung2US0+xTPEEa+R6mYjQJlgF6y
nDqjiQQKzfMJNtBLuAfL8+kgs/TjXvQzPBnzm7LE/5RdNgs7av0weS69xp3TYy6fL1xlH5KgpVjk
fnwv6DzApQq22o/QyJ6YguoLKviEJQkCGECEi1J6xNUSI338ykmsHpeRJCgglbI5+mrFLsdZ+K6l
FANynChACFEVdxEYDV1YSl2EtdXDJLlCkzTp4cMSG5ZC+lwUlW2UD0jlYEXkJeoXJYxIO4DOTIaA
blOQqN5EmzeiheRUk5iBxc4g/kQosCNu86wU3kPFOVST6lyugNuJytCdIDLKAr7ZsHK56jxvhRPf
jjiK/KOp+QOLgwPehzdV1XxmxoIelS82VBpTil5KCSfIJLCsgAPOY99zC8HOUew19wT2SZeoj5yr
nlVTX65N1E3oddT3VheROhg/vNGgZcTJkRNY5XtUX18twoHHbWiFA4WYm+3jmTERZYyBWNvbJSYC
uitzAqoRHWdZ/JGouvHgJjacmLmbZWg0r3jjdLD98Ow5bTQ/0exnsdwXETZrm51V67lfbf6SWlZ2
69opsqz+kHeYiLywGhzRR4up/PktLAyiaUfEpeiUINHx+bVoFKfGjOnpf+3F9LANt7LD4hpOvjfz
JlzVHW0Ru46qIbgFIpuJThmIBl6xcwrxH7KuEO/RYrej5Zs1Id79KiS1fDHFZMAywEdkEMrHHayR
DTY4GipNM3QzM28+wPMSHUGr80VHsN8WceXKBhUFRM8fVEsqlg3HpmvEg39MMS5peKIjMXd6fT9x
vptgYs+QiXEGmyZ2c6fdxk+byKToOrhctXU3pzxmam4Ib8kwNp0sd2RhiOtOxHDVKSpD8gazG3nd
vf4pXuwlEZQQ7slkB+EMI6+z9pGnJ5pra71561sCi6dunTzhaoBGctrXZsskylzFpijlDD6RldHr
H+Z5+52NLXIAphrYqA1SQV5MdzIkmW3vRNNt4ixCar5MVFmsMCf2iAKBYTUFJX3x+hu/OBcO5kzD
osqnAU9Y/NmO2hx8MlMCe7x15APXg8WLClkNi0e7RTmhaoEpHQNwhbGs21//GOffX6g4WN09g4PA
RvpcF4GNaupjqMy3xGHI/mgioE40ywUygW2/oH+pvfzr73yWtcyQV0hHULcz9GX+4J3vbeH0xcha
I+1NUp5QY4UXse85+FnbdLBJT1g+5Xlf5P5z9FuxHivrtQ1EJHpvNLhlfzXuOr9E8R5wLBwaFYHB
eOa83eHiW2ZYHOlv1A5bIYSGE8VLXqKSoKXmTgrC5iQnuNovjtN5t8NkKI0shtA/xsKoAs9bPy7z
I2Tt3RvsSPaGPFVyAFAdTvrbNR5ae4T3Onj6NxI2RePbsLrK+NaOiP/jXdDiBaHhHXsBEDVnKjAo
/0oLdN6cIi6bG5pwHRfRFNOIs0+oRzpQ1naz38yl72/JJ8vphia/YjxsEwHBes6C5pEwVn42OUL0
ZAgzDShyBrJ4teBu8YBMz4eK5gqJf8pKMxcw/kgtE3PJr9RqkJ0V+o3+dKQNx9eP8vntCMzddnzT
NRnyEo97Lmdi1ZzQ3QferWJ4qE0yaYJiXiTJWv4JBEnyEwIwYysdDvXrH8J5LgBj2G1anGzfYzmC
0PBCAMaTbRId6fU2g5HIo2Zq+9rvboMpKKKP8bJoRDQM2opr/5FcQbFTz2ViWCojM3Lmpfbd4Dlr
k1/A39UxCkdDnH9LNANTkhW6vTEhTPFHKs70wl5xK7JViH2GZ7NhxnTIaM8y97IRuPHqqhhtS7pr
hN3ontCOq45vHS/TgPxdAJ4hMriEZ3s/1C2q28YlUfOS40z8EcgJHyJezqOaKIkavzyRwjNDa0H3
5pr2fYoqteC5kDG1dzEGpZSADmvyuulAn9zq/QquAznFpCXmq3CQ6VOrNTHfIBnH8iKXHL7Y74U2
uDCTJNEPnkNp1ux1x+qH4bprE7R9Bzb1if7x9bN3imn+uS2JkJtT5+uohZGQsJV63qP1fFZpIEzp
rep0N/LrU8mwv7umTQhGjnCluQiYeUoMjyMV1aql2Mqcp1zGpehbLgT4G94/ToW0sqmvXTLEqz/o
C5ES8x60hhv9amR7PndxGdcylBZzFwNJ1fn9YJHjRhNb796wt2mc6k9Ai4lVHSVyRgUbqTt1qzTI
zhijBRhRLtvJhBX6V2m2z4UYdJ3RxLg4m1x8Uh4N4LO6YVpRSnkM9d54m4aDkt5mVFrE2i4nuOf/
U3Xg6cheHYu5tSfyw07pRT8VTMxMcLtnTvlGjS5VMdfKUo1gu5S6kXkYOT6/aP2eL6ksARCdA58J
Gq33F6VaPrVCIjI3b9Ik81hoSvZh7tcf7194veU+eEEvZnyRQbjRrxxDL94f8bkPeEE02W3GfWdL
elWsybD6RnKj3AEzC4LYXj0zLpWGI6BYrSTgvn43vfgAnGakVdxTmJl0lufnN5NLJ9ElY6+/RrN3
Wj3s035LPfxi0CdiXXbYxGPiBOTifXr9/cUX/Plm9sFuUJcIBRJbzBcPhHyZbdyY8XqTsbhs731/
JCIm6d2I/T4futP6o2vil/3FI8AkQ/TsfRloeAGaJypDrrmz75071mRtZd3dYK5J2vHOs5t6/RiU
XbZdqbF9lRu19WkwOjE/574ROx81hE0jMxOt0DYb2cP0HpLAbYdbhO7PsTNL0fhQugDmG6fuclyV
XEN4kQRZbrJ4tAAMgPxSf2CqKrQXrx/W88oKIS4Xts3DgJ27eNY9P60R5vYFVHh2MwQTXPkQj2Ca
eyE5dV3ewh/PJwd4n7Q/OSsd8+8jPrIJjjc8hNH9xUk+X1J8jjWn2RefitHW+VZkLqDxgBnIbiR7
JD0RDGVlJztCr3/5l2/HysUgBy8g8ltKuudfPksdhxnm5lyTk+nRM1Hg2WKigB0kvegXb3iW3sgx
pueExoc72Xd0wmPP3rLvo0Ug09trJTXOTpa9JYZFCo19FmMXEew2FTfJCv/CAJ/kkrRxZ47QPYoj
PuFI727Ap+d01VTjSnmKnBh9/A9U6HIi1SoNUy1ILUQZYm56cLZxKICz8qrMNByBL8ccFq1imtFI
HitPeY9LuJCI8SSijY8P6UQzkdxAxRV0xkmowLy0FIP0IWHq6uz9UdJdqlk0gzK0iXTp6ogQl8dU
bpig6hEO0U+lcDKVE3S7j56RirKOC0rcEUk3pZsOcKRl2rMDFor+KJUzmKnSAn5i8yqxOcJDI8Bs
HfYw3kRtCuq4cuhQTc0ovhL3D+8sj0OfuaJ1DIpDNFUULB2wzUZxovgyckdRiC3g9zUu3f7od5od
D+Hcad3qXvQl3p/gKms3PNdyn67rM+h+KKjzvFlHJ8Zl/iAPltqsqOU4k5hK1UNRfeOa1Jzto5oh
0+I6sZ1P23/ZJqTPIlqGJ7WrXjn6ml1EGORWYyfFeWon6JuBOJheOwm3rhqLAQEXoZPpqd/4s6JP
ldR2Zaf2YwECdAJqT7PLpqqho9X8RXXpZyGI92z5Jqk4zPiLdAhjDjcWppLIt4w2WXq6XCvD5ABq
EkGKPqCrjg23VeBel2YzBzfEcvXj+4zQQtxwtJqdLdjLsgTjUUURQwxXXzIawyEfW8DobZueUYvZ
/RsSq9TbDfTe3fYw6Y1A/KnkAgnNByGoxcj2oa9PoWuQLWcd6iLH/BPyVzSzhjzTnQuFHa5oKQRw
MAxMQZ832eCG8ztY93HuYo3dq36sGuDDyz05/iRLNBoRQH4H+QxROcQLlNt3nU48A6Dmbcy3D5Iv
Z7Uw555K9KLkNybZljgfJXeXMes4/kkzw7A/Mh+dxnvyWsvGPJJuoq0fPXtbgN9hYBMsWgfKLgOx
HNd4j3Ay24y+2PdyJKiaxRjshdIT85IAIyumuEfrkouVvbJrsHNrsprGvscIajuquTCroaA2bSUB
jtOj5+eDxhhCNlsVAbOTq4Aq4ILVtdNPoIiM7FFe1qO7cMvmpxt3IrCkJftw8s2+PkyDLi5DObeO
NFrfl41mQtDeTVLZI7fqOb5ILkypHs1MM3P0sPVAO2z7Bv407WIVvKG8Y25GQlR3ALrqjHTzCqhZ
eCW7aLrzcgsDXdgr5Wi1JDxs1TeVl5i/ukAxFUZO8hY5xqKxJm/13A987dPkdJN1COTSpcZACrQn
b5zhFEiinyyH6jD9wM5mJCeCEpR8WNlAp+vHHFH1cCVEX4lkbXTKrD3kq8b6x2WguoByqYz/cdwO
75rSBLVSW85U0s2V/W45rHD9RVyNI7xnTqBKVdgWHB0MqjkyQbyXAxVF5rQlXE8lpQT0slkOhSCx
/a6SZxXVsEPnxAJPwiD4KxlRoCeG6Le3RuIkt05auxuARblQplXks4iWS+1w3eV1oufAVAIN+kQY
aDa43VYyvmf5eqfGd2etq/+B0GrObhiBTIZRi2vYAO6jtpjy1Py4tk+rXs9RYJFXmEe5UmIJYXNr
+J2QI/GQFU+BTKLL5SRXzZelWkKhSmPiDreP0+iKn1ZPCTV2leB5tTzIJqPCQSuWoaJRdihauC4r
YpmKIt41TYoZKGg14lERvbEBHneV1gn3jSEpzZJ4hh3YpkrH7C+2X4ncB/9weZ7IaH9fbGiyk/28
wkFC9AylmZ+35KZfTWgqGvF8fgnNVSdIl5xUk+zRLX2bgfpDNqIec7Y3UNPM/iamI6pvktenQNFe
ZnGskjQHkpFZwK1FmcHcQsFSB7muNCDyaD+OYhipHVA/OnrNwHsQYy/qdGY7nxsJqwVfiYtqr/5k
SJb7It9d1m5IS8TGQcmSckolrqOcBVU8jMeKiw/3q9CWeNIHxI6zNG4zzV/1Ny18PaYuDRC2rx0+
ruRTzJyRfFdaDNpTkQH/k2bjophEGa3mUw0yNB6IqqUtyc8yOqHKiKYjsNucuGKV0StgWKNhOMPy
R6MuioMqt46aiwawhgd1gr/29ilFwm5mMcCiZ2wX/g7TTxRXe5cG4NgfRl2HR3MYpEReXraBtOKr
SkA97knwZQW4SltzRAlIcPlWBbu4hfiUMD0rLW07FvCfuBAkNFMtyKpwVBe6xMsZ+Sr0MGpUR5oF
IFu1Q1QxFkpUEWj4+jF+yfgdVeOOsqhSch/MQEJ5AsJeOPFwN4pVR4ahOJXpUGgRKi/WWbhOIxfM
1rvJ8m5gFDkQkSbtQZ3UZ0QmuzkisAzyhyBEnPCGSoagAltt9YrUh7wiMTiiN1pK9LeSCcmcDACR
whqt8yjgU/WMK7kX5PNI4ga1U+RMIlcnWTx1sjxUQRVqCBjLkauM4pJDQHV5So6o5GO7siCVTZ5e
VrYonF3i3KcE2ipqS8QpHEkWeXpGVxkZBtzoqeYLMI68mhWiOpP3XCak1CIPZrLQdnY9MiLvyh+q
tk5h4EWu/b2UJ7s+xVUMGWAAzPwJcrNHy9XF1Nea4rif3kfxVDn1TnIRC98TyiC2AGL2LMUdWpYK
l4Sy5NOhKQs0ZeDUTTgbNtX0To1j194h9e+YRjjNAGzKMChlq8mkfsqgvOD8tz048vpBn1PLQIAk
Y5RcGdkiD5K6xxDob9249/10K9wr1azQ4nnIjV0MmyFxwzabTs1mnpI51MWJxQjmnM5Mj4Gt1LdZ
hSNkZbwPLITQW+OC8Cb1oX9AnRdNXIsGj2SuHHWQldmRJzTO251QHiXLXS/VJFhfyXg4sAlZ6mZv
Q7Ptsy+vb+/OexSBb8LsYpLiOz5Il/Mm3ea4S53GVXFdFg0ycJXGpyIIVjnJUoaWf/TGeJLYwtOe
oWXuMLw6b8UVuTW0fr0l11mRtP73lZ2Ch52gAUIyh3arLWV1qEBqs8y//sants9PbRna42xofZu5
GVMP+4UgUtN8q+PVk8tqXhvfvqIpObjxdQBmBQk30+7R8y+gznYGkoptTPqi2tnpagF0cXmmduab
/LQDHnTgG/k9hOpxbh5e/5Dn+lREqcSPGGwfYFboL6k/K8IHz2sm60LpxqQybVHEtC4T7VLdX5pC
O0JeaRIvI6LI9/x3yzA1TXNRF3DO0tCEb6296+pUq+Md+im0xmHJZWCVB1sGx7dJWRSgd9JCq4pw
dDoyLMOEStVKDiVEE5r28m5xTh3109f8X38u/zt+qpWvp//Xf/PnP+sGuH+cDGd//Nf7uuT//y1+
5++fef4b/7pN/+zqnni5V3/q4qm++1Y+9ec/9OyVeXf16fbfhm/P/nCoRLD94/jUrW+f8GEMp0/B
9xA/+Z/+4389nV7l/do8/fHbn9CfBvFqcVpXv6l/uvr3H7/R2f/pehCvr/5RfIE/fnuTfn/qUvrt
8sX+/o2nb/3wx2+a9zu+CS4MutkOtb5t0QEj8lX8k2H8Tk8IuR7vcJr20eGu6m5I/vjN/53BveCJ
oQXm0vfFbKGvSZ3/4zf7d3YGYn6tM3hw4PcFv/347s/O4f+c0/+qxvKhTquh/+M3yz5rvDKF8LCh
YUWzbTpiNCGfN6n8tbCZJm47uotefQRoEfS7vECdtItaMJ8hWpKxBgsE0DDUPJpHLLBm/sBIpBHM
+nZwj741d6j1oqg8RuOmA0GtiGkK5y0i/xsaVrLAVc31NxVcEbistTe+TcwSgM5a8ew7BmO8aTvN
SruLKarT5Ng3RMKFYDBFNqs/dS4GK197WqLIC3bNGJc3ddLVXSgyGq/1ecRfZbWeSKQuUDeGHrZe
nvKmFtzM2Ec+EbOqfSqHNjEuyVLL3qNYKp9cNKhXPi6PEbEcpJy5yS4Xq1jWQ1DZ/s4dBqA6K1Kw
d8itqvfkuPaYxACRfBnI77yeUCPR5cpG8n/ryJu+IiwbMVMtjKkuIsINUPaBcoSb2tfBX1FvTR8W
DyzUTd3O9nFkMy8ilN3U3aW12Xdh56zQD2Hc+e88wkJjIoyWyNxrpdW9XXPd+lb1QXPVM9PVhXKv
/pYvprahSS3gMrM0jvDdAvPTQiFVXaQ9O4LdmrKPEeJVG+YnXeKbuO38dj+M5vgFmdF8k2N1csHA
JP62HyavedjmBs8YkUbzSAuMRO0M6iupCgTn4Kmb30bb4KNW9oYvrWE17S6bfIN2h4+EBXvw4Lch
ikywJFbjmLdOHht3bZB61s4hL7AJ7bXogAXTstjPwF5vMHblnz2z6oq9U5BreD3x5d4NCJ/WsB2s
Etve2sRlaCSF4YemjSULJWW/3Be8BFxyFPFPQpJYrURWkPKcDRUyY2eOQ2wy7v3cBGXKsKTr3y9+
sP17ImnlkbaJPV6UNZmxNzj5hubChHd1cP243RGXnhqhXaaF9TZy0uoJxHv9bzzH0FInTI4XTTQl
5R7RY3avQWYaD91qdsmuhyRnXhJna12Szwmf2yNb99bamrEiwk3rzMOIUJvMx9lZPwUp1r/Qb1KC
K3WjrD6tPrkRO7PVzIGkFjP+0A8JtKvYML335bD49RE0VmftoACtX4ytHredHucNxkK9a+6Aj6cz
Z4x8751eGfW9Q89W0Mvbsj84qMy+kpWlB1BqvXw+4Dxzp9vVmKxiBx2sM9nfwMgLp3YkupVBAQJ5
b5ur6wqAyIQ0kBc+eG2wFTs0Z9myo8XvQ9JhU0OybEb+fIgxKi32bd7nMV0CL3q/oPv7y9Az0zpi
KVvbEImY9nkYglLbAZJkBND2g2eEAyRpKOjaHHymXVraYbJWoxvqxmxwHbYkTXercdtVgfclMqkV
wyoIomKn550GHYupwl8deNR+X24FjjDHLLUHoB8I/SODmN+B4J9+11RsqDEz1QYudljc8c4YNO0b
uwt7h2h2mHk5yEQ0DQv31m99YTmOLIfQ5TzXqt2aFJ4TIre43JJ5K/cdHe3mqKGXek/XynIOq903
/TV+ouwvt++i+wzLr70r2yhad0GwFPrbADnfNx/n3yDg/CAgQnKJNm/vMo0qQmKk0v7tNFCiHIfa
b8aHITHtu3ZlnX70KX+xW3Srv+481hWfbVofHbFw1bAlva7Vwz4Bo7Jr/b77TL51d+32hECH7PDm
ewgR+h3Tyg6Fu5Y48KQDP/0ekQL+ZVqCnvt15PRz1up5n9Ou5GaDvf6nPxHIfpiXNWjfpshsuz2I
PVIBkJ58LiEUNOHEdrx+RxZwS782q/Imu5/nwVrvS20oaEXMbZHuY9Mrx/2QecZ27Iut9BHFF8E9
UcseEyaivpse+YdfpY8WtQ4eIkwBkOl7Lyt2RU8G8pvNiUggX/quuW3YUvowVhfza19zrIhByJz6
2tP05mOzJlXLptZppiM+wZ4jQwztSP8O61hMAlVnlDv0dQALSkTKJEf3i6dfefE82se6K3pmZrDC
rwi2rL90RKI+RsWa6jdVulQGHlIiubG1+eb7NZtwzmasW7f48uPtodr8ubsI6im/gLJS+SArwMdx
D+RdfOzqfHlL7iE1aaVP5iKW8xmFOhBPc7mHzRbpV7oHbmliV1Q19+Q2dPMRw66t72ns9g8aJ7LY
uRNL2orgKdonaT+OF5pRT5f/vKr7z0q2++apejd0T0/D7bfm/4O6LWDU+rdt/UXZdtE9Vd/+/axs
E7+gqjbX+N0SSiMcrwKrCgri76qNf0I4iHUL6RB6Ad2jNFNVm2H+zvjVNoVH1WXX4lFLqaqNWk8I
pcQoFAGcwzjwn1RtZ4NFthlCqubyEYVWg03Z85ptZRkWE8WMx7KW7eCm4KdA2Ieze/D2Px0VVTD+
XCCeVCw/7cBO78XHNfGs2xjT9LP3MoBAgMToM7q/gXZbjGRJR9A692SyfIXl2AN0LJJDsphHYPzN
Q5HCf2SO3uz9lVh224Fwng/txTxuyY2ZVxjVy60/rrE2XsxlDVetzvZN3vFAMXGmVFz94bbZ9s4q
GrLocbXtiqDebqtisB5f/2qcqJ9H7+KbYTFGcMFjixLbFrPrn9QeXhW7sPN4ewycxXEASwjzmTED
QQLoeLX/w96ZLUlubNn1V/oDhGuYh0dhiDHHyqmqXmCZlVWYZwfcga/XAqlWk2z1pe6jTKIZ00hj
FiMCAbj7OWfvtW2btlTgUlU2zuGfv/IuXfnLNeWVKeX3W4wz91+kLa7aFhGkbRkbRpsl9OJJAtHt
Nfznr/IXxAyyJGbvuoGaHrEe/+Rzf//xA6LFMpCSktkqnXIZUTrrPe6PnJiVoPXSEJPtCLOL4zBE
wSz9IaAqfFv77Q3z3Qr/utLcJ0/bLt5amUeYemLEddFZv3KmQY8q2AR8AVvSjSmWLgtCmAnlVYGN
/l6OcO5pZXBEhwNlXUmyF+dZOur3cf6/VJH+H65dy0965OPPf2Ppmv7tMLef74Iy7/+CVczn3viv
V7EDVqIfP/9Ye+6///siFvxWQ9oBXZsgYLD9h8rT+QdyE9YOtAIOCAc0r/9rDXOMfyBpQwuCIvHf
V75/rzxZFB3uV992LYNC0nX/lTXsL80spDY26jlrV3jpzo6b+fPNSWpWOqZ9q/OMk+N0Untsil05
waUdm+mmquhz/40W5T+9IkuvaYD6g02iU17/pdLVG60XQLgWUKtji83b8eCaS0keVqfGsT84JK7/
zRLzF2wen8uh7DdsCnUK7AB12Z8/ZTcw3Ur1Cvi0iyUhLPdefjipFG3mZm5epLLeIz6XBPSkpmX4
dbY7zQ7XzP6lrLH+kJACuiizLPUWCFJr/mYd2j/xH9Yh3l2AyhhRNsU/p/G/LhBWN7vIRa2RUxOT
oXBpEUTEKR33ewcXVxFutfRjmsHrHP/hLv3f7CrG/rn/9MquSbvBpvPBnYY+5i8rII5iD10nnoSV
cXcXdbpvHbPa2kYsxfmsn4sO72WIo2K8n7N+NK4DK9kQ1fakoVnJhr15gECg/uIYjJj/ZuE0/rK/
cmvztnhzLrv8rghn9//jwmkru2uk26FYSTtlhhqCwYfRnlQI3ruEvjg0hXciONdH2Onuug2Gqt2v
jiG2HlWNNn2fHVE8NsibtFsOkZkWryAn+r99m/R6/ngZGaa7uyMeKamH3seiK/TnN9rgngMJw8Uo
HYw/YEQI3bFMfBwVuVKePn52dbklJGyNr3km7Y+hLbMxtGtP3I/AiG/WMnO+uaTAFuAdlulRU5Tr
5VpXlIb+OLjnYcmcr1ahDcS0FTkReXS7jXeSmiFTw7GuowBhbn4csgA8lvJJIX2Qa8BMwQ4K42Oj
82+fejOdMYn1M+mwD1tpQkjRgs6yHsug2czEGoVVIPRFdG2GZkEI0BCKbFTLAaTFhl3fJaaSoJkW
TUiaVfYUCxY3ZnvIcjzx5I1Ob/BFKf/D02YdV04xEP8112jGcUg17ZEma0m4BaFDhA4bXi8jh/Sm
SNtEN57HmaSb+3Vp0xXBuce2iJNQm8J6JHUncr1FG2k3SvWeebBzQmZoPAxubtjFzVo4jC6sraoS
Fhz+j1u/6swR9MVmCs2k/XEkty6uGcM3UelNxS0UaHu8bYup00MsWvzUVG1mWELdTEbka1ZUEKPN
pRTdlg7HIYAFQJ/I3HfSpSjVEXqT/pG5TlqEJKDxi5nTzFFd9yO5QDIbLj2ROTZVYpvXz8skpitU
HEsL0ZGU6z1EIbAARgf4CZnc5MeE0/mf9bp5RGKA3IgaY1YqaoLN+9DXcapDry/9GvNVrR5cW7BO
b6lOzPQiVEODLjdJAmX+k/LU+lSPI9GlBzK901s/A1Purv2KFzVbLJsQ3taP6YVt0YY+YkkUvMiz
Dc6He9AkSE4K1W7M7mek7licP4tOSi1cCxedEAVgCKbAeOTEI8ZLypBOYPp1AvU825w9wtGCknZo
cp8hUNAOD06mWnx2pmjfNFaW5YT6y33qAWups6MtDMjKJpOPfsWoIFxwrRuhMQaFg19rQd/q0JPX
KmFcrNp/J4i4USFp3dX7RnKl+aN30/EwIUv4xInmDPDmK5YqJAjKSBziPRP0avN13dwrWJbtk3YE
8pNZTEeLxskPBzDNrT6W+rPHTGKLcFqQlrZsSpyEHC1ytqF4Z+48vTnjTGSXSDOQewaEImXnUT6J
7uCIhc+/KpOg5doHATTlQxNWWrccggqvZtg6NveuDTjooBpBgM/kl6zjcjJ+bJm/Y+fRjb7hEk8J
osR4a+FoLcfT6Dgz/RP2iQMYoJ+uoFeqlXbwa9CIuIwEfz5gNFozIuhpW4fEwxcXxl1atFa+F9ut
1RNTOfVPpa2RpDeQMfBWdXoVF6O/ZIlkPM0yw9dthj1wEz3Rs4Ah3MSskn143Q+as/Nkb6XzUai1
vR9JR43cYUjDbG69Mw2H7gahgws9SXe6K01GVhUs99YS0RcoBbGFLRlg9Wz3h3UwtJ8dMqDbwVNb
MuOdV3tqUH6R8EOt0O/m6lc3bTjfUguFCWxBAPwVTmCSC3EiHJXXgYwrRkJoaPVCBPPta8VIL2JU
o+W3q9Dm4Apjp0KRURsLiDHlYqbTx6SXxRRErc7OpevbfRVo4Pl6IeTXng57FqZuZt3C6vUOExjP
B7IjYdVUlV4R0immhGmi+QhwB9XkNFknb/LtyJ4753UAdFpExKUEBfpZpvfwrxcjpE3THeah9E9l
nnlVNEu7uND+AWk71I646bLaPlutTpRe3pn4N9BPRrQa5id2/voDwJd1i/tlOTQNDfZHYWwIRVCq
j0s4bObwpQHEOp40QAyP9KVyPdLJIL06C9neV/oTebKsanvQiCwAeQTDNvT1mrUsn4aIu3j7bmWT
PYdtZ7uHDUkGu0/W2f5jNXeN9thwp/dnUJVbcGJD1ui08ig0MW3e/DBwx/JsI4SboPxHewJ1sqAv
QwuZa5SdJa2gyZkuABsfFl+emb08oyJi5LesK2ld4mhSuAye8YO4pi+9HvycjP4LYewJtEnkl9n9
uMmDvRUPhSbsszNOw71NNw9p6uTPoTVnrKm58VT37q0wiGmYiiV0VA3cu0EO6FQWZCWvtUI7lUYC
t3B7QQirDgOBMYe2D8rTstI6Z6prndnpvFgjFuZn2ht5YmvZcOQe9BKEgeJjQQx8XXgJYqK4w5OR
8XZo+9bwSqRzqsfo3k75uqnpoI+4UENCJNriwsxgXqOxDvoroqKlCke97qOxY2RNVOr8jor0YKhW
L27dppplbGjg2z38+AT4cUHT7F1zFBmjNLi0p77IsgPrc56di9K1OGoh13ZOKWg7/1aSA+eDRsin
505nUQXYCBFAVrjRt2FOv7SDtcV2ZqU7FwsYLeaKNLs0LX3GSQnnZkGqd/BEoaYjRw1JV5OOY2QV
Ut1VsgygdwWMRG6stVdJseggoomMIy00GHBEJczPlhOzDOcO6wXH99Wyey+CTgmSgUS1VQ8BNGxf
ypRrzjLIBBs5TeN8G2YvDxKzyfMIa9RmhGWdmQt527r7wjM73IBuWyXCKjg0iHxbNy7XhikIC9Ch
tDRQCXgl608/E9Z+jbxkHTFRxBaEBJsua1E+e5ztIQnLZrKjFa2XCRhFsx89rUijugyqX72RaS8D
IJw5qQCnnhl3ZSCXoShEledNUZBV5otyLf8rjd9mvgxd0LdRKQob23+BFjscFui8iASHk90ubawW
ONttMYz3XbOPxdlN6ntfC9Q3cB39F7t0xsva6P7jwn++RcH2tvjldPEq27ztrDp7NVfZhISoCeO7
Qxl4RSMbnLK0Nn6VDABfspnUuRF56Q+urPNNGKl+5YvbIx8Z8I0xWAFNREXtjG/u0BlM89RmJas2
1zHjLlJDO5UgGqTnY839aaKDvJIl2KiYZ59TQG1rljwRKGl878lfDHEBEJsKzpY268L7rIg+bA8V
426eezIzN9DmfN9KXdxmWo4zethYkoWbIO4s3kqPk9/Wu/5Fb7IBXHGv+CZn1FAHW3NmDldGJW8W
OhBFVsJYSPdJ4ubyQ5fex6oTceD3PG5zOp9Tq8yOtr+RYsvaJe86w7qSB9t9IXlNbtGaWQv59AD3
MKD5DxIawDMSkvbaCGO4Q4ROom7f2IKSqQ0OFfnYSbpDfTZdnTWkGd8pTRkVBVI9kq6lHcHBa2ni
NfZ2v0saQr0vUcE4tMPZ0ZzhsyXY76YxFuNKevf0AnnPOJWrPVyaQOTE3HXZw6CDsyine29L25t+
3Q0gFACXzNPObTlWX920k+9OOncvM4edY127j4RbHznEraGed9PRBtMe+ngBbsZ5n5aQ1BbmdKgP
xmDMt4ROe7FDFhkbWi0PXU0XrB4DkZS6RsE4NP2zJanRO9+qj2u79pHp55CTi8o4MpC88ereSLAi
zHdB5bWRdBv6f14N6mbwCUSw1HRvVVV6lu5MwuAs1+s69eLSL1J75shl0K5qtesic3KlA75uvvdh
pAuZ5168jrb5umZDffStfrvKPRwY8MBHjhqfc8g8JDJolqSpSEysUuvnQABrcEBFDaSI8JTroBHq
m5OlERIebd5rzdo9G/nU3hL+5yp2qMJL0Ppyml41RQOwkrBZyQFdASVEDOLWU8UwNwZ9u0JgaKfn
fKt+kTA4fcJJr+KMEQuTHoAEoVeg5SpmmR6ZPNdH8lk1jvt5G8QMoG+gfXwiViVa1MrbKwaojoWZ
ObawBut7ZTFGApqTse5M052n0IXvFgvuKbeIchTKodty8kg3KnVmp3zFRXWc7Gp7nH1hPnt2zkh7
WNp9KIPLp2+H4HYm2TmENbExthy4D6wR8zfr7o+Ak+FPb6y3cF4M9pk0hWQ6pdothvrquE62/4Lw
mdpJiFpetbqfE4JNX/2Nzh9zxSZM6xbxWmCOb0YnmNGk5QVEpL+EOFwprYyFrZ9cesILkP7daOPC
aG0WelIMarshwtQ4kHX/xHeiwtwiADTN0+kwB/LVTx2mIKuqz2rVHyZsWonF0JoypmXe1HjHfC3a
xCpE0wMH4RYhN3qNddNgeWnW5QBYn+Wooowx2Fuei6KwThpHqTNxhVzMtrV+1K7eHICNfLFE76zs
BUH+phfaQ50V20Ez/Z/4d80L37aRkFvVnIMCW2w/r8k4iDtY0czSocKHutSaJ85r26myBTNT02Qv
VcWNuetbwYjZfhOlgTcnwbAn6mpkZuoB23vG440YP0gPHI6/NSh1jwEe7Lem9ILbYV04WXUI25x2
mw8e5tpoqoIPWNRPJvSrCI0CQU29MdPFhWTvmuuJeVcTttK2blTll5/wvOTb7tWuQ4Wr+MzkKrTW
rX2oy7ppIulV3lO69v0Bg28zh26jc6hx8vTEXOprwRj5MNnkp1HvzmvIBtYkw9LX0Wb57nz2lauQ
7M0zMaswxvgKhy3vQtujarIHSgQSxDl86HX7kYrurVbK/yTltLzyB5t7rBu5e4Y569zaBC22qJlG
+2s2d/bFXbrlTqud9b3SjPFBgnyawlSuJAc7zrvd666IyK7qbxfMo++1rfcPCAjKy2ATnj2arfVg
T7Dp9I7yApSv/khB6VxSv2qPILP7C0pDolgyLScqdKzni9b68lYUI3w2yBl3QxHwrwTbhvOsWU+i
URqtDVt+h2RpfDRSNLGu0XM+Ong1PDB31XoKKiS9IRE9wdlxvYkfVAKTNchk4Fj30pMu/AkTaMMK
4K+fgCano3R8ReJZJw3GuUZ9bdJ2ihwSBY8KMUqbgCccWBUQ74gY41eQs6upggzeifxfz7RI+kDt
zqFzE8Fbt9XGHk6tOz8XbZpFNKfD8Dj1dflKQC0R82W/zI+ppxGkNno0Qqtq/AFSPDhVhmF97TrZ
4VVzPrWibi/2ihJIYwj1zLH9Cd1zcTOUVLQhGo5HCV3iLXc5yua9mk+6rucfle1XP9Gzsb6ZLses
UaBs06fL0mzBjRhbzkii6p99Qhof0Q+2CRMDQZCUriMIQT+g+nKBgyPMY8d46AuSo0e19nlsO/Pj
jInwRz2pLLKaTt6C2vkGPKG22LB0grk6pfUfgW4v+pEVCfxB1WUipkpisK2DxTk1s9Z/VaMzxLKr
tGuG50PsFxxilp7dQv1mJo+oboD8X7oXCycP2a9NQyOHU6yNQ7HmfhcKic/OWTmJdVzTL6S17mp6
gqO1wzYqdezN1f3pSXdLBkOWt33WPTXEEXc/cqHspQ4Xkxz4x6zxyGPsaGvcL1XtpIl0BmlEO1j4
YswjkgVv3kw/Qd2HdT0j3Td/Heg+IQp2e/3DCHp3PcBLmr8HHLyqwzIOwTEVs8Zd6G3m1aUh/bhU
I+0lgjvona22jWM5zHrGRFnorWVVnKzRy/IDHTxOx81au/7VgbsjCYGuVv8UtGlAXshGw+WmN3Hf
HjotXUx40nB9wP8YWlwKnyrLkHV2ZOdbi5Bx0/zActpW74OAOIO6AKlxuN+0zldIixPY1Wqp3V90
4Kp+5H0sYqV+LcWuxdWQocHaaThyh5U79sa97dapxcKyTOWh5NTyCfu7eTYpCNCe7YFRbNXp1bNl
/SqasX6lehpIpdMb+/s2Vu58LFoC7u70pTOLI1xkiNeOtO9mnjLK89J08nhQedEkZKdvt1lHTsy5
oZe4q4/S6WE007S9eBgjB1JvTRLW7La5aWvcVGQF5vtxE91me2z9HNUJZMHH3EkRdbAkVCW3VqF6
woL7+hdk52xk0ue4zgtyV1Efu2JkTc8NQqThN0Pm4ehkiCGZJMnMAB9sq7szsF5gl/WgRzIPdb3q
ZA0uE4TRNPn9doMIsLsFmZ9s06Aelm3h8XYzUH4kiAEUv1fTxK+Dec3bqKKV95z23J4HAx3Utjsx
5ZhUmzAIGMxye4m8dKSNlxN9VoTtqm3hohkkLHYI+SAtm5q6hRbuQW4wvPmNgYc8LVVeO19cWMFh
DWIUAZWTuowIcx6rJ6e1/FtO5fltljGAiKxZNXncFYyeomkXJEbwuwZSL7IKRoQ32+VGyleV6yFk
MbroS0CwMojiaptjgKhFD2/cy+MAuZP3uFmF7bUIMwr3bC2FRVOjt+QD3kGNK9MOImzcDe23WyKo
Y1mh3R+yt6jnMicMOUajZmehC2BgV6oXyj1vqDMExtiGNQP19ieYZnQjMwX3NwhQ+QPxK+2n8Or5
1TVlQA+8n+7tSTem0Oy8ukDao1LEMGAzjrOVOvbJcVNjOue1q/xzN470afMRNsYeVT/dwN030AG5
1QNeiNWJ5qWtXy3O72+rqba7oPOCJuqHPrDYUDvnBVumXoOmVmgVOSx773CpgoNGp5xdWrU+WjiM
b81bIdqUAz1Cl+LXEiy07I3cmwGFku2zokor2uZAG2YKwLvPzjFwxrwPSQVY1YF3br3DYHLANhOt
yR2/OkUyK4+7z6pMeRnVVnw1t258Jp5b3BljlR3pM3DLkGvl+SQFbVl2EkSDVtcNwaKMuj4r/LjD
lFHHhd3wKJcA480jSREcrDTNMB+cgRTa61q35NKDQjPrs2YW7RxpywABX08ht8Ye3fg1whMRXFU7
0aqH7cjCJqoJqdAqnMtcCKu56C6nRIR2Djc3FHjI4a4z698LZz92Fnojn2yRt1aUdzNPBWCTlGdu
brTzOi0s9RKl17u9plxKBKgBd4so3GTKXWTZQarG5rSBMLubfBGY93CVdJOGhMHRCkprU0eaZ/MR
Rp7KJXJ7jTLQ/O1+1/0s/6mwPLmJTZl3x7zetOIeC9HFn4jtidQ8dt8nR1pTOEjX6MJ0EvUT/Vz/
vSC07ju2m1whw7TqV5NDZ8/DWlmvaAVaOo4tulcC3ZuK7qJa7n0ev5KSwFNvxlpNqOMDmitnvZAt
hfWk8Q69xqzcJO9q4YRlBuYwNDEK3tlj63ykC41ndGo8oHMm+OqQfej50ZMOEtdi4djNK6Liiy07
bel0r8SdVn7H6bUctOaGGSaajwC4xJ1NPk2G1ULXj1KM6MlcLN6J7lmZFRdEwmIFWQw817ppTvKI
atFSRx2+NjvGmDNdWVoSBpIOw+wUYYuTHZlILI0hC1ftJTPG23vEgKx5bMJzTJ9DpQcKnKa9mUsp
byZ786kTPeFtX1276X6s6LOnmG3cXK+IRqEjTjnwIRU20hwikMnEuI9+N7xI+DZdNDQdc46VUM/l
y29TrLUxmuasb8SfhS1DMAj4MrhbSn9cD5MygdTo7JFMbYM+e6rKxTRP++KZuDxsaKbzOXit7NUr
qEd98SUo6Juc/VG2XVIE2U9iIYpdEseZrivs4JwvtItClLbi1XHSTcXjPFqIhSsMO1E3sNWF7WDL
m3Qwg/6AOC44OtiCAAXR5W9PkHDYGXK3RlaXte1NaphtesWG2rifGKXz9aEMxJDdjdgj0hBWziZu
dLUMPIE0SszrVGHIOnWLYJRI/WzVZycQ6RYPo9ZPfEHN+GvstAxmO1SYV1BA+nqVqjLTb+bmbgMB
siqtz9ZkjOJdL3TMsWa6nw58Q3p+4lRL4CU+PYrhycaombMLVklviGCO3M7P7ZgOUBHDJKDvs6QD
ewZDlCI/B1wlykvZg4SNGnzF+Ye95YR8hUqOzfxAV76cHoGDmC/bvHVeMmEmVAe9mzJogRhXnftZ
02pOc1kR+4tOfK9hfpmztjqMtAbfvLrafmQYpW6drTMof5Fq7xTJN9vpCk7Y0/TFy7bu1K8+Dv/M
ZZojXP9UcVy6B2mBjqY3dORL6UbqjDR4JbPX55iprPdkW674UTWYzxGxFkCM8nx4YI5d/zT6cfkF
BF8VPFVrGm/1gu6y7EuU6zOoXRfQ6xhrlZRgY80giGSWrm+erorTVPaJMANRxCSMeN8VASffJqT+
L6jms9gT3ApelQ9xiaX+Z1NgsA4DyzNvl7UEQby0+n0OBsY75WgXTPKXV5TcddcTq9mV4sRi4Jwo
q5A/0irpPnr0vyzgs9TUAStVyz405O/WZpcnrVZ0AHwZXIELqQuoxylyDS24rJhVwkxV3l0e9GZC
lrFAB9psaRXbCgczg5DUODZYS5/yArIqc6xWt0Oct/mtv9kKSbUo3k0x5ZHhBdU9T1CvxR4pK8SX
59P8Q1pBTd+QURRD76W8ETZsl6iijTIwli7aIMyodA9LMARV0hHcdr/Rb81CpPyMVgHstyEU9yUL
cfI3T4iA81/MslnsjIWKLW8wWka0lHsrGpuc0KIlF1CI7AoJW1G2FwkIa0L6XOygiLnjazUqJPFF
el4DWYeIgedv7mbU8TzM4425bdnZ6GqGY0b6hqSPlLXVSZHveUbXOclWyvFtlcYvv7DLu35eXjzH
WNkKuypBGT3cMD9d78FNVIpw5rH4AlXLib3Rx5xB17OEMDE5F6EQSZBdNz/nq+2/r7XsbgwkFg80
U7nxEVaDQ3BGPVYOadJlkBUmaSXoXqD21ji8g85MzzVeFitKF00edr51FweNPuQfjTVpFwZvEY4M
/BW4AMcj3j3yjDVeMLZ9WbqhpDqOKuU86UCxb1CSdCETa98LWU/tk8k1Y1pNof8AznP3DTuyu93S
PjhTINevTBwQ2FczzD+thRbmpH5hRbYMgmvZzt13VSzsYnLNuxfZ+95dAbn/W9APZoLzZg5LGvRv
raFJOrqCLbXoRhoWVgUNGMsFjaxwbGo4Huzka2u62SHTzTGWWv9L88zl5LS9qONdIhT9t1ySv2VX
aRluWkBfFDivmXDZvTVyipEzW5Z2l7KgKUV6VRYRudkm/1wi82dtDtIOOKXw9X5jAu18gV3N9Ad1
4sh6qbd9zppbDqzUPtzC65bOyw88LczbENvfl9LkZPnPX/bPIqnfXhZN6y56BR9DNt9fXpZYLOVs
q2Cg3WqeHzb1aqcxwm/GH8C/KQ68dvH/5jUNfZf7/IcciFfd09VR1HrMdXTvP5FysKsGoqmZPovF
3ruZJbzuc6GzeIUoiMR4yJWcn1UqGOIanKkRQ/jliaE/Fd9SgQ9I8tXVP9Z6CnAfaYVO8epNqn9z
SLnUzi4heTTbpoD02A/GzZyhe8cuf2GfWUuG38j2T5DtOR+spSF+eEHHCGh2oEWyMwctkUl11z6W
tDW0aKg3624x+vnFp8qVUSM41j52o0uKDFapXpzyuVnmhJj3dU0qmXpDbAiH8VxJYQQ5b7V3BYnW
k+3r8tDRKoMO9RwUMxPUoRTaWUf6DhEWWEGPoWXZzo7Vul+UVdY8WtQKH1JJ9rpc+fRgOVqhfOdw
GQ2ZbdmQnbSNY6HWpBM9OGwr8ZijET37JIzl8Tq1BL7X5GWFynHofiDy6S/AzYmV41BmvWGYG9q4
d3C9N61fcNZQyvOOTKyKb26Nm/pY4PoRiZ0a64/aV4UeaaOaifha1ARSfVEIA4Z8w3DR04mm0IRV
Fmp0x8jTLK15ONcNrEiqGdJNwsAbx2uwVbvKfpNljYJoRPCSed1axUBegDDkGoamrJkQzCElxQpZ
umJeaDbgfThg6A9YvpHNOOFaz+PFNmo9OAxq3ZD0r7o6/vZw/EuC0/83LZCsTv+1ChWG9M/moyMA
449KVGO3Ev4uRXXRxaMa3YWGGJjBaiC4+90E6fyDsR/KSP4yEZfTR/8PJar+D6zGAVQ0liF07rte
c/qfHsjgH7AB+X+xPLJYEKX3ryhRf6fb/WH5YYDMe9gXWRNJqo+z8s9r7doTRsq43w7NSVABz7gA
RZO1YQCV88fAjRipXjanvGyMxzVI+8gZNItBWNlQJTVltOyTpSlFWYPUxTyyrPuvgVl/ONMmjpsh
JUNjTn9Mw96Lxn3vvfS1G+1vKB2ifLC8g09KLrvBs762u+Z9D27Le4rI0aLv0d6InIIRl/oXT/M/
beJYwsnuh7PaBhId9nkY7BY3Ms1auyJPQ/iUpx80dbEqGuMaKc7JT0oWa8QIag63TPeQM1CPu+5K
RG6mN+HSmDMqt67ic079bsvcDn5m6HRQG/se3mtwSl2pbgLYPbu0o4wn0R6xd734bfo9axZxqczq
keCkGhsY7zIKnGU4luC/LrPGI1oVDM6a2fiOVv3RBDN6JJjjh5er+hKQBY0IqEuUkV79XI2I/FAg
tV3z4RTSOhaEEEctks9DaQZpKCd3O+ibJSK+HAyHPWqWDTMeJAkwP4ju36Wg3bPIQuw6EXFRqsmu
k/C/99NIwY3r7aPTSzQm6eg5J9tsxisAJAR/ekeLVHovLXRbVDLNekt/gXguk2NgaSFAMQgYYZnZ
zuyDN4h8jEM9jMOd7FYjFnD00eZQSaLn+pJzwIV6FExxDzsKUaN5Wztoh+ifGOFYMMsZiPCLCAF8
tVbTC9Nh9fkh5rAIhhdiwBBwZOsa6bPz6s7dM+GQfuQ7aovrfHntERMdMO7dOiiyIkn//c5M95EA
BMeIK92Hdb43VrX1VKQZO2jaYEAyljc4rH5sm8PTZCCqovNxK+yZOLGWUlQfmcwV/XrAxnRw9neA
8O897elHpsaNMwgbzkZDMM+Q35GTAC4qNdEIZkzPh5Kr12NUtPVvM8MBQrS10GC2CUHHuiJ/3Bga
rYLix/gAvYaerd3uyfF72Xz3AIkGjjtsqnBy3piM43BLXYoMxx8SsZhknJNJEDHOMZPGmsdn2esn
ojU8jq32ZyadOsLu9uZOOEY4NGjnfFIkpKJ5SIJx/jZa2TP24/SJ/uRyQgVgJVaeMzUO3Hi1zYs5
+Se8IS3Sq949d4Nnki0IFuJQdILZS22P4cTY6Yy3MgjZDr9NXm2H0veNEER1eirnNYtGsVz0ZVan
RVhncsdpn6/WEYpqeVy4v950MX7A16iI/OjmmBmLHwNXlQdXG0B6LP53fc5w3g0vi9WYCMXJVvFr
vY0m3lOIFjM4GnPnRrnH+wRactcHCkWLvTcFJu9azUZwBtq63SikN5epNbe4ZXwYY5ILQotQjrAz
iu+sCcgHcXuHWHX02HCrt9Ef60NhV0bsTfIJZei3opAJHMAt9k1oBhoKdMaw+EkXY63PrI3m0Z46
pDeOvxHPOOQLRkbXPyD7vXPGLVkx2URi87MQe5J1cgp8jUNfM2TDCMBVq+wvqzc5z0h5fYhWktKI
gdWCEp5oTMNglm6RwFSaUI40t0iATWxs7hN9vaV41E3raraSVUUrjKh9t+WmvgxZjXKjBw9Xe2Oc
NlsWBpvuhdIUd0G2foyprI6IkjEQOmn6mWeFxZLB34X3EhDzjXVQcvvtoXrFvL0gM/xY0uam5kyJ
widziT0aLOymwxtpYhUSSkAUHDmSZtA/NsLfjrXnkm9Tl+kBulVcjwT1dLsqoNz1AVKiKcTr54UG
qLFTWng/4TEhV6or+rTWcovA8bPbJQZlUYeWnLqztUsPvFT6v2vF///J5W/gDQjm/+tzy38nRa1+
/+OZ5X9QdyZLkipp0n0iWpiHrYOPMXnMEblBYkpmMCbD4On7kFV/y83M+m/2XfaupCqjPAIHw0w/
1aP883/tWEybGAynER86OGcT2+V/+deOhSQfcUBvBSa4ZKrYg/zPjkWDzUC2b93LwJC1GOkQHPj3
lkUz/P/SYT3ogBsYwPE//aMEoPtzRAF7kMXHcM+vJyaOar+GWaCDDBY8252Xm4O+x7cRoLZUYszG
1RRT6ucKDeeeXG0OOxKR76i0wME12QbzZ6K5HkCx1K/eyBpb4AH6Qr10pJxvZkdq37CfmU1kTun0
3OUepJuew8y1PbgpJUvj0FWhHci11LLqtA8ObJhLgrWNdDNWmPRDsGVOsOl4h4iwLMbgPsdmiPhs
+roKfbuZ5VbC+rb23OZJsBot6NpcjNF+oL9G73Z2kcbfk0JPKhaJir0YFuopCPW+zJ7mOW/RTbWM
T0APyh88xu9eGIBWaKIGOApdbDFBtEh2usqROeizD4kANi1Wr1aXYVYbw5M90UVwYgxZs21jXFJs
2gQmAGRDNU3JlVZ05Z7TN5xlkGm+WCr4lWaOgEtFZ/39L7fcf4jC/Hz05Yt0sIPyp7ORJYtI7OTn
veckxMLU2OW0W3s3he5Nz3GsAvGH7NOvt8vKEoEislJq1qP9jyDJX9SEoKw5NZnGzSQLy4q0xm6r
Q9eMfXqQyZJlfyDiEOH66UDPFtrh3vyhXpA+A5b1S/SwrpYipnbvHXchL5HWKsoXovzVWxYEfXNY
QNykp4Cxarv1etrLQtPlLL/h3NahvKlMXICbR2ZchnR6zTtMNxGs9aztv8ph9I3mhQ1FgI+jNJIz
lWENwkEy+Az/h5mYtTUbKHVu389qY7ok3ZEhg84CEmKVM1t07IRQhWpjE6M+YpevEnEVGJAeztZg
NM++DVcKPyKBq2ghubZFurONsNTYU/PGmjA7JVNm+A9AJ4VHUsTmWLp4i9XtdB8F1R4zTFZKDJ04
lJ01zScvc6WINFFZBnurZvykm8x7mbm3itDpfGaf9WzL9NBnunsYl24WhzZD1d87Tul8DX7qnCZH
rAA/8I7LJi+0TOLEa3u1qDkyW6HwdYSNOYMDyFPaETtvRkbpFhPLjOBw8l60hGo3SUtdI5ZcV5OR
beGW3AegHc+qhi5yynCCr3EWLgEu3qJ4HxKZ1DtXgtMMF9Mr9AhJMm5DALdVy6DdMt+MNMFBOxYV
xFiXzjGbwbcGBgZjRG3eLQvJo9AvU+IlSjTjdW9VvXPJ5IFNO9UH8al3wOBt0nIsgovOLH0zXAJ7
fE6tgKkWOyzMsHARlHeyhbXkgETy9hJ/elkdczgQD9Sksp3UksA2dwuUqueFHSM7aThKc0iy1UUX
YhzaIApXeJLy1C86oALtNJwGzedSENhW9yJBAQ3ZPFkZPIsBDXq2al/tFSEf0Kcyj3sgCy2+2ayb
Ew93SOFdNgD46iglmceek/QBSZxFZGKfgxJEtqlTPQsBMulsXgwOiqtf2HgqEtl+Ab4rvlLbH9cZ
O8gfnsbFxWqYdNURd+3oUPLQCzdi6VsOAwHOSx9qyLRZsHeH/eJcm0So6pPIutwAvZMXp6VVNmP1
eXGeLX9Rj8B2xanSp2Er1EDhEiaG54yraEae3eWcXkGuNnQ5MdndQGcYmTYTEOy3FJR1Z9fHABJO
JU4OusYwpG2M0Uc6Gsih3wzGYn+4XONnJrgJjZuCeDGeEaPwsejNUtvjvkm1jYO1j5b2LOHbKM2M
dIiOGCtwL9TTPUiSatwJOHUpPvU5G0OgZnDtdTzgKKlzVuwGhkXHASH/e4nXoN7kbPKNqB2cjkMD
tt5tbZndg4EY/kV/lmWuJkPsVgpaL3NtImHhzPvwi2+x8CLquzH6BYVGxbg/y8aO2tmNbxuqUfID
5e4Sg2m1aBw1sPJxVnGzoYuk2fjvPiPuK+yeyrgYF+GTyXTcm0lPxFe6MCvZaq3l1JHelSUFVS0H
O9wLHG5Q4K3ikWrP7soTi/o+Vix6G4Um9yIq2TK+qFMGrIkhWKaQB8z7AJLIHWkp/hkPEQV+5hhk
czRnwrtJ9MIkRZZMnUcftEeXqw8X56NObPFspQUzNCadA5KaZpZBRHgKrokjY+6/xa8YFFmLNHaN
3gR3sV9z2K+9TOeCSYXvFnVXb5la6S3lQxiKUers+MuFNMck2USS2DRBqcP2LqV/OZhW448fgN6Y
wWlty/g45nbl30xIw5eoo82tjuhKPKVVbXcIykofLc5+IEv2Fu005nIRm0w2wxSz4OqNJot1akfD
oZpKA4ETIQM5NC/TC+MB4gk43JBN06jE6MStOYuJ1C7LgIx8/Dg3y9qXwNRQS65UTh3ZVgSO+41c
UeUfyB/VXxlBG2fnJun82HGwdDGYaDVzHBJQhwEvAaAit8jrqEly0+/2dW+J62CWI3pKX2d6uenm
2diXRQKDYGobV5xS3MYIB+k6YpvijNPGCM/liRmI8dXFrf/pVA5XdZiT9IYcsvZC8Y3JTU6b8Pec
4wIBN7dsxxPJicAJPTipmI3Iz/EI+aMz0lqejt9rYGF2lGjZ2Oz8ytZJzMwUyGOyMVWLg77tR46i
yLSkxsjqbibVohwbpWsjezBTI00WBKz+GQ7Ph1Qk2keXB/Yref3hZnFT7xlDiv5Rx5xqNkGK5xqT
0OLPPKcAWaKyN6YhNDpd4m+m4WPGXIKBIPS6OMdwr2l2uFLOs8iWcmpCYhqEFEzEF3Jvtm29p25F
vsshZsAWDvvCptX04SZm+a3DBP7+ADMst/ULBwjTU6IPGcQnC8dePDvFbVeYq5uh1OMbNVDmGQUD
2IiNlikNGktRTq8ikRz5Rw2LaTRP8YI7sBLVyaErpyJFktpJxEuwOE85oD/2E0HjhFmRDmcD5moV
Ba5RflRWjf0Mw6P+vZVj/VLIJP70C52Qg5sn/osviZGSh9UQz1O0E4Q4r3E/y9Qh0wTGb7Y3WP4Q
JMpCuQ9LV7pvQzImr0TtdMxT/bCykIq+HXaOnuvr8XJJFX4njUMwZGr2MhKLwwsGJ/cFIt3i7IK0
CCAt4MdsVXnBuBfZHCc9gVCeZEp9KjD3Bi+x3rxWPGXfGuFZH443YcZMed/KjecuaRLlFaSFqCoL
T14ysCk73ulT2p17P8hfJIcAcGRZkR9ofJ7LyJ5a5HiPJmhkv1aW/c6Lx6LcBoUvsYfHuPYZL/iF
AGXPgJOBdragBFlq8fa42LQB5b4X4ploBDXBSss0eadwtsswmaYaxcWKzetJ61V76MjackfWtqk6
ThtkW20VSsceDBkKt3OMd5xLCZ443Uxm3N7ACXQ2Zm4LaXLcFwDn5nYzmojBYp2rM5bHmVCUJ5Ka
1Uy1aO8nRbqpkYOm3VhLjgv0BnVL9o55ObUP8D0tRWAojp1LUgl4uNjzmStbmS1OXJ01d54Es1a2
ESbcEceBclzijc2Z7rBr1SyA2pmpnWesBcWlTytYjJKo90v6aVIfqO2q2s69c9GljvsJZJC/x4/r
LCPvMrMyHnUMB8Gq6apCh6xGpasJSgun0U7EZkcdLwMLvBgZlUgeAp6cvX3vjW322AegzsooB5c/
Pi1zS0tHNqaVuSv7Qo8fRiCujFsKa8ncHVsRszskAeNCYmsVOvRtloJfQHzwnM69yxYOH2iUqWLv
jUfK4y2qUQ/YRaqgeYhBf+w2/eMMR4MZMtYn8McWwySPZFti91da2qT1Zd12crrqPew1pOM1H7cI
ghIH32Nsg6S6GVvbKYgRO9Z0K4SMzXuzF757VXVJaZKRmuVTwICKx6+IaZAt5ortjQ9dK6RR3Lae
p1TN3zGPoI6C+pJrgKI1ywM8wemF9N4Ybx0VyIvWnTMfg2k8sT2xOt6Gtd9rpFWbEVJYri8uQY8K
LJxLmjK5zDFj6yyUM7UPDa6ofWWYFkw1fzJf0sUUbdT1o20cKKEply2kU0ccSbsF5skgOqGHlEh1
kNAsLj73V4yhXAxez6HVnhe8OsDKx5t2KKFwEnuQDOw7tuRRVlH/esqtKkHLwhv0vYHFYOL8q4Mc
0bXv7nSnypYDmNyK4TKYiGWDDWM4KwLQVPBe5LJKwFTpXswfolFasXr62QYDBa6syPHt8m4ynPHD
zAPrEwvimLxoepu9kAZPbpOmjiHBAagacGz3nQoXqaZPU6e89hw3Ngu2Y6ZeiyUmGGf+9GbcVq7B
2xtfWf/VcUuQsdCwmvgdvrZN0UHc2wh9Ljl5+/RZHSXuwkdlWxiVeAvm0LbaOkOhzHA9NVlPvrpp
IHLZytXNfdpboKw1TrvZZqJq4sbIvcKHRJMkD3rnVq8L2yV3E/CG0CK1Ot7wdGkpj1CaLO8LRVDJ
RqgUyb/p6cMNJSYY+2g6uf/RUgx4G7vYvPG3L1gdIdlVnMsCS+ellEOl4xEx1L8r5P6RpPa/pM/8
XyNnoUH8/1Wz/VdXAVX8STbjB/6lmxkOKpeHvsAtiq7hr7aF/zfp812EDoZ5jPhtw9H5mX9zsxx+
yF0pW7plB4aJcf9/ZDPb+6+1evFfQ0Ms0qbzTyZ9TAz/ajNAejNX8zsfwkgRYMYvWstC46SwAHuy
24gTL9n0bg0uku5VPcejqpzuCtlPfRCa7Y9/uUT/QeX5mTXlrZ/MVUHmcWAsYoT6hSjiTX2BmSHN
QlzZuDm8FIxD69Jvu00ssnvg0HFAHEd/KL44HFXNn1AhP+sx6+ezWWfECU4A6RLF8GeVaeB8wZky
b0J4y9hnl7zE4uO7fbNvehU8YsQvv/BH1iBHi8UIs0EYzX7odXv/99fhZx3qx+/hMa+l4otfhtvj
F+oPmxk61vAChVSfOBc6zXkvRIum08hrKfvDH/2LlWX9mxGmwLEh1OKx+4Ft/ovmJdhFLcRgCH9V
sS3Bvs5+5GDp0a4Gy1x9puRm/iB8/X6D4aGDphPASoM05P1yg/VqUsMIRJ4pSDllG9EjQB7LATc7
zAVN7WkB1MW1t/T6+z+/riDF+JtxpQR4gX7+fiFkeDMWxALSJynXa1fl5O/QJrBLaUlf/OHK/n43
22SDLfYoPjfTD6bxX71Jcs6qUSGSAgounYu+6j9zBonjblHsGaRR7DSEPOLWBDP/8Bz9hwu82gEs
Gz4Jf6jzy/0jxsHy5zV4z9bbuZC5KrYJwXmOx/ln1TEJK9b76u+v7fql/eQO0C18BqYBDYhv1PZ+
eXbUoo8UqrSoJGxL3/9FRspZqf7wMb8/GjYeaA9Bx+WHIfr8/BXWVm/6plBlODksD5zE8X7F9bh8
wnLB9Pv3f9MvYPX1QeTy8TEO7aeuQVrr50/zNMAfLeiIUOZ2/kR8wE3Ytunj3oAZ12+VcO0iGkgH
4VsaCcNvpmH1b87e2tPRAIDfVDAt2z/8Wr9fAw/XN/Z5g4fX55z7829V+HrSDPHchCO+iPmC5qY5
pLK7mK4ybPn/eC3ihWOwIuq8ETz71w9bZt1OFWUZYSAm5wLne7Z3EsbDuCsm8fr31/v3e2h9uRm2
zgiUB8bhDffXJ8ZlBcp5RppwgmO1t/KJ1a4i2/snnf/3J9Njbw0cEpSowdvmlwvIrJ6KAMZeIf5y
eZXPWrkHceZE5UI/8Cp3Jh+6pqqHKtZk/ocZw+/rrWdw+9pgzlnb8Q3//DciqSSDEvyNKYa/d+hc
y7zBFJ4loYtkWVyNwuTV84+vqweMk6MfKZPfH5rW8BOXDTk+GrpUz9pSlk8/oGV//ym/rTrw4nyW
AIohCfryH3/+y0Ys8TmhIWdTd4Z29u08vkLtsU9FNsahsn1xb/Dw3vz9h/7CSOMRZW31wPMx6aPI
BHvqz5/adJrULGQ6FPQgDS5iK/EP9NwJsqaQnTFeL3OylwSb6VJuRm4oYnzJJymf+tDrcqFGTvcK
61AAB1n+8FX/eDZ+WhP5ot1gHZBahAZ/289YTREMyL1zyFGp2ft4ZOQ+d52EI4O5ntpqj8pHVadn
9JMghBUN+yKXCY/xUnxlHmCP0MGD3Gx9a/xT1fqPl8Avv5zPpBWw57rGufYvF06qjASIBVxpMHL/
GXtG9Q388ZrImMvsdslRdq6oUODGZJ/INtBYQA1tZ2Yc6ALCekZZqQ/m6EkPQJY0T1DB6Ku2u9FL
or7sGLmIRbAkF9TPqG2XjxJ1IphsctpcLAU2vi4+MXgRpZFmIZfdrPCK7iZEBxESD2IDaKP19rCx
lX41ERL7kpVRqwPg8DzfKfhc006YPv/OnPHFbU0dsYOJF36KZH22Oj1Pcqxfil8iGIc71RnZWbfi
emdWqF0E0VX54RklDqJpIp/kE74DTs81ibEFSXVuikUDGa8s/4LkyiolCsmOCCurX7zmoL6vM91S
w/bv7+hfFydWdcx/DCKpPABR6//yzlHoZSm81zrUrkt4Q6i55daOGnf8w6Kwvi14Nv5yC6A08v9v
emz3mT1yEv5lHcwZOA9Bl/ob087c9E2jDADNQc14u00dXinTlD4FeGhk20Un1Rzlg3Wm3hc8kx5L
TNdDZ126KnGu3ToRdZS4QXpesMWVRXppwd7Hl+yuwfIpt0PeafHdUlRLG1k8eGSiq4VcZV2VK17e
3HhxvHTgDbJviyk1bUMGQoT9RMKsga2xzZTQ36Z+PjSqzV90onUd2cZius9sCSuPDY+/ASSrg20S
ptz0M1S8yCXYvS6JOGya2IbT44kzvCZfXkLgyJE2Grfbk3+M1Yb5IWt/MsYWHBjLi9La7hScL49J
BciIiaqCyfduJ9E5V7B8Q7NA+dyNqaZjqQm0doWhCXefpgQFbbSkhomQsTxjVTmKdS73xpcOcqcn
3AaeA1YwziG8CRjgJuIXWlnJB50EB6CKsQ97SmOAZc35rSEFHUsDvwUT/tbV3EPAbAeUy9LgXSr7
21ifxV1re8W9aabVl92PlBXSWITwYmCng/UmMBKietyMZAAsTBA+Iya974Pv5Ie7hkdNc15iWas5
bIzVlpRZirpHqwdm0HlqPIOyam8NR5aUjQH0q2kHPGmDtXO7wN91lgJdSzvYNcNZCAu2lu8zf+yt
UDOwpG+B7NvDAW/1VxrP37Q8nTlKYlTASKHndyn1QZtmHNsCLQQ1t5wM63XQW+MwBT5CDgXvOBfM
M6FvwJuL+WnkCYn4DDEMLzQlj0yj5Lxjeh7o8Pc882qu3PyiqhznTgQGBIdlTFxogznUcT6s+65m
r/HDRmNrupf+aBTXZSzwWLr3Wc4YDt77BHSCAA7AKqD5JQ4k42n1QCT7ODHNnciFfmvmRGOptFTA
qvBJwb/46OjvDEcHf2O/SlACss8dcJcB+Tto9zGjsyLi+NbsAdNTnMGNuJb9BT1zzJErmGuE/3pN
G064YodqiyoVx2GWdd6DAWAuNSGQnji0lMei0600qsAj7om2Ofl2GebyGYDUwpUsHNpp6yThNaLZ
ZajKZjwztNP3hOSBplOXdZWMrjpxzAbZ3GWvdOLQZZF395hSaTEpweuM1m6l2Xe585RzcsQfD7+w
06hpULHaEhARgCICY0NRvcChXxUYPJlObReCsZ+IbOSKqmYg0dNbtboRTS+JKDMB36jCysIETtA2
K1W7WQrVQetPSOEzkbyhJAIFYUBHNxML2Tt9rPHeH70guRft0N6Oc5t9ptKtjnVTXuZDTxjASSIG
KdymzptQyxs5cFyyPXXJ39jtfAY2LzelyfdOtfZLDr+R+9m2cQRjU5WyulNBcqPNTX2hQ8N4zuPl
xlG0YBVJRofEZ1dnjzhvPgm5oAr682mGgcAiBRtglFsPVGG7GC3Dkrbeqt5+JcItw9Ixbwytz8LB
Ebu8Xh4tjzRGpStgCuqqBiHF27R5TDTD2uP7/T7ODJB88zVwxLueZo+BMzn4czEyVrRNhH2i3gDD
jhD7xfzB/o6AA7XbFDLstB79wzQoDnXEagCocRvkfXIpuMfKNN7IzrhraYRhjCjby6ayNh2T1I0p
MUF3TZ5EcCluSnvmG0LyDNMcARhIOYQaWN+ZcE0YELN2XQ32hGOJqJYBao1P0J2TAnAXUX0Kd6Bq
6KSoyXskpPGxfzK1pfAVNA+Wj2mwDhpw101t5Q/J5O5XeCUbBDRVxXMCl5YcO2FQ0+IZ8uvmppj1
MIATxk44+wKTZB/ZvRHY71rT7tcCu8+CjYfY5JWmPgewfS/OYNQneALi0m7godkEFdFm+dXxcYGv
kTdFb2ih1Ex1b2sdE7uqftRnebEQqdh2wXrISJismwAqlSANYfpXS08IJWiR6xZDRBgaEVfNCu5c
/1IXeDG6Mt7Te4AZ1ia+YiMWIfUFoeMoK0oYbm+F9Pvr0isfPTqUMIEZOl9M5T3gLdGiuh8fc4iT
VPneluy/iBtaagM867ZAo03cWYassZB/WgdfgpZ+9CaJNGmyIta1Rz69SypYbL2Dg7pIrnIhPsy0
O60lZ3jELebnZf3d1xiv8tnZd46HKWPpWGek36SfRFTrC+wg1Y5IQXlvO0P5CEGVL8Ukzi2Ftmyp
8REs0MZaplrs6CPas2vei8mcN9wTXyZOW+46RI2xn7MrIJ7+sRPzXWrYB2OS91UtLodR3NW9yl+U
am+zJHNCLSURZgr/A4dssgUcYx0X2ZnoWXNOTBAF3mi7bVxia0+H7Hphdb7rWonyzxAGGtgeEz7N
2erKwljN/W4/NgWHCx/PvA8cMi/SU6s5l4uS2OZbFrpRXpt2cV144iFemJjh5SCGOsnvDTjbDb1e
l2mydvMS/ZVwhzZTssJ4NJ2GkkBArrCw0WZWTTW3CbWo6ZneM7ANzXK69PtkT/iZIaEpvWPcUwxY
c/fvDC4k2VC+8Gp49RLZR56y92TebeCndVpc6wneGKh6GzOo60eSXB+cbBh7dz0I18LE9Nwh/HEv
LoT0Em++bvv5NHQBIKcxeGUBd0Jmi99imWX9xkh4iVtuzj4FOKyRmfqVrch5mqWDF2gZb6eKmxLp
otrM2AM2KfWCm1oyBO0YMpJYmOOwjnNin9kWR8M+9SEN2jP/ZsjuCpP+R0KHetiJ6o1yS+ZtS/2J
BREEmw1D1scP79t1SvEarsZeWjc1++gQLseDW7eXbonXPWYEiy9bvCWTcSGTQN0UcTEenMQ2otzq
20ibqfwVbnZVVnD0RxFfAyuMmaNl+7IqjjosDg878ITBQ4qt3RoXmZ5eeWm+1Wme3cc1DIQp1oD/
wf6JhtjayrL9zGT64XrZEZ4GsWl3eXB0+qVmHGrHyemKENwHP1Ehw+GkMogFCx+CJ7VFabbXJtJS
TmeefcBZjn7fOna8U22/Jyv6FHNqm/BCG6Z9Zqex0wPGPXYhIhSNT7OUpz5rLhZd23c6ZgaIMwFe
fW3HeH8nPf+MqvyoV/FnXts7Z3C2KEdbLHDbpvHu8crdLLRAMiMrXr2OGLk1PTY+bquRN2zfGFtb
2uCKiVHvLL88o5+WOzVKShgqawrx6wHrq2HJGONqMnWMqKnz/ppGPTbsLu0qDNZTsJOHQHEXZLW1
Tx3YOnhl7ltAMR3l1zsfPW3jyHXDozVP+kAM1FP6Zanpd2biXdvA30JqeC/AlgFh14vh5M5WyS1l
p/DWkgvNJoHWOAsXaNDqCt5v8C1D7dnGBVkbXgVOpIL5jDP1YvHrS9p05LWsmw9vxm/rTXl+2fjs
yNlNP/tVe/aIit6MGDEO8OZ5anxe3dWCM0oDyjPH2mPGqeQh8YN30KjIRd5R6u0dfWwPpIXDoUcg
VK79PfN8yTEUjyRmmW96AA0ucwVGVa81NqO1XGX+aqvkJcAWW74ir7+NIFTwxnli69b+gzsZzCIN
c9fU5bLHSJif/Mp6KBL/Hk8BZHq7vWV+c+tRb3xNsKsjvbJ8syft1A0Y7lNIJFFpeXeqJEFN5VW8
xUZ5phkdk1qsiI/QP8ombQ8kud8FqnMYejDLRjS/yWLphX3jtjvGLbdNm79ji3eJCKc3jSjZbw2w
rzZ+334nz3dbQcrYKHQkUELiqddNqKuz+GyYMBsisI/Cn61HzRjI2UyYzso4mcPR6NVJTsvN4DnA
6MxE7igiwVvSMnDeQO95y6vx0izF1TofPLWLFkfW6vfgfZVBF2HhuOK+Wy5IHL8O1ImFdTWzzrEd
WVhCL70ArH9UGW59iNPmQxsKdRoYXYZemjEJjm/qPjtNkkCrqPJgLxpsfsXsaVuNhu7Q6MSEGYlM
eVMYq+lh6ba55TK+7ApjE+TVU7v0B89XLGesLBu99bZzpdWXpYNVFN0jWsb6EX7u1+K0/lkHAH2l
++18arzW3FXY7TaqMbRt6WJmtmS70+EsppOJ29PSXmXNBwO72geVxxPkwyasS+2c+xjL+vkpkcNT
E2R9OM3J0fO6PatZpA9Ah3tlYXvsb5vRXPEG7aW1xNvAgQRf4NPg5cUmp6jSuzHwHppc4bteunOr
Oy9zHdwEo3UYK904dj6XSfN9FWHT2OZJ/wgF/NHIWv2CjlHAYsldazR31Qg0oliyV50gmVXz3C2O
fSnLBiNHb8K+DU7LorZ+K66U3nEs4QTDq3oHaYs1qvF29tjtAXZu0TGOVIRB+IYvcO07gMTAxtXz
JdYNuW1lcMyq+Naw6ySUnipQTOJjICpQVBN59AqbXmmQTeNQC0uPk7LxfRBqfXZhj6Ykqbde6cGd
LQ0Ga2uWXufM2kjL54xqFk3U5tPkUhrWdWNYOFPwyIFxuA/0OC3DVteKKtII9bOq0PIEaMUy9OUa
0+9c3LnUd9GPgA+qP8DNSK/aXituVdK03/tGsvhpHY61TQss8dqkyRk1Kxts7RTjYa+AyTvmJ0qO
86TJSh00PZ2uB8tNhr0BLuAJaKC4EeCY4lA3Mo0ckDOaZ8rSY17WBjayI7TYcjs4JkN6HimKA/Ue
1pwYjYdGpqNxOTqD9+CKIT2bqMrRmMw3ixk/BP58CyVXf6f9CqOl/8Z6J6gUeLe65WbycGFj6MhP
hJywWxlpnpc7MhPDq+ICcYf1pCTjxuXEm8pbx8QnCsVig4noTc/Tq1hLHpQN87Xm91aqvIOyhIN1
PJtJcIsQDCeyo7sQc90NVgGkj7nJrwiXFXGYxH387qR5cZNCzmgwH6x5sTBeIKPPLc0IHQn3yoyn
Y8mQmLW9mWx+aHFCwtIjHYZEiQ7dlJwWQLHbmibem6buLuQo8SJh2+xbHT+yZ77WvnjyPKygEA+R
wml7fc9Bd3LmwMXBmGq5yIKBnb6XPqeF06I+dro8VKwlm7J3nsrZL+8rkbyY0Gm45wRV9gV/k601
VuRRgrRh19diJGxoG0Y4gPeXJG1qRaC7pojQ6oH6y6NmwREZrZthaTKQVmZ8QfTgvSnyZp9ks7pP
hVZJYr1j/ca5LKEXovPPpSjancr88i6BFBZCGCPROGgOs4TpDoEymhP/lEK3OyvZ05/QJfOeBhHW
s9zgJJWn+aVeJ849D/gbfpNzxm7+pg66vMGZB8YCApf2yEEYxZWq0Pl+HrrlyGsRchIv1gdRccYr
oS+fPW/EM78Ez4teayff8M6JlT/DsBsvGpusYuoFy5PmVtwIbNp6Ihy+/lg2nOjHtEi3UzpUj8GC
gOBmlXNvJCBgiOcTJmOSeVRDG5ALcaezWIL0Yy1o+nCkI5+AR1mbcrCfWkP3LwDDlTeE6dmHOyq/
Kv1YspVgig6wTt/kLSnDYDYv/A7jvRKOs/EnSNWpwRC/Vx+0PQA+w4w3TN0bk21aKRxxi4l0ehMp
6hNPzK5aWR1mYacXjEfqLZah6iiJaRx9WLuHTMbi0AhHPlqYw8B7BO6LaQChaNlE48ZcjJ0dVAZW
AqK7BXb5LbmkbYY0BHVzNg8gA2iOV7NLxRxzb9hJ967MUkICFoZxvZc7HsBiQ44G96DDRqbz+5cJ
12Zu1bvZt+JtyV4xLEfT3OIjs6Kymft8P8vWbe6TjjKdqDLd7moQC4oV/BX90Xbg8ZvYBMUmCfJX
RBJaPycXsw4DeuMCLpG+X2HooabNY5gO4xmgPMqY45ZHWcR1NDh6QG/AWv0hddEfyGV7kaomA3it
WWrHZnbz667CiJsltkbvZTo3O6gASUiLZnLv6YVzVefjpVaZVURBY/lawg56rXsCSBujn2ZGbp7+
ZqZFtyMwY335kBcYElgKmlaSdW9EAlP7Mu9j+irquEw3eUdngliVZs5L9K0BxmajwrOT4Hgkx8wN
OTuBv5nZC7JdBFfpWjuxjICKIh+LHMwJZWvebaNnNTya0eaGPMxdh1KhoVrzfE/YfpMhD97ozZ1d
DidLGrDj9hMRn4zVdnaUMeQyVGq03ZMxGJn9RZcA3e0M3DsqaKul7r5BPummF0D9vAsoxLGSd2LI
mbrUl8HNjlM19skWhnj51FfDj6kE5WTbsefx2uB9FkAcsJqJEOIJQoox6sae2gXLOfKucBuOQBTT
3wNWdN8TiP3nlgN/cvB+jBM6uj/zI9vT2WZDUfeHUc+Ef4sLLJYnYmIe8cmhL6ZDM1TDc+OW3FR1
4fJfKFgR+dpjwZQfIcTT8lNqqrkLYYBZdJH0poInNHVzWV1bra3OdFrn3Q5QnnVIpXSDsHPSmPMV
uiN6dlfN+nvVVnpYwT9vvgZT622KXUCAbXOnsh1GZY6eRG0yATHqsOy1B2T5SoYKr6O2ZXhZQa/y
dQ2lR1IIefpv8s5jR3Ikzdav0pg9G0ZNLmbjWobWGyIiBbUyI2kkn34+Zg9uV2UPujD3Lu+mClWJ
DA93J42/OOc7dhoR6J4xVd2grScXadibs3E/OXDXeCB+lYAxbEuDv2weRp3rtzpj/Bya3wydMShU
tzIHqSsVzM2u4bgJzfYwMGK+nxm3bgJoIGe+7feEqhbo14+gE/M29/X8jtENnA7TyEkFQHVnZnd0
XMwbQFXS+XSjxr2cMXBZmvhk5yAHptX8kInG4S48g7VRjDudLj7C209AzTqW39MwAEumP8y4825q
bxCrnKwCLD7tLX/FeWRknj/ZIY5zYZKF3LvjV9A5PLqT2T+0VNtbWqikh+Fs+aea3xUbkh/wFTOm
3CppV8zroHuFxd4RXe3da7JJfBBDA6fBKL1pr5whQKTbTCO3iNeW9qXHY/cVO8TWrIlVGpxTqzQS
5hWZRdkMWtTK9IFgdBp6RKWSBJOkoy+ofZv2hL6x75nuFOG+roPJuaRtNtXbtgnccJ3IZkFC69bz
ifI0yLHBagb9kAsmUDt7GEao9qUy3FuAOr53IEUXTB1GRjiqQE/zK7Rq4ZHfIuz6yNeLSNME6zZv
orHj9/b9FtkYmhG2sKg5YujobWfl91TMY/xEDGphX/JRcBR4g8E/J06hYCWwYHQbu1EipoCJLhJk
V7cbq1Alu8R1GsHpQmzOioyp2ob9Pk/2Y25rsq/CzlXFQaTEXR+C0s2bdvWPYwK2f19+DJ7XpneO
srPymresdTZC96rJVkAnMKKF8JyNa+g1VnrgJ8OFiWRSnM0Okllny/Y2diQdFgav6eSS9vgtcHJ1
yzU8dzs5kJ29tREq6Jc+rELCmhZ/R2gk6kCcmkUADeONu1w08oCOTC87n5e2UwQ2R40KN1KzvYyp
O2/muEqP7OJ+hv78yiOVJosC/NxKomM5vLtz6nhn0ELFoUxCb49cYVF+aGY5ttvtS6uet5Dg67Uy
pLM225DaqHL0MVFGAguZ5fuE9pyWw+vt732QGTt25tFbVFnKXMZqyVtJxKzeKVj2FV2+lNmBETS1
5SC76VJJ8LCVB6Xi4MJrPhe+zSAIfmd4gwF1PGBhUjRdYebShlQRQLh8yjZcy1TupQIAv6xVoJXz
kB6JNOAyByrwjXSYadtL9xJH2OnG2JzuDRMAxqBSne7xw8s1qv/4OAvx2FugXA2XlBHkGR6DnAJy
tlWoaD21odoZcW+dUo6I9gR/3thjTPpRxEa2ycOofbQknpE1AzmHdzLNGB9q+YHiWMNTH7sPWGgL
gBscRVc51RrWJQBSQS4ylv0UvnyFkwIfg3AOs7LTU2VG451Pp3rnc92tAbe8OtWMRY5NrfVVMEVg
ceZ3FokfzvScs2h9SXK7vs9N/w0eNaR+swy25ThE9xGJw+M2D6a7UkaCk6Eu1kR+N9dASp9hfReQ
jwMdn1Ee3xPa4pztpMqHI0ED+Jg9OOe6L7p9g9fkYuJDuSETo1/5TCjpvvEKkQTDadcmL6aI7LPf
9F94SAqy14Ojn0bjZRpbb8MTAxxA59sn5EUNGybZfGL6TaON2VowmmS1zEiJSK/Jr4/tbeG2Ubpx
Idd89UYSAyQlVMrcqhyd/zrX3vTZ+pgDVllkWLT9WXoXsrh7S5ype9NFwGPCFvcGP+lqm7N329ts
higwqvkk2ByHm4mV2Y2mFNkpoxq+I8VW99WcqDtD9qcMub7BKkX7BwYKTK0I5mJQRNwV+U95Pdvv
ANYDPEYAMux6qm6UE4uD9NEBrALElaDc+izfl5koth5CHbwoYk4+kghQAxp+AdCDvTYr2KbhXA3A
EZQNtBJNJAiaM+s8A2/amyEMlQCngYYv4gqm+zo2uVWCYGMR+/RoA8TYTCgq9ywkQ5Z6SYTEu7Do
2X2jEDhAqnk34y27xsYgv0BO2zdZPvzoRYXNV7XzkZ4mhqAcATC0S0McK6ibR2T9AITz0D2bKbOs
CIfY3ml1Cg0Ly8j9aPk4gFRjhZtoaKerhU/kAdcHlYdsCmy6VXDDACcgzjA6DO5MrslMao/o0euL
8QFNiPE0eVV3L9mKUb6mBJCngOwpA7MdudX2qzLdpXOLXPsY4wIBHjzW/kOUogAI6qw4hnIgHTzr
o0Of+UzoUjAbgahP3LLHvErmd9R0TLXjJbUm8+S94URqk1D209GqLH/sbW2+adeKb1x8HjybrYQ5
jmfdWiOQUHTy6GfKMtv3rpluRI22ADleAs0wLOntlHXIsXHsMaD1d3PTF5QZRcT1n4Q/bB2RPpFX
P4gE12vZ9v0n3jP/psXqjWy/R4Hqq57XYafHsnuEi48qCJsBmeeogU+AOXbBAuNgub1zWuMwRtVw
dL14ZlrqnixLA3jGcQ92Z3qHeZdhwh+eyzL/5nbITGrsV+bUOIQUiAtW+tahXEAvGBHqy/wKnx3C
oLLbGeVS30Di3FRT1ayZq4yXnG6cIIYxeWAUXp1HUTwMVM4D7kVvUyvaCaNnHWkjuz3Vo+BidSda
5rg0puSsZJvuwmGIz+g8oP2UnImhDnkAl8ywimF+nIWuNzmH6HbgIl4XWiGlEuE27p0nX2RfJSGX
Ozcw4w0LwS21l/ncmfmBUXtG2sr00ShTbclOMH8YNc8jTNIpHjjYR3PQaJIHU41ksIQiiz94DJKT
MZfha1RGJQNLfyIJKDUzzsoBhtkmiGgM+l+ZJu0Sb1IsQSf1EnkyYsQ7WUsMCiGOPNISwM0h0zSG
8CSlqF+ZKUt6Cmvi5IztplonCDVvgiVlxWHsDO5R7Jkp0oQsWSzVksoyh4NYQw9sntJfmS1Leku1
5LjA1l2Cr8h2mZaUl4bZyzXGF4XXBNZhlZpqbSo/PHeV5Cnoxu6DiHxC2ae+fXaXWJmSSeWb4YGw
nIwT8aBkz8Dsqy9Msdeikx9p75Z3fe+GZy8r05O1xNdAkFXPUeCYZ9mKgFyytv3O8FicSZeMiUYH
aRzhsEGvnIlbMF3k43CesXVYQnM0k42122XloZkQEYbBUjPWeEnG0cZvs4TuWJbh4i7M3e6u9yrj
Bo9kfY5p/J8aownuIhSn28JkFoYfb5zXwxLuI6zmM7BVdVEFj8Odwh18gAGMe8gBDNiNU/cVdmz5
iyU6iOaO47kEsD/Sel0nxtwPsU7YDM+/4ocGRr0nY2DUuJSMbICWnKLWzHE2+7jJB2WefI1TOIl4
B5VEgJX9I+6oUOpEWjwBoThOg1O9JCOx5K4/Jk6a8cBdHT4SKV/E62yJUkp8yAZsMo36gDOZMyAt
uu2EXO1Q+lO3RZvA3Za6Ur5GkhKT2UcQYmgWA9HaTO7EeZSGc4qZqeB261v/2Ykt8RM2UHjoJDXZ
MCWOeG5cT91rxzGeq7S3rrLy5Wnu5lfMaOV1pMW6tzNXnkpcYw/AsvByN3FpHz2/7SVjdAtLl2Y5
trGX2KpOjNOV0X6xdWkMxWpgjF8fC6/ilPeG2GR+HcvB2RgEf649r8MmV7tN9Q0jfkJcijVHzwk8
7J92HoXsVAyeBUHApqHroHTAdRxwtVdkxkLuXnK5rF8RXajiiOtK65bYT89U506pfM+BRs1WuDMa
MPpGjeTXN3eqWyIwWbQ/omEYmWf39Z2R0C08lZrTz5tQxq0jww5uWwZ6eJpmU5ovDpoKiqfMi09B
VUVrOnLPPmBxJ1inKdNuNSY1Kw9nHHA4J0MDz9V0+viH6DL8VBgQ1w0815NlV+aXrXR7gqLO+YDF
ki2GPV+akB1gXAzVtdZG9ApC9iuB985Gnt137nKO6TQlKtkfb+xR5Du/MXTDanDpkp36O0TWYycg
eLVhdq39/j3lImeaOKbWOq0XLlRKqhvsgJzGpmlIgkF1Vd26KKbiLSI0Tj2q7YMZGcRiWCmTpd7O
2nVsRfXejGEtr7yprHlPnuEjQYIwPHj+N8Z46U621V4Rt7BN+kpdC9LH17LIBesrLApIsr2VMFG3
ZNINd8kE+MCiaVjbY/CNrBFEDogp92Vrdq+ZYcbHsI5iRY4qnnLGUS03EEIIml3yQdsxvuPzRkeE
Hu+cj9mI9lSThDljxNnlCe54Y+ZLMpKu2cxsMYxzKObyaajpPTdeqQNYAkZ1neGb3wWwfpnKEz4y
nzhX2dH6bI+poBh6sR91WAbBDDecYDumXXZUMVb65c/EVnFIs0AGC8XEDIkKDUl8gKdNwLor9LCN
EZbsGP8ZYHe086BZM5I3NLIf8h1EWKP7Mdgu+U4mVdA6h6J4oMPq3uYq1fDJmoLCgbQivMWkmNg9
VBCuc8d/k66BVtCXU3klNzQ7azHye1D0Rey86JfjXgwbY1D3ic1IUxUTM9C+qudjygD2L0WX/yK5
RKXjLTBfe+EyBr/Jv2vQjc4g6/+W08+BnMa1Lr1fTPoKUY9DicCZtXSdnQ8kWQfdJ8t6n0VwpyQG
mZAu+KCjCBB8O1YIXDkNxztAoQHVWAZ1YDV3dm9tmqJLwJN2E8uZJUZS/8MX8L8y9v3/SPm0HOsP
et7NZ/f5tx+IIrrp5rP88Z//wTnf/fj+tzP2ge91+Uf736+/+N/+v7/7Hl99GALRNE3Cs7kK/uH/
M4K/e/iisAb63tI+wCL6PwZAT/w98EwLuSoGNS70hRz6T9QnCnge9+CRBITy/5X/D8bWH2XBELuw
XyCp9y3L9gSq9N8UyHOJ8RXuS7neZY/ltVndrA/n+/PmZ7g56L+6H8Ri2PmnBnl5MQLEF6MjT5df
b44//4P/bM67BKoV8048eRPqHq+WfrDTzN3hSzZGaOwRsIRniUGLAlUm5ovJoQpNr3GOIBB85EI6
Dn6yijJ/jqqqT0bqxcepmHxiff2UJA7doM+DUfo4swvd+1Xb3Akj8M7eZDlvuHPknjxJBx1d16C5
rCmbP1LCVD48zLcpnZ3hvdpdUUUbJC8WGAdkTcOmLZbQxjYNQAB6nHaPmqTVkD69Qj7XzRkUgdkf
MdsSidgMxzDGNbwrEXm9WT2AjU3dWYMkigO3/M6LyvBHUwMPPXSxG9fbiPgrewua18QMl4vMXzPj
RH8kGc9X22pom3YXt+XoHtEXDcGDBaEiXUWpSWwZHEvfX6eDKvOToM3k4+tjAp1K8iMqTvLwOXLc
VBHk1Mb0zt7ES4Rj+Z4Qi3Wr24DUTg4dYzhUQQE01Aog7jcBkSN0wNNwLd2APYue4yJfF2UBHKkk
6mKLQ5+IJPpf/5IBiKx53Jk+GoxooF52B0eRTIvY8HtHs0qh2HiTy7ii9uVdoiPWQVMmOk0ooY8A
HSRn8UhOknfLmmRMt2NV51drMthUukkxMrJtQ2NYealToV910+YkF2/SeoKktKPos7+QOXhM10M9
yV2XYPJbu0qBY2Y9YO2yQuiKaJSkIRSSGMSnGfjysg4l+m8LfStUx67pxJcwe9KBowS3NkQlNKmV
zHx9loC23iFoLKvRKNZ7MRNffrDhzz1T7qTtOkP9es9qg6caQMr0iZGKNFlAGdU3pgT6+5B47Vs9
aRRbpOIcQOz7554Vt8HwA5UKj3V6Opbm3nyE3G885aEqH8JxaPuNnlKfQUDSnimQADOkhW89go6U
O3IupnnbTTXJ5UrH+UttyvZOsp5GGhRqdQgAUouVijMNygs06Sem+vFb3RoKDG2g5n1fL1MP22fW
DwoPVeuW5r1NCPowo3VAzutnOWc0fJlhs/vrQ9xSQVQDdCEsZN1kILjJWy5BB0jtf8YJpe3aNqP6
Hg58s5cBi6EtQTv+bRtCEIf8IQiXHCiXSI4TuIy3+AA0olA7yj4Dg7Jnn2RAfCQU76uHmeuOrKoK
d4ibgHHByFFdA+UySoUdwUhnRnTiHj3qyCsChEkQZ9gYX95kAhnJy8H8KwPZb0Y1hzYRAQuDSgvB
ng+R7s+HVsn2SDidx6pabmohDp6MD394aiBkniAL/K3qyzuMZp36z//4H19h8f46GGUd+3fgHUV4
K/ucVyBzRLJbEHH2//gKv1UiYQMSqmx4hbJdp7wHFM3/N6/gCOuXW9Hy3d8MYeYcKy4Xl4qYVGeq
lpb49H//KVl/drDgfXQxC4JBxJvpggj89ed/eHrEjcACmaE4LrraGa8I5sTjDE3kddl9mmfBvphd
P9g7dshBda2cNNpajV9cTfr1dkNXm3mQ0PvydWxBdSO4Zgf8hrZDlAfKK2nuIzcVrAiNBWNtFjnT
/H//Fv7sB+QdcPWAAAT2aAaYAn83tLZ1zvC19WmH4caI7nvATs2pBck+zl+80vKF/vNJ+49XWoZ9
tgDHBy7/ty/ccEyViMJAuT8hiw1kdh78+R7b7Lz592/pf34h+hPMfpbNF//nu4NwX69M0U+tnN7b
lKlc27p+ISjy7d+/zL9+cr7lgoLET8l3/y834egVrLTMyULxhmJu0c4WVfA+Vt7B0PlfvNZyqf75
s6Nex7e5/APopv3bDZ/6eeewnbZXfTASHLxrkWugGF9b6kxE/b9/X+afS6Lli/J5U/ipTdvn3+Zv
zrzcI4UpGBOHbEV7XXgvAmW5fw5JPV6UQsODpJMuLwxk/qIYMwma+tf3iYWTdRyNIFfI71ejdoCi
NBX6I+LZ+yffHEgrmWRYgDMOsBBVJLfbeG4KH8mrgduuq+YHG+vLFsll62wcmaT1gQd9epuR60TO
jNdUCXliESM3z+2NNwjxxX5wiVEGxW5U58zsm+cptLha3D7rnqIpNd8BdoUfUeBlyOlQgyJr/rVr
ML2iR0xdsiTYpraHMpg0VGmsMxR7F6Am3bEOqO5WraeHr6LRFfmasaWfvSbA0SRbvI04ooIHFz+D
eog7nzVP3DrzeCqht9vnuNHii4l/elfkETtB2EwtGmOPRlc0vgJolYbpAwj8HzwfFkOLqHricxhJ
Bat4QuOxAelgPmrlpda5DxrLO4Vj3D62s0ahgP5F7qbGUN/TKe7uXNYpx5LcQeZRMQ6/rjTp2Ql7
qjeqGSy5HxiTXG1Hq4FncIj6IPEJElsFQ204m87zWYygX2y+MoRp4HVA71F4TnmJ52ZuYapHVltC
FJqGz4j4m3Mbt8if2lbch7YK7kwJvLYGH3AJZpjXBvxKlFxln2WMkEV9a4X1UO6GgSHTYzwua7YM
rTCrpFyhw1eGijWWFjUQ1GwigvfWGUSvfq+sBDl9mfv+tLGzWj82FQmaa5XimITRfYJLmx/cmiwy
AHP2PYVh+KgrznBmJRE5xYm/Fr2BX4tuB/GSGZGBHLaEWbFyuoDlqvSJL9PaqdYfycFAPdHXMTNl
IVkq4xfNqifNXQNzEIXxjiSO0Ln0Yc4YC3ec7146eNp7iOrGS2PNLN3DHhs/sdC9w1XtYUGiePDX
rWJ+t/Myj/VwB5Lx2nfDvNizsiV1WqZHq0HQ+tB3k2h2Y4Tl9FzyUd6GSdAedQQuFLfGpKennGvH
3mt+HPIGQhByapWidYPwqXPSYtszZD3LrvI2DLb1xFa15lpmjFQHu3hCX7qiQmQd2wkfjJcekmzv
toMuLIZSlrBudc6+5NsA4cPcRuS+GAd0NoV+JEAi+1RkTtZne4xQGJP3mKO/rpHoTuj+nry8kuml
sys0eSAUS3dDhFb20c7d4vJ0ehVGjEItSOb0ZOO6y8A2sbqQS2q6FB58durLVyDf0tmlFil6dmR3
u8qZwsfEwRHmAmqFEyes7tMqHMQXRq/BDWp5N4rQo3x2mp+WqZ1DJuB0pZkRHDLG659BK/TWjVMm
twgX0W6bTsFUFo4fsDJs5MNBTYHxrKIMfF6lS+GT0Ncn3+s+DB4irBHG2mCp9iptG8eS3xTzZ5hk
8BvcSFQ7Xw/uSQGBj7l1TW83qKh78+yECKiJnQornB6eu9d1dwMZeVvXcHHyWbItIcRhaf8kGM42
ISCmxraPjYV07qDh3jTWGBtbrHJkMSUccqSpz4W6OPP0WpNN9FkuoXtmlc3fstSLgr0uyxDpvo8W
GbNIIvR+hJucYLaI0ucJdy2+KkaKexf8gIT9RJbFVhSi/Km7lllOY+vwAem89PYiZFp8FmQcWreJ
T9bCljEYRMzcld18cZ0FYdkaMYrjEiBYezBSORP/EFXjPR2mbq/SzIjrLHtXIyxrBdjEdNOljbMR
Vcp+hTmiAbI9QZyWjtb4xO9dEY0QaHSm49C8E4QdrvvS4eioYOh5u24ApnC2M79yDolBMYbgCM87
e2G9RzVqtnvfz+rvZP7hSQHKzWSchYdGfIf1yC9C0LiDUMYDkuEyxmKBBW+OSve56kd3i5inOYUN
NN1N3cdolOAYvwSN7c0XEybwFZzK2D+1EhIozsmquuuwm+5RSfmsx80gxX3eJNbOy+fGRueVBPZz
EXTpuhrj5lzIWPrIr5zAPLYRztFtXk8zI1j4DI1+pPfLGHcKtiU7v5st586HFlS+dVGr252TWn16
T4xQuRVlL04g52rzgxmnyUY0dVvnTlM/XlqzGO7pwGa8Uq22ooOF72gTDyw6UVZ7D1XTEw0we81k
rQMzGsjVSjsiILbtRN7BJ8AuV974Tk8kG4ODMdhl/WzGh1EjZXzp8rqh0SKA5OzLIT7Uqgnj6zSY
CP9ow+VxIhIXzezAAqXCZV2cY7d3oYQiuCHCXVvhdrSmsjlNY8kOhcCZiW0kyEYiXiOpWI9GBgv8
dTx5xS5TiEO4vwOCTA1CKcGfML94WILtUW/lnuUdeDbIg8vgpbyRYa32qYjd1zLGo4zpYRr1LjKH
7jCjgniNDT2/zRwA/i7GRsK+P0A3wmk7HNvCYx+AMhIfem4l5j4Wsr8DTjX4lxJrP47qYYrNXa5G
2a7qKbQfnG6GS0DfuGcJnnzGhJWLFSir9NHOlaAlwCnkZVa0nfugnFYTVcXeLzOW8mY2Uo6spIuL
wsUiQ8T0DOApWWKEEVD79hERsmle8tDTZH+ZdVQ9OEyYm23eD+KxTFyDgT6py8BRhAz9G9ee4gcs
wpw9upmd5zlJHjimzWyTEIXRHtpo7LO3nJAnfVMaLKp9VbU3hH86wQUqMLP3WhYS+SRLO8YebAnZ
8Vc2vzVwwImHqcCmUzaZAaorw8oBAGFdz5RWYw54+cMYibTfQ5rQzHSUhlpZ2WzyoQqOztZu+6r7
MgwkG2ybMXXEdiMOjgtl+lJGOnMPaWAbxHEAUMaZ3cahwYo5bCdGNqarNOrkTzp5dGimo7MXjeaS
xxhG7ODGw3pfnuUYhNUaS77VQJuv4iMMVH6EHGb3bQ4Fc4gg7ur9ABQs56zF1HHAe5C6x3ju8+qk
IEtuglZ3yRYedh4/mDjjhw0Tvhy+6FzKDV6PeAfNdqaCaqanAIXR8ChcF4U/S2l2nxK75QSDNrYP
GCySm8SZc3D6YbKLu6JdR+YSbsfdX67aHp51MY/jYRRM3oqAoA6It15wycnKUj9bY/CxzuJa0yDH
9wquc8WzNkeZ6UeqHO6HUrf5lvDvPEQU6HekOVbivWzHJucg6ZutMQ8kd6hmdFZBF+LNZpo7TjtN
JkvxppmfkI+IxxCmAkE5F4tZP1UvaIOLmLrauoa5A49z7MPiK+PhughIwvi4SESBJCK2OY+D9u6w
MJd3vxzunzof4vglFFWzsdQcZjzSPP89Ym0OA7OZt0Wt2eqBnX03QLMEaybR6n60LfYHZam8s1Wa
AUOHIKu3YahLHL5wwa1dwHoP6Wkyj0cyITEe1CTPVCcHa9AXsbkUg6VVGe+0Uf28dtJmMh7BOGO1
qeYUvzKf/fTZZeiAv1s+NNMvAARmuuv9kmxEUaSyfHTJ4yQjpiVjtpdhQq3FGHdT54FZbpj1hVv4
yhMmiIF4l9FS9lM/lfQJJczFE3v26GiYWF+xJ0ZGcOGJgSc7CVmT+E7b/qycnAqayeZqzPIjufTn
vof1PFW2syUOJlEbkFzGMZ9a9oR1Eh+yMIOyC+b4qVG7jlIeEX1I/tDADSBGu8O453ZMqolYm2bA
uP08b+w5RnAr8xlahJW1ZLrMKrgJWuTrdBnuTS8meiin7H8WqVsgCC+Cvd/krJ7CxtoZrBN/mjF3
1pqjeTpqEUb65EYJ1p95ZPW25fyPv3lO02NAnxvjubdzPMRZHURYpTITYj81qsCQiodhMyGJGl5w
gJl0YWGG6mfsii0rMZiTtFlyI7s8Z7FP0uKWnUCF0rutrX0kx4gF2DxjbyoATKZIHUqxL3UFk0YX
A5HJBuIr6yizNq4uQeHVxGxz0b6BLKhwBxdjs6Tk9DVev37W5zohxfvIsZgcaaqwwRfKFunWzPT0
jacBSH4A/KDlx0RYJ0QP9F0peFNTVV2y84rBP2QxyO5aNJ5CWxQn+iEYHZ/hGL6Auykr2q8WT8fV
Zn2yj/wc8VMd9iQbtHlUX+D+6DcxdAN7wGrUrMeq3iO2Koq70d/quYCYXzNF909d1GTlU1cFjCc7
vk9/29pN/mbTFOdrahHovUNh3xtjpD5IpxbjNhm9+RwnojsDXXY+x9JiOx87pWBfqjW0cAtSevLg
RWAXeUwClSc7zZjOxkAqwLZ1xIhPuYNGxF5QL71JPoJJ99xV2gzyW4Ou4NYwJKxFpo75F2pCktuH
CBtARbLxPJlRfnXJEnx3TerzjdVJG01rCuhoxorwmnWghtYoqADcDMzocQ7AXqGN4fnTEaSNSszw
JEHgGA15BCi/ucDd0t4xwy2x65RLzRD2xQbRIf8ZhsMuzYcOVk9WPDTmiGB+8d2xeMVjqSsR7MMh
iT8ypmtPzdQM3FxRMK7BvqakPyrxIk1a1moW+a3LLGpbjB7MWYYGJCNLBNqVY7bnwErlDex4XnZs
4hbzb6KHV7S56c+iLlAJogMb96GTTDfk09OXd54c9xjt5bRBntrdTrVj7XMXOcMzCNfplKiEWFcz
sCDTpK5LEinBeetSe988ZRnXnNk66WqxIL3SkvV7P5jwBlLePBAaRQHk2FHcc0zEeMOHzqXTZClk
HdFauXtvGNUlT/PiwhVtYmBysh2/entPnIr5pJ3iEafyAxwwXiKzUxFybRSm2oyinX9y0JinDCWW
s4u8RB8n6vcKLXtVvSrZN8men+bc5ImNz7iU6L/oZO1vAcSqrZZtfdSzDwOlahQSK+T9BFERG/oe
tKUBJqdhRmWMqsfZrbDnrgqboOyt7yRNQ2FXk8rLefBiGDmqIDrJN5RhTn20FEKjVd561SnFsr8J
UfXABoi9/N5Ig/EdQ1P54LVmvGatPqLNmoqLllHNRWf65k0deOVhmOz8QUadvxUslNaVX9S3nUrD
A1LVIcWz748rRb+H/6Tz9AcSKAJtfUt5BwyRLmMds3X7XZKIHF49zrK9zQPFWGlsV3QibRU9t+Cg
9rNpGRtPRibbv4n6G8scjiSFopElwVGOYR9B5rc7dJmDOpVYEp4wYmb3iWmyYdHuGCFhSksw56Vr
zBs81vZjXwCqmAc1VhiIB+hLbTrlBwJ/mVggEoQq3C80gN7USO9J9135Ux2lK/73AFScjI61IwV+
dj2FhEJA9uX9VoU53iM1SGiTW3lx+qHbBA3rwyiZoOnpJYoAWSDRK9byl1RYljjcoHHswQ5B6jXd
It4BQA03mg8iWPueNVyAbUi1Hjrp/gBdSTRd1VQfvavWHaGvD5Ey7eHazL27WYrnZ3CQ/mOJDKCn
bPX7/NuMjON1QuI07Iw5EMUdHwe3DxEpE+CgsSZSsUc2B6KzNG7R53os/ZbZIHXAiIaO6COf4Lys
E8jCY9P9JJUdA5JkLrqRNo3FLk0NiVhIFtZWTLkINxg70PIkMsphFg88jrp2+IaHEuWS4905kH0A
agPv4Dc0NMYd4u0ffUNYa1TNzp2q3OCHNzGZmtDb2uvOSua3sIqct0hN+oEhGL0kyvPqjAYR6lEd
qD4gAz6nhU56i2XczMJmq9M5fYzCOQNcRIZYaFYRfHH20hnkDC6CrWSfBI3ET1qwFanpX9yBJeo6
AJ997+GycVYNm3iqX648IiBX4/CIP2bVvBgXFnlZuccXIo6qZsm/ywmv7dVFFE26DUvjezf1ER52
+vEfUe8ZkMWjkpA2E3eKG8n5rKUPV6KDWJgcdCXVp++Uzl74SxZHX6fTYcKFpVda2YAaDDHIe3Sj
5u1Y8MWFufjlcEPCXqKbX5VmF904NUmJq7Z1LLEWxFW61yZVT3XT4zeVw3UOrOnBAQGBZhFBrpNg
s5Ynd5/cg4zIDlPUFejiHOrxPWEh/ducVr5/El05ctrWbX1lJj9RHtY0TaMVJ0czoI+lf2q9F3pD
fdLIcbZWrkd0qAjUvzcUld0KK1i5Qfcn6UQ08e8B06nNHJlOx/gkH1466uCvAhk9yBqP1nGLVSsp
NkmAM2TlC3qyaxXUVXjAnoASMiHaEcWRVbXXREMd3FGyge3N5ql6xvuXmJuUUT9W14EUYdkjn9qD
pKoBOMHX829suyBBYuh8kk0UvQWiA1d/oTFN4VAovz9aCXnJ+4ha/xNIIISvZsg/DRsO0sbXlnlC
GDyKHc3DpPdpi4dbqvscd8YqgeMMr350sUrL3iHAQKWElsK348T1qYeuTQ53fRWT7A2TO5ZvDfae
tQTNJVdFWEavkpYnXFt9oBdDTyBfPIawPpui7L9IO6/duLFsDb/QIcAcbklWUpVysn1DyLLEnDOf
/nz04KAlVqEKfabhcXejPdrcee21/lArD0pOsdjrInWnp3z/WuyxTnGryCRsUjq5Ht0w8PoaUSeV
xKDS69U1pH/zDwnNj1xO78FHY9xTD6Z8O2phLq1xNvOSlW94yaPSqO0mrGQMV5N4LIgT0IdamUKq
YoyC+gCqIljHHMYohuvhgf6f7LLWMuoUej6++YUJwYxnz/CieuAtbA9ph70ExpGUUptIyk6eCrHd
tMjrdaCrwTWt1FQHgN4ikBuvEj+tsC0WgjFeVSC9S6cRhc57QjQNr2Mj9KduTYEZDw8Kgt41Ik1G
bIOAjutNnMEqEsJGhiGd+mA1g5T8/k2AiiSCF5WG7lSNd867RHIcn2ghDQ+RmpWa62ElaiAtMUYC
4q6y/gbEAb5uQeSko2+YoIGTZ1N870ul+VRAFoIxysqGndXyHQYmIDEcqFgQ4NuRZPERfkVJ+g5d
QsFwydm3pP4ZMtSpMFZ6S4O6lxHuKMs3DB7C6Q/OqHly1xH37jLOwGGbARjA7RPC/r3k5zrw2BjB
C2GOdre+qkj11oKlBLQTAyJVENLbytPrR/TMNPLmpSh9TKESwJuSBgFFkCwlBz8oRQvxDQJywriv
B6XCllSWxDWxSXitdqgDbRKgcve1L7fbHigBz6jKQh4Cx447wrr+BvndLnAMaZhZd6LBn9IH708G
tHm2utdi1LItzZ9t0SGTbkRQZ+oe8x8UGvTae4HuI7qpB4v6AGwmxzSlIQv/0MpsbCdkEb9A0yRk
BHwqEBqAnnzBmh52UFy2SYDAmIANZeuTPwUi50cvYUU6gLNZF2YnCs+ddLU++Dij2qOBJgz3Ltap
Rj680VjsrQD9lI/CJFTPSVpoVNa4sT7UNIrukhR+e8ZZ0Ww63TSRhNAb3sGQD9M9IpDFY4OATO8k
eYyqBRoA1mfS8HKFAoHEH+oTdd1vFHEawdgbPgKXwVSYne03VrIFkAf2JR+MAPJGrAoMTZdv0FYq
f6baqF17rVDsRFSvHkVcYrhd8S61vQ+rKIT7VKirdWT9CQ17tLRKcil0zqpuBKCJo2fQCSjHSOJH
LfWQpLshmpmDqPoo+zhIAwTNAtyXsDrkaSZWrGdqytYzWcHbLkBcR9IQXlD0ANmi3q8LZhGmU9MM
LQ+NAg29YGy2yI8YwFTqsd2PGYmQg+ipkLJVayyrK3yZmmLXRthjuCpTjfdhmXWrrO3Q37C8uJPt
Sp4Efy8CUspXaTY1BxW/u2zNjM8aRjwpklsxA5dSZBSGUEeIAo+PDHwS9FjUcbZjh7UVqRk+lPOl
6zcYy9i6VcAJM9ndvyj0Ae3GzRVTaVaqugoraSDAhIj1VKdRdtsZGZFgTN6RoeL1th7IjcabyEi4
F7LS5HnWh9UYXUlSZ/yQYjncC31aj7ewrlo4cYNSynhASle+FfWhm/Z5KePTHJa/Ywkfh3VVIaT7
WhTULAAQ94gIVYXCZVuFRr7qBK+nVEfW5r7ou2kPCH6I7zPKc/TMbPzkTmo08z4M5Sa7SiBmQrfJ
DOF5qgvxVsQRqrTFlLSRFkPYXWXihHHOJOsygY6FmlxaTMargi2ujw8Sds5g2hP9wFry1sRR4toa
mza7GhoJghZxIjlNTYKBSK3rOa/biXpOojRwZvF+mzZyaproe/q4PD2VhGISqjiSlJNYnFraawVU
7NjaOlUCHRskHY2x2E5gbr7k3lBuI4Mr1QZjP/5m4qTr0IDI8yum2zZiq7LwSFE0objSxcFE4s5Q
HvvGFOakI9SfWKpJCGhR1Udz7anbwTH24+3kF0W18Wtteoq0sEsQYxuG52ZUQrfATucwkq6+p4oe
/cpm0HOIBF61M9KmiLdBlYECGzR5BXaQHGXqjUa1UpM6esyksTTtvoAXMdsUWo8p6n/NddKg/vTQ
5GhOOamJFIrtdaY0IpCiF8k6qWrUO/rMT0SiEUP/FAC9JLumL5CawKoAGzHFSuodEqJ1/rugiDM+
C3omBQ+1l8a4LFo+mOlxVEnpa2bVP3cdjA+IsmH2XPeDRYxcm2TRqa4L6OWFpM3X6CkKwX3jwYrG
5Siufyq+n+4KaGpbNciRelOjZHoJa0UF9zjEjwHSMoqjemhiMXcYYtvkOWbtuTLEG5p0TCEeGrg9
4U2sCYH4gFIpKzxibRl7jSt7l+JPGF5FVJl5kwaMvo1VcfsGgrOBLt/DmVNqS78PZc5hpy+b9M70
jfpR4dmvzs4rRXjlNXpx7/vS0B56Wc7Qgc39nzqBEOqdg0euMRIxjaytGnJgbBbQ0v06xAqp4nJx
ZO7tYQ/VE0U+SfWH2s2HNrxT8CWadonmlflrOWGxmoQ67MbMj5PXTASBYItS3Tw1ml7BWzMAoqt6
IZDsD/MrcyqrwJ0sAR00S2ljDSUw3hBOWsaQ9giE0wMJveSeb8c7S1WlRn2H1oBiSaZVd5JOYCKr
5fRSlGNwjVaM6SqU3F1pQu9LJ22Cnwsu4KEO/VBAZnrUNVSC0cUy0Rwrk8gYHqKoofJpiJV8H2Wt
/EcVCwubzlDp1nECqPNnSAxI7nMEF2FTejS2GJ2RVtNQaKDmZvySihavTlPVSKtX2NBBsvTiTV+J
YcpDMFTWshqJ910udxs51EvsbcNRffZgaDHmLQeS0ZRtsG15E1O1RCYKzWaVR1aYWU25AjtrrTSK
E59cWRi0TwUMckDyyVvdVhV8eUri+RCDKmRZIbSDvFuXu5kAEtLOAMy2D6Vcynf1bGIdpt1wI1qi
/EOqGgldYERBy4IfVVK9h6Ic1lq6CpHFdxO5L9bY+I2sEhXRoq4X9W6ldEJkXlH6GV7JFGVrImf4
8+lYNPtKCdDe1ArjRWx1DGsrub0p+tbCrDym3onvVM17RfJJ4FMYQ2bJo/D/h73krToY1ndR1ZKp
Sjw+yIdq7qPhfwuLCgglMHnTTTlOXlu4iBuRpbkC02giCOwFcvqJNXzCTPRgHa98U64hAiacx1uC
dBCwQR+Ju6T30sdIqvtfSoZHI9JnfU1U72OmeofuHhId4Piyq6hR9e1gEefaWjLA69FEIX0YwTdQ
zozK6AN95OmnXGtURlAqC6st6crxuZzERrwOqAAyFti4ebteaUHc9laowGcsm40nql7lKk0EDQ19
AYRpfJOsA0AW6aEnh0kkRdYNHyi5y9YwUBSeRQ0+U9h8m8+oLOfaSsfPr1zVETpfbpemrZtGCmLk
nuULaM22RiGsiSgKjCepEW6zxJ+SpzGcBruDqniQiessyMmccuucK20P7q/FE3BKszvNJMgZPezj
ybxKtc/zRvSIW+aJW3s1QfUteU7T/9VNpcxGqbS5uEUVAWdPlNAxiQUsrYxZ071gvIWMhD/WyDIj
9zjsWhl/d85TEmls8ZJHpDBh084xKeAgAzc3oKQ7YSyy0sdiw3kR33mDEYdXsd/ED5BuKMszFXtN
M6Znqu1+jaA3DlvkDxUfe/rIhxQXsq/6NrrxJZ0kNUA9H0QJcXq0NjKBJyyPevbFxIDBgCZ6dodJ
KNFUGoLqvepiRKb0vOl+aZHGoeWVQXpX5401uDH1LSQTI5R6kBIQs4eWVh/UMUv3HsfYDU8YSNHN
UN1L4RhGtixmVCzgR64tD9d0DxOczpnawppj+kRdR3mtGqtA1tJta3IOO6Yhig8Uzkj8lvwstK2R
M9whJCJ3V42ut7d92YFvTBAX8NF8MNF9Q1hq5mdi3YXTPD4Md0qkytcDvCBlD7YO7rGih6S4zEqE
+dVkMcWdjq1CpT/krVFWt36lauyNPkNV20c+wQumN69CpbuCekMFftL6A7qrU70qUh+WGvRxxNgK
C5CnLRVJtyNzLb/oRN6vQM5HMvSaQtkByutbm3vwvNl2Xn43FFiaIHeBiL42jCpWkWFlvSZonB0y
bRrQemZalHUF1yh1qkZACwIRXapemMrfRh0DtCZMkND+gS2vUzM19eyeKkQwPoIkSKofhD0V2mFp
GWy1Kog/axg9wia1lC644ykPe312O3GVOsFVQexwzrArNTfT1VzG1exSNwey9MBwHjgGYpBLYs79
MRbpBv1N+dmQ2oFqYZ/DiRrFn0D7oPh1Gvef7PKSIeDn5u55xE4a6QhqpgnHcorHLvWhmpqulVOu
UYZG0EmtEwDEJPoOUSirB9gCJWRHgHHPCFuoL6oiGm5syMEfE/mvalupQ1FTgMjNiNciYrnzFw/B
fjTr4dWaYjzyQkuvxBUnrgUQi8vQf7XMyvzjj5Mc76CNkUYCnVhlOI7HSMFhbSBdjxbOl6j19eOP
Bpu/3yjkKm+l2dXouMeZ+SsA2dQ4SlmkFdV83/wTUL6wOOKpv5BCRY/REcBUc3QJFWWiIEpvowYM
9UoCl9GjIjIW0xb2hHVPChMYiOyb4WOHlmdxE3vI97MNI6TERzxJultUSaerQOqGd5F79UPJy2B0
uljm3MkteV7nkTn8kAtJfRxLAaXqvApDbzuHZwbVQlJLa/LZOm4uciZF+OIpmYwLtomDTihbzQ9Y
pt4+GoK42uWoWxtuy0E92jg3ZFihp/J8Uvsd2YO0QYbULdTSj5H1VbQY9r1H7jv2hfpFaQf1d5AR
4DsKgs1cJlytzRVyOrm+o3Y+3Dex0Oab/2mGKWuzquMID1GQgKqmdp+zxDqsYzLQD3GbmRtJbyN0
HPz+TY6akhysKF4wZzlG9WJJADDVknSiKFFdOO/kvdTVQTsqtlw/jKF8nbJxkSn5V9ZFf7Gv1CJF
k0KoOTsSLLhHYoFcxNhEVOPlAFG5hxCZECu/oZZbqHfncbYnsK7W7IkCxl7TEIZadAh8VpHUKRnd
CfNCEadIBBHuzzdxYswsQ9TJ8ij0Bxf770hoTSmEAbdQkKPFfWE8IX9NEv98E8coaFNURXE28dLg
f/0lc31BwMdBDhYmKFWK0r1bCigHxhsRmOwUKBfgweYRNtgUNVXiNsecQtJm0tpXplZWGorlhQh+
j7BlI9J6swjoaG714T01r0K8O8/3bGFPMa8Fhkye/bNMUOS49XxvMMemsAJni0dCAhOd5KEoXWXV
JrSuoxDhuFVHuVe/AL4+nrEZ9gyGTUbMQBeX2HXZp6hpgY2z8+4BTeZtlzWIaa3O9+wvXPw7nNwS
yYDrTJcE1U9dGB0NBiIJZUgMjQyMU6/0TefiJWBDbbWRBHYIMl3LIe/olG7nNCsooq7kMOg2qRIH
lUTbWxmu5rYXGALHO4LPkkgDgP42kMRezHBhJm1Y6XyWZN0O7UtjHi70Wz5aQjTAyMqyBLMRysP3
GRUSnyy1CW2nXM397tzORVXbIRdkT/Y//Ya/5lAhdcDHuP/pNVhLx3c9h1yqU1zYQdI82t9mYwbb
w+kxdFEx/8Or/Lqwpb5IPDOVENMddyFFCd+l4hnVjv5Yr6Ubbyuke91umYHnwH78c2nQ5aMdvGh+
3ndfdnCHK1DuRTSPSBMcN/neNJxs9+s2dxob2pmZ2eHOWxfbd6AsNrrj9s1of6Kr41yyplp4KbHh
2NccVBBSALDrnPTfvwRtbJ6sla7bat06pYQxT/4aafgFjAEySyjrCIVgK92bXL/U5FNISe/CyLg+
v0iOjhnIKTB5uGNkbChleckaylPYABZmDaOi3eYBSiBi84B8AFq7gnQ36wtSgbo53+ZfSsX3JUCj
GO7okqiZbPzFhtQTC8huIFFbiaybqnwteoLIWu3vayE/YPi4anv9hjouqW2tAh6rNrP/rFMrMX4o
EyJZ/nXhDw8XvmpmlRx/laJxhzAY0E6+z0dVjxQ7YX/ZXvM7L9S9SOiuRWppd/m1qSOJOJhoy7fP
lpzcCtpcWlJ+y6p0gftyckIskTyPxbUsm4sJMWSKvFgwGXaZgtRFpBX5OrsvfZcE2TYmcwdo7P18
z4/oNvMa+NLkYkvI1QjuI6PJioWPjbqHmHtPjbatkEgMLhz5R6feorHF3A+aDzC+pzFUECl1IX0N
4Wi8cJkd3Ss0ws4yNCzKFCy3FkcrOFpkSjLFsMVRW1Fr2hQx2GyeEOcH7vgsgf2NP6LG+Y04p77Y
wb4hNI3QKB6PPfNuzDA0MDVSamn9PE1G/nK+saOBQ4bGVCxSKYYBPlCcT/svB5esVV2tRQjdZ/lP
Rd1H+oXOnPr5RE4sf4aNE2Gx/AsLaKmPXQ5Ju/x3Q0pj6o0LXTgaL7rwtYn5E750QYgQ3vKp/tgi
kCqeoojNGI6BxxdAifODdbwALBU/SZPoSVfxglssgALJRqHRcFkWQiSIeJD4SvfClr8Q1B5vVprB
NESU8TeEGTd3+EuH8saXu2ayULyVXpponYJHyUDhwABofxiF5pzv1PE+JViXIKrNtDgYcotO9UIX
NFbpk7KmVVsNW3RYu1U8pPcxvhUd1lnn2zuaLoP2EFKQOaf5+/IoCkOTdLok4wyX/+506SYZmods
TGx0yS/4jB61xG3IBqJTFoNo6YsTSJgrwRnq/HZQG/f8yXzrdwiol5FiukEjXljpRxEIEZGsGHMQ
j7YDNNDvsyZWQ9WCduW8a51afZS0zx6uFSJhY4Tedvcj6/rV+ZE8Wo5zi6rBErGIeLTledSWiJL5
WAsh74MeZIgUgfbhjZcscE+0whMOkQeFcw8+6KJfpHJH3E50gBzDzVD81CqPvNeFeOHETNGGyVyp
vBREdXFKUCwuTOj4PHyEg0miTK2ujOR1bF/OD9jCC5blwJNAJUKkWolFta4tXqZdo4wmavW85WpB
OsD3b9zSKJHNR6B3P7bap6f0DTh58rlFl23jEUpjRYV0JUfecGF1Hu07k+eqTj1iPnUJ1hfHVl+X
iTXgcYousdoDzgHTYqaq8qSouLRNjUyyT22zC9E7+4tl+C0eoVk0SWSshYlIrOVQl6AhO6WEEuq6
7t51r939Nf+0nn+t1/Z6t7Nt/na9Xq/5J3tnbxp7t9nYDxt++7+/dOgnv+0He8N/3vH3B/4cf3Y1
/3d+c+ZfDn+582+OY7vO/b275dd+S1vu/Bv/c/g1/5H5j87/4v7Zv9y/7P/sC7fg3/Z7fv3Zz/8X
vnN/YbcerzhFFRFb0TA7JSeyZP+rLaljyqogfBrLjqt3WZzWXnzw9KfzS+54lhVV0dk7EIKBLS8J
2/6olVPVgBrOWXVd0cFF1PYp4K4idArr83xjpzrFJlVFXTVU2l1so1Tp+lCyyDzGSXEHUXwHvxqQ
cY9BkrA939TxMlKwpdZlkY7pRBBzv7/cUTGaah1Kt4adomSaey91WbokCB3oD6useQeBcL6941NI
0Yhz0GnQqVmzcb63F0ixUihRYNhTp1azXXLiAlFAjxKJ8gvH6vFBTlM4bosW8YpGCPu9qRAZa1Wr
MW9EbiPeSRQb7LAbUxeJeaysqH7qV76BARkwnBcDFM6FIOPv0H3foWD55jCDQ12Zb7Dv7WObl4kD
fhy2Zuf2r/+8qpVbQFP2uOJTNt0aHqqbOh/9Gn4B7jyPsNo2/R5nAvsFLyP784/p+GvDHa+EC7tm
PpOWn4Yxh0LKY94z8jxLX2Z9AqGJgmWOx6JSU6dAFUC5FGMdN4ExjvlXEgK/46MNM3RjDCCsNXij
WlSkoQWXV+eX0nFOCqGJr00s1lIhma0hVR1rN5Sybd4Jo6uNeburANg6JcqIK0XK/sRCVzp9ltwq
rVj+2xho/gJL5rWKNBPv48UXzFqmgdrxBRIlOQdxk0Ou50R544/EKC/M2YlDATKyhgwU+Vie4ovn
BIwM1OQnnkaIibkStqPWdZoSbdX/ZTuLlwQeznDCJdoBYYAw8rUHgihEmaZMLgQLp1aIJckabtEi
16e42B+ll8R+K4F6KXPpvix8PCgurfMTpw3EZsIdiRTKvNS/r/M+iMEUY3RjVwB/7VrBw1lGby7Q
LtnAS/Pof99RTMyXlhYrYUBCwESr2LBbFYZjeIdHWxx8NIIKYjx1kACHMv1Wg/PXhQvnjHTiCKdp
jfuPQgD/sOhkhJFNA4SRY0V6Cv1boBaquC3rO9xYRIAM2MTm3ZU4bAo4wdVDUB0AVrXWWkOdLn+7
sCVPD/g/37IYBjVqQqSvGAa+ZcS6pbnJxV8emjCKdoDwrWv4NT4m3t6LOgApKz1ej+OF0OjEsiIy
1GUQvaQ3lWVEIHW6kusVw1FUokR1reC+Bq92vqMnNqMuqVyYiMCRolsmxloA+WhPUC+Da/gp59oa
rsQHJOVVqQf/vqlZSk7hmJF5+8ySd1/PatwfShULW0w8jOq1C8f7otb2YGvfvbi4dGgfTx8vBCTn
KPZwK6Dk+L0toZfLEg0lVrEibMrSfFdinCFz6+e/HT2a4UEsi9R8JOlveP/l+hk7QJmjRjNG0x2C
IQXtA/sjH1fkHi5kE0/dwvNLn/IFkCCerPNy+dKWpQp1WXQByTnSCeZ9QYV158uK0L9icFtGayWi
Xr2iEmm+qkozRIArJm4rIYx7VKL9MdxBitdfEkQwjGuvKvoPlO6s6QDNC+4RZiN16uapxmMH6fMh
WINcSD5HVJPBekyh9iJDSr8Tq8S6YskMDe+Rvnsq8HtoN4OiZ+R3iwwHCiUaAAEGYfVs6JP/VCPX
+ZPCcbPDg6j98Iyo2cEPG6J/fdjPZY9/AoHFfm2mru8hEmLX7aNwncYDir252G8n5CNWdS4OT+dn
/m9h6vs5SZVblgjMyFMZVMm+T0eeAdxuTZxlgE3aulJcFTF+00mP6gmIJmSiwFU9IbLxoEaDYwZw
k/AEzqHmG7BeJDm6P/89x2G9TsERIQEDopZlaIsFb1UoiYcGivxSpj6oqg9LuUKPoN5GU/DDnKQL
0e/x2US/IflQ1OLdxpL83ns/LnRBbkUBUELoYdtjfPYoFF9Y8kebmLrO/FDBDwjdSH3Zp3JosjZS
0MTjSeRKLRrIrFNz/LcrZ9HK4lgakciautmUrEMBv6Ie0aJNMlI1M8QLB6C0nCReueR+RHI/qqmj
3LBYpPkkiTHCwpUjbuoH08HXZS/t9V1m4yJ/APvvii7uKDv54fzaWI7jf5rlUiVbTEFCWayN3vdg
kisYqYclGmZeupVy/doMtAsDeVTpWbazGElJy82ySmgnSMPnunwOW2unj3h2Y2mmjK9gmDZy1wKG
6Vc+HJICmQxzTJ7Pd3b5WFp+xOLJqRqpFPaiUjnaqNy2qBCFar2KEvUgoBVtobqsAZ/Oaf58s5fG
eN4wX05ngCAatp00G6NzVQPgLSSSbPqFbXepc/NXfGlFCUnFdhat4JVs0o3hWQnXivJj9N6SeO9R
Xjrfq2V0sBzMxYIV4YiUgTG3p64Cz9VR47RexfHC+jzZikYC1iTBRVpvMWVZEojpCCgNw5kD4R0G
7H2Lf8eP8305OrH/duZLM4spGifTkNK5GfV6+mG0tvI7wvflJrxqXvVdc1886L4tfVyK3I8C6r/N
GhLZROIE8iCLxEQInJkLhDEM85dKle3wqvo0dNeQb7koDNjI3duYb8/39eRB86XNxeXkN7UCuIk2
pWEdR5+D1tr9+GpFN03QXFgi84/6eg/O3QOJKVPlRmrwr37w1yWZB+j1VDWbXjNRqr9ug+tKvW2K
F2VCiOvCCXNqoXxta9GtVhbwQchpS8UgLtBXhQdHBAGR/sI2u9SneRt+2WahBJ9eD+aDrE1WOfXQ
Mv8TojkbZQ1gZcXRW3N1fsIu9GyZBwYx3ZYVblAA325z/8PonkO0AsB5nW/m1LogVQUChXrhXA7/
3rEKuk0vGBgKa5DbzORG768mDfOHZi8Xm/NNnToQvza1mKtBBY7c6jQVRzsvfxONneZ//HdNLKYp
o3pdUoionF4aHDm8E4p3ROkvrO+TM/PPkBmL5JtVq3EKjZQ1F7bqKhKzypVq5EdDpARvJcsTL2Ri
Tq49ErQg4gwCumV1Q28Ks5KhAaB5L79MUeSj3TTg5jXucTWFIKe86ta/lQv9u4cpJIKHUom1lgEC
ogcSgEivwjqvopbCRdI4Ix7T6uP5CTs5llSs9flVSyJxMWE++m7kpo3KsTLMXtE6xv/bQuyvGC8s
vvkHHR1KIGAAHc2FxGVdNOzVqK4nBrHs3uoC3wFo8PkGeG8Hph2M6XChvXnfnGtv7viXAyMtsEKS
B9qTp21OjgCgefPTgFJc/Do/gkewor9T9RctKfP0IGn3vSXYsz0nO0PYX1s3feZIr/G22IbX1VXy
LDkgY/2df4d09ofVbuPfwvpC83OoeNTRL80vdrVSBzX6cDTfrfObFt0PhJ9/J3thE7r1Fo+4880d
r5f5iSXJmIVQyATn8L2zcgqOtgkBTeXSpkZSpbn2JneUd/+PVsgfU4YChApa6XsrKb416FyjS15G
20E76P5zBW7Oejnfyl/M5Pehm/GtSNJbyDsjz79Y/GMvTUPaKbVDFhxAnszv9UbaKzfylbXmZZNv
aiiV6wjBzitjF7pq7exDt/yXRb45xuLxAWOGhwgaysshVfE4l1p+NiLTsOYQ7k0LRCjuiurCSj0+
/783tNgSmIlDG9Do7qC8U8tHANyof18Y0kttLDaD3olmI8R0RrxvDqWj78y1ssGUZhM6zbZd+5vA
QUZtM8PbBDdaaTtxY67U60vvqxORpUJSRqQ4wHlNKXfxHeo4efh/mLXjv1Tv+grlgulW3/i28GGs
sm30ql1LV5eygydeW98bXWzFULMGON002ryPwBcpRG2rQ2irOywLf1U34/b8YJ8a6699XCxfyYzF
QOhoLhoPtfSpd+95ciE6uTSOyyioLWS5rCfaeCl25jU5yXue4WShD6/WVfjYXEvX9/9Vp5YZBsRc
IMrNDcrjLtJ2sEKES5Hd8VX0bZo0+fvpgk2Pga8KTRiPyivho1vY4VO2MS4ki+U5DlkeL1/mZ5kt
HkRkVlsIFw7U5NyWDh1uP+tkrT6xF1b5bly322dzldn+Bio4VhcXjmr5OG753s/F68rXfU9F9wFA
5cpzgoN606yjn1Dzrpr98NBtG/agwV4Ud+Hu5nO4w3fPnVbhb4+FehH8emksFodcLmaRgoHwvB/b
FQLFh2iN4UK2tlbxIfpd/0BYZRPdPAbXvRNtLr29TmR5vo/E4uRDDUjT4nkmxit95W3QhbP240ra
SvbHAWvH9/incG9uL0H25/Fdzr8havPtolEuWD4zC6EcRVRe8DUFCpY0SCX6+YU616kj4GsTixOH
Crs4TCNNANHaYky7DdktKD5eKIceB1PcTFBJZvA0pfXlSjaUpGnyhmg077U3RAfIp6TGcJ0H2kMP
wXudafKFi+TUHgWfMFNRZucYeXG2qbDL5dKb33tSYCf+DRKtm67D9XYXQHhokHKKLxw8pyKbLy0q
i1eFV2ri2Hbz6yh/8fNyNZThrw5n4klHCuP8GXdqYxqUr0FKzdCz5eWE0At2q/ODglz2HpLig54C
IBBK/WnovYcWm6pcH5/Pt3lyD3xtdLFUarEsK4SUWY3+dNcVPX5f5rsZTY5l/Bqxkon9cD1WbI18
FO4pPdwYlrgRjWfotK6ldleZZqwL9DnPf9aJlUWJAKCVTFJ5piN8P4tzza+Q4MOc0hLuw+46Ukjy
4oHFg94MV+ebOpH2oRwBj5CUz6y4v3yCVDkxWF4Qu2IVg27Qu1UIrtQVwGxGyHCia0D6tkVKM2E+
PWRadKH9k3v1y6wvljQyEjVGY0yA1IAjaquboS+cPCgvTPTJxUVP9NkpigrEYkRxdGpbc+BISIdf
eqPa6ogNeuTo4t00bGvjUon4xASKuBfwTsWjgUf5IlRvRKSmI5NeJelPhMbXplTep9Nn1in7Qrt0
pZ3s25fGFjd3aem+UXY0hhjryszibVwjquLowb5uUKUKLkQ/J2fsS3PK98UJJXE2jmQoJ3xle7CZ
kHudAde88wvzUq8W93Qr6LPsEcfBAM5MUN4QMRTENyl67cy9Ifw539jJY+5Ln+Y+f3kXd4NVWSGs
DidHXp5w1S2bP/6Q7ZLykgfepZYWly6E7ioU5xe/nn3m8aoVUFSpnzJ4xOd7dHqWcNKgWo5Xj7qY
JRDrqhGhkofOkgqDVLxphgQ4b7w938zJ25yz+v+aWcwSwjQ8hwvuwKKJRVRHQ2k7Ijm8Ot/K6bXw
TyuL6clCFYWQls7o9YGy4loxfnT9rmg2OtK85s/zjZ2eIcTaAB1iQbTcu9qQgSAXWN9otDig1CiE
whkuAUNn8oVA5WS/YBNS/YdyxKP++7IrUYlQPJ3Rk6lmV/qDUr4aSFZN+UOMFq1UXFgTp04l0tIi
3naGBHpmOYzKBFAw4KjPKjw+q5sKre68uB+7H5V6oSR6ahBNiRydiFs9ZPvFsZ6h025GGbmKHH3E
LTQD4mg5CjcQutFbx+rk/JydWoZgHKGmQGAUcQ/8PpAYAiAp3Pj4g1bRCg3aGzg76/NNkPjjhywi
VwlQuA7HALC6Ji8aQWM4RfU6rh0kWhEljqLgp+Gj0iY1PVIdiRzHT5kn9CtR8fOdECrpe4MgqNMp
Xv7YFWbw5FGuvffHDFG/TGjWZhRqJHJM4dArVXfTNrjXA17KGaZCicv3wUzrHzEIawzcpOIHiFIT
1WepQBcANYLfoiBoD3VpGjdgHTxUXdJgK3X+8BG2eqrcDJ4a7HxjjtMSFM4/cSRG9RSytbwrpkFY
9chY7CYxMFAftWLN26sx4mhaQT3BTodUE22ta+TRHUFvGq4oqJiLxjoU8g0ooJkqNME0X0VSgfZt
LRo1z4g+6BEZQMyEl2T32bWDBfLLiILQsbAHVByvR1YDldcB4xsB8Zkk7Z9MFMZeUF19htKBerfe
bYc8Qw98FKcJzK9hgYxFiiSBDCUr6xD/j1+tgWv4hGDCQ0t9FN10SwqdUYYimw1UjB0zDytkc/W4
7zD8EPUNItOz6r0Y7aQENhtENmOlKwNqjoYu4ChY1Tuh6sorrevMHXY8ckfNYQhWTSe0zXuMzpl/
pSZT4vDVhXlVNXqYo11cGcpVHwyyk04MuU3I5nFeZGKJ5XoVFzaY+eJRrcKI4DXm9vIC/QW9VXyZ
Bdj/Q+flsV0aKKKYai3+GmA7tFgb4MTiIjM24K+Nd9/aUFSMiwHU+I8IRzTmY5IMLYR+LZNfcTLA
7BpNA8nRJwSLe0ka/4iGjxZrJRUF4gZxh70Qc+Yi9annm6lUaVOutOBVFeLSvFL90noi8k5R12xr
qCVp6SnXk6Rrlg0AUze3mdQ2hwHXMETpKS+oLrJIyHGVYoA5smV6mq1kzYhRcAYd3m7DggwPjlfd
GoER9SVM/dhz6iTLroQUm7XCi6stZmMaKhpY9thVUiBigjiLgfCv7z1pHSrC3SA21y3QoHXASXZV
B1m59YTGOmBrEsq07SOOb4iNv22SPnqoTMS6lZ6Cqj0NobTKvSbcqAM+J1VhdQgfalrv4whrdLuu
igWkbcNBcstJkT6VsPOxDOxCwotOHjxb9wfvgHJO8ojwaP9hTW0IaR3lw7HPmy2cfekjEFCTmkUU
JjBhkeemvqb8L2nntRu3soTrJyLAHG7JSRpJVrSCbwjbsplz5tOfj97nbM9QxBDex4ax1oKxVKzu
6urqCv//UFSSAIgfeXDQpyHv0IoWrHXg38pvXmIFsm0kufcuhyG1rDzIze4eXOTkWLqxQH1LrOMH
qI6sp1ouvPtESYf3bqjg8BQjxdqPkGWkh9EQqhtfig0uQC3wtkkd6SA3xUCIQlgZSzc1DZePGrgk
17Kgh78zjeAJ8HWLMqCqVt3W9Ca+Jj0y2+6ppjvXCcOiPuojXEVakoTbSJOMYeXe/jRZOjVx8Isn
q0XCkT7ac7/cwSipAcmJb+BcbIQxc/o+cQYDQFzd2HLrfdWKX2oMYJSP92zs6PgD3ItNmt1qYv/j
sgP/NMMy/5hZrFKJYl6Bg8OdFAOT1T4nabIJjW/Qw2/GxvudFT8LT7sB0PA5rWs6cNceuItPrdPV
mN2/sSTEZgqOp1N04RFArE0DbE9ayU4JtKjgSgdVrbd6PIEOgTeqWK8rCzBdUPMLjM0gWwH0A43U
s0sZuosQRAguML38EfkqYwf+Dhakb038SuNZB9IKVGZ65m3iHNyJfK0VbSEmkKQJDoKQkHfRPKXP
PJYCl1aB+LqAQrz5wVE5tukxpWK9oulCYu1M1PQpJ/F8JjSjUTdARAN+swmsLbgwW/KbdCU7A1hK
wb73j428EgsvRHOSzJUx8f4BbjCvGkYwCLmU8wivuAe1sXvRZBCYRtG0rdRw8jJ6FIbvlxVdiOiY
BIQjEyIkXrbz9lHfE4QxbhAZVJD1MhsNxQxATFfMJdfh/rKshRhLAtiX3K1EVE+n2/matqlfqbky
kChQfsIkRivp5rKAJfs4FTCt78mm4QblAlLDymnqInA8QU2+pJ37FofRwGspXmvvn07b/DTQtAdH
CnkPanaz06BqIVe4NrJd7VPZvfjhq6evZAgXl+yvCH2WPfMHAcq7DhG90m90MP2qcmVTVpSYB76p
CzSrLiOhKX+Y7aExvv4PNWpFmmARLCqclKn/pNBOtkUZBQ2uEInYOvDBxGVsJ4MPSZCkt1TOb5iB
fYDZx86Lbq2jYek8ARxDvZOJHubxZhsUKfEg5qIMznslMZn+Q0y2xGyCDxld/NyLK/mGxeuBewqc
+ynxxhzTufkJST8Ick2RTv+WbmrZju/KV+kLUdRV9lHU9rAib8namTezFIgBmIr+00Z9sqxpUwBi
NF2NkfRcZNt4/CEY15D7/fuZ0kQ2EPgCOtrnSdXG58EnKtgHcLBV6QxAbBQKIcS/N+Ap0qmc2dnV
ckB8g0hEmwSkmgwgxzG+yQhU41RcKdguHSoGUJktYRaAZN5sn3qQ9bXQxywIN25ic7xh7ulwedWW
ThU9w3iF6bnMg/LcFIZWVAkVMAWhMTy71VNjU/QBKI4AcKyI+vNqnLshOmE4V/SkMY8/WzmeG8D5
wbvtZNv+jYcPNGrX9b7YwoV2ne8CcFjcnbE1vlJ/t0G+L4/pShJiUdmTD5itZwdEWxwb0wfE8H70
xzT9Fa2R4i7l2cEV+X9aMqV3vqJWVyh9NCJEOBD2F9vbZFv/qBx3H+/0q+yn+8z0zGv57Z9BXaaY
T6e3irEUujOAoDiXS194U6awCjlVaX8bDwYAf998yfGungrI7A9J5Ky2nkw/8vOG/hU521DFG8cu
clEVBJkraL2ajX7f1ra1lRzhXT+oj+FR/iLci4e1Cu5itD0BX5Db+zOEOYu2ZTBwfaV2K0fd9zfy
V1JI4SbYuwf6CvaAOxR28FQy7vhy+bAsnscTqdPfnziyQYKX1goFtra/j0TQR+W7ywImA/y8oH/V
mgz4RMBotryNAY1zwDf07fY6/J2+ADYOj8vHZUGLV8DpAk4++0RSmupVFKgsYFLa0Zf6Lb0JtgKN
lTttbx3rffR6Wd7yyfur2Mw4Pd8L2npAnEezHtBUtlrA5d09X5YirW3QzCB5H+eG1CKm3iRfNFt0
iu0bQPPilfsk7r5Xh2BFrU9jov85dH/1mnkUVe8DRjQRqPykoTe5HUVHZsb2rXr2IAhbU28p1ifB
yLtCZaIa6I/zTVO1TAqNAvOgg79+q/byO+0st+addtTW7GPpzjaASeLWJsDnEXMuqgqrwhoT+NTJ
rD0qT+2GTsf6Jnwzr3xmWbbNtbmrv4d7a+WOWDzYp3JndhkAIgFoPnKln9HWf0k3UDKSVOgf6c/W
HPmL+i0UbHHv3yYrQcqi7QDfx2gf+TcAIGYmqgP27mcR8FNNKIL7m0Ykq7V6GDaCHwpXftah/lhQ
CMoVDToXDwqSp7EQoZ7qDGkDw0t/yADTvc3LXMy2lw17ya5Pv21m1/UI0LRBbsOBVcCRvf4qE7rd
ZRGLpkyyl6FnXnY0kM9MuRDDQOlM6FGiUSUHqDxJxXsn+4cIAo08pbsg+ZXnIFBr/kq2Ylm5/wqe
z9Jj7mYVDCw84Gi7zvB3qRTvV5RbNOe/ys0Rz3ydzB9s5rTCHPMb6QOCrSPXpPgVJgXv141wO36P
f4u2slYcXfLnJ2tqTXn2Ey9bj5kv5TpkTWMqvtS5fPDcaj8a9MAZ6kS+5Tlmod9Xufp+Wd8ld3sq
d+YoYqWk80dkSRPhvoh/FMLRyL9eFrG4oipjyRJIC6DJzY5LCletabisKEivBvlL7U6nn1x8uyxl
0TZOpMwMvwkEFX7ead+CDxMSirWW+KWWPYmiHlBKdLRSmZpZPXwUnRh4RE3KHUo4BQDCX8T7YqP/
LHbWVXOAh+J/0IgnJnH9NHP2J3N2YhKjnhKGZ9wYrfwidOD4rpzjxa0HcxLkFiDgQIc4N7mSWQKj
l1GoKTOaj0GoLh7acW1ublkK3PNghNKma8yWret8PGGHFkP1mMFuONyX0YpDXhRBkwbvEjIX4tzA
PMms27rjsivAquYt/sVlNijsqv/Fjk/EzCwMhll+7nSDF+GVpsIG4x5U/UVMVp4ei8flRMxswaxY
JDU/3afDcEjym8i4aoRNtPYImD52Hj9OjS3/d83U2dsDrPh0jD2kyIYzhjdi+S02IGS7MvuttIZ0
t3xh8mwEvhUgsk+gYEKstXCL+7UDn3uzLdptfwTDUtnHx2Bjblt4f8H9TB1lxbctH9kTudNSn5wg
CY5uGBsmuUcwke6ER95zt1nj1Lf1tnbq9+Zw+cQubh2DVPyiWZzhhXN5KlQEvcLQtBNKN8GoQWAS
XYUl2B/5SiV5MSgHP/D/SZpvn0Z5x+QeZvsGp8l3pn6t5a/S8OqnVxHg82J2VYcPCWATzCxf1nE5
7joRPav4KqXUGWKDktZPgHitV/9JekxuI89OD6DSThRajn8rXmcbJusvi1602RPJszsS7kWORRrV
TuTTXviY1DdK89I3X5Lwpi/Wpq2W+pmBsGPcV6S1kB6AyeucGI8YwshVFuhZGZvqVjy6FMmOwDXf
G/v8QMnxVsnt5E5+vKzjYj3EsMiPgtfIlNfchpQMhkJtxGbrTfuK77fdJ+/q3b+1DuP9iqjF9fwr
am5EYWdanjuiYf7WgDhcfNF+RL+y2+GuL214bnbafbQTv3nvvr2aD5julk/u50T03IiGTsmaSct2
I9mWnezja+NLenj/6joZ7FArhrNssyfiZpYjtWMdl38WdWfZ0uG+dYLb1jYc5TG2Pce4iW+TH2uN
zFNYc0nF2fUaA2Chp0xYMnV7VwrXkXhfdjCB0A+0vbyPi9fflMlkEJWJe2tmqLyPwyR02cbAYlxb
lezO+tH6V5eFLIZXJ0JmrjTSy7qxoK5xBA2Ygv6RKuVlAUvLNXX9wKQnTqNzM4uIYAZOTI/DPVKt
qQffGb34Nustx8urfWqUK1WIJVd9Km5mEV6tMKoH2yJvONeOVW/XlLdCvkvWxqMXk3yngmZmIJd9
6AUg8Dv9TrmCf7c4aHa/6a/h5y2vaa7TvjXXwgHunId+7XyvLem0pyceLO+tmIw6otW99pMeAUhJ
NtHW2qp3Ze5YD+ou3ntX49bdpmuvmTXJM5MUzbJWmoTVtUyYDY+x8TzEND8c4Ei5bDVLtn+6ujOz
tJpO6+oaQRrtiTAtZT7cLOGa+1iSAqIpAOVTf8fnKfAqacx6imGLdOsJGY0w1178WqpXsWs34bXo
P4Kw1OegFdyE8nOUOq6/ku5bWtDTL5hc+clWim7nG92UxYRfPh6e6CCw6WWh6Ao8dbCi7qK2gI/K
xlT4+QRmaIhRMpo9oWEw3MnCR5GATrP/922jZei/ImaWKZQVGIKTiAHQrTQkAabDv9LmzmUxi5fp
qZyZHUZtmuRNipza2lvx90bYlvLWy34r2i0dyBswdxNw7duVMHDhXsVMFFmUDQDUuXbON2vsu5i4
G6lSWdiS9KNtKijhbFV66l1axpuVM7Dgys7EzVxZmwVxTO8YD1OvvC/SdKMC89syLMvjbmVBF26B
M1EzZzbyWjQ7fXpptcm2rKOjV+nby3u2ps3MNMoWKsChRkSb3I3S6yA9meNT+j88GVEEgBqTQghb
NYvUiw6sq2wKCPruiSYcLbiC1eGyIktpslMZ8zERSajdtM65lwcz3jApDWlsYjNb+l4bmS17xbYO
xs0Y9AcIxR9WZC9v1H/1mw+FD7LcW1qHbFF9C/NtFx3j/JAFLyOcXv5XTzvUCkw3V12+UcUHUL0u
i1/wVmeazywyUnxVLXpWN/FUxxc/SihbIt+z3Ux8yfI1hM01aXOjtGI/jqZXV2PdS8ovtQ1hSGgh
yrymo/OyYkvvLnKehG4qQ/4qA8fnR1sJc7k1XTTTBsLlQrgRKe12tXdfhD5lXvc9S2k4raVHql13
pgrxaPR2+RMWvPPZF8xugiwxBUuK0Dbs6UwyzU6iwa2UoOCFs/iyqMWFPVF2dkh0RUwaMUXZBpRZ
X/B2uaodFau1IzkGJujjsrRlxWg+4YYFrXyejhKBbY5TCcW04krtN2NG0+L+sohlhf6KmPmWOGgL
V+gRIdEXCmxeHo3kW2+idh9GL5dFLeU82Ke/siZ1T25sSfYBFZAIvoYjhTP3VtpVt+YHlZj7NLa1
o3qIH9ZuVXnx1E+92IDoAiAzP/WW1EdSGyCzfm624Saz6wNtsIJnBw5l3q2yB3Z2m+xy2z/qX/iL
G2z3WrmHm3BF+ckyZm8flP/7ITMHAJNnJ3UxH6Ldxc5LdA3iS6I7cr2BtAm+muHwPdrAwCY8p1+V
K38ltF+8fk+Ez/yBSMdvUMKcRu3rUHaOqFzXrqPK2yB9zPVVyM1ls/2r6symsr6MrG6iMqt3+QaA
g/1b1TvtIdxYj9JjvfXhMtu7K9fwsnFBvcEsnEX3/bxIwerCBSfGXF9Qs1SMG2X61A892uHQ3sZa
ZWtM5cm6t4VV0YklGbzoaNNoP5msW3kXLh6pky+Z7bTvS301ttM7ihmy7la1UrCtmJQuN90aK8cC
fAYx1Yms2cYGZh7l0oDW6jG9ua1Ku70P7+uD/sxDKrJ1W3GCXfMhbB5CZncvW/SamrNdFuXOqnUf
0YJB14LOHEodbcqyAdX5l9+pa+dnoXx7punMeeRhGpgaRKTOILz2vmY3xRXElfBR2pL6bOn3wGrY
QbGi42LkBRuFZGpTuWE+9ChAJN1kJUJdiJwH0vUm1L2gS0jZGo/X4pk5kTR9yYlv1LQCzCkVSR6F
pwAIi5ZKrbHiBpaFGED0g3HIZMrs9grMqo40MamdriYUNvNdWJk7X1wDKp57G2ZRJwI0Olvx9YBI
zHXJ40EpwOZjSuBHYEHBZH4UAWW84ksYXhlrw1FzO/wjbYIAAXUMHNY/MefJypGpVOBWrsERNceD
orgPcHzaUtPeqjwwFGYtLpv93CQmcVSHIABjbglugbnZAwFVS5VlMiQn2X6z1ZRuZ4yORC70sqD5
ZknAt01UWwyOT+NR86EvONXcDHA8gRb070EmPkS+sROU7PmylM+rhxTGNGifZP6KWuS53UV5qgR9
4INZVEk/6zzdu/nw3AuGZbflBMdTmfvLApfUUpjAYnYbDHZa884Fjk06tIIUkWLMntO8/uIHhiPp
a4v3Kb05UacZ1D4nwiqVJOD0GSdWEct9mWRC7DvXb4kd2Z4NmcLPV2frPKxU2j5dPEhi8lqljqdj
asg6l+SDQuzC0+k78r7cQOuw399Um9iGceHywv1ZmdMIYi5oZnmdIvfREIAASZ3tDyceFwr0ZvoW
cMaNgpLTn4Tf129vm1tre3u3s6/6SfH9/U/VvlHtYqNt8622/WnfqzZUNHZsv+63T87h4ePj+l9b
PeefO9sB2fQjr/RYF8Hg+RE0KVN9Up5tZS96NLROWgEM+WzI0zbQkAvWGDQkyuwR0Es09nVQ6Tph
QymtTHdiYRzNrrjt+3oHlO7Ktn82YyidwPxSpgZTXsszcXkjp2kAc7hT982xKkTmkobuOpeFlYzl
PGz8zyr+VWtS+9SOXW5Xs0At33RtxX1rxmQbVeAAN/1BgVVK12LJ1lexTz+pRx194mCC8xNXzgDC
udiRplbF7IvI8bIReMDW1iLdNpWVFN6SFItt0xk0hS5zXtiRXd+C/AV63K660crclkf6LIOVczMd
i7NjAx6upMK9JYHBTtP2zOEUUZGLStpFMFY1B00QbFzh4fLRXNADFXj8Td56gg44X61m9BolLtFj
dNsX3xd3FbRLYmz8u81xvdF2btFzjKOZaaK6WlWAOIeJm5GtKSWkfzdR/HZZl8lwz5ZrIkQ7ETKL
XqfBwyEGLJ3xN9ZM8ugbqWKHsTNnBHo8dn/7ffl0WaQ0ffhMJqS5IC/jRkGXmCOktEHeRUPTB6Ss
gwceiTtm0p2+FH9KkvfQR+0mScVXSaJS4DGmo0YrFvLJdVgYuUiaSQVnmqbEWVjUNFYct77KZIzY
FnbdGT8ZxNG+F0pDUAtl4CYu0jVEkQWT4WBBSkswBrmaOTOZvlObOtSzwClDudjqWhYdQLcOABLm
UF9e3k9QShL6EYYhzQSDEe7Kc/P0Q1OTmI1g+NXbjRLcJimTmeOLG7eHKnpp4n4TejetIVz78bTU
jKU+D/1eT0IgS8QroflSur8M+pPWYEk/Pc7/fBgANXC9gfRDd8D5h43l0EWFqvMUTykzwDcTEkVZ
aaVAzSTpVNCHLNAdsF4i0GYFvakPWSZr934sC1sxKBv3kATgsh0BmDQGm9hP2WhRIT90Xt+3m7Id
cnEnCb1wbYpBqpLiiGuBMnkHqGaRFMpbYwSWt4MrMmw2l9f8s0njQCd2C0kUAUznQJ2rVmquGA1p
BCZkeQgZVpWo3ulXYuq0486Q003R5LZVbv10RfCCXSFXBZefTIsKFMK53LHwmS3PwaL0OEJKpG2y
Sth4hrS9rN+ncQS2brobgBn8D6LhzKb0imRqUqagjMdsFnOAQvBgmV/VchuN2xIKizrYFu5R8fZt
9iLETm8+MVTnt9/z/FolSadu++YOgoHLn7Xg64nLAV2eDhUdi7NV16O20IIuj4Ah2rsqdW3c1mUJ
n1LYfxQ/ETF9wsmF3PQF1CkVIvKfoQqjDHg3dnsc3rof/fsaEcuCY9JglcF+ZABGuZfOZVlj0Rdx
hiyzSeyhuemqu1pWbebzqzWCuCW7oRMJGIbpzQHr8LkoAAB0L7C48EcvP9TAUnqRdmVma2iwn15P
/HhiJkoJmCd38iyuiF257QGMD50c2pwbiCzGTd65uSOOrXiQAk9fuZkX5QFVzYUG2dSnyz8qx1aq
9CJ0LD8+yvU7deedR2yornSoLSwffMAwBcLzyUUyj5eCOGplL6jQiyQ4N9bP2i32nmA+X7a+JXUm
UjteTzIXx7xzED84+oTOoROH3yTto213uvKR+yshwLIUbRoBZuDMnGc9gkCU/IYCveOJV/X4MWJ8
Xn8ftB+XlVlaM1zV1D7KG5eg5tzkwrgmuHWtgJmzoNkLgZYck0INAtsKwmylO2zJX/3hSCVa5+n+
6Q4MoYnLjICeQZLQ4kufGOTsUz+UHvpBpAtgEIpUtkVBFn9UaWfswCpovsaBN94kHR2O92Uf5wm+
m5fynsFpkU5XsXI/Krfsn0ffi38aRqUdDDOtPCaHTeNdDTPp+7+vF7N5IqGKKDEaPWXITjxP0XBP
daIbOI06bFxqR6qVHSx3DXhvafdPxcxukFR2I2B6ERP72W7oD14tOsCZbEb35bI+i4JUxpLJzOOv
5wOjllrI+agS7zeJIU6gHKr6Cixn8UjSRvk56j6BwWWJCxZHjYpcCv6H/Nc80MvFRBrMPIgdQ4+u
BKvfqGO4m2AgLov5FEJPDBxcP3hu1MPjnW+UUsquWtd+7ADBB2pFYxHXysfBAldBg/kjL+pN0/z+
X2RCODkBbdNEMNs14AXdwTOQaQWQ2LWY7VUuPZQZj8aEcauVkHLhYgLyaHomQHw2sTmdawhFnaZn
ShQ7pBmvRYLEpDU2evM7qKHdNtrdZd2Wto3MCtE5pWnD+vSCc80ukbUkdrzRPIpTs5WpbeVqxUUs
mCNgiYyug5g8va5mOjVaFwmWAOAFLBH7KYkQ0izaJX5lp93KbbGwfNg7z16gLfGxcwOprFDBofSh
A+dOu03FlhkK3/vRp1Vth5GYArrTFSv5kQX16NIBzwtYRP75J2A98R6CawoFw9OhA3XKDY37TiIK
9gCii9slKzmLNVGzsMUc4UwqIhK/gEGCZ2RXJBL17A0kiX+2izOVZucsEMVaU1LkZNqw8apqa9TB
oRnVf/caPEv5TUJ7gu6exSxiIJZqKbnTypmbRiq/uFnupEG5YuVT4Hj2CIZsz+KtoAPzheP4VEdv
yywMmypysvC100se+E//vFwT5eYEQjpNOMw593I3j3w9ayIQ/zpOarLLlNAO3X/Ox08vH3wfaRCF
MY35aRW1yvThpiHfEmc3EG2BkCIem/QDxk87CIZ/35yzUzvZ4olZB6oQEj9zapXSeo7LXIntXBuH
TakPawjgCxuEKNwD0/88fOawaAFdRfgPRNHkcGUOxh0QVSt+dU3ETJtB81svdxFR0qn4OHplSFrR
8x4vG8LC+TxTZGbQ/qCbEoA/UO50gMjhe1QqGI8KDUaX5Sy4OeRMHOGMQELKN3tTdKUhjumQx/A0
qU8TGWdruQd6WZl4iW4VwVzL4yzduyfy5tQWg6n4sedm3IF5BT9ZCX5/1noGYCfFu+uaOy8AQT2L
Vs7tolSd5nQSz5zg+Zuziz2t8oIidsYsPlIXyuNfstTbuQpCk+Q05oq4pQcowctfeZMNnVi83KUG
OGjI81rZGYAJEyqNGqjoeMNTp90l5Im1YWutAbB+6vPhZXgmd3Y/qlLuiaKPXMkd94q/U4uHQXnu
1H2NtlBKZtXgjEG6a6orfS3dsGhJJzrPzoXuCknjJcimqoTl6Ewn98L9EHu3ktbZo5b8e2L6TNfZ
CVF7i4s/m3SVbzwpsQsQkPTVJtrFc3ii1WRZJzsJsJnXlJPlDJa17bX6W1c1NhYbAqq7iqywKIwM
K1w5pEiAJjwXFtex11YqqdxaE+h2aUqgWIyf6ZTrC9zn8JA1gN3egDpqK+KVqO398Dsoy07rvbXZ
iv9ZMCWCR5gmgWxRGLiaJxtEM2vC2O00uyst5TGFRm6qnmjXvTaCEGpZtd1kwOhFrswtkib+tmlc
+gqasNtWSmD+L5sNFsJUq2Yec34vtjJUt01ek6MKql+JGRy5hT07Nr2VqG9xB07kzIxYMQsqEBY7
IMjSphtlR6hlIsBvwf9U8piwsalQQdFFGf58r72CSC/vG46LMFgwxViFnQCQeNm7L0XlUzYH5mOI
Ez8l7cny9InodzFtLtRUvPxGi92bpjZfLotZWjWeNBZlD6rt8Kac62LkreBTzccaQj191sUhvipd
r7nxZUt50ZI1rIWlxC0AJLR8YAoTIMjs0vLbgBJIMMQOkHubtr4iDZK17zqPueHYCDDEGLdxt6nc
3WU1px87i/7QEQ9Legy0Qmt2PLMu1dvGE7krheDGrHN1H1WDaIuZVt2b9dGPmerKSttYJQb+7FqB
TQKv1AJjf8pTzwQDVDDUgdJotlcBlWGNtXEj+P2bUCnyNiLTbtPo/yrARf9ad/mwqcNBdUC/ePQU
5VsneS+KWUZfBH0Y91ErhrbnUUe4vDSfgyK+j5WBn5TbnQ7ycwuIBbESIJGnfK081/lrl75d/vmf
L/Dznz9zw2lS+WriS+RVpX0kvBjycx8/xMleMze5tzYC9fnUnAubmZcapuqYkw6z3XgjeqDzK94O
BP+VRp8lDwvTwEQ2YJmkJOfNI3JVtxS8yBXLKiDmxosWfVOUr0IKrJN2E8lfi+66aneieyszmnF5
OT83RFiTEbNP1D/+pEPP9ys12iwulFqzZeldijaxy6EB61X9bWgQ0G3LqnM0rdta3Vc3qnaudbta
V1Y/n6bpE2gzoTpPcW1uMoKe6WbfYtRwS22lfBO5hV1A3QHroxw4uXDX+JHdhhxj3QFm1EmzXS9v
x2YrjJtOvZdzp/IPBRH44NLZ200gea3xnPZPHXxbou+IQuQUmr/rTBWsLNfOQgBcDwOkHGDH22n1
XU29TSTc1vm3RP1VlU+Weada+3AQ9x6dLyQY4+SpMcBQWnvkLYSH56rPrDkIDHdMY1QH/nTj6zEw
5ZztwfbVu77ZKE2+GcJHrVlri1o4RGcrPrPrsO9BQ+0Q28LM0lG8ZR2fyMFhbN4NKbaVh9LKBs8H
Ccaui8zKQ1w2AK0yDLYYH6O+t2sQPuC80MG3NfPNZcNeOLqnKs7L70Fet7qQtpqt9TojeKMtQ0cd
gB97WYwsf7oK/lwCPJh4QsNkPrvx3GFw9ahBzjD2TmwlQBo/pfEvSztKzYNhCHZkbUaahYfXrozA
A9rJygdpC7vTdFtOGKik8JUrt12/r8BvE4R8u/KB0wec31XnHzh7gbiMMACmw+JrHotvHsMRm1cT
xHHmgbJsfsUDo3yxvDW8+zH4luVA4CZ2LYJiyvTiEKS2aD00SmWLxZ3ZAsBrfJErfSVd/mlaGYy0
syhzdm+QhxRp2WQdvVHeCIZjRV8D/6qgUYt+pNDyNqrxaFKCJZNuFa/UY5v+Q83W0LYWreYk1p2d
R3hYeiNy+QqxNmzV/QAC2E6bZM3pfg6TUFaX0BlCdQDi5sqK1pinUq/ZMQwS8s4vrxQVIP8gsQHR
baw3I3sXWXBexvz5rvXZVrTeu5L+kecV65gkfbKOky+ZKZyRGFaUii+pWpqvi0NDO2YaFdcmvHAu
QS98k8oUA9+J1aMo7rzxSz98VQV344WHhgJkGA623BxL6teVuU00xjoCxe7poE7iN0MPeGuuAplM
2fHP36yCjKoD+vGJ916I4s6wukGjqfPNlfeG8S4ovg0N7L6nb8BtR6emn8CwG2mNbnbRPNgyAw49
pjbnN5VntnrWAowAoneX2U1dZZtEaD/Umpr55Y1ZtpC/kmb74pmuqyolkqj48TBIHMHf1Vp/pYNJ
/v8naXYXyAmb5kZI8hS4Hrgqx5QyRHyvro35fSLp+nPE/67e/BpQU2DtBx+3ExTuxlTtUeZf42Pe
jJskeGiEcCvjmzzJGYUvkriXlaMXXKsWYchLbL0p+YthjvzHt264Je1ul81daiXOBAIsvxBqDtbD
5ZVZ9klTBhFmYVK9f9pWT578uhK7VAr5YF1wvzAOtjFK48GTDJ7lvbKLZHUH8RmZHGOTWNa3yP1Z
lhOfqBvsRwtio3ptUGzhuYPfOPmgmd8YfabSaKHV7FQfd9mQO5JY2751U/kyrEI5GZ3rSrzvat02
gn+/T2khoRV9ygIwnDMzkwQ6zC5IcBRp7ZOvEm7dNt7Wcb5S+FhSETkgi5tTC+CnFmehiiYMTzxw
rwkhoz9+x0yIn2/g6KZn1q2EHf+vu4deiJxayZWWRADVpy0jipd3f+GsayQZpuQLlSyAtfFCJ5vv
FkplpVSi7aAOr2Kj2wVjus3qtSaYpQD8TM4sgIgVdwh9OCjssKy+956yySzpRan1jdzDT5tpT67X
XYHtemOJrQM7w4PeSXeBCrpFG60U1ZYX/0TnWazQRFasiRqb3EzJDm3flleifpuNhm15d0rnlGJy
NLSbJlk5adPPnXn0CTocybgHeoFmdh1T6pCCSW7E5IvkOVb97fJmLmt2ImHmT6VWHQIxZZUT64tn
vPbKVZUcou5V6R+S7Ej3mirfdNmKCS2F92d6zQ4NtXnPV0300oyv0vjqCkCjikchvS+D33FNFwW9
Lf9eNgfqZZrd5o4yphLsud1qNa9WfUBTVedcuOohEeqJyGHl0Tot2KctOxEzW9BSLP3BmMT0XuLk
3d6Ptm66VfrHjGncoVnJKvxpLrwkbraSRNlyLeTcUhHzPMlOCKF73wXer9i3yDRsk5Sb0cnSD7Cu
7aTbX7aeRVfwX10ZKD1f0jhMYqkG1sqGgXjbWeJdq2S3bWyunII1MVPcc+JxxjgixxWjYw4FTH0X
6m+j+3hZk8WDdqLJ9Jo5EZEFoi82PbsWjUwsdYXTCisS1pSYubMoq0WN7gZciO/vlZ7HZe8draza
XlZksuK5PdCVRq8d3LdTL/K5Il7RC4kpsiVVqWwDiKBd81Yqahobr+EYWwnG/sR1M2nEAFOnAUmS
aWhxJk01c60K2ZlCOrbDb82XD2l9KLLe0cOQC/hOHBun6IlJjNgWDLgEq73ZP8GC3WgflvpFVD4y
40NQNqp8b9XppsqyjdpdC8Z3E9IwWGBXYrold3f2wVN4ebrPIZXPfDKlMJKrOzkcyIBk9U/Fyhub
v4hozk6CF88L02t/GANH6MQ704dS+/IuLR1bfNDETMzrmB7U2TYZTSbBWCRpdt3nydY3rWIjK6V4
I7kZoL+aZ9lx2nUOvNBPfpwkjt6NTMwEwIIoLo1skrF2AJZcMkNmDJ3SXU1zyp+VO1kZgU0rjRpK
lzF+B6rO1tI36ENso/iqm1cFBD2G8SSoa3P3C+Z6th+zdSDFxvs2Yz/8ghSIrNfg+xVNexUlFI1p
Kcltrw7XJvsmn3jJamcu2ktkM6gFhCbjNiWF1qWDXQbplv4wUINUW1S+mlD0rGz55KU+SSVW/pPN
m+BDzk1PzXol1XtOptaVdnUMYxMnQ0fnxvwSG3fpUP5W9eSx1IWrFcHyZcHmzEt7rQLieYvguHhu
undJ/u3BdJmbz1kJmByzKuNDblwXTW832spluOD0zsx8ttK+3FQkMBGta4mTtO8dozFt+nhZwYWu
SPNMynxldb1o3QEpIVdsG0E0Prxkw8htu1HM76VpS35qkyM1shqbcsbI34xpSNLtKQ/rTRTssvpN
tsiUxvY4vl3+uGWP86eBwFQmlMTZ5VWlaZ7kAyc9a772w3WsXCnxrmXspR8P3kDv5XWiOlG6sulL
6TfWZOoj+I/YyShOjnM0MudipTwkO4tkYrSN8CtBHGxrRofKasOssJO539twL/mlncVUgwyH7lF7
gIlaeEzkDfCR8KqEpCFr87pa+75p4z8dBkbOCMXE6bqan/tQMQpfYFV0tdv8H9K+rDluHOn2FzGC
BPdXcKkqqUqLtfuFYckS933nr78Hmpl2FYpfIdpX7XE7xhGdBJBIAJknz0nmmKbdQO3+LjB3bfo2
LwIXUUT2OEeUyjAr4xbTkYCWBTkcJR5ppPhVtcukq7h6GqwHHdRB4zaaeqQeDzP6zpPwM5ncWLk3
KiG5wOqePBo/57LGYuTKkLDl0V+Lftk12eIrCHl9/EQkJ+2fZ40gmfJYz/giwRXh/wj1/0w+jzDR
AMqGFCOMS7gBV/o+CyrfCA4BCl85nk/Vbzv6SExBaZAPBYQ9GNHSCNweg1Z95xSOHLIE9e4QqREY
hqB/FRi1o6svXSpqHOHXmbfCne/Q1tLkdIIVOfloFa/t3Tr60FNvTmuaJKJnDB/SeWucF+sS2nPN
FE3h0tDS2QRX+J1suvEAravWjUoQM1S+2T3HoSh5LZpMzp1JX8uQ0cAwu35Dkusp+5wgiX05comm
knNR6PmVSl7Dhk2grPY65rt82Vh4yzQm8RdDkN9g/7XjgMBN5Xf315F76HMT9wNbuNzypN6Le1cu
fktBslsIdA1tMP5sLg/v7NTgLXKBubIqKY4bLF62g04MuYLqYrXvrm0vo/Gh9aGUpzo/Zv8p2wxX
I0URTuA9/JODt89FaN1egghYRjhP2nkh1Le7QrDlmPudzykIEtDUrQHXxT05hl4C6IEkkPAsn/to
Z9rXXf0cZZ6pCoYiMsSGerx4E26P4FBu0Tfi19HvRb4qUPMZ3R5yj5dXje3fS0NiG+PIkjEA0TRp
sCSXH+VIDdPBDZKWpeDesr42FmvtwasG4tanZuYELUaZAe24BHWOHBA/SxMc0Ou7648FbgfPckQW
y2B8EkpC57imY1w6ganth1KC2L3utqMpyPV8N6CeT94fm9yOhjhSZNcybMZF/ZISkJXlWVGjhJLl
WxMM9CqyWYCo0xgaZG9xr+VO2ub1tZGZEmgsY0l9J/3SfvRTKe0bpG/28jhVPzX0CPwYpEQ7oGqL
LINlD/E2X9rOTSqwxdQA03xl6Ph47md5fteICur7eoK0ZoobigNGODT8G2GIDg0z8HNgoUHDWNnp
wRzC4YBMSriLZWN6Trru0HbsBTSXYJGqbTX+GKy52lmprUMwstU+IxktUmRM89oxJN1L1OlBrsx8
k9b6gzpJ9lZD36XXSPFdaceia/bqHkBfC/aZDkJ0nTt5pIKYDdrpIW+ivEGabpZiaqpUS/eT+W/P
7+/IcWSK806jGW1LknJE5oTsDAkPbWtb2W+SljiKeZ1GFZU1LzMEj/21CA0UBmvbhgKfzHMF1P2Y
SIWGPTFPKOa2mY/GUGcs+12jF5sIZa85R0dfJ79c3vFr82rhmsiUw0CMzXcZFEDcQl0ZMpJBi81u
QnwigYho1b4nwFzIiojvYe1kPTbHhbIgMnVJZqqVqXw/Zq3XWk8JWKYuj2lt8x8b4aKY2Vj2Ug4w
EpafaNuKAdHK7utGoVl5TQJDEJ3PYDTMXywcASYT/8MNjDMXZ8sIIHYFrbcUUJ3g1wh4b2O7KlAh
42OP/YeGDRtvYHvuaKC8Xx7r6oRakFOBdTAL8Ci+TNKqxCo75A/Ib6D6nRgQrFoQ2Vbn88gGt2h1
DhqBdGqwaBEBlmEzhsQ1E9wg3kj/W2sFOdf1EaF7EWhBwMH5h7ylpmWoj9jphapSSEp72vukl4L7
0NoJBHby/xnhH+3pqMkQLS5xXS7b56jQ/aKxvb9ZmT8muAuQUS1S0UsYR1vFSEFJtJ47xxD1R549
gP9zz/nn1OFHMgeL2RgtTp0i9KSKaRXTPOlx/X+tZWpL+6V8ghSvPYg22doysQP8v2e4xQ2vmCOF
9CWuCpCNpArQnQFCYipiIBdZ4W5xkpkVS8lk0uvZ0/UeVXY/Cj4vL9T6FKrYP8APYo/w2F7IVmtp
McNInzyEy0YenxZ9k+JpHoSbPPal9r2JnvCivWx2bVehgewfq9yJpkmkbEEHwiLvr7h+jpXE1YZr
adip6UOq5wJrqxN5ZI071DIzBqZBhTVJeovVDw0EEovw5Fx9sB0Z4W9dU5mEgQ0jSXUf9LfEvplk
4BXKqzly2xDZodKBenYK0fnLU7l2iEGH+J/LARv80bW1isDNsXQ4sc0m2CzT5ORxdNOP4U1jzr/M
Nv+Liz9SuWhZgXIkQM2cOVvt7DhG2dQZlOcudYgB5qIlcZGsp+YgqgevucmxMc5N1E5dSJnCmD08
BMadAsTaqL9bWenq5i7q/iXMnUUTzCP6VHAVAFMVt6uDvqjMQOnBiUyqTWg2NJl0r0gFhxb7Zv6m
fGyF29WJnOiALOPQKu2bIAXroblJyV2SCcysXamOzXAPtH6clllbYCZcim3WaZt26GmjWmAsQfYH
KehiupUVkfLw2k47tsqdlnYahPYIjI4Tkje7/yLdFbEfL/u7aP44B4xNW23RkICA1U0Zne0ZkrkW
eQMM6bpVfly2tTockHHrLNcJBDUXOAozy7tBG6APBU8AV9vVqOlvDRrwL5tZHRK0O76PfDTWcmaq
rkxmIPhbR8fTDUQg9l1faV9qWG7yadpctrUSLlAlABUTDnlVBf/gabhokliri7SBhoC1vSXg9B+H
GzUWFaFWrhgnVriNW8wapMl06ORmzbZaOtqIrmUr7g0DSO+CIs8ETRDn3rMxx3MawICetm6emHRR
NL/sH5cGOMJA+ojanLZWIGhQWYlHaAQgYDUE8xe6vbiFsoPIAF961zi1iVuTHNDJ0O5NcLskxb7b
V3pyf3mxVhzjxB5/poTgXg0k2JMGX+1p0pbbLN8tQm6TM0AMQt+JIe75XkSGkbURDCn1rtJ2OnE6
A/0VXmo/A4VDkLzP0u2UbPSlp11v4RG4CPbAylY7/gI+cYyHkT5WBF8wz4cMcGVibdNie3k6z7LT
3DB5DoA87PE6YuuXSrMXTLmjJTaUett9C1BbaiZej2gSKeNDiSePYID/h3HbgsQTBHQhBne689LF
XOaR9I2j4tIIOivQcfpZ/FJoDy3kIVCdQC2cQn7y8phXN4r9xyrnsmA6IqNsDlDR630ldAsCPqLW
l8G9UtIqT32hSNj6Qv4xyPnsGKhFLi0YZtMeauvWnlCkFzxgVqcSPAQKo61EJziP5Z01M6jCaoS7
ynF3M9nR5Mr1HHiBooKt2i4qqkKSkdoRSaiuLajcaaUquHetjRPIFsDzwA2KHkUukOZGN0vpiHa8
EM/bICQOWW4iUfPRWrQ+NsL5jJShM2kZ5sYpIOY4pa8Z2ciBa5vO2Gwu+8k3mQh3L2Gq9P+Mh3OU
TrabJsgwHmPyQjR9VPex/hJVD1O3sScUsisvSw9R9q7Km6XfoqttUdGtjlre2+UPWYt5x9/B+U8X
oxsLukuIeTlwnepzIc8u7tY0sSfB1lhdQZ2x6UGTVEE3HLchUTbSo5pgxKoOURF/RnmsKv3Lw1FW
x3NkhbsSRXYVZVoGK4meu0rrTvO7JV8N8nVUbwL9ejBzPyD7OD0opjP1b3r6FSzv6Ka9/Bls1s5W
9+grOG8Fz5s8dqBmcNTYM2csZ+n0NSAikQnabeQtu7/ZHUAkgFgSYsIqL/dqQLwzk0zYWxa7crNW
R33HJL/0The9ktW1u4aCxysTCWQ6m9zZlSV1lFYRJhj4Erf2JhcAJTqDAza9QaF1t0AkffTiqz6h
2RdakPx4n7x8Vh5k2G5iV9ngMHuBMsFe3v7bdhh22hx9GI+9Ri4VwIcRH1ZbD2kQgWp5l4oIQtcC
BAGbO+IgiAvRjXnqw4s6zllWqA10Up9rGTEi2Xbzlb54ChEVltfm+dgUc/Sjh2Y8QypgUTGcrvVk
1C1SIioLiixwISivu2xMF1go85m2Sk1TUTVp9eQ4HgQXXdCFlcfaABMx9Dib60jzxvxXJG8TiE5L
V0G7VyZBvWctyhAC9Q+QowCRxZ9VfVPkc6IwL9B82fLqeG+LTHxXMPndDWUkvMhttK+DMfN0aQD3
wssBlDkOMGZXrd9ubNttP+LNy+z2UG7I3cAJKCqRuUnbbelJgvN4LcQdm+c8QypzHf1MbFKrxpER
p3EzNrWrePkbO7jrM/1RIOJ5FlTLGOWkjTHMebqNDVdL3o3yVicPl0Pl6oIdWeECtkykkTHlIWBD
EdaQtkaIZkdRY8YZSo8FBxWd4QCogB0Kfz5dspFkPWsDRWrDym8kedOgN896DsLnfqGqXl6n9l0O
+5rl25lni3bamnmCVmZGx40nFOFzHdlshJFSzq1DptsWOJnJvDejF336IMWjVNNocVvjChyUvXpL
SsG5u7LNWfoIiEDgREA2x23z1sT7E8zxkBuXJcgu12Am0oe/sEHQVKajVRxcbRqXy+nToe1mG0oB
dQWgnzLrvm6mgtfZypkKGCxS9bg6oPrAo76hGWKkzcB0fSKLLrG3LBptrK8+9tqpobGI12Rll52Y
40KXEc25HDP5KWkEJ5tkgeZjos2AO70+bS9vge+jiQsoBPRsIFIEjY+B1Mepd0aWNjSBDbGF8aqk
6OJ1AgjD6BBkcvurcoPuwIWW3rvl1lT/MTjQK3HQ2O5+5G66Vx2Zmm8i7qe1uT76IP4slexMGxem
/gDQL4k/ZzNyEbKjJqNDeKiaWfDQX3sQYwI0iKlio0JYldueQ6iXmlnAnsKkRiU0gYB81/loX6Ot
ndK3MaelCUoOwa1JZf/Z83n/Y5aLPaQZkJ5sYfY59yaZhjXtN+hIocFOu4v3y9b2h2s0LFPbs38i
RZ/TX/buV7uFxodKQ799vykXt/NnJ/AuO8TaLRbzYaJDCE9XFbDsU4cIuxjCwQE+LHiS/Gofut1H
X1PLDfahp4AphQLm6uQ7kYriWqg4NktOzQZhJimLCrNhq1JFHaj1cnlg3+wY5zP+Z2DcQqvyqA+1
CQvTx+CqW82Lb8qb5LV9ip3gQUcOmIYP2muF6yTgCO5V5KX06//zE7hFz6tUD7MQoiOz09Le696V
veaWT3f54eOtOuib8SVwsNKSa1Hdna9F+nxraKWTteVuDzYJQ9RWMQXS9jDd5l+Ab251Y2vtPl7L
DYB7QUGln+hVf7A35v1Mf18e/trD88Q8d3uYGuCItBjD129vLcfYDO+KO1FwJt9/KE7ldJ7qNBMV
FFrP+gyxrQma6hToX0CkADm9U8+y0yqu8oVpEAVeW/ngVUd2HAw3BvigHbk7SOEVSocyZOGgh/cz
jrxJVAhYPYMZu4/B+oZANsHN+1yZlWGOmPelw+Na7WgK1gsEZUerN6q6K+1bq6VhD5RQcbNYN5Xo
/bt2oIDGRcP4ddWU+TNSmshSaj3sg1jIStBdvCvsEPng58sLLDLD7eERTQqkZZo6AYhblrrcE8X4
kJroh9IFgrv2WdPI96oCmQx+NjSoaDIXpiIIzyk68yX7NoAYdrQJ7i0v202P1qOyUbfD9fRDOhRf
D/pv3Dp8HCV+6850ctoX0a5aj5hHn8INu0lacwwlzG46Y9sOeAPjaZr4uYPGmQn0Dw6hw0b2lytz
d3m+19447M4DhhEFjP1IXpy69jQrMshaoC5mdyAcM6cNyGGcrsHSTvmCjvf5FgnWX12ngiJ0FJxg
awEbqXEI8mBrgeqNu9tlUqPWIK+DxnwI0O/nIOolYd/Oh2sDciKM7waafzx6Tp51ewzZAUmieZ7A
q16aoT8pYYZe+BzymJenkn0tZ822TNzvkJqGqDvP8wyusKiAtC2Qo21GO8l+qBvLifWMWvHPoRIx
jLOQc8kaFwibQGlAMc6wV0XoFJAXb5wgMN3S+JGOLU3bg6YKXGXdIhIvQMqzYjznKcDsaEXaIuCZ
cea1Dd6J2ksCUag+Vx/G/isLQmdIRUW1tbsVU1PC3RLFVuC9uCM30ZKhM3SAQ5TOaXUQW4SUkIKC
GV8edyQDxQzkNCQUzX/pfUmbdFergvvtyrqSYy/irtJJWLdzPcGLsq7bFY3hd63qzdaANiiNztHb
ZS9a3RNwWaA9QSsKyOfpfmxNJRz7sexwlMSAJrb7Sc4EL+O1OSVomGYiMcjyITN+aiNMylmW1apz
ynKmIOKkYIiGfILlpUF5PRTFVTCGaD6It2YDEoAWfZtKhiSy6hBd1JhD1gI+sK0m6pngWT6rzZEh
D9WhbyBiL1leNUF6z0YnypxtpmDaKhnxiyLzzfFBKQ1w7KqbrJ93BVFobVW00ZM9ugGdSCp3PWhy
+uBnUvxKUazUe3DKptlhji0wuHQZCuemIHitRk70G+Ldo+ogpubzKKlGoFgq48uV+tUc94pNSfdW
WZs+utMrOhXXBnr/LzvHGoKOEUH9Y5Pb9UagN7LcwmbI6F+BOihUyQlHL1clXy5vJ/ugZBn6V4BO
9Pu/SAufGOfcJoLcwJTMMN6P0lPXohPcemyVzkuynE6ghNLmd8Fw17be8XD5rVdYejt1bLgVsJbI
8UXFW4qEtKG5RmjQsXbVZiuD4VHVkHbpaCZvYgnR8HOcr037U/A1LNRwIfdk/CxAHuU0URfLQnnC
15joBLSn/TdiWAcNgLcEqWcGkMZ+lUFiVKQvdfYpWQ8C+6w/7sw+krfgJNc0FOO5UKinUPtGJxvm
nzw2uOVq0TOyL4TsdAN9rb6dAmsoqs2vPaXNI5vcc0OLFaWatAGxN3uIBh90jrNkUFv1h6miZSiI
TCvB7yTYc9aieVSl0Mahpprla9GiK8ruSCO496041YkR7hzT4lEKQRAI9PkQ7sIwdgz9vgE5PipJ
fqf9BXgN1lD2Y4I8zH04p0k6M58WnJp2LHsmWRwrflHi+LErLX9OcEFQqt1lP2Hfz7nJsUWda7PE
tU1Jhp4hNoHnrUi2DaCikGZ/keGHGeB3NNx60KbLRQMJVOxQpQWYV8KTjFbS8lOWf10eyYrznZjg
tn9A1GokDHsqJ8UWiVFqTD6DHYANboJWHJFeL9tb9QzQ+EFDw0ClmM/jqFMMAFlZY0gFHSTVb4Pb
Jt5YYMMuZveyqbUzGGz/f2xxrj4U9gzqPtgyl1K+m7vqYMfGfb/Ym2oAOlol0gPR4pYqyCjTqc3m
uwD5Hg80eVd9lie3nZXnT4JvWglwJ9/E7Qx7qMbBjvFNQZ48q2X7M5ermyxLP4LxOUcBMA0CdwRF
hp4mdNHQuRqEH9AAFsWclSuBbSMdi9cuE5rmlTmqUAVMvAa0DgySY/2r71w7fclBviYYLtt6/EY5
tsO9/5DHqAO5haZR54IeKvTibeD2KGZTjeqbX9Jhdtvbxcvd8EHai+R+1zbpsW3uwTfYQzKbJbNN
0o2eJVCxsnc56NYvj3FtKo+9jLsvlKXeJxZD3LfFzcAo71pQZU7PZr/9GzsQHQPrKijd+Q6vpS1K
lPxgB2rQlrwxw3RXooVNCCj9jir8mqEU8I8hbtto+jDFag8XHawPOeo3xtwhuxyYT2FUbNXszbCt
rWJNVJ07N29fWjLc9br9UsFZlSK9SWbZje1cEHFX49TRR3H7pgQWYgKXN+IUY+zba7iaQeg1NwFV
RtPPNAsWdc13jueAW1RJknqpIZjsfkYZoXMhzlYCmvQ3K4rVBJIRLSJ8JXKUp6KZEiAn68qJzMoP
oNGsA8eWKoLjeH3y/hhif390qyoTIxjmpEXPRPFb05c7E0xjlg+ZwH7+UAORSN76hvhjjTuOmzFq
Y6B2sSFUFUkAKtvtRoIIBYgILs/fWnABafT/5o8/hUuI8OiQdGudKH5rUYDIZDfvcqfTX+rINa30
ehKR4KxlKXHLICboMyyiQQbodCbTACDQ7z6KJZ+2Uz1RBciQIq5oppU3qTo5klH5lv4bajl68UnQ
iYzHF5UL2zX6fHN5+Gs+evwt3KouOqlBUomjux0TsK4AiuGOtRq5Whyl28um1pb02BS3pJVeZlai
wVQ6hrtsUGgY97tkyZ1lIs5lU4JR8c3Bc19NZEI3gqMr0qGsUTxRydYw7y9bWb0bHI3oOwd/tCXg
NVlpBjATSNmmj7UXqQR4Xu88KVRpBuavVAEocDQ2k4ny9pB4JgjuW02j8Sji21zbnQi2BMxfuoGs
M3dGWvLYS7UON27D0clAmW10ptPa+n7s3mMFDL7FIjqz1m5hoH8BSMVCUlLlq80jLnxNZCGaqrP6
ZDd9TNsyyWC0qN1aJdCmCRXBZj0bpQJsIIF2FuiDAL/gX1aDPELaWLKgbSHv9GR2RugU6HtVeW6G
H8Ke3vPlRQWB6VgCFiwjD8N30TAFr2GRysh59d/93efdh3fzELoiauwzqglWqEDnFsjemUQNtFhP
w0EoVWofLXnsPOsUQtqU7iFdTR1vK6iO2GcbkFVE2Awi+YnEp82dySQgWUnCKnbcAxS7Xw//+fH9
g3+gMItf+PH++z/8YUN3FL8gp/3fv6OeR72C7veOu72/337db93r++f759/PglDxTYJ4cn1AcZaJ
v6NMCBIU3PNP5wSgIV0Lyh7atE7r+L4fO98/20hwep6DbJghQOYBakPuGX51akgeyzzNZ0y+e+26
vutj0B4VRKO1FQbHPaQfoMNs4GnJBfxGtfO8jusY9cbr6+dr9/DT37x8aPTFEyzxeeMXG86RJbaB
jiKSXIRKYEewdH04YNkg/C4IeWfHJQywGgRBKlBFrOGGEpc2OuRiEF1dH1z39eB/0g3cwdkKNvp3
Ep53gGM73ECUIS+jtISdw8+f74+PjyFd6CNU3XGJBEyB/fMI097ec7YPX5Xz8PUwUvbP14yidcT+
JQj237XD8y8CGs+20M0BypPTqQW4RS8iJifssu2yu91hepncvbPdOo5g+N//sUvGuKvjaBaAztfM
mAvvp/6PDXYmLLlbV2DKYOHlzBRKO8isIsYhy3w6Lnlqw7mzW2bqwHaAv2PbngUCDA/jc9mvy160
PpdHNsmpzdBOp76tO9jMgXHAbyjE4/dnjDZ1Yudz87K529/t955gEc+vXsx9jwyzl/XR/ujrgURy
CsOIgCX1/cfNm3MjCiqr+/3YinZqxQwVAjENNjz3AMZPRM+7DTz1SeQm52lmbjicTxpx1jCwPAy9
uv5uQ29EFs6xK8yCoWkghYIyCLRXT4eiJmUhpZDKYCt1bdLXwe8919/cfVTex3eodLZsDwjeGuvb
/8gst/1TNciRHoNZ5h8pfe2d1+fWG3EczMgCtN7guiZ2BcVJqdEO/2T44wtANEAWgEmEGhS9cNid
ruBgss9yu9x8cOeFVUSQsNH+s7TsGHUP379h47DNw05UHKNss7Lf8Dt+9vj392bCdsKPy7bx5f1k
sP1ytof/TBf/iJHqoO7lk6/6/jbf/c/pzb6CfQt+4URgP6IvOMdrY14AwYX4BkQ4cY/h5qUsQXir
NVCZYIZxo/j+QYj8QV8w+hvnioVJ994XXWrO7jTgZwXHBNr5WCHuTOBWbdpIHSzYHfq5ob2BHiMb
PSKp7qmZSEDuu5PoZJo5Y1xU7pJCSiJLxeFX0tuQhhQcdc5AP/GnBfgt9v/g5uZhvBTD3uzvnB+7
H5ud52H4X1/3vzEtO59tpOf76+29e//8fH2/7elX6I70tyhtdnY9x/2YTQouBOhLgjrv6c7V0zEv
QJGBBwl62gAinpEx9RZFRUK9noLe3KB1Kd6FTZEJguzKkoA2QgdqAyA71Au5oITetnpetDF1JgXc
5ECLgt2qXF71WU+u0gKkFQLn530fOBvcneH90PdSNP4R1vSl2QzLBJ5A4JlqKLLbHrGZWKp32c45
9oMZQuUTtOC6iVYoblzhGMto8oIhBe2IioHqzgRinIguUPpQ/Uh6DYOntvCn4oWYG2hlzOQhkzzL
2Ai+g50enBeefAfvhelky32A7zCSgFok8DPbN/M74H21Cs1ZQHbtTQROxasLQOuATJcE7NYs+F76
AM6z2gX9ZzPBB2hKBPyJFVJdhrqDDkn4Qk69PAy8Brw5l4e94s4no+ZOhECtej0ZYbSbIi+prhqQ
ymSRLw1baXr7C1NAG0EkCP0nhG+/aAO7J5C7T8EEX4I4fVMRL2vQFDW4gQjbxHzmbCqRQjCgBG4q
eL7j74/uI1ZamlrYQO9tsm+XDnrCL4uIsXvdBASS8YoFwIZHTyWyNhQ1AY9mNNfA2Luz8pWFr5dn
7PwiwvYGtJ//Z4S70EVNFCzQHk0duYVCOAQ/5NaT1LB/zQcg3Q3kfbZhusgPxYQUelZV476rwOTq
Tb0U79Is1kUPodVNcvRB3EUP9delikHt50RgdpGdJkI+3XL14NoE6UB0b8e72vbjHik18xDrTqOI
PoAZOF9ZE7VEoAEtPDBPV5Z0qbaYKIawIrTTKU4ueaq2M+SDjnqJHtNScm30b44QYvrQ9J1gPc6u
Kd/r8cc6tx7SrM36XMOFS3kTdTeLGVASv1uzO44vMjpUG79tBCNe97M/JrkZt8e0HooGA1aDn1n6
Y64OufZ1eVirMQBcWf+bU+5eXdbyolTMBNR15OYDRe7cuh0WiFSJlL5Fg2F/f7QvtbxElbnE/KnJ
fFP2PyVb9kn0r8knuVXiIrmdgr+kGZgVwPoioGK1zWg5JqhvzcYzbUHYZlewSx7Jhe3SLlIdsBTE
muVuHKlm3xjGfio2MYTCuiuohVxerPMSEDc6LmLX0CtNegn2CjCzvAZfLVW3y3v2Hu7KXfIDqKBN
+giHfNcFt+G1tVPR/gIZOCT2wf5xunaGWmdNUNqpU6HbdfwVJlDZEPGCC2x8Y46O/KMnqZKjBgsy
8DSAxFFKCbpnIWtxeQrXblJHI/nO9hxZIdCpGY0aVvJMfSSj6qHEKg9jCtC8YPOuHem4v0MyDugu
KNtzmxeKWlpjR9CsgWhV2Pg5hDHm1z7uaa9fj8Hm8rBWJ+/IGLeNlUw3pkGBsTEYPSO8TzQIVw/v
l42szt2REfYRR3MXIALiVggjJo49Mhxyw8+QeZcDUahdHQ3Ek1jHMZrW+ZeP1RXhMrc4wivAe8qP
aRjprOeurnhNTTwresggB6SUeCIUTt+4s3obTb+aXvAZq8P98xXfec6j4QJuMMRSha8okn0+/pr0
KzV7CCTB1lqzwtrzIUdpgJv3O1twZMW2cYYbKaSmu+VGS13bupEm1xKpBKzNKK7XjOYZulRA5Jwu
nVENUTsCnItaxgTx7LcW+qNjIuAFOk+xITxZqCVA5QYkd2cvx3lUIKHOrCgy9HH6rM40qDWVYKgg
NTSpEP/B4wM93sYLU6s/WNZSoXNgnMvDZJgteq6tzKo/Rwm5UmgqlqFNnCWJetcKM/Ipt5meQMEu
hL5iqRdy7bczBLw8zcq7bj8M6iRvslyfcDNptEpzNbUIRZXNtcVCAzWguCpSe2c45wzoS6mPIfBb
K8QtAi9XICdm0X7+t2AwNpE6cKqAuim46XPnSlUpai2ZmMi6CdGYmphfWaWLiDZYTOAPLwskARAa
YBJCPOQn6LVIglAuHj1lex1DQTQsIkEMXJ0vG0phTA6W6aFxbjdEfb0sMbRogfVwp+lngx4oY9LB
VFCLYEVrw0G9Hr2aDI6ARo1TWwHqDvUMqgn0EeTUKu+H7O5y+Fs1gIydAnQUAfqLGww4VXUpyzAY
NOfjcNol3cffGIDWENi1EAt41hU7TKbQ1iIwRozmbzuTHQs6NoKn/fcBx686uoLRYY211yG3fDpN
ZUPyuklQVJzaYKPEnk3wos1dyXBV/TlMRreW9oXFWAEFlten749h9vdHgW6oQvBzZGnmmHXxC4yi
jhYSwbZZc7fjsXEHlNJmFoSkMTawaqEz2VUnT7J0f9YFpy2LlmdzyFAGmmEqeGhynoA2ctNClT1z
GlMJnKj+mFjTyPjSDMmdPYEURCuyvZyKbmGrw4PYGzpNNfgIX9XMUX7sggFm58GIAL1W3TQx37MS
3B/S78uuuO4mOCcYWTzqeHxRSkayuDCYbv1QqY4R7M3ydjZuonhH1M+y3ur6vUQezWF72Szbo2cT
a+DgQDla1vB+P/URLS5nXAowQqOJ7ggaOovfNcRHrXSjjf5lU6snIthtvtkANFAGnZqqI42grRuh
XKrtmzEmjjKq+y5Mvctm1tYMif5/zHA39qzV+rJDpyrEfdWBqiNoB8H5HEOyLOkzweyJbHGHvJaC
Rxss+Fiz4s3Krov0kFU3vUjk+hz8zw4nVF2BUISI+pmISpjHc6viNHbwGPns28Sp5Z6aWYRUsUbz
qLlLi8wt6/e4EQlCr4YQ41u8AFlJqLGdrlmpDZFZE7hH3eF51yoNGnqFsG+REe6dn8hmAc+AkXhM
n8dAfjTBSn/ZKVbdHGcVWirZ/ZJvEpZm054WCSfJLPWfdRjvqnEGltjeWuPPuhkEnr72EAE46h9r
3IBUGY98wJUzp1cWXKTl3kPKlYbjLyuSXoLBvlH0l8vjO4d5wEXQ529ilYDIAgLjdKF0U5XyWILJ
MqruR+CRlCp+MkGBD5IiOkKwXC8Utyuqigbqq2rPLuk1t7cqz2xEJArrc/3nU7gNGABsmmU1jh1b
H51awta76WqvB6IoE/WJrky0CVVIJM1xMuClzLln25Clzr+1HycIvrebxHQjHRgpwGitn5Kog1Bk
jVvWuLe6YckLbEO8l43lqQ5fp5CgToMnk31liDjhVoILKFMAtQCEBPg9gwsubdXoCxl7HN+6uUHe
r5d+690Pa6ndy76zcraauMXhAcGQl2dNUdoEbvgmHzInhSpL82iMW126KjT0Q7W0AVdZXwkKo2vz
CDYvArZCjAzn6qmvWnkPxeMAJ1223E21ExXTNfF2feINXStgS1jxRbQLIAOOri+bYIinpmTJaEK5
wpnT9tb1hHsFnXpIq+uAIgapeWdo/1ZvEYAuGESzm6qiiRAA91ODS1hOQSohVCcj2fSSRTuUNEbs
s8trtuYbR2a+K7xHV7umJZXeMTMBnkVJewA+N6iIPxFBJFu7lYDWHxAyqLahE+j7748M1bbed9XC
ONWqBqqyaBtOaVeQ+nrOtHtpauN7K57Vj6A2gE8sytSPEqOP0C1kFLVzecxrxyDKsjbKgVhLhqs6
nVspskjeWegOXJJ9hQZ0fUSDesDu7lRVfUlGQEM9xa5/Xba76q5HZtnxdTQF0MHLpyEiuL9P0n1d
YiNGxnMZWRvJXu5qM4GSmlAqlA2Fu5adDJW7V+vBFKhtoWZORT6nypuGDdF2ob037Z2p3drdU5/7
Nbp99WQ3BoIn5Fo8OJ5mLqiiqUwxQQeJ43j6Gcs/R+JnC9NXvtJlJ7RbGouSrKIJ5uLq0gZ1XBow
WM4S5J9e6uUpB28IKRNnzH8q0fbyeq7GBMswAFhUITPPo0H6sVvKkDWZdjIaT9ttZ6LBzHLkIaRj
K0hXnzMpsHiAnAIawtGujVbKU+dJwykYpBhjU41KRm48BgBknKFIlmtoZlaCDy1MKi+NRnIFJsAH
CTyR7v8j7buWG9eBbb8IVczhlUmSLXucx/YLayLBDAaA4evP4tS5e0sQr1izT9XMq1sAG41G9+q1
Bru3fBSAXVzidGt8YG31ABlAGQdNbTytpQDlDqzJzMqAZ8VOaJvs1sh2WRc5JN81kDq6vtXa8ulk
Pz6xJlf06kxPeoaxdIxRfeEq2DqaFsQx/SOCl09rIxjKLKha7a6hEVMDzbcPVvrCsiOCNCmfFLCO
PowBCdRs44etpJw2vgz64CifLQq555+F6B1BSQ27MKIvmjfsC66Gw/W1r4VosCJh6gr1BQhRSEcY
hNMU5IVLtMpTOw8mDFq1kMvCHHk7N2mUjm7//PcWAb4FqBFkayjJSL4mGnTMnAr6dXPaZl940qFO
psz5XSPUNIiTvvOu21tWIH9cvEYAXQFGArTN0ibi8WESIJnxKO9IEPPDDI+lv67bWL2ATo1I0RfC
CZ0yUBgRxHW9kWX+mJCwMPWgzwavFuNuRiWlytzH0XZTkF393PgBK11IMHX9+x2X73wS/g3e5xry
eSTzbubXzTfBX605HFSAJb6O2l1J8ZD4uG5z1TsRmOCBOKSGTL9SKiTJsxauUwwgWCq74xBvjcKv
eiegryisoiwFQO/5qtRYzWcAazBp3x2V4tYG+4i2c4fH6wtZDTaYIAaaXwXjhy2dAafW28aql2CT
VA+5Tm4a2jxPThomnN/TpA2um1vdNxtZJUjrMAsjY92VPhn6EqLJ/jK0ddtZtXu0ZuftupE1r4c7
/GNE8gfoukDMScCIaY6YFWw8kuVBo327bmU12fnD7A68g61dkDMWSGarLLfg90b52A6qn7nskA50
T2KGkGLsOXNvB/OX7f6nPAvlVhsREs6nO9K5BgEGdePUxcOD45SlHyqGsGmrRYLG4IEtd6X5OdTj
Dijtjah8iTkFodkfm8vMHfLO5SyenDV15GBXNOcl9XD3dQVygdEOkvRNn7Q9IdZNx17ahN6itRK4
BpgjNQNaWpgyzJCg9ParkdG9wQ1Aen5c/xr6RYry54eh1K0uNVx0CM5/WJtkogacuYCoHOkCwpP8
hpq1ovmFm2ZvWqzMH45buAeMCw5g7JzyoOU9+tPgDc/9pJ9jr4EA69eqZcpDFWtZHID01lympXNu
ePUw9hCPw0gw5FktPbA1yn7yTCRDoJFy/FlUGXS+4jaNOmMEt8yQWtp3MASYh2qY8tspcfjox0k7
P3G3VV9Yr+QfcdcswDjaRdB27sojVG/cu1wR9UaNfm1nVFQPbbwO1gBlgGyKsoOf2hD/2hFr1kJ0
ew+Mte1B1+symBwnXtTLxMYr8uKwL/TWC0mVYWPyBIC2808yOtTO5hly8z17iSuUGfQt8OHFSZcs
SPfpANqdKStpiYIlQ9Z7tPhNvKXXcxEhFxsG+tUosmGIXea5KSfg2d0hwyrUozIGXHwIO9LzwzRs
hK0/Lnp2W/+xhCYa+GUUEGtJEZ/rmZ1MMbIDDkK5Plig6naE8OVpz+lh9tkjuKY2XhKXVSnJ5uI8
J+fZqbReWHgz+mNk/M5vh9AJ5l19LO6bA2g2IvOw9cku3i6SQSm7Lcy+tWwBg8oueSpf02N+GEPm
K0/X48GK0+Or/bOXclprspRaQ7skJZEdgb65i0wsR2ykAVtWJP/LKora/JJfjT/mIHmMj+A7JcFf
My2db9mfFP70GyVaDHJjWMmOMRgd6dcuEGEa2RudossLTbIj3SpcNXq022DHeFQjse9v2xBx4b3Y
bSUdq8f25OMsgeNkQbNml8gPYMhS9nMcJO0h1l6vf//LrBQJL7qGKp6QiHo4wuc20GEQSj+nKLMW
HwzszEhlahFO1lNsR44L2ZzfthLV9kY16yJp+2N1eUwu59eVp3dMymMLsualHy/y1mnvpfG+wSVQ
b53bxbOkWIHlgX534f5DHUvyPLXgRadhpszvLB7WegPY4ddaecet70GHKHQEOMM7wndAOATJvEk/
uPIFkfQ4oPqAgAp4ciXzzIgz16iRYkExbQhZVO3ro5757DbeL/XWHRiPqp36nHy9/lVXtvfMrFSH
KLJeNShbHqvdzSx8ov8ETgIy0RvPpktMGZIJTBhg0GBZHPhMzp0HRV/RoxuGArloocxOKRV3SA+G
3ylHOUIxOMDIVs7G705l8PtqHBgU90SOMgF0yW4Ge2yfCsytJuB9m8vXNjXyh6Yg/Dtzybxxu1/W
L/BbUcdU8aAEE9tF4yQtmbmgTwpfe+RvrleGuubRQDnMN3VUC0956fbXP8LKtX5mUPoIUKBaysYw
6HaPOggJ7S0yjLWvfLoiKQ71RtI7BMmar+ohaKxrgpZIqviZEVxfyJoTowgMVImNuvPFMAlpRMNT
FfmJY6H7wfP7SkctXbQbEKCV/cLzGGn6wgIIWkXpWq9K0WQDxiR87gxBSpB4jv71haylKJjsBc+G
vsx+yo+4AYyNg2ixEG0CxDjUqlBwzeuAy2/VLemSlY+DWsmCmlLRzULd/vxoCMVghcAgOopDnqg+
2/FLX4dZvuXVq0s6MSNdEWIYGpCLIReadu4zKGU0v36yb4sv8UPq97+rxMtTT4MYNgmajdB6WRHD
NehADB7QHLztQYl3vkJDz/s4z7FC9dl8Nm6MkITZd+Pxu3mP+iNo/g5O5XGoynp+etD9aZ9B13Mj
AK24zNlPkI5Ybrqp5kzLJlcflnOXbQkmrd2OZwakr5gpqTBTFwbMH3rq9bGXesIzglSDcGjIv1tb
Rda1ROl0T6XPSdOCiozCQ+mB39UYmwP587wzuDffVJ76SHbTV0hU+W/6S7+Roq1muKemlyhwkmwQ
UuiFoWGp7TtIag+pE4ivhtfUnro4kt8/5dHfB8izzV2O0IlFCkSoKNIlroyVp5AwGf+66S+5qBRS
oANo9eWypkrLD5bI9jXbWMP6Mf/3ECwf9GQNDYRnmnnCGpoqiVwddHrjVwsTkGp0PXSt2gEB/jLR
tyhbSY5oChTQQTuCCTf1cTbRgne+9fq9m9GNELkS6yEa8K8dyQEtiGtCgwQvxYQ8TOKuG74SvuVp
S2CQcrIzG5Kn5VasdehDgWkkecpidOHKsELzKRn2/XyntY9pdVDcb9N/uC7PzEruhvK5S1JnCRaG
zzH2wRsFUkS3+tan2tpC2elojQFujuXFzrPJvrRAzep5cN0dtmxIbjfVc1xqPWy0ydPs7GuQeBqb
c9Or0RXDnCB8wNP9ogjJMceZGED7+g0oq7kZuGD6AgV9Ufm28gr5OCN9a4vnDtTlsQoV1uKFbGUe
q08tTA0ALwT6CfB3S25fd03ZiRpuz5tIh3h4GVUquIgbUK25ICEaPGU8FptyUmu7i0Yx0Pc4Ccvz
4fxQ9ya12mkpG7bBGMQH9n3GSHzjuZhkTr6YPrtTnqBHvCVltJahLv3pf8xKHzUjeoZdAG+etbPx
rhyjxPPa29Hn781zc7v1jF2LKKfWpIefbeXz1Ko2KpTlnhl3mEl1OuD+w+uOuvxm+ayfWJFJ6Vq3
dEAXDitm+16xwJjvHGiFgO25G6O4fL9ubDUlObUmpSQqaca50WANnO67MUjwybIv9j1SoMwrd3j/
aO8J6kX06Vm/gW5mFkDeTmzpKazVfk+/45/x8JM7oR4562NIBvvzl8/Uy+/mPeisnt3wl3boohiD
Ngydw9vbrTnJda8FbsoCaBq84JLXzkzNa0dBKli0Qdu2KCP7Nnm6vsP/Hx/914jko8MM0Hc7YW19
JAJzz+9RU/xWHocgBtP6sOdbGd5qBoYY9M+qJDflIPrQOhUGtZ1aRPFufEke6/dx9lXLU7ytIubq
HgKjryJ1BzGMXC7AOIHhNku+l1ZIno99th+2njnrJv6p9sry8/XQZkM6IqQZZeYBsD3mideJjWt8
JXSflT2kxFjkuUKcFGWPOh29yrlXt7L/leiB8uvSfNcAHYYUwHmILGxo/wwOCjgdgnBOfo9ou9E7
unUBrGzWmRlpHT3V+7R1YUZPjkl2FHRvxtF1l17dqpOVSFfMrBGnSfKy9CHVEAyd4rHk5bqFrUUs
v+AkHpA2aVGPwCLQdwG+7jcVvWeyz+tG1k6mBRI7DN8DFbpIPp1bmYF0xsQRrGSJ4UF4w4tpAZ5r
r6ruUZqBvdEM5i5k9evIX+OtCc3lGEpx/sy6lFzlRBcZhguRn4ps17n2syKArIIEdqJbIYjZggyA
psrpdtdXvcS0a2almJcWWYLXNxY9609dfCzMu1H90NtPfd44UJffEIUDG8RjoJBGD1OGMJbgnLU6
xYYQe61Aook396VFQJxNNwqjl/sIHAcwYQYEO1A0uMjze9701WRhxrDC3Da/Y+CKa8Csph+UHoO1
D9Ww0XxaWxgm3pehAAOnQIb5jay0MABu534BOLv6mtMn0n1c/0gbJmSIn8mtyo1rmGAm37XGu86t
oNsa4Vl5vzoW+O9ABQWFSuAcJP+PVbfHEwkjSTPEXH47zC9/ux67haZR33r2J7mznvOg3l9f2mXw
ODcquf1EmD0MI4w2NmYnwW8+bEXylZwGJpwFsgh1A8xaS5G26fuEpk0ME2H1IqLCL6NsVx3cY3Ho
ANf1wd9avdk75j8OnnvMdu5xa3z9Mtaf/wIpCJcGsSolxS+wBQirD6YWCl3gznq7vpcrZsBUsxQY
IeCwBJPzAIbjBXYCnmKB/NV0b/UxspUXvgXR+wMLOw8ZoEqDh7gQpMV86J/s7SQaK53mNmVRIiP1
yqf8TRVeEmaqj7KOl96kuzgoPD3xszsRJlH57G5mhyun4cy+lNA0xax1UIJC9/JmjtSgiIwP9X6K
NK94de5+2rtvP69v68rFcLZgucUH4FRbZg4Mxp+m6g2Kn7+JWyiuheYdHyP1N2Cf3obJy7CMhocL
wBgg7UvtU7pTM2UirQn4MB5Q5Dl7aO7FMwDt1tFiKJ/NO/dT9YE0iX1oAm81NNe8yFkoHtDKXyq9
UhgwyWSpOTTNMKQdF97cxE+Fwu+HmXQHFaL1G+d/baGn1pZfc+JMuW1mM9ExOFilTe4Z7NtYFS9a
8uHM2n7qf1/f1hXPgaILZjFwQZiYiJR3NWM0bhp8SLeGCK3ybZy4Z7Hn60ZWIpqzHEEVBIzQrJJr
5KM69rXtcuSlCxrKQ3PQfkQK6Gx45ZoZS0e2AkYi4MsvPlPqlJlNBjyxUeiHIAxz/j6Vd1C4AA0z
yBExqiijBFI3JaWWA+gyV12g2W8YLvbo1ljd2icBRShQqIstjIKdf3/DLlI2OGi0EedRdFHBA8D5
rn+QlYzAMUABAFZXTC9dNGgn6pZqI3rAUuIon99pO3gZpn7QplUjzI6huVBuHd8/6kBSjMSNgy4J
hrWwKrmvR2dSujTBfIgOdPrsKUY8+WWsxA+jbsPPbYpKGjaTGb7tCB64Ax28RnWAXUHpC+Ia2HnS
+cZAUPFP5244DAMx3sq4w2skVQTbZ0zP50DoSKgUqLzTHR8KcB0LJFfHrh34Ee3G9r5Rp4TfMjs1
HqzZws0zT3Ok9RO9tbRS+dSmGqMQqdMdOA5i6qsqJjg9YzbUBoMtOWm9JnGt36VSj9FsONP3lEzm
Y93F5TMlXf6VYZD81gD5YWTCxiNzEuuWVZVGg3J0xY1RWNa7AM5vp+UTXeYthn4K1IRU93XqiGBW
CihETK0iviHvBvJYS1QI6ljwN68dQAE1VG0/3wKbNsQPLlH0L9noQv9ocHW3h9ANrQ+2Sac3xlsa
2alwE69WewxBDLm1o6k+p2hW1wzEvXwCQHSGbs6XAuxh73kzx49136XAjdlmA5oikgU2m4b2Rhjg
E0M5mla3FcvrG3xGPQl1N59+aY1Wl9485OVLyjWG8pmpKFHVdenvrm+gGETstkIRyLZ5jnIbyII0
Y+g/6jkR1BPUyb6rSauHGCo3oBxYFfrRoB2q6r0Vb437LkUE2f1gXEXlEYN6mCA9P1UpclVKmhpv
/nL2DSimaKTfzRlUanrmY4r1V0a26gzaWkDCcA1adUjwETAkm6JsGpr0iHvkGQWq6vheQ2LCK+8M
kJ3ei1vInTyb93nYBPyh/E5DB2mYtiiCXj/sq78CQ+ggpwXRMQZoz1duxoltVCUOu55HFlir+biZ
f6xckA6YWP4xIV1Z+hCPtdPDhBtHJve0u8n/jjqy7WkPbhXoj80hPbaee9i6mLeWJqV3rCrsuh9g
N9EB/ikwy1cd/m+bJ9Wm+knlYBlZIiXOV5fej9rjdQNrqRRSCuQVAAD/Aaaff54e74+66ifkjrVG
Pm1h2x8VTVBEbJwKXR937oqojF3wIRilJWavp3GqBYBdlz/bRM/gv2l3y9JBbE2+rW3u6XUqpQZF
Eo9DYuA6HfgrQUpr0Y3m/JrXnBpYfsBJouO0fV5rkHPzm0F7y7Vq17igc5/YTaX9B0unV6r02nDL
ChElAwyzGz9z0woyzoK2GgBi2aIq3Lq8pU1Tal6zgeDy7qa92t50eGpvMd+v5IcYmDCQj2JswrwY
u0/FpAlEM2SjeRWVZh2VO+sZ7OKhEau76865ZUrat7FWynwiqH3HLN2D0r8qAEvsg165o389d2Qg
tTpZlbRxo2onIo/RqMCIYNBbENwzgqJ+M5QmqIjlX1/X2mUAwT0IRUOW1YKK6rnnNUkteOdiCwfm
p13qMerrxt5tdc8cD0O25RRrjn5qTnL0Ts2NqYIUtj+V6PaLYFJ+x8ITxdv1Va00CRa5CTS2IA9g
WKY8tgBVmZYOTOAZGPLQ3rvPv9BD/oErp0WvKfX0nbIfbt09ex/cYAtbuub4SPJRtl2UeS8APRYf
uVmYsE1J7wHb7QAnos51eH2JG1bkd+cECh0rnXCjZrTyHIoR1SeLR9dtrH2tk5XIxZFyxgRSPmEl
JjOt3QD+NjQI1TvwqqpoK8fZ8//NnHTG0sloiq6AOV3/Udg/oLGI4bPRo9nX63b+FGvlDOh0XZLT
Z03pqGR5haXf3BcFtUZvPqJohsvzaIdoaIF35d6J0u8bZhek+YVZpB1Ig4COAq/q+VlrEULamGOW
RuAGLU3MvT9x7VmdUMZNA1pH/bSNbFg73wtA0lwqBZiklpbqUpUOyTJZo9cV89ms39acP/OBlRA9
vxdoMhN3AzW1FiqhvWBhiYprA6J1vkxkwoNuL3OhZDA4iDEfzJyDuzWtlANzmncoIGz10lctLth+
tNIh/CYLPVm8N7omx1VTT4UNPICazvt8SNVPLY8J9RujiYtdiZGUja7ASl6A+RNMSIL9F88KGd2L
T1zlFkgT/Iqah5rf2XGzu+4zK6ccyr0AD0PmAH06eXSOAHDtGBz4YSXPy9CcFRpYbTcCiWj/um7p
Yg/BngQELeofC5UA/p1/NQzITerg8so3+t7ToHLKf7bGo5n+sLbIbS+iymJpUezG+xfTQ/LX4hnv
bbUWlS9AoZopfaCnewsVs3jjErhwfcmOtKKsczkqoliRbkOslec/HEzWgggtygv3w4yNG5ZvAQa3
TC6f8ySPs6sBFasZJvHIACFaQOlTN0GBuAZnwg8KTdvr32x9J4ETBBGQdknmMWFys9DsoUJTCt0S
cc+GzBPpo5n/daK1bKUJz1hKPWj5SIWYGWJYmlLCUFd8Ncs7UkQtaguVGzZDurGm1S08MSVdAhUb
XXvUYWoiIGrSPK3kYVHcJOAcyvOj+dcYNmllUnzUU50qbrtsIWjrchrfJsOwv/6VLpMRyYbkiCW0
3VKDL7s3fVbW06SCfGX0nOmmz27aOcoH0Dh5BdujH07MybfS18F9svoHNKqAnn/Z+DXLBp7dQtKv
kXw003hdKwZ+TStA0XgL8ToPFUlPACfOrFs3bj1NiTAWSatwU6z3Em+wGEdNErOPmHJHM/X8gBCr
yROnmyqgt7SPHGkE6AfvCYggHDXfTS5EnyuggtrPyi2Qi8bl1qdY/v7F4kHoiPquBpUj+TrEa2Ea
UrKQU6oWxs4ATQbdYsVfFQsdilLfE+C8RBl/M6z23VA2LsbLJhpWD1V5VF5wVWkYdT1ffa1zYRUO
Vi+Gr0NlBbEGikyn9M2keYtd7WDXdshGiApPY5iY+fswVGFs9ce2hM7ddTdYCx2nP0U6ZmZs6lAP
x0aAr5YlNFTcXzq9U5rkv+z4qSHpgEERVMGTHIYam/lF/qY7O01hUM96sVDbJHjqis7L2INON3Wp
L/KtP9u9XJ3g61ZQUjjfbhdUtaJxsd1LTURnoWn91JVHcMVnoxnm2Rc63Zda+F/29V+bS3g7uQFm
AyeLN7AJqoq5CTWQnhSBlZXDri3S8UO4bHi6bnHt4sZC/3eVF5R3Ym55YSCJBN05NNHjBje3fVel
z6Vb+SjpBtetXZKf/9lUDCBCgAJZj6whVYBwpeaKgr9NHY/OvqI8mkbhMfvFsb5nixwb1NuN9zr+
wv+a6OjctDz1243EzJ0JpvtmjEA3UnIelDpq4PlWjFz1nEVezoLePZIEyXPsdiRzq8FSWb/ROGon
X0vuUGkGF/ENcG327M9bBHuroRENqH9sSp5jz3NRqTVsWlDaze2oUAyfxEcni4h5azW7OQ4tEqTq
t40PuhxAOSSe2pU6pqlwCC9U2MWIiN+6h7a/Ny0EQr8fjiUHcrwP4iLC8wTDHLG1NQOwGofwFkOP
CsStIEA5Py9ql025WxrVIuP3yocMJNYQvqFvBdkSil/+0sU6Tywtv+TkZPajKJRxgKUaLGeM0kAX
acTIX9NYw0mXlB2EwYsoyAUATRUjeFxULIigxG5nWeI5CWJOZRifuco3RhrWtg81Dh3K0PhvyI7q
NG2pEoVUPtEqH1xAnttTsO83j7GxJd23tn+npiT/1NGFSXS0Z1DWKNsg10G1ColLK2DWFonn5ft8
2cOTVUkuaYNYQIgSpurqttM+NffBAl1ic6TsB/paOkS91Tc13mvia50/qSOA+rvrh2Itpp78ALm4
Uo2AI2H6C2lC/bMsbxTnqBqZ72gPZbrVzV+2TXbLU1NSTiCa2OjcJKn9brZ/5/QtrzDcb4mAoQnj
MBoJo9hY3JpFbPA/16K0u3ROWSmWC8M0fmbkNmceiWuPjr6u3GXF1gFfc5t/rSGenh+7WG2mTGO4
/+2qvknrbs+6GAnnr+sfbM0KdG1x4jCMagJ3cm6FZBbJOxHDOSvz4Hb8lTMaNCIOr5tZPW4nZqSs
SXdokaoGzCCLvO1rI5phIh3NfVtqG1C1la+E8XtMVQK8aFkYS5FWlBb/64K2O3RhERtuMChli5EE
+yHriRKY7Ug9AEXbjXxieY1IDmlCRAkc1xrsWzKpTMW4RcuS1ujCpORJ56UNYlRHbDjh4mSyFag4
4z2JsO9gXPB8eXOjx3Wp42FcNm/QTFLS4zR7XfzpuJOHyWVP3QIGX7YgwbKOOjcg/uDNXUi2zi02
tQDJX6PUfuowT8cQXcGFx2fbnzhKcYO5d7U5TDXDy01y0Lnq2XYSmn2662eQmyfDfVoBh20N4WzZ
L0qteo5T7Ao3jzI3D1jl+jmItK+724oPWPgGOrwaSQhyg/OfPOeoJxREhS6PjTS58BontOKw4R+J
3kBPYMPa5TjIAksBtBW9ABSuweN3bq51UFDQFnN2ibma7wPmudGOssxHe96rQzjwHTH96ytcCbSI
QzZIQNHcw5yj9Dowa8cxitmofTAyBGmCJp8d1sl96xwbI91Y38rhhQO4uCbBZrSgb86XN41D0YwM
y0NXPmAx8tXMK7KfZf94fU0rX83EMDy6DhjbxszzsuaTRMMWFUlzgTWN/c7UUKujh2R40XK8MPu9
jUj/fzO3/JwTc7Xazoq9bOGYvNYu9VT3PhNfaPxaDcIr/8ujCqvDUPrS2oBaorSLJWvSsVOs2gfp
TOFARLv3slwNOu0tdbzOPMz1XR1715e49uVsfDacARwF0NaeLzHRuDnSYqh90QY9yA6r4lc1vQxK
u7GVK94IMoN/7UjhPSldKJCoCEqmsxdgarU8kxjo3fgF20QBLZ4tB0DcU+DV0gACQuftfE1TMrat
kcKWrT6MxgMZfQ3lCGj78V54phvZalCzqAVwK9N3jvh1fUfXzjqcE6bBBox/smBeadmZVU7jHyft
lR9582mbkSb2zPUVE0AWvivGjXOxRKuLFZ+YlByV9vFYdRa+ogVBiXl2n0t9a4Bm9QOemJAiGLX0
aTAFTJCGHhuzjUjSRKJN78y8+CrotIHuXnuzne6ijL3WrKJjTo9dtJvhZ0u/2IUCnbbkCyqKNxC6
fiaJE7ko+/bGe+dsZVZrT/Ez69KxcGu3n5iL1dLukDdhk4HxiT0R/jNO3hx6rNkzdAFb/YUZG6+O
S6QG7tIT73Glg5ISTasmB5bbJgtIi/5ZT4+mlX1prfq1Y0U0DU+TTnckEWDCf550AIGLjXC+ufnS
3ZHr1lQPDJufNz+L+JE3Q9C7fpl9EY1fiEM147X+tdsCPq7GoqWrjFAEEJWcuExTooyVAatUDar+
2e4e4iHKqo0kbO0OAQPT/7NiSFlznsW8JiasmAYyJI5cJZrVvWZ+agv67eV6MFjJxVA2gnLKQuKC
8Qvp1KT2VBkqGL9813klVb6z2NvkkudWAQ9nbR0zE+hpc0uAZMOoXMwBg41Khh5GRQ1KnFeI1WUo
OVDodyhHO0k9a0t/bAmoUvjBiCsaoWDLAw+Z/ETAkJWbaC3yP8x4s17ztPYwAXt3fStXvOPMiHQw
zNIq4x687v48PvSo44DpEtIn2L6Nm2prMZLvp8RRa5stdpzvwKyis4AO6xZv50o0RfqJyRVUMTCg
LLt61WASMUerzkdn1Sje3Dp05hDCpijXbn2c1X07yXSl9bgaBiBqBaZY/GUWv5rh2U6ezX7jTbXm
cyDSwccHxGZBsJ/fuU5Hay12kCrVJfXq/OCqr7R+d8bRM/sfM9CXiBl/7w9I3QHowRUPyKF0tKbG
KqDcAotA3Hqkj6ElkBxVsE1pxV9Da5C9n5iSaxboOeRmky+mQGgPBqA90b6CI9Gba+fh+qIuxWH/
mMITahGcQ09QynA7UIGxMTFrf+rb4mcVJ/V3h6nkfdA69tzZWmyGU10koJ2kxbGYZ/toTaDk3qmq
Sw85t+vac8bU6B+ArlZ5mM60EYGil2Ij41iJomhkaxCrB74b7SZp95k5jh2f7Bo5FUS1tMjqHkyQ
ERWYCdVr6g3tx/WNWTswQD0ACqAhS0XD/ty/EoszwTrYo33j5TWQwR8jEkhLeXBSunH9ra4NbV80
7VGJv2huEKOtub6sbW5aFQSzdAo1m921CcOc5czu86JO91j8BuRh7RkNTUq08Bapz8sXGy30JkVR
k2Hk3IrfHMhGPNmJoT7P6aipvi6K/mOw9HyvGaX5uzG5+80dqQg7AWJBb0TP5wAQtfmOB0syeeAP
cZ6cLDfzHamNYQisRlAatsLKv5oUcmulpXdBRlr1dzLrqHeoaqJupuIr1X4wPGOmDXpbUI+SAdEx
A4/KkAP8zOoPzbjTXKhgWI9Me9S0MaDjTWeEaEled5WVz3dmcwmIJ682w55bYTgd80mBpmcxB+X0
bamrmkXh9YDv9mjnX7e41n08Mymd2nEaktE2FpNtqICVy9iBx3vpwar2nqkgiWMHN7lDnalvooo9
Mvft+g9YXzLIzKCShJghpxm4bMHZVHCwLCp3rA66/snp0ZcDRzJ6D3CG69bWclQs9x9zcoKRY2SI
xSq+aqYA06jta/d+Egfe+ATTaYsAQGy9MTD/oclj/RzbLQ23tRfWmX3psoGmKtgZEiw3mQ8Z5KPT
r+CkThR/Sl+pvh/Nd5ZkG2teyQrOTErxB5rdaEosO6xpj1T8UqBbyH9f39aVK/TMhHRRMyGKeVSw
qxQiwzXwGYoamWivuuW+nIN2+bLhdYsrQRXsV6AK0cGQBjo8aR/JoLrDrM8gM3ZvJgeSoI7ntt/T
eGdvfrM1U3j/Q+DEANUqehDnh9JtS4ziJEDCjuSzrgITYjxODia70hvnLUjNSsaDyR/MNiGvUt2L
mobRg00HRD3QwS3RxayOyE3DLPshmv317VvzQ0yV4C2B2LYgi6VjrwrFikWhMt/gJvDLlW3wwjMK
gwZD19ezN3WKRj3IrFdHizj9EJQZxoWCJhnLDez5mnuqIK+FQAGkLi9GUEVCY6eaMvhOgyGfBPyu
GKCPHXsjN175itDEUKHbgHFXFS5//hUVQ3F6dc4ZGqleAUZlRXtG49TNv+tbDKJrhwEEGbqCyTGU
6GX+HFFhysgA9aHvgPmyemNT5indDYj1SjLuypoecPFtfM3F26VXzEJ5B1ZPF8KNKN2cL84hbcsa
tcb1q/xW8h1SWk/lqYcZfTHmUe5+1PVbor9l1RYt6+qu/mvYll6kI+O50uswbBDhNxxkByTI3Acz
/qYVwmuGKI1v3GZnzvvU9TvjobXf0+Rjru+7TSaflULS6R7IEWHsp1JwCz+FkNY34byDCiARVGiV
b5nd+Xq718pjMgfV5CUE2GU/rsb/EGnxUjYwroLL7GLywNZjPTH0Bn/accPM/EIp+FLqj42PvZaY
ANe30LjayEFk9gDN7rUytmBFoBsxRIX2LS53zuLIbZRNN20mfMvmG0u7rKssghfqv3INyzE+SU1q
SCeTogRLS0LKyKh29vyRxPfGtOu7JOTto6a8OPpvaIRfX+3FV5XMLgHzxGzX9rpT6gDTmlkdEdQ8
rfFvU+bFAnBXkEoAqyrA0OcW2kRN9K7DfNECL9TVUBWvGdkZZM/zzC/SrWmziwgPc2g1YHoXhxX4
I+niMmfQzjsUcG9VPeIO87Pe8LvssybpRlBY27lTQ9K13zGzSjobs7gGq575XL3om+/Yi9C9rAWk
9jZ6kWBy+zPSevJxUiMudEcA0037dwcCqw2oMjbC9kV6KJlYVnliwlT6oin/yAkNr1DNsFNQMhqm
zxPAfR6aLdjL6sc5WZDk5G7uKk0a4+NM+Y0KJCSxmTc4eKFsQQm2DEluPRIALkWOncviG9V5FcVd
2z3Z9HD98Kx9H+imYnZuiRSGjLkfs9mZrWVmKCkcMKKSD8YajClVj9fNrHnaAjUBh6yG/3INLaaK
ORs2QoOTZ8atEqvcS3o1e71u5fKlAlcAEN1F69sA4b0MClL6zK6Al8V8BiefvNF3GtE9AvLdycy9
YaTHoUMMdIJmaiOXJ2GCI+WwxC+481+CIQbEdbRI/oe0L1mOWweW/SJGcACnLTj1pG7NlrxhWLLF
eZ759TepF++6G81ohM/14mxOhKoLLACFqqxMJC1XFHlKqQ2YMsKLoZ5bQvOoH2mCqdGaFJBgKKxB
MEECBfK6MqJNPFvFrHF+wXIoXVz432vx9wcw20IzqzTTl1EYDfIheecm+j4HTwnk14NMdIDlhRgV
Zyeuhey5z8zeUP0B7/sA6CWzHt2o/WgirxgUe24/ON95OZhu+cbsDTU3p0iX4NukQtIiB09pOYDI
Qq93ATjgKZ6Qtt5+KHPiLUjYWEaeo/CAsKvX3bm3TH5Mkl42hmWBG4ykpbJHhowS48+sflbaxxTe
tYBVJsRrOk7zaO28Q40IhSmw/AIFwayyoUxhAiV0HKlSvAl0k5oFmPvjp9awYyApe/v2Yl/lb99x
9Nccs9ZVAXUWAerHVhDOP/Kpcnqi7coO7YRF5FAyv26bW40hFXnLQjeNeV4mCccobmyivAGxyM6w
pwq9zOMsevHESwZX3cK4JAhJFlQ3m+yH0Vx0JIKdKntaNkVfeaMU2EZ1Z/A02lZNmaByAipHBHyA
uc/LOgu1Oq5wFIiSJQYbRbCzwp38X5HCKbCuhcYynq6qMjrtyFkur8JoMsa2gyS3JbVOq9qa9NAn
J1Eb0Cs+NC1nt69dHefGlh9zdu9KUQL8tw5jed/kXh9LIsXMUbuVO6XlxCDPFJOAJclckUyCKWU4
6tNnKtxDdoxjYy3wQOCCDA94GUwGM19JagA4L2IERNmhBtuh2wwWj1IWgIzkWFr15szScrqdLVwM
7aHZLGApwMSUoACz5B/7/v32Plo7/s/dYfZRXPVExOQesmIS0Qo0bFVEJRWV9OdsqmgznqrKuW1x
dQFNAoAgKGjwWGeCD5dN0OUT5vzH8EgKtxS3EUh3Yk7U8awwUYcXnNmNFayAEsSkoP34iSLoLpLk
Uxry4CPXjXIogWLH4rEGf3AgLV/y7EuFwA1KsYH5/QzJQp2DksksqValtCNfeipsQbYu4/pRd0HX
QwREAv6j5lzjK1t6GTsRF3gJmq3slh5LtAHL5Sfo5EvWHQBZSnXbFzUV9U8Q2XNCc+WoWsbBAK6D
aiFaNMxGQ12pAJxUhMNqj4Kj4KIA9Uy0cWMKxT4LMG13O2YIFpC5yJeFJbjPIGd9NaY4S/XYKQq+
5ixqzqAZDmQ5b1tY2WyGLBNomix1QJCHXn5CQLbSqUZ3Aejjn2VwBHSFximHc59ng4lJkkaingFn
B6XYGmyKPxNdOEjG6N72ZCXyLzxhvs0QJaoSlIiEOkb1u7FSUIIoT1Krc1bsth2Ma1yuGIhlUB8D
Bbwlkp4W4imMIJ2MajSP8u2bu4X9+KgJADaI/5g6S6ooQ8K5Umo8q+catK+0q6cyoSGRTNuXRvS9
TKMICyfrKtPxQfW0DYdx2I4NOCGCSMk3JOqAnZw01CbTIUzs2agGbw7D2IW17k8uJmJEa5QM743W
9DMnqWMIEUbjHOg0mxJ/cFrsOn3TQQZXhO5aozhJWsqAbs3jD3+Yxfc4aIKDGZXTzzFIdf8h6WTl
naA3ZhehALHNQdQDz0gl7bcfJfO9nsqZbAtGn3tlWeYD1cZgiNHRrzvfq/1W7w9mnQigzG4SKfSk
IAh/1EAd/RDqSlGsvCjC93IypIgKgZ/lltECVwXV5dwd4jo2OVt97WABinahcACEAaMHzGcucQ1m
Ega8/Rx0FKpXI30tyWasDiVx0F27HbxrW+TcmnxpLYi7CHBuWAPgiQJjjZ42ZvdQ3LhtZi12z80w
t16TgGXKnGBGUn5L2UPiP/bdZ8VVT17Who1cdKLA+IYc1US+delN7auhqYQaUv/qs1RsOfMUckrC
GMRceyH29OJkVvea9nDbubUXByhk/5pdvD+7joY2DFK8B8ADoPzue5UW2WPaJFTrHRXDmCI5NYLT
RpbQbTmGV76eudTFcXyCWhhA6EvDRjW3gkla8L3r0Scpfs49yLnUh6B/6SAYpAWTY+BBECTqdmyP
cwLgrwZAZ1jsJkX3bv+WlRvq4qcwa9DWRgrRW/wUMkgauvGqLaggMFdacOEDmQEyLc4+WUmk4Dhu
KAkIcBGjRpe++5qfRyQbMgwaaU9FCiyLUSaWmvnHTii+oDO6aabmqSQ8Kr5vZlQmyM4Ns/qDaiYl
A0iDUKAv5q0vpkh2DGDqW4G0dxg7HQekQEm8j2cAB3ZJKPh7Ebx3kQUkQfjlT4ooWG2iSRDZzPp7
UZ7iTQz6ioISIUllOnV++x4m6vjaBxDjpjEJq1049OpuEsX0XoxxIecBT8xxLYSRlaLLAkpRsBiy
6NU4mJs27Efomgl9jyJ4dycajYpTgbwD6584dZ08oyJzr6YeKEQUCsXOr9sBdD1VjQkrPJvBWiPi
c4KG4fKD6oGqN6PZZZY2vail6IZS9moOOe3j9MlEWyQwRMxg9ZbU1FQKx/sIkP9WjZ5a+Yl08Z0v
PY+YSBUUHp/rytpArwusizr2GVgL2bWBsrJCarGCyEcO0rlKaWUr0ucTakvUL0KnnEUaTx8j1BbS
5tOv1KfbC7O2ycF8A6VN0IOKePBfrgsJdXBmRiJEboTshwIQptnor5qU/nt6AZKPpSqGMgzeCuy9
M8SjplYI62mYqQbR10XzI/QyzHLf9mflQy8VRxBNgpUCQwJsu6eR0AGWjAkEPvL7iJc3eQNksJbs
bN714gvpXL+jIGFSqpGmUAMBE2AabcNgIyoWOLU4v+Z6dZdKPsoaEHfFpasxOaKYgpEUGwvlOBX0
7yEQNpj04ylprZwZ+HI4XNHmMlDS1ZZ8++yGEFITCW4IfVvbvTs9L/8ePUqtnfU00U1INxtO5nt9
30JLTcUMBlgBsa9Zducu7HVlrHAjBRDIhQj4CKCp/Dq2HNDL9TPh0gxz6CN9VKpm0esDFwsdyHEy
edxL19fKYgHvnoXKSkS3+3Lh1HSKpEyFBczaO5P4ks92kmNMZ3b8f+bD+z5/8KxEBxAILLabpGmz
j1DA+ZOYcXvf5hHkt9vs38FJMHN+mjBrBmYPtdfaGsKvlen2FVqtkzCB4iY8zv5X3UTuBEghnfGe
GHk1vLXFRP8K1yUuTRzyzJVZFL6kgG4TJyyezFF/hxbrkhz5435O/hkoubj51xaLXowGoM1C6A9b
ytyCnMEA+dleifYG77Wy6pOqoLIGzByR2bpkEmqobQN2BoaWlkpiQcEN003HtP2ZCx7n4LpOL+HT
mS1mF489aUCdClt4vCIn/yNKyMk3ml9YRP+YUeCOiFsobj8+3za84iOeYiY4NqAfAReZNE82jajR
SZFbQ/YVgDVWznEzEyrGO92Mnf9gC2WGhWAK8Lnvy/D8pBrqLAeHYG6ZQKZLxJNlTyxVTCR0tP33
hqqE2Q70ppFzABrPpq9lO1VyMFWw1XgaaMgSEwUwCbMqnPVb6T9dGmL2XKlMtZaOMNRl+yS8m0tv
VH7LhgOCxhz99j7fo+ciyq9FsTUap0s4D4TrVBXmCXp5uPUwqMbWinLVTAMkoyBJUQdbyBqrjTRr
WPqh+lMO/J6s/E54M9crN8CFTeZeU3CayRmBzZmkrhm7UuZvdGWntryOGs855lApq1aNy7FGAx54
UDDjw6mJgpxJUkF2SHorEt3IeL8dpNdv5IsFZacpcJdDXFyGc7mOmtuubeyZ/Jwbgke+Ncb19t+t
IS0VQQiGJxYYri7voGkU+xpldDz8i8hRpspK6oOASl8C1oqqGyigNJykZG3Dn1tkPp6qdphN1UHh
IEil14wAkibWYGhuFGbgguVlJ6vWZLxg0W6RQKzCZH4AqsRhUsM/DD7ZU65TFVod0VTYcvCaC7xH
+tW3AzwO+pcYVFuSTCRdl6vpD/LQd50koN1qgfVaAtthqMkAdd4Z8QNebLe/3VWGsliDvAskIZDe
XV0PYaTmTerDmmD+arLAGggnBfq+yC6eg4wF5lLwQ9JWRYx+hObNn9Em3brz5o/iCbvyNbI+eppY
QBLZWFz3n8VPYFnTcaQAc4jk6FsK4+yo7otGj6pUF2gu4iWE6kN7bIrXGKC1BBMQGSbzh3/WrWFM
Mh8vzUBd3ssIj2D6maLLiYmiIqZ56pbSr97A2LXP2XtX6TljkFlduZvbPkfdlo7j0ZBdBUroUuTd
jpGro5KxwVyv/hzMmR7CRogj2Ycu5dBRQNUrwvFlLRbxuEKlBoVORCNzjgD234RyBDt1+ZwqIJHm
iRqtL9ZfA8yxoSXtNGfFYmB8QkVCkh7CkZMe8HwwL3dvq05KnLQwYYTgywUN5Ex4McYxwc5gFhLI
lbJlmRpg8EjwKpqc77C+TGAMAB8ChN8Ikw34o6z1GKKFD3GzwPDq+lHWHm/H1Pcxxh4LGoabUR0x
QGLJ5jaDFmqC1sML7UX23jA1+ZqC1t+TvGSbe82GiwpeDeIze4xTVa52olzCXu9KT9Jb/yZbj4nl
Q8vh/jAc5INui55uc5yU8bVvOclENGnnJATADCsZJHZQqVZd27O57zuoautU00/hoioAOGvS2CKP
SnM1ToCzBhhPRR2QpQSWgkRL9Boe6/5dlZ2M5l/f0MuxcPb3md0U9H0fgywDV8ekWUTpncmg4nyX
8kQxeH4wW6rSlECdliOuqFOaSRtf5CECrue7Ll1hsb416YR4CGACdQ49sH9GD/Oh33yCIDf8yvcp
1dzMLV94ondcs0xiEflmNI8DzJqyNT0+ZF+iFdEMGeF+eP8x2dn2xbQzlZM7fb9ir4ISn06CqiTS
DPYF04mdIKKXJNDZpNVO/ZS9yTPuqq/Wfr6PUzqdQuyFwK5p/CLueaq51+j8ZanPrC9b5uxSBs87
MBE+tsSk0jl0ileoG9d09B3Bk3+EnJvrmw7q2lfQu6DUAwQLizkqskgq5iUFiA/VV/UqWyiH77Wt
5I2PUH3c1RQ4mn0iUl7Mrrq5IIqhpY5/kEC+dNOI53EeRrg5JgXVVLtEmyE+1oqlTNtStWP/WPH6
n6vOgmcWhxwoRlCPZWw2id93pQBnswwk4KKTd7Ty8r36iFnAw+RiMv9h2Ixe7PwztgHf9Nwwc7Zq
TdVWvQjDiXlsRTpJzwS4xUrd3D5O1w6CczPMaYpviT6BDDOi/I75NfSP/tw2sJqrnltgjjRB933Z
B94TA2pWReVd6ZL7ltLg0AS2Rg360mxy70HZqve8fbFyPSloZ4oE3DAoZLBDK/JYhupcTwKtmhcJ
vZoKJPjbkTeRtnKzwwougwUqgZk05sBR4sxU03rGOUecHM2TsE7QvuaJfq98JxQtMBYuoioJFApz
YIt+rStdDknj2Hwx9Qcx5Az2fY8tX+xqVCDBAYzZfWglLcpCl5urlyoVk81ZaO1H27CCjXlSqOHF
tu9WtHWjfeK0++yBWIEzWq01v94PnnrU8NLIaXbfnHDW7H2HHI+zB8a1rUwD+yW1bofS1UozP3FZ
o7NjLjSiVgCgN8T0yDEZ9onmKP6/bgeYwDfEgxtUQhhaZ5a5DzBdDCLf0Crjg5g+EoXz95ftxK6y
hp6OBmCepgOGcumC0ItBlA1FaLXKl1Q/De1uCF1QQoURx9BV7C+OnBli1iowfeyLAEIMMqazBn8X
6T9J6nDJbuRl97IOfedCioKs9mqPpTPKkkrRwSFbex0pqGcPGHY7/ixtACuswGsP0a63sm1I46P6
kD6a28xGBuAJz4XDa5pd7RFA1kV0wFC1x3Q+uhCXi6tkObjN8iG0JPmrjewOAy+3A3BlUS8MLItx
FoBZG0vaFMGAqp9m3w2zbQlEKg+3sBIj6Loh9lS0BSDpzsRg4meSr7aLleou9Ruay5uF4sJI0VGx
bzu0sqPOTbHS39JoFoo0wtQ435PC65pdb3Ay2jVvUA35VozEqDd7aadFSIauVfBRyCcpoWOx9xuo
j6GlmnBCfu3zn1tibsxc1mbgi2CpgCZenKOLzR3HvXp7IMLOTTARZuaGKBYlwXq5ukyjhsqOb5dO
E3gTmBlwbs6/b3+g6ycdY5EJucAExikdYbEW3EVmgRKrsvJ9cKiQapFP1bB4YOjrwjVjkom/Vphx
RRCY7Ha5cFeiZWr9Ma3REt8gIaBOVMpswZ68246uRCIq1Yh3oBoBLmGbh+0w9AlpVPCOokKXvBDN
iWsOIPq7mcacVbCBySPwDhAVp9bl9lUEbe7zUQut3q6OAdWpsdNP2SP07iyw73xpNtTdrJYmh/z4
pTgDPQL2BhGPjP4aaPBx29/rFwMmSM9/DBOtRp01KmQcQ2uyYuicmqFNMLBvzwdihR+t47s5HSur
sH1LplpBfc59v3KUXZhnIhnzWb7R+liLVPljEBqUKq3ixwL87bf9vO5CM34yARwvmlTNDEOTo9CM
NsfalZ30GQw6j+1G2szeS28RF4KuDrHbo+mZu26D5gxn8nTVXQW8DHglIZPXmXvXMAYTVDdmiGlP
O1YgdWBrxmnmcd2snEDoFgPvDGIgsKKxo7xdpMiRNneRpbbAtDxH2cvtxbx+jWAxzw0sP+DsAqoD
1POiFgbazwaHnEnTbbQPHGMbfsxH8aR6gZWFjmNupS3H8tr+PLd8tXeiSq56WG6cIqX9G/nqvPkE
uU7gnO+En9WhiXCv8zJ43oIym6SXuzwEuUtklYnbZPdt+XXbreuwWIa70Zr+LmZfpXtRCKHHpg6A
Oo3ldmP67dEgc7NtCwBpqzHkwceu30JoCCw9AfSMcQIBb3T5/dJ0LpOuR0EkVKzBAdofU3CtPfya
qWG3mVPTyY3pa/KMkkFg/RbR5eFsx+XsvjwC8QMwxIPzGzOshDCfkRijAB1O/IA+wmGznHbkFNwP
lFskuP5yl4YYTysSp6kcwZD6lB6Ayp0pkPLlPtpm1g/5U3YNk/JI1b4xUbecY860JMtntdFgE+DV
Z3EnWuS9w3r+MU6RBYAuzT54wh9ry/ktLQsxJmw9lvSl12VI5C6zZ2qlUhI7eWiP5j0gkGJsQ0mR
+jyg7moE4Zo0QUAGxNoVsa449VoszCEmQQ+KHW8zZ3BMBzcHuiMQJIu/gmf9rjesier2+NmBs4gT
QCuX6ALX+/sDmA8bmRrmq3X8gIwqrrCBAqp0ML7aw9tvw512ox3sxz2mExxguAua75NnAjyhJe6O
7WxVPgUug/OLVvfw2Q9ivjreQONsxhGKC5OjNWBRrN0IqTKG9m+fFcvfYaMLcDz0Kg1ksTLbSWnS
ufO7DoLZ0XiSwgZwX3co7zu5ccvh121Ta2EFjlkQM+EpCuZm5rZKKhUITAJTRtGZD0kujg9D2uzn
Kak3Rd9EljwNH0ozjfskGj9v217duKJm6mDAhrYJO+YyBMoo1AaWU8XZ5Ou50/Cmppcbn11IUAEu
j3mMsgB+eXkIBjH4zHItBrxKhayegNxHb0EgHv1o9cnqgdzRwV7+H5w6O3eZYy9WuigsW5wMUXUf
g7m5/WckMhB25/woTJbTpC0Re0WE/GE4PjTzZxG9tVB3mBLw28+8DP0q4hdjpoJReoxFihhRu1xA
9GWDOu5AxoLXNzJDXSCY7svfClN/E1LAUW+v3Yq1RW0XrDlL/gQ8yaU1MdLBU1bElTUa2Q+jbPuN
HBm1E+Iqe+j9iQd8uEo0QKEIPrKl0AWQ5NU2C4M+MiozqSwR4+i0qxKo10hyQscWL5J/9wzk5Mts
+AI8YhnoojTozVCsKwwIlF5Y507e99sx0jdt13Dyz6tdBa+WsSNcvIh4RP7lInbDAJL1BqaMuN1k
+uiFemPf9mZt4TDThOMCrfmlR39pwg8FEW2dvAJFBGgB+6D5rYdCZ8uz/ue2oes6PJxBFo01wybG
RbQcX2dZaIXstyzroYJ+CZTexG4PUQzH7P1tKeqe2NbHRK52UlK6ks8Dwl+djJgQw4wFrh8ChgK8
4RjTpjIFcwHCI7FTjkJqOFLxbo6Puvwqz11G1Q6cTtW/T3fDYUz/EKSJIuKFveZB5tzFQERXluxP
TuvPTtGmWynrXa2q79B1BeVZQzNBsbNM9fIpjDmf9urqWeyj/QDIMCCHCluVrLu8VSpFrKxy0IBP
Hicdw6/9EezPoUNiIcP8Xyc5t7/yWjid2WSZzzqhx05AVRgcXTY08H6KIELKU+hp3zazdrro8Gip
cwFkSJiDM9P7FB0CubKiyPTEYfysJHWDqv0GFSX3tqlrTD2WEYgqNMZxaOIlyGQKUW2mZAZ62Cog
IrxMjJKe2AEktKSotRPo0htdZWf9awKCtb4PvP+jecZVY4TMUFDBfNONupNlYDgn0YAkgkCUBLr3
Fm6QE/KWCS/x4ENX44Nv1B+cH7HCBgQ0OFBl2DtoJ7CNygidCmhBqKghhfG9pkK0fgA/g+lXv6RJ
3sW+4nVQyOtCDB3gzOLgltY+NtQaVSAUJKjGi8zuzY16MmpTryxwIt0NzfhYBvOjEIhv1Wy+33Z0
LXzPTH2fYWdn1DInCxEUA6basrOLKc9OcY8qhFYTnuTB2tmOfgEmv1ADV/G4ujyT5Kk1FIgo4saC
7oBSle8DUT9ve/NdObjImRC6JoCAyyw6OjTs4Z5h5gTZn1yCXXlbEeAakAz+7pJNmio0b97CVttr
wctUbv3xqZJ+x2ZpVemdULrZvNFzj0xQ8XLKwFNLd1C2t3/c9VfF1C4AexjkQV6McY5L/5tRDUjR
R6UlVbYszbQD5G2SP2Pz8T/Y+e7NgIAQbBfMBTeavdKDKry0itSnKriKY2CmUmVHcp6e9apHcGlJ
ggGhZZu+oVDW/hClpTVhkqGdH3XyNvmnMeOk+deBA6lUlFLB8gqmV2DJLxfOHFUyGD445toh1axK
aDXL95H1//uyYSeghY0JF3BXM+HZdILa1CHIFvtyTPdg6BPuilrWbBkCWZj2ajj0yNcbb6HKxXz6
0t0ChS3zlSQgScbZB91YrftI2jpP7XRLK3gJ99raAQiAdBRN12sYN7J5JUkXHPOobzL/t5y+3V61
5TC+3HBwA0RV8AUz8EipL7+NnoT9pGV9ieF3Wympj5kMEu4lWUVbYUu6P7etrXvz19ry/89OK0ny
IyVNYC0aVGcWg4OW8nBTyy68cuh/M6crCSUlNSoNXaUSbEObpnND1ZtESxgzL9IgFwG4FOD3t51a
iQRZQcV1mWKTUB1hzgVjDGOzHxUw4qLhY86uMIs2OHBuG7ku+mDjmCCRWhhiFnpsJt78cSgmcE2A
rV/NbK0YLd0QMIEU440c/5hi7bkvXvGUtRP/AdQKn5NY7iGOWZuKXcm8cbZrjgjmx8iX37EZQE7p
Lzm4aT4IM07c1gkgy53gNqKt8SPvin0PkQVzFpx0uBvHiXOirCw5HoQAp+EegjIy216WR9QN4gJ9
gywwnvFuCyzwhjVW0qS8ZGo5NZhwIlD3gaTQAq1ASnHpaVFKUYSZoRpq2QRjpkKLAJrF+0oPPlWt
OyUVKKZuf+lvaDFrEjm4ClYvDAuiYntpEo353Bj0trbyg/xzqZhGzud7bINz2Ems0K0d0G843eZl
oCp9+PcBQgOTmBImRgBXR/rCJo/EEEJVHrraaiba1DQ45vczzNqqE9z1lvKqpBSvumP2vEmowMtc
l7hhXAdbEIb5lg476kHMagdI+wWlgOKJfFcegMvYGdvE+lG8FdvE5cmTrQUx6IlAxoD9gCce28UY
FR9kSC3WWXhqrHkDNQwPZKTb2QGwYxNzrguuNeboC1M9mDUTrlWOtgt2AESfUjuCdMPpnexz3ktq
5e2KjXHmHBNEuplWktTDuekB7CkYhKMALaS27sX8evRyR1x9tTNbS5pxdqprUoyt2sHWsOucDxTr
vO4N0vUU3EjueOKlYWsn4YVrzEUvkQ6zoItr7RvGFn/p+572OwxwEVrS4Kn16peHjLcnr58Tl8vJ
vGlyyI4NUgGbxkO2CW0QgdmTFR5M6qK5UdmtQ9zRe4cysJt7r7fPg+vWOEYrUIBYCmB4ywD0fLm8
Q2oKzVTDtvRp/k5+uf6djH5G56I6MO+KLbe9sHLkXdhjIlWNOjEpl89J7vDkPkGlFp3b9q0CymUO
qHyCcoyV3hlWzrniVm7uC7tMyLbDZEKME3Y7q3TBLvnxqHqiyA/Xdf8gcQB48wJhZeInleQylMwe
J9xO9ro/2Z1ihzaAj5Zp1U7/K9r+CnfdfuIOp64kP/Dvr10mhswcQ1wkHqBK+Jb8QpUhoP6h/qgd
yRqdPKUvDzwR0lWDqKtDqM5EG+w7sM72pdoqai4vgTMI8wHj4vs25/FfKasn9pkNJlj6GQPZeYTr
YrIIutmNc5K2k3V6fPOBqEOXhOpHeXsXvfzR6PQO/BcNXC/cRzY5ms8vxr9nYipGOYkBQhAUzdiC
3RCpkRHLMnZK8VxOj2nuTbzdsfJkQtkP2Z4JfO6iUnK5GWfVSCo/UWsrJaMNDkZJBiuHfxf0vKtw
1dD3QCpewXhmMLtBKGKpSHJSo9FtTbtoM1P5nVD1QYMYy0AbuzqI6H3N953IWcTVqwMpJl66igHs
BNs7DUnVVc0ECN3o9samvA+QdjjaSfAwbXj7aFv18czS8v/PAhS8CxhAH2FpIVi0AP2iUIb8DyYg
zIOaogHUKrsHoi7tgyHF96r6lxB8Ir6yqaKtwctcVj1ZeDXQHkUyweYSdY6CdT8h8gLhoOWPcoWG
oTXxNL2vu6K4ClBRwm6WQPWKrXW5YImBqVNf13D1fY42GA5p4ulOQLWtcQhTOjvtLqTHgRYb/07f
8kRWl4hjr3m8O2R0s1CdAZ/FpXFzCsux0hGRutHdT5qx6VrTjQbC+WLrTv61ozBcXNksQcRrhJ1p
hyH6XrHATyVYkocz8nHwTGdWaSgAtlQ44dJyNaHlYvc8dYjv5tK1tyCkRi1BRk6qXHrb5VEoJQUC
R7trfhmPAR5dBxDn2tOn7tab8JcyU+Vn7QTP4ga8fJ8RpOs4C7EaU3hxLKqDQCyzWJ4kIBmEavAL
snk7jA+6X2EYwDEgsPAftsiZHeYIn7LKmIoQdvxMcUNwGiHCXro4w/jhxGkPrV3xC0vH/3eJOdQW
NrfY6GBqEuo7TfLdQTXtoiosWepfa+0zrUtMO3KSt9UE6twqs2uENlfmvobVeeFCSTAx82eSaIVZ
Y7QVdbIFzwzaCi2oZwx5KzfO7eVduYUxBmeCaWOBoGLs/zKQauT8eZz7CCQ9tiB4BuHef/+AOjrM
QAKjNICWFROqgNGC/n2h98+lkE7QF9TfQesTzfZtR9bWEZUo8I4sF8NC7HrpSSkHgEx0UWNl4GVy
yxPZ+q56J/5und6BTgW0gHgWV9LuC4vMl9PlqTMbkIUAjZUCxSPfD/dmQwH2aDY1jzBh7Tude8ek
hb2cdGWx2IoqYCN1a0Bd7/YCrhygF94wCaDcN3ObBbBQmlsVLBdCA1FE3pIt4cScWxdGmFM6K0et
q03gNkRPewjtzoHmZOoM9tPk6b9v+7OWKWAWBAQT0Lda4oIJvDlrUrEuYgyaf+KrYPIlo7iIRlp7
2t38zjG2kmkiqzOAo8BUtkzY5uQYQdshUNPGkj3zJDrz3ndNq8Sk2S9o7HlcxP9qOJyZY0KvUkpl
ULMclJO9YjcQj5AM3qdaqb1eeMREXOKTfIZeTgMmMHt4IF5Y0NitdSp5ht2ZtHWUh+VJUtLiEH2p
z5z15DnIRCNoGittzmG9s4qltHT86F3R8u+hGvRU/K6t8M9tgyvPrgtvmcAUxk4cqxILOpj3UeoI
OZUVqCH7NFc4mN81S2ACAbwC6EModC6en6WVyjjitBeLxpqyfQ1SaB8l0N9FZLe8KZprcDOmrc4t
MSeiLMjVLMiwpN3FAh12mqc6p/uTWNJyM9LAS+kOok8d9Z2O11Be6fJe2mYCdK5rXW5N2C4eeipR
0/JPidc7Xx0gnZvbn24tUM/dZAK1SgIZbKNlY5Gf+SE8tRvhTnhoOEZ4X42Jx7bLwqgu4I+JW2yQ
lkFEpYLwGQT6eLxka8kdvtsyZwZOecCYGYdaaMVEUlItDs0uKGMC1KqgZe+M23rzHrrFm3knP4eP
0z5GkSD5SCZOardWw7r4AYyzIGhtanPADzB8YO7rt6o4LmOtxac62Tnoq4ZPQj7n5ogmrqLWFILh
XLWG65Gm7+D9uwjMhqyzuYOQ1bIId/F2etA8aW94IyZcxd/ZtqeAPrk9HYHQlzDrGrk6Bt5CbzyZ
9FXf/jMA+vK3sAM6VVZ34jTht8yQSO+1B1Jw5LS+qzrsvagt4lMaSiEgSGE+eVJH1RyJdWP1KEsg
hfEy2h1D5DBBiKoo2WCOajPfix5v76wVfsG4/9cw86lzAaPFzQjDmAudtyLeuiJQwpC6Xc74qORC
kpd9f8tR5rMKYEBP6gz2WkmmAzoXtU9lCRzNpnP7VFj+0A1D7OC7IUxg7DLwzcTJ0iWr8fck2i29
avSpVeIq4edte9cDO0uQ/F1JtuUKqFccgwW8sX4Gu6aif3CDYNfOFpJeW6QdZFI5CRvPwyUlObtI
igJUpIEGD7t4k5d2TdD3cTMVMw+0zL50nrm1/PDcPyadMlSI0qrtEingAxPtsf4I2nvOGq5l1Oc2
mLtRHausUyXYwNyn1f3xn9O98DOm2lH5D23Ri6/F3I1NqzSklbB4bWeBcTWTjmnPicBrEgQmIpg7
MNVIG/y/FXOhH2fJu9zOPEB6WkREsm1coOE38g/yeHsRv6s515EPejVMFoAKgYWKqlWatJoO18wn
bafvlR8mqscNve9RiwF1nFtaP3ByWilKu+JGtKX3/1Buwtr+/QHMVxyqOInyCF9RgpZbdQBRf6h4
I4+ubi1DRLcZEGYFcEvle/XPwh+Ch7owoxYI2i8RovUZNbmDhktIX60k0VFKxbwIqBaYkA/NMRU7
A45oHvpiVvw7hETfMboX7NRJvWEb2Lc/3XrWdGaQWbkuNmI/NGFQRYJBp4H+eJdp8zRtis3AOT3W
w+TMFrsDKpTyah+2Ckf0HQ28CgkVrZGSbYuOPdUohLXv/fvP8jFwWjSvkoMCqRTOr1j5iFB8ATsA
+gAQX/yutp19xCSp/bSSQaymoXlN0Xa1e3XkiSAtdxjzGTGvZQBFBKwKrjrmMxI9mdvYJGgRVbUt
aF6dvAGSO/cYUOlOIU//fM0lY1F1hE1x6RRfHstVSrS5DgFE01JxftLa6mXCJ+U1bFce0kAPopWA
5iVYMVgmAhCPVzMeNLg/A9sf7bTJ7ECjjfgqt29t6hjjAbq/M49GdOUOOLfKXqrZDIWlplPQaCx+
l6n6Q65lx2jyt9vbYMUKoFJ/V5DJSTrwfhVFCoDiEIHvmci7ViN4i2mb22ZWwgIsuahYL6zTaGEy
qUgV+1Kc9yGWEJVMt+p1iGEmUBPJ8+JU1abx6JOqeo5SLtvHysUN4BySPKA2AN1guerbPvQ7AwrR
oMPZBobTmfc10tv4rkp+QhIoSR5u+7nydLkwx1xDJID7OoG5esIu/x/SrmtJchxJfhHNqMUrZcrK
0tVVL7SWoJag/Ppztt3tMJG8hO3uPE6blSfAQCAQwl30UqHykrpBftGVYKb3wTasH8OdID3QYZno
OGK8ClGtqsuX8uVc73twF2YQwb6PsBFBXiEwyzGyTKsiOmI5FfSuixRCjM9qfi7b0b0PtLVv66Uw
BzkacCekCYB08akdMEZFKm+uj1KZg3LvP0hzX62KsflKb6axFFF+7WahvuRROnqdUJOnaraexILK
nLVtHDEcsKXTG1Q+yw167aSmvFOrSQNcbz0V+b6Jf3ELBFvbh8wyXKAKr4uu22uIvk7HfJJnFLLL
x1izh243pJBGf+kLTsCzFWeBtvwfJGbvxhDKnHMFpCkIg/zP7NPjjxlFGcPTntUX8lgFKkHW7751
bHmPNSizg2DTgcpmClAz2eVwT+Kj0btq507Rc9Rznodbh+ofLCQYr7fS7ECkEJXAouNLPBxMXp18
68EPv76EOGiCFaG2fA1ACmMOpRR+fb6UpiN6+XkIxoVjH68lXPwDHjCWiwcMjydsywzXuPI17kSi
EQlh4MZkkU/6SMLMFQVOhWUb5F9XJfswG8rMqvIBVyWem0FaIQjPyoNi8oSatgwCLLFLeziaw2+U
qUILomtExVoM8U+Z7Yb8eS5Tu29A6I17+cd969u0+TUa4wVliPLQNAYahjr0LzMZ071uQWoFnbLh
DGYURfFGWOcjlYjmgAm1PBkQW95jVqj1oAkcO2PWt/soyXV3aKjp0bT6df8nblVK0SwPpXJMeoDy
g5UViEulmHJ9glGlstfTjw6P7y6S3SSx/KH+KRsgaQNfIPS0HEnsz1SZVHuokfHqPmfzMYuavSCp
B1SNLpoIfg+Lp+O1uYfrH8hY39iUIO238AP18+gnoFIiuwwvNJU64U59yffFIcLBDjDRdH9nto7z
GpeJR4fIkOswQU2gTD+oes55SZ0tS1z//QV/FVSXaqKmqgp3IeNUKegZpL1rRIckeQx728o5VdOt
47VGW/59hVZUPXRxMSuEyd+vqVny5u8aj91r685fYzDWrnfmPNQVdkzI/CR9VZC/SV15er7/XbYq
Rhg2ALMXxsvAo8S+nCHllY95hqXM8jtIE52m3jcStUtkFLVAbw8q2glqXtJja21rUOZrtZZSm6EG
Kxz6tyx91TK8ls8671Wy6eLh2qFYBw3yZWrv+jOp6GWJJ6i7OY2Lgze7lzaIDQ9fy6vOoWci5zfY
6jOvbLllHJjWNlAQw9jczZBsbHR9LpvY0aFKvbhGBa7t3+dC59RUtix+DcOcZDM3QzGtYR8RDebS
xZm2+xmT7uAjF8XUVhXOhbxtKat1MUdYaPR2EP8a5ESdEez1KgbF8Jg45UriDqVogNElukCbyLbq
nhN58PaUMRg5gmC9ImJPQ/Ep7j7TLmhGjqDtVuy23k/GWATZKGcxhbHEY/bcm9AmMkFdazSvTdR7
6CTifL6t3Km1xmPONxoEqBlmwFNeXPWQ+cY3BZJzL60/O9Me9UW/ndz7Z33ZJCYnYBkK2Mkwh4hZ
UraBDYUxLW5DIOqZ8HtKhh9FpnIgtr4T2uSXCT88029YapU4U+lgoR1KzR+H9CEzXkWR57G2PtQa
YzkYK+erIMhu+wIYhuyMR8z7PgtO7On7IbHnp27fH6BMFIyf0i8ec9Hm4kz0jYBxH81WbMGiNzNi
pjniD21u/bBPY7tsKzsPQ06i45a5CIlljOTgraVhwgEDqtcrnDSDTvo4gI/gRQ9KT/opXEKcaIc8
RDEyZK7kolE9EPdmZ8+TrX5DG/DB/Cn+jN5NP+Z80Y3hh+XHQIgTjQVg8mYzSTQ2iA4RNYr2Bc0v
8doAkQoUOA1fesBAaWIT0Ce1J+W3tCeZXQRJoL/xXN3txl//hMWwV18cU11TA2p7MHgkB0v2ZHTX
8Z42tzcSIDBIiFk4sHaCdOAaIm9VqRbLZZXVr675Y6m9HSOT1f+5fwRvbfcahrHdFPX2SKwBk0H8
o/8hDvuwPJfyaE8ijy9lo762YOGFg2QZsvLskF86p+MchcAiYxJk3a9Z1Y9U/o78vKMPlS1BkBnN
7WCYT39TPXaNqT9bGrQlGnSZJ6YvZI8jSV/vr3/jErn+UYzXU6FSHvZiTR28XSA90noCuryn/RS7
iv5trnem+KDwBFEW87j2e8A0F1oHsB/dTuyJjTWViow0U26KT2muv2SJwQlvby/jawhmWUqUCuNU
N9SRC8VrEmeQAjF1hYrsJ+EQgbr3/jZuHojVihhrbTuLClELOCil2QOm96KsBTd9zYHZtNYVDGOt
g15B+C7ExumptCOtXyYonSjL8B4GWPb/wZLAhAEvI2PYie1cIkMfJT3kVRwJhUStBhc+9TCsfh9k
0/wsCF6BKRsElyKrTaMXTUbHHCtqpD8RuoiQqUNgHYcOZKrsPHEi3Zbl3X3QLfOz0O2IiVRk/KE6
cu1ajHnUa1PDx6pyDNw2ykM2NJxgYst7rSHkawihBlFKHWNZQpw4AuaYoFKB1LhSvd1fypZBrHGY
EDCuU+xqBZzCSBHWXvCwntFyD31cKnDsgQfF+PxaLqW0VQGVyoUbmXbVyGjldhp6yuKf91cl877Q
ctxW90tTpPqUixTbt+tAhSjb5pnuVc9y5AtmNh3wxoJtWPLm4GBeoue3xHkjrube/xFbHmS9tYwH
QbvF0Il0scyu8PLCG+bSH9CPoElHgbiC8Os+3JYHWcMxHqQGx8ZUmoDDkNOrIM9I6WGasq6Qr7gP
tGmaS3sHuhJxCFjyKgnZDUXoOuqotT8rUBA7m+T7zLOWzd1boTCeyrLiLMfAKXXiPBjMfieA3CkO
j2Obe5X5SDr//qI22sww1rLCYzKhRV1XBvjZKYZQbfOPQez8m+KKT8qHltuktyviCO9ogdjJD7VP
MR9GXu7/gM3PpyhIu2GQAh1TjMX2iiaM0YT1Cgk0d0jsxKqj8yQhNo/FCoQxSTLpkfB3U0O06ony
R9zxLpiNVpxlPGiZa104oyW2UXpOwQoyhtjHQrjU5WNBPhsSGOPPWP3V9Bc9OejVmQhBKr7+B/u3
wl2WvjrxIdgi0mg58e1MXAlyq5qBiCh/vo+yWAEbeKxXx3wloenzfg6BUhcPavlbnU4yEmso7JGq
gEhI5pX6v81zcr2fzCcby6q2kJ2CXbQHK/mE6iFpPzXeXb1xppeOX1BhoD0bETNzDfTIAsxUBkoV
Ck5iKH6GUlFqXnop5twCGykcQKygmA9FIBI8GAWeQlDKs16k3p538XkOhLP62DR2vgfhx9H6lDhN
ORvuBFUwJEKREEORhZ1RqlqhUyCaTh1anc1wtHUIvUAZVpVKJNS9ruSkHjZO8xUcs0iqDBkUEABX
yadceJaSnSRwTPFWhhZ8H+slMbY46tVg1iIwGu0Z8n9CA76hc5e5fQGhvtiT+j9U9RvzKJpPTX/U
isc2vkAnoYNjizi7u/WkxG8xsbUqZhYMthgstSLU7YcU63XJg3Lp8GXL76rzHJ/6E91Fz52fC3a4
W+iQdfsQvbU8iYuN4OLqBzDHpAgFVPJT/IAx9MPRryI3sj5766GKDOe+C+Culblom1qMs1gDlELc
OtmJGqZM1V+R/zs9/Uz85KOU3HhPQIRanDo7fq0CUD7f/wm8xTJ3o2mWo1FD5BVykO6guioYw5rc
i8mXkrz/d0jMrZgZ5UQL6HI5YP3pw2OdHabsuZ1ewph3cSwngvGs6w/IdqeqYERSkwZIjXxq1C+a
cgLqja4kDA2qaCYD24O58ExcXxCtWkE6RM2oM40XLbxgxmXM/Frx5+I4jS4Wp5AIYpM8OZ+/rGPM
wjBUjkOhgHQNzdDMYyEibVuBdZ06FlXcBv5tBP15EiTUsuXBy0xwD6UOsfRdXh1JfxaiIzSiJ+2o
Kw+D9k0fntCFZssTpP9IkIZuUvYeyKYH8ZjO/lC6xoyXj2JDjSQxw2MXTnZsjl4P7XNaCE4LGfao
wtzVd7kLslx3jHyyq/Q4NReDiv4YORYeTAT88zwPuGGjMhR9JLAFIRS4ES5EQgatnbOGOAAeEB2y
pXVOU8cSvVpr3PtGuuHbr6AYZ1sO6kwzeYGKT7HuthEY7aBlCw59UHNXHM++CYZpRdRX8N8N8TuZ
hy7LFYBloMwe89kXBd2m0jdhOJXdQ1JR//7iNm7mBehfeIxj69oJ1GMS8FLhXcQQiyK/klb35867
j8NbF+PVJHDNVK2+rEsLob2Y+6b8s9QCZY6CyjD35szrgNkAVBZapKX3a1GoYEIOQY7MUNbNzpEa
TyTVPp6/JnoWivoSS96/P1KOJISMiTokYJErZ6//vDBAC0eszpG10Jmqtwnl5Uj3h4JjHRv3/hUO
Y4qVpERqCwZFp7AuY3rOpNe457jkDUd5BcFc+8qsWDGKbZ1DQxXKu4Oj83QeNxcBhlEkGOGu0AVw
7SnlWdFJEWGz1Kj7oFAs76vouUg4McPmOlYoi32sAvZeMgU9FoECbj1bQedrWe7umzRvHYzHT4TI
ktF51Dl1/ruqoXyLXBfSpP8VCDtJrWqlQnBA0AEASS2q7QdTheflVKc5e8Vy9pg5+vrUEisRO+0S
9bKL+T33/jq2kssYMfzXV//LQrH6Hk2T1lQDxwxG6udzrJ+g6ecMJTjrJsWt4uKUUxQDogGPcRE8
doZXQ3B3jCQ36gtbG8QgHF5oyqsTLJ+IuTyvfhTjJAq0DFFLwO7m3ZtZvtTTAyFH0Ff35CylXt9x
mgw3nO0V3PIdVnuQhGJfJPJik/EQ9LFlC/FHJgdhyqm88r4nc4a73jLbylrOcJo8dk19zIvX+5+T
h8BcG2VNLHMUgTCo38IikKnEsfutxOvVXjFeQo+zGUMw2KtME1/NJIF49jyAZdmaHsde8KzU9Me4
tGn7bJH0vwVnnEdEZowMDCEOhPiah40d4ZB3l3x+bPXDmFhgYzkWgsxB3TRGZL1w9aPmgJG2a+to
G1MnqhBBggoeKyy8WE3Q6uMYI6gjv+vPIv19/xtuWeNfJXvkmdH/pDI7bI5qW40W8Dqr/5M35euI
XFgnFa6ocDdU3jhoayxmQwcKzoM6jTGCe0ITdkPQL1d9N87hy5v83PwsOc1sG01LmGSGgrD2v0tj
XLMZqhkEyQHX/xQf4nfjJX2YftcWVB3A2654rrZ/1564gwlLhyHrTVaoLA9xZcjQsc+AitepN/xB
67x2Vvdg9YjsiscOxvl4rJSfKVWlWIzAQqHTLUB5PhdOmjybPNLCrUtuvablw65cVqQlGJRJgJMr
1l7P1GM0QIJo4iWIeDCMI+6kqFFyusBoomMOhwTZNV7WfoP84MoqNMb9TuZkTN0CIoD4zgyab8lr
cZLc4lh+U18S3Y45bnjzzltvHnOiwWYj9unykdrinXyH4u8XBe+Y4MVB76BtVPhdHeVXND9aT9n7
/bPN20/GP8NvZk3cAFlRfg7mu6y0di2+3cfgLo9xIP2USoK42IZ+VtAO+CXZ9BgftMLtBiyp/DYf
xsfU1SpbDkzec5vjUDTGoeDW1qOxBjbq4uiYki4qCvG2jkF74n2KaCswODHSRvuNDlZ1WVsocP+S
U12fhHDKY6uiEmZtqxhv+0ueHdLEyxQX4/9unLxM9bkId10X1JMr1A9JGnC2e3nJX7uX5QegiRvd
4ihMsy8aKMoSKytUjKwNjZ326MKsNGcSbXxbcGQlGACOdG8OvbzyOMjGspv3oJmTU5rEjNEwAHpO
/YiWP9rkYBDapcM+Ts+CdcnLU1N/K5WgMd4tiD3JsS2UniL+lqTvOt4omi2O6ZO18LYQ0VOoFw9n
sw53c586RvWKLIksfMvLxrWqxG5BdUibrzESHUovBLTGarVT5AgFyn2vYiAQ6Yv21M4pCjVfJuhJ
Bao64+RL8i4BjWm+1+pDKRRePewLIQiTvV7MNkWDpxnoU9D0L+l4DpWLRgpI8hI3L34RCFPloHFE
VJGjL25+zJJLIbu67KPhsAINQHFJ8n0y+SJFvFq85+j+DneJsTOt97J6UigyApCJnp4yaNlIqWs2
O6N+Mamfp4pd9SdNPyTkSS9PAgisjA8LBf/5lDbHUoESTLo3yuc8DYr2ezi8om5SWC9Gvyt125iC
VLkUOD9iD4Ko+GcLvTV6GWYfYj5eDEr2/JvYfpZG7KAkYiMoSvVzZDqq9FYkL0L5XZla18JwOgIW
qhNsFwjeavXQCq4V/5RLzVHJpzg95MlFqECsi0KK3KNP3/Rhfk5SvoU1+Ir9mf6hUGqwTmJ4QRqr
b9/M9MfQQIipPvUQMKCQGAbhpjU6ae8T1WvFdi909YmSKdDkS6YMtliagZl+Q7eQn8debvHqThvV
NXCdoWsT02siykIssUiukbDRom5pxnGkvbFvfAralNjOTi3GcG3xUTkbb40HC3vBdN7ECdy24DFD
CmEfS0ILNxq+rl1DnWll18iAT06ZKzuDA6nZSwPeQ/vjRT8Rtzj8ROHoo/V4owEb84lI0a+QmYOp
l5NuNLjU/rYHhZ58qO35g9R2jtDVeTY84wzJx9O0i/aGW7lJIIy26ELvluMgNvzD1c9YrqN1lNC3
JSXQznTkhYoE0KGrB3DGA3gY3gobN5xrnFL7m/XrPvBtFHS9fOaa66vUnEQD9bKRuFH+VcleW1V2
p/DWt/x+xv9drY+56cQ0H2pDQ/0qt/MH1VGOkZ9inbXbB9A/PLa7zuGllDYKWddrY264PAKzPDWx
p/l7bUf7wq9VEDog/+h+p+eHLNCcgRM281bJRM2Z0oCmfDFjwzooWhCOD4qwu//Btm7R1U5itJCx
FNBL62kDjEQnP0RtN4vFvkpaux2+o+LkWtn4nQ6yDVLz1IamhDNJkH2I+6c05b0w/zLt/f8fFUW7
659iWZlcWUtJHsHgkxVBI6zYJ276ELo/0mB052fcapBiK+zWN+0eupvUGdyDltgv9/fkxoihjwSh
O3AlL0TGOtt0PgjRlIlyiDBqguAkhg1rONfWOHNb92++L4D+0u6icR8unBUVtbI5q3ToeCDxBjo+
vbArwVNk//5qbr8wg8KcSblX5mxsgdLEtonBHsRndpkExS58KfeKU4x2ieIVj96XtzbmhBaYSjBI
nQyOUD7R5LXS/EFy7q9s+RNX9sIsjDmQyFgKrdhhYUIiivssrfMPWVD0xBvLqTwbXZL9Ebpk5OQx
t6wD/OigmoHYN/o2GCtNE7TJ9HM2oBwYiCC7EzF10Rxl5dv9xd0+mf+u7h8c5qE3qzJ0MdDj7ViI
61xp9PWAHORPwXLIyXwpnqujdk73mtPyOiFvn2ULMrie0GupLCzezKcjxmwNVpyCpHiPU7c3RPsD
kwmeErT7xEOUxuPU5QIyH7IjdRc3HQD1MzS/kRkOLEd7Mr4GEEBHB/OBm464SQwwK2Qcq6BNxWBE
AKw1MNeUTg82F7tBpOYXDlfG9rZwf432N7O2uoy7Iiv7SQTa6EoXM+h/QgW1BcOms7zP5kC/tAiM
oIL+HdY07Xj31uZBxFsAQhSQpRfZUv0klWUhz/mAxiq0tPa7YcliaTov5No8Fgr4nzE4B70Qtoig
U9OoLGwrgq0O+q4i9FyFU32ofoSPhgfxsvkhfyQ+5Qmeb9sOaDtQulhCPfbSwIxVR3QTuCgs/VSf
0Fjvh272Q37FPKFTX7ofnGO5HLsbp7PCY46lJsgZjaISRLEyOlkotdF/6sRB64ruAMIcvP44O3vb
f7CYzwqRCWaNLsz0XMAKzS8CfSfkqf3CF3rw2kF9CoIClwlkS8I+Ac3SH0hYfFUH4cSj2l/C1ptV
Y0wUfJgWdprtAWyyqjVLZXFG2UmV/pg8EZPtRa4AGBeAzrIhJxS+nI46urxLGyqwTiKaz0WH9tSu
stDvglJ+k9nJpCIFHdnhiCL3EO1IlUCET7NlPYRSSH0ZqmGfmootDc2LqfVI9Qkx74FxG+Yv32T1
cxkH0qegrBbl5XbT9/rXIsJb6n70Uu2eK/Bomj9zfx7c5KAcRkfS3dGZ3Jd/uwPm+idYTOCmCOrY
ZBp2DFS2tfgldE9mDImnDwitcSxw8+MvPINLlgOPOeY+SHqtjpMW/mtGrauYq4dxFAPOsdp0Hxg7
kkxoZCwUIdex31gYeJ4uHhk8TRqI6h66B187KqCT+aQ2edUO0CBAj6Tf+PeBebjMey0Jm1SJKXCt
WN6r1XxCldoh5eRFPKqt7V38Z4WLn17dAn0yaTMlQDKtjzh+V2Pv/kqWE8IeUXS5oOUFzQMIWpm4
xGiriAykhkkSLWiR9AgfoW44FAE0hh9yXrvH1mrWaIwbzPVqjtoMaJP10RF/ESy+vxweAGMQuhFr
o7QA6OaLKv2CdOj9v78VPP5lL8frB406BnOCJXlSFL1vBqc3frQaFJeDNvYxzWIRTpS6GX+vkEzm
oJYjuH+NFEixIvbQzouQcU6Tc05+kTD1iayguTSjbtFbH0NcgK6ooO9ij2kGzSwfwqzlWPxtxy4c
BxhcoEizaH2irfvaECei1kpf4Pekf0BFYrkUTUUt+FAf0KSEhAgVOa/YrSMGRkjME4LyGx00jPtQ
Y0U1o7odHBKCaMI4VUqO6RqvbN37X/Qm0FnU1qTlJWVA1Qk6O9fr6vME9Dd1BeVhyOvMblo/4Ta+
D3GbWFowoMGqaxB+FdHvdI1h0FqoerGFWv3XeElwSwW979d2v0PPs+Vg9MoDLfAEBvXc5bXhb2Pr
JtjRIN8rg+77GtvUm1GKTZo56S7p7PGlAFdvBCn4FklIR0Duw/o96858Jv442+2RG6Vv7u8/+CyN
EgoLlaKOwEdu5QnD5Q3mGU13dspg8PazM0Su5Lxw9vvmlC77vcJkvmk89kmHDhuI3oPHdx/b6QE6
xaX9I3Xqn2hmg/iFBzbNj+rMu11vT8ny+oHQp4l3kAE5a8ZqK7nskJ8lyCrFH0boiPG+7ncjVBBN
YpfCY9+lLjitC11EG3hwf9U3B4aBZmKhio4SjRVAy8a4HyVvkHRv7J9nLq/1ctKvrgwGiLEoGstS
WMwAgjDUr8afv+UHda+cMf2mQXwnRtzFcbq37BrXiKwNJbRVk0wEIvgt1a9yN7rJZTqT536X2fkZ
wRKC9uJJ9OM3RLbGoeLs7G2FjMFn7KlIoDEY68CP9sLFeiHv2b5+R47pZL5OxIPeJYRqnfpVfpgF
juu4PT1X9mQwF6aU0WGkUpQiiMpsPf2IisqnAmd9ywe780ENxrU3YTwk7YDlzeApLTpk8eTqubWQ
4aHiOwEpRL5ksgaeIMhtroLZ1uUyX8U2I9aVYr4fnzXoT2KyQ4rJiX9Plo3C4yJuNB7ko+lbrvJ6
/6RsburSTAg6NEuEgN41bjW0qTir2NQwg4pSEjTle6hx9nTzNCKuwsWFaQmLdbtyTXqhXzBqS8fr
WbN+p7N0ocJU7aAfwLmcNxf0Dxh7PnpLSUFKA7BI+a2BkB2NJ4TXQXDbybN8rRUIcwiMCD2TOgZe
HVU4harb66fE6L0CShWNfGgxJVf9RPnv/pfi7CJr/lEyW5MUAhNxduE2WXLWejDnpFYpeBjt7f/t
WOB6iYxh5GJYjEaJRmtReYrCxxo9NbwImPepGJuPrCSaDRLjU5k/TNVWUBc1CMdfbh8sCKWD606S
QRq6/IjVwdLQn64OGtahWWdBAj3duVRtittf2YXZXotfDYE4BEkH4tfaRc1cdE3IlFfbXwzixq2s
fsXycVe/Aipb1WQM+BVjsxcVW4Ycgdx4Rvo9Gi+gvrUHVJciqLjzwq1No1nhGte4ERqwpKoF7pS8
yLojp7u5il095niRzQMBGJCJyYtEI5sia+cu0YoQOIIKMVMV65D0ZheGpQvR9tGOptypRckVWuUQ
NZx08mIm7N6CyQ5kc9AwVyBncr3GWkliBM4lzIhMKO/UXprxMoDLNt1ALPPzEFmG+hSrr1XHIOqR
ZCwvrc2DaoAHVkTlZFS+IK27J7w7/nbwAu4FEpv/CweRvesVjRhkLicZzf8ZFDOM39UouQS18fa5
ggBdUzRuVPp5MewRMP77PmYNzGwluovbSSYALhJoeSn6nsSNb8jhc0+4kp7LdX2zpxgJWNoDwajD
hodZ146QMwKW2ebERokFAvCzXWiZO+l4uVWjt/z/plUeUinbwfjc2eSQjGxv9Oo3MHFi3Q20yAb8
BsFIwtfGEIZjrheCm8wl3pliJbmDQOaAjOZ0qGK5ueRjE1DTHHidONuboUFTSVJ0UCYxXkqKshx6
Jvghop44IXX7Ds0YPwXqpxoaEJAag7AWNgntJiPPQ265CNTQQAFoYtIPbLnXxiZPlpUPeo09iL/M
FP0Zvyzo42rOfcva8vXI94E4xoR8HPIF1yiJMCpCWTVLnKEdOr3cRR2S6NOP+yi3mQKcHF0EkdfC
YmKIrC8wsiqWzARhlNzDxY6h+V4YkIvUaIUCfpfJb6Gi+AnNQyc0hx9jVX5rW+OpVkPLkXLlLaSq
wvFOm64RQ34YoATrEFqcGBfcZwIupgaUqCkGsUMlfI4NZL3n2hEGCl3k+Entck8bc4/wVLQ3Y/WF
0EwFGZEEfPbTosbfK0IG6Oqx0ccgbtQf2ZTaOX2eJepKJPptpngWWm89Zt776pMmuIWGRt63WopA
TbZ16/P+F1pOFHvq8V3QcQbJA4SCjIeZjLau6QRnHY/JIe2fcmUKMk2xQ5Tmy6L3w5THTLtl32tE
5tlQ9VY2TaBkdKpkrm0F4VorZp+xRh1NKDn+c8vK11iMlUsCnUd5AFaKaNoaYtuo3quBE9JsXUZr
kOU+XMUSjQbaE8kCyAT/mCS1HZNAsA4hHvI8Kvut19AaijGgMqNdVEYVuHapjI5Pz8psI/4KU+LK
eOdB+RtM2hyfvA2pom8A7O5gJ1n+fbW6ZKjitNexOjGsgZQ4TSrvJwuFId16CPXW1vJLKsycvta/
Qyc3dgkxRshyL7E7m5bKwk5HXQr+SQ3iD9WZbDxjT+VZsTPnKHiTE+6t0+hiUMXNz5U72+ErpGfV
/XiIX8Nv9S+V8423YhoDE5yarMtonNcYQwJJtDZFEpwy8kUgSDUfYsKN2TaNFbyHlgwSB8RPjGMq
i3zWoFwFl/ykPkt+eSBeb6HSIvtaQPzUrQYbIrv3j/+W7S4fFQT+IAcFGcz11y0r5A7KliLA0I2p
esynfsjdFF5Tc+OsGpyEUO25bUuDR/q5tVhoiGtABd88OJCvgZsqx12P1mUnny6p4tMCaj68KHHL
05hIxZqgZkdLKzsvK9JxKGJtSJ2u+y7MDyR6i6033fTvb+HmSiB8gE8mISfMetDZGKcM1ykOiBm/
dF3/njSRbQ6zdx9mM31n4h5dFGtlcDgynppaYUjEESNNmXXWIk9Pj0OB7tGg6R5FzSslT8FDST9J
/et94M31rXAZfx2NUhcN0bz4UORn02Sv1M9lztOq2LqH1qtjDDEh8UzyAbsYGWrlNIrxewHdWbFa
OHJVGH5cdZJbFwWHnGIbV8NLCfSDuJMZ96YNRa20FKub4xz9BOaxN3R3mkFuB+mxQhJ8Xf9zfz+3
XAk8yP8hqsxjIqR53CuFCFdSEjDcPFgdr76+GeKsIRhTwQtPrXUCCBOlv6rDyfIi8kiGj0rHMPNO
hrwaFCbvL2vrnkAzhgQZ4oVnnN3IUKu0dk40mElfeqb2ORQlCDkHV+npQwxiTKrmJ3GY9v8VKruZ
Ku73tO+Bao6Xubok3aMcvTfCY6vu0KFRqxxr2ToLq0WyBRlLsbpUUAA3JC9ldowUFUzKHH+yZZFr
DOa8laBD1okMDDVFWQ1izmpky0IG1QB3ot78n+Tn1nDMwZtyM51qEXBG9D0rwNE1ek3H+Uq3LS2q
DOYS3OMw+4VWhwFRUkLrFoGE001ZFqOPviefkNPVf8ZzavlWKRUvY2mmD+DGbkA12hDhkheijnJI
SoZTVGfZkWJajiewtvE5cZ2j/g9mbE1EYeT6EjILK64o3teLSEIItShoNZk9T89z6zSCPUAV8aRG
+IBJ8WuUBkTGpdIjUTgMtXYSzFp+JLl2zEZQ8aPAF0y9PLiI4c4oDU12lJSzc/+QbC0TVIAYE0J1
VEf7G/MDDFTS8wyP2dB8MdXH0txJ3KalDavV1xiMy1H6ai4s5MwdCra3NJ09lZb2MIuuETYejYWT
TA076jEBJUFRV7GcNO9tsZBsKDvspiJzR0VGH/2XgZzg/dVvRAFXv4w5T6YBKfZ2SZw2xLOU96HD
GToQXoVrw6vDuE1dxcw5JHTYhJveZy3SCHhVys2ftHmNmrf7q9j6+wpoMxeKQMQArOfRS7zhdQN/
H1qgoFstHFz49xE27RR8BpgYw8/XbkIyMtch1QgeF6V+tOhubD2zdDLjU8WYDHi3xwEpF04hfSs/
gHzTP5iLWa1eF02k6VJvQTxEebEkG9MctmSrn+iWfACJbPLenixX5eR+t04D6Acg8QfyC+zm8u8r
yEzHFKBaLs814ZTpgYBHG1dfd+My1NcYi02uMBpJDEHktSyrdiUROSJ3zs9h/CZCi122O14IetuP
Cf+K+ge6BSUEhjfcUBCrMqR2xPOkc3pXfBtju7dRBnFMyIzFJ/MiooIvHCk4iHlNLZu7uYjtghh4
eSEycXzbTmQRjkD+QDqo0aEav0zujOPihpm3IBrX/8FgjARKhWpXEDyMxMCw4x3x5M/w1PlWENn6
M6jSOBmi7SXp8NjIWy1dJdcfL6/VOIpmLMmUcCv8HPLzRDkQ6MbZWhPe01AewssBZ/oahELPZkpj
IXEyIa7fRNxPPyDs17+rZl7tuiqUv7K2sPZhnAgPRpHQQ5JLuZdASWYXlmK0J0lDP9UxFL/XSRnu
RInMfiJomMvBg04Jyp6E/kjk7iDqcw/5Q6OYP9MJY2w6GTOYx6iKlS3UJii3pqQ70ziDjbR65cRt
J5/byRAuTY2GRFs0pzmopZp8lxMpO+t5Vz2FVTue1CSmj5nQdMhKRZWFTobcGv34f0j7riW7cSXI
L2IESYAA+Up3XHsvvTC6pSs60Ht+/SZnd0an0YzDkPZh4k5E3zlFuEKhKiuzA0FXqOof5px2iYde
wkC3dVyzT10Xx7gV+vjG4DU4fWMjTmanJECBgJWBN6Y9F1Pz0rKU7jBxwwOulPCgGZXmocMsmu2u
M+k+KsEnh9JUVV/FhCxfhva73rQMV6+6PAeLUJSgv60Y/IoZta/mg4WOc8Cx9ygVDAcWZHHoqHNE
nkMxm8eBQXQTrYM5iT10dE8lOt5UeqWX6L4LB2tM7LJRG8hWYxL9IUMrplHPyrdRA35133fQ7+jQ
tGP5CevjXTZb7C1rI2AOVFV5SnDFfZ8DM7htyoF6ihaRDlJTlAg7bvlEXSJC2nvAUWuvZIYs+hiO
7CSyTntHa63+P1rE6t3ARYKmMi3GmzLQM+EqeSFes5ShbT+0CvEzD4zxmBAle0m0vj8UuQY6pWHK
rvGfd+jVM3OnFZxcB8qkoQBLooM56sm1HhuVWxczpEUrlIVerUpn90MeWoltdTWBNDE1xeAHWRiK
XVdG+qEAW/E9egUqH30mFrprCJmOypAP33kfqR5XahSVTKUId4NGVUBpYkPcgZ68uRFBlaBr1lrC
HGsMH8M0yx+KfGaFm5RReeiKqvoWUhahyK7VwzvtE6W2hTbNxlGPRPuWpFzxE7SWHINOJU95V5Lg
QIc03nepPt9rA8nRCDkZjhIo/N7gVXBAF62B0j1FDd+ruirQbJajeOLQJJ36nWia8V6U/QQBRmEF
V4OhZHsWKN0+iEsFROJjVXzkAOo8EcxLZFdRrTyGmtHkbs578VQkdHzUw1b7bpVW4oTCAlV2Uib5
U0766t0QyDzaeg4IuR2lUfVaDMK6DyzQHtl5SciuU2h2MocRAI2uH31RNMOTXk16bYdKXfwa+2H0
NCAennQWQ3tbmCgq25lejKWHFuHokaRBcpXFRgRZYLxfn/RJV/wi6Ehkq4UqwH4bjMMLqUNweYus
tux8YOw0gD/sJiQtDnChGiNOETi3oqzsT8OQqt9ASA2dyLSi+HTDDDJ36gt+k9VIfNkadtmhCmIF
roPV6bSLofN0pLWS3k3J3EFegUbVoULjlZ8bLfLqxgxBt6Y1xisFsddP4HCH5xLcLIfMFBYAbSgW
oO808vJwqiK3rIv6PTSD6AbesHOVOps+eKaDnZUSBU/IfIzQrlQCnjZPU3iK+xivO2tiwQ6g6uxx
hLv21aTRl64HGh4Kq6x8k5jpNS2L5EEJpmjPImLgOKQlDhKLWi8k+YiG2rn3i5ml39Axqth0ijov
m1K+H1Teg2IxNHq3ridI4Cma3lQ+BwWjTycOWklaDV6c5NQr+tQYdiVjteWYGTWg4EG0xrKHIq5a
VwemNELeogZ8xSihzGH3lORex+OWODzkqce0VIB9hCCVmjejMsOFGfXkzA2dS7CNNemviOVQKx2L
qn2pCivwJlKX3zgN2n0fidSfqGi+kVBp9xWorJ1a6Vqv5nUJih1MepQr8yvVOvXXQFPT5jwt7gET
41dhiyZZbprzQcNGfO4yBYi0yyHlaui9JMZU3N94Z8nBgaE2wdTgJs0sr6rQci3sqXJNsLpdtrN2
YxtQcsczC2BrOLHPl+mgJ3hbpohcSXDUlf9B6cMUG2nwLRNLfH4W0anGhM6vESY689HqY7urXXXa
qDpu2Vj+fmajSOsenC2ITM3iV5V6aXE7lg+XZ2p9RX7P1JfA1OxwGWEYJVxFZbyaxfcA2NV6K727
9lw5XxFp5WNNj0JmwE7eHQ3ynPR/nohh578vhYRQ5BusgGKqqsyrIuE0xotmvlyeq63lkOLAJNVJ
L0qMoW2OSfdaW49pcH/ZxMY0/fMkO1txK8g502qY0OlbJCrsqj9lc8PDAHKrBkd+A/8m1xQmtUsn
FbQ4TqYd4xHCBrGtBluPuLX4/NyItBg9EQNXWxhh99l7dRPezHvFYW7nDz0668p3dX951lZfjecG
pZVJBSCrC9kPOrM03G138/6uPwF6dUd2z5arXm09ctaCdbB3Lp2z0KkBQezng6mail5ZLfzYlAHv
MdyZyn1nXIfmLdDJl4f2tWN4ecmdvQukbAWhYqyHFO8CwwaE1a/f2sPt4IWmw3bJHXM5VBXs4a09
Mtvalb9yB1fEM9Xs/YDEinf5W9bQGJ++RRp2FCtTSswgcXryMMe+CjiIxr/p1uvSc4ehKxAjnnza
+5ftrh0KQJQtIN9RHfrymAXXfFRoC2JQaXbVmNmirjdmefV5fmZBcuZhV+qhtcAFrW76Xmo/wQNm
W2pgM4KKV/wDhKJ3tN3SbV/Nr0B/C3IfQEQYmlzyapKGNFryz9Lq4N60DSQe9pDLgRjKbfxxeQ43
jUlnsmp40o0KjKUmcmvxwej9DoffNPw42o/xa0B/JtWvDaPL5pQf6ucjlM5lUSdI/mcwCkkgsq9/
ZkeklR36Q3XRwbzLnzfMLWP4ag6PDQN8zajzSZcMVasqDJQFXHJfXxFXHD5iJ7xubZ7ZsaPfBX5z
QBHCvAlvt6pVaxsIuKz/LEuza9VzFAbLFq2FXx7Er/BK/VG/JJuMQP8Ifl4aojSjuZXGQR3BEFh9
Qfn14s+72Aadv01t9jO7Nh6iDzz3btDCzG7qZ3PjnKxmKYDgAcsZaIcB5pOyFA0edTotsaDXxUN7
a97REqRWFcIsBz3bTvK9uJtOeFRbbvb6N2t7Zlnyg4YVFVa0bKX2zTTsW4TF2o65hNvFDzOyJ7+2
Y7c5xR/Jrs/Bx7JhfXUjn1mXPF+sECVH4Jw4FTrh7XB/q3FbvAwuGlF3sb/Vh7J2vQBgAZ1axLAL
zuLz9RI3kUCrJxa5CG7i2B6Y35a7obkOtkpLaxHNuSHJ7/VTPVn9AvBV6qeufiPhoVM3tsya8z43
sXzCWUSTVNiu8eJaZ34YMwAXNPIXIQ3K7KgnEWJBTl46EoWFrJ2+4BSt4TRMaFLyLGMjRbxEwfKp
OytmyAB5rckaVetRMlBm82owxbGNU1crYockWwLQa2t/HlpIS1LhGRrl0RJaqDuK1t/atCm7n9Nd
Ybkbm3op83wZlQGCL8AuoNAh66wnIjNYn8FUcJ/ccs3D/dMfoU6ie+Rn8HDZ2NpOW3iK/58tObDV
tTKocpChO73mmvRmpn4//E3szAmy+CggLPxEn3daPTJdaAHAdNBDMCzQdG4pZazugt8GZK5FkbcF
M6OlpNM/54PPolMR7BjZCGZXZwoQZrQSUg3/SAeGq3FeNd1SKuC7IfSVKrXRhH15NdZGAkIWdLcC
5QAid8nBFOVsopMW0JEoyu0MWCI22QIafol32c4aRoWdG5J2s6okNc3axVDTlldICKfHHAlJj7dN
c8drdJ3VPQRbeoZmQ1VrXDYbvmAxcToab8VbaycLxTi8eoBAhdicdHeJlszFrOORwFNf1dGIFT2E
6qlF592obaDV1pzeuSnpsspLvUKwAFNL005M7odoC8q0boEBTI9Ah2lyqEOEyHiylFnaZlcWN6Tf
OEyrOwQF6n9/Xw5ockjG1CN+v8p/Jl3ihjkynRb3SFxuuKG1hrl/WC1AcKgCpCJ3dGEjArIBrmbH
7JmLxh1Eo4pvhJldIt8MWmZgrbmth7EXpsUVmpJuJuTt56ZDVhsMEeifJ7Nqx4O177SbLrCQtN6Y
i8VxyH5yod349wOlTdz2RTd3y1x0yqvJ7iJ2zCIvAhVXe6xAE7gFsFyd+jNzkgNAvQDBTozqVgq8
RxO3YJicHL3Yh0juXj6ea67mfGDLl5zdzbmVGIqYMLAEHQvkuVVuVHXDA6zuUxMaUAjHUV6V9+mg
5Is8FPCEiX4VpRpq7pvgpvX5+m1C2qoTKygKGJgvcFxXTpQ53U3uhx7ovF122x0UN/8VP3WPm3Sg
W0OT7pt+5hE4DGEXHWzxTXunKzYKL/ZP9Up3FTQKlyD5urxeqx7s92TKfBhxLqwC6Ewg/mLVEc1T
w/1cvInmSsm2ustWK8jszJbkLYMhaNMI9JlgSJqvyIm4yK/fWE7pxYcGKq6gSwPFn4Hw/2HeqIVu
zKslOc/AYvVQ6dgyUVzuiyS+YlT8xR17Pjjp/muIPo1JgIm0WLcryIDKQ24LLjY2/9Z6SY6j6tOa
aqDfgD6LAmyLzfPerlKX9o9DItzLe2P9LP93CmSitalU9alnmDW9pS4rnjOW2szcmLd/UNZfXeFv
K5LHQOctbVTUe5z0xbqi96Nr+QHaqYdv7SnwxbF/mOyt7bDufX+bXCb5zEkFqhZzq8FahRAmQn9N
3VxPw3XFkHhjbq7tLOJfnsl1g0DVIzACL7rssrSOxaMhOrxY3gaoB6dX6d18BAHS62Uz67GRBSFf
A8S61peWvDKZ0oFS2OHQeMmOwXgr0D2ma69s2HeAaVCbag6QcjbwRRuOZHWzLPB9FF6J+aXnMh/n
FMVJmI6aY95Fjooqb5TsNga4uv3PrEibpU94akSLlcYDxurRsGc/PpaveemFzKlP06F6TJ6VRd1+
672+NT5pz/Q0nxS23DqWuUv4rs4atIz+jZs6G5107VR5PBuzARtjFgItD+ffbRzpVUd4ZkG6YMKh
LGNFgQUsox0o4HDbavr6SvKE7DIakABHgRI6MP/LRJ4driyw9DlvRyBpnGEXPwjX8MFjtmcvfoGM
Tn/N3mI/wqVm+s3VM4i49hsPkbXu308fIO2R0YhNoFvxAaN7HbjWj/hUH6A6xg7JDbEVF4SRx8K7
vC9Xz/fZmKXNURjgHykydAHkZvKUIAays2xoriAfDi0pMqEsKaYHwBTe0Y1wuGx6c7jSpiF6PLas
gm2wJvdopnatW3Cc7eL7/NW45pGj7Khla17s8429tOptIB2OHMmivASJ9M8rXaVDk5jLSsdGeJ+Z
YOSxnoamQsm6vOobDo5M9b4eP+b2BT2sHlW2tJGWhZRvDq6jw0MDwxYgp9KVOyjZoNcaRp4lWpr4
Kp/UPe0V46clSnBTmIX2fHmu13wANjYD/g0aZWg9/jzgMR60NuoxYNCsail42vPbGeRyl42subhz
I9L2he0xLimMRORHzIHb2AvERF391HQvly2tzt/ZcKRdO47VFPYdXtLlCJG8AYgOgKVAA++Q9ttl
S1sTJ+1RhENMAG+Bp6X1HobgC3nkmxLXS/T4ZTeAygg9jxCuQ/bu8+JQACkaZTn2FXfnKwqK4exK
+Z9xHJ66U7S7PJ7lt77aMlEfBOoAUZ9kS9erCtSw6OjIg3cOAiwOTFsJlBNEya13ovhV+HHZ4PoE
/mdQ7kEwRYdORpDF49FGPDYC7snAyw5g1WUz60ea/LYjhehQedC1qVrsHOveeWoSV/8Jhs8emM6w
tbXE/WMmOdwWQDP/O5NU/7xqZWFotZ4vezD1We5R6ubikdANV7V27Z1bkTyFketF1lWwQuq3DOn8
ciOZu/X7y9/P7jwes3kMMxXJmdFJ2tAekq3wanXHLWEdkLcgd5IThX3SCAg2agh8+GPdTk4yvtQq
BSQKaK5DPKFcGm/shVU/hMY2NHCDrhf8YJ/HFLYFB/oBFi3tKgatc574eQgW605DBsG/vO9W5+/M
lrQLdFMohlFj/iIw7Sgo8ZMNV7dazl9a3f8djbQDcnPKaT3CQoXWq+RY1o9F+FCDmLHadYC5IYuQ
HLXQHwDM09DAlG8FJcsIvngM1BB10Orr5pfIPBgypkF2Eun+SIPsYsb76ZnGCmBzdWIWINILcpTA
x+pBcJbdgmspLZwFSXmtgc2ktoE42zp5qy4Fzenoy1YhNSDHaVwPh6oJCL6of0zAOD8cW8u7vKxb
JpYL6OxYkMyaqlhQhIIJv0m7HHJQyU1eZxs7dfVsnI1EusdwufRmPMNM04v2ZHCIMgeKdkzGRebS
SI6mJaBhnIQnWhVb+a7V8AuQuv+mUbrahrrUJvAIp84DJFyMW90LvkGsId+rJ3IPiShPf4Dz3G+9
YFcP55lV6QIa2i42+nIZMlm4tP06fSyiXQFp1q1W+tWj+dvSP6nWszVMkqY3wxqWIkj91BSqdltU
6xu7RHY0nBSc1wUsCIo3VenrQEvTbANbtzUMycNYo1YC+4tl6rUXDmmQ8fHyVl9dEJNAyh0kFOhs
WQZ5Nk15kuSjUaGcFyM9rxpOBo42ca0Ed2g9umxptdENzzO8s+HP0NYsDSUVWiKgG4sr05zsgJz6
/pcIwE1/o9TCaSHZRfY8+zYF16Vxh0aoDetrA0WhY+lbQAKFyaFPTtNojgvUIYZ7y6e74mHeF6lN
D613BUZlIIrsq9rpILS9AVxctwuIgAnxIATfy9/PJjhgSp4oAWBsuArf6whNs+N3tATcjsYTAQHp
5VGueRQw8YCxAk3XFEn6z8aKAvkNc2nP0KnqjPMpSz5GYtpG4UT5qU/dZkvEbtUgtPIWyXeG35YM
KiVClBLpUUBpitPUfGtMpEHHm8gEtW8QPs3Z5IbgRbg8yuVH5TsJQYO50I+jVUmucnPka3iuoT8+
pWjiSQ96f5r6rcBl1QiIPwGzQnMmlcnmoK/YoaiEXFsN0aMmAOtypO6akHmXx7IKJAOGxMJw0B9s
yDCSetBTlkJN3slicQ3h5nlC4r5ubghjHpqx/KiK7ijXHqYEylPi/bL1Ne8C6iYTb2Do5qIc+Hm/
MGvOWWUtbw/QbivjVV/8vGxgdRbNJcOA8442UslAqtNqVAnCBx7MuwXzWiqqHwKyd9nM2ovQPDMj
XdgqESZoGBAl6RzkGzrayDK/Sx7pX3BOsXM70mHWCm3owUGPeBkxbAz8XQpQpwZ2li2s4+q5OhuQ
dDvHZsC6csa8FboKzpt3gIuoeGzpbcfdvIj3jfkXyBGEeLgGzEUJRYZ1lENnqXUF9ximx2l+U9le
q/8ClwwWYoDdQVtiQNP782ZTSIJMtYIcqJUkkNUEBSHu5q0S2NqOPjciXTIsnRMa5TCSMfNOZd29
lT9c3mtbFsjnYRCSZ8WUwftUIG3WoDYvNpZi9TEL1AbkeCnSkADVfraQqlMcDjVOZWO+qgVIEE6T
/qh0z0l0D1Xe6Fq5RhZ83npDr52hM6vySy1CrC2MJX8zpDO6oV/amtul6ULE7fL8LVtX9t7ndqRt
ENbqMOYQpHO0iuW7WJ/u+/G1nq07Nv/IQFQC8aGPyxbXnNC5RXlP5Ckp0gKHKYW6JWsyh3QPaeVd
NrI1fdK2yPRGD+sAw+qt3ZxG9szsitsk2nixb5lZdudZOFHwZiAjh5kSL04xTnbGPtphX27ReK+C
ZM8nTfLcdNIE1wFHcAzk9MPpfQ6wYNdB+VBDEDdMS2it64jk/gLMgXITRHVQDQIPmAwnt5IQrUrL
dSh69djm/Kbvni4v1NrxWipaloV/FncnOfHAKIYRXZMwwaubakkLlLMdR52dJQTt4xXSYUdOcncw
3sbwTS//gsQOWBLISaDFGtw7Mn8e6zsti3VcIiqq5UOxS9DfoH434o1ztrLrP5mR7kRUOEKacphp
W7TuteNtS6tfbb6lLL5ynD+ZkWaz7eaqjxeSGNEk1xREeRzdrvcjt67rAhIdSA9cXr6Vm5Hj3Q/8
BCiFvqIoEmieVkmDqz5h1QvVCy/qfkUBWMWGR2wpdIJ9WFD3vmxzdYxnNqXbWKHKYFStvrgst54f
6/TetglkSJN2Ayy1umZ4JyCuBe87+EA+n+6yqbMwXgwNU7HrzMjv5+xYzeHGm2TLjDQeMtYhH1SY
Gdtdxe6SxhfR/vKULV8qeXmumpD2AOAUh1lGMrVBVeYpWh6dfkAXSuxZNbJWaK3O7HaruLo6GpA/
gKgRwRlKHJ8nzVKh7NAtpsZocDu2JyNUy7fyJetGDBO/BlUUEPR+NtJkBM2thomsE/glwM04gWrC
CDdu/rV9pqlA7yIUx7TJnCthOOpK2ClAtCfaLohQ2UgoiOfp5Fo9RETFiMRpXGys1NrINHAjmHhJ
wSfJT7hkYHgYlyFI91tTdaw6q1xu9YMfk3ljeCt3Fzhpf1uSPNI8c4Z2Ugwvsiiol+gVRDAOYR65
uGkOl7ff2qB0IK3Q8oi6ypeHMIgsA2GlSAKXI/MGFVzhCfOm2tq4jdd2uc7wDsVeZ3jFSZd+xTtL
FDFSQFaa2/G0o5hF88S4PSX+5QGtzd25Jenej5RsBnUVBpQrPngbbcY/esvryeNlMyvBLT83s8zr
WXihKboaYrgwY8y3fLB2RVFuOPD1kXA823GUIDMknSSRCY6SKDJaWf5rAveV9co7bzD+ZgOAqfdf
K5KLi1ONVNGSJe7Ku6KDNrM3jrvLc7XWj8ZBVIrMDnibsPjSZJVjn6XqQuuVoZVP/Cyv4ofp+KQ4
4jTuDb8+xQd+RD33FuT8N0Avn+4XqpGtbpC1nX7+EdKhirPM6oblI9rpZjRelC521GZjybZsSEtW
j0ONGxc2TOrT8G3QwJK9Behb830oyFscVO5ggZVTV6PQU3BJ404C88VHmUVXPclOKUl8IYRjVKZt
apDSubyCa7HE0iixZOfAQCRHYgaasoY2xLjivgQXzU2Ca6PKCrupQ4eVHtg7hq3c1ZrHODcpLVdf
6iIsVXiMKuM3QMQ5+pD96EsNssym3/Nsw7lvjVBaOVoDGR0wzOpUlIXT0vE9KJXmIPrmrejVb6oV
Fl4QWzcZ8Mgbk7tWukKHgAp2yYXDBf/z2ZckfZRU5YTZBYTMJ3F8ALe2o/W51/N2j8sG2cjEBbHS
Q98TH/hRzwzfVSW8E9GGL/jqcUD9YkDOAUo+iKzkfOEgwOMQQz7NEZ0FioFDXH5PzDfG/cu7aX0H
/95NkstR0E88ihLjnbk27tQS+UJQfPZuxpX3sQi+qYV2HRlbFZWvg0OVBl1FC3QNVC4yWU44Z/pU
KssVNJzwWiNjas+xUwe/Lg9uLU8JO4xrbGlhAh7w82pSsH6MYNqCs9PZtZoyZxLMhQDUrlKSU5Z+
a01Iv4O0wwinfWh0Py6bXz02S/4QiWtQ5BHy2Trr+74GxRPeTMWPNs1wUmJfD3tEEu9ohNvYuatT
emZMumuJocYBqLaRCwObfMle0jk9WE3oG8rfPGbwc/8NS5pUA7QVCasxrCkC+5BqnnjOEY7zfTcW
t0mrunXU2ua82YuyNcLl72fXfI5PAjE87EZJuQeVsJMYEOIDDQUIqK/HaXKAT78L0T2oJ+o+6NrH
rGS3PB5aW2nFrko7W4Nswl8s8W93IbPEgXpG1EO3HB8UDETkW6HLqAvaNXv6uGxp9aCeWZJGP/Aa
rIoRRk/H75TYmdgLFL8AEgmWXtF+Y+uuXp5n1iQXXEygByPLuKCMZqvTW4D0tBZu7dktK5LziYbU
UAyx7CQDDSAeaFJsBMEbS7R6m5wNZfn72bYhrdFF2uLR5659I1Z7FXXM7YMX9DV6lMVeHL3naI65
vFobI2PS8w4abCxAt+SSc9ddSGdDgyHelUq7EeOsRb4QrcMrCNz3EP+RzHDRlIYFoU8n5BCvTtge
nEq7vxnJbxP65+lDY088hgr8StOHx4RHQPNHL8E8b5hZPdxnI5F8ZUHawmwnjIRO4aFuymutf9By
ExifTRng5afkVz6iNZCEotMQoDJp0qjVNgqJLASfoFcfR3s2HgRYz8kLp2/j7HfBrQEFdwqqi85r
tjp21wrKwOr+ti7NZ4SwvKE1BqojkVbQexYdI9MZyhPkakT3AdIgnAIoBPY6IIKDd3kxV53ImXFp
lhs+VF29JASKGDzTiTNDsDvu3DB7zi2bbrH4rKVjP41VupPCMCqjDE9aJ5pvjN4rgfk3+t0c1wjf
HojyIHR33JIBXt1ICxZ6ORDkC2+nYolBtQrYLIPokNc9hMwaLzeVXYchXp7N1ft9oWUGBxVFalba
SP1kZFOgIzVgRD0giZqndHQn8JCZ6Rtiyz8OCMGcj2jGUrkKRk+55joVITUUWuBdQXhj16n42VZW
7+ghi+1ZN54vj2014YzwEx2E4GKAoK60VcLCMhvVgDkAHynEWsurtqkK12jD8QBaW7brGPnRxlVj
j2ZXuGSE6GAZzI+QXd2SN/s6zwiFF5p+BFGoNcvOdChq0gFRKBxqDp4+CvATpG7UUFuQb+FIncsj
/+q6P1uTDujc632S1LDWzuAn13VP8Ltq/ONk5mIErPuABCxZ4eUjzi4lPUrHkFsxWlez4ccwsvHO
5P1zkbTFRrJnZTTYLKjUM4JGFUOuXxpUiUaEwcKxlO8NSMe62GNbFAFfb1iywChAhKwC2mDKaUat
GweBXjMcc/YhgsMsIKVzqDloStJTUbyOL3+8QAvuB5oryLgg4yhd6GqrIg0XThAZnTzF3Bvm4/zn
KClybkLGYZX6YKi8hIm6uhbhtwpC8bn/p6PQOaISIIsojtgXvR49a8mIgF04ibCOtIPWRcWvxWaG
YsUHo3a9TNWCH1rkbT/vtDYJe6hy9CgDxA9m/l729wWkjqbeAfIyyr1GUZaS3+WxffXBsInkNvoV
COjjZQCFYupRXASwmWSO1jzGZg2BpUMxbDFxb9lZ/n52irjeJSEIQRE/cqftHqfc5/NtTV///0az
uKczK2UyQO7QxGgMcPxEJhrutUeqAtvydNnOylHFrMHnLoy/UAuRPG4VR5DAbJfRiMehv8/V22pL
V3HFk34yIV3IkVHOlrWYGPlHyA9a7YYFAEm/5q063tfAFOdThagF+uIAwJUBZC2IIpVpad4Yy/uw
th5Us9uoOq1aMPG0RqYct5MMjSNaEgVxgJJaVztt8krJBoZxbW9Bio5BURNJChRPPq96F5VTM/5T
PuPPDfFJUNhpcJujnfvyqm/Zkd5A+pgD7jogec0yNxTCDjmIbFHOpRvjWZsvFI9RvkXmF2TgUrDS
tXiNlAy55dq61Yv/iUHfuDf/yRx/jquRFUBiEmwGYBYCLufzjDGFl+rY4zVXXqEn6vBdD23uVl7w
vdlNXmar9su1fiS+4aHjdLZfM3Q79MfQRa7ARjYEOO33wAuBFIFe1e7yHK/QHuHTsIiLatlSYZGu
2xr9kfmU4znWGaXdjE9qF9gRWKXQxmLXxbVl/aIsuW9J56fJvdo3e1RPnzqduKpWg2C5gPuqth6/
K2cRuT3Iy+CqAU2IfNzrTgQNGDbxRGTiFMzdqY61HakMf8KxnOYtTr81c5ChxalEgQE7WpqCooBe
wMCxz+pmLr9NPAB3aDabXHcKIRphJ5NGQZbWVcY+VzJ0rVLac3se+XAMoS/rWd0sTBtEI0UOdU9z
IVlO+uY5QG74zih6ariX12zFG+IKhlQ6YJpIr8tlRXDXzi1RBuHE836ir2pyVW+BolZNwH0wFWQY
AExKRzzqda2eOW75fnxEMW9KrxBPXx7F2vWLlpvfNqTjPRkg2ganOuKv+m3+TrG6QOsa/9Pj711/
L8LaNrpsw+b6sAhcr4VOHyJv9qpsO1ogMeUY9SEMf8UQyibvl4f19R2JTQsp0H9NSBdvoKlmhkUH
TWfgDco+/dUYbpLfzJanN38RwJ6bkhbJmkIR0Q6mLIhSh9p+iL+jynd5OCtn49NwpEVKu2loNBU2
qniyY2FT/jKZmW1pJ7LlJVfc/SdTUjim8aoOtBKmhuKHphxF86scnSHcXR7Q121nwhEvQZ+GChG8
i2QmVqNG6SAHiZe3GDGkFmpckEcw4/h/aQTILo9KFxdf7iF8Ct2KD/Wvy1/wZRPiA/ADaFQF/zmu
g+XvZ0FTMY16KVp8gFb1oY3/M0o20/ARKM2WhN6XvfiPJVQygYzCS1xmYVxy/AlQQrVj0eA1F33v
WGAn91okLkcDYHkgRO3a4NOGf/qyZySz0p5JUJoKiAazFSCHYH2PuUtTYUd5YId/TKAp2ZJWM69r
dNYomMy4AW1djgUt93+zXP9N4pcHT40CWwI7TmzegEzbHoZTvYVo/LL1P49CfoqanWrNQYsZC0Ho
UitAr+l2oYa3bdVv+IxlPj5FIoslQDYQhGj6cuNLm0+fUtFRjCYFQpx3I4p3uK6sl5lMThOnd1ld
2lNTbSBFtqxKTlFlcWQEtMGOSI4D1BdKdoUeFXvSnHEhOSr9qM38y8u2ugnPBrr8/eyUqdHAVZRF
wYLf625ZaOCM7R7TvHJVQ0F3ylYctbqCZ+akPR934LM2LZgTxgShzwPr76tmcsjWxbxqR8fSoecG
3XtUGhZwZLk2TQjsmVWcooA7Rp95SglClHyrxWZ1Bs9MSUMCy4rVG30LP9WAT+Cdjfs4HVFjyZ2a
beV+123hVQzcDQJl+Sne6eZQZjkOgEE6056Kdx6JIzJMkYsc276mm81LS0z/5Rwsz/D/a/AfTc6z
7WFwpct7FX4DLUYHtaRHFjenJlQPeffWRtUtOkls1JSuqkzFMRGHy5tz9QpYCoXgdERqSHbM1SiK
QCDfDEWU0k0qSNDOH4ERbPjh1b1yZkVawAIiCl2bwIoaxa7S9Qc1SvwOorvCKDYO+OqtCj4PAIDQ
DMC/5DVMMK3XYQZbSuvpvYCuJuCUwtVD6B1Q2wwh+EFsusV3sTqP4LxDIRsX+Ze7XO9YlYlhgF+Z
IAHDhtLWSOIypd3ISa76r992ZCz9FClDkCl97RSp5QjyHXK0Qw7VYlCwoCPZqH8YFvUub5Flcb5s
0DOT0qN0NPXcUAhMCiyYFbm4r/vMaarviZbbKttYvy1rcmbXLNF5bWIi6WDrwWOoPDDrOqKPSIOF
W8/trcmUHsMDyxnNVdhifeXNiovcVDsjGHnJe/QtaW6K9+7ludyyuCQAzg57CpkTQP5gUQOOr4XO
RWKF3oAcdoiTjWLks4jHWzTo/LxsdvnZS0so3bVarsW9WcBsCKxKVgk3ArPxZRNfucyW+xyhJJiL
KZAcMpBCzwHm5vGE6ES5ivqXunprmxOBUJS+h4JIne8z6s+zsIPk3lShIYU2QuPEuwOB8GgY/+nz
SvoYaZ5r6Lf0k8CAe/aQdZNXpidk9DaMrM7q2YilWRUE6LihwojT9Ejq0aum1r08qat+Ex3yS+kK
PKVyFx3HUom2n+HLMIVa/7OhwUJxZlZb9dZV93VmaPmQ831JSVAmFQwNZWsXPcR1yIvGNnzXVyNQ
YEILBjo6oaihyrFlLTRdAAAMR4IkhgLppqKjPpiF/3hZPpuRPIjC45CkBGsPrsT+/3D2XcuS4sC2
X0SEAAHiFVNu1/Z+vxBtpvFGIOzXn0Xfe6arVJwieqIn+qEnohK5VCoz11qoKhJot8RijQrucmnO
rUi+QwGxgegEBsMmzcuTtxr6Xjz43htff7sFZjtI0gMoiihBhq2woTKSzETsQ4W5hRTyrrYtSHH1
Ytub2lom5NI9wdgMY8ZmU7GzJVevsXSqUIkCXBnbIBqf9cRllhfNeqiJj7cHTu2K27g8Q+cWpcXK
I91Mw4zgPjOnO6upHWGHj9dncHHbzd0X/y+lZkt7u7MGIDhHDErRs+9F0dP3lFrBNkihIXXd0mXs
iII2gDcAWAD4CjTi+SnKKmUa1JGi6SktoaG164R+RxvN4Z9Is143dcmyANQ39Azm9lKAKi8wj21T
ainLTYSNo6t+bMjz4GiPpVvdoHcudbjXf4Ru+11dw/L9TtmfXyXndqUFU/E0Y6Np1K7lvLBDdpwe
Gn+67zaPKmTSLad1im2Lf7ZCx3ZeDH9wu/dmq/jMM3xIku6SN9U1HeLZbnksPeH37/rP6zOjzV9w
7Qulk8nKsoZU2fyF99E2eqneLT9ymWf7+IKbyu+RzJ4OzNGeQHsWbXVnlfDtMoQ5n6J5z58404mA
Wrod8AFQZ6zrd9V8UZM9zR9GHTfFyuZeCHfPjUmXUEy0sFQmGNMyT6W3uuGHkAsjaPmtN0H1XAf+
VK24pMVtfrL1pAM19l1SxDG23lxr01t0NlgQRi+dLthZazfg0lzqpkpQc8P5hdjr+VwCMhB0pWLh
SJXOoOgO8HXO2IE+L+y8tr5Z63m/bEbFsTq1J23vIoYQegL2DbdIXwWaF8hdXn3h9efa5a0yohNp
w1q3WWOJX/K7yAUC54GXA8jCJccxVIMSpVmAHTPcQ1lRiW0nC30V0nwpuijJK1vrU1nyiXTuT0Hm
EdVfuTxvx2DOGqEa4Ip009dfVvk2BCvn8LKJClN5YkNOV3FDqzRRK7i56vp5Kiavbb91afxFof1a
j+qDWtGbysg8wnpgxUI/nd4B31hxyZctMtJXSBsoyeIIn4GR9n3lVsZ3HhSP+VBuVOAHY+1t6kM8
ZY6KEm/rrkUpJfvbtLVkX9pQaakauV1gFkygajgo0Sb6PqlHI3mwhhWyzKVddDrhkuMri67iVoOh
EmQ76woSGpantz/1ZoNgO212VvdfnM+pRcnTlYaeWM0Ei+n4kvDtkLthmTuoMXqie22s0IeIcU3+
PtN6vrEklzeA64ROs9XBei1B5UjXYq61iZQcHMtVo2kqGGiKKXJCkPAoYEFvihjQkdLX9eCtUApn
Koyn61fXkrM7nU7JDShNUFXMsuEGdAgVDc80hayOsNwq+idJ9vHfZ2XmeUSOxEIXHrRmpP0yCcBd
M4KtGea/etEhGeMUEJX5a47I3yfgjxlpk2g86FRrPgFiSnZBM95SQX2i8ZXXxVJAfjoaaVcYsQhJ
o8MMaZ6Kfr6U9E1RuRYabq+v0v/hUv4MSNoeOg/GJFRgqY4qd8iEb8Tv5uRp1hZKVtBWmJ/whjtF
nm6sdTMu3k8zjJeBTVYFq7DkztjQqOVEw8btM6P/J0/psJ2ZKfZFZUHUqs2D7kmpaPMO5VzudXVb
HqhR9X6d5GtqTEtRAFU1YEpVCs4NMm/mkyhHz8w2tuqocfOOelHyUoHcAa8ESn0rXikV/K4FyCHd
qa35wJ7YCgaji9MGo7bq1gPNJGzC2JS8csBFavsz10cPw7wRRrrlmvlpQW+UoMezG/oj6X4pLN9g
++8z8sNWIxfw6K0+KNskDp54nUCdAorr9hpQdG1+pNOlRFWKpm98s0L+GYp9X28q5aZEEpesvQXW
LEkHzIZ0XhLlsMTs0C0tv6heSvIR8sgvwYtzffMvusaTVZdOWYgEFoUwMfLw2UbU4A5xASIGM3Pl
5EbsKu27Gr9dt7gY4Z4uvnTcEL0o1mTiuBnWNjH2SusDja8kphvUUK14tEfkl1pnxei8Otd2nOSK
bajutsLCnOrVo9ViNxk3WfOeTarfgBSxqIXTzinDx5E5tX2AIN+K/cUADZS6BorDwJfJ2Gmuj4HV
iLhxDfWIC8/tzdaBUtGU3OGYV/UXCxtg3p/UwTX7l94+mARg1zUlWW15Z/35CmnqaTq2Va/hK6z7
e/MT4J1t7SV7NDYTh7oC0ZvTe2Rfuj8qJ3J+oVxINqmnbDLf9qbP6zOyeDeeTIi0ICqfuhoep3EH
BaT7Wv+FJAb07orRawnfG7TxhtZY65FcfEvSE6uSk8vC0I4aFVZrz3KKTRQ5/3zZd7ET/IzwjETz
PyYA2iEOYJ1Ace2V3bD24F7bCJLri7U8LTMolbhp7QB47PaRV1Zrqj36HIVebvd/F9qWEJUlEuBJ
ZsAKmMhyv91pELwz99+hU//dcPSfoxv61XugOMyL98Wh84WDhohP/emH6sabco9OCS/11g/hyv6T
81FtI3TWzZ8VDirY8+vKNDZBGqluGdbDq9Ix9UkFmUHvWn0kDk0bA8ib5HH7D1UTCmnSYLS/gw0m
ueka1b4lImfCCQubjo/TEIjPskv5Ue2aAPA0y2ie0KLdbsYoAaBE61PbK228bEU8KJCLrCq7daKI
B6EPMW1+CBND7EBaqt+UUD53CFfUx4G05jOyDzGStZZFd0FUsfe86YNDWodj6KC5tvVwpJDx1vvp
rrDsbJsog71tiqb0uaIAFsza4pgDqOchuYwWs7wWr1k59ofAtCN30HiJDLrNituMUfu+BAz3G9Tt
2G3eTlULtW6mJR4pO8vcBAYtDno0pBsjsIhXoOfUgegPRYq30T9jkbYPJbZ27kEcvkIdeiq8SeTR
i5J0pgNgK3sQWTeCaIjWbeOY06TuRMUMIPfEaP4gmMCbiIeFQIawJaHb2xXRHW5Hww5dh8EeojcW
mGsT6Pe0tl2/sakbX0C9xx/YMET3DQEdGPp11T1H8tPP+o78irmGxueyJp+d0Ox9V0T4xYDV+aYa
LQ5x7lEV+xrFqEOYUvJIgj7UPVSn2GtHOnEb8dGsPM5J8TOYIF0fRGYbzKArfaeyvEJzY5jV9NCi
ic50tEjYxQapLNo6dRAYOYpNaTs4KAdpo8MSDbx4QxM+0kCDpHpZZcFdY5vaAx7qke6YnOVfVh0G
DVgmQ/C1NFatoPGOW/aO0II+kCAVhyjXlVvbFJlwKwK+99oMxl9mY1K3nJJCbK87yN/p82tnWHpp
0gmZwpTgsGi38RNiwa/Ee0gPgfcDBBJb7b7cx957f2Ptx03kQER2xfrsIa5Zl8KdPGpKu5s9Jdt+
b5FU20XP4DOZHgtH+5x85iePAH1aR+s+uLNmv7mG8l8MTGxgiKG8jCKsXH4aMxxrGqYYvSipI0Z+
a9KJ+UHbf8sT9iOt26NVYNGMctxfH/pyTD5TQuPIgRREvqtjrlt5NYAlPlObTaCD2bFk9rc04nRT
6x1uBlNB0KkgLUsyHjuKikRSWRYriYb5Lr5YgJOvkO5qS9QlI6h7uahJ3QXKsKXKfsq3EFD3ro93
0SmfGJJu4g6tqwqKa43b8hbp3jbtnCoJjgZRPtuYOd0qf9xiBIjWYCjag30UXaDSo0fJUtsYKGgq
RX+j48YZmVdbzyp8swjxtPG64TZZY89fGiWoCWa+HIS7eCJjuk+eHFSMWpvN1Jik/l5YuOeNd7M2
HNa+G2udNMvjQybO1HQGtkz5IR5GEPJuasyoSV7CAUj7GwNgaaX1GJrVLLqJuRera0LTS4EFWMxV
QPx1dEnIxYrOjsOqE0UDZ1SgwTW5iUTsV3ieX98ti2YAf4UgxW8kkOQXwnbMeRcgkC6nXZ3ajqnc
auLXdRvzA0fe+saJDekBhLcvlB412Aitim/UWnR7noaBf93K0gE7tTKP9GRHBOOot1yFla4H+DPl
Tg+4Sa959RCuPLKWN4SOpAxK5ij9yciz2CyqRFFgyuhrf+oRZuMOYXxyeVPuQRhmOgXybFHNPFrp
a658acWA4UOr9Uwip8rAILyOQ/RhC5DCohECMNCYmI4editZlCV/jRP97xAldzWpdtryHg/JVDni
sHmgcv0AcuE1UbIvNcAhz6hTibUK3fLMUnMumAGriP1/vohGitcCIK6NW9W7QHdSdduBtFlzJ801
p8HhKnSs19jYlyYU/TMQGwVlCWp1ksOk7agAP4Kh2vqTgf2Sj9A8X7mEFm2gYc0EkBB/ZOWXIeeT
XVYYV2aGN1zbal21q6p/rp+AxZsOup7/WpEOWiJYnYkeVmJgTtUxwjWWPnGIajWUuRBh69y8riG9
1nt9bbzYdaH8h7vn9APmaTg9gxWAp2WOKEOk44c5IP02xT8UvdoRCJzWYu0BvHjkT8YrbVIjV7u+
CzDeItqK7i0e3kX81rUrR2GhdQaJS+DqgYa2UX6ypE0Z5FGuli1il6lNf06E/QTzim9YqaM34bGj
PzoO4W1wMTmtHh+oljssT2MHCra9Y5tR4lTDz4qptzFkrKlYiyuWHt4nH8ekp2FhmSIOA0x5Pzk8
vpnYtoVsldG4CYH4yRpvyfI+BnIUsAWLAQ15vsAacP9BOE8F9CmcqlC9Win3tChWksWL3mdGj/5/
M9JGHqjaQ6EKZpLuXVT37ZR4I92wjIHOCPwMyBqvEaivDUzauaNQAx51sEjyyRUszByGpuNSDHwl
El8zJO3ZMDIrqjbzDFqvqXE3QKGkAv3odU+wOH9orpzb+dH7K5M6Uyut4lmwG9q7ePyk731yF46J
1wTfgFLEBeU0eIpdN7l4FsHuz1TApJFvlgKyrGpbM9BK+B5jwziDVDtkvG7HVt1ct7M4f+iGNUDx
B90kmS4sReA3gdQXdy+6pie6j5DzA3Oif93KYnh5YkVapZzNBFoTJpAb1bEA9mgTCuXTEmxyNK19
LEOwCl63eMmahTrM6b0umRyEnfZm2eGFpvwQrcOtY4TiGQu4q6goN+kOYmqz9kjia9FXyAeQ+1sr
zZ1La3j6CdJNOOhRliURPsHiuUciY5PSp5EOD3X7eH2wF9OLHibATHAbgp8LkrjzIp/eE1MXgD0R
uL0RtGBOkBIPrTkHFpfHQRE/i7j964jtt0Fsmrn7F5geaXcCq2MNIZsZQ5QaXrghXq+3R6isetY0
ejW3waKVQ2e830I5ZA02OP/4Wfw7GwdIkTJgeNB8LBmH0CSARBM4LobO9uqe7BRibywCvRzD2Cit
/jrFPbgvIJqjvXRVuFJ2nn3lhXW0J85fADp+GchRAB4wQeMQ0Ovwex+hsaZZ60682DYYH1oVgNCz
8D6CBzhfzawLB653AVgCA59Ge67eDIXfFh/X98xlbCiZkRIokKlVUA3FNJK3SvPDV/07+Rw9kJLR
0Bm3141deBnJlnTPDUWkCiOErc7a4wHhxPzeZmsnfv4ReWXw8MLrB61v6MiVTkFTT/FUNyBgLYxh
A7RN5SCfrbqWUMctvEHqFEafelmZoik+EcMdxByQCcXVeGjy9rET07j2RfMUSl+E9AD0XtHJaJgX
shBT0uMF3AJpOfLUB+0aqrSqE7TdjcVRz9HqnWVXd8AMbUcjuI2s8DHif9u8NE+8ASpI4APwtwxZ
1eOgp5D5AGuE9gt8oU7O7gKiPLR2D0bSYeXOugyYf1tDUDfz+eDJIS2z3jUgr565fCoVrw0oCR7t
QEc/Gi/5ZxebyQZsAvcinKw7TSe3CVMsL5nSlQP6e52lWZ+fWniAq/BPUGI4Pz+BwaKhCyIQmVRm
j4dkl+sEWamcvih2onlIBddo1xvSIrqBUgMOWZykSN6hbXzaW1ZSvwx62k6OUCz6jXVIuqaKPuEG
oXl6IHwsIvTu4JecRpjNS2nHqlcFFdKmTSFGP5zM/FUzBRCuolRfiKDKL140fGsnivZmBAHfZWLM
vSSi0zGKaQ6m0SBA2wXS7A8t8vx//b5FqRcl63kmQLeClNL5bJDYIt2oxjh62uQBToGmrq9gWhOL
uzzg51akCDOwi9yoMliJ9ZsoeW7RkZCO7nUncukXYQP3HNR/GNh/ZAhWVedlMNmwwdG5MUFAFvQ+
YJ2PQGV23dDldXpuaH4jnFynqV2IAM39uGA06IYpP0J+a+v+VDt8rbfnIrCcUw6gwNEtTUUiVwbc
K0GboegClwWqOaO472JPWM9deYejkpaela+8Ay4eNzifcxQLehfwYKBFWBrYgPY4rSsy9IpDsFWz
HgrjhwBla6rWTsv0zbAmW7PoEUDyo88I/7lRWLKI4grtWwvPZ6ASbPYIgETRvhfWS9R9a+3HGER0
uG+atRaBy92IcWKn4Ek1d43IxAJ9po2GlYGxDHWy3aAGiFDSe7OmK9O5PDpm20gdgez5IlObQBGg
7mf+qzLoIWHzvRlB1H8z2Q7Smoz6mnXoIBNdrcXsl7sGw7ORxgRiDzSp8nOEUWEFJsASrilep/Z5
qFCeOwrFSZVXUu/UNeKUyw4gbBs0wBJkbCm0C2Wm6bZsqxyiHCC7Eq955w26S1IviH2ROlbyoWfA
2exU845V2+vncCnUOrUrncNEiwqlZxgna8Q2toZdP66pU10edQwNEABMJlA8F2yFteiFlhVYQSjB
V82e97uR57MMERr0Vx6RS5vy1JQUb6VliBQAOC9cFgrA680dMzKH5Nnm+qStjUjy92EC+dY6gplA
RUpxeBjSDzsv3WD8Ga12TCz5E0gTINdnw6GgFnXuT2YWy6boBW5aSM7ZT3ZiO7bxWAfPLSAO5hqB
pba0H0x4ErxSwe5lys5E5QpSQ/oc4EEWRqiOXT1rE1bOV/hjE7xBmF2ht234bSzdnO10UEBUdxHg
I2qyZd0NoT9rhTt59ZxNu8L04iJ/+vupP/0+ab+avNFTI0TggU74hDjduKmtR735LuKVEOey+IkT
CXcKmXPUT+DipCeCXrNGjQzMRI0bqoi32Qi2Z4dHAJSkj9wcvUhFtlcUflbCs2dfFer2gZvxH4Z+
SIe3gg2OObjEfFxP5s/7S46+Tj9N2uatBjDCME8Cz29GkmPyfRQOULbS7Zck35ioX6W7UvGyMPeK
/0CShswzzEN+AUlv+XHGORiYUGbP0I5I0DUBiXs0AJCVg7zkfk+NzHHKaXjQVHYBfVbcLuqnEI4h
tla+0aOX3tjlwb22lsS/DHuw1idjkq5QzkcjjMEe4JoG8EmmQ/W7AaKf9tqzc8lxgNwHqVkT0RVq
MefDQtoeW66Et9XTDoKt+3p6ivBsoeq3bA1NtuA3cF3+liWCWMZFwQe6wmhboTAVJ89mWEMNF93b
5X2oOqkOqO9KOLewXmfWpPXqEy3MlJlvME32Ey8h0R2B6IE6pubk9EuH6C8Um697ggVff2ZSWrME
Os6F0cGkVus+Ea3Xl7dkbWMsLNiZEcndTH2SBPXMChn2ucOzA+JgTKvD0Ce41m2sLa4YzhNqUuAd
QwP1+ebIi4RmdJznMHuOh30f34lCRxuNZ4Q+LV7ihLoRAJvFz9g8BtPO0muvpyikkRlAAsp6EW7q
AJCd1odQI7qI0VzUbRBRpNQpo/ve/vtLEJWhP58rTQ38Y1toMX6/RhuGjXY1td5a/HuvMN/6eX2p
L8sZkMs5tTVvvxN3UDNI/k1zlBLw76XhNcp7DG42WzhptCejX8ebSj/aqq+VD8I85GPhcu3JNj6y
PNpWa1fQJQzl7GtQGjv/moZkQU8IvsbGNIO6OLw1AJRPidN0e7MInaD/aOthaxgPRe71w3+gP8Rk
/MvtKRccFeQEGlTn5sl4GOwXbUIDVXkYopULcPF8/TEjg22UKVDsJoaZovmI694Lq13Bi5VDvOQ3
TrM3kt+oIEIA7WNkb3S278Z/zO5F00HreODh95JtYrJd2Uizg5VuTuip4TEIjj+G0F6K3Dp7ioZe
NfBWqmMXTbhZ/GqVfhYcBjoBCfauI6UiEOKsDPP3mlzYhQgsEo6oEqNMfL5lrFwZ66A0AZV3mrf2
W+7r33Uv+lmidc6J93XqhD9R+nwXt+xmXLG9sI5Q/IFODbpBoCj8O845OTtpLXhggZZ1ZlRjzMvF
thv869O6sIromVaB+CAWlOyJdDyr3KoGHiu4PnmMShTAQVu0tIGSzjFiD74oWaO3XbivTw3+zrue
jMnUilqthgDbhiZOlgACFe+n9pjoK3nwpbk7Gdjvx+mJnY5A/pXmNt4TSoiuRCSTBoB2/sMCnRrR
pL1RtUZRwHO7EeTH7MDV7fe+XimTLNxjEOwF5fBMB4udIN0tqalMuZ5i/4Er8NiUratzoBT62C9n
xcQuWZm3havszJx0N8QKnhAKwZ7LtJ8pGtRiTXUyxefswDCXazqMa9ak7VcbLcqyBaxpplcn3yDm
4tB6N6SeoT2m7a/re33hmkbmamZDAjMLLmo59WkZmc3RJZa6NyC83Hab7KXcjod63/hsb7vKa+zS
+/AIObQ75QsEuH61TY4eHI7T+KF3/Vsut+f5p0jTTEhgFq2lQKG24XhsHATt0Mazcs9fnjUYAU8A
EoJo7brABxlTjkrQgPFqoIukrccBBs6tJ0vZXx/MpROBnZllB2JyqKPL4U8yhSWpYthR1V+p5SON
NfF3rUicznzMrd6NjJUL7rJFfU7bnliUpg/v6kQNAljU779iV/9o/Gdg4rat//LDdqaP+OlH3vix
i/asGI1DDvXiY+Vkh/I53Ey+7iO1t10rsFye0/NPkrZyRvpSHfN5sgMfBCedfWjEp214xRoKeqE0
dWoJjUSS17FJ1RfzNp7QYYQkbxDEG0sE4S1YhpJNbOcGIqe6/EkjM3yKVBZtzdZOX66v+SXnwNkS
QM3i/CvIqIZ9b+IrerfGqwGwetsX3zPiPIxeBc6BGMfmRtlZKwdncZopdGPYjMQA19i52aC2az0n
yD4LfttABSTTHpn1ORger1c84eKuPrE0n66TGyQ3ElIXc5477UG9COgWiFYI1CdKuov6944+UrEC
bVs8rycWJVfPaAA9XB0WdWtb9v6kWShH3AfVf6hEYQf9qXrIVMx0iIphnOsRxHJjE7Ai4IdA+ohc
QN3+CugTiV8G+w5SNdf3zPLa/Sm2SBs3CEkSmsU8PtUDibpTKw+m7Re2T/qV3POie/0zQLkIroY1
BJhLWFKoj/bZfnpQx4/rg1k+hic2pMtfVZQKYLAIOiuzQnfp50hmi6nx7SCGaMZrlzjKuO/WFJMX
RmaCjQUJfCS4kN+S9kgSofuSpTFi++RoqQ+Z8ZH/fcSB7OGJCcm5xmhbTPoROaq0eBDaQ9298hJ4
i3utXXHjCynLc0uSzxw4um5QIsRD9CP9Rt26cDKnewN+ZBMe9TuH9y51om8HxDz3zUFPnF+/yFe2
kv/43cJ6HuDPyVIUAHFPgrBNLoyPYG9hQ4sisKqCwMKhW3Yg33jmpG/lNrspInc6DL+GZqOtBI8L
p+HMruRfeIskpdXBLgseMvKccJcxl8KhJ+Pu77fqmSlp04AXmlmViXlm2S+hfJj/RD1gLKPTtLcq
f1OT2zBYw2st+LIzk9ImyhRKC5ZgdEgn9erHRLa1fSzWaj3zr1xbO2kDdWPaTCPDwGz159h90xUv
sJ949JTFu0Bb8SmLI2JgJwW/9ZxDlR6gpO2bqO+RaaRIFHSoyqENMsyO+loH6OIJP7FDz++dtO80
PRWwE073muEF1Uu3FqvMPyFPGzY8PMicJzfkgK0QLCq1AFIW6KEDo+svfS3TvGyAEWgzEzRAyc9K
nSE7YE2Q1AxVHXQw2vO0yu24aAIs43NlCo1dcpMVgH9Gj0HPXupnWT2ZkIa6fmqW1numMf9fA5J/
j4SqDVORg5U7fyQopmvpvZU9RWvh3NJyn5qRtlWd8A43FcYRNfupeLO4kwQr53/J05yakHZUFDYh
oH8YCSvflPgTzM5MQQJuTJ1sjZ11cVXAzMMY2rM0VW7ZZSnt1YagvmbE6OSv3CZfa2ldsyANJkWw
UpZzVVngSkAeqDJWorDFBTkZwvz/T+K+WlTI4dloA1Ci15i+6OPgJv3KiizagJLQrGiGpJ9cGgyD
qeDpgBJ8OdwrisfKo57/ur59F8LXWWb7XxPz9j4ZRlaHTUormKjGO8Gc1vYo+rmqW67s2op7wJuu
nJclX6wxdByidgH9EPkeRXeDirI8so7RuOFm42klnlyjp5hH+Ge+yp65uKlPzEnjE4YdQV0e5lh9
7NVdbL1ZujfWO7A7Xp/I5bX6My7p8uw7xrt4gqF2+DKTLQedPV3ZcotjQRFr1iWbK8XSNca4nUNk
Bgl5vXrpq9c42tMQrXjPSbISca0YsqQInLd9m+ccjp+Muy5/QdSaVW6Hvizzb5FeaN3R/oxIRsyF
GkNjIRreXDN6VzJQftaxb681ni96aBuaCdBfh2qNvOMIlCwSaCpji4PEF1JZgECRFjKRKxHiosc5
MSPtNFUkiRqFMKORR0X54Gs4lqWXxCw2iyVm6FxBYH9+VMvETIpgbhTgUw7kd3TDktTTY20HPPsN
6e+GokAviVZwUPI0K0jRhZIIsgQGututOQaG6NS58aTQY4uJCa7oTr3Jt0j5ekRxULgFLYoDwrjE
GVZM/q4/yOHHqcnZk5y4JniKFmxDMKlti3389FLsQWChvtsu96pfyB5sozv1Uf3SXQWID0f5ef08
L+0asLrptgENNPwnzbbQc1ufChy2gd2XwFQaya5X0PO1v25myW2gD2OOH5CZBRr4fJCR6PSpYTgB
pbrVgn+68X4E1vm6jYUWqxlE9q8RQzrPQI+1UPiGkbZy0ULjAfwfWJ/U2tqGC57BqXhKQCiQrRzu
pQNxalVK/YSjjqLtbLUpbmLgrCr6fn1ci0tk4SDgbANVIucnag244anCgRAg+GhdCgTOFiQoGne5
lZrCNaBMkHvXbS7dlzo6J1V0zkO3UI5cBn0C8SDw+W4gaDE6UC5MQPNVKdy1YsG2Rq+BsL+p4ltF
BMjtjbm6vf4Bixvmz6CptJYoIDcpmwfNy2+5tefss203100se5oTG9LKcQDYeDXBhmruwWXiAJmH
5pOHTDxMSBE3gVcqYOPyr1tdunQAhIdsHu6EuUR+fhKyTGF6m8EoRSiV6T7HoQvszFGyN61YCawW
d85cIUSGH1l+Mk/yiWshud52tt2iZFbHHogVQIApuBNlGuLEVUaYxRU7MTZ/zImxqSyyYOCQhiHV
w0g90b+mbGXFFufOBjfjTPmM0oXkRRTAwbMi67FgvIAituJY7Bse1ujBg7pZZKz4k8Uz8MeazPzC
TS7QA4MBjTFI1tnnVH+E9vSYF+SGFAyxAlACdK3J8PIGwvU9U+VCOwq9a4YhjbFMAK5HVFK6xbgZ
6D0Qzh3oVcDx43ZgSWhv4cta9ovVtQO5VU811l4UF8s424dsBZvLu6pmS/YDpYBslejQFqcd+vgH
5Y9RuHLnXDaJntm4yNmPlhEYZg0bjU0fAepy8pa6A/mRGNCwSrSdHhdfIhw/k1ZxtFbdV+ma8vRF
eC59gXT0QSwlzIzhC+YmSxutDU1zV0XixhSDZyA6H+NV/ff5Jj2752FSNUHUgKldADzwbEYKqLR0
lQqN/1sFAPaPdpqJUsjYi6fI6KpHThQj32hGBV6ZwLDC8KiGNN1ZVdnpmzaj5JDYrF97dF/cYPiy
OeJCMmdubJWBH+bQlUOp0wIkdcZWmdimiv86apxNmABhAayx0P3ZmXk6WrjyAZUN91xjrtY1K1fW
hbObTYASwES2aI5/pUiGtCO3J5Sg3SrPdxoPHWU41rEGXYa/pzvAtahCKRZtaXj8XsxXmWQpdIvB
kppAcg4CVKV9MMrHcO2qWBoR0jlgOUDchG4E6aoA5pY26MXAuuTkRiU/COe7ZiAQuzOUlVtp8Ugi
2kYAhf7muc/i3HtrQIrTyErnbti7oH8djMkh0U7NUjcv75Xy1WxvWuOQd6+RufLcWzqKp5al+Lcr
tDqO6qzEK+zW4rdqsddUxTX0Oyt6VaeVG/EyRsQumekb8LzQAX6UxZgTGoX5SErQgaOBgJba09i9
2F3lh2G5qRLhCL2/JSQ9MoUdGjX4vH75L40VfCK2Bs1E9Cb/XoWTOxLEeUbLh6J0UTd+G43I0Up9
YyfMjWrygc16I0K6ciyWR8xw+jQTnSoQyz1fWWUY9SgIMeIhNV4GjRyUUfUGVaCUZ4ZHU+2dMbUP
pNJdI/iZ0/8AroXbw1yjWwNlSku+UPQgUq1O4LSUzZFVjmj2rAe4FyB2JJKY7TN7awebTIdUAHQv
gGVZW/I5VJQdL1rA5y5wvIo1+fVd23HQtASOoU/2ag7CMgMwVOVXBN9gKrts3NPgdujdv19pqLHo
ACCh5RrR3vmsQyQeLJPzBQPAX3JMRZ1Dzk1Ut8htPE9tfGclASifbbHSH7PkMmwgB6CZjP7LCyEJ
Va+LLAbPk0s5sgAt5MPM8T4eeoeo4UoF4CIYQ3Qwk7Cg9cCAyqxMhhJUtCZWCShtZ/ywm3YL+KIn
ysaxRb23UAS/Pp+XwfpsDgUpyPLBKOrd5xMKudG2TWd0AkKf5wEUdkzL3ZKkvso4EO8PnU3crg02
obqmTLMwp2eWpaVUSjPhvQLLTfDQB4krihrRergBRGTtrGqXWxWmcHlRsAfMQrTng1RGMJXZOfyD
mPQDjRMHN/8xUkJPr2o/zSkQCdGmZE+TGd1MvbltyBpZ2OJg59buGagxw7XPv6CYQDUXFRjspHwJ
47ZRgEkSTxC4+Pvzgc5xExk+NONAKk0aacvyoMGZRJirtoeadT5cNdru1B9KIXZKPuzxmNiubKHF
HYvWRbxpAQskcmaJVpZVMAU203hvlLvYOKjhts52lEALZRdNXm69G8qxsDda8qrg2Sv6nWHdt2sp
roVbAKTAILWHQ57hvlKI3er2ECkjviOBdFq6pfqLZdyyOnDT6MbOjM31YS+u6B9rclakG0YeJxz+
vyg7V5B33kTeMADvs+bylqZXYwjwfhNnIaV1vnUCIOn6tp1AgUJA66fEbmK3T4Va3UR6+jTY9eP1
cS2FLHgKgvAC+Tqg32W/3pCBxBCoL9ELOEJatXKqZgMSI4dWt0XuQkMziJ+C4i1msYsWjuvG6cJB
PbU9H+STi/x/OLuyHblxZflFAiRSoqRXLbV0Ve+r+0Vou93a911ff0ONc8cqllCEPZgBBjDgrKTI
ZDIzMiLuekWuoN2GSWDfnrzoqAQi1sKVhxi6BxgsZ+ghqIC8npro6qIIDM8AATOQ6EbU2po8IgsM
95c9WSG/ADEBLueZuwjyh3x3UmtVrQPNFMJbZebb0A9UEPGnmPk0fNPptCHZYhgMLHIMxgFmq0dA
VQN/RGLoa88SLpt9l6ejIBKu7KWZyQT/AZaOaM+FIaCp1XTU8VjK47plNh5B3tEIYjBxmiRBbq9X
ND5okheJuFTms8clC+g4IEUDkZfMZL4nwMKYtTnKC1Deckl107PSIRMDMLGwE+MjrUHfL/oAK0H/
xCT3ocM2M/tugEndGJyyeDYr2ZaH1FWl+A7DERh6gPwtMpvBSoi8TUzT7j0iaOucT4nhetXmf5VZ
8hbQ8tPdlo5I0qIWh6miodUlKIZBQ7vUPjvaHFQ5tb0YF576YYYMtaNqq7YQalOyXZjeVQbbxVpj
eeB2jVh48Ay2DYhkDYWwwLt26jSonagUTzyUSLhd0dVt5I8mTl3WGcjmrtr4LfIsdLq82n+O1GKv
hm9KDeg7mJ8JpiWjqAIhs2jke+1g4jjOw7So1Gj81YUDgBH5CYlPSKXGDlVl2FVamtm0rgRPo3VL
eGcawDvjDcjtDAVw2KSdSwaRSnaGEuzqLnFZogsuxrUbQsfo8wx8B7cUHwEGmUpg1E0L2whQGawh
IfoZ5vlGFbG9rUZsAIhQ/MRYOShRuE2WjaEWNVFZ2HnpecQNQjndaHLVIHGTgBEzRv1VaRVll2IS
81jrtXI0WKUc1KyA6iDI9wQ3yIrfeOoqmCdAPxP/zEFoEcTxFuuqaAJRVxKOb2GCnpxUXTeSvDdq
0cDcavqKITbc96jpzRQfp7ZyqQDWykNjoq6sLjx6+WcrfZHG1dU3jWxRzkRz+HJgP28szeW7hcnZ
/YV7YdSC7TiGSchgOdUrCiIPP8HNiLet1R4wCmrdXQW/we9h604qCCcrK3timlvZMSiq2oy6wo6y
H6UM9HwCXZvbnjaCV8HKNXFiZ860Fi56qSfndQs7EklAISTZsTnY0lDvIR5uUSkQLOla4rZcUS5x
6ynmJsIeK5o0b1M1WFPx2IcPsuTkHpBDosE0zDXg53OXEWoUSHIwTA9FM/4WnKI00jOK1A2VNb0F
g+AwVNu6RCPNRWRgV1VDSur6pm5uxrSpXuSiIneSZo70qtFToL37Qhk2LKYYzGlRf/M36jSO92TM
AXWlE6XJHYJsuQWCWtV3oRcPH7Ey5MDAjj51g8lHtPcNPz7Updn0DqkCFcQWrMsDd9Ck6iqR0SEJ
59NJM+JJdtrKyqfZyPWO1H08OnJqSqHTBVGm2/XgGTeaVEaapShGcUd9VX4qiZK8aXJqyGDaMiY8
HsF+LdtqqHjECvIm2rdpT/EcGs3YUfSgwm8w2ptO96gGBSrJ/1CqsHBQTK8eaUkBTUYLsHfbqJHf
0etESFPlkEFNLQX520YLSnLl9/mQWk0xd5hBQK4FoHWX0n2B8AKBUyVRHaDo5J1ZEgCAm6QlE2bH
BzRooiErEYHlsbvq48CEvIMfGZ+5gmGUsdXNr9gvlH1KzRDka/LomAlYtq+gVwJujmbssG45Ftny
6whscKXetiBGaJhnt7Ka/i6Lsb1m4KmsbSWOvHYTem0A+u0q0r5S02s+lLAZDRuaGdUvICWzxzzM
J8/SSvD9NoZkfiUalvdBz3X/plIGjI/6Y5JTqwdxjNpMpdtVGGjFnYars8fse5d5ZLCDotmnTRtd
TX2f7VE/JXu5GYyPcijAyUKyIM03VY0dJlUDza40baTpdablhkugUek7VdJmB5p33rVMCqnajZmi
+1AVliWQrmPvQiOa5G+kGj0QjZnA79rVOJUQ4NM1M78vhig4sGqkqo0uXDlZ2VCW6Ox3eQ1xvDjw
N1HQ1zeSNimPajWE4Fgsuwls5DQnyl2hdVnhtr3S+uhBVvQ49KR2Kd5WPztzBIUOY5mGXixhqeDl
unqLoVYO3tw5mp/xlFRVg92TFriV5ZmZaRuU16T/EYc3FA2haEfzr2pyRnpkYKy7HNLXTOOxjNKh
YeIaBX/VabzLu8Ys6xgJUBNqx7rrbjT/MwbrpRYXWwJzEKDb5KQ/lJjtrQE0aVTRFM1KCASxDqYN
AP0EQxDfnsokeUoDpMh2KykWsbfase1VnErZDsJsc9ndlehOgZZkSLEIOK75yqUiJVqtNBIql63F
2E2RMjusd6P35FGRKu6aW6iZzQyxc3OWL2YVY4+wWYLt36tVVElLNb9S5KFNLGCdwICPKNI6k6/E
0LZqWd8LvuvKdXmSiHDXWCIB5CoxJCLlUO6MUoMQOD4xRnJ9end5SVf8BGG3aqLCj8FsyKecbiA6
jGZljGCwirrM9cDD5BApf5SG3o301DUw2zYMoiHHlaz9xCaXh+ggbAy6CDaTtreyiiJhf7zs1Uqe
DMoyZOR4FqCtziPGvMIM1Xqs0frRwN+TAa0+VJBHEPCjra7dHyv80zALorab+hbU/a2JS1V6CWMI
nmTMlvRko/vqtvOl7V87hoFx4BZx2MDdz3+uho51CB0+XGPgc6jlFomGt09C5e/TNfBJga8UCtWo
3vBlxwYdCKMIIL4RKY1baTsQjiGjesKw2mV31l6ZmFPDswlHDIkbHz1G8BLTwg8LyCL1/Vs5xDpq
8CPk4uymS6C8gBEq/IogisfJYr3qMWtEEvLudW1XQvfRj4+Zr+iHoO7MXeCzwPW8wj8EYS+5ipp0
qFXWLPacuOnzuyFhRmmRqsNQymU31moEi+3GF57yBlzLUwy2AMD5WHJneF9k2IcQe03ugvSRdb8v
m1uNDot9N2eJiyQ3akKCES+YC7xrY9gBsDxVL6po+HT1lC6s0FMroYYSN513d6WjnNZHqPLEgWgO
ee0ZhH2G2goBhAMBaP4VC1/MLsw0ua2gN8lQXg0mgFFAPDO9BzSzlOC9T2ex1lRVBIn7SoA4McuF
vbjOUlJFMNtqvVukgDGP26QVGFlbQRkCGxDwlkHwxT/xmoTWYyfjdduhsefT4Db2RTNCIhNcKFXy
CnelDxNpGuNseME9aUSScitrhUCjoIsOsqa5ZXf6iSqoznRJDbS6IRcPWS19+F6ySb1C8PheO0RL
M9yubsOkYo0BMzNiNbnNmxQZxDVYoRLTpd1rygShdCWZgFtwCSSpM0UOtwXSEu2WVEMZrxmhE5U3
t9GsYDSoV5BABXueSKZs1ZyBvxP8ojMcgTMXTaxkrYKXqYf2lDIlrlYyhxQgXaLBdSGaOV67mgDa
+c8aty/KbhikaIS1Srqd+toi5LOOrxttE6ClDRGoywFp7dMpDBghQBJM/YxRSo1DMgX9BGvst6q7
pr4d+q8kejJ7zynbzwHQ+ssG1xZTQ0sKxXDMVKOmf7olVTqg0ejHJdhhBlfLPfAkJOpgtXFkj4E+
2i1rf162uHYIgNUxAQQCwoPy5FBpMORmrhdoWue+pQzs1ve1LZSvgn/wDA+fmaMPqQvj2ZiNcdRD
nLUM5CRuNx0gUQu2UTeo8OwRIcvWFnFR2eaTJOqh9DslSDL16i2XZSsPn0eGiRFvN4oaXOelJwDe
0T78f6Aer05WZUapJhOAetOtHNj+Q4b6HbKyG9OdbkI73PtP5hY63BBDcHCH3+R70bjSWaDkfgAX
XRK/lIiv4Aek4H+bZy860fjuChXKqY/chalLcioNEeCBw0bZaI/BUxA4naNeoZxyKCNrCmz9yvZ/
ANdhgXp6c3l/nn3Mb/8Q7PEsmttD3IlIUxDXI6sGijT6opNkTb2FioiZPWsiTliRJW4lwX8xBPUM
62xlcB9D7sy0aXjfdSBI+fEvPuHIzYCCeVTu9JQ3IKmjDRuAxwMFkd7cVKXdGU9gqexwKi6bOjve
WL5vjkqdorgGcfFTUwzqZiFN5/2pdW4MFdiyxUgbebls5fy5zpnhwnIYSFFOKpiRdt51/oFe+vCg
opF/7B0NYm8WEC+XLc5/4UnB8NsgeAXxbv6mij31K0dHHaJNIwbO9I+Ifg3o6pXebc0EKJO1PTEn
8N9s0QDCcbuvrdverwJ8KV86tv5eJjdJfyD5fcsET67vDseZQwtL3O6TUy1vg2beE0qxnSrzEDVg
y6IZRR+waB2lgxB9Xm4JyoNDXX8W2ts/LCg8lEERDVAczzfTVsY0Nea8oBUURSTV8Uu3AeDY/7ps
Z3VDLuzMF/wiLzYkKQEFkIwVNQ6RdlCjjSTCR35TXp6v5R9fuPOVKiNSA6QitnzP7pV90Fnkvv6N
kcRmxx4b3ZGePd+a7NDBCJ572b2zjGHel3/coxyaPx5Ygdo5lnHoXlGBsMphFw1o2tOvEXQdZLyR
6e6yxdWTAF53YAMgPqjwW1Q3RtIrHhY0BfUHdHiZ8hWMjk9EhaPVowDuAQNUd+ia8qCHdAxbEqFJ
bscQ8Yo+ivBJ6t26uNVEw92rDs2ThHNBDJU37swlrV9D+oLgJCTSnlVfhtn9MhNAG6pScLpFlrgz
VyVeOHoVLPXk3jTQBnyltW6DxlKwKVZvUHXhEneDYlwRGDZPgUulcT11uUVZZXdZ9Izu/0MVt8dQ
hoxR8EQKqG0Fd6gpWFI4ub3xQ0VtcwQkamKhrZfRXu2C/T/sn8VvmxOMxYFsE+TraonfppRObbqF
ei0HmL96uGzlLG+fzwUDbgJzE+gm82Pbfmn2ROlA42YM70n71XU2BMvl8mos7P7zsqlVZoelLe6z
BinuQQyAYU7Jzd4wa3YLVkUonjh+4yAdg7iJDWxb/lOk/7GWiakz1hWkcYC+69xHVsdI6Y14PiDD
ba7c1o1oTGN1uy4McF8qplIxxiUMlCxxInocGycp6aYToeRXQ/TCzvznix2hk7xLWQs7WvgeppOl
YSov/nn5I61Gk4WN2deFDUmV0LeZbYxtakXx21D4dgxd9qh9MESMPqvrBs5z9RuFBmKsU1u932FY
boStChLVMIU5BBlDGILS4uoOX1jhLragqnswIiDyBziyLHIb4DVyt5VRNduoxtPl5Vu9ZhbGuBsO
KrY9VWYNjVC+9kDfWYNBdGMqT4GPtvuuDH9cNidYQR5Zl+EJQLTxOzl4a/PtgFFN+uTLzmUr6/c2
0uJZFARIYv7hphYjnQI639vpQd90b7LrW3IEeV1rvMus+k7bssfW+YA2ryCbXN3xfwzzBW+lyOM2
y2G4loztpMROyZprr9EFoXY1QizMcDebFoIew4tgJoBSXRhAFvdVsIJnCPA5zC4scKGvpDSN1RYW
JvKlAiFYVrvefFHVB1K+BqD0k5QrIxfdbqtneWGUC3xD0MlMjWFUK3CbYVwZ2bgTh4GFx49D9c8W
al1B9tAyvEDMH0MY2FL7msvZUwddjzICmErtny8vxOqGXfwkLlRKUKPWMHyU2GjHYHbusSjAq/tQ
iboWax8UrOsgaARkaZZ9Oo0sadGkXY75KrshTjhC+XCaBDtz9WW1MHF29LTQN3JMA9r+TewOEOG0
vE34PG3bTfyJSjkKQ5dXTmiQ26Qs9wFMmLkZo2P7le29qw6zGhbaTNOXbBFgazaXDa59qqWD3JY1
/ZhVaWhgDbvXQXYG/V7R37S/bjziYCytcHvUi7AdaAmvxuT3AH0qP7aa4b0xvy47sxZIQEozo0w1
SGDwEYz1eR2B3grJOOaH8eDQ1M3098J7sy9/jPDRyiCFHAAdgjwAze/UfzRLx4zujcqqo0OdR04B
cbXLbq3dbUuL3J6QiW9CPgQWWblRfbslOOPEGrNj/xlnIi4ZwRrq3IYwzLYDvhrGpPwpbp2he6aC
62yNxBAlVvT28ZEwJsPDjZpGUquxBS5Gq+onHRIFu2EkG72c3sxcia24N/rtUFejE/oduTJY8tbn
JabQI9cMf2mYp9LSfkOHqRHkEGuRFPwZqHMxGWGc77eZpFUDOUcJyugkjNyGEGjyMIHxETGrEYlb
ry3z0ha3zJWfy1IKmKVdlL0FojR7qn6pIkK+tcO9NMIdO6REvjG2MJJBKLb3FSdPuptUiq3pn7in
vpV1Z+0SQHtnfxcZJdI+I6j9AVef4mhDbAXZx+VDsPpxZune/xmYfV0YkCPAxPUUBnwFxJdgvaZt
aHndS666SiZCkK7dLNAL0w1DB0YDQJRTY62hjnI4qDNT0HvR/yr7zWVn1r7+8u/nnCmDVtV9j+JF
ivKtT2sn0J+aQYQgWluypZX5zxdLlmEE00tBkm/n0b7Ttp7sqkoHeDleuI//4A8UlYB2wm0M9ohT
S0mf5oYx03UDtG+X9YZiQIrogrix+lH+GPnu+S7d0byO1DKMeKBVN/QtwB6CQLt2XnTQm1KCrQxq
Fs6NrAKd7BDhmqLlboJYdAas2EP0LzRtCyvncr4aOgYEfhB/kypfA5TWLn+N81ELXFHAtkHHAm9+
EEtzfrSthvgywgIDv0Sm7lFbYC3G87ZQ4TS8fVG94oTGzRYQCdAEOhpemZd/wfpC/vcDGFeHg3J6
VAHTNpdTA7syLI895/XbIBppWD1Gf/zkh2x9OVRypYafioLJBdwNyaMpSl1WDxE6Z5ixBJ4S046n
W9sbaU26CAWajLxo1aMW7uVsn9duJKpdrt3yACr8Z4iPCSQf/ShAOQxVRNJf9/3zKO3U5q1Kd6qI
sIPM1wtfo10a40KDmpttBegp0r7Wmjb6o2mF1hhZ6NPdHa3X18m23KPrMmtHRX2e1VO8cJN7qPd5
lCWjDssRsK4TBgCLUHCNrxKcLp3jtn+U9pHpDzBBb9vUqR8kW7qR7HLrX+tu6ZT7wnatwfUfeyd7
Vo++I3rPrr6kFz+A3/6ZUbFgkrBnjHfl0b/JXyDH2FjR42/pvb5T7q9aB/Mi16IJaMEG4k9DTgaA
0wxYJWkARWgQlxyN9lg2jhq/J+xvAX4IMcYsvIbRQkwZ8PObk2+qSTsH4yHONyEhdqtr+3aqdrVi
QmtqsJqqEDBYrYY1g4K6DyrKChAjXDpDGy8MvQSpaR7aHpUtEKNQTBE10q1X7jXDCr3fyJWtqLyJ
yVGPnUY42bn2wF/+gnlzL64gyag6JezwC/z8hgxAaoLEY1Mk14F/XWF/RQ8eHryXQ+k5lGleaRV6
cOhrkBkHcWoTjHtNE7YmHjWgOO9VdJrvwuJOqg4Bg/g3g8xOHluQkxGYnf9aPkKAvAC3B9Q3AGTh
IkRiGFmaMZg1QdTyWcRTjVaK2R/aASj2rJ6Jc8E1ui0hZQGt9ojiQUJ6PFKNScYvA3dT1/b/Qgo4
NwMxrwdZBgCTT5eijSALXhEfU2LVQ01fE2A8Q0xEXPZ87e5aGplD5+Ibk2wam9QLUluVXCO4YsYt
0iUQcFy2shYGl1a4r5qMk95JMlzBO8PSS4BVRfyjIj+4verJSipnCixo8X2fomoIG1AbD0QAhbUL
0oS2LsDT88Hkk43YkPOyqKLUlvzqJdLNu0qRbigbDgZrtzVpdpcXbu3Oh842KvxQSISeBBfcS5Rd
M3OatVPk3Mqat9L4KgCDuGxk9ev8McKnmgNaiGpvQmLEqFu7UjEpIko1VySa5rk+IMEBt0XTl39s
5n7v+ZkHP4LQKlMr/ZJuw8NwKDbZAY+b8Ki7Pa6KyWU3wZW2v+zearsbs2hA9wMRBOgdt4gKCiVG
WWNv5IHdmRYuqGN8XfaP8T52oi0wCpftrW6RP+eWL9RpMaQu/SZMUf6Bao//q4XmYWx+ZsWdUD9g
dXv8McUX7BR1NPowhGeDnzhhNB3DIXDI0At6l6sb5M+m52/4OA0jbfLgUae120EZ7idcf5cXbdUT
TPGBzWlG0PM6REzxtM5PYaIuflEoLMWB2/s/LttYA1ABfgmINHrX0NnVuSifsqQClBTyor09bcyj
avtX/u9qF7z698VPFB7pA6hUyCcEBOeePWBq2T5+vfwbVvw8+QlcQtiy2tdKqUhtuR49FWBTWb6D
0HKkO2oGkhH3srW1AquhaAAz4XVCZnTwaXiXaeLRToXHKgaHIgmXl3b0AN5qdQB07GKKLaOdCYnu
aNVsMN8lOAorSdqJee52kTsSxSyu8FXVjYTWFER5O8xwlTaVb2VJkAmv5Q4n1rhbpoYcQxyHsEbp
Q4NywwTYPTjU9eClpbjYUYA7es0/XG0nRrmLRxtNVcXAIHC2xW3h90jyRc/LtefLiYl5Ty3uaJ8a
eSol8EuS7j1tUxsuDXxHla817y2eRwUlq/qkqYTRLkz/vmKiYubbRVXH1kE9Gh569kv2f4zlk9GJ
SLvW15xpBFF13mM8tSuURNIyHPDb2uIlhd5r96FNm74wtmn1pE4ONh+Yp4XiIiunyMBkMTohc3P9
jJWMhlqeBAYWfbySf6s/SrBO70pHs+Mn8PgdlH3p9jKIZQWHaSWw4xkvo9oAeC7CIfcdgkhqMong
7A6b0SUf3jtxJ2gBYZ7P/53dsE16a2Jn76N70fW56q4G8l4wsaHYz9+e8qh6pQK1EdsbrIi+MBBH
NJvLzq36hqcNeLVR0tR56btEkumAaVicVEK3+vALk7+jX9tDth2i7WVTK6nazM/ynynuxJRgyjRY
DlOB4iQS6JR3ZrYddYFDK3fWiRXuY0Fybp7qgxUj3g7ktjZEvAmrH2Xhxuzm4lT2kZaTIoSBiNjM
fw67TSAaGljLXGb2OLRDZtzvmYhCEFRSFXYg7tdD2YUShWUobhr/xDBOqBwpBDbiDYipIKojor1e
O9cnlrl7SqIJVITpLBlQ3rdoi6eAsvxEcXBCn6JwKjTpROWtVZOYICBgU5tB4vwbTDEjL6EdGiWo
0iT1Uw6xKTBVxmCPG1srAsWYNOL94FzejCtfcR5b+M8o76dsRGM8M+Jm013O7mTliw2/LptYuQRP
THDpZ+X5Ey0HmPANWx6tSrfY3gddwGgIbttv3CT3il1a4pt1dddoYNCBJVr0T1pbXkXezAcXgWN4
xEJSp6FfVfLGlEe8Jkp2TIcARF/A3RiWHEeWoQX7sGOYeq8cnz0TTwZd6a8QElEAUVqdlt0NvXYb
QeHt8gKtBISTn80nKWEXKFqNn92hnkHyTa+8mMBLZu5lM6vfAYq0wBSaIKHha5u+GngF5hlRtmeT
+hKaZvruYxtC/FilAZ4hGiJ7kzGQrMmYRP/7R5YGLTGcYWUeZULw48JFUqYQVAuB2Eoec/mQJQLv
zjcy/n4dlxNMaOAcnf98EY7SDvSiXoS/v0ajFkO3mKOON6b8dnkNV9CFMAPgLiol6NPB1qmZGfCh
5RqUY5LwARQjfbyR6XbwHeb74Ha+1San7CzdPDZ2+aSpVmPbxNKKzSQKjWvuMsyZI+2YVQB4JGoT
FEo0Erhb5r/zmB2bUdqOLREhpc+vRfAV4R9M9jI0xvgqY5NkSpk0JYpwo6U9ydvOkV/SK++oX2uV
3Vj6dfqZ2ekhuRJp0H2z7pyeZVgGj4oMFgqMV/EY6UmWW6mQEYB7xqbAkvC8/lIANzxg/H/mLE4a
YPmbmcE4zGl9nw8JJIOmVKmoo4RhfgfiB+TYflKHkGEya+ZQ8Bu5fV11QMizNs0ssHv4GGYv4+DJ
09v6qZ9yfDsqx8aOeJHoPp43xpk/wHqDUgz1TIzlnG6csk0TpkYVOu2qj9pMobduYiaKrUuGYZUk
PY5VghQ9gTIN8iwRnPF8RhaJG0aC8BZCw+t8DELxEuDMKxz+aE/evQ9qFUcJNWrTVvdgJH/rUKLe
YQI9s67SW/UGDC6CdOQ8xp3Y/778FsdTUkDVJpuwnydfPjt44bbzXrVUkFqtnoo/Xn7nEwsrICzo
Im2WxDDqhxjcHhU0OZXnyyFg7UhgThcIW5D7zIzrpx+yrcGUX9BuHgIq7kirXQcm3TJvwhWdW4bk
CS7o8zwOeGEMUIM5G0SjZ5xlIMqQfKWFSxh/gpA4sUgg6LWvWkC9GVkWm68FPnJ6OSEkmFMAnW1M
FdN2lUDMYHXJFha4VHEsgTAB2zbaB/l954Fj8lGODmYMYhbRzP75HYfVMmcdVlS7wPjChefW6ypI
YfXY5tMNxgHkcucFbtZbGshwhUjz+T3NH+mFsTMqd2Q2VTaPg1Wlk5LrftympWuAO9TfMXUzUCev
b9MQ0/U7AyQel3fhitDuiaf8MJwnpfNMI4yXN/W9PFjSs2mPbr/9TK415xrcboGjb1+VneXvC0vB
QAsYm6zMBsOZmwKZK/g5awdvuRTk9FBgbBmIr3nd5fJYoaNp7vxAEEHWAujSBFfdKALT85R5+q9N
nHbYE0AeJ6dv0FncSIZdCwl+V48FGFko6lXYTHzpaMjiWM2AIrX9YlM3d/L0RqKdUd+OGMFrfht0
n6jvhQSe4yy2c/mj1v666IhDjwK7pgPhjgcBdyy9kvlRS+FvCmFUKIFYHRFEyzUPgc4HABjM0ZhE
4izIU1HEhM0QWQptmPQaxJeCbbFSf4MTaGOBDw3iCpQ/j1UpyaUXY2AGigMeO6Tjg2LupPjab9yc
Ob4ZW2UNoBv+FbQP1wLBwjB/NmO985uug2EMq5nSVqE/o+ZGGZ/r4kr5ewz/iZP8UYxGhKJidrIA
3Xc9fhQTuZKC0Ll84kUe8UeszBI2zsNcAaUWm26T7ICXiMd+ys0OQGeBtbUDvVw/7rS1gO3VsTz7
BOyV/l43V1H/47JDa7cChGfkWccOw+z8i6AotKoqG+iIGJ4KyEoV/g47MDz2+TS6weBPLgRmRSyL
a4s4l+nQYAXqHQSIp3FqkAIamjMQL40fmwa09LYkP+eKNZqg33q67N/KEoLIH6zwIIcHsyNPUa62
nZJLDLYaE4VforKnomHTJtHDUXDMVkLjTH6CDiMedjMRz6lXvuzh4Qs9SDvMQksZwxs/v8Mw042k
FFcFvQlkujE0pMeX/Tv7fiirozFnIJ/EGA7YTU+t5tQjAJVnOL/Af+Xtj/KbTSbcZ61/hbr3/rK1
sy/HWZv/fJHaIT2KWFvCWlfuJeU5qq60Prifqh60C5FFjVAQHEXecWuapVMXhRXsJfWwSXV6V7Aa
ikWJGzbRzZCDe/Cyf2cJ8ql/PE7MaEii6yGo2jqlQZ3zqaq/Sv1zEM2GnZfUODtcsaExvDAqMthp
TPJex1FgVVEmHaA0fiRpCpXlYWAgrh6gnADJC7ch3ZfUFLEgvIi85YJZHRqjoszeVtKGGE4BSGyL
UZ5BSH6++hkhiYD9iXIoyJVPtw00E1JijviMQXGdlpshvkeotlj1Gog68KsbdGFJPbXUS7qZTQMs
meQFjSRQJGZAW4HVvY0Ny+9FZ351BUF4inI4eEBQjjg1p0p90oRgtbObEpZCxUlxwJuJXDNMTf/D
1lyYmn/K4uhFVVzIBYWpQlceDbDSRRoqkT3bV5pI4PIsZs67c2GKiyl1JGUZabCIqm/eg1YW2Pf2
p2rUAo/WT8HCDhdNIhXd+D4oagygunRyMvCIkaBwMuyNMnnCLHYKuS5MZItSBdFX46JKrAdDm1dY
ypKiOETM3EqqFhj43OkzTRRSzoczv1cTzDQKZEnmhT39cGWaFzNVZA0JnuF3Uig2AFO3xuDvmzR8
87IU1ca6/YpAChKb2TEwZOBFaicqPQet4lcVc7OXN9Js7+TBdPp7+D56J+lZ0bffqw5iJrmyDbWz
koCBfWUjMQccPUXd/0Okwe2L3gHqLrj2uR0l5YlGh6zCl5ZzCFZkuqvmozMVlYMrRfDOPS/hw8Gl
MW5bJZ2UGyDdrjGScqDdAUyOanjsUyfXn0F6mpivAZoHl9f0vCLJ2eQ+clpODUYGYVNVrrLwNm2w
kIXTRI8x0sTWUfNrX97FkVuDvK65Ho2d0l8FzYMeIr86hL4I8bl2ghdLwEvsSRKEYWiCn1Nr/nsf
15+MxNti8P72dfTtNZCIgG7PEthc+FOQatMwh5lIBySDZT9Q77u/vLJrVwfqIf+Z4MKe6VPmYfoG
CxvVVq0ealz+k3SnxC+eLCjBiExxm5SZzazlioNRQTAwSO9rqdwUOqjoMzxsBSu3/oH+uMXt0aYO
vDQBHshGIAIjvONLAPOpAhmXdSMzmTnKjSj5cw7Fg2mEtYRTF9fAskQBaP29Q0EzwSdau3PBZPif
Gc6XKkxyr5zq2p6y66F6YlL9Vmc3edJsGEoiAQjDBVna6sWxtMidtgmCZnLUwGKbgeo235m/4Ry9
GQvrKpTsCaxR3d8TliKozCJq36TNoCw9jeIN8tCmHbCWst8cI8C1JL13k+YGI8gNFXDDn6Nu53O1
MMZlMUXiZ74Wwr+woO4Awt4gBZi6qGyv2HS+YikdxkpecvMe064QAm4VKxFxUqyv8eI3cGfbz6YE
1WI4zJhleu+D+gCyxbSBdAFuMAhw9JVlqLe1/uPyeRfa5Q48hFwCHQ0CnELggtB5kLv7HKwiZFOA
QVhKUqtgoHxSHQWZwWXTq8dl4TF3XLK0k6JshOUCXQG5u5rYsO1EL5r50/G3L1pFCJZInFAj5TJ/
qYe6gOS3tU0m2QFjAl5NTft22ZHvfPqSES6x782q0c2hAeO0eQtGtYa8mua2ko6pegOWRrt8Ncm2
bm6M/FdjChZxNRgs/OPOiVTGqtSZME2TBpSMsjWBNiXASANohJm5KyRd1FVZy2cgQqZBUhxNVXCd
np5Mrcgi2Z9gUSqexu66MS093HhFbyW0tNpmJx7/PoOkz8fzj0X+du0MktRjBoudvm2Iy/K7MZ4w
GJc7WTAzGGEutUBvTDStsro/KbSbAN0E8IgftcV4T5xpA1p+uXSsh/vYu878/eWds7o7/5jge/d+
m5X5PMpkl5BIglKD0yciwj+BFzyMKFW8XkpmLzS086s4d/zxEAS/L/uxngOqkCyapa6gw8ZtQ9lX
klAyYCWJgx/4/61SGbtKL9zIm8BzTrc9u8/QX0LiK+JEXj0BC9Nc8J6qNJ0AYIBp5aUYAstMOqsP
233r/aD9e12KdA9X9//C3rzgi4dhCdhC1HfzgprTlk7DFuz2bpETKzW7W79kW3nmXkhEvKsiN7k4
nQ7dQOXZLDGlF8n72SVlAAbMcZPTd6VL3Z4Uovfi6tZBo/17rh0QXe6jtoGams2ElQ3JuCFkgIZk
cR2CPcwwpptIeQ6VcTdAm8/Sx7BAng0wrSm9yrFpGbW3zZlopHT1tMyE2wqQUWBt5yKPCsx6G2lG
ZU/lsE1I+zAEVHAgV3PS/0wwmZvq6wo8SKcAJmhr9doNHi9RvDVUjGILEtK1NzGSm//5grfD6S6S
Wk1PzUFHigHhghAQvxbdK4yg7DJhy279M/4xxd1OmKr/P9K+a1luXAnyixhBgiRAvtI02x7vpBeG
jjSi955fv8mze6+60dxGaO5EaOZhIpQNolAolMksInnZxr7d9vTRGN5bRXQp/H8cwB8QzlZy2s7y
1GI9LAuQzYNeAppwk3Qf+ShW5S6Gy0mA528jGmURAnPHH/MFXQlZTKxObsFhjXYIFRRT2x7TO5AV
mehWre4qJgjBRZ+U8wEQo0yMWAJoThyGxnU/8FjTC8LuVRBMZoNPHH/QonlpImqeZqOx7FuO5owx
Kj1toi4oe+zbvnvV5M9gOMdSEToZMQUM0uxWV37WmLUKCnStxRvfHwVgq2Z/BsbFfIrZsqKeAFZN
uTWld2Wv2VPwoylEpRwR0OJOz7w0DZQabyQARflDPHgKFsUMyI8LKm6iPeJckl7iAkhiGILMkP8I
sudQnjZZ1Tzf3qN1GDRaY3QWY2E8uVlVFmHWzHBLCoYBB3VCHvt5BNvO/4bCOYo8KesApY/aHlt9
q5jhC+QOvTg3Bc/k1ZsMI+j/WQznKrqIpUFnmPCxePfPoaf5uatH2xbPySpwZtHrVfTtOAcBMchB
6wrAYaAxJHZJeiuORK0AojVxZxXJmtCkIz5dhq41pyZmGEPvIvsRpcbstuizbDABNaiums7dy+1d
Wz2/VEVbDjrzwE/Ara+umrSlpg9o/YDoeFRqR20dNbRl5d+kMsF+8F8obpVNiqGTvASUonZHNZgg
pvY0Zii/yV3w2dfpTkUBcyghOHR7iatbeIbLuShNTsY+TiTEPrCODixFaL0OxkGQyFzdwzMUzjep
CUi31WV1hua06VMJdhQFhXRQf5e16QpbO1Y91Bkc56Hmru9MJcOi0sDtkQjuS09tvmu0E3w8EQ7n
opR06I1KxrJI1VrjEjVWEZLPyXNXxKKIcYlarh7C/12TwodPkITN/MgAlhm+RsMuBA9lArGFzp4H
30qT59n8PcovhSaamLweR1+eiGfAXDg1SjSlcwbgqDHQtP678c1gY4yQnYIrqxLJy8rnvp8sszec
AcFq2YO9A6peRAWndc+eQLT+MGWyqLJz26RQGL+8hfKWaai7Y4/b+LXtD7rx2BbhPk7fKP2e1CJl
vGUnr78+5tWha4T5UX5gXVWmsqxTOKE6lS0og/TFaEVqY+XKbsx/TClahMN/c59/jeRA5QAzfJxH
GBOfkKiGc8UDHTNXbtN+a9R/KhFL8nqG5QyH8wBSN8Vx42NpDNwG+S6LQKT3M623Wf84KZ5CdmP5
q+5eq/QRYzPObe+zniLDW0BG4RRJD75nQ+uksB0GGFfdunp9mDsXBNuWWtyVxd5snZhZXVVbAQhH
bgMvnvt6P/+L+zXZeBbD5MFcTX2CRc8KsVJ09Puj6MCuplb+LI2fwJx6qU1TBRBGjuZ7rKJkW4pI
FtOQCUSTpm5Dp00a/HVf/Ndx/bMy7lywPEeXcw+z0SWGreve5jr1bn+89TvjDwQXZeg06hoZIgC2
WZxqSIpGxQvD9X8bZP3E/QHh7l4wDBvSBBZmGzU+S5N2zcJTQFSrwYbR8alN9rO0vQ0pMgruxKWD
nOUdAWTuo4eZpXu/yL/fhli/Mf6sijtsVPXRlGEgqK3QSpzXp9wvvI6eIrBR/RugP/EEt0cQsxp8
TYV71BgmwbM4sEluuP2YW4Whvd/GWnXFZx6Eu901oyItXUwOxEcpRQ9Z8tagAt0Zmy7AOJpoQnT1
G57Bcbc7LRsFClCACyBJGN1ppV0Z97kucE2rxnCGwt3tEAalGNkCSp/MO13vfikdEUTrtxeCsuPl
FZbKsVnmESCiqnZCRCeSatXSQ1ptbu/P6nk1ljKMImuaycuEgIObtHGG6UMyFidJU080k99ozZ5u
w6w78zMczrgxQ5J0vgq/oA7vKGUpqhtHG1WxWj1w5RpycVsw4oVgNhXgLrZ85czPcDn7I5PUNN28
XCJoqar7au/PqoXHo+Pno5UntRuaP5o8/FlCZqasmJV3zZExkNrd/h2r23n2Mzi7VP05V4d2iUjS
bl9q5aFBU1c2jhaRRCPMy4purZgzzszUywGvr9rusl86DKeO8bhDW/HwDtpWgVcULOuKFb9J/ByN
uDhu9SYIIxtY5mTLmsAzrjqR5e4C5xhIcgxuEzVtpDEbYKTV5GnNP+jUKTEkGcmO3r7WciM43au3
yxkat1dmx5KWjdgrefhO6lfaH4j5NvghZhYOebmZ2k5wBkWA3I4ljS9pUOnB8vLYCqidSycFwxd1
cZeprk5dVZQOWvVff1bINyzrYQiZIhLi0BugRUCmYY7bl9sGv94qcobBPQ38Bu0++YhFyan8aEaD
uch59hhuJb2jpONdNcT3ctv8rNVhtpk2vzb+vJMMH/nD6D6qF3a3Oo3dIlV9iKWDXmaYCjCKmxDp
FfxSsnJgFjXJpXFPX4TKOVfrS62cQcTITlWU9ZvAw7wXhqOKcktiTGVWyT7sW08rEzBqwlPFw25s
TVES6Jp4AN9qkeTTQZ6O/tqvUPws6gxKKA13y55MNihmMQZqsw/8B41i7E5vrNb9Jn+2tvwkHXOv
fQVrTPooHSfv9rdYuw3Of8RiOGc/olXB5FFK+BQVqDDHQdkUmk1VJnCGayggnvrPcTaXDTlD8TFm
CCFjmEYsz3sJdaO01O6CCsref7+acxwuzoFYalzGDAcZWdyt6hduxTB7oImS8OveCQxHTEZ1lvK8
QRi1K9DWhuUw+trT2Woyp2sxmDm5YG+RqWgWfv0qxdA2FHLAh4qu9svPFwxs9BMNlpImdsomq+iO
GWrAkJkYw9OQQ14xtqQWFEa64KSsuo0zYM46gsiU0gING/bEKg+Kq94gkt1avU/OEPijGGY6Qil8
ytFACDxvSgopTLYtIDt92zRWL0lwBWLaBnJ6SOBdfkPQipljMcA08vBJr9wIDRcyolLNxXy0AGrV
2s+guK/mj6SX83yBqh41ZbBoI4PcORbcISIU7stBHRzqNUuuToqOJhoDInR7CslrVy8qNDeDw5ip
aP7nQCBmLVVqg+1RQKYcRMcJchsyqHyaezN14yS1KlVw818zOi9ucZnoQYaV6dBRutyoMu2TLGGA
bHMrOelP0wN9ae7Ig7+RnUWYDDP+/S74jaDutoGsHeozXD6yIXWSx8rXG2neGczV0TgbP5Dg0CnO
FAvKWtcDs5eL5OsMUOBNegTCuCs90wpcFlgB/D8EZB+yfQYxNnO23mUrfa02ECdvLSinSoLnxtp5
OF8uufzMKCKrEdVgPvO46eLDNCG3/GLUDlV+3P6uq4XDcyTu5OmZmZMhABKJD3DJ3dQ5qnzQdXSW
qNuabipoZFeieb5rTjTuC3OH0DD6gPQSvnBjFacZYT6mQq0xgASPFb63r/7ToVUtzLQ4P3w3EFW3
VZExceeGzEkk9zE8NkjyNv4LfYjfG4e5kYsqnBdgQx9jx3AgLr/TnypH+t6CtcJrPkpYd2k3W4RN
JqhE491W/VZv5EfpEIneSWuufSE0gIAjgaAKP2iMaa85gd497rDxzo9G0DaIrq01B3UeZXH7XudZ
m8oTLo/ct3Swq0iZ5wsHFVYTluco3D7XqR5p83JFZXDo0Kdj6QlME1r4S+3QS5FK0FJxK/l1lr3B
3OiT7N62btEil/vtLLLRUNVF4yLgleJxkDBqiPbBLBcVWVcjgPNV8u+hNpOgBwJ7QvqhNjZNc5yH
NypBXD79aOJXudjq1a6an24vbu1yPkfl3kVSOaLfO8PitEraJzM7DOlvUNG+N5P06zaS6DNyTr/u
5SLPwfpus+lBV16n/rn1f/9PEPwTKO7SLmcBFkOS2SYRAe3rvJnT3LkNI9oqfl5zNsxQ74blo4GV
DdkHBBqdsavJfa+7g/IrVg6F4sg0293GFXxBPsQOwrFX5BCwgf5RI4XdK486eb+Nse7V/vtu4uNQ
3QA3QVZil6IBzaQ96LgG6cMwhkOtk8/YeG6MaHsbcd1L/UHkTvdkJnWq+UCsq5MvI8TNIDEiuPhX
MSAki4FNDEJfdV/ljdEow+JBSBfeFeaAVJCpFd3P2ytZ/XaKZhoayM0Mnf92MrqdILyxoEBUeZKs
CXJP6eQQSYVE0X2AxPn/hsd9uSyYpwTkRPAY1VOt3fvJJpmOsfEt8x9HsPLcBls1vrPFLf//zAsy
OYoTmQJs6iGPru3qpAELgKB7fNUbnYFwrjYJ+gHlfYD4Q+WC4MqWIxO5BuMeTS0CsxNtFuduaZDH
JJEBBU5T1UR7jtvOn9P4rJKD1Aqq4avf7k8agC8msraZytRHoMLAAD0Ne8VwokrEN7AecJ6hcOaQ
a3jlo2UU4nmn8L7ezlvU23fZqYRyVWyhhlJYkaPucls6ZRs5s9KT4RLB/l2T7iwh2dlv4Kyk7TSQ
xCQ4Av3Pe6gfBW/oX/z18UJ0KPpVTm/rHrNne3o33M5W97NutxtN8Bu+Hix8rvT8N3BGhDzwmDUB
vkMHvgonG2z9aTw0Xr+NP6uf4aMK4k4XhXvFvX1A1sPRs7VzFpXmZKJNBVyIZBmShVzLod2SX/6v
TrVQDZc3xKo+0ddxX6JxnrmZqP64enjO8BeLPzuhvqYliRkBX38+maDoePePQ+xi7+UNRNieuoP/
RO5AMxN83l64CJe72GPalDrNsecgM4+QH9FOs+QKxX0FKF9PkLPVsQTzCKOK1UX1Z+wfIBaRxL01
V4K36fJjbxjP19V/BkP0xldjc/mIIAVOQ/aPijcEZCksWf09hzKeNTJy1KL24FVn9GfrvlgwzlC1
fK7DfgJqV/6SfM1JE9DOpCC4e6HIkUbN5vaOXfkjUDkviVGQf6HD3OTH/efSpIksgaw9LhoHcqod
80pSCc7DV5Xp4lMuhNFkaSVBtR9PEO5xAFHKIMwWgUBQ1k6udgKx8k518gOK4HgYzfAIoTPaVpHb
qB3mnvNjbxvu/vZKrzPW3I/gnGLEQBKhLUKPkwdWV2iif5oH32lO0a7YmScQZ/1K/jkSK7kvHUMQ
Wl8FHRw05wsx5BPWSb0o7dHJGsEwqQ6CO+za3XIQy6E5sxu1qo3eWIS1QY2ETI32/Xu8od9+6nvj
ft5CFP2xPUbfs8fipb2bP1GoDTRbcX3B63/xa7f2mfN7bEZgKqv4ESCxreKHWN4o6jbLjgUUQgS7
KfqknIsLUjmH5hOgmJV+w0wVHa3yM3s99m/Sb2OroUnAZQ+3MVchoSoOcSfQuiKGvPzEST7mkzEt
rCkKmJA70y5DQdi4wjr5RQ/0Xwh+F6NIzqUZEEXqKPcYeMi81pEsdv+CdpifmKn+TV/ea0sy7drN
vMoZSssAA/Um+qR33SGWBF/5ytPCqChYizSwdmnQJeGKPMkQs1ItVSjLKHsy7HPNnYzfhS6KyVeW
jVAcpID4N8TTrlqB9DTrpkg2YbxxVGzMLui3OZoKZovlOg0cZobGKZKz8C4ww65w6iKr7oYhTZ+j
WY32aUaywvOhHhBbVYUkL6F++kwkozqSeISKN9HGCjRaOnRxm2FofCsuwLzp0iiaCPg9I/0ZjHYx
WgYbQndx06BhR0oVSfRYvLpQIAOE6Xm8CsBeBA0Uzgv6UxL4dY1Vqokuu9OQ+7bWNNJuaBfAqgUR
Mhk0T5+6wUMp+68HAxd4g4E8CaNXMtrKLs03Y8MQJSXusoiQatOyJPgwJrVEwqYWjZle3yqAWvhj
UOsC5RXlVjqasRLnMZQw0g7dgUzJo11YUgO53HEQmOgaFHZukYkzVYJs/+Wq4lKViiEFn3M4lc2h
MGj5SOLW+DRKNRoFWNdFPEw7Uow7g4eKgCWHJ5IcMTw7NGWFa8rOX8z7Yjs6uuJ0KTSQmthKjhiV
2CTHwDMc3U1dOKL33BNlrlcWfPEbOMenJF07BAN+Qx8fdf0tZN8SkNLd9nQiDO6jTokcdIUBjDm/
97v7OtzE0fNtiGtnevEp+QR8Pc5NK82A0OZpoyjpFjGP8/cQ4DHCZDb+gOFuWeXZlcgGLa/A9o1n
Dhg4I8oehjwRrOI6Ifk1//oHg3PYfQumzVYCRuWmoRs/ZK/GUd6RwFX2phdaSmnNos1Z+3Lny+LO
cROxEExvgEzn2jLBUNsLAt/rtl9uUZyJBUgkF9KCUB/Zc2iTGtUK/UlzqJVtBqfB4824Z/vclkXv
teUvvowflmniP1+TszsJfFbmGNagFnxMH5Y+Atv4ph/IQ2QbO+aio2Zjvilv/cm3RS1fq8gaAWsl
al8KiKgubYXqPbSSKiDTIrK0/CX+KFhi6aODgq88ft42zJWLAGQGYNpdJFwQeHNgcC9m2tUtRDGU
+6lfeJLQKxfYI4XGnjf5mHUUjRisHWh8Woxro7sGEvecQ+7isDDLArrDOUI/edxn8Q8Mb99e1XWw
AIQzjMVuz45brdYSqHeBIeVW9Ltv3uXAiUPRgbtqrV3q8EjegYkGGoUoZlyiNHprEF0bc9t/lffl
M13MgmwqA9WdSfCMXtmmCyhuQeFA/LGWQOeDERCJxlYWPlMQUoampVAkQe1qFlTpVr4gjhZYU3UD
hHIKP72Y6r2JLmHQ4JflfaUOVqIhs4uWqFLUE7MKBK4n9HaoGAHnWxoCQiuWJz0qJ5irnyLFMkEq
DcICt9Gqp9tWseKtZFR2/wPFP9b9UivkuQXUtBAwNfn91JXfbkOsGDcsYtF3Bb+zefWGrbQMMV0J
iKEPnMxXHxLkm8JE1Dyz5utRGYdKqbpQ22JVl6bXoT9iCNIpw9jFppufovQgxW8B2enQ5YjQk1Ed
5tEe4rsyfQDx0+01Xqf0Fg1JFXulg4BIRTB+CU5bnSWhr2U2eURZDRmlo7FzEy/xkHudrGljPkp4
x0IzpbNeJc8XnO21XUQ+T0b9EG94wj99ZElifZToma1gDjXrcCSize0Frm0iBtyXFgB0bYCG7HJ9
eqcXPsXTAmQhb3qxn8mjMFS8JiRZvqEG6mrkPMBgzavAaVE/0UyheJvqh2RwTCvf9Nb4GJ3mxxbN
DdLmB9lW29vrImtnDSTZUDkxoHhyNWQ4l3rR6hUWllmN1e0/GreNLQyNgNCtszLrvneIZ96hgenO
39aQmtlldgJpISuwg43ox1wnJpcvcPZjyOVXTuasLtMGPwYND4ppIW3m2+g5sNqHeIPnpPzBniBe
jQdSZN/9EnyI5e/mLvcLbM5zd5iFUED9AOWrj+T3tHeUwK0s7aH79tP4NXvjFj0g2+FImRU/Mq8o
LMUW8lutGtnZ8hczP7uiukqLy3rZi8I1n9WP3kJR66R7MDp7dKXTI3ksBfn+634I6IHDJeEdDdNW
QSjNQeKyH4K6gNJs64Hud3KbE/Je903jJg+jAGxlecsr3YC85qJCzstcTkFS1HONgviQbOVMsuZ5
G0HM9PY+rrgC6PWhXQdeEKE1fwEbelFFpaHAhCbFxtQgGIcFCNdpe4Try3A2LkGELJDtvvxmPlS1
mrxgENC5a7zwXRss/0g6S35+SD5CN4i3SEg01u1lrR2NC9DlHJ/ZBpHCLDcygA524wVbxTIQ/26b
b+U7O5EtuQfHTb0JT9lBWVQKBOAroQa0o0GBin5GShD/XYIzcx5LPzMgmuH4XnWKd8Y+0Kzxkzwg
LHzM3yJH30XfkvfoOfbab7fBVxwUSGwh/8TQLQdobhQhq6BzEPohYsP85Id3UXVi5u+BCPzgitks
jPAU1M0USZ6v++3s8xpJlLdJjrHFoXpTtA+a/r3tI8+gIpdtoMn3KuWQN107gWQ7B+1RZQ2JQ/J7
TNPe/lIru4T3gQrLB0GPirvwcpdI6mt06JfHHobjspfB8AoGasOdrD/5YFyUhJXWNe8BqkH4D2hk
YvaQH9+Isn4C7e+U223rDS7oun6YvZNbMdjXRS+gtVN3gcUdAAkdQiSsgYXJ4+wuOxm/wg11ug3Z
kHsbHPAn+VMWvTRXrOICkwuplKKC9qsCzMINIQlS4IoMnQTuWD2Fd621NwLRMV/xkReIy0PwzA4l
WcHQcwdBQoYL+Kf8lgR2a027yWoc0/WfFTvddzuRAsmyDO7quwDlDGdoSAGmyGWZ5vMsHTC2NFBb
bTMrR4vlbRtdi1LPsfjESpH1Om1HYOEZ1rgQSUKt2dae80PsPLDH5jlwbgOuflCwJ8BK4UAUPkcM
2s0cXk2Gs+wme8Z1E2svFVrv/hJlUeRZmMYwHgISQJ4gWpZ9ecYjBS18bQJaaqdUMBgrYjW7WgoH
wtlGVYJIwx8BovtQyoI+sJp7jchRXZn8IvoD8RQVz3BMZPGPPFkZRjqOUP2JCYxddYagFJjAlUP/
QgAG9G4WcREua992ZQn2c5DOjZXp5JVjmE9KiuaJz7/eEkQAEBNBVzyTicbf0kVd4h1ZQiUJE/Bp
NWKC4z3462cBpF40kCQpMnYdDxBuLVJThHrNQHyeh+qj2vWOniseCQR+aGXjL1DIpVOY0sHvYn9B
UZMd5no9JeruVdZ4f//FtIVxDTUVDWl4zg30I5LydAa3ep/qx3ZUT4xhJjjr/gWMjhwxQa8nmHr5
mu40S4TWOsriDWSuEdAsItGSiHV7OQsXLg0bA3U53IKQU4Y6CndbkKLKkdGnUFPW9c1gRi6o9r0h
oE6Txk+jNDhhKMp8X12/HCR3WcQGBvjGloFwP9LQmO5G5Y/Ab51kRMYu3Wi1B33O2xt25beRNUYB
A2EoBKsgVMmZOJsLWuotKqqG0SCoxtNkKMHxUHp0Np56PxPESNfdhAseIl4ktsC6gOzWpR2Gvtr5
XQadjsGvvC51S7rPTK9AGz57TZI3RXkMww8zEFTG11aJuShNQ0oDwRMvzIWoaoiyGslWtd4HoV2M
rdVEh2aEvHMvyPCuuCZU9xBnk0VvDI+iywWSPEnnqgAUguBdpvrHLk0w+1r97sz28fberUERBISY
/MKtgcvpEkoDL/2g97AWnfYyRsfL7mSEU3ssm0qy2mD6F54KAi+YNgErDV1KX5d4A0FjoU9wIGpC
XUw8WAZDOVKUiFnbKyg4IcpFMgYDneolimkmE6wHNcRCSRhmZwJmoav1MVJSDe0TxWbK84/b33Ed
UV3WttzufC2vYnWf1pWx9G7o/6QTiPm0ypqDurFiI9k0wkZyEd5yf54FaM3YtAULgVdm0W85bO0m
H/cjFNUxnPJIa1G8tOL6wXv/Z3ncEZ/wzqzSBB/UyIdNKb0oVN8UIu3oVRC8fsCut5CK8u2geTGZ
UO7FGsaE7Cr1sUV3MFWSv7/3GTlD4b5ckHV1Ei+9PGNINnLtf3RtdVLnn0FUCzoh1taDYiucIu4X
cJtztq7O4A2Z4wmeuH9KB9MOJMkKRc535Yb5mkJS8A8q5vzVr8XaVPsQ1sMYoeKE8rscvfuosuZ+
81hFPzIm8BercOBdNVQZJFqQB760u2kMZVkrl1tzLvcsOabqrxqtp/Sfcgh2vfp8+1StRIEMUjUI
AhDY4Ctynr6Wh05uekQciWn+lECyquaR4EW85gARnqko+SBMu5rmwiGSNdLA1yKNs5O73OmG6Ttq
GuhA1AX35Jo9IEpjKC0tJX++oBUpFd5wDG0rMdtirtFK5e0yAH/7k12nb3E7nqNwlwfVoiw3Kyyo
TbXslzTrdO+Pav0AEcfpVZFmtkV1pfTQtZIiOc+aQ1yiVg6qjdi8J+bQP9PMJUO/u/2z1nYSn9hE
7gbMvVcMC11aznkaakjwmf6DGpUPY/V6G2F1I1VIc8OB4I3FDzOSQM/NqV4QoiqJ9r2cKbE3qgo4
p+JS93+0YS/KlK5BIvEGlRMoZsowocvD4Leq6jc6nDAmJz8G+X1O1McS9XTMAWSb26u7znFw28od
PDOadD+kMB4JCnvp4NHOpTMGG0KLxk5RqRjv8RrRPbp22tHVhKsagqAa4Zs7FSmo2ayjs6ms211E
1d0cdUc/HbcTXJlfd/tEq53bCxVBct+0L+jk5wEgIVVltRq1RuNn6ztp4Lvousyjf+HP8L7UIRqF
R+bVZGU/Tb0WSPBnbR55HZM/crncFyVqsoyc2gm8RBlzb69wzWogmqsu4pKQ2uadWljNox6bCLkY
CnDajGbjLD9oBeoshi5Ixa2Gyjhvi/8EIP5cWihhcaIXHSzUR+lGTQZMTQI32MTJz5GBTeWu8p8Z
2Qgni1ddHSwGNqOh24hnrQrRLjsn2tIS1zBLybOHuk02vpDDZy0KQnb9PzA8SVVjTAH0QAEj14Eb
tG8SihZVsQmn2epF/HJr26ZDTBbdYdBPuyIADnRJiQkEZBH5+z2Uh41fZjUwW2rHEGJmiXfbSFbP
+7lv4a6+AGRxaNjCbtFOvYvqp8JghZUUg5fqwYbM6bdxxlBTdg8eI8GNuLZ36IBARQKBM5JknM2w
qs/9IIbNJJWeWKWu/TbbbI/KciWIxNbuBPSkwVX/X84AzqVFrZoX8yghPuqmb0VlhpY6iUSAV3dN
h34Ehl/AKKEuiz2Lk+NuzAa0Hi1Sq5OFYSOriGNc9SDMFtLEXfVcwEPjrY8UD9zIQlx9CWUU0jQP
M9r5aNsayr411SA9IdgsRwuyoSb1wj5uDIsOJLnTWj18IiHpDkZXh4I8zfWa8ZyDZ8EvQQrF4MvQ
ujroQ4kowEYlwx2oNfkgXm91K8+fbhvp9fEDkIHqk4aOdcylcytW+0HvVBOZfr855vT7CHmjNN/i
qYqOMkFYc22Ul1DLms/2EVqGpQqexBysmGDcN12zQBglCiFEIJxB9rreVMrSCpdh/rn5NKXeSnRB
ILSGgV4meEXkSzBbx52uyOhreQzQLgPCW4em/TZj6UaVREmSFRi0XuNGM5BFUFHNv/xek4JwoVSQ
b84b9gNUIx7z4T+CMvjrmBbvjj84vIiAKiEdNqgoFNAMIgKltGmk0fV1ReAOV5djYib7i6gCbU2X
y5FMVHiaiuKrTX5vy0ZhWCYtcqvtRDJHK44X4pEIVJG3Q6YHbd2XUEFV4wynJkj7oD2SGa7BMDhz
MorIMervtAw3hlLZs6iH/DrsWcp9eMkhiYvRD57ciUZNGPsRUI00fSnr+o2UuKVl9KjIeWPpEuRY
AtO9fXxX/ISCBjG6SO5SZCE5G+nVIE67OSpsn8mbXv1Mp8GbEWtNuog8f/mbLtOgMMQ/SLyVgIcj
aMYRSK3xqhsmrlBX8nV3Hr/rmDlu3UpUPri2F/hitMkg5c7Ydb+zHpUgeUat2k7q9hUpBSgEkNjJ
1VIkdrZiLkBYpN7h+OEE+fZZcN6E0HZCNIdMwF41YhDPB5XrN+F3vx9+zZAmxEyPTYr8QUFG6PYG
ij4rdyrStvDRK4/PGjaVxQaEcXfxsKHkPWKG20gfjApu7FWLAdMzNSFKch0DdUzr9LFJCluh6KYK
H0cyObJv9UwQt66dBrR9/j8clBIuz2ANFb3Sp1gY2EeQuX7XzNn2Y1vSPzLz3ZBEPP7XgYgCKN3E
wV/uMp55hGEMOQxqOMuKHgjIMNTg7wtzyiLcitgRVYAlrLpc0FilSDR08F+lQWTMOWPOMGkz06pY
mQtO9dpikDsGA9OXN+GL4aiopVJKGBqfg9LS9QdhSPUVVXOnWTdR1FqaSzGiwQc6XS0nSe3DV416
k1ulrx9YprcbaYrvQ1m6zxpN3/tkOCqStDeMeieR4rWq5lNJgsCRcviaJnxADUlDLNvvCwI1ZQkR
WSCr/eb2AfmaA7z6qVBVXsquiIb4Fs6h7tFEl4QFVE/pplSyrRyiA5bKTtmbdjSGmL/ybXn8Gcy6
EyuBbfZ/3VO8lApUyNIgV4aEGV82aEofFcgJsnKFsg96ZgX1E1FEuuLX7m4BMRU0qCCZz/iSWZZm
VVZOARwBnJDfyB4leFrm29tf86sozn1NcBATHa1TuDOuNOaaVJtjYuJYjht9I919jk72A3ySYGWp
GsubftbvT0vTe344Jve1lb49Sy/hvvzOHGGT6XWsjQXj7YyXH8OICR/Wd3GVK2qCBRdj4ubdK5uW
Mah23M4gp6vrzpn8+kkpa8PShfqWqx8br84FHTEcL+KOsLtSIx3YWmz+mMbWHkvlkIaiNueVc4wl
/oHhI968hqx2B5ioQKUppXdtGH27vaEr98dSnEQyAoNrOnRtL72SUZVzkknYT1o/af5dn3+oaHIc
n4zmQ9O2nS+IFVeyEcoF3uL2z4L4doIW8hTFBTR0nKK+SyZIFdmj4gzzXpO+m6rVDq9SL7DalYQo
UJcEiL40VJn8RFfSl2YFanKo0m+l1jMeZbewyTe8h6ijOdmu95Kfv25/1zULOUfk1qkipspKtBmi
OCPfT2qxHwP9PpI+/h4FhTs06KLXGUk67vanlblQ0WUFWBont26nXVU3DobIBHfxmg+FgSg49ug5
Bqv0strzXTOHZIQ6NXbtPjyOm34H/gxb+V4ctZ8YlReUPoVonNnLiuwjSw60doOZzi31IOd1AO/5
XWrhIS3SJ1g7ZKqJTmoZkTfaALhvOMRGWCGexyEDhbza/IO36+1Nuu4Xg/8/RyCXX4+xUu/kDAig
+U137QcBo5mM0qpFFSc5QnjQ/oH88d/X69DRghuHoJkWr6WrvF+MYeqeNvBR8oui71XiDqnILhYr
5m8DNDVgxE/Ggxah7+XKfL0mfj0OhZ3v4nvj9EJ/kZ15N+/l58SxDXSKYS4ORHzO7Q+6drbQXEjh
ftFdCNfFoSZTWKABAD4rq528plagIsMhShtdM+5h285hFsM5M/opD1hYlz2cxn0xWb2DiLCwjRf0
1yYeOxXH+o1uq4O5mwWu44vK7/qr/lkfd9r0EqM0ZYb1Ee/7COD5Pj8O8Fob9Rn5v3/KY4Xevx7C
42i2ReX8Xdq7XWenPyZnsvSdsBV+7Yo4/w7ccaRSTAOZ4ue0jatv2TOISg7UKV3yXBZOsxld09G2
1TG6T95tkPLd3utVcDSBobAJK8ML8nITAmoUJlKeOJ300KVe1mDce3hMQif3/6kHJxMJ9a5YNLrN
MDCFhyOEEfmoIu3rWjOTtrTVSEbnI3ipB2hmPERGZKVxhNEHwYW4YssMIzlo8QCPKcZylvWfGZk0
9XqFbFBhJzk4glrjZx8gVFXJX89C4uZDMhc9aMuzAOn4S5xcVUo/jOTl+V1L+3kgLUrSuohP+Zo6
AjDo6UCdAR8QETd3NOOQBTQDQbFNX43v7Ng6DF2V/oMZWeiQHe3OmfeQjZJOxgZqbLctZc3NXmBz
57WK66nqKmATu/mdvdXH9EE9ZJVlwEjNEhQ6KuiyX+X327DL38od1gtU7rAaSQWDSYHaZIexfyv+
WuJh+aLIm8D6IVgl8z2KBCTcBdpxCluq3VJGgShBO8mL0hyh00cCbxINJ67FSheA3G1VghCnLcsF
8EC99qgc2WE+mK70T+NMDibg5EOzvf0JV844MjVLBgqJr4U/4dI20VOoD60M22TFuO/M0UP1z6Lm
b5V94p1p+QrzQKAkUE5b3TdQLzNUpP8Pade1JDeuZL+IEfTmlaZcV3un7heGuqWh9wTd1++B9q7E
QmOJGN2YmZiHjqhkAolEIs05Mt5kzL6NQ9mMGZ6lCOH7gxWNN4Wk+9t6cS0SainA18D+6ezDTyda
XBn4ByQM6EjXX/LkmMjXPbIYxGuHZxUQQ8udigdh8j0n+wHBlSjy5Wm5/gJmMzMDtJ1NqeNMhIt0
0iyi3uqN8bmt51efqaL3Dw4atAmoGGn0I1Y+rJCMMJq6rsaQy6Ncohh96gHjpN9K8knXf27LorZw
edwuZTHbhpYFqSqof57Jd0vfA0Mznc5Kcu2kgs2jP3QpCF0aq71jPFmrZQqsA3sHCLdAwv+7oT9a
ieh+o5cnK4b2gmBMEt2TCKMu1252AAU6OdQv4xXZ17angJJBSW6bqtptrxxPoZWkX1nM1S4Z7ZIk
caFUQHdfDoUO/AUnDZbRfNgWw1MIAEloGUA9HQU3Zt3yTGlSgnITmBCKW8uJPqY2uZaResHIn+Du
5EVoFILZQPXQwrwJu3hosi9yLYIsNa2vCInultncW0BCRPpil2X9QdbuFEyn543qOtONqjyCZ/Ic
dQbwmT/aLBOoznvcrr+HXeK+QZa7I/iexQhfq0EJ9FY5gbD6lGbxXYdCQo6GfAvpCvQixO5U/utz
iCgCg0N4xauIylk/Og7qnI09uuTLznELkG4pHvCbgK7oFRIe9W/bG82xJ/B4IKWNxmYFY3tMRLGY
UTsXNWi+ymUCe8l+zr8vg8BJi2Qw7ssIqyx3wrgGFULpLuG+nCO/EUIkcUz2QhPGZKOmnmSlgyY6
uHb7NwkT3rkfp8H2eomkMF4yrh3S6wS6mLNXRuiaOyL/qNpP21L4K4Y3ugaYHtQjGH9iK0tqwQxr
sFEDVEM/OBignR2BK+Gr8luIweTm44mM8tLSrZeuS/22sA7p7E1E0ITw9VqBOSOBjRFy4PCgp/bS
NTalFaaThQWTOsAejv2x1poz0evcHXLVG5Vwr46iqgNv+WgFANNxCJMxSXYpM0+trHWKskYfOxjI
ZucMtqu90yvP27tE95rx+jbCOsww2rQHmm1fB8NDCrK8BrZgqtfzgine8GNbwtd7kqa5EFEBtA6Y
P2wxEQj1RG01vCssOyn8cYiBGh+PRaB05fs4pwR+MSoE/u/rhl3ezdRsVjcMLZoSvcLd3ANdwL5J
w2cnxJj/Q1WeJ1XQis8puqEnDchCKNA6SKvr9GNWwhwZI/4ZRiu8OLGPVfwqa4aXFrNnWsDMK+GO
pk85yh9DRxTVfV1ZFXQTyLWh4QEdf2z1fkG40zs64uM+8QfnTdeCkJxG/Z3I3r/dQghCmp0OUcKt
s7dbEioa6SpEqDX5NplvYXuMyEurnhYRCNVXa7wQxF5bII2zjHxEZKC034Cd4E7TfluTrwG+iuQa
WqaQYDPx2qWnbrVXnT4sVd+biKWmq6W/M8u9FL+20aEZr2r1KuoECUTeDq3FMXZYAaaWtATi8nr2
Zvm4zO0+TN6l6dCnol5brixAPaDpH53DaIC5VG1YwGMDf4IrX37p7fSgG8t9pbWB1BIX7SqCiOer
e6LYkLQv3gYXJMC1LqUZUp9GFb0Px7FwLWs32s9hHWxv1lfnTmVg+spBXQ9Uu8wNUqWDPVdjhmi+
+mnMD016jme0QgpShzybw0AUnn1ohUanBbNuitIUpWZRKcq9GSZI+99vq8F1Rrg68LL75f+YpSJy
U5d1k9ZeVfpm/ayGn5F+q6XHApD7mSjXyrMCnNHfwhhnhNxuTEiOC9EGQXCSHQ3r3jBq15KPneh9
zjMBDC/gcYJ2eKRcme3pR3ssjRgL1zRAx2j3DjClDbA9b68eVwp4dYDigkgSd9WlocVtZaBKm9ee
I93PTu2qzoNkibgWeJaGQOW3EGbV7GaU4GkhZMHhrI5d8rkoJxmMKtu6cDcHJX1ExUgZf8FULeu6
s7IEYuzMuCqA0HJAVqFz9Wh6t0ArqUZhIThCXIkGqpJwdzLGFpg9io24NOQQd1NY/KCBRGd5jXSU
xtrvq/22ctw1/C0K7SeXGzXoZd+lVQVzmA9ddmyAc+kYCF4FYrj2sBLDHFczNBpCRogJ88Ac3kj8
UCcv25pwFw11EgsFLcv60obtpLHeoom+9lT1fkh3vXGSnRC9mp4pavjmKgPnI2PCCN6BnceNgeU0
agWUGbtkV8+al6J3f9Jnwf3N3ZqVGPr31a2XF6NtplRMRoAcnoJ8K5gV0+2rv3CldLj0/9ShC7uS
A7y+XFUyyGmN+KgR+6Vcor/Z/pUI5qQieRyVKLiA0jl6MMBK59wukyCg42//Hy2YM9PpDmkMasid
ku1i8Atl+yYCWKVeuYMwcUDN9TL+RqT6Rx/2AQNo0bFrdAgjZQzwupGO6C17yXg3ie33VhEMiw7+
AZIC7Xk4ZIvz360nGzWYFmaomwjy4V6J+jTo+7ATZfwFVm6ol2ah5sChsmvIyFvHt2JwDDquJerJ
Fdg4O3HTmNUI1nEIUSLf6YPB3hnqyRKlrri2gXlf9Ngh12Ob9O8rC9fkOY6VCVLG+jMs3WYOhvwe
5ACeBQDnbS/EydnCNFayGFOPlTGZrAGy1L2yI6fkprqpnlHlOliLC6AZBA935GD961c7FYrhKCwW
LigW8DbWrQ6PnBruVX7SAJBZ/LREHpx+9xeTX4mgAdlqDdMo7zU7hF5m+WKXH5PyPXO8wX60R9VF
b7BgFbkHbCWNGudKWhj3uZI3UKgGPBVo7t/Kq9a1rqV94jt77ce2NL55/Fk9xtFaA9j4Rh2v6Rbc
wFpC/HiaALLhjsZHZbxsy/oKL4en33qrGFvM+qkzuhjC5PlQBLKXvOgemMpuhlN7yI7Os+Q6wRD0
J2mv7duHxAdxwfYXiDaSMdAuiga5qbC0cWsc0FQwTK/gx9gr2ptaXw/qX7w41uoybhntf1kb6ZCm
lvoHSBYTF81Pu7lVjttacXKnF+v6q/FsZTEYhKrRUIh17aOgDZ+M0rfQibSkh4n4lXmoEtyh8SGU
LcFyUgU2zgXb+LkoU2zUQOfwwjZ7GZz06ExPRkhlYtzeSYFGlnpN+zePkz/HQ2N8cxUuXRxlEErG
dlcATK0ZPeAXqN3bWIDMZxQkhrlXwUock+DEHFaTydS9lASDSgC6aPv6IZcsgVaipWRcjCr1xjIU
ECNXn0bq1f3JIiGyj4d49GbQ3oreDyK1GCcT5XUsTRrkhfO11d9U1ZPaPG6bJf3kLetgXMvQ5HXj
UBHL+DjNH9osiHq4aazV+frSFWyHkZkOEGBP/csySw+Kk7q1Et8DPzOYTeMqKW/rHLOIhSk6cV8b
KC9PHONIWltt5DSBaPC2vmgFOad5dAXK71OuJ6fWkb0FNDiVYgbGJAvuB74PQ5Rv4XlEYc4ur4cS
2B1E63EZpZLu5fKnnMb7uFh2yhL6RZteA05EkBPi2goCCIwq4dEMyJBLiRpGEac8pSfOGAOzGYNS
0YF+JmrH515FKzHMwdaJ3TrpjDXtk2FX2LbXjsntkKh+of2MHRFMDqcAhi1cVV4ZrUy8/BK9QMY1
fJdil9JWmMfmuj1EQMs54gY6pZOrvKVHUcWeu38ruYyaZttrAxAnEPb1YK4vMs8h+x50A/LiqtVr
Ngh8NH9V/xSYGf+lG+nSqRIKzGH1IqGf137tKn/pdprobuWFszQjDxQA0wIEBXO5G2ZnkAXNVx7o
JY6T5Fzh8N+nrXk9xLHIVHjeci2LOX5gTSgrucQZmNRsH0f+WN2T5YCsTuBILlhsgQFs/8U6rkXS
T1rdsXoR1U2eQL0u/6ewryTyz9Q/AyzXi0G3tu04eRZCH9cgAUFnKiqEl6JaMvRTDnwtb8l2VgjM
i3fVPodztVNV346EkHw8X7YWxxhkUVlaTTqIaxARWfoxj1VXsu9tdBktztmugrr4SUxToCTXXFZK
snYZ571Va3QL0dE07YcKrwM0rJgiSEie81prx1ysWoUZ7h55LK8a3zPZk+O7TAThzbvoaH4eHHwo
G37hfkeRiERmA/9Y2dXNUIcPiBcEF45IBHOXlpVU21XfIjyowzMqO0HTiR6K3IWik6gAf6YYMoyB
I6nUJKUNR6FhbFmJ3zp5clMR6ir34P4W8mUyCYmwxO4mOD9rnt+X/ilx4mOChO/00UmPaaLc2wDv
3D5N3KVDQyiKupaDURYm0inRUmGHHXYnm99b507/9ygWKKatfp/Zmkku50GiAWJimgfbSW7jDB0D
USUF4fw3uQ+g7troUUAvoqYxe2TGQzICBwV7BCgLN7Kkwk1If2piUf2Mbwy/BelMapRYU65mBgTJ
NZ4U9ev/zgsLXCrXBfzRho0rZMRNVoKXLjrwgQiQuzZwd8hzEgueYZzGSuwQQLGxTWisAZzDpT9F
xVu1B7Qje/M98D7Ce3/6rE6A2g93xbF8jfbTqdzPfnYM3fwk6gDm+vKVbMa5llLXz7YGHWc6TRPl
sRcXCQbLpsRbHLBJZflhxGtp2+Q5dz7QDDEdDYh/tOV/6SMqjTTGfBs6rnNw0fv6AOgut618yXnZ
FsR7eaKDHQBAaL+lGBnM4cqABGYWpoNOQIME+lzspXzZhRkG2dvl0Os/0RRwYyCBls7mOTVEXQ48
PdEuhV5jCiuB/19urLnIYzmm6BnSSQMG8FwtA2XMHJdkVe/hEJW+HAMycltnjj/BQBqmA9CBgGlE
tvlRLUk5hwqKY3kITh5n+RhnQC9sy+A0koJ0QqNZ6V/kRmyafViMziwIKlXmrN8VA9qyIK2/shW7
PEnzjOf1JN0hL2VdKYg/PHVJvwNdAw1c5pC5SQTyrPTfA/jRT0IzO9CBAI7AFqLrWZWLSYPeg/Fp
NI9ZlPkgesKqz25oOgKnzfE/F8IYp0pQBpZrE8KmaELrkmTMnmq2hivF88f2UnNuJEhCJRUvGzw+
2LNSNkhWOB3iunYeMjAwIvzPk0TylVk6NnNi7NrcUVwAxv3sp+ppWzZPS2A5gXAB1TXEDoxjKuPQ
7tGyDgdoxccyAjZQiQQcEc3nisSozDFRynmpLKiIbt1WLVydRO4oGtTkOPOLdaTHZhUf9+VMgOmI
SqG0mB5mgS3Vr3st0Ktge814Z369X1TZlZw5RaKyA2W0F83djYWosQH7Vd16EnDNRxHHLc84DEAC
U7g2TDex7i3ul1bNJyhFum7wGk0FCKhsTi9Vifk3WS9/JDkYQKp2SJ/llhSCdzdvSdHNaGP8DkPV
QOe+VLWfAGdOJgntoEvduunS9ndG3zV+YpSdtywTEcjjLS0AFAwKAQYSARbQANgFQ6Rn0LYBGMVA
XpzuRMKDEl0nveB481I3mED9LYpFNFiqQjcSHf5Nn4zQVYzBm6v4m9GbXqaGrxlpj2h7/Zxr9TjL
oofqrwI8k5hS1seOeXosmbNEEX16GLfFTX7b7xw3Ce7KHSBJF3Au0jJF9zFcA0DLEKHLcsKBC9HM
KSkHszETWjwz5jtF9dThvu8e1OxcICEuIggWyWLMJx8aZZk6yIqm8VwS023BPq0PXTCk8V06OOBg
HQT7yhO53lbWoXUGEuzILaKbLL0bFCCmGMqtVLVeNmD+cLEsdzCku22HwDsllOYKaGAKclTsa9lO
G7seabsFwb+m7Enhs5Jk/iyiHebqtpLDeFFU8bsh1SDHDkf/uvSrEvPuzZ2U7WxV4OO4onAroAsc
iLlopL88+JZEMqIZcNgVgK8j0HMCgLXp/b5VDoZ+ZYtGEbniaFyMNcRNyDbLhUZdGL9KhESOkkOz
mApQ8tDtNRfVfOMUjuLnSXhd5+O/h3XAFDyGHoBDjDfrl04ZrcEEZDIjOK6LW4roCII+udlvmwdX
uZUM+vfVfZFmpRbKI2RMqfXRD9lVmCQeXoSPCKCPGFJ0NUkExM8TaYF3Dfi7wOH+glE0FGNjL7Rb
eVSeJMlzojdrOXbjU4FyoTBZxLui1sIYj1IRNYwtpKJRz029ePihp+AQ+8Uf/T1HXjMcrxLjX3eW
gzoaWQJ0myCviIG1yyWt42SQUypSUpbdpPSnpU92ZDR32zvHmWWGHJUO9slYSEDNX8pZMJDWNTQI
VEfimtpjlKDoCnQ6jEP4avSJEhcyUxJoMAvRLB5vUUECQBtHcRwMdjY3lVMMndQ46zKqoZKdBEXy
LFsvxDxF1kOpJWitEYSCPC/2CxYPg3+UXod+0cpMgVQQpZ2ENVVi9ZEA7IIUahBjyLAtRVhJ3Mt3
JYvt4LCnGK1PGdZVz37E4HAowIXjoUHvuY2SICmro9pPjSvXzq0tRy/bm8qLMShQNlokAef+pVqP
ItrQERkXv5MD6yJ8cBBSoVnOdaTIK2tBd49IGHM2lgVTmqkCYYP26UR7tc/9PH1tmmDCOOO2XvSn
2JhirRdz2bZLB1AX2pM5KC9q/h0YRn/x+yjToxMYg2KYDbq0j0juI7t28PudUzwq8fChFpL/NyIc
tBGBhA0g3IyIWm41p0LRDhj0fg7EbbmOBeEBB/oGJxo8M/8RwQJOlrVcyHmG4N26rRKvPk/HbD/f
Nd/0nflout/rf8AWHlRBF9h7aXS147aCdA++7BFaiim5tgX0HdafhP0wpsgFe5bce0bpzh2YK0RT
gzznT/uW/08IEyYAx1yzW1oG0ZznxjoWua8uNoaSNa+YbovPbY24VrcSxkSygNKcG6OEMHWSXAWY
frooiOSuGUCk0TINjKcvs88otCSW2iK7OUfovwPcD5jb8mcl7QT2zZcDwAU4BcBJs3sDckUcVtol
Z9vxuJfxwgkyDF74itKJsmPcHXJAuABHi6CRfeZIcpqBnQ7uz5HboDdPKXiv+p9Gnbly+aSFD/9+
iyjcF8Yd0PDxBVvIWUBRUVow+Xp+7ZHklERJMN7K/RGAMchLzzA3i13kNgSY43cLSjTWKRZdGSIZ
zMmJUeXuyhQyZnPnpPeacYNAe3udeBfgWg3m3NQykVGFgohxOMcpgG+PNfGFBGwiRZgDY4BFSCUa
pLRatyuabDejs6/o22BbGd7Fs3phsi93S1KdfqROgHKg227sPGdoLs7Mz9L5Z1sSV6E/KSSLLusq
bkgdMiO0hqQabEImmCAKc593goCPm45c60P1XUlpMBw51yOWbUiWe8OW3LHBtR0rvqlnz4PS+7HT
Y+Nm1H6BCrT0g1tWyS7P05u2mUQfI1pcJqLP5bwrdfp8Jyfp1nmc78HhDBZbV7FcZy8fw8Psl0H6
bL+KuO25gdN6GZgbctaNTp1TLPZkOy8jZnSTpdrlADy1qvg06boL57UHPoQfF3/RgniROGBOeYw3
LtFps2iUXE/TRwPAxDEAANsMiBPlcdum/h89beS9gH8LCilGz7bpq7mh/Y6Y4AqP+awVO+QMv1lF
dEybCcFaTgwvM9LHynFOcjPXu+0P4HhoPJ7wesIdjRk19kE62GGsVeiz8qIqxun8HCsb1uUZ414f
TqnIufHUhTjdRNsCUvqoZVxad96MqWOmSB/YsXSjK4iLjR45r8TrwW6WAYZyjs1gljtXnvPDtqac
43shmjm+ud72XZtD00K5Tusgb17KUCCCc1wgAt2xGs0wYyjpUrvSrMNkog0gaXOfEl/Sg9TZhcNV
rwn6sbi6gLUXszXIVoJG+FLQMGeKkVhYxsE8qPMprl7S8Wl7ubi6rETQeGjlh3LJjLIwgYgyCVJy
3QASFHi5y3RwRIQLdOGZWBGDfX+UYVZtaUdnympsDIDXi+Q01+9ThNGKj2196EH6IgUjVnQUHNSt
7Es6L6ShU7MFl17uKoPreOV3LSBnFYS524J4b2lgkOHVDkxeDOf+wk1arVyG4nRexdS2r+dT9DDf
JAAclI7RsYA0Iqq4cuLStbQvDanggZdjSUaN7Bzv03N9jnfJtX2Wd9F+2Rv7VkgvyhWIsX2H8lii
+4jxWFZWtvFiQT0HDKoD6o/9KDhGPOvGBv1HwpfOhUxNnEkhkCBLdwN4sbtjEfp/s0krGUyYZYNd
ZAwHyJjvF3++yYEH8qMN5l34Gr9Lu79476nAvQOAEpwfRRy6PExA+1OHhZamo0Ke0CQJbH6E4YW7
rRTvIK2ksJl+qyaaXI94QBD9W697hXpVpq/9st+Wwrsx1lKYldPDgkhxAl1SBxjqYKmarvJ0J6Wv
jnZTLvfbwnimQFE6kOmmVAbsWbIJYDIAXYQu8rlVkXMzO3dc6jiwMNAqWD2eKBvmrFCaYiDhMQ6v
1pQFxGNwQ1V2QHl3Tt+JqPOYt0G2Q6fGME2vYeD20gzqaRz0rhzQvxL/aDXfLndJhxljEVgLr1UA
cEG/5bCGEGF+WB3R1gaswEDZRQFYlpBUuzPCIA+kcy1q++Gu3EocYxF1lhRGC/BKT+7QCl8DdJW2
iQtOrEgI82hxemdQk5beR+NjMx7y7iGNjv/e2NbLxtyqUpVHdoIuZ08xoAC419QYc/oCM+O5T4R6
aP2CQaOvmFksieBhj6iPlttHv1v6q1kWtS7xTiiK7EhfWUChhx+9NDPDjodCBZK4F4Nspw4nr5qr
vYrMbVo593r8YWuFYOV4wQIgo+ncE9AoQORwKbHHQ2+MaEqhmYB0PzSuKj0YeeQas+QmhgBwQySM
sYRGQ2tbrtAXXxlUQBScp1O3pLtZAe3Obtsi6EqxQcNaL8YiaCugndEJ2WG6kQG3Dd5fN0yDovC7
sMdky52EJ+e2SK6dr5aScUPtmA3z0OP9h77bU1Y633pgb2h6LOp74RkJbARFKLCVobWdMZJhwVM8
knBZTOiNVrOXxnpx0GpuHZXkEMaChyR/HX8LY5ORVV/MlaVCWB3FhzEvMatPDuDmPSZ66UrW8lM1
J+LakiyaLuR63D9asggmsZyOZkonWCrDdknzPEWquyTXoI0RbNtXunkA267WU2WskoRwugNVcVTr
77Git67cGbhL5rNVT0Eha34qx7eT/SaboV/ZzwjZ9mmnur053qr1UzTpKKkmrgxK3L8wKEpqAFRh
5OG+NGVqUq7VFs7mZEaHrkNckPT/NEsrCAu4pxJ1hl90LpTg99IFKB0a7TUJN7UpP3XhY6/dtuV+
+RHNr3+hjoqQV6Gw/l8QGUanGaRmgf/MUt2bkf5wLEyui1qVuNqsggFGmybvirjRIUU2s3t8i5eB
BTcE5lmRV6deEcUe/Bt7JY+xnqVaFrgy3G5I4qhuK/9Y4vdqKjyZ6DtUPa8XZX4K5Weraz0zF7Eb
cQ/JSjjj5bJJGvIswr2nyvmVbTwWcviYxcvOwsr++80DhQve/jgqMtBBLo0kKjISahUkVc0ZbGVt
c45FnGXcFAMaMmGJFHIagMaXMpIaZQ9rknH72Z9kfopiywWLGSa0bwgMZkpdNX20gbe5rRnvWl9L
pQa1evThgTs7IGiEhwPtVi97JqYjtiVwdgkKIUWE9nBwp7MNUg3aF7BJOGD6pD5nGh5fiRZ9kMlA
u1Iv6mPj2D8aLnUFxQgF7xb2Qh9nczH7DvYvKT+Ag+Cbc3aUytm3jc7V0s9tzThX3oUwxvitKVLU
eISwIj+RqcUl5I6joD7JXb2VQoyNg9Rx0ZQBqZkFTV6L+qzmDxlm2WPpx7YunJvuQhfm+h47Se5q
/Osl6vQMqICd1aPfyGn81nauZ6I9g1ApMFOR+YmWkP59ZX7mojrDSCesJBR5TTSUFBXg3I/bunFs
/EI35mTZNomUuoVuEWBQCrtxx17UFyfSgzlGBA1bUx5Bj3TSrjCbg+kiB4rkAj/ECX4uNKF/Xy1X
DP7NCtTjsAZrb/Znu99NrUrPk2v0hVcJbIK/bkCrBTw04mP22dcXSmE4HZw74Gp9rbtqElHO6dfk
PROoQqHfItgXX15LYFWWIMLYaQeMsQa6N7nllfR8I9+Ob9EZfctP6L+5rvdhkLVu9lH8k4k+gneJ
XXwEc2kaXWvTERBkhmKXjK6jnCfDA+aUBeoVIBIQxUNp1hSJ5buqP6oz3iN2BqlXKkjNG8PttPui
eKun8xBPbjQJnIhgIy3GiWhTknUNTbuaINwa570tiZ7ufPfxRxn6BSvDrCRAOnQOlYCXhj26UxSM
6b7IKCEaaF/2o4gpRbR6jONIUMaclgICQXSBqdZluUvGzCOJP2rv296Df7T/qMZ4j7F0iraQIQmk
LzNBVk9xS0WUDaW1ma1zwPiPRi+7niQIMOQZ3dG+mby25XuPGdpBfi9Tf1bdQYQaJzIKxpdgTBMT
DDr00pQXEr4LU5WidWNiJqUZwGs04fd7J/4uzeMBWI+vfW3streHFzetT6/NlL16EMYNCzXuOtIx
lLgDSlwXAYUXYN7xtVn6pXoyRJB+vGrnhVDGZSStORXEhCOGodvHJJBrVzmUV8kR/kNXveZWeoIP
KXt/W1luNACocqDnG2j2/prDRuQTqhBrj5GfFPJRQ6LCkj4tDA1tS+Jax29JX3LZrZLIBSGQNLeY
uGwrt+7+5lytJDBLWFkWITK9y1pgrlvDJ0hXIxGaG/e+XMlgfazddGmrwTaM/M10HpfoBq0JUw7c
fA0d5IIl47okSlhkYcrBcNgaoSKNVoPRd5xh9V5TUK2x/ak7k+S2lvbbm8M9WitJjEuSnZSQTKfe
onuQDd+QA6cWeSS+AfzRhvFIWqQm1TJCm1FCwDQEktYHpRoode82ile1I5gbwQyCdsuXrHirBm8k
gpMt+gLGQQHAFbF1Dy276oepfWLuZXsVuXfWahUZB7XkzhIWE9WwfInGB0cBod9dSHBw/aIDe1wt
GmkQGIjDeCpjKUO9BEe6FwHI0pK9cPHGCLiJsTeISlEiUczhMsdWXYhCbRGJI4nu17dk/jZkJ0OE
Uy2SxBwxDXN0o9VRSaOERumrRIo9pXPN6XMSNVdwvR/g/tEvDQRhJAAvg4xmmQEBTssDsv0q9aCz
Mz96464TtYNzT9dKDHu61CTvIpqpWazvmFobxrMZCvKKXNNeiWAOV28PCrHoy3G0H+P+n1k/bpu2
SAXm6BhpYwK4HSulliCQyiJfJnst/Oe/E8Kcn1lv7HGg66QOJog/C4By7LXo238lhL3di7ZNe+QJ
8C7FPZSqwSIZrpWIMCwF68WmDdpBS/WOprEU6znW35Non4sA+H4lUr+EeH/23GYOCjgrmzyjmliK
6xwAMGvcvqt34HW6U24aP30FmKmf967ud+fnqAfBs9tcSQKXyj2sq29gHgKNjQ5km8Z8AN/wjOEl
GRqvrc5ZclYwaby9c1z3upJFz8DqSSAlapxZDWRF9fcQLKZLk7/IqeaTUQ56x/GbptgZZvG2LVW4
zIyTiMOqVHA9IuzcKWcFg8busgM31z+Fl46+eVz21Tm8aoPyRd7dRx/d6WVbPjfiWGnNOI++V8x8
oW/maHzX62cJZBBDa+5yRUGBybTdMssSwULTn9wyLMaZVPEQjjYNcvoaBEqx64QBsAldSTS5JTok
jFOxzLJVJqqaOh9tEFOOr0JKF5EIxqX07aLLuPNhn87Omh7K/EM42vALZGZjudhbeAYQYOUsUCM9
d161Vx4SF21ydwhC28WPro19qXj1q7oLH9JX81V2x4N6QzzHf9b2hV+IsgACjdnyQ1Pa0kyiX5v3
lJM7p3vQE8FlwxeBiRFa5sTbgbGPPtfGRqYnYl6IG6eHLHzGhO+22fMdyx8ZjG0QUw0nxYaMJJ+f
k6J3k0nfZVPo1nX1VuqivhTuKUNDCuAcAfOP/NSlb2laMOMVGoIOC2NMQMl0HbIb2sRv6lOcHmVR
DZ+fIULhW0d7Noa+2DGjwiy7YipmZHofuhd0aMNEkjMG+wy3uNNvOlFRjnuiV+KYq6INMX86W1Av
kd/0+WQ3x7jyCvu4vWc8eCvwiP3RirkNgIdR2mMFraSDfT8H8nVy0io/f63fW1c5pvv0lN0ZXhhs
i+Wa40oqcy8YWY4ukxJSe+2MfkZ5eo0lgWbUTXw54pgaVFAAAHg8+xIb21w1iwhFjRzjyfJByYIO
GMHq5HfRXrcmd8le/0KnlUDG67dElTJNgk65PatnEyGxFxIDzTjyLALr4i7fShRzmhe7ztJpQT8g
cbL7pYy9JLKu8kkw5821wJUU5jyrOLpdRCDFzPe2Bv6Fu0K+MUSDMDw0WDTw/tko1t+bYKCZHNrc
uEQ+JtZzuXXN+Kapg6l6ATWknVxhrC4Jr4buYU4BO7Rz/uotbdEZTGCSUWzsS1cy6gDGHk1aAENl
SpvOxvxuirwj1x5XMpjV1NCqoBuoQdD3eqz5RfFh9d/7JVDCH40eNCJIAu7mrcQxq9pJUS+3IVTS
9W/G/KmoT6ZzJUy8cd8w4OYD+piOkhuLGmzPuVGVdO+6efKG5iMOBTbItfSVAGbVRj3Wk9qCgLbf
Z8UJEH9CUkPePYL0EDCP6dWFyvzl5gN9QIrtCI5Wm6vyoY77k2OgH2chqXHqMUZ3E8kgLVL1rjhs
OwzeFgErxUaPILA9jC8IMVM5GU45wWGYD5Z1jy7ESb3KRBkU3gpq4AbRAMeCfl62VwYslFLdxBo9
XqofAnMvMhbQw2v7bWU4loA+Rwxno5CDtBdbXujADCAltpF7MqbfAZ8Wyi5wPf+CGOZCCnNvDE5j
TcSEFCC93NU1sMubfAf6nccOpRoTtZptpThrB1JBDXBQFLUNdBCXpgGE5Vy3Jyv3LBIHVdt9av3k
mZIsKM1wxWhItGsU3eULC5MFkgNg5ti5N6T1t3LA2IzS3jlCfCveFoH5EUONMDbYHP2M1WPMSszC
0GMp90K7NAK7ydIH2Yy/LVmUBolGzkVY32Sp+Vqh2dcdFvM6jArNlfulcaewcY5ZZ4hw3qhjZS5p
Otyr4Zssw8Ts8OUnFUatJEsTF5i8jd0RFBvZcmP0npKdCudpey85pw1IaGhAoEiJMkgvLkWVGESP
uywtPEzIYIiCRKEXlrijlTkLcVN3Ui+qh/HWG924/0uLAao4xgUrYSG1mtIVHhmmwZVTs9v3ddUJ
xil4MCWmgUFpHD0gCWBjLxWTly5sqxml3zreq/JpaIPYuS4lr2j2Ue4j4bBv5ZNZt26nf4Z2EOtv
cXsMyV0iwgrmAahdfAmzxFkaJVE6kcLLXjr6kGo/Gr8BKexPss+QgTzGZ+MuDuyAHMwbEbgiz5JU
Ax1i6OEEUR6LzzQMKnA3qCXRzv7RqRa37E3FtfBe9cB9Grt0+bctiiuSYjkC9Qcn99eDYXWe4smK
mlIpCm+adg45gakb/73PhurVorEuXoHL/IUb+R9ZzGtAT8whNXXImgHJX8SHckjdLvHk5aZffE27
n4Fw1ErBtoIq78yspTL+zwyjtOqmHIhJRUax9yYrvVaVqnsPQ3u+tvtEu1VC0/gZjpNd76KedKWb
m3J4jGRluB/nvERRVlXApS1N8tFRhnbwurZD90WtEaX0cslRPuMuMoMxiXBF9Ziwmtxc1epDmCXR
c1z+D2lftuM4zjT7RAK0S7ylFi/lWl3r3AhdvWindlHS0/+hAs7XNi1Y6DqYu+mZTpNKJpOZkRH6
mLmV1GIuJOiNlebT0urgMTNDsmVgfkx4QBoVUDWGDXeVkhk2vYXUdhy+kmnFzOz1YoyD9jR45Aww
RYCf6fx8Ep5VowJudUipK5t6UHy7ibwx0FY+1qKLQLgKk3AqNHHwID63Expm3/AadyIfQZrg5Twy
/kh93aV0DNQk8EncBR4YLtunDCHQcnqGORYapnm01qH8gnOJS9Zk3JrAU4P4QwSNTGPSG1oHaRHN
B/l0sFNccO/RwfupuCFA/d1j6Gl7a6RSRlWbJvtkB411L9+CU2033Iwe23S0847qoToy5xtz3Zgd
/9+PE+EmmlJwSZp1TyYDYuPasSM7/MhI33DrlvUreO+lj39qTPAxHiJgSfNOgEBEVSmXavm3At6X
p06Ks4/rx/XivgEuEUk4YiAkqzAoJjiaAsGCOA8LOICsvVlj89ggc/l3E6qhAAYpg3YIhZBzH5MH
3g0kHZF3lZ3pgJindaSwWcm6lhrrZ19ICHZlPllmPn8h87GOPOVG9Wy3B66DYqzBZ3eBJ7t/rq9r
7TMJgW6MpbSo0tlhw6dW35XKJkhXtm6J1OJsVcI9rRuFWTYcNqzje+xNu95N/8NY0P1BcR6m7UNA
84jqh9jXvNC/vrrVDRVCgzGRuqlUmO7+WM/Te3//Cc7yDVi+9w/5ZnDScuULLm/nPPeEQTsEVsHr
1VLDeHSHyzgz/gzsQe1uVkWdF02gbCBj+Bi8Rl9Z0cnl25EiiXmNZFY2xk3KZQq0BNq1a/DipYFI
MBcRAk6VeTrWFjxDzbpU7b48Iy7oOOqfIfuZd9lBbRCixuxXrViOoieOkafbCbqpYRo/rHy92cRF
ND1JkoWvl2Zyq9Ta7JxQpvOgnvomE4n7BsGsc5Ul0iYw9KNc2xmV5fhmMGLpw0qyp1zpTA/0lNKK
Iy9dm+D3xJbgVjPxMhJigM14qs2JdKL9bhWPA3hYTVtzDUmxZkYIAkGXVFwpYSYt7oLELYPbLsEX
WCOpWv7AUAYHEMlEGidezx3P0rip0twJUyvxe4jpJCQ5JOP4TLq3iGW3ddY5lRy/dabks2zaGer7
ygdeqECY2slPmP/8xJcVJYnCXMdPsEI3erZLmkQ0+zN6lXevSvSNu+FRGWmzI7ue02TlhlrKYmfR
0JlEzrIx2nduvA+bvNcNZJatDiG9VzgbHYpNHf/K12DMi8s8sSQEQE2FFlw557B1a7gkfY+ijqaD
TCMUv+KO78qAr3Q9Lm5E0OLjyQc5VCi3YWBNWJsUjn2tzfkrKiMDzdNhdOtO/0b7BqUVxDrg9cEM
e3EgxlhvZZlhB9HCTV8G9AbkyV3xkQVwIJRC5XlE3wbbgTgJg6kRS68kZHdyCP7S/TC+drZfTwcb
9OsQ8FMs11qjpFkaCzqzOR/RE78M4wASlQQ2VSjWFqmrINSUP3rtTgv8SnUn8z6qnBGRSHqvVCcD
+1ohu22+M4sdKdZqMYv3J6h4Zv5dvOPB0X7+awhr5urtnN8WNyGhhv47GB4h/SQFlKtHMwApp6dA
iLS+N9Ib9DACEKpU+67zSv6RxV6RrNyqSwFKxzCISSBvSMAJLPyeoUAdJcPzwZB/T817aVog77ZB
rbQ6dbloCbO9OsYhNfOC/9ciQRjVJiw1XuYWW32D9MEH2+KhByR0a/jvnCq+dR9TcifRZtOBVoUW
zkfkgUzKselwo3jpjt3Z0L+g2/Z9RJLRv06bgD6WbnAbea/XfXXpajbgqTrR0ZW7SBK7tGkGQ+dI
3/Dmg+dM8YO9RgO0bAMcZ4qGdzFePOeb38R20WGOO3fYaGwto7q1CmUrKc1KcFwo2puIIXNhBTVU
BJNzMzzNijAjqK3whpGYTlyR73twie9rucpdrW7lx75Tu30+trLpjHnE3q7v5fKrzrKwRgwdwckE
L8NFK9Uok+GRuoUATUeHz8F0jdrHnD+j2kqqsbSrEAyGYBDYjKFRIdy5StJ2VpD2eBpxn2j/sZzK
0tp0ztItcGpD2NIUKOoqmuZjE7qTRVN1q2agIS988OOYa1MfS0gQtCb+rki4c9A4ZlESYkVxjRcm
zFUU5LIf78UmpyFoE4qNBeHYzEFF+TA5e+PXuF2TXVu6hCzQloIKEhRLqHKe+1AH4nnUCPET6gmH
oVMTmnTJipssfrgTG3MEOY3UuTTgEoeNwMZwJCTPlZ3aRJ9W3qwVvS4s2TMtCBxSRtcH507Y0EiW
dLOPe+ZMgbWJldBRrdxNm8m/7vcXZnDqwBADhwfIT8M/5wuCcHU8mR0OnlTtwv5DDjb5WlhdcsRT
E0LWVZXaiCI5TFR4eEnBYTK9GOCPXsb8jg0ZBO8bKzop0woRS6tSrbHr2VyvOnpObqPB8MZ4erpu
ZnFVJ2aEI9xVgB+3FY4XqP6h4GTVNWXSm9k8E2lXrs4rzn+b+DQ5rT0Lh1kNY3XSOayh0tBm71No
0Sh/Qe4clW+t7RWFTO3fcrWDvgO9vs7ZAUTLp6dKcBD0jC0pZLhksuemuDPb+2G6lZP7+HjdzNJ2
npoRnCS3eYWROCwwSI9ho9OscBrdhb71pG+QNa8saum6AfmBNvP8GCB3FY6x3g9MDXuMztbvORrf
EUQ9k33wNIb0GwAMkIPKKH6qyCvAX3t+vmqjNSEfCkuycWMnm0x9NL/B9H9q4utmO4lJ6qjVFa/m
L8TfJv5LbVyldvK10e3F6Pp3IRelhlhNtY5jIa1cOGrXUDCdXXeBpVCEORjw35izeMmFYFlaordg
KEg1tIMBiogcozlr3dOlD//VPJVRjEbNVDhHZECgbYBXQR8dDYTNBAqFHK8jtQzpUG5alroJX4lH
i5nFqU0hkpssVUwUjRFiQ8juskMb1qC/uJFzn49OE95B+gEA/+t7uXBq5/sDM8CaDN12seQutWFS
Y4ARLwqMiPUzn2/+OxkBxqk/tTVCs6+OnhAiYAxvelwhBgjNBB+H5kLYxXWAnomjO/2R6zTP6YhB
htf4pt1pfr6fHPZEMgqquuqB7MimY5S4Jk08vXHW3tlLRbjTn2MKyH+zCMA+JWHt7GBvTIc9h156
G2ypdBvdaPv4KD9d3+tVg8KNE3JQphcJ1h+bFPNJ1HbDx3ZrwdTwGjjZrtz8WrE4u+mVHTfV86gy
8TzQ+hQWOXDgVKKpM+wT/2FCtZ9B7DldOZlLT8KzLRWOTdRxjml42APp/UE7TL1DaEoLyu51R/5R
3IX0zazdO3xiDNI3CKcrWcrqFgtniEV1YTbF1w9obhvVh4+Z/s9w/4a2RmChd04hwbMylbPg12Bn
Q60KTPwEIUl8Ehhh1jGrBy9IZwAdCEYO0+7pmHq9Zfqt8csGszs33kuUjEgY4T3qo2BPU/JHS6bb
HFXMrtnqw4FYx1bemfZT2DFPqjPXAtPp2uzV5XmffyqxQdJiIfkVY6cck7GccvzUrPFi/qTkHyhf
9DJe6cPv67437/SZ60GYx4R6GzJsGQyNYhGmIdCTaSIzc7qiwFti0luaZlO5EjQv7oLZCjHm5hFu
zov4BY6v0mQxkBqg9pr2TdG8DESFqj0zX/59OZZqqpDZ0wCmEcvOvdYGkB9B01COwh85KrqTGjrX
TVykNljLzKCMxjUAO4oICWatpGWo+6E1VX6M2rGdIIWFtkAYUha/GuY3dg5Ff5RLMEiuWiIZmsbK
MZ2MGp2juH41lPBgR/UrCdeo3OcM6dwN8E6fW62AVMGUyCiYNoM0pVbeOkPmJ5LLgoe0cTlZOYJr
VoTIahuDHg0Za1Ez3hrjn5Y8JMwNybRyW66ZEcKpXVpsVJSsdaDA0u7kJv4p9ax6Ayf/bwWAmZUv
tGZNCKZ51toEsbtFqvvHHD0SP5vNPlvrRV2eU3wg5GtIAQBVwaP4/IowrMYm0Zi0ThZGkH0qzdDV
x3jN2xbXcmJl/vOT3DMeCEbssrQFiZzt5p29UWf5Amnu0vj/eorm9SDFMOHakIIQ3iFFlsfg5oAl
lCZRZnakzgnyHy1cg9yDanDlxrs8s+fWhOfIpHcRCMvhEUPd3mhB39CqbGJa9krrA6YyUpODhykn
ZK1qs7yhf5cp5FKYNLU0EmKZ9XgscwVykoSyCe8GbSUqXWTC0NMAPIvg6Q/dShDznX853eq7lsU4
WswOqNlaeEPGdFQlL8V9BqyTm9vE4doawe7SxgI5McvWfUVFwfmrWA9TpYbztwOkbMCOdgyVXZh/
RuUIPSRrZZGXuffXKv+aE/IG6IKpvdzDHGh3vNS4szCiV8jbQHsw+Esc+3nnIOf/d089XaJw8voS
3Yssg82w/dLvZTUyXzC0h55sPdpr77LLcYmvJQLYB2StYiIin3/IYQCbrW1AYJHEL4aM3uWmkXYp
C2miHRQVtw4AIbZr4bq5vsxLFJpgWDz7vApMqYThPmAHuf4vsX8U5UslNQ5EJ4GHw/nQpN3YgtTD
LDcECWJhdJs+1zZNhCESTJEEZeLKTPNN4EKu/7h50eL1BHj5/zZF8O62akKmSfBuEAdTNXhi5nsy
rNi4yLnm9SvKDBQzUHIU+yR1XZtBPcIGyDlrOhJMTzUR72lvZp03duwOz8+11t5lq0gwKgSmPrcm
eQgxLT1axUsy8I0VdW7JOI1j6FEDN9qj7ZZUHyU61InxR0unW115yWSMC1u9y4zR1bXpUAdsc33D
l93wZDeEwCWbYTcg4WwdDeRMjfSmdtu+32TjTwjLUca9sLy18n3f7a7bXfzQwHxClQsYKLStzr2f
gf88SjAnD9IutjWsdqvaILBj5dryLtqCX/sO+AOiO2SWDCFuYYYtR/sTh7qvRyfoM4Caeq9FTduA
YIGiq896VLi9lT6OU7Rie+kmn6n5/p9pIYbpHGh6Msewzuz3cVXtNGPtMljexb8mhBjCuJp2ZYqP
R9oBLEc6QgjEnHTlWyHjZClCyOAmk9VkxFIqlEDcdIse2p94Cwjtod6yLbOdB/VoU8Ipnhfb8ek7
rvJ3kYKrlKwNeQYoshOnGE4iiZeZjcfHfCVnXbxYT9YonFAraDqrmS9WO94Zk28XTwRXT3oA13st
b7v08f9vVeK5a4kGVDK2NFPcht+a5sEcfl03seKAYkElSQJOyjk9lornQbtfTSIX/348J9HLBDgD
sfT8DGuNjmQVVKNOxu7b+liR7fXfv5hz6ECdoPwKajwx1THzvrCyBjGildMDT02qKcnRKJ9NvdzW
ZnbTD83ndYuzK11cPycWBR+oclOuiAqL5ogmvTNKD5W0NYpfQbvibIsH98SQ8PU5kcMUQ4WgmbXv
O1CJ6h2GQddwgourwXsfhMRoNF8gd1I+SYmuVQhAHNdbng07CC8UNJLf5bFy2kle+V5LOTAAYDPs
Cc0vcOSf+4PeFUFQ5PW8qG2jv9mQNSF+u6YosOgVIIBE6gsVIEWkmZRQTQptE1sXmplbtwD8ZBXu
7sZRwi3qTVQq/G84xV+D4ix01BaAjXIYrIqNrd7VEDsqfsv2s2Ku3ImL3+vEkPBqDiW7CodqXhnY
ZMzWHcHlln6qikOmFdzPl4aE6Oio+wJ9gC4l6ieC/+XWGIZj1CLlYzRyMP6wN53BN0cab2Pa03Rn
3HL/Ltl/PAQucbr3Y3PTudmNsal8RrHlDurvK0fishWNq/rkN+lC/beUeV1rZgNJ3vt3yQv32ra9
KR6zNxDb3Ux3yVu8m7zHVKbGQ3UTQpcUyflKZnhZrpx/wjxmA5FEaOuJOhJpXYKig3SNM6IuuNc2
gxu5EBzqndbD6M2DRtVNtIKguKzRCjbV81MzZgG4D2zY/AwnB6x6b/LD+CC/V+4H9HDc0YHivBvt
9Rvs+tZY8bjL6WbBuJAecaIlhLAeC97PuJnCC0Yn3UgO9/mDscEz9pDdgS1sbZ9n97pwv5N9FlKj
EM/boExhFn1Ct/IMCjbsFLIdzc9D9azf21RyzVvLlV11U60Eqa9xn2u2hSjVjhWXRw37jdkMf6Kv
1v3gfz6ZtPNNV9nLD/I9cbSN7o40fTt2PjL0NaLcxcfAqZsJ6VTP2pqbAX4CyL8VuFjrPU108CXn
6+gxP38vN9Ze81ZH9Bf33QKdE1qoGPISs2FgIMYm7LHvFgVfHuBSwFvQ/l3zQfblQ0jwJhkBjUoq
J/cDtLhW0silfEE7sS5+9SbDeKIN64GqU733VDJ+w4IOwgMNrTNIb4tDTqWUxXDnATPSWeIAbewk
qx2NpS3UAaoCwAPyPBeM2wrLeBLLMNFg/t+ttgjS7Sc85+Yney3p73AXPo802nVO9mqvbeDSBXtq
W/AbvVG0SQlgm6Q9uFOckLkRSgeQeLx+4y2WCIDDU3CJg9H0QoLI7Os6rSB67WgdnX4S2swS3z9C
9KuMx4watQMFWaf4QIGE03GzGpWWsqNT84KjQBQtzs1h3uORGj+H9/Q2Ab8p6GIwJUhtJ/2h4aGR
3/9aWfXSW9HCHC6kbzSg5sX5kKTtk6DiGrZXebUyaqe/TevQp8+p+poYbpTue31loxfvvFOTQsJp
xRqPMA/cOHVM08d+i4G8e7Ax3pS7dMsNakLL+c5IcQGBEBpdycTDdHf0gt7N9aUvOLWBtzHGY1Cj
xXtVyDyCusmjoUJTfTBfisIh+X2pb1BThA4biPXv7bXMdOEDo7I9z5MD9AVdNMGeqo42M5WqdoAS
7DcDAcBND5IeDyGozVxf2kLQgQDbPD6OQpthiECpLC7jXpdBrY6mu2+X4w+w56xkU4urOTEhfEQW
90i1QZALSreKtsXktvy+HzfX17Fw9qEpMrfUZrFoTHCepwlm1SVaXMLIpKEUGqZeh+VAUyv4uG5n
qfQ6q/FgRgpvBgWlp3NDoZJrjdS1NVS39wPSQ/D99jqI0WgogdJlZ2e3ZXS8bnPpG9kgjNc1IBEA
SBDWFmpJmaR9VzuNnfssKHeZVa+4wVKdC8v6a0M9X9ZkRCbLUthIS6BsQAap1U7BStpqft2600jD
yY1aPwpXxo+XnGPWnoeTA7tCLq4kwsqY2MCKaONdEPyOh2PR/bm+fYuuAd59SLTgUAEcdb40eShG
NvZ9DW6r54pgZFED12mCG/b1up3lpfy1I4TliMVoh7awA72JVLvTuztljf3xctoE38gGthEVYEz0
QDP8fC2SFWdDIM/elxePUxLMg67Faz1pHWDkergdw2nCvHbJDoUS7WqifRCM0bpsCvOn66v9wqcL
iSJ+CogNVLRZcNML26roULxX0qF2+mwIM9oQq3nlRRQ+WNlQ/hx1NqigSyutnEKTLnX7htl3URph
7K+T0spBQGNb/OXFhkGyAAga5CWHwW64RWtihgWNwcccEkwHxlI5bOKirQ5lFLYvhimbNc14iaEt
OTTiBzboxq/QTslbO6rocw6j9RoTDP+4IP/oHuMgVeDANR3UAVIIrZrcF91csgrK0aZq1cc+lEqK
PzyS8GiybVX2QuDoHxRW4eVcKZ26V7vOXmNc+4KYC/tHMB+sYx4DWnIgRz//lFxqp9Gux9phpgSm
8BdssQfZC38i07axFaqN4MxJ4s/Q+CNX7RGkQDRSkzdcGG5uAJEC1Cmr/0vVkOoNx/Cxgm5a/6/M
EtAan9tpKsrD8wSZ4G4ZACRyZeAbq218w4FOKYphP1hv111p4Xo9szIf4NNu62SzzpBhhTQlvwNl
Sx3RyAbelcpmPO1k1qRPKZSiQgtIGQiJPVw3v3huIacC6gyA5y6yOQwiFKFs49wCGHLIFOCfJXYI
wvAb1yA+NQbFZml1jBOdr9IYwtwsk6l2os66L+XexZh1hDGUVZ6OhTyNYB4LdQsZUAY8088NTZXC
eyuf4x0ZTY90GbpTowkqBYB+jnWIpHEKC9VRM4VT026Yp3YsfL6+pwsxd1aTm28U3FmQrDn/DVU/
JtD5muMU8qW++1ODX0A3vGGNP3TNjnBt1QXLSw0gZUdRM5+Y1UE2gtcks/ccitjO9TUt1J+wGNz5
NqR35vz7fE1RMJRZMrtpXaBcqB0TqGBD47TnUFYa/eu2ltZ1aktYlx5EeIuOsCWRPak3RtTeyuEh
s9ZYzhbtoL+EhB7lQoCSzteU9IjwE5RVoMqngr9NRepsSI3yh5gdBm9Mg71cX9dCKgNRNjQXEUcR
qEWSATak8YQ5Ohz1HHNoGn/K+VqhbOE4n5mYl3wSTfpWr8hIEFd5VWDGVPGJMrpt33wjNGJYHmOP
yFowzirsXBjbSjHOx1mvP+ucOUNwTKTf13dLmY/qxR1xYkRwgzyMjAb41tqprK++i5zSIX1n8k5R
XrRsY9gDsBsOb+86sgFA/7r1hUoyNhJvHhnMRSqmx843cgLVDwMGDim12VBL30K0E1zTdymKoZHb
9GuibEu3gIK8Gui4GREj0t3kPXg6xnp2+ZLvgkTfKMPwHzAVN0XYH3SdgaxE3xkaf72+yiWPnDma
MIIJ1B/C5fkqyyCUUrPBKpMB/DpqcYdJ23+P/POg2f9MCIlh1ie5Zs6uYsjxYy/nT0k0A1zXZjyX
HB9fC4RjKF7phqiuiNpVCg0DhlhYExeqWr5aTjuSj+71DbOW/AIvIGQDs3oeRrnPd6yyUJFV9aJ2
ukipCpoRfDBagyTHlfO0Nvw+Mkzf7qvhCDLP/q7MstTN1CrAfyThR9JYjtuRWnLUqDQZ2sqi7VAX
rmzU0ujUUQLCSMi23UoogHrZpJabmfagpIEsD4egt6a9DlDy2zCpCSbHSVC9tQHJPTtSQBmKsYT4
wJt6eiQ6L5+bhEz7Hlg3t2/Lyaaom1gYRZ1a/K9aWSagAzS13KAhihs/Nag29l6hFsVWYgpxwyEK
HmyuVrgrVYv7mT4wxyj1fqNVA4GWFuZx0FKJHkD9HPuyUgWQiQp2aSGpO0syQHM/aT4rrdGfeEkA
UyPjPVHlCYMfkn4wKry2aJR1Re5pLJUftcFkYOgcdG07Ts30OtamklNuJeWDNqE/TrMhagMKYfjM
s42ofx6yQdl0VZ5+SGGsOGMXm8AcSQGAT9e/+NKbF3gqJBUIdBhVFR+gKoHCTmbhYShbunWIg6q8
63jd7iACrb8C2hYktGbd4JbSYN+BwjVhdEjGfuUYLd1VYFhEHQapBYiqhGAIAsFEZhJ+RZvItBh7
R+dHzfbGZiUfXLrnT+0I/o0N1MYhR/XFrkOI7foFSUFD5Fb82Pf2ytaurUkIDdDDzfo2Rf4i5zHt
QF4UAeuce1Wz0j1atANJOOjumngIirG8C0mrqQ3WpLWRWzC3Nm5L3aaWsr3uKkvR9NRThG+UoadW
cgPfCPnXYUitp5R1m+smlu6JeZ4GFSVwZINe6jz8cDzjGh0VWCD8FGfqQPpWYMwlAoGUlBWfBcZ4
gsTeleZa+3bJLcBHgkoZXA+zi/Ofn+QVhHCp1+YtZMpBjZ1CCqmKcmOSbdGa+4ZbnNoSSmZ5lwy5
1WMbS7CfU0i+5r5kys9tVtVPgKpr3zlZJ9m64PFhXo1NZqF4ZpDg08Trl4aAfjV1ZlNeWE/Xv9+y
K/59GgguP4ItpQLR1JzaQlIypLWZeqX6HERrm3j5wTDwPOMu0MKd+zlC/lLHEP6EZm/uKBnK4vxZ
A3glNJ4kXUORcIVn9HJRQHhgTSqKgqiQi84RB3lPxkxHgmSDSuCPpLj59NANr/+6deAZUWYKDHDN
6hgkOHfB0eCgwCiMmcRheEy0TwjG3ZbMditzDTq+kHnO4k0zK8VcU714RFZ6aObMgikw/7hDt+81
VJq2BFejfqMYzjB5JigTEv6RWDe4d/99nSgK4u1ogP8LF875OkmH/nPZI6mWcSNG1sayd5iwRyFo
TbPhMlzhIQI0BhD/uo6zLbiIrcVZSUYYAq25Mybd3RDqj9fXsmwCuRJIBfEkFzlA1UKuI91gzKnG
cIdMBp2Kvvx53caS9816JqChQ2X6AvQcRl1s6wG0zSfj0waphfVRV9Ds4CtmLhNMef4kMjwPng7e
u/PPEnZJyoF3xW7pN0VFbnPdcqF9u/Lx16wIsQ+sRFxTYlgB2mAzxfUhMfRfOctXbvnFPcNUPfYN
tDVgaDpfTBsbCSl6mAnN95h9DllAq8ZdFdNdKKxj0/5nBwM553ZKsy2MhMNOxhpXqjbT8J9W7KcI
1TwzpQa5KzBhXTnZv+OAzu0Krq1WBNlsMNvVWw9ifQ7rCS4r2+sHdJe1J6RSzj97IZERAE2MBM8i
xcKpZUMQt0ObIkcmuhMOqOACfRRor8Gw8vRe+HRnhoQbxIQ8kKKNMNRoWX5Ek1DdgUmwuBnr8r/U
itYGkS/fOzKaE9CsJ6ioYQxUWFcnQblX0RAkmjJ9lSsUE8Kuo1Cio8hHbzUQCwS6+o29xGMYbA8A
IdkX3JKppUh2nHQMsGPT4T3Q15FL2EiD6p/7L5inRYH3i/8VN5ewuLjndWVbCB1g6tnbOYuoqYAR
SMMz6d+945T4QTBERrnseYoVjWCxiNXnnjxqmRfXa5jfpZvrjGFCuCSHIAIAL4ehYGJumk6Oxv3G
8szRKc29ggJKGTmV5DbQleymm1hbcc6F8EVU6Prh02HKzxDLGIwUMy8oCC4IlIYUKfXUUfcUtVjJ
ohaSm1MzoqZRoHdKJmUwE0bAYgX/ca066nLhtqqyLco1L1m0Nt+QM80pOL6EYBkP1SBxe8Ki8L3k
sriR9c84/h32jRthNPO6pyzcmCiQow4P8ijMXX994JNEW5EaGVy8WJoWswcp1w5W9eO6hcVvdGJB
CCCVPNZhTmDBSnqHATYxKe2Tnmb+dTOLCzEMDBRqBB6hC7vWxmzMe5kjcNjho2wNRy1eedYtOzuG
nUBxj+FRItb6ixj/Oi8MOPsQPAUza3HxbIFhQC+pfWQo7fePln5r/ZbxrmR5u7m+wKVAjC4kCqBz
7oHS+PndxvSmCoxxZE5i3ycmXkb8Z9x5gTytRMOlCKyBT2hepq1iTOHcTm3kXFFjEP4mmnUL9Qp3
KEwajIDEkWzTo1cW52t3zAL0D/goTEejLwSBGNQczm1mE2eMz2VHTIq+6eGwM+O8+8/KtJuyNW5Z
15jOpEfPZm09xXzg1EgjZVfrXN4HebUz9Frzy7YCS5CivVzf9dnyeVEYXSqEl3kwCoROYv2tLg2F
xyNaYTVHl7BxUJ0NK7/MfwcYSRnJcxet+PHSZ56f20Di4EmAr3C+FZgXN2KzDpkDdhEadJ+WhbLW
hHmDlc+8uLATO0LmZ1dWJNmFBLKU/qUdHnq2k40Bzc5tSW6V0i/5N+4+gB5QTZpPDyrP5+uK4bxS
wCOk5naCYhKYLAAVa2plZVlL0ebUzLy9J/FMb9ukUWxsn0keuFXQFjolNnm+7hRLRwQVA3ym2V+B
pzg3YsdNDmRuzBxluAui27zWqW1tgelpmReN39m4E2PCh4rkumjyLEHU0WVaVTdqvGmycmXbLonp
wc0AtBWeZTOLky7Ws8GdBvYcDbGtqhpqRBrlJugRUPmhfEh2ahH4BtcBaEeFxEhSRwGxqsFuU8h+
9VDR6StOK+OPUa1JOy55KdJJjKAD/4OJXcFrEOYDnkR40LHWckHIjxP+Jy2bTaG8sAmzJLdl7l7/
tksOhLKnDjoptJpw7s+/bWlJLfgbM3zbKk+2lZzpwJdEw22hZeZ3TGHfkb0TGe0tIerp8KOAESyu
qKdbMoIacZCfTYsfr69oAUmOwUJYgbAIyMYvZ2NAD5YD0I4XKzM2Vhq99G182/S/x+CXxvnOjlq0
xjvZAQ/gUYkHz1Dr0pVUmfZGtza+tZTcnB4dYc1pEzZQb8DRGUGLZ2FyFjJ7UXFo4xe1/04k/Xtw
RAx/D3Adz0KYCpWP0t4O6WOtPlfl7vruLsbrEyvCtWwSng6NASvE3pHybSzvoQnS85XLf+kczFMm
MxZOBm2p4JV6iL5WnOMVFmqhS7rfMoqisGY10HmWYh89YMce1xLRpaNAUH4ggD6hDCYehTgp1Ly2
EHmQxXsE+JwENXrbery+gV8zK+IVe2pmzuxOQnarVEknEZiR0K186VKjB9CqidvE6w1rPOoQqgt8
TKAzgwL+0OVuqZD+B2IVB6pDCaEpZ/eZ5CAlUIonW5Xa16FT4plrFDApCBIA9uOPEYhISV1Yn/k4
kaferLMSlQDFPiZBQh4HE7PxfR40HxX+FpD+AT/3nlX2sGkj4Bv9UNL7FgxPkNimUQuSqceao9Ll
4tA2g5MkVWE7qianPo8GjXkc6J3Gt5rMpHyaNLeprfKhDKopB4A/A1K5K1vLsQaj9CuQzOVhCxXI
Ri8YhryjriQgPuLVHalbZaKmObBfUmfF76OcgqgntsBvTCGdjlfVoINFhzVV2Dl6UqrmPu0tzVWt
UD7yqh+S204fzQclysngQZeZo8MyqNl9qsadC97v0KSRDr0wPQMxKJQo5eA1Kslg3UY5iAKBJ9Os
e/SE610U1pY/JD2yg1EvE3mjM9KaDhkT64UnFcRPu67PNkrdFn6u2yXzE9I2oPiKdX4D0uLhRyBH
SefwQSq9yFDLbCWSLh3CUxcSrol64lPdJzgeOaiqmuCuC54sFH3s9Pm6ry4059APA7k4mSUiwDAm
GGoSWY+UucA4Dves2EaWl8j+WL3YUKMsk5vA2mnS9rrNxVN4YlLIaAYMKVhMQkWkBkd7qVaAwEbl
Y1hOH9ftLO4hmD7AMweKDJz582NImmrqWQY7aBBvOSQWiip5STTzqez4yuda3sa/tr7+/OTIDyPj
sTKXgidzq9if8vjY6rEz2j/00psmr0kfk3pNSmLhkTGD68D8AaoZZBK2EKlBZhrWYA9HkY7chtVD
wW/r4WcY/RiBXDH8EQc2fsY5p1AfxNglLVQ3Tt/b7PP6Nl9G8vNfoZ5vM9Si7KCN8Cv6FBMEwbEe
U5fJgxPM011vUezEa+3ISweCxRlzPr/wUX4X1s0M6A/GUcucFKP9ZSX5emzveLBmZqH4CjvI1EB1
ZYJySWQNCnhvltlU4Cbk5vH/uPuy5cpxJclfuVbvrCFIcBvrarMheTbtSim15AstFyVAkOAKrl8/
zqy8VedQ7MPO6pexeeg2yyuVgtgCgYhwd+q193HLq73i3oVtxrkvjaQLuIlHnoqrQ5yX5cZFT93K
1nofXxDQ/gFShDZKaLjMSaxGdKYW8ZSJjev6GrEs30XSbUI1aMr3xgHZWIsbv+4VppHbmFyCyBkf
cLqmEQFtOUlgVJZohn1L+OCbFVZSe9Xk53a4gcTkMK7VbRaX9cgoPTWqyyhlFcVG6q1xL4j9oniz
zYG7P79fF84qBjeVIEBpDD2yedZDh3BIlNMa+QBQs0l5U3mPEtGGBBID7VgbWV/LaI0//L0vmmxO
nTWYUty9sy0r0a7hNRW2bC3fqjoJBGQFIsDB1nq+FufwyM7sMEbg3hlQi4VvrS/y9IuSG9KthDfT
MpxGN6dDme2NSngN+CgxFFXdj3ru98OagMfaZM02gmvUjsUzDCIBwTpuikMSu/dOeulCC8M/vxkW
ndfRfE3zeeS3ZeEKlFgwmMy91ZxvWm37Y38w8XSJyFVHIr9WxorJpdHhRE2E/WhkBBfVqUnPLJu+
c5FhNhQNubwd4psMXeTmmtz70lY4sjNXGup4bQ46hx1OskubZBsFSPeYsvD8DK6Zme/sPm1po8NM
A7lvDxIhXFZhIVeF5qadO9928EQOGOhBMoXw4XTaurIrYvRZZ0ERdwABsS6iW0M18YCeRmXKawil
IGfmltoNOsTajQkSmk9uJ9tLowads99VIPr89ZGDVxAgeRN+GXfR6RcVrVd4sQ5OXmYDgVDJtA5Y
2UWbpiBvv27peOzT3BztUsesKJ4JGLsbtQ95RL7VDg2dfOVZvXQWjq3MDjbJ6rEYIqyk0z17qvBJ
DvG68h7dDlwfEXq+oGz/D8blIuGETMgUPM0ssiJOCm4gxR3HbrQVpW5d5KDwRG0ztVYWa8lrTfg7
wPFxkSLYPZ1CVacKbesw1TQmmH7yuzizg/OjWbxYUA3DUwrhNND2s+HwKBHgfUCdo+wbn02gpL2h
71W7NdWGeHeGzX3V/HLzDRC5xARVOdJdCAFnNjXN04eiR3IbCAE0ZIEuZBwOktKNnamV1XqfJIQp
pOnRQocyPtq9T6fQSbyyGmMjQ0VR+qMWji3zif1aGddZd5FVH8/P5pKbPLY2yxI6slOjlLDGkTZ2
s52pK+RVaj+PV2ZwARU1gZrxf6C8RhfvHEqjjVVaZ9O4BksPXUttTU+GMcicVa0FwiFhNzxDRy8Y
yv46Sp1tJIaVnbM0VnwA0shgxJx2z+nMSoketB4iD9CBq7eR/Nq4PJQgLte9eGUNl874xB0K4JU3
QSysU0saut5sTwO9tyfMFkwlY1f5UUccgGVqCqoye6hvrZh1oLVBeRLPQcSI/+ATgKZDJITq9LR3
Tz8BzPpuBk7RqaXltnW77cTDrO4s98oUh66PfcepVs7+0sZF+Qcy84CvT1WZU4uuzXpSp3Ee9O7n
kSCKvZMgU68J950+ZPWvIz3gRXW8S6Y9hfLdbDWNMi+gyAH4gNG45WU5UPcCMhpoUOupiDcmsiA7
pdx6tc92ugHnNyTAuJCbQP8ppGpmN6QVtxho4iD7mkW+aXYQSHgoPb/PPlnDbZwAdXxr27uxVNvz
J3Wavvd2kU2zIXYP4rfZ9BLXaSgDi1WgtM8aNS4zZEcytlarXHLgCNiRo0CDugkE1Oki2qDSNiwQ
CAeOwf1q2OX5XS/ubYmc2o7be72+MoztGNOgQyxFXqX+y3EO9ZBDQOEMaDZimrM7OCoiwaK0BLsD
Kk0gkRndTYXSnc9ba4W0ZOHdCVPIa08ND3ikzHOjknRajDu/DqSyr2P2zUubC0NvdjpPNiL57lgi
0NBl6RjNIdfXOn/ezzOM444EMRTE6K13pSAisHVKGC8GsY2F9SFpx5W1fL9hTk3MXLsheqHnI7ho
GjvZOhHZ6ymUhfgaXfLCfXxqZ3YQzQyrlDawI9Irk3/sOPd7+742wqQECEUEqf4CofoVZ/Pel09G
QY+NPk4bO2Z2CrPSk15dg/zHbmKIrkbbTDQ7J4cCsctXbq41U7Mt2Vj2MDAKU9y1N30/+GIASqL1
bpF3X+l3e+9Cp1E5CDTACg1fOjvjSdp7LbMwldA8lOJJZVvw2oBk/GMlv1j/gIrj1No08KN4t2JJ
TVOBgUXk2nYrJCIPHgeHg7VSiXyfWzm1M4to0AikO+mAUQ0MSpTw0HHx3dPri54/t9paIXd5tf6e
wtmuz3leGmk+sUKpTYyMXeJ8UdCcq9e2/fsr/nRQs11vZLGa8uF10A6xF5YsSnzwKt8rp3thRnfT
DF0csIGOl6kt6BqJyqJx3OwOio0UecmZ8dZA0YBIGLeQkdfQatF/1SAdCHhCXj+kxXe2xkDxA/N3
evtguH9bnDvL0SJo9W26GsQlCHovjA11N9aHYgOt1g9l4XN46J1+aa3cBgu511Ozkxs92qKsQ7+f
W0xmn/JNykMIZG3odfdE3+Qu2w+IFpug+i5Qel45iYvOE64F7gVtYu8ySaikxWCCg2HXuPaIQk9f
ODjV2vAm1/FuVo+szFyLBsS2SWpYEYCPIiRkQyCdoAMDso7XPcs3bNiVwvPhRb328Xw8sXhQjmzP
bvoM2IW40GCbKXo5pDCiA7yvxZCFtPfnTS06gCNTs1WUaaaLgsFUpnU7TY47Y4AWtHSD3E4BWrQ+
nje3tnYzL9oXUdGkGcwR77Ug9zl6kLq1E7g2ezPfaaUAr/Jhmj2w3sTFvVR75ly4ay3+i0NB8hRh
HyJde04fWStAgdxEh+vMLlMtrIqvnK6gIpbvb/BVQB8TjPp0zm5eosInXQOhiKWegQu76LqiCrvx
ddTqa8szNu1YvGTkMcnWMiGLt92R4ZmrjusMf3O67WJzW3tlkI9wJEDPdRFU20SxEba10ve5uBGP
LM78prTceACaHpeDXljgmnC2wn3to/aelCCCpfrK1E77+t3x/tvcnLyUZzoHMxLuIqG0oGgYcvrj
WnlqzcY8EKqq1JMCQ6JYNYSzka8P4Ig/f6IWd/vRQGZ+akiVRZsaRpqmCONWt0B/5m5GhyBmQPrq
vLGFfkk4fTBuOBAnxNafR0FlXZLBGDBtpdjnI1hF7kT0GtVXlD0qk6Kn8NmwDo24K/ih5q8rxt8/
706Nzw5216k8ixsYpylI2y+pcc3sZ0vskddM0wdeXhHLd9uV22bxPkd+DmTNeMuCle30mhvLAh0Z
MYwiDf/cc8h2izjsDGNTWHhBI1teOALoQ237TwZ7ZHc22L7mbm9PwdIYX41DnKBrAM2D7rDp8ycH
SHIyPGW8CXL3yUrWXnrL768j47OwsKlT0xmnEF6hoqnR6zy7cayvgxBh7Fw0zq6MQlbto7W+kcW9
fGR25nUghMUgHAGzmrGphXtfNrZvReWWOE/nZ3fRdx8ZmjkbJGIBv534SbnDDwNeQK6WbWni/ZOz
+beZH+79KEQSyhJ9YU1meg/wmK5/5uaIJpbSJ82aXvfamv34+ZExnlBWJCWMCeM7KTa9GUTsEDHc
5po3qQTrzRYUwC3OyPm5XA4E0eYLxPzURk1nbi6XaHZxGCJe0E76wMwESQ9REeiiu6ZE0TSHwCjo
r9rqQHUoe2GitdF5SPsEyPenwXwr5Br5+38xFX9/0cwnFpXUQFgEJsi2uEc/R9fegpk9K/mFhUqd
Y+40JL9stfHYSjD1Q97m3a1yNBWzwA1NnICqTWSrY/laMXOnbMPve/vWHmiQS2dTAPRKxL2Sw0Xr
9oEu9IPF5cHUH8yUX3hW9FjaXzr3NauNQG8MbBN+AfZ4CEoZfKdy8lan1YaxxC9zgl6+GrIVKBYF
XbkGMl28jY8GMgsLASpMrMHCQNL2Dto3THwtDeJTHaD+4XB+/yw72L8Xa+ZgqwhlpGh6MJXGpTIe
6qjf6cU9UbcUbwrN8Q3n8bzB5cP/t8GZZ2WVntq0w+4oaOTj0O9rnQTgg9ycN7O6C+dONKMo5bTT
uUBh3dmUbsBy9LPrQVcdkiSQTRO2o9+RtcbChUsaHYU6GBfRiArGtrn0R+Gh1GPoCICL+KqO4l1E
L2zseDxfGvElQS4GPF5tdtXLsGpaJL9XnOvCgxT2AbMF+TOajpCIPb0yNRs4b3N6GbISHRo1kjLb
RL+ksRFG5US+NQROflfpQYWW3LH+YGlmmPJbfci251fg/SY+/Y7ZdYK2warhJb6Dq7HYIiMAjuOe
6yHNqtsoF9CfMEAucd7m+80FmxPjtTMVRgH8PR17NxoJSywT4Zh3k9I9Kx+TfMXLTJ996mRgYuI9
A+c6lnheyGtHdMP3g43ckF0EQ8t2upVvAPlFvZIboRdd1RyCc78+LOD2oQQM4gAgWGeHVJs4ZzqK
YfXDDRCsvhy27Ncl5HCDHNmYncve9pjBGP3Bju1q2DYi/R+OYrYx46FMo35aHMmDFonl4aZMX85P
1PSR88U5HsRszzXIDHiaBhNOhnaKxk+jjc2uVP3Lic/TuZoFMB3Wg0zHLOjLa7P/lnfPkbx3zZU8
/PsHzGQFYDJkWUDYNW/UkIPdMaDysZmNzldsm6i3fzJbfxmYd2hEkAdDCywMFMNDVUFj+olHD0a7
Vhh6f8VgHMaE+we9j/u+yu7ENprXMFtRy8zcRy0ZjncsIuubDYzoM7O05NtIC/U4RoJbfp0m0cor
YoEWHJ8AOqipKkaBM59tvVGAkWMYGQS8tvlNuYsO7JPFfEgzyMMmfbICoFtuLsdv5oMTdi+uj0x2
UF312soBWMANTJ8B6B4yk7gf5o2DZmmONpoOFJ5QoXHRh/En+7XZojnbl1cAdGYb71Fba2Za3EVH
NmfRmKu1lJceh4xefGW3j8Ya1nfJ5R6PaeZyK6UJIiL8fY6+hmJvex89EZ7fp2smpiEexdYSdJga
BagisN0bzTqALBOkkSs1oUXPga6JCUQ8JXxmR7p141G3BWxM1Dks+4znZZ8Lv3ZXbqglO8akc+yC
6HM6FKdj0ZOmxy6HlFwDRaqdOybtQxq5YNRq3Mb40ic8XxOvW7qHkaqFQhI6Q0y8EE4tIp2QmKqC
AJgHeRDSfGe27oscu95pwd/YP59fq6XtRoFGQ+1Jn/Dfs3lEEQck2w18Cu3znXRtvHrWehkXB2Tg
Cp54CXARz0xAa0uY0sYNTIw+zOzNAA7tioDT8CtVD+dH82PZ5xcKKIsnOnh0t7xfrroQaVpD0JAf
vL16AaU/0Jt+/9LdJGgw9o2vaPzdjje2/zG7tm+Hu+H2tQqGvbd3fNNXQb45/z1Ls3v8ObPDXHZo
7+HFpK+IReyjHCmtp/MWFohd0bB+NOLZeY5zaRqRgglza91E1/lOv4N+wN65kRfNqxa2F8W17QO3
ilHKKzT1rQlXLx2QY/uz7aqMukQNB/YpSDfT9MqNb6JcC3M8tM6PdMkQqP6xWXEs0LUw20aZANo1
p9ipBnSCm/Igdb92El/Sw3k7i94LFD46NHqQR56TVPZOKYd6dJBF5p9ccCG4UeoP9v15I0tnAsXy
v4zMNobNHa1UkxEKpxLfjd1D2j7hJQIcyRq9+9IePDY12yA5i0g6QhwKzYBXtpduskaurMw08/ND
d2xhtgUio7cLrYWFjr7IeN/Ht4gVSfGxtvdUvOTdiutfiujhkKeuToRZEKw7dZCqr6tcWB5e2/lj
Zia+Zph+xb/x4it1PsXZynZYnL4ja/PBRV7aISeE+vywL9Mv2poG8OLkoR0PzhHFEYCeT0eTmAnr
WAt3b7XPil2Z+k1SIN/ivTr0BY1j5a/T6pyGVtP2P7qcs1YfpDuFVqKlmxKJb7jMjTTXXpOLp+go
gptO85GZypEeZJpgJrUO1AP/oYlIce2dtbQ2x5fz7BSNpck0JiHPm3XPbXGhex/Pn9Ill3P892c7
bUxIIVsDf5/U+6L93qEv2BsgvrlW+ljyBgae/7AFAAW6Tk8na5i4Bm0de0DvQ9IBi2rsW/3gdjUe
RPvzQ1pal2NTs+2s8SylEQBrQWEivTkmocmfSzcO/2dWZptMa20FkktYcfULSdDnnTzb2lqgtDwU
AEJtAn5QND+dztrYGJ6tvGkoxreoDKBuGSjw850fyeIWmGDuP43MXqgVQ2cVAxF8EKvUH804tA00
liTE583jP7DkoN0YWCVwf8+VUI0C2W5BEGk6oEWm0a3o95G+QRP3eTMLVVI86fCuM/G+m3jqZput
T4bYiFGvCFqHBqXlPAnqgKJprMCcX/sjskyDtHYoXW7tWns5b3zpwB7bnu0+d1Bm3kWoAhsArzdW
dTd6ZOUVvuRP0V8P6jCwVeCSmH5+5HgYH3mG/TL16DC4nCZrQ1ozIxSNhza43HIOqoqS0HCr54x2
zUqhdGlP4rWIDQPiXvqO4Kh1jMgZY9wW4HrxXZYHXeFeRa5aeSAv7UoTGQY6EaOhz2o2yCbVPIpb
F5dStDHSFPUCcPGwoPDK7fkFWxzP34bmxD/lkHe8mGJ3U69B4E6qSD2ABL3TkeSQOBHnrS3vzSNz
s9cWUvRQ4cwRSdhx7yex7oMCfe/2uORTB+hrgMyVx0Onv22KcS1OWgorkIicqPPAqoCk5OnGMTMC
GFsMTFeEPCz1PhQF35pNecUTI6Tkm4rW8CBLXv/4oTcz6HhNT1U2eX0LXdW64gyEkXG2N0rjTrSo
npYrp2+hc316K0wM2yhHTy+k0yGKFP2HddeqAB7oBXzbQTJkod3Ti9iOdqlEuNYoMA3H+qZM39AT
Eup5s9bvuLjGE/e1M2XJJnTO6UekERlLCnR7IJLmAiQyBwnsNdCu28YANidlfjvcCS5Dwr+d311L
e/nY8MyVoxhfIsUDwz2IVJt4n0HYUfWH80aWTqaDTTSB9qCIMOfr0AuvSmwbIYPm7MZop4uda3+x
xrWVnPbGPORGVwHkWcDXBrzybCWTBmRBjT5FJuzOButYPuhgyEn3LakPbaL2sTU82MUrVOKDEVww
pCQXRsZX2iEXx+rhYkSLJ4DF84SnphmGho5ZBUr4NEBLqciZL6sNQHjn53TpZEKJ6N925nnPPtNr
Fx022DGZ+GDGYlOS4tMY6WELqEdRfhvitXa9pUvExSHQqQ6EB5APp3uUjjJtSQ/xzyg2xST2LfdV
jneg6KM708yv+67lgZFrUQBmwnxlWpf8Arq4oQuIuhAaqmd+AWzQtagGSMKb1hfR3bXybeyCvt6C
9unX5xVwViBzIMaAR/pslDHpNZYYeLrb7nNRH4R4reOvSfHa6F+jD+dNLZT30AhPIb1koaN1Eho/
nVHRZc0AN4cZRUq5abcDalrdlvBbYm1dsnUNjjDu2Vh7mi6mcI/tziKOPklMTW9ruDy6/dYH99q+
rrbupw/ak1tt4npTPa14mcXVAxEfNixwFSjonQ7UHlNUY4wGoW86Bq51Bc4ik3zWxUe+BthcOn6g
Af7L0syfpVaXu/FkCXGe7xl+oX/uErDzrQRUiwXSYzuzbcJ6x+wBpcUrS6FTluxbP/WzC/NeISMf
lndlFFiP53fLysh+XCFHMRwYj37OYYyMiIpuq/w5h9ast6YqtUD6hF2JJxfILydY4TzBP9ZO3oLW
GMmrnR2QPXnc5gE1ffeWfGIPYyB25R2Y7Dp/jWpi6So6tmucbhKVRpoC3xR2Zf2FtYeWXTNve34O
F9QMT8c2O3Gtnpp5osFGu00N33gqL6KwP7iHOowe8kfShaA8DCDgG7LPaXCJpvngnzxrj0c5O3up
cDRTSzG7o2HcJaMO1rgxsNHQMbp3bVkdfgz4f33t/zd7y+/+vP3q//wP/PtrXgxVzNBydPrP/7wt
3rJ/3aWfv77V/zH9h3/94uz3dm/5zWf5/pdO/hv88Z/Gw8/q88k/NpmCasR981YNH97qJlU//j4+
c/rN/+4P//X24688DsXbH799zRsIzeKvsTjPfvv5o8O3P37DDXC08NPf//nDaQB//HYNdg41FRL/
/GN//Rdvn2v1x2/U+h24PdwhiLPsKRuDk9a9/fyJThBA6NTE/58qKL/9K8vRxvXHbxoxfgcsbGJ4
BKASD0ULP6sR6f38GVoageJDQgIUYS46/P499pMl+nvJ/oWE4l0eZ6r+47f5QQffNor/EGBB5wO6
082Zs9RK0hpm0ruggPX4TljEvGpsnmytxPwaKVfuj6bmp/ljc9OGO46afpTjcaGCyhCI23fIM9rH
nRVN9EKqjgwEvzZ0Pqx4jcH3XYT7wwz6j6EwCKy3PS//81QbSy1Vnk9Kz95AB4tdJBEYTkwM63IQ
LNlFdZ3VvlYhlwAepfYm76kRrox17mOmr7DRXwboJuoggDyc+piqL/WmLzrPl0WVfxGpzu7HZAcV
P/E9z3PrW920FPrsaX0hbSMDKSlvt0LLoKieVUlxZzuJ8cmKa+JDg1IaOxHF7VvVyvQe7/b2sbE6
iPrmKrmKa61kvp6n5JJoSHAFTp34Lvcid9v0FT1A4hjddZWWi6DkegRIGsiMg9IU6mtjpRbf2LED
+51db3NmNJ9Adtd9GqvhjnpFdANGFYKrlOdbz5Xdo6MBd0u0SoSydeFNiNNVP/GYv+RIruOvYBXM
v6uzbmRyNw+qentT15+L+W/+v+hLpnrZ//r3eX3nSy7fsuHziSeZfv+nJyG/eyBG+lETmbobpvTU
n57ENPETULQDSTK1DcDb/OVJrN8BlAZbGwIwkOKg9R/v+X87Evq7A3c0/e/YE9BfAvnfvz/sv+FI
ZkEKAJ54t09NXCAGIEDuzrNnEddi0CmRL1afRcR46Yno7dg3uVLdi9enhfXBi1SnHbS2EW/eMJiO
D+bBXrtCsSrqwoa6o+btkJ9vBhYkEVHD69FULvie0+P45weiGQi+E71O8J2z1IbBoA8RJc23ntsk
35haBPkGC4CSFhyaTeHszlubeTr0boCBCOSmwBRPWSJ3Fhu2Y19VtEErZMwI2kvrMX0q+qS4/3Ur
EycJAg2UYci8dsH5AGZIA22VbCgxa+jeP6SZ067k1GbPvx9jgbj3D5ptkPE5s2DJ1XOPOQYkBgoi
xRYsbvqNB5a4fWZb7DLhmrcB3/AbknzDyvBOlwx3BCYRSRLrB4hxaiI79aBl6bV1R9FVMHQs3Q1k
6A5VrSVbMlRlcH4mZxfhn6agGgsJcwSjgBGemhozdD6XY4UGVQIewEaBLImP5edOG7/rplzjoHw3
MFD5ToB+iIS5QA6bs90BeF2KigPw7MnAnqFgp29cWr8NNlmjUp4+++jCJVMDEUygiArRVvN9wklP
EjA0AYoZEaKFBhgcN0i6ou5kZx30yboMlITRsNLt9W7vQ5RsyryANMBGgnReH4xoG4s+jZGm71CG
2kAOq/lOGjRx+OfXbNEOWrjxogXWCBD+0zVr0cru2QJ2RsrzF2t62LK4EF/OW5k3jE9zCHA3lMEm
qD425cyMJQR0Zg1of1OhQL5YGEhDeBCBjlnyWFT0OmV5mELArq4icNdWe2yXfWK3B3AtXQ9eI5G0
hcycPa6koJdGj9zTRDEGciJIys5GH1tZzj3QNorRyg7EEoOftNHaBlrYqd6UM4BTR6UCW/XUij4K
6bYUcyw7BEq+ThAp+UBaFXmQQpRh7cXy7hhirhEL49g703Uyp/oC2W6iueiO8jXBtG1H3U+kdS9r
17pgVs5WfPSyMWQJQPg91StmM2jl0DyhJYx1VGZ7OerqnsQ5tf1EM41NZJTl2lZ6fxxBn4G6D1pj
QEMEo6ezGVm9AIs3jmPrgV5TcPcFzbEXXt51oPi1fYjFaeol9pCGBeh9jIoxNBO0H7clFEMUekwp
w9cOmXjiGnREzu/z9/sJzxA8NcBNCDQw4tXTb/uBGcQ3Q+KeoZUfn6SDUFSutc+/308/HjtIQSEu
QXZmtp9IFPMJr8WhvqLbwyV4XVkftiKNuh2LYgBUzw9qnvbC4YU9GxIQk4Yc1nn6nqNMholiV5lZ
DHylelVLiAPadgp4IE++0yqn4HE3GXsRFoM2oFbVzN2Upqs9gyuUumEVdflKLmdpkqEaNQVcUw8N
nbbk0ecoSO+6YLTlvky8pt537dj0+34w2Rpp2Zqh2X2Wi4ZbHeBCoJiFZFmOMGFDSLXmHab9enq9
QCYaj1G0lqE5D8Kyp8MxVGdQu8XsZlnLSVhlpt4jX2TaT+DsRoZfGXE3HKgSVQ/cc87X3MXSbgIr
G/LfeLvCOc1WNyepM8QTdW3iaGM4wB9uJXNU6BXtGgkqGDXmg51uAawZyMlhE/84Haxem1omTBS4
MwCQy31K2qjxaeWhq0J2GdNDyDJ5jwbtJdQK8tppA6MfCMPthK6/byhuuR9jEBVqrm92WatQwS7y
EWDAXGvd/Avi+zL7WnHWOODdLZooBgk6N3t/Ys2FwrwYy+hVFUNDLrS0zoGX1JMuCurOAK201pFU
Bk2VDvoH3se4eLKurCvAN9QYZTu9AvrP8JnbJVpIBmtUYZTr4w0vIIAFlAW+KdDGtlJbz2hKBc0g
W7VhV/UmOhLRHw7EqYi/odXDU2FWa8y+NHNvorUHrSDHJ6gk2dVeYUKQU2bQajAgZt4GOnDvVaj0
Xsld5blVeYFzbn1CQGSie7dKK2MHfc648c1SgmYZJfC2A19xnzoACnJwIXPAjziLjS66rurCYek9
19qh8i71nNFKvIoiI8zxu5QnEDtqOUTZ6B6EzL3GA15V7uCGrsaq5uDkkfpMS1PdFTKN7x23cFRQ
1zJvQ1GBnScoY1oMYZKS8SHxkhIYBVHowJ8UWfKpVVJ+qyqtaH0TfQcFRKMcIYO2izzk1JzoNZaC
4PZvcoCNG5y2+MJAydY9kLRyk43bAwUfxr3J45B2Xssv7MiMX1sI/FWXoEN3CQ8GNZhV0CIOrF6A
WwD/vWCp9gq9I3d0QhfTZktcGRYYRBWnyCN2LNOo70QavWNenDkXpawAC0wzhFlhU/TCDgXa5nbj
kOaFLzIFIBnUFdnnMpEQBI9oJFMfyUkCVm2WxsUlb4vhiVogKt1GJZVtiK7bCQ4SAwWMHnRppmCX
60oc8UQS3S/MArJBjWuj+Vbwpv/AqyyGoAIZoAzilt699Jze2o6JPiYK1yvr67DqwLqc+w5oAftr
4eSa5fnjqFU9hJU8l4FHq0yzFDsOGYVn1hAo+WVKFffIkLRaMJh2dVXX1ItDxEPEQePZ2OsfOimq
Gp2sDfd2BSUjyAc8xdrsqe/rBjTdTOkPCZCp1cY1Mo3s8BK1HXZBaQ5mrcusRYdFfBC4quIDXjSZ
vZdIbaRBx6HBuOuFq985mi6+dEQofp33sVeFWZvGKUKE1L3hYKnqMCJtZD7LMyBr4frLNKjZmBW+
NXSR5sdDzd+sIY2kn/C69zZphjcWYHZWrYfCECT1LYuOnp+j5R8slplmR2HSFpkVeIYCCpKXowMS
7iwD1ZbN3OlPAvwLbFAuMHVNSYBzN8yeQo+1k32yt11l0NCo3fFKaD3o2UskKKGIi5I7mCBGr77F
Wy73NoVTjgy8phV6adCGhg1R6yy9gg7gGPkqY7QIoyItkhB0jF2Px2VMBrTwZoMB9Fnsar6M1fiZ
eKP1nA6Edpuet+khZmgUCtusEElIdK145aAi916TsRzrZxoJMG8oI0q+likqwa/tWNnGDhKUmXeZ
V7llXrggKnc2KF7LalvZNR7QVSrNT22kUrItixF3jen1EHSKbF185a6Xtjs5cH1v4NWRofRZTRBS
J7FB1Y4ODc+vK1GWW0QBjj1x/6JS4+BAD+gLaQbuu6KWJpSi4vKmJjl9Sb0G2TllR27Q1Q1UAllZ
OqbPJZEviaeDPr2TaBQK0K8HL2Fys+abBoJdwk+iqE9AFZNDdifnifWBNVlqB6ltJlZgj4Wgvd+J
HCTvA+PpZZaqcnhQNkkMpNekKunOMHhWFPgTvCLbOqn0agNOc5H7HVjWboFCJehPwDkbk6cO4CM3
2SPoRxC7KeOmKrCKlWM2SFU7IrKqV8kLSwG521aED9iLFU5Yg1i+uetbZhy0esw/dUwQYHIiKxOh
A4Xi5ILnFs3gcdJ+2GRxrsdFUKFTSuuDypSdbYV4iHSM7jwDQJjyHxQQ/v/M+yEu+q+zfv8nZW9V
/Pk474ff/zPrR5D1Q9SKFD26Ei3o7CGO+zPrp7m/2xCypEije4jZ0ZiNH/0sIJjO70iWIKMH1jWK
1NAUZf9M+xH3dw8E3FB3nl4gaHOjv5L1Q37kJChyDFRZUdeAbJIBcm9AdKag6SigRY0oqmQSX+Qd
ktDJYwVWQnrd6r2VtARMwwa2bugWEUj8fd2MEIzumDcmfcCm4WqeXwCqoswbA4JxrxJpHhNPbGkX
TR06bW0y+ZIz1XvOxqPxoJc+kAxMVp9x5xD93oHMAHIoshniDqny3ivb7JWDxQKZhl4zepC9jdzi
9KMTp50TpiRuIMpVZ5YMO9lYbdiPndVu3BGXlV+4WXmpuAHdcvjklqNAro8PQ1InZojaCLuxE1XE
AaGJxOsIiZ0xaPOWf2Omm5a7XAidH6jgaE8mdqzbuM2hLO6PtbAQcvWjFu8dN4NydumRVl0PmaZB
MYLSzCrFK1V90XNou1Vgo3eMxhZPNDdKHYLordORB60YendXJ9Rk12WDLHwKJtt6TzWVeHdl3Hn6
BuzqvfSx6ra+7VRj4z3rFnqQxNCb3hpZj29JoRvQ+Aa0nCCkrmQqwyY3AduhfCj2fYFkrO+mcsz8
Iq9KsiPgQWRh4ZhZuwOU0rYDrVeaLbcu7lM0EKgqgXiSX5eozjUbiZwaGy9KLW4jRByqoPpFasWo
d9qaBbJdg1RfED0Bt1NK8EHAZ0ne6CgEGfHIyy2kbQDdCwcNj5T6ghkUIhUBxb3QPwyIxNidrPCz
bQQZjN53vKTPDN8aSYbN1WalvAHxJnpfVFEZ3VZq3mD6SL4mBQD9pNG1vYSQPNQ2WtQsINCg2ah2
aK5b7CVB7Pl/2fuSJsltLOm/0jZ3yAgSJMErt1gyI/esyqwLLEulJEAQJAHu/PWfh9T9TZd6pmV9
n5NMKlVGJJeH99z9uWeQ61pd6miN9yLp6lnDuh3QY75vg13O1R4NdzbkAzmAz2H6MOPnrMdlBOX3
SA0s3YumwTCQi+o6pw8zXOGx4m5CigN8a1+jCMsLQC/q914nI89kxP3XaPdWHwIspHLs6CRsaqpu
vCXCucsmgSansRJAyJOBwd9oCvtoyncYTIHRanT7ZeSzZCeArtVnLKO6BTQag8NzomLerah9DWl+
va5d7kkkgKAj2HBtpTBJkg9dRO4hBbYhTiNEIGDqrZP2HPaNfFvrfvGLURnnFXEQcRhisU7RFDkn
gyg9sw6/6j2sEMM9k07jcTXkgeKUQSaMj7RYtJ9eApVMDX4zG2kffUMPh20KG1WJlyUREtbSigA0
yjgXFrtUOLxggVupCXnNRkYy6+qK4XthN8NhaqLRx4DPfJtXQz41r8coDWpaqRwRAGi7pFng8VqB
X3CpG9Dol7aCPCnprpvqmqsuuO3WVb437iqyTxCptGTeqlRVBP2UfJA1jm2uWxnYkjhUzLQTHbyz
vFZ0oAwn7Ht1yOXMNHzNFaLCmv2mjQb7gfbWr6C/QPo6HimH61stwL93Np+12oHk6pbRyqbbziJb
Rj7m4MOOqHe46ST9yD8kn01yxvFrZrTgXkfxD4Z3bSkW2NpGL9Pc1d69wD5688i3MBxnDLeiNXmS
YBLpCsebSXws8zKvIqvESGCxrqCQlj9WiyqBFwutViYHNJDI6YkI+rN7LpVeWR42zguO1VT5+uvQ
SN4eE+JbcJB6HNzzSjYXFlLMQt3E+9Tpb1LXPNjSHjos+6xlEDc5Mk6aa8llszXVCe8nqjfqBd83
XqyJ35l8Hei2LWeDD2m6PHaDmiQYSdTvQrSMxOc+iUT/RdRzxA58pDK5Q9TfaKAlG0O9pQpT8fZm
ljBoHzHCJEjDGBO9TPAh4aw/rT4d46+xAiJ7vJZeA/tuTlRdpfUc8+qHIXi1EBm2bwS0gcGYlRLp
r0GJCaVvCwQn6zir0SZCeL8YYH3eAvvX09i2/GOslf8+L9DUPc9zuK8opxN7ZCKalgeIwuiH3Inm
OfBsrdCarTMtAk19+UYxEw0l2v3JzxZ/afZUEm+SuQRJ29zxnmzLYYqw5feS8MnxgnXI1MFYtFTP
kT/Rl8ajwAFqvg08W6dVNik+AdMEnEtXl2o/qDbYWcXiFvvgi4ImlxhwStiNwHHS+wtSPNqwt3gh
ux7OXszqx5750hwCxNK8zl0oXZmszKqTRv+NqWuZ8YLB61ZBvDxJzGbMR26PzpxD351TeNgEJ9F0
CcOD5BDkCkinp+8CBgj8WM8kJIfK4u3JMAhZdxi2CpbAiAKGPq+ZWrGnoAV2WEX0RnTlJAikUdh6
gKOZlF3zJBuYlOYhU6702LJWh6XB0ZHZ1lXVscV4a0+x7ugLDIkpy2GnFUQXOrCJoZfteXAIgmb/
xKBqr2Y7jn7Dc6yGlA/Kr/LWYFXgfprpsiOmyIj6DJy1vwAd2V4hhOl02eA66rttBqdWCIjX5Zh6
CnNcISXDtfY8OD2ed+N4ic6/aw++ghQQFbBBouZaAddlz632Q43nDbl49200Mg+uoQyYbuPN83MN
6Sn0mJbRz4nXDeKWSLMEOdY/B3TUGM3ZNcMqfmjqmYNQM0moS7tW88tmhiqA14Nqn+faRd+khdY7
tWEk12ysN/jPyL3FPYrXnoqiYtjKvXY3kSw0esCnHpoBAAA+3G2KgLv1++6Llpc+EcEjhJRTcAaY
wbuCoquKihmJDcMN+qrV3Sdmx0Ge+/tM2dkmdlUfTWKHQRcjp4Ij9b2OzPK61ourD5p24tcds3sH
eGeAixZNNnpTQXLf3sH9zU6/dmu8fDJBcUtn6QNsbRpNZN5MUTinE7Njn2KFPkiQeGPDo3Jj2B8G
48Yo7+ugdZmsDG0eBds0OepQqbjkc4fOb2+jqLunVWDmElP3GqfR0NoyHAlyvIUyfo532OkM2Nrq
QV28qTg1XdNjVDfLBEs4uEp/UAS0dnmrnXPHynUEuwgJ0++9v2/jPW36uH/yYQXtnokkgzvQoHOf
STPstmCtL0SqlmnzznrhqoGWym/jTCq3RAU0RQgc3rA/WJ8Vr7fkQ7VrYtIx2Gj3sNeB9gtFiAvf
sC83NA8+9+rpOazRPYNaWYyb9UYKYnq0AvIgueu7dTpEHX4NqCUTEkyK4i0ELK1Cnc17FQy3wsn6
syIhLNqq2oslrBApoAvAeD5Mm2w33vXO24PUNhVgF1LHsUivThwuHZMO/8vS4Eg8y8D5ATr0WjVH
N0TsghNW7hk6HySkkz2SX/dG60d0V2LEWR0gjk9UgntImQLMCxR/u4YvRj5755pzhyiYzoelkhf1
6METdM/ZMPX8oxcS6CDvRtZBMd2RGs2VIXOKA265xPPs7qd2gLmpEHT+QNeyraWSsgkzBObYbzHU
aC+AK7SXiclWj7oB6pl3kWgBjFADk0tXd/s7KiI2B+ZEeqaoYydKMROcxFDP9E0ZKBm/qaXxJhQm
xmr0VgsJ0ynw6k+gJ3N/6GcDKLermQN6FGAPaFXdKlPZGO2XHO6Mn6DbUBgmG+BUAojDOSbwuK/y
HXYj30GGLojhncRmM6Snbs+d6XSLYj0FP+LGjzEAVYuHrLioRzJP01WA+bxY4XyvXNOZTMpoP1Zm
Rg5B1DKEmWmPUIUzRLu3rfPbNvP8DgtCxLVtk8Ephn2MavV+q4VoZrjsx5Mr6qZGm8qgsYCVRxfN
kKVi0Ph7tvf/6XP+67p9/78P6in865aP9qdJ/fo3/hjV/eQXkFpQvoAvRVwh+J1/jOo0wRAPNjOB
8uSabHrVXv9/qV/8CyzDkWQQQ4wD0pyDVfiHQsePIOyBPAfUFTw4QBn+hwqd352M/puugQ07AkXB
lfvYe8bI7gd/omsWPlaeGw2gSbevc+5gWa6/E6mxxY0EPhB+LNIVJm8BRcY92bwuApwaDnx6WFAg
VB5astG8o1Xd5BUugndR5tp/JtigFeUc0AQNpPGb6RZNpk7OHlI8eMpXyL9f4xV67RO23KqvaqLr
cIxQc8UlgbLjw1t2jGFXCgliObAhH0Fg0NvIZHoQK2cfMWiXQotBv6m4C8toQTCH1VK/s7kN2zwU
5nuSwCV5By6Z87ip70BVqDeEZNNrxIaHzjcJvpI2bL5B0NwWDDPrg2uwzYT1vLFg3mpwBTbXwP+t
lg98Qw+Map4g5nCLQH/grmkcW/FGsB5O2Iu/9vYerm3C5I3tqsdprfiNSVR42KN9vYvbbs6GvcZ6
Vj0hix7CvuCOLuMwZ2jooh+eHd4TH3NU7LXwA14cfRiqa1RwvKBh6tjeFpuoMbGzya6HfdRmzkYr
6NkLJ5SLPur4/RAL9Z22Hspx3LyEfStPrVyrl6TqceQRy6tjECHcZ9sUaKfZw99zWGsoQi4+He/f
jYOn1zbtC6phPZ0HMJbZsq3gOGQSnkhEm4OBQd9rFCwlWbpcgiwd0mCvaNkBuchl1IZlh2p8A1QE
nWZgkC8SDMOrHi29l/ABV51+VVBcpuPGXZL7q6q+wOZO3MB/D2RUJ2bQKjNYEeKa/UgDA3ybYCy5
RAtBHIsfOUQH1HGTSnw3k0HE1t8Pw7yehxh3a232HSNbn8jTJBxJsY5HnpMIWyHJcG0bWa2Lvo26
QyLlXlqJDgBHd3gWjT+i05638nomN7NK8HnDHYIYdpwF6OJWDYgq7ulpCLYr9xJcWofslEgn221i
o7vQtsGNhzEprZuNYNACjTU2fnUR/tK/tHVsYL8w1jDo2aMx3YbJnJpRzYc12DABwVrmS9Q23tPe
2j6zCZe/goey+bAH9aGFhy26GK++sxHFA0j8G4fL9qACPpwGJGJmEsLWc7tpVTpjbndt+mNbUZsy
PtVeWi091CBw9Mqs9nvcBBPbFAENoJPCbSoiJCzhnZLDC3RQ9MmSBaLSurLocbdXX2FHHNnnEfxy
O7nlDW/PEzCMm53IPm99+m0JWH0aTVA9Ia90QdPBcDx3faTzpenXe96usgAgXucemUMkHHqHfffM
/UjCtpxtHVwEJcn9ULX7HRa/AGUH4XCzK/hzXNtg9gOcXpBtWI87DehBbyzOazhpDm/U0arorIbL
ULy11/4ECxdgmCvIb9ebqkqaKluSeuTlilt/rjxy3RK3Ww+nTPbSCutQoCTiQ8VUrW/j3ol0V1th
kA6DiUSJ5htHJGkmavy10bUOzw4U890ObDFdqc6Fdx2gAa4pLaHZd34Fp8p24DiIXX0SLrJ5JKrm
6xKhybYLZTd6JcinBnB47tCqe7H74c/6u6J9/GA3xLUbEqps6Lero1LbDV9WU+/bIZbWE2UFpSY2
LXBrjwSkMhblRuwQTN8HquV8gIldtdrcVetNvEBnmVdJe5dMy+RSW4UU0UVr96EZFJTNyEBr1iy6
iHluwDQ1HqQdUln6hGEcyAWAvcjpAnMfvQWog+rjBwNDtrzBjXxchwqAEq2wDRgsFC3zjA6qmy7r
LI9D5/VH3/UndPagJaYGPq9TffSrDaChCXKtti99NZ8tYKAIn3F7jfdKRPydsf5cM1n2MSvr0fMz
yzZESci7yjcCaGrzPAbjCpsWrNM1Nvdsk+JPDwP1SrMI/Ht3bDA383j7lalnD+Mm4eG7RULMWnkl
dfOhm/0LDKgR4YDVn8YUwdXHvuY3PXzdDWtuZhPcCPjsdGC7xO4OgB5PW90f5NDeceensauzfk4K
UwUlBtn7LcDQtkxZksDxZJt9xHiACEWw7BUU6bE8MpxJGIJlCXqo3Yh4CuoVxcE/IgAvxyh8uwAD
IWx7GDFwr6PHXlDgEpoSaAcguJYYBhdfAR9p9Rpm8RRtj6BZghQa+aDwjXy0AM2Kmbf3NgCcVdXP
2ugS1PnBkdrl1nj+MURA+F0DHfcP4mPsPiu90EfqcNhKooe85SJ6BWTlkkJT/YoAE3ls3IIiiDQR
qM6jDQsqKKalW5Qpw6QhBeKFgQVUcViEY/LpA1+F5QIgvL2lty2rfr3uI6dRhxl7loKB0NqnU7Iu
38VajxchsV2+Ti44aSvFfbR2bQ4KzWVt0J1XnrTZKoEX+2EUlknNziiLMo0W68P7fFhySBVy2slj
1Sf3Xew2SDEBpEAU1uUwm+iLTsS2WPj1TR7nH2LvLsgLP8VcT9/3Nshdl9ybYPePYkkcXqbuOUTC
aUgM7D0sAcIDV2JMWzYNm0gDkwzAa/albGy51OSOrt5+aeJ4QwDJ8jjjXEzCNsjWFsWkWauv9TxX
+TrDU3gDSC2GR68Kbu3io0jOzZFP4G+588zXxXQAprd5OY5WtxfbbvHHAv71jMG6PYhRDNj1T1bk
3tgG48g40XeJiaSPUMSHQFVTAfcOtELAOz4H2vsgZY0pQos0WIDm5H2J9wtOkkYBxGkTiE0S9hsm
xXPUev5ptFNboAYuWRtCfRJH7JuY4bFdeRMtwsUDdDrFTXtYJH+naxViUVY8Lw1AmrpG9YPInOl0
m+c+7yCIAkrVmQegVLBOmsayDnAwqX7/KuAukiUOUc5Aevo5JN9GELxLFABYcsHtvOz1uRncaV7I
O1Wq5J6FqIMPpVxBkNdD8Bjuxr8zdXBrJgW3T5+SA6l3VAqffA79wi7Vvjztnn6awqRHl0Lx/PY3
YxOVZOryVSb6E1nIAYQrJMpFMGqIP/dDPSfdUc9znEu0qWkyb0CNHVZBRuttr4OyXaobNGL9RuAR
SIN3Ts1nCMy8tKbmx63vb6K4T7LF2K/QloYZNvsB89bw/poEOGnMtfCgmJln8TtJ1196sTbnvVlp
Hu/Li++jhQIc9CE4BBLKDvtJgw0DmWUzMtMnOUAgUYdBZgWsyW+djIeHAQFa8CqUtEBH3ORWkOig
ue5+VD6SzjLqye2VemOyZMhUqj7CoXXpzBtYM6vKDAECN7cr0j0+drhiaaIgIwFV433xBejvkAN9
qnd/P21kxr9Pi93JkerEABOomEbOOQiqcerivlC4p9j4tzMwjiay8L4xRlbpJm0EmUfbBY8tJCnf
GKnwgf7O70Wt3WUMWX81ixZ3VbTuDyMSeIOjaS12Zvsmai/D5ttv3noN80HPe9KxN+E0WucTllHw
oPkihDiZ8FuY54bgiSB2uMREX5VHvS3ReMfnNa7fajPOKvXpTg/DzOjNQCv2NmwWDU8D0ZAaQ1uu
ygwFsO6HXdIuDdf1+7pM0OKCCmkfQBR4fQ4olM9f6MpJfehHEaNok2g5784N8PGdkfLqtmm7mSgl
YZTSdfPmKhsg7RgO9drt9AeibocjSZRcL3SkCGA3HX8STJnlmKhmMznDzs2r5B5eGDAj9GNOrPzS
BAI56UAgw9s+lmSB38c8LpC6VJX7ERAsrKeQZuHmb4CT4RC1sTo4e5NR0QWrQm17g1rtyAFlXJGc
qBZQn1Md5ouNM6x+7/PoIZgddv1iPLiIIRHcjwdQPJ2KbPK1XS0fnhqwi4g/Xt1KnlYsOPdHBhGo
HpA3dk1j71wU2WKtBkD0+6R6/00DaWRHKJkUyVwo4jCfEPL6bV17PqSxMcpBpwII6xTj2PEfZrZj
IdWANGshi9swn6V2h2FlsUOdiWAZWUnAN0iA/s48YV6sT9x8AjkG0NRC7OXfYdDEMR3bSC+37Qac
J03iTVsIyQY3f7RT1wLJEBNTj4iTN/05kIAhT7sD3HmcIahP921WKxLodT/dLALtduAMfi+sNqRY
Z7IgA6uxyh0cH0Akdeq3rZ2rUzBS/b2RbZLL3Z8fsRcanvjWRg/ScC/rpl2VuD/XXEGA82IGHIud
LRBpHCqzh9WfmxdV8RyaNTC+9MRD6BC13KO0JtD3QJb42jbk/gpa+ppGJxEM8dHqOA/qobvHsdED
ocE0a6R7qxveF9GEVGpQWChTyVTGA7VPk1IjtmK75E4jyPGt6/iHGAZ+hPLyS7sGNjMEeTIT6+iD
L6x8Fl703Bh8T9eb132SXWHEiJUae05MBdwVbMaoWL70PQXvSm6QGw2QlwQvA6QoNQNpClkTJCZ9
X25q1cWeWJrB+e1x64J3B/IKU4LIOLYKU9J3Bx82q2OHPKtu+wKpz92y1V/FtDGW2mmFoXJYf8Gt
fh+tfIC6BOMesR8N1k1HfQrb8Vckix1NtN3uuwmPcz28RzVuwJogS23PmYwBLi40rXp7qm1/VZuR
L37rPUE+XMqZ3k8JOGioDs8iWX4Dw4aAgyrp7nwyPLMGXHbjmYeKLU8QIF2o9VfwswSWDP18WZE/
LmL/YVwhM+y88TPxAYxYjVXBdbsNAqCg2E2+0d0K6NZHY2znx71r3raEf8N0vhwDLU6RDaDPjjAh
4TWMvP5wPQRbdTT2s4biK4rEQ8NxlAVBAZa8RPGds8WLvjXjfgON2Qo5AIjjfWAlEfVhx7hRNfz7
uOF6hNsJ2ub3LYGGd17U+wb1WCYWddp28d7w+lfWtf4N9ZAWKMwJGzGAgc2Ym63aCxBxX9bK94qJ
zYfJiz+IkE1Odg9JfJFaytlbWLoF3dHhFIRJ2F3cs3nNZn//GBkeR9XW+N6zyeAawE7TigQ/C03D
FO1B3g34yj5+EnJ63+EU2EGQ3nYp580Pp0jZjfK6cA9FqU/rm7XxbnlM8rqnNeBkiCxSQxFD6gVP
S1y/tjp8HOr5YMPQIazdx8TPcZV5dIoTdULCxZFDg7Xjv8OTLQZd2Dz3ZDiOIHz6uD1Utf/soXX3
1uqu1uuXFWm+r81kikaJPPb3uyDRr4E35yBez3L2TuDHDmp3xxg6C+cs+MxhSte4KaDohUzWX25m
+DNiI+bMsW4vB/0KbgruDE1BWXXCvtqzz3vEqC3NmTqVU2xG3GKx9jz29OApdgoG8iqwaAzBrPpt
ZQMrtN2Dg8fGs9jaovKTJ0RVD0e54QXHOW/TWGIZh+owxYufNZt74Dvh93Nk74GjnADZvNWD+iHQ
GO44onMOlu1OBWy69RYIbHCKvyM8KLhJer89wkojdxIVo55bmtcIFYK8lSQPywI14ly38OrwhqjA
HAWAmwZYtPcZKI0VVKgYzWMjoULnfn+jHI5fNyIGQXvNfWO8ZxDfBa9JWkfDhSvxEmqIO5ckeZoq
CdyCIHYDMo1spRY4R3Iwc5DFQHnOe8/ONK6ycNYF0yM5AuDx0q7xC5+Fz8iLPW2sz3C2Vbkl9ma3
nJWwxzIHwB6PIoA9TYy6vgKhPEJBg8mQFKqej2Fr2oP14tJfDLSKXfgdG0BvA0nOse4L4E14UVRM
M6bbu6DG7quXnGyFcqWHMa2i+Bw3e8FNgqamP9U8KSreHNnqkQtxd66zt2axSHraMNONYPoY5blO
kqxl4kerIELqIeHuV45uYsxrsc1fXNXnia2+Dl2AJ3Y4DDiyO8yMccgeUK8hwkcOUgiRHaSHhYkD
cgGF+CREUkINWmzjE6ink7P81fN3uOybJx8XnCXuNPmY1iAFJRQtqa/LKAay72GzKI2xsZ3OImSY
zfelxAgOoaC2H1zuyPqqXtyCUVw1dVTSikwpPKP7bPDsce7831pDjjvdP/mViJi0AiWJqHEfu8H4
gG6CKc/8ouL5UlF89QFEa9BETxIkDPSSvICACpigB3Ghiu2P2bbnRS/fdC0vzSLKka551OxfXd+8
00RnoejRrPQRgJm2Q+b48sCroGjD8WZr7WVBz4GkbEgI2Jd1B8WkqfpaG30/wzgHQUE3rWV3qibx
BdrkFoQvQAz4+7TQPldFtIXvm2P3OnR3kKWuKVbuYlR8GOK4kZ7QSHyBNKGExgJa5e4deNppjcxB
TFf9rqjAcYvlFpIVL7MRoF7ogjQmV/+1EjDzMpXBMAeVfqQhV96nGJnG6pl7BkQXSyDo9sphgZaa
Ks9geSc8j2FLS+ojRqO25qOhpkrDeUindZqgBZewI0Mj8s6gvswsIszKhgHiBnXtMGz17twbhssi
W6jBtfo+4RbksHGOD1jLPqIffNcD8TIqXRE1iLNBSwrabYDQum5eWzEly1uCMQqtrGJbso/l3jQg
+PBTIcKPIMqILW7mkZuKNN6zGaRpaEF4v24TyWLlgiCbZtnqcufQt+Z+r91eLoSKp0HyLSgV71R3
w+pdy0Mjava6w1AY04WAiq9gS0RfwLFJkynWEFkoEcafO41nHJ2osANGrkX86GKxzKXWY/gJs4L4
qdvn5cl6XIPaTsiK9xzdU5wOvEeNqBo2AeHsyT7Akd7170tQUZ31kIF1mKR4i5POLPpORT24hWT2
X9E5JyzzYSAGZ6BNbm8raEMMjpUgTRmbSWKqh0xH4jty9eqvItLpIJD8AJZ2gTi4WiF8PmprcRuT
tW7xRPQsdPbQyj2GOU/SRTTFbQ/WYtLDBEC/5eSwbp355tdsfFy42+/pqmGO21L0vNnvVNP/kW7/
5YPX+jes2/OH6X6i3H7////g3AiN6S+MxqDXYGQRxvzquPZ3fSyN/V+4x+C1BkdPhn3CfyLdgl8Y
DDRAyGH0gM/GlQj7B+lG2S8edLVY2r7mVVy3S/8TgezvARr/RLkhcgykIPXCq/E2wyrsnzb+oKLb
XQv/hZdeWUveiQyTe7VWo0vNKOaThsAzSrGj89FibIFW39iwBAgNIj8We/+jV0JC2xlilPMlLMYA
owAS4BR/I4ONpI5P8JO1S6m6vkXuXJwMaGUWsyMUIIoeWIhHN2u9ADR8pTe0B7W/dc/1Tr65efBQ
fvyl++4FO3RXGO+HpRB7QJ6SmAOUB1eB2Hi/mbe+mDzAi5DlcqjzWtBoaMPdzksYEPZgJ5gp7bgA
4Vj8eZ2Kf7rZ/8Pa/s8CY9xSbCZ5HKURtxHymj9v3zrcWCjamqtISmHdyZ9cZiA/y//9p/y8CvrH
p8B1EGxrghVfrAz+LGNuHLpz2yuUsZYNKMOdK9dgmEriS7Aa81/mpf0PzwV+FawTByzA8lzw5516
mDe2e+DC7QVDw3ZTgTF8X7F5GJQ1jbZPjVU3fW2gkwP6Fom7DJ8NA2wQKi9A/AwSxhFa4pq17FfT
euNvAjv62F1PdBdnY7yM2PzaOvbMIEZpMr9n2+sUb6HI1iDYukL1rUnbbXFDMZkkmjKYO+gu33cK
tAzWdjt6X/TXUcoMq+8HikhFeLD1m596QtxBUjjRPGKAymC2aTFaLesHAW2EFcphCj5CFblPZnRt
r9MkdA8Mi3J/5Tz8LzcsCqFwgtwK3HhwvYg/37AFMsNxWqP1ZazaT8DANxXBtdn95Ei0UOX/1d5x
u1oVXf1E/3fBQ/nbj9/cx/jbj789j/jH8Lfu82+/L2i0vw0/Lyxcf87fNxai4BcPng14skHowxoV
dfePioyd31/gOwde6brIgPuHl+zvMgjqwajEw5oD4tqv6wrXMv73gkzxJ7jTqPCoA9eMJv8/qcd/
WsDGD0DNZzgVYKyEjeY/Z03BTLAzCbb6Lt4ALT8fi0qTdPaAE0DVXyUv/3S1/rJ28T8+DYFSEcyO
cMpczZ/+eTkCNCMlG/TkF6x4Ht0UQGnwFzGkP1dHfAKCc67mBxEMprwEgN3Pn7BCcd5PrWGXQIBP
gyTaZIAhxR+9x0/GXv9s2/QvVw0+/AnuKb06KuF1+9MhZjDBzyFvxksfNj0KRIiZ1ZnpsEy9LOze
9dA10L9Mk6X47v99dP7+u8GSG0Y3/PrJMNr9+XcbVavQvifDZYgncktF+9nH0LHrLuEn1y5b7q5D
OfY76nzbr8NJLzH4Yafvr7aMf1/L/5dvgscPkSCIw4FfwM/fBEqahSRjAKy7VbzsdmzfisDRN6Lj
CkzTWBVJ47OSqUDke4IetjLQ48FXCqSVN9PTChfEYmsCfRMDR01n5aPV32x/rNb5rUPwGjYxYPba
2omDQQ0BdCMBaL6JoAB9EkTWsJ6QsKO0gke3nuj+Kgvh96fkX3+/EPnfAcOL8ecENIBJGwEvP1ys
BGsWhMtXqCUDyHjRMWD/piqRCxk8Tt3GUyNieYdZLM682QowAEGYUwgIitjfXsTEuzcHVvdBGD3m
0QpNv+0QyPfvX6ufa//1wYA+FEtHeOyx0II27ufbYdptmwwqzIUiTu6wxFNcrjBpxorakhShC2z6
7z/vX18yyLau4iVoJbAr+efoZIiHWr1rpi6egsaoVWm1jvm//4jfvSZ+vgU/f8afXrFgjJatDwN1
GQpzt2M5osQOR14VJMNzkdIMdPCtO2OjI/2rp/tfrybMYbDiAg0adsawUfbz1ew9chW/hOqixjLe
5S3WicEabTcb+yuHid+7qD//kglsVFDO4f2GNvvnj/JHqR3aUHUZy+ignuqX5L69jc543ulbfQuB
5AExf/f+IS77cnitfksuyeNdf9ed/PsR++FTFn5C7C7u/8ot//rA/Lvv9acHSlvIrq3e1eX/sXce
S25rWbp+lY6eowPeDHoCgGQaJZk+JU0QsvDe4+nvh6x7S0mQTVxVTbuiTtVAcbS4sd3aa/1G6W9H
6R04tBGqZuf10zYCR0wrgLfj30lBiChT8PZQkOviXJntHY8/hjoJpUwpYrhryuy3Go87zcv/L1Lz
fzy4T+b2PQaoRPR42DOz/NfHC0hq60LMlGS401FvkoDnatQxOvV+iH+trN+Tw3oRaZFAR1EQeXpF
JMWe3PxGu4rcH5pTOfWhWLmMTiZrtjEiW9BQeVexnwJM+XFM/phiiOkRKVJLR/F6iuqjI43fuukt
rLtNEgF5NlYUjeaFebRA3mPyICQVIW9fqj3TSVA8OM3DnZXAVpdjQHfmxgjuTOupRh5PK1eu9bV4
y8QBSqTVScQLAJ2LSX7XTdnWl37rDU5sVnEnxysBT464eYCztgXJETyyE20LuTMGurw0NftguO5Z
u44xMzYur5KTqQNQAWqSNxbkDQyvFjc6OPQ26bW63NMOhwyCeC0wGdDtTh7wYGl9x8yDa9CiKyvm
5Gu+hyXzI+eTJdhhxysGRwVFHaKy5OUSPojohzXAO6npbEo5/2olAAeaNfmVMyOd1aMVjlREo9BG
OQ5ZGoKkevNIqSbRzvOuNUXd1pqxhZyE43n60GrZTW1dX/6+J9t9RhhzKaO+h0obwY+j0pG1mr7Q
x32oeu6ojhuv2hkRTb0i+3E50vuC+Lgj6L1oEkhm0k/qLid3opknlYpfhnKn3gkH9QZ7rxtdc+Rn
j8sqcKRdsQFma9itiOjmynQus9F/hJ6DQmPWZt3CowNgyJVRtmpNuZsG3eHadDVkg0YwJHWq2hUR
Lw/1bDguf1ESUVHkxDkOZ9F7UwZ4i3c+/WDkwKF37pJ+vA2VTSyXVK7++b76/3gxvI/tQ7DFDOqh
aRph8R7s1hS+Un/9279fJb2b/8MmV81lKiMbRaPAThbu6JS1mzanUT2OKNJcjsIT7+i4lPlSc8LO
PxgDoj93/MlUqZJCOc39fUZ7c5uV9dc8QRs/GkNleznS8twiElFIwHk8cq4Yi0sUOzIxnYIp3Dd1
FN4Fama6XaD0K0tgua849XVqd4qK2SGJkrRYAr40TqEmjNkhgIy2gzmpPE9dIX0HBUKBRky+Xh7U
8rwiHIrhUOpJbalvLDMyFZJlgJJJhQONhQtDcKCVA7hDcsdafgIIhXz7ynY+M0Ceqe/TNddVlv5H
RYnWYVR29QFyXQ4sqr/W/EmElGzclp2xsgZPVgfDm1UkKXvpuIepizVeA2jxB6+qDw3HsaoAJcYA
5wYm3IpN2cna4LJB1EaDT81/ubqPV6EXF1kSAkk/tEl+G7a3qWjtLk/UWoTFuhibmK4zWIxDaZjO
JIKBjldW3plvZaFuxTKWYWzwtY7HUOQY2nQ+frwGyZsg3sj1tRAW7uVhLLRbzbnA8jGKsthFqVRP
ngUJ+KC+FAeDVvNbTJOltq2H8EeE9csv0LdU9y5HnT/O0Q2yCLrITY0hoXUC4+YQwkgD+i9tPMUN
KtRwVgKd2U7sXdFQTSpQqrm8FWsLhqA5r7d8KHiT5veqB+ohAp/UZ9VGaMDP993Py4Ob52U5OKyk
4IBxH6vyuyvCB1mMwJcSr7am6mCOjkyXnzb0FVC9AoUoBLPalVPw5AE/TyC9DohC6PdZVMyPl4k+
eWNsgaFgArWr4t6fbGur3E638Z2/m3bxtXIDqfWr8BMFx+JX/nZ5rOd2wcfgynFwtUIacuoILqay
o+T3MWikyxHOzSB+OdgAIy6MpsnixIBGjMROSgTuEzfQsk2cqq6CVw8nx7QHWfE1z8KVQ/jMpsDE
CoMXiWlUKX8t1icFPVPuFKE/DJLkJlN3r1vyJ2rhwJPBPMs9pUN1W8VfBzHe6Lll9z1AxjXzw9P9
T/9IpCpDNxXZFnH+9h/WEVy/bjSqkMaiBFmp8lz8cjRrZbGeGyo3jijPuvKouJxkq5U5hHz68SDJ
Nqh6C+SEMlu1fh72vV1+B9/wkq15O59eOYzsQ8zFqoHPUGbomDGyzHeqbAvC2U4zCh/a/eXFszRd
4nSDroZNF/c2LzhlKVJYTiEVzUKaDikHDehcGKGmK/80vqK8gK5C/Ul5mYzN5aCne+I45jyvH+bN
g33nx+I4HQJFcsXhrQCefDnC+zv3+Ig5DrG43gBid0GiitNBoVSk3JZ3ABM3ncN78RaVbRdBMzvc
jb0d5nZ4Xe3S38HOejazla25NtDFFYgQrM8jYZgOVoDu3XAFFm7lafqeYJ8MdC6RzK5ZaHcvNuIk
G3GrDDVsjBt0BvRd/hr87KrrAMwZQg+75Ml82gNmeMA0B5WIB+Eh2lev8XPpWhuEGG/blbRCmuOd
/B4EmURNpnFIE+p4bieqsEappeIhfqXqQGmu2CDi1j4pgm18WXvSnd2bYCn/GW0xzWjYyI0hztF+
dz815Vord1Ztw0CBLc3drAn2eJWHW+/b5eUlnTt5PsZdTKwSmGqLQoZ4SH+Hj9o22KpufK3fG7fB
U/gpAKpli2/DylY9PedZ0rTymWim+6SwK1I1H32BmOJv1fgUd1dw55QnLmtlJdB7xr6cQ4ujnc+K
WRgmEcdz2JZazq2ljwd4JNvwm/E8/UCB7hGwV3grvoyVW6cOdFBao+bn9urypz23ZegHIW5OX4PO
5WJGNcGzrHBEdRtFH3SqHHlayxrP5AM8ij6EWEyeoYInEycOdPFGc9G52o6/i0/ZJ3lX32TX0bW6
i69Kmsj7LLoOC7tdSbjWBri4rsceDnBaBdMhmRIBppSwhW+r/ytBsPeYk2OqHtpiiGaCM1tWtdNB
gLRW47tUl2+X5+ncDsBq5Z8RFsMQ0q4UCsQfDnX1OoXxbTIC3U7FldVw5h6kUoS2PtkNRbilLUEY
tlMzzsd4a+2tcdv2b1W2kYqV22L+Gov1jncEUnB0REBULHW1J7OkPT9609731f3ob1uwt0HzME6f
LEHdXP5up7nvnC0ZpkivEGun5bvLnCKEKKxM28uR5Uhd8DJY12J4a3keDUpQ6U3mTt1ayeHMOQn5
EelokhhalTR3j3d0OcYNSo9tuy+hfBQTfBcLyqcp/G6F69FoNmmjI70JFbX6DhvKBZTBS6fbXh76
6WS+K5fzG9BD5u2+uBr0QCnMKhaHfejRQZFHY0vtv3TgAT2jULXWtjjNbAwEuWmk8L+YP1APOx5z
EQAK7AfZP3g8ReEXqptc8K+bJLs2Ew8ZEdGBR/5VlINr03/sqnZTQPK9POKTTULzCHFtQFRchwpK
Bsc/wYMyM8HcRcSpNNmDaqFvBK30t2rshys2FGdDWdhdzA9WnsOLGUZxE/EjkvW9p00ammtRb4u1
ZyKEilbN5VGdLGFe2lSU0H+nqT7jgY5HhWWWGLa+OB562G0inaAh+BUOL5MWfRIh41cw3JuVFsPZ
kPM7n+mcO2SL8wx1YrkCSDAeajRMqA5fDZbkhqpyTwXFwYDgeqyn3dS3K/nb/NGODoa56q9qkjRX
thBzXMxfHhZGMlh9dehwPYVy3nW3VuJNiLkGMyFQ3IeDLl13+pivbJUzi5fIlB0w6pyxdktwBB2v
Eth1WRM53iFfAqpbowrAs9zXgu80djbI2mwhXLLwdh18OnvWM7k8z2dGzzfl+kBjk5flLNnxMU2H
oDiMgVFWsBgxKQQEosabBCVrkOxW/RNwoM9xVUj3oJHXqhLySRqJ3Tya6Uh3AkSZX5nHsbUuENs4
aatDpQlQYJFqS3a5EVsHzcizO6mVx1vDCqbbsRpT+ARYk/TNJLmMg6KFYQ3INQRvqJwpLuQmaJBe
p4Kk1yewgJHvTFU7XMcVdGmjSMvd5c92csHPP30+4mbfsrksfvzTvSmbkNn0qgPSk+0GDebQHQTd
WtkRSxsv6ArzgUKaJtJkIMriC6nI/Q6ZRYUoiizSJCQFN7rWfo7jSLrtzB497Wl68DOUIvtIMTeR
WZV/2aN9/wWaiGIKWCb+bz7vPzzjULXyghS77IPeFS1UsyTDBNRMVj7n6danIDpvAvxZ5kLlcpwW
kAUTZhjyFrq6Ec0p/dZ7meXoCOk9xUncOiiih1eo8vb7vFSTx8uzeW4TsA9RruHYmZsCx4Os1L5s
2lSvD32kYsOYlRBG807ZFTTjpKKPtnoH90JQhdG5HHj+ixdnD8c53iWYbyjM9mIZmYI3BF7c6/u4
oYPTWgpSFDVse4917wgRWoVVbP34y5i4ypp8ZEPiwtTZf8eDTelqSQE6Vuy674JwFyKhj7GMK0F4
89fsXU8urEWsxfiGHp5FW3jywUIbPTbVW2uqb3M8Gf6VIc2dRthWGBQsFilKFabUxqp8QDtT/4Xg
lQEr4a59uxzl/GD+RFmsEh31yUaMyJq6crjKgZmG3U3gTyuP65O1yCezOBHBhyg0MJf9Kd5GGPVN
sXzooVpPV6NyM1Ts/A0qas2wsvxOkjWKliL9AUp8pKncfsdLQWhGqCLGwIg+p7qjJZvhFU7I5a92
srXnGHjz0JAFwQgk8jiGFPdW3fDhDoGKqwsKRujjTLYJpmRSMTqXcgj/o3yN9qF7OfDp9XoceQkv
oTjUSjA3Rd5HLVXnPLwiT4Is/6NKw8dcNHY1smmyjtrD9NVqRXeEcXz5J5xs7/kXmJoO4kcCO7fM
aLjdzdiHQ3ywDAgYgr8JrLexj4Ac41yrrGyC0/x/jjaf0kAFyf+X70FU7FC2QN7kMFPx4XPsiijZ
1IHs9g1qysNnhH8+B8hB9IXbC7E9tdX1mCcrSc25JUUCpzNcDdCntdiKWSrl8KBk6aAhGVTXX2f9
EaP+KdbCyto9t67AaZBBcWBpPFaO19UUW2aEiKF0UJ6ibttWX8vwNv+ZeI+legDic3kiz40KqCx6
m1yF4PAXowpRJ63RblYOWWc+GpN4C2XwrqnSzxX8g8uhzpwyYDT+hFrsySEK8VgYZIVejfzo6/IW
ItTtMPQru+Pc0pwfLTP8nk74soSHW0arRtLEyRypUCMi67PXtcj/qO2rEvdXpR6uQV9OSzK8Tcny
RD4fq5NX+PGMFWnWhrFUNgcxTM3POCagVFil040Cr8Px07S65jj8lYixsTFiNd/AvN10QfdJKzSo
olATQ0Qu3SkPy7sxmYK7Iq5/4H8T7kKt7t4uz8Jp8Q/tQsAduEoy3UAfFzOuxb0s4bjQcEtC5VTN
7EtpNYivNCg7+RVHskoqetvJlmAHYiNuEqPoNmM5tTbeG0jlBGjYpG0qQPW05O3lH3c6dyY4Ra4J
dPHIGvRFsxJNyxhl2YRsqYO5KTfRp6gKVLfThmmj6MKt6UXFynNwIZzHp6BrqNHLA20KkJRn0vHk
WQFOR+GMd0VWwPjqm23ws48hI499C3mcSnz/dUgVK3dgsadfkO1ER6uJhJiyMP2bJ/QXwr0pqFjO
5qBJYfwFXvQSo+P7tShFKeXZY4ALFkYr/KqE0gRrjUVi2b4nyw9R0IhAIwN5uumjRntQC8jtyPMk
SFBZchJEjmjF3jPCxmgMjYM8ZQ7aOjUiWwXlTEkK4y9Uz5ERj03B+KpGcv8QSyOku6Zo++9jrdPZ
7dIofRYpa4PXTZAVADySfu/7tuqgrqb+YehpZ/zlqUJLFkAFFzDsKBm+wCI7Egu/BjkC0Zmj2/WH
zSijNRU0jtTvLi+Y5ZmyDDT/+YckvhfEvlZKArWm6DYCInzJwfKGleHMP/djMruMslgiOF+BdM6I
oolgaMtgg7vtyqk1/xUfQ1CToHbHHacD+yddXpR7VFOQUBSJOijZ0R719WvU65C4qSLdSbEfWbli
lgOi1QrScXaWRTYSw5XFZ8MUSlKLpOsOOLYhFSgWtQM1M1jZWicXGeVVCiyzNib4ajRSjyenQwi7
k4QQkEbQbaq6D+wOamgDpS03FJixE+1Ic+a6xX+5KnhnEVif8xJaqydPf7PXhyYvUx6XiIDnFYzi
Els+c2V480c6njKi0J2nvMHn5Po8Hh7vuZnWllHkEBBNaA+Y3iBauGYnejpVx1GWUxV6zSjpOc/U
CHXL1PLe6D3028vb6B2zcDKW+YnIeHhCLWvIrTb1YoBEy6FvPAwvjUOZTzZ+M/RxnXgqNpGOWoyF
oCSODtxYo60oA75BU39VCGtb4XTZkPvQPab9RtuadtHxdx3TpMWI0kOBRUiczNJv4rxwpxiIlNw4
kOIhJD7UsrWyJU6untnJdybbUG6lYg8V6egkgVmtokujhfdQhzVri9iMNjm+ep2+Xf7Up/PJ1Ubx
Y0aFzwXexXyqaVVLciaE94nUCFtxwv0r1eS10t9JfYUXFs8ftGVJVd8xh8fD8fUEYxRf5iZVrMFW
cSIC5dOP2w7BHLE30HNAj4HyTv2tHnmxwDFdA9YtB8oveG98kPGJVMDUxUCzPkSsLJOaQwf02snH
tLcnTA5Wksq1KIszRhJiUUZDvDkMln/QUgD+BoyclbVxLoimSu/flJqxvFgbQ58myUAN96D4Otdm
LGbFizAhXXh5acy/9eMmnL8Yl6VG30AkoVwuQYOkByr++yY0sm3ZI8KUBgLy7YMZbssa8aDL8U6G
RYolg9QAQs1BRVfneI0ohRohgSeVB1/vOJp/l9rL5QDzFB8N6D0AaGUWAufxcieTm+u52GnlITEQ
fArJY2gRBa//XpDFzTlUCON1EkFCbI+j8q2fnkqj+tsVsBjJYgWgZVP5YkgGIOGsBYwynMaVHGN5
6pFjMBl/vpVyPBlpGej4BCnlIS+d4TrFD5aNGtGltr1mg7bCv/fR5qXxIW/KkV5OAFmVCCo+S+gf
5/0tBYyVj7Y8UpdDWpwAUqFgZztPf/GD8UzXpYoeDy/0lTDnl/GfLzdvqw9jMdOubaAklYex+64A
OAzXnghry3ge54cASgh/VRjU8mBSyxfSe0N7lszf/96ELPZikghpGCXE8PE3ElHJTl+1dqXivTaO
eQl+GAc+BgjwdSyxKIVqhuNclbwlq+3olelYAk57bLHqwmIknRligoW6lBquzPg8oxfOlSV8D41H
pSxKuTwYUnRVGj20hAMOlDDnv1+elbMrGHoAng0QPqgkHn8xsfECwI9se54WG5NejdZ/NUZlY1iP
nrbSEjk7Ox9iLXaLiX8s4uLzU6aynNb4JHUvehq4lwe0FmSxVyoBD5Rens+xrrAT5Uo0BTwb/oXn
H9yAP59tsWGaPraq+j2KHDiFhnGWINuEdtrs75c0AEraGxQiaZYri/HogoxHryBy+OuFoxboJ1mx
nQ0rUc6czRSTQBPxoEWRZMlEKNs68oqqLg/IMmFAhM0JQnqyZPeIWguOufbcPDNJhOMNAyaOosRJ
C65UPPrxPcu7/IJcox0rsQ0P9vJKOCmqvj9qP0RZrrdBQ1g4JkqZbuaXy764jx+iEQUsu+7s8sd0
Fzxg93E56tmhaUAoyE7paCzZyHETyshutMyXlbhINP3S285Vk2ylPH02zIf6w+K6RmgOeyaJZZ5E
3wawXomwj9ufl4dy5hA6qnEox2eDrEpxoyHzdoi8BLejh0p6qZtwNyE/fTnQ+Zn6MJrFdlLqqO+a
muOuR9hApp1nT+ZwV/Xy5zzxXQUZLL1rdzSkHzWjQJ09uukMZdchZn75h6yNeHFHGXlMWRVVr0Mb
NW5pyq7SwF4X5Z1ZZCuhTh6ky5LL4q6S0MhFZcsoDyg+4W2bIQX3XD8aV/GLlzhK6tIHw1cl3yLE
eHmQZ66vj9NqLV6fsSQkcT8HxnDHbTDK6caHyxFO32bH1TFrmbG2GSWTuTqG2IH1uZ1s6XtcIkcH
58y1/G2qrQxpZd6sxW7wJSlHaZIhKYPmxuOdHMbAS7NtI/xLJ9eflbqEXmJgxOmJctwhlNG4C2/K
uNtK8evl77eyua3FpZymrY949TxD2XCltbdKUF+L0fZykDM3/9EyWJyOnlDLaq4wR2La76QOz0Ld
x1CtR2dwj2nB7nK0sxfMh+82z+CHzEzCNQjfAIbUSWT/sQcGeFdMuWupL0bDnocp3Gprb5q1ZbE4
Vrrp/wUFx86xcgj6F3N4m+oVssV8KiySNb4kPTOI3TPDejE2C+Je1jak502Wb2NNtClF4++FyqFV
bKnT7dvp7fLXPB8Rcx3e0fyzXO85fboyTSbuz8JyvSj6VGSjk2UTaCPzcRZ7LJs1sNEJcPwf59Wf
mIvboPER9NMD3tL4IDq98nmoMBhROmfqw22eI7wgX0vWRqlvlFUS68k8wvaEdqfL9GNNSkuL7R3k
hp7UsqDtm+KLgrdCAys313IXbP3mLz/sItJikJYVmWqf+vq+Eu+9EscfxNYndJ3VJnxpClx49bV3
6ntp5Wj1LEIuNrsy6r0ueYRUd658U7/Kk0PPDDsZZGIBktjGlb9JHToyr9rNqD+a0IZuQ3ctoT3p
8GEers7yRVBoJAnO0OJWKIVsSrBm0/fha/2t/1251XX9WD35D8ZjsUm+tdftU35PcFpo7mr7++wE
fwi+uC/GoZ88XSa4ftdTMkc/RELk2lFqp7ut3fR+2CUveWYPv9bkQ05X9TzsGXsLsIaUcwnLjJUU
exor0PdD5XYdVivu2LgVQq3NBj1PzZXv9JUldnLuLiIu7n0xGUclzolYjtaDnD1LU4hwOX5W3uuE
9fPl9XxykxwHW7YbRSsLyqCe1zMsMLPamLjGDpjb/HtRFtOXCFPmVTFDyuutH1XcIGhSSz8uBzk5
8xZDWRwCPchkJdXnBYo3qIymeJtZV0o1bCp0o/USdVcIi5dDnl2WIM5ZGIi+0Ds9vrTMcqroi3na
PsFIMk0GR4tdIbkJ1khe52fpT5zFERAmidxNk6ntQx/ak7IvxJ1crjwY1sYy/4YPF3CfJ5NU5xZn
aP6cpK2rGIJtQrDCCOvyRztNbN8n6s9o5l/yIdLkoapd0y/bxziSPlg/mqdMtMNP8nXyvf3Rf0Y8
w0ztVUm9tW+4uOt7DBPEij74PsMNtertGK1yWXi5PLa1IIv3gVLiylFoXESqYG1MjEGi9FcdyZvL
Uf6HQ+nPF1wcEYIIDMfCWmJfY5+jHoTCsb6ZP3n56G+C6LbhVi9WdvDl1SGLi9M/r0Fw8xTQ9mW+
U6zbxHhGajuJ13Aka2EWB8U0FmqQ+EyS5heOjLR2P37OBle2qpVPeJJuHq3Bk16XCA0rUkYmqgjd
0Lc5j2Zi+A7NEhHXs9y5PGFrw1qcE40oiHls8vUa9YenqzdF+Z3Xv9NXins50OlDGRSTSb6Htiu8
oRNmdqpmRlbXg7Yf4O9FnZM+DmiU2eFPVO11+ynZrTHp5qNnkZ0AboC/Dx+ERveS7qWOwMgresN7
S9mMhUDhdu05emZPEWHuE3IDI7m4WOy4VMuKIBBBDEqPil2CF3WOKJ8Ra2tX70qoZY4jpHqnBpCM
9qkeOVm5ieTKUcLfl+doLchijeMkIIYlGJY9hqf27E2s1wXatmsrfC3M4jpEtNnMlI6xGEbvqDQe
xPBbjjfB5cGcX3AAXWjpzkTDZTlLt6Y0w3xI20tPWAO+lgNKEbzmsWPH7BxrodLGkRCpnMthzw/u
T9TFOZtPuHcqA1HzGZr03Gif9TUZvnN5N+vuT4zFupsJUJORT9oepNonTbbVTfZk7AO3ekq2plu7
3e/om7ZTnHQrfxdxAvmSf8+v/q1hLlGuqge8QipHbT9KLe9Ty+VpmuQvl4Oc38H/HKe2WI+5VHox
bnDavhdex+Db1Hz5u78fvxSQiIBXwVaAg9Hnufxw3cf4/jWhX7b3dTQlLmTBX9g3rfEMT/gm8+Ew
4w7RggOGeAJFMQEMSkktdfexkOFIZWKm8BXH5u5zjH/bFxWbt8hV9bZ6w7WccmgbqCEPBy/t3Bjj
xNewl4CWj4ncf8WJUxscIBg+RvWwWd9wvysjZ6BYPdopAluYfAh1I8C2L5uVHHaZ+8+jAOkrG2wn
gB9LMQ+rRfkY58nmPpCT6bnLSnw4q9mgTsaBJ5PS61nGc2UvLfPm95gIh3BfWGj2La92BUeRvLSU
5p6zvPsl9VHvgIAN7axHdFIrlOlLLHYvg6JdX14XZ8ZqzG0LCXzcjDdZJLWRJTV0+8X+HkGghz4I
s22QRoCbW3oKSJjh+J0av/4+JF+WVYg6Iy+6xVIfEzCV/aT1956J6igup78ENpWqiM+NMt15bdL9
5cXPt52n8p8BF4dwpCHEWypGf0//JNj0ifBspXpvyyN0rLr2/vI5QjQGhcYp/scowmiLNAMfKj3y
8SK7t7xAduKxih51r3/NE8P7icnUmm7JMquZw6FxBEKbeKAoFocwF4ysJ37W32sYPDrK2DaujxCc
gzG45wp5aa7koCdpLzQ6oHQgVUG10R5aws18TauLQDCV+8T4HeLUqqHhiXPOVSySu3myO2jmLZ4p
d1gpfVKjtYL8yT4BRUfjCxURMCpoPy/OMavCvyGCaXevjNFX3G/861HErLXPmlerUEobtWDDjoo1
FaYTqgOjPoo7T8OH87P39D4ZUTa/TyLpbRjVbaApt70gw0ktsM1p7Bo4blV711GPC1E8YPqIl8jl
jbO8I7RZNwUWOoi0WUN1iZOpElMUwsnQ77VYNN1c0TIbd5C11tjZKCwaSpYq6ev7l/gwUonZrWaa
2n0ieBhTpAo2AZiTbS6P5UTcbxbWpesHGxTdbQ0HheMPapi50uatED4Mg96+yKlpRjhPeeLBwndg
NinI9G9ZVENuSMIco7EkaUzJQTG+ePZRyXwQq3DYRWNz7dc5liK+WN5MkRD94yr4X0eM/wSS+mHG
3G/Nt//4lTVhM+6/pb/++z+f8rYJ/uOp/fktQ3X9/Q9mLff3f+sfIuyK9l9g0DB7x1d+RovN/Y9/
iLDLs/UF6H6EVICPzd4Xf0TY5f+Cjgqunuol6QjsuH+KsPMvQapnZQPTM0V0V6V/XYQd8CRabEhv
wNGHYwBkbrG8/AA7ZaNKvmiRJGIlNdsBDUlyk2cUDmXV0xHh6Ep15aIx3sm8fx5ic9gZloeiA6wk
xDeWaZZm4bDDBfeaV3kGCynGRHaXY4rwWS1CmgCR2PU9ht1p8mB1WCg4adAaz3IRNd8VHX/mKmZX
XwNkDJMrQQ8jNC5pWcivgx6BXMNle/jZhWN4Y+ge3nRKpPJXRFIZaZsaEou/LdpWLnY1F8adn7fd
Z6+hhOwI41hpdzFKmvqmNuPxgOUzjrxyBIR/Jxhtb6DIFJs/MmY7vgMNi9JcaA7os6UVv6V1cqGg
ngI3WhOS300II/6L0XoKzcIoBDVc46gWDOBe0DceqnyTZaERXk9McZ1cm0Ml6J9xUgVAIPmWJ5Z2
NQQVRlWFSTL9w8oFr3fzSS6yBznMRSgBUvQlD/CPgBFfVBq19BwJ0N7s/Vf+aNDx6DKtSdhWJaKZ
Tt9KQ2WrUqQ95VI7vApmAtijh8le4PnTKcWWzk+l1zgFdoYoIJuOCOwOL8ThsUgqD6l1sTYxhDXE
2g1wvkW0RNVr1+AY8nE7H7Rw1w4C3mthnkKQiQbqZa08KMBWMs2XXbHO9UPeV326laaqkK7Q8Qws
VGaFVrGlDsYeZlyZ1yB4Lcf0XOq6VfuHIjSb4Dkw0u9y1Rc4qvaYqM5mTLWNs4r+tYhzLMVxThc6
qOotos2G1kJcCKyWqqA0NdhjxsKQxI6HGyYvWOCTyGkVKe69qt59aXABw2x+lEbTFS2eFm7WALXf
iEJbBRiiKpCPmiEqCjsNp0y8FZtE3OplX7yEVad/8TBkwrNA57vt8ixvFFtoG6yycy8JuOYs7OSv
Bv6Oa8tX/dtJBSsmB0b0q8UX5lfaxpNhW0ng+djbacGvWhw71fWhl+DYlmHVHLAXHST95asiV/zS
KdI8SW1PVn3kt6vUh47ppf2naoiR5B5xmEEfECN2ug0QlH6K6TDg6614FT1rrmFbqfvip1/7Fa94
MSxuMnzXX6CwlOW2mwxZtXV8B4DkpH1vXPdZn+1SxNgaZxgVb2d4JetlMiMPuWAM5nwKah7SbzAa
tUcrKuqf2CSHj1g8ybUtDmm1D00tf1XFDluxSaj7T0LFNeRgMVU95prUo6ke982NEZY+T4amiLdR
INY9NvaDsZOqhmxlSAdEUdJ48lyoNAmiAEreD45p1EbuWBPxbMtT4Dd5s5sFvsVhF9tkknlsp3Ff
N3bad3VmB8oQt6j9ahOue3lbPeO1VjxEsZ93dihU0105pFi+aLX2Nfet6U2xPFzlBjlq7zXJDJ+i
uM32UypMvjtWvfW7m3Irt/m6hnKDLbsCibQvy8+IDJui3Se6sZeSYXwex4FNrHeN9agm+vgat1Py
Te2sIN54XiN5TpILVPOgks/eu3RS7nM1lUfcPHmwbQphwA6DMnek2+ZQQ42r5cxHwAwLYowl0HKR
N15EhrONW7PE41oHHWQ6VD1xYt6UohwWv1U2y1OMoXz1K1TGCVdKY2ruLB3Cm6OYudy4ipbiBFfg
vdfhWOfLMqK9LHd0kDDPxoCwBtwgBEiyb6dxDMEeFlqltds4Y6h3WIFp2s8UjL52U/tlWYeuVvRK
hULfhG/nRvSHHm4TkK+CpYoxpBr6W3OagK6bGlqmw7Zra+GVScbIb6o6U3ViXQn0TVEnBm53eSN3
bh9pEpaDRj5mdbMVCoPvshX62tS/660wBTtdT0Mj3npFGPcx7nZmxlEk+9S1XdRo+zq6yyvEA9wa
o/XJkfNOwvMxkwM1cVqlakHEDOWYyfzVitLI+1g145Alj8yGtSvS1ERCWcbWOi5c6IHeVpdzUXR6
y4jHKwxqh7xyrCCnTDpfUZJTxwpa21dl1GLDioGbxRkXlIh3VJ9ABkz93VhbSpIAFUZg4NlP0QBQ
qNpVkjifqpmxK3RsliHZJHLaPXtdHMhfKrFIaQxVkRK7UlNW3psU9vXvUSu9V8CBGiK0Qif+yuWh
gL4s+j208wRBC2eMeg25jkDlrtMC8TOnnfd7gtjzqYnE9HcUe+Z11DQlTyFBULNNHZklmuq5Rnl5
KLz2zhxjHD2CShlkvKyy/FGHTfVW+H5zI4hB861FyaexBSMuv6tjY6VOlGIG7nQlrof4VxXg1Pyo
j5D6zLnHbZxLREQMq0J84fCosNeDC7DnxIIEzOLFx3QUAIdUwET7DZeQXNodTD/J5pGl3GZSIAU2
wH4Tf3ojM76VgxdJNhgqlb0/KNK01fp8+lF73P12rbYt2ztOxZ8K5uDPbSZSJlW46CAcJ7Hx6A95
0m50SCq4MikFP36yEvFHpahQaawi8Z+sKpS/Y8fAvTO3tZGCGYtBxPtD6CouXd3Mgi1Oe4Hm6Fk8
ctoE0fCg9ab5OsVl02DumaSaW4RZZ2zmeky1Qy97lqypS4CiSYTRKTJIdYefHlgtG1GowLSTWpU4
6Moy9ZwGeYQXIdVA5VhprRcbS4ilxrXCRuntLjeSZOubefRFGXuUWhXLl38ObGvNxiMx+Obr7B+b
Ijt0jsGPiwH1+raNXGABuWwXIbaEWzWPjL06xFnsYneZ+45sxgOwb0GJO5sjOGzsUsnFWwt1Zc9p
q5AchAO5a93MCgv9Lu0qJD9IzFoPz0aOL1KcSSdfE+bYFYZa+nXUqcJb3CuZ4WgTjhNopCAdZf8f
9s6kN5IkS9J/pVF3Tdi+ANN9MDNfuZPB9WIIRjDM1PZN1ZZfP59nZldXVs80pg9zaxSQqADppNFd
l/dE5Il4C2jhzlnAc45BluPaaYUlJ7o3rIRG4juQd5esy2VNgnnt18MmOZgA06l/lnXD19QZx7I6
jTPJwLuAWWl1WDdXbfFkZ5KQwcb3zhLw+sgIMANf2kpDiLtUEbqKezgnxexpGROVkF4TYeqHCLqE
SZjMmjJm64mclapdP3WPmRuGzNttS/E6z53k8LVkraMFq96fahK+uV/MTcPnz/m6xnVTTZe2bHHu
C1MHD1ovZLxvhomF7+JyfmQ92XHYfsOH2XnzEdb5fONMHmd3AUV1y9JcPkAxcmtPPuXMLNBUiXOg
tX9nLB7Qrbtm8qubtuUecEhM+6UrxSt/uUcqZpHpbwLCTeFk4LvMb455NkXeGjjfW5xsuKJC+ws3
vI7d6aRmERfLVHPa5Ze50oYRWDJFhx9AMVkBr0Sec9Rjh/C2UC3co/7Mb+ijy1c+LXXqtCt15BM2
pCLCorpfjdy2IrGEtL4N/XaJtK2WCz9fLcN8gELdDmk/KoLLXYFhjm6D4n1WFeloQHrmctBzkKXs
f6EZ40pbzBgqQ5dIBvvGrRNDTP5TVbRTdkBsQOAeJX7GCi2X6jWgVHGjiiwiHeVZwTzYpdTnBJOC
nSQNG/SMs7FI42zVysKEh0mKyHZ7t2SOavGuZ5Vtjy7TuzkuEA5Be/YWWuM+bGV5T4Sl+OVamThv
moIRIMH03xoW/P1YFc5DOE3BSfu1O/Lml44Z5zmjXCwFMY6nPvRncjdINw2iddg8I3bslMSecgqJ
fc3sj5qzRsdjLjwmyxqHQwGQiOf3xeo0+7CsiR2mZyuviwV3lr0XEE+yr1uF12Qot0ATqsvhEE2a
gMxdIcy6T3gpVWg/tSkpwbU3PJqS0OBYplkT7mbCC/n2XnUyDinopoMylbpveoYZdlQyrEEZtsPd
6JXFGHceFvHF1nA0+Y3b3PmzGb7V3YS30SY32ybWrulP7YRVzb5ggLjd97UpvhriYOs4kBmZoUVa
jnky8vs2Rp5xCUvYf7lHdGtqN7uAMnGJ8qLe7pizrRlUlJIibxsu+cBEUY/utfSGvInTog9OM5Zy
91W2EhnOKMyE5q70Si8urXJu+MRw4jXTSr7VbALw3z5kcHsdl5Bw6jVA1S7S+jML/OVd6pG3OzBb
+zPYrHUjg8WaxoT9bXw0ZC7dys7y04gTwHkeGL1P41Sk7b3eeKC4bFuepyxk8Vk6jBtElk7DR5wm
UsETd8G3qkdRmcxD5R+cUbsdtRDRrUT4GZoSxCRRPhmtbfCOvtsMXmxjzhfGVWfQ90y92K4zauR6
F9pqrneCY7WJGjGGXiwtZR8tgYKXs7UnpWe2c9XF7ET/uZ17b4z75XJMyablNswdYWRnDnve3zBc
rZpcc264nUHm7Juqg/WhSKlCCGhpS72b/BRH43TusMOhpnJps7y1WPdFNVYyBtnCKruYcxREvmvB
qDOLMDMZZC5+nFG6BNFm6G1k1ebL20gr8iee9z/g0t9Qa/1X4NL110hEe/uPwNLvr/gDWLLC3y7m
FZepVGB7rFrB6/8ElvzfAI4uRtkYt4I4XcDuP9P9hBX8hjkhAVPMLDJCiPfS35ElYRu/eXhF4voD
0HiZBP/vIEt8+wXs/Q+UJzADUgwAY+HCmfYABv8nHcbIzuuNhc00Ka2TvihdZE4DNeFMiDfCytuu
5oByhp2z6uq6MjAXmlp1Nuz+o6/1KfX0sR9HspuNXB0uVZA1UCO2Fu1v7y95XMkwUSHO+BNh1eFr
2n9vU/bEUkd9VpzXjkEC5b3qiYnyzplutSG/rb6c7sTY7/0JSV7o/wx6+4euLYN6oEKdPt0Psjrp
qfjASHFLyks3S/zx8tJMTRhhjA7Hbg8v6ewluQ9EIFPGdRs939lNftVPtpPkTntN2MHBEyOzydDZ
yEw1/Px2athfrbacpHPKPElbAPBcjV+uvX2sxDOXRZBHo5z31Je/+sUjlrqCa8+2z6Ks7oi+xpui
A5tzqNddv/jAplwlnj3s/bz5JbaijdtWvQ1Dfa/WuolDY4zwvv7hymvHzU4yf1k4OD4Kg/kefwqg
ANytiLo5s8i65zH1tJJPmmWd+NYUuHHrBRfLnhFy038MSk/G3UiKaLcRdu3225tXTcjtF+dg+E1S
2Uj87SW/skfqHFuNd42cHxxt3ZG4ShLoFI9me1OGfhHVbfO+DZg0h91yDsuMjFSjuXFb7nRzGBAP
irbbBaVl0OSlxWHz64ccExEySw46GJYo2x6ctLqxh5oIIfs8Drni5OmeBlU8Zis9hchEu/emMp4d
4f8QS3ovqAQXPxiTteebGaQcInta+4Mg9jvRoO9NtNWjuGKvMGZHD7957RHs8bYqlti0O27IwX4S
gRRP5YBrZ5NyP5lz2Bwstb0IkB2nbJ/6YSOovkcsUy1G7NKP/BJpZ9E0ePNR43oYj/aavsjAzJLG
zrN9K6V9stb5rIpi21Xc8PC4vYzXYXTjwl36pMzwgPPG+2FIf/WmfeOp7rUpG9SsrcMJ7JZ3UvbW
te3ke0Kj/H24jutepBDCRR/eyGE9rjKsE3fyzzkQZTStRGW740BifDUk2MY492Ewf3fktO37Cgmd
iV3hvu3zN2C1CJu6bI1KyRAwUcnXpRrehip8NkR141f5us978pMqaS23ToM5NLV3sqpLUWeWSTr0
emfYHaBHyW602lvQOz8WTlrvskp+2oW6MVuw2sL3ip20jWNY3FQOarpUOvNpAtCLa4ULRO3MJmqG
pb0SiMRBBb31QABjnUgzrCOCK6j5gurHbEpSdOXQRtVE4z8V6soc5LMXIkWd5vpYA8oNc54nfsYA
v18sP8gRvNaTQpWcusa+wxXKGuozyVuREEsfE5rz2WjrYI2yjLFMbpJa2jW/yz2GEnVtqVb6o2qX
V8xOVP2OYinGxLdJxT4MPyhAF5ZC8SObr7Wyw4Rr8j53JhVXBX2R4wzNNW40ZCQpAOsn29Ld0caR
6NoT3ORu2NW7AehibxkZvn95dRpSrT8qr5v3q5mab3M4PLlqvV4zaC1nUX3kNBnysCl043Vxmx+t
ymSkGuUl5NVgMi2WLV4bfGnDmcHIOgTn9Ns7e1tuyi0792awHJ2xL8/abDAQEt39HIqrtUOvXIU/
N19/K4r5hW42Huq8TepFfElPhztZGyntVMpEOuN8m3V29Ho1UjdHnruq2KPjJqjS5he14jhOpRGt
7jwfRtrgGwujTF8EKpaZhIWdjwSz3ueBuqUm4SwwsuqoZgZ4s2y+Um5wHkthJV3YeMctNK4xNHrr
aXAjqwf6KAJKbJixKu6sgNKsseqzQY5zZC6oK7ZhuTbwGz6omm5o9Js5KVCd7e3e36+6eXL96v0C
Sq72sYGqBLJQrCOn2k0aH8KtrEjTrE5bO3B+K1NPL6tnjTcis87NvO021ZzzdR6NiOy/MRJ4H0Wz
68x7JenEZVr78YyN0A9kkH28UrPelF6OCnLJYl1NYKWKWOuumpa94WfEC323ysZIXKp8+MT1tlod
77tW3U9J9MxhMHMaq8k9DqF5zFuxnycjaVMQi26coyn3zsQ4xL4pb4WULyRJejuSw8+lKE/S5fB1
hy7RYuTzSXMEs9PX6gdL0mfVlZcG6cnCcTJasg09me7iUje7xuCO6RWBlMHzgBhgVumVV84/DQZf
tiyMS7pM2AE8sDLjaxirZ9yTtl3rDNjUDywmPJbqvZeDScu8UYnUablfp3QfNp1EVGCbUb/06pjn
odyDxul4UvOjo433RW7YzmBgRUPyvaT/Q1HCATDbpbcfmfm6CUNuIL3N79JPwef90TQPQJBeZEwB
C52UmT1Nl7svhFp3zegZR2w8trdl214DT1WRTVZs5HZMutvCWnbN5HbHxaUfA3UvzlWbF5+SfnpP
OGTDN/q5m/gLXAcCpDbOPak+jdyuT9s6l0d6BfUqHWt9cde1fV/Dpn4wSncXrtpPBvfOzfar6/YY
lSxxpw3iCZzXuinHbxeii/i716ZzpxM9G3z55EBlzFXDbc4hS6zttHOrqYrGOf0IR3BRv+ucKDPm
OnH6fD+G7RmFUos51Nc8evZ1asKQbBg/J3p1v2PXetCN755ozYynPpterdXjLvMfUwATkuLtVydr
JXSCuLEzq4kyq2/OM+ZGMfpgnXQjt2VVdtPJDow9zVe0lLTJbXY3NcU5D42TWixG+8y4tUxQvKY/
TpzxlqETU+Zx6bfXNebQBUC3U7kvoP3XaeoRdl/FdR9G6TyG+zU1x32lpX0xNTqupfmtDp0WUTUO
RP0Fs0+X+W6yrUM+XfajlyVd7YPz97HRe7ui8Lkz22tDCSYPEB55bIYwvQty9ZRZ9sdKQnC4XjRS
w2mWxl46zvOI+h28UDENI5IQPy6vgBy6QJQqpCvKzVsTDIVMFKwoRVJ45Nw71pc14gpsXTeICiQO
kiv4Iozp0XHvs0b+qKzuahu9pPNUHeuFeiljI/iMPgp4tFQdUyiXtrcOFUQgZddeed5ZgB8czBCT
kqwhDFGumZ+kzvZYNt6t3WoIq3ruD2TCPrf4J/EkAAo0furYq/nlYuGRoIOqudi9O9Xwd7vGZ+Z7
V+bF5XBct19azzeybwuQ0Y1EnPFYmdnJltYdi5qST15c0iAs+3A/g1fjuXzUY3oj1fA5jI+YdT2B
rSblmCad/dS21bvustemhW6dgr0Oh9Mmqmt6ypPfG7fkcGA9XAwY11TIW+ZL723I/TLCuNXD+gtR
8ZtbcVVxNpRe/95CSzhGeuXOKlJpez3K6jBb6iCkc8hLK3Jldyjd+aemFZbefNaOft/6Y2iAAfUZ
1TzxyHV4bZe34TZ/6JVEoOzacLAq3B7aJbxSlYufwbgP8gIXk+Hag43pQdSj3OQga5fhanCobdZM
3ahSfofVQ48C4oTunpqpaz5x4T56o0g6HBa3Lo2NrHeTMCj5uxp+zGp4v5qShU017Vyvnk9FFd70
fXvX2sODFu6e8+PGg0L3y+DeXerdNjzaI0OcMHPI+au7SoIaEz1LmPGaTBfvtVlwmfRGG2OqmZ/C
9X3Rxj71qleQkRuHQtUdzSvf8l+kkz93jSOjLZPZ7kLoVCaXllT3rWm8y8ytEo1yhCtBHVdl3/nr
D23nSVAU0YYDXdIEAn45PDF28jJ5FC/9pM7rYOwXyx4OyhYP2jaf++7NByBbvPAHK0km9VQ+Whmz
S9rL04hmJNvN+fzZ5BsDBDB4VuU4N83a2Yemq4/bYt3CfNzP3rarxzVH9+OlUaqgaRDLedKVsE3r
ixThpaPI4YI3tgHLUofvC7VSwVVmNOK6AjnelmdG6g6dwJPcDeUYe45+bKROVhyh+8WMM0tdldyB
uViCyNFcAWpxT+mWRgTZv2OdFlYdaQvDjS2Cp1ClSTnY4KFTZHLscWcMQ4wm4Fltn6X3vXDF12Zf
MeR5b3g7r88YYSvzh3V1j+Ombtpe2Q9DW/xcWnnTGu5LjcFx7BLyWTporHi6PBW37ix3ZTCdLQc/
Rti40GwfAC13bfdmFf5Xbo/HumiuMklGQWa6UT6nd13vl4zz22cubbq1DT2yzBMGKBLC7fbSVCfz
4v60eT+bvi2hjduTaG0rnivfimHFbqpOHKS17bI+P2JK+oHR4OvQAZOtxbJ3jancBYMlkTq436t6
Pok5u3UHStJNcNjYtOkM6s2klOZggWkz74QxZHE5kxHh5t0vUUxRZ6UDH5PxWIqA4F2T01z6ekr8
abZP5kwOkISdtavgW9rl7zDtFFtaXWemddv1/QsucnW82M187moPbG11Xxyo+ViVektsu/icOuep
FXZ7aKbye36ZfYaq7A9Ups8aA8fISvuTqNcR0mt402n/XpcN2tdRZCCpSx37c/GjpmmNBxC9M0gy
Qa8qUJGEMczm9tEYG2LSVXA/FAV6b6IJoxW7NstQN5eBQWA9KLDCZGh/YBaBzBEXuhbRWjGS9VP2
2TseAm4iRqc+IueYD4Xjekk7LtvBCNZqL3WLNqGrYcnDZY5Dr2jO1WgUvOUS4s7MvuW9D6ongfb5
aeoOCfCccYGJozXkez4ceBPhEh1lpV0UKIY9bEddVSkVvBiyh6qAF5+txybootwLd6kckVi48y5s
+y/bN++rYdunVWvGq59CNFYwP/sBD/MbXxI+ATJuJ6D2Iln0Ou1ziLnYw/H/STJMsOMtXTgfTiCG
9JAZ1crSLvdTisA283R6jbZjBB7vhHXlYBa27+oObUs4N7H0O/NklQWVUt9XH2mw1CcPL0FatB8I
PeKAie8VBaQs/bdWBNezoFEarbPn1r8C7lp7rT/y1AiO7dqil+kLxDaLpT9qOb+kRXMSyKGjILPP
28jVtoUO9IB9bWmW+dJYV5SmJARxViVYKsclbHYnnGvP5YTzzfabMjsj3K0Vo6j2LPITV0stsM3O
TIDeHrl8sOLK4Dem/A51b+6WUleHkN76kE1gMEuu5jjXXZ6eMP3xwVE3XcVDsE0Ryv7L6ZFeFVkK
twsqDvnhxVkFTI2m4kWl+acK4W0XPFr95tZhJQYj5BxLrfHFN/gFPzE7JAGw7hXZazmESzRv5s7N
p2iAjQKF4Vou6taJyrQkNpyw2MaBdFHZ0TPnq2zAU3ogrqYzxZJgLj0wTdxcmaZ9S65iXFvNeZjl
lxOWO+nocyjto67zK6f/JLr7eRmDez3DJFjuXgXW2R9UpFUVo74pkH6NH2ko47GqP4dyvu2rnOSd
98xH6tSsD7YDa7SWb6LprrvyQrS1kde6cR3KM/qAB6hJqG2o2EHkSSPma9jGe7suQZLUfaZf+6V4
BDMnPmvbdm7QvYEqOCefkpiCsR25YoUDRODZ2b7KJnNfEVp7LXLK07S/VakV1Vu13qQLJpxW+MC2
THJv/OZkxOZt4suh7tts9TrnvWIbEzvayMdyscJbvRTeS68G4xK6C/DfInKr7MQWw3sFj2ekgnO3
Na+xvUfxxT0VzV54VYzFsx4z4Kx+Xs5jLh9SGwtO1+iZyGr620lbKLfU9rRVfojcqozLRbxiEnpH
wqqP8MCiutycJm6G/i0r1xWhmvkowhFV1lC9WG0fTVsPBFHhnojSe19qi1EvE+fNLP81lkN7So05
vGnCbgXKKWy1L8rgOEBSEXvJtRjQ7Kr92AYvTrY9WyEnJwTaepVu/snO8huAoTAWde5xMdhGRpdY
IJQwKHKgs0q1c7PslG85DaLjP2XN8lTIivlGSurfMez/gfP/dpkbQUD595Dp/6wWlc30Lzffvw/T
11/kon++8A9cX3g28D2stH+xT2dE4iIt/gPYv3wJjabHHAIhinhtXnShfyL7ZvAbRv0MnaE7v1hx
XuYFxos69V//dvmSQcyh4aAZdb3/Jq5/kY7/B6qPhNVzfeR4js+YG9kNwQX1/wfh80RfSnyVQ7Fa
M3QymLCiodu/UM05bfcyZYg50rZBcLHOSVdkiHoqCTCDIC8WXvE6SQ5Tx8vX5B/eyfs/HuBfGlXf
t7yJ47/+7Xep6j89Fx0PKYDI3i3+3z8911z1i9HgkU29zgEyjbo5uoNBG7B+5n0ndkaVftBvmVFe
bfddN9yXja/oStuXdTPWk18d/MoVCQqiZ9NE/XTRG45VdhNmW3XtZ5VBfZS6xFQG9+ibkD7OfrVz
S93H7Kdin5BBWsVhgGP0xTQ8HheGQsY18gIQUNFt647Eoatuy6s//vD/H/tJfw2TGr5Ygt34L3vV
/Pw+ybb5X5df9aPt1kFm+fRvf/3n+Me/s6/2spr/8g8wEXTQD+prWB+/Rrj6f/tf/KA/v/P/9Yt/
iqa/rR1qanDJZrr8tIzH+kfay4LB+r9vq+irkf/p2/9UX/8WkKjkXAIfMLB20IH8+14yfvMRHrOV
fHyV2W2/hxH/+16yfmMM5pJ/iK4fDf9FA/7nXvIQZrsMyQQXyTQppkwX/Puf/eci5R374234Py1a
86+DGmRbIb7GacXFZAtGDl30X3eTtZapDgSBQl3uLvKAfV3gNDQlvdmgubMAuxY197EmFRxlgDkj
KN/pdG6/ZrFVZoTMcfnh1Oa80j8g+kjsbmhRhy4w79EYVBKZoSiaKpnJ68VRfOstdzeQBmGykM1F
JFYTmN+mxfVuc5t7eoeZ0sZurYKeqmoZPJKZlSqbm3J2Nge8pu382Jj5kcctT9cWh72qLyCGq7m9
wsVEIlhRQ6ZO/ki5eV/0gtqxmwr6au0RwwrkmwddPPpG/mrlGXk6I0NGoLvz73jBMAK9ztNA2JPo
NMKabqiSxeTho3Rx1qslG9FntJZXlDHXl/zV+7J4VIW7ItmeZ3I8VG8pXD3Mpcj3ve3035zGRAvQ
O0P6nObjZcqTqhDYsboM5FjjMD4RB9SJeM0IIYkcGokUWLCdv8t+GCwQA3OwdyBsTQMYtVEnSGc0
f5HGRIabDlRmJ/BoVX/IRU1UwFKIDEmhUktwR4Ru4cSmm1Kqz+gyuZw7v/8MS8uHMyxHa40G+rIq
Fp3i4Oztuj0syjQoBB2dOTt3Qx3XOFYRxFnogj8KRwvUMXPQoLOqiK3cWcM4WgcLnR7wqcALbx9S
bHwQvgfuU1jqSxtAbVcu2onp7gIEjYwGDhUpRsKt1lOICnM6Kl2raW9v8yAx7jJwMWXUdCVyTOX+
emmVbO/QBCr9taZisQ4L7+jbaqWT+0CySf3RunS6PehZ0RBpbcDMPs8L0iwEEb4tD5MFm4NixJ/K
fSnHtIhrLYeRgAddg4r4abND/FW8s9jxsbvMScOK5BpJjz9O9ke7dv73gqE897Bsdn/PYLc2aIs9
N6fzCLYZQKHL4JhwIKshabR3HaC7YHZzJKw9qqyyGqI0cLYhCvuSrBwaxYqeSvl2eucqd/oxjln1
BIlhPNFTFzSYEzmJbjGrJ6XtFniS6BQfiLPE5aFaluAnQhDntZjbGTnp4KcySrs1/zRMJW77TKdG
HDKkSduK9MuKQxrXN71Z9lvZFzn6xV4gnQX+t4+TKdNfc0ZR7egqo6NfrccJX5nvk7bTkkT0Jv2c
RGP/klU3vFtK9+dRDs4zAGrzbtjr2B/tQmdm1A15tu5bt7eK3RA2y9kAtlqzS/YAfahjZKjbJw1p
FzlsyBk1YCvf/dZbxd5KF3AjOaC2S4LMqFsYaq1g/OY6RPdjFBA76Vjw0kAEmOhmkAE6JsmgW6Me
2feBi7GPXQZW/ASlbnUvBwa5kxlCOE8608s/2zzQb3Ygp+eZs+UpVyQwIW0fEHcSzKi+vN8/68ns
x9usnq17Pl76+dGcTjVjDZ9D4U41lsrO8AkDyB81yGI2WRu2DqH0BOARLZT7la02YZb5QIpelHfL
pVfX0vyY7Ha6miy4rSQvndGIc2RmCBHtzKfCNl20vrOv1DdpTAgu4ext5IDLgBBz7DcdJmZxQX85
sxbePKqH9S6YFrve9gvnQrVTplPkEDmjL+V9Q9jnQUBf3Y0G/AAi3HHt93M+Dp8GUV8e3FA3Ogwb
FuXAJFZW34SKvhbYkh8+ON3gxLNHqMCj7MPW3LsrQpuD1+ZCnex+A06tsau3d8WKlWoRq6otl50z
NhoLKWJp9oO2CvrIzPSea7NrQx4LGKN/DugqjITCKT9BCuXLTT8iQj8wWhHkANPrYL7S0JvrjxUf
yHe7R268A8gb1DF0nPY+RHHJ5GJQj37cTiLd4jKvcB/rPKzly1GLjltBeCtCJQuk1yWciu7WsJrd
5vZ2wxdT0iS4wHMDDXHJ5ARhJx9ZWqQvFh3oPUudzZJaZv1r9tf8ljuXcnFbtG9eW7l2b/+n+5jW
y8zZReXzX9RIaqDek/9YVF1e8GeVZFAmUdKEGKJdIp/tv1dJiIwM6hIKfdwsGIe/hFL+XUr0G30L
rzBMC/nyH33Kn1WScH5zmFs0L+GrDv9zSZz6p7LovyqT0HP/tenwgktRT4BtwH8tC3HTX8ukYlBS
XPQEKwOoD2PvkqxAFnUppHEGwjjma+Wcc2+ijuI46+d3OzjU7RQTh05sUbnz3CdtPy32GhVBmXDR
h7ElV3AkXqCtOBCP0/bUrXCwiADaGiVPet0qrVApZ+arnREN9GiK79XkHa0p3dmDNyXoy8VLa/7s
tAnyf0Uf3fjMoI+foh+u1FaXRIk5VeKbQx+3hTHtBxqB3Jx2/mWE00sTQoi/UrRJjTkD9OEVWgZ2
WyQqLQQkBNxXdldUdsgeV6cKOCaEf/eK2yUYHt3tUdqSQGePEzWDtdPzudfi7CAhuhyJru6tyCxb
EdUT3p9qtCPDpH4b0MXmUh/QZxzFpA4D0kAfWit3jaseWjjVH9pn9hppOnBjKEBUsp9tHTAWVdzM
DmC3BX5xQsYaYbBuRVVYcbfb6jxqnn9UuwI1vNlkSU4L1hV+nIPzzTJI1FjFhrUiQf0lWniI+pfK
7Z2ztYd2eA7CnzkI6+YhoJm38FE75i0XAiJQ2tvDmDK8V6obKoPnbfG8o23WRbQYQbYP4bRJN45c
iBBb5V85BIBjekntzhxZfvFSzP2+B4VsmuIYrNRh5or+X1h+D+fCTQFDcxb1teV8LxdsOTyK5tAS
71v9WYRLIvybOWxPei7tHV4HFBKm9ZmqrTngiqKuiBoZcUMEU2zcF4QBYEUugC8fsotw2q3jPHON
bz1SMT9LX0yKcFO61i53X8m0QhI939aKojhy/PG8utt9ODHOIoMrCDYQ+vBUZSJxq8y9WpyFSYq+
sm9stO6rnvfO7FAWLzu6givG+S6Sha8+rVjR7XBevGZntN3JZpFy0f4yL3rhoD44zDik+C2ZjAsh
iDO51/CZQlEF/JoGN15VnOeSa71LEz+9NLPlIC5zj5CfPlo5eDdTr+DY3DdNcPSVseNTjgvR7cxq
Thag41yJZA4K0j8eFGU9EPgaLRtq4GA9iC7YWY68S/2CVC29r7X5YDl2bARPjiQ+GH9c8qxCkPWb
wLFPBqAyQ+xHi8EiBF5n8OkY6LoSct+MP8b22+jvcuMlZeTZckCs0wrVQRreExbbMBnKXLmN5GUV
V12Aqov060Z9LGgOvOZBud3JuqQbNcZunb3uzq4H1EP5elyM+RHa6GBu7Z3TmbGLe7Tt4FEvGgYc
AuNxbl9TKc54j0VF5SZOrpnGqMc9FE4xYdpmqAht5dVYLDt/RpT3Ko03i3Kl6tL+YYYLIcgT0FjN
e0tQZ5wm97EcQdjq2lH7ST2YBfN3BiYt03lx5ifVF6dtfGh/x2IHjOGKBi14fZQ5AYb+naUzmFHm
MrAORnJfRGv5iZiXTtDTcboAMOKtP+Rs98I70RhGjArct+W7l1u/UlQ3FW7vSn9bUvmWAonjOdew
qj4b1ID+zBKx22SYYEgXSJk6btJyV+NEEjEUF+PDx539XM8MiLDNO8OM1p7KcvtKBaxoG2nY1859
1J51mIqHokg5Im6ZGQivNtt8+9/sncly3Ei2bX/l2Z0jDY2j8WkEomHPoNiImsBISkLvABw9vv4u
SNWIrCql5TN7Zm9QkxykSEYDwP34PnuvwxbPra22gxW/MgBrFWgfKg8IZuObO9fIL0u32ywYDEiU
TE1SbvScnAcC/IYmysntUnZjhS1N+Rs/yY6DEPtiHgcQnua0TyIWQBp/PXVFN/DV5KdueZLBizT6
DZO0GOCl9rRJd9x3chebw4GmLb1+AiliazR5tPXL4buvl/MlMC6X6ZOZnCXdwexFcBJOfQ82Okxi
/VwL/5DExjG3ooHzgfLOiqphjY8JEV4GlhYkqJNr7abddeeSvkuatHgliHVr2CAJfNnc+qX8MvDU
onidAItzLPHM55a9Rqt8+oJsT9tISesyzttdM8QH6aBVM0MPqbhKbsrSPdkaM4VL65EPll7oDNpt
VM5fZEbGhPRAVLZX44IpwdXevu7S4RoYFbaoaszOc7vfN0u3JnmtfofqRjAqbu/IJtE70gwx70y/
OGtG/MLbDC/7JXL39OTptD3EstAPjrKQ99lkCbO034ZR2k/4DvKjnkgRD14rIH/a+WetMISLsj7H
ZzeFsYrCLirEboAocmjHEpuFtMghDUfRBG9lbcUXRqvjM9SXepuNMo04h/bnxeD3DwQsuzAgzZeT
mpy3VeoOYdrhwk+G4Cmh1kwT2kaxBPpJvNS12PyJYJwY88YTmRDztB7w8u/ALMTZpoppwwXWo5z5
7rS4wzoUH3K94PQPRuyMNil08UTVGnHwJ1oH+/YCd+x3YdJg9itTvVpN7Z/HLUNSNziKyP5FMlu2
3FiEHSoz5nlKrAfbjc7JS13Mgk4V4VIazZjxp7e0y2FTpIxHstNpO7vemfTrM6sL0rBVXGC/55Sk
0h28T3AlBH22Xlekewz/YUcGz1Tj58q1n2ri5HGOp7pSw1lSNrdljb2zap+0Px4SrZPQs7Er2pYZ
7GPMORh36CeFBXs/kZx1e+HIjseGeRxjshWGcSzTgkxGx5eZGt1xMePNsPQXHXG378zB0xdFrdrQ
rDr1WEdGsJ/nCAOZ2zo7zr9tv5WFnNlXu9TpDgTEu1NnOHVYilYwVQZvGBpA4qYhLbP+Xokq2Qm8
QV88rEwkTRVjNLd1IjDjtB4TdCuqhtqOHfq7M4t2nfojzozZ33p9bd+qSFAQMYDnSo25f9BiFqdA
5zhBmczSP0a1J5IzrxP1KXKdij6Uk7H5z4OTHvM27Whrq0OOaRcZqIj9giU0SDA+p/QbN5FRyXOM
kFSUfj9KGExtjo+u4Tki52f4FzzV7Q2jP/1nMRuoH23ZXaLDTT1LGEFiZcL5BVK6pK9QEBig2xj9
Z6J50Y7pJ3j2oMNZWIAkbrCNZn8l4dUVl6IXHLKynAnzee/uUIHmfb5gM9t0ts8ums+H0siXCyJu
8cke2Tg6a1ZXRrcwdUC8aXmP4fzCpbx47IkknnViJDKXWwBME6xhzhSNnwy65M9YfttrL2FDGkmC
hBJUzC5oW+8ErCy4ku1UnXgra7tzuvOLaAjLzGWVyvRjPlvyLJMFhoCyF8g41ry89aOdHgrLP6sj
jCeyDCKyzJG5bzE5hNnkRNSD5kVeO8Z1b1XqVaWmekx8QMvu2Hk8etnqk8aAmKpljumm0y3A57Rz
OF0/cLYeL9O6OUiLOA3kvtzAU5g5+JWhvDUYPXFEG27+EBf6abaM6CABEPNI4gjI9K4FbfHFh859
Hhd2utPKne+NJa9eSriE+GjaaAeBejy2JpVyYSUtGaU52ttz4D34Sib40Cv7KL3I2jbNOq5Wcww/
mwMjIaEVn2SGdWNBHbsSuukvKmfI7oh7v6VVdK5V9zQO6T4NTkvTPifxPWPaxp2JCekqT+qzMUsr
SjjLP0bueBbFUXLTRfRpxTjQGF69huihPKMyuRSTuEd+wCxoNnTyRg5AEfNaEBdx6qfpt2bk0KDS
mSZF7l/azfRJVxPTQilIqA2POJCis9rS7WUaU7AX6VucMlGkzrzPVu8/ZoOJtXfq9kPm3kZibM9h
C15m+feCaxnORXoXZW13a2bsxFFGmBoUeb7Dn/PkGvaTcidKWzKDF13SYMTpcAsM8q4I4i3L4MUs
F0VyfzwxEORJDd1t57Ttedf2nA6wZceWsg+yaR/mQTxX67nF5pAS+/m5ZcPBTZnY4XljfjV4E8cQ
qTgwSYGtl8nhYeXJc9Sf4hOLKUWxJgJc4Q0hDdy7e23YjzFe7asSZ+ZZ1yUyu/VlS3eV+/Zb5iZN
6CRRdKYNw9+NlhFcTdFM0t1wq+ZsHVSLPSmS456Hvr3Kic5e52maHVBLM9L/2G94MkoZplOjwlj7
fRtCZ/AR+EBnbFC1hm2D+LcriX1zjgpK+3JeuorRamarMbVNCHFFXZlhyf1NYqxKXtuu4dt2kvN6
Jj942Q0F/i4F7YF5T5rJfTrq93VuuukF8Ue65kfXqZfPBlNYd2RGDuT6v2VmfdB944d5AmwJAe6Z
Q3G2MZbpJa4gho1GLH+i0f5f9J/qb+pTp79962hAvW8z/X/ZdVqnev5nRWWbvHz9VU5Zf/qnnALY
h4aTDFbIH3NC6cX+velkQe+B/G6bjMv90Y/9h5qywoBIXfFrUPFoXpoILX8TU3wwQRZDK/l/khwV
asxf0VL41XdaClgs3pbwEe/WUYMWHKH3Wkq1eL1oLO+8N/IG9S6wgIjwFCSyPgsiij/SN6VB/jbo
yvyeSbrJKY3YYJZAol/3UYPvbMoXeS+t2BVHAiq1t09LZ84v8MJP5gVIn+bO9peF7BPznOU+Ew3r
FFQI5rxvzLxM632rla0fEquHLxIbKaUaa0aWMn22jl1Wpg5iRj6zz6fVhZvpkTitO+YmhAFn0ZiX
PJOCMY0jQXqpyUkR14ITSxJU6hYkjobHZdJJmoR5aFPHSQ74+tWGSsLb9ELNoZc35cYqWZ5ApcNg
vF678dG44V2Zl8oz8s/0XmR5zIvO8j4HqsCx09VLaEwdpjyzUfZqumgxeGv86de17y6hLqKHnlNk
HWwYDaVb6pnFtYwnhz8R5gRznbuxLxd9zRmhMghqeZHn0NmJ77JStYHe8kZrZiGqrm+KSxPrsIvT
Oi6Z9Y0endyZxtzbND0Ia9ZfJ+z835rGMNmXgyEXU4hsLuJPcSI5U7qGFuoZ6kY172fqh23tTONX
akDLIdOmKxri/vy9I1vQLGTkHJ+eYF14N2IuzGMb1SSmPScq033bMtUsKNWS3dCXmYg3tLZ9g80+
Mo6Ll+DryWJlzQ9BZY7fMhzg9amIvAQmT9yNPgd+Kub7JpXshQbNSZNN9WiKIT2pBdv8iMK9cTtA
KfSK2mmXRnbiMMi5bE2a6L4op32agsKBbVYzgYVeGgd1eSWbREYZyMdSkrrA/tWuTJpiKnHJx4lv
CnZhOdKm4KwSV9u5s5sZhoQTaI4+kiAsmoFJlHbBtKiimu83Ll0qPFcU/m4SlR1cYDRPrBCs3zSf
YcHx2x0dQQZa96lXFocp8oJbGmBefw4VIEvOvaiG9ttE5BzDNuk7vY8Cvy+Ovs4bddZWo/vojU28
TVmHw6qa2gNUGJNKkhMEOanaqy/nskyujRItATHfw/0uSbj1DhnrzRQtxlVE0an3Q+HMn2Y9U9dU
7qyPNG+GU5zU800GhSW083kyroO26U9jpfBATkBj8hCfRvxoGYY62gldok2ieCR27VwaBzH0pAlE
pItPdiVhTyXs4Wd1Y4vTZPv1S6xiMEfcWhrsDiFDvGBjXeF9XhZ3W6jYmKFpVE595jqKajJI84Sy
jEgdnioG1RuXWZ93T17kJvfT3IjrIOebplPRRC1Frp1ASHog8sGs+a/JmtFf0CA7AfDJIMRu8DSN
W57LphveWBWE0++iuWmANUyZQ225JgGmnvtzM5q5LKgjtJoC6+CYTTehD1k0s7/Ylt2O9kXSCrP7
JMmVW9uOkoo4fh0bGV7ZaNJLVZ7lKEd99b3WIzVcDfY/QloI27Kn/DShI1Dbgg8KYH/slOyY7bSZ
8CDK8iIK+oYR8oEHR6hBgJ46sddKr8awyRnFnkG8CoD25PPlM1PVzO8JEPI2r5yxJQ71WK4YqXW0
u/YtbO91UpiHVDGDDSmhFnCfPOAVzhpcojFZxfAlagIU3pi8CBm36lF2vfKel0JU+X1gFyOSt9VX
+koyvktfgUBjJoPMieMAphoJhd3qBE8BrNaMlF+XEyRR2uLgHGnXe+kRLmMW6cY/4uMTB44a5Dsq
E3smF3dNsBibkW8/TNyiPneGwvgUzGraqqSAQeiVWb6H55Iw/NdFULD5Q1f0gfQ5EdLgLlENDKVh
8XY6dQDbTkHQGwfZm+roT2P77DiIgKWGoL4xnKUPh5FKP+0HGWyw7VqHqZTFYzK7/g3NeoVoWGHr
tKvWDJ2OHm2Z+OJMwcu46YnKbUdt50d6pd5hruPgzKxHzPoN+TjCAhSf5AKTsOxH5sxwejuik1WX
kuXc2EzNMt/n2k0mjrNut+Pw44TRUBbjxrbpgNuq9XHtzbbcC0dnGK456Lt5ebeY3YKwUPbndW9+
94Rh3fs1I2DoOiC1cbp1zmRSq8dizrzyYp1ffIgc/7Wz8kZ/SWJWYsKgIG++RoXTVlc1eAqLXLDP
Bfd8v33EEcuMeRrdzvycYpsA+6RUpXAcuKWIrhidJuKvNNlhPXuebXz2JvzDl4hJKtgzWMeIQh4Q
5oCN3DKbNrb9YSvjdAy28IXVafLn+pBqSFSbqvfUtQemzgyFgtOysQNfzWRnIuzJZPOCqyJdWhVa
OWtpU87dIbPbedto7FVTLDmLNLKcb5G9xLJzVG/KEEtAJs+8pii8fMcp09kbZYUzyqJjsMihORRO
HXwB4GKGzYjpYWPydJ7KtvEvoyz37jq9+C58JRmvmqyaXgvD4Vzo5PULtfRibnsklX1kjHNN53HO
6fYEprfFgNu9DJ7JtT+qhG0GOE6aQwlK3CS5jvJ4JARYUngfoE/MFxBn7Muydl1/k8WkD2f8Kt/n
RcTzoV2U5qFPuh6T2n+bkj+bkqSSfldDX73ADMLx1/5aSP/4nZ+VNH5Hl/YjHUmwBL5l/hOe6Xp/
gDagkoYtIC1h/tqYtMw/HMf312KaXwWeiinz741J2/wD/K9ry4DxoK7JrO2/Ukxb1Pi/mCFXhiWI
hZWVIGxeyHLl+1p6yZpC5SB7tir3LSIbmF+8JkN2Uz1ZhKUbMf20jRfiv6FI7aolexnN0f/eNMn8
J4jq906yH2/FYkgin8pyPMH59P1bUaS/yfXR1bSruD26trcQPUs5+9eMc6aHk3QnOJvRWzOJvzgJ
gzaN58CSYKqMMH3LE2v39hdLKAEZsieEfENpJI9BZ61Zs+lbNmFKiPEE/HKH/BvP3Nrq/afPk5lO
jgdXmQvHHHLhAEN9/2LYGD06BAFakCHmcE76FwIJ+eH/5kUC+L58LKYpfXiRZMCGjxu0Du0ytcjY
ZEO4gDX99PtXWe+Odx/F5+9zpeT6UTgvfrh76nboKNNAUedDdXINDllT3NxLf/kWW5DMFw5kmKQK
Lf+EKiw4TH58YQZvkOCHa2p5P9Ahv14wdBNtxNSvIZEI2sV9k7K652PQPEVBLrp9ZLP0b8GMvjjR
slwBZZD3iYhy0EJDFZUhZJksjFwaGhunGYMHGm3w1+tSTk+pM9TLRtgA4hi+bOGlLxsbrqX0FuiP
7eTcd23AX9MJEJseluJWE4qOzho1L9dszr59BlahQAayW2ZOVMg4PpGEOJBneOX9ZeNogcNPlqnx
qDLnUfOVxUeyw6s9sut9khPZSnp06hZix+y5dLB+f9X+5QbkQlv2asI2fYxnP9aEX+72CnegkQ9x
H3Jsy68Mk0CGTuWfTY1Y7crv7w1nxYczrInnGVXgwx3YpVNbWh24t9HsmlB2eBEXM0LTWyOBGMr+
jBi+kn4/vJ7HQ+VY0P0CfK3rv//yqTyDXa9PaDJCjeHK9coh9tDAI62R43DOEZqam+BPvsp/8yHp
kjus3kxdkPbHmRFSUrEB6eUgljNyQdf5sUvgdo6OvFUzNqC/fOECE5FFWC4rtm1+cIgv3ByDtoI+
pLCnq61HC3wMVNzfv8rHKSM8yStwnfVJsD6xHH68clZtpyMLVzi6uWKuAx+evGWdyw2N9+A+GOpL
8LLEmJfYxhc7N365VymGq41NtPPemwf3Jm3h2f/8+P8V6v4n4Gb9z0Ld4eX1vZt8/fGf9YUlqAag
bENK4o5fYdh/V+qCP3BlcynZJ6XPdALJzv834xPmcEtiajJhvwuH5/Of1QXCHzoIMJfAZ+twneAv
wbnfJy18ZgbgPOcIyWwkFhr+2vtHUhQMuGuRlBPdZCdRVS0wSSiQHOqdn664/+hDf/9KgcmKho2L
6Rary4p9/MOTwTDImbaxgxYIGs5vGN87scTsSLz92aSfD4vnz1dysJLx0YiQyA9bXpAmsBGBEdt0
wEI7E4TcpnkKf7m+tz9XrV+zIP/m47Bvc83YvCmI5AeFM3YD3WhUgnVG6zGWND1bOtr7APkj+5On
nXXq/cLJckKMwEJVFQFVJWXn+6u0psBgIOc7JyKXs+mrromQqMoUUX4qKFNwfmPmipd1Blk8OP0F
bPQIzjYMvQE51YPVtAxTB9xExS3j5GII0ltnxHy/4QRfLaSVU9NB+FjZoVmlbPs6Ttr8BqSmrQ+d
6cRvjRXJeAe8eUK3gPT4JN1oLnGKT8q6NpqRf8RH432nvZa5m9ZMymEPXsD9ni4pOUj+hMhOc0ly
E/CNYX2FF0OqXDg27D9jHF2XSGUhg/MIXE+N3cTR47UJo+Ch7wb+tkMHot5IqyQ+rHXnv/lS0U9F
tcCTMiHMwAnJfcLsrTl8RodZ3UQZ/NeNLgYSxYFSU7fpfKc8HxL60PsIyPg3hTAR7Qpzml+HKJqe
prEsv5dF6l7RekHrNeAg3GHHXrI94GJgkEYlEmMr29T9HJCWrLegC43XlmbIQyRKBlF3rqafBPcy
IDxpYQ4vZZn1n8nEF7YZWknZQQ8c+5slqPimVZDXX4RvqzubUhAvDaDDy9Jg0jVkKZ9SrWtl91m7
Rf6q2jR95anpX5J5taRlS4WyG1U2eqPp2O2Lb7WEKmj0VU+mEWOWL+KyjHGrzDmSQodf0V4PFwfI
fHNLbtQJnmNHOde208qT1ijjfJlIHBu7GfKnCb9/Q59vulnqkfFvCw7HT6rXdsMppBSPFshRWE79
DItKyu5piorxscmNKNik3py+uU7efgKgbBd0ObvximjnhE9r8og4gQOaLgM5sTtZQwEcBS+1+c0c
CVUPNJCyre2ZrrsxB6LINqyQPkRPb2EJuKjQh0hl1nlDtsfZyC4luW8X2OHzVOGlmmQXVWTGXHXq
TNmDQlo0jeFez9R3VhWrAf/RUi6naRnjW8Ipw5d89JPXmAIPAhlS7ufeS0HwNF2i8IY12Je3s9Gv
DqTexGPVdHa17IYmx1I3dJqU+pRZ9Vvb4OnejKnff7YAqK+b7Oi85RgYxm3jkQWDhYPFiPuvAk9m
ZgyMRk0YxKbq1qnHBf61OwVC+BJLHGR2hnQQc4X0g+iIl3T+QtcCYgvcRx7+yXHJPdRRwVNW8IrF
zop0/ZWmskk3AJg/IlBv4N1LyLk86GxYHnKWfRlq00u+9qIY5SZpE/+5dBoPb4+DIWkdiINbBULs
goIk9ckkhWZfzEiqdN9zJHfYYSb3PzKyhC23IPXTIS3dZ5LS6VvQeuXtXPdZFcLO5b6RbWxM25Rs
66rmORisHGBADMyupuHzUo60DUeev7eJG+jOyRhaLyOuVo5Ke91a0/wtGFLupB4OzriNElXR8Ack
vQOnDuAnqFf3fl5lOAEbIjuPmiXzi8YpMm7c3hmbkAVHl2f009VLWs4x3ExaDdxRwNuyfVy1KPYO
dFCElqTOaDdz3hPk8Jz5qirRgTemMMYbfq98cIyMH7BMHHHrmjaVYRwnzvfF4laZ5OTgDa28FgQt
3Qpno9B8211azMXJXlzglwwMH+9iPkC+H3Jz2Qa1x9hBTWIkFFEMG6r1xBhtVsLytHfc1K23iixI
cBiwFECwzWxn3HgETi4czxqfLeXW4OLKlPfEVKAR50rd2Sxm+PRv3cgyxNFmsOIObjIAGVEQwtiY
LnbjrijA96SVBZsJf36P/AjQH8gp67MfReHgNGdzH5BCGiwf0bMdJ1NiZG3cWz2UWDkjJoO/gRBG
nPJt4hVhARKtDPHMMtC6imk6YcyUyXNRx+l8PjGO4Vtqza7YxW423Iqi5HAbZ0WND9rspk+9RyaS
jyCaGeUz8BhZpCSUQ2eqyIKnzgyDNLeG9i0aoj7ZJma/wv8Khh2RremsI9q/LTfpqNImrH2Nhwo4
GYkO3x/CBBf3N2AvTPib0RLKzeDj5w1mpiVQBJUmTe3OORqL3ZzlgjkbW/qUyeWgMQf1TiSQTN3i
3swLicna1V/glhWMszbauKWD3sVXbhm0151j1g5uEfj+uypgpNUWqS+FXqKL9MHwa2ZnkFO7E9ao
wUUIun2Ycbv0tlQRQBxkXf1GhNR6ipOBzlQ3GmSWoqGhjd5kA/7DnonoryZr267oA0eFvR1Vr2os
xlOlTScUpbZu2Rb867bW5rglM4Xb0/ffRv7+vLHaBMc5OPFeH3EtBDdYUNf7PNZsMowoUYTFGIt5
H7Vlcofle5qBQjj+11xEtre1aNNZoa/thW3XZ/3C71zrcyN1XGisnk+uex7JCW+13QUT9qBEn3Xc
fK8wTIYOd7JVFZvB8Zejb6eMCGGIBBqybN2byVKrG6VvzaOrLJ7IIZHNp3jwfZJwDeGPaAEmBA9I
R+Ty7c7dOV1G1yS22wNSNOdRM82WJ+5N66WSjTAASVhsIFk/590KjeV2MlVZ0HBmjgtxrzzOQ4YK
sAIwS4OgrMLWceOLTpSXjIIBS6Ttmfxc3cjm2eXmy/f+UhWnmYE63xOyAFivx5j7iKcvJmYVp1/s
bn0+MtpEXohIrf2t7znqCfku/eJlLf21ZXCNo6DFvE+dkgyvoWnQbKc0gBVqyoHdYSRG+oD9HZCL
ST4YzsQsgPOWeurrvU8HtoQOMvO5RqpJSWQ/1pezdqCnlAZuSFYizwQ9GHbdmjsYQAIlFjwvczgp
tJb8ZDWiAKtnNU3unDU00E+232CWN+2Wa+ewRrUUcjGmUFb45nWA/8FEamNl4GuLXZq55hVyUYJp
cCQInl+owRm9M52wbnHjVASEujEdbrPYhtXbB61jXEwzQyeAUvu4CIMmJjMHpFjfQ2UG8pnxK5i5
8hpjzliqBDxggNlE2VO+m0qvbWH2ZTjidC+48sLKp1dYDrYXzhgfzjMDzOFmTGjqQ6PG03/jZDxx
bCSGfULA6eBJDtmsN+3kZ/ZtZ3vURG0zs3eZix1c6tr0h33aeRkaaWx64jpBr0TWm1oKu36yvOK6
bLzphWYV1iCXfbEIc8Px6TxnwfBV2yvDJ0i6lfrTMcAB9jGD+djk1/fczzGgUyXBFW3jpRvOxVQB
bV+GGRezV625phhs9havLhtOTBh0JHlhwr4zWnwNW7r97nezms2zsYDoEZZEvgNsx27dnJZpatur
bgDhvJMtE0j2uYspoQCugX6SEF/Nw2LwBKhQJIJXf7RwrNuLzsUuKqTdLtRMbebcpF1hYwQ07OWs
nIecByPx2IGWtFPnjswmQ+/ynnTaPo2i1GLJQUyjqwUBuw7bWCqynE68lGFFTeG9WNgOqw3zRUgD
hFj2lfdK6NSZ8HSSnB+2Q5xLcdUEAKI38LLrz1aUxdYOilKGmX6spvoFkxPW5FzQebmtcTCzTeEk
EBxYKi//9uOg9l9J4n88Drb/WZLYNf1LV+n0pfg/hz5V315+7X+sv/o3ecL6gzwrOiADwqiTGAT2
d3nC/cOzUBigPpsoSRaJqH/IE84fP36af1oFeYJT/NPfux/8PYzTq3RpmQS2OLX+le7HqnT8ohny
fgBMe7bH9kOnxUPzen/0TSeS060iE1KrPNjB5R28Q+AsNcmPMlWfjd7IvmSyquAGzyZCxtQ3ajqU
yuo0pKoYN29JY8Hd2ODpcHL4buLvosHLP9NgJU/kjiY3Ls9Gj53SNF7cxjWLC2EmII8Wx0QPWWzX
QH01RHBvqjnySKmMyNdZmuibSOSSFcOGuEPIeOl3RmHVyT4SyXQmascGweobDrzXGunt7Jer+W8E
iPe9mB/KDZfNkatZyxG2/VGAEMvk1i4+cRmN52Zacfaw+vJsKpbksoDUf8gkBsRNVFbx0+9f+b2+
8vOVpUl0DIHF5wp/UHJwVLH9YY2dIQxRqdQdmrpVX/3+RYKPF94y15vO5c6EtLFqqu8v/Dw28yq4
k/jK2HwpRNjB0iV3T6ZBnMM5czNyqRd+55K9YDbNcMrwcqSgNwxgAiT1F6w5ITsqrWxGI9RkOdp1
I6WSSxnE8WN/NYoY33Nf2EO9L3/swdaP/RjMAXuzcDnWWz927E6vI7cWY5oE4rg7FGHfjZ2772IH
pXeYxae8rsRXcOBNFZoJZ57xjslbxV2PVeNZN35ynSckYjDMemkIx3RezunX0PowGcuyTex50Bvb
mqOwqZAqNvPc1K9yaYtvYABrEHU0WprzctVQQgP/DRnsYjGzq8lzIIiLiiPVttWDineNMJvnPBsF
E7EwfH0LPBhcW7x0gb1jyBW6AAF9v9iQqSbzVs29Z5KKIEUMasgkiUtUfN4WjDDKdqK2rc92izLC
eIKeuThpPFTfyp6+zXEYsf8uqjPFoawlqgD+6oQoWWbBS4/NOsovcrBGFBA/ign/R2FRiwqjx2r3
n9a6A2Q4JYj9oxz5/b3zUR6nZ0LSlBvT9lnXEFE/3KHGAh+4aL9WQVKd4wyBNDh1LqHtwJrCcZ3/
0AAV6/nAz5QVDLQMnGuGqpjh2CAyYdCOjz/e0H/3oP+hE/vLtfkXGtFN+X5o5Y8f/7nxuPKPwPFs
m1bJusdYAQvcTwSRa/9jo7G9PxxUIjYTRHDTpIz+x0ZjeX/g5gZoY9PMpxnNdN+/EP/1Pi6nvsv2
tw7LDrhjLPFjH/qlN5V2UD44itKCYqBuzHgKJKw9QhqnLTnN1u2Axbo7G4ZgwByvJjiZOQCOHrAf
T2xo1NpBF2UW4XfGgECfNI06us54jvDslT2BuYaMfsaUAkt2G4XPC9Wkg6jixENthpFECbzA3gOX
jsaA+8lQw/BoApMnElEztWnDcUwxCU/WZMugjJqnrjOSzwqLHLC3JMgz5AmGnRCkicEmQEnClwRi
yC0uUAoTezO1enouS2kR1Jm0A+hN+g0T6ZtGgwFwDQ8UdWdV/d6uMvfcTRjCdygbF+/r2NfLcq4d
bdkcXFsLeaFeSrFB4EjzfYth3bmXzPi4mLo88TciBhhxMU1ZsMLvZrkyzBvmhwVtvxyXsrJWK+Dc
GOd+FSGD5CN2zAHWA6MFZhYojg36/Jc77t9slCvL6l0JQabcxtZBWNwEkkmh834nKSKLUWWZJ8Ix
krU6Dj3kYpgBZTkevajwTllRSSR0oww7Ridem8Q0vK1XpJ63wbMWHPnD6vb372ldgP7ZCUVctTxg
QC60lB8UrrXo+rUTalGZMJRJBpjDcufaMjw8mzS5j1kyQfNsmIX5l1/vB06LF13z7R9nsDLMdyjs
Bet/yaGHuLpOn6Og6qCtVu2bZWf68PvX+7h5M/fDxOsLcIjJVfSX10vyy9PU121OJ0MEYRHz0XIj
Hs+RwtA40qj4k4/2sRr58VIsI7YQUgBZYoX49aXaSraehb2CjTELdsqYqrd0rAmi//4T/cvLsPyg
u/Jfm1MMztn3L5OOXZUBwvXDmPknu5hU9D6JGa75+1ex7fetHh+nho3ZB5aUwPfD5/nwcdDJcZkv
KAZdFAHR2HmTC3PRikdnPh+cLm0eersw3ecC559xUEgs32OVEdFjglEVRJgktQtyuBAucEOT3W26
mUZw0zQTRhE9ZyImhRvTdZkQl73aZiCWXaJBZiMnuWOOV+ObzLwGcEjsGMOxnxbvSYy46ncLpnGG
qrBIgo9UwmVsCW41sNxLh+y6ZSrsUj4nlljxL4lc5nIf5Bj1uo2tgAPBDnKKT6NjsEZ0SFwqpCVS
y0NKSFOcFCRaIsojvUoy7iVxtHBxh1jDjEfRjbaU4AZ+jXZgAXYZtOqC3NyaZeLO58xFmqAx5Z7P
oF6SV/Fe4bqviF57Q3ltLRwFQmwomaLSa3M/uuirqeROLMscWohpddl+8NO6UMzRHOfoshwgq+xc
yLjFdTSieD94ZUTSJoBP4MKobFWxa+yWsFhCnE1dmJWKPpe2NtpQUnf06MJ28LZkZnFy8zwF1d82
VtrdLio3skemNWb65MxNP9xDvqhhBqQ5iN8lV6tqUaBe9duoHpmCCOzGdsitttHcH6FDD83lkk9Z
TuJoFtldQ1OnpjDG5HJNKAJe6pJN/fzqFkC4MXMEjbwZei+awwa1BVJVP8DBzAmoB+GSCvd1zovi
irDODNF4qN2VCZu19deIIV3ZsMm6OOiPrjFLB2qCtWYlg5Ic04PR/y97Z7IcN5Jl0V8p6z3SMA/b
mEmRlDiJEjcwUSIBBxyAO+AYv74PoLLurGyrKqt950ILKSUGGQj3N5x7r0yi55JPXLMXoo8lKSOY
pR791qvMM2h64z8Oi5NPXyWySxIfs3iazmMlSV1zYmvGSlMvUN07jHUlacxD5IXXTuS3pMhZKLVe
eS/gVC+5GSNyTHQUDO4P8niYLJ2VA/78M4tlNI7kyHQjUoY4EXC4mTdYZLSi8qAe5wI1KCwsDIVI
HD2QLzLUnyQGBKwm2r6bL0glEnndJjo6d/mI9xSlad2j6exlziXQqfjcDX1s74zFHOhoeN3Fvq0X
RN1ksPTuRSUlHvwuzyRSLzyHdr3BFOlgs9rAD7fL0vQokFfyEYMVNftobFNzHeNHRaatCrCy9smP
Z7SPPdFzPKeYites4o8sd4gxIx3DJEdyhXEIDkYfC/QiUix02qnDuyBdQfneclzIYpfY2fNUz5bY
iQRvERwGCAjchQrzTTJbNDnUCDKG+ZK7KvhUGOHW57rUyasgGEURn9CicLNcl9RDrUUUXoWVxjwg
WmgLrtkWeiE7K/LydrAI9a1bson9TKJJGzzlpExbl4aEJayaSru+Q70dKc4j1ZQY5KbZEwbZxt9n
Grv2c8w9gymr0xf4Gt1i0qvwvO8WVkO8ZNz2+4hXLiO+Tg/enotqqe/ocshNriYSMpML+xXJCeTT
wfnnrEfyn+lr7bnaJYO5r3EJP0nG8Exbo0VV/pnVAOLX33DLPyUYNgeYP93aPrswGl6kTTFXDa3V
XwoJjhCDKzv5lPlU9FSAMVCZfwdyrctjr6JEfZ0qa1yuyLhQ4swa1n01fEySm7rRg7nRTO8IkEC/
FO8dQ/jrXU6IzvD8r6+Qv1y9WAnC28VUGACjPkTrX/pmHL2yXLTYeedj7X9OJrs6hD26I29xrH9z
9f4FTeWy4mt5kCPbRU8R/pfLimpScTAwKLVpPk+eXCo8sMfx4LtNgI9OIh6Up1J+z83u0tiyj5jm
p8B4CFP/9Te93r5/fmd4IQ4sDU1EjIQN5ds/3s6JtjuPybw4uP7MuoerJnvzOQ8n0lFQxN3EbeqH
/+Zx+EtFwNNAGQDOElDKsXzYAuj/VOMUae34lu+PB0ePeOvXnK6SFcLxX39n//erUCTCvvrUOUSx
JX+ppAayvXPsf+ZDM2LMgnStOA8J8v//+KuA1/OTo+agJvX+Ut3ohroHcQWm/bmx79sONSv5ktHP
f/1VVkzlz++S5/KP06o5McYI2JH95V3yOnecgPPxHyIK6hiwwdljo+cQg5lwQ8QZilvLF7/fpv/v
vf9r5TX/+fz34V31b6is/9Z8/M3k73/DLzv7h5y/9a//fQYc/wFQTZXMf2utvDbgv1txx/ljPfOA
1/D7BalawwT/jqgxA2byaCexk/iQjpyN/9OaW8EfsGs8TFTKQGrr0PY/aM2j7bn43+cmpnGlJ0dU
ygccdSoR8f/46Xat0AmLVp3CEIzLy5oZx1x39rwbVDS6ZndLHi1kB4aQxzFZ8ul6osf9RmDOGuIA
YaSxS7SI/iZIZy7oAteI4oz+1UbY3oQNqPE8ww8lTfU4V3SQu2mmmD6W3SwwkMObYQ9MQ9p44445
e+gyTz/qoCQcZGYU+tRFCCnxk4z6W6wAU2AZ21u8Sx9Dwp4jv5mHoz+ZCLPLaMkwMUqy6SuXbVJd
9UPnzC9x1Or52pkN25/BarLwoIXDJp81Kv56ARND0tMtkm/Y7KSvPlpvdRjznlVuQbghY+qlZeHK
BBhAYwoq9PM5+eS3CQEM1LRujynPgoMCBRdq3LeK4/zVRu5l76k28NEo2jj5uohCfNPYu82nDIrm
royZUeziRDofDe4nOO9EbUPUgN+EV+O0xho1opFf8saJG3yr3CbeeyrD+2DxrWbGhM8xNryBACYO
llg9YfLQtnxLVK7kCeJPufNNuTyOQqCRq2tCi5cxaJrj2PLNHBxHWuHRm6guz7bqW6RqnnntBLQQ
g5k6+oKstb0jeswVB90tVsXUnwR4Cq8Rt1ffVmyGBV5TP2BZCN0KKZh3uHGEcOByHOZDBP50g4fk
0p/tBRvUfe8INEtOHveE9tQJI5HWjnR1dnWIMEnHYVE8TO2Aj8RS6VFcBPPmDmKCTf8V82kS9Qjv
KfNjluDOfphrifNPlRDLu4PPwsOmox9u9yGhCy3RIzi9nDHQ8Gf80M2C/1UgbHMDcdAb0mgLqyIz
IVQ0fWELxgG+XePKWaK1WgP0ird4Rgh1zHkd+tBbiSqYHIfaOWqHne0lKzxd0Ob72MjXGsHEURqk
g/uK+Vp/Mxc5Ud3olQlGAh1Ex6QVFODFYoI8n6KhKJ3doHC1JHHVILl4atCkBqeM+AC5Wl11xTUo
l/Ui4GRwQRJRgOFbiIwJ9wzPiR5ETwDzcyBd6o9JmXn8vsIqap/LwYgnaeVjcVvWaXfNpnioPglB
hvddNslk/NwaFI94AeG1dyICss95Xksv/WbcpPQ/eN1Wc05msg0PHQ9QcOrm2RGHqHEbdR+MA7wW
Y3VXkBk4T2Q8klfeH1SeGXHlFLHC3qnJeW+qcNaSPJIqij/Lul0WPiyT5V17S8YQCP96KjQsxcBi
gtpQyACWlUc7qGy85Ugs9sDwK0kMMeteZHMB+r7L5Bm7wDdJwsnFCwXrbZailN5LXGOrO3fKOLmw
zDTur6aooScJtOvNlwSjNgRl00TCe6DtIjualNJlp23Z1KSuSJu0LsuEBLfV65+6XlOKi+f7tOYI
MLviMtpt19y5DifPKtKV+VXXjVJdpKlFsHd5jpBE4xERn2sgPgJXuoALN+qdlmQa4VSM670cCXLT
+XCgspHCf/TR0pJkKlhyHLppjr+S6cDL4d3nL9VRB585rW6gqOCL75gMtx8ahuBjLlkAHepuBj4E
yiGfofP4DSsfWngCO7U9PmIV5qOxn2L9poXNn1LEc9zkSOp4J3ydHBl7rXnxCOA/u4FxNiF1dJcP
i/1L+ThmXKq5VC3ndwFL1oyReMe+I7orZ36uO+n2zQtZI+2HsRExXDrfbz9YlQQfheug0igx3sVZ
3ekoMKpcNi+x08Uu/lFd8wuMksdHBooPaV3baND7VDGtJfKZZAa1zN+T0QYezJvQnsEkWQPtigme
6SCChXGr7fVxjKSExSBMXtCKK+yv8WJe6nT6Otp+rm+AtsonhaVWeR4DPGWvhlZMzZ4LAwEQ2JH3
jUKz9KwLo5nAi3atcGg5K9TCN8At2CCaeiJ43i942OChquG5ogl4F6NfYryawNENUYeXSQqnR2uc
9jYtWhBchakbaJg3K00uvkPw1oCg4Ffby1GCR5HBvGsd09U7kxbTTC5Y36CH8aS5cfFKIyMxIef1
lHdxc9ePvevsgmD2nhAIt2I/eK5JUAmjUdj7ddWiaVzhJlCt+b51sUk/G5H0yS4C4+Msmif8e53J
8+pPOl1hEZBC94nxMzZgAMpBTobO7H5Ks2kYd3UIZLvvM3z9GaVXy5NyRHcfyyl8KYh/z3de0mKM
lYrK0PUPpInWjsdhBsj56nKW836jVF2zZ3U47/FBozMJPSOfFrst15iuuDhZbdF+pz/LcGAcsUL3
ZFre6VnXL8pU40stLRfjk3XSjwUEibeh7jKCbGCQwef6NMIjPRv00RVt9ewYXXiM7kuPOyauoo5Y
X0JgyP9pNAr42bItNocDQyGwkRWpGpQ7Z0cG6YFzKMMC7EqvBJab1g0BWWM43BPl0j2pDdaiAILR
CTdYsVh5LooA017sDfPCcovrTcUL+RzSdoBhHbeP7voJVpn2WbQPZoXHyo0jy3G44WL26FjhmVbe
DF4V9swvInol3KIdhn11+1P+5tRaX3wJN3otY1CMv/oKtUWeb7+52SyeCUeGeas3/k1NQpH7mSyu
d4aab+4aItRvx469x4FlBDRTuuJ0sbCTt2VF7Aj5Cj4xJvK+NonswVEm2fxCmgWhB4IN96SaidW5
yz+sT2EiEU1LRpsvek25PMQbAViGjnOBiGutPckyHSbO68WxL1Z0UKBmzvfuRhTatYIulBtpiIE/
mJjZCMRohREtvK8hVDdG0fLBFVctmX/kecre4d2z+VrOQ/693ihHiyZq2CsqKQrBecZKLdioyN6O
858Yx8NK5rACcE4rQRkBrELKYvhXnoBm42LnDD7pSiSPdgURQAvOnguX0XWjsE4An1JLDFZGE+lg
kQmDIzEUajbGU2o+sow8V/aTDAo40CWsSaYMZPip3zjRNrFYuLYLY/BzO2rodCtaudKyGqYU+82V
Nw029tSj6yJcdMVSnZVQJfWNnIm5LNMv1YawJvUC9hZvaKtDpYLt40q8WlbmfZCPDQaLhTtIrLvh
sdNKylL4jZ/rDZ9dA9pvGUcB9JjZwysNawHYpznHfn7PXLWWp04J8L98g3NxQ4DTlb2urnyGvYRK
yg6UV69UL7mM/tdiQ33tnIwBFNMrAjwx/zgmGxiM8QSQcGc6BPztyg4XK0UMdN8TSxCK+YF40O6n
J5PasKuDP46ajusDzSdY8pwIEGWKZupUEbok804bxhytRHO7sc0r5ezEBcAzMpnYJyRtBaGnzCYx
mjU2kBmPv+9+aqg170HuQajHSoNT9+iNfRBbHd5nK2/Njh87cb1S2HaOvoewcthsBxO356XLALbx
RgDehjwB5LZXprvc8G6KKC4hMASw70lmIOAFaXuEqK1keFFFDK7zGJs77jaMOgH76uoh67nWCPC0
YcxpT8q7KfFC2FI7h0IncAEiPZ4JxMX7JfN/KjJJ8fAimPSb2Uj2eYXax41vZyMO695u3Hu7MfAE
B8HDd7/Z+EkhLUnbmRMtDmzrpfFNitla0OVvbVINr/MK2seGzd59EHbVwLRvHEF30gZ4G8k+1Lcf
mPp+3sh9uVH8uQ0fhy+qn960G+fvrtPI7u/0/9Ra/GiXFg48cLN73CzRCoybbsBZJQRiFRMAVADt
QhSjMZCr3MBYPedKt6kQULmMt2bTJoSrTKFYBQuiZu+7w+J1/Bqqtn+ZnEK/uZvKoeB2/tps2gd7
lUF0jcShPMFLn2XtKpYoACEIkyh4dPY9heq9Xyfu3bxKLKoynDqQy1V5AS07fI82PcbUaIk2b9Np
DJrCResFWx6MHPK3ZNN0oKoOcO7ZtB5D4Jsf1SoAsXLS67pVFIIhI/oQuWlF+igobpxNQcJv1w/V
KiuhvcGLq17FJkHrd9+S3xKUetOj9IPIDNcA7RsB7hWaFWuVr5QTYKq9SloAVT2FlBahCwglSdly
07/MmxYm85HFtJtChhT64BY3nepjGafpZRqIko+mTuKAuQps+k1rw4NF5tSmwNG/1TibMifbVDqk
Gg/fJG70r2zeAIwjKj9iwZy8j0/xb7kPJD1V88R1e2RNEj6bTRyUbEKhYhMN9Tigkb1OAsbHaE15
drRXiREEukISsymP8k2FxD4+WA8wtEn5plOqRMhv1MyeaD1d6dxNeY2qKUpM8+JvWie16Z66VQLV
lYPTnv0uRxi1aaR6bEZxwf2tndp0VP5vTdWmr5KhaXlC3LlzDy7HNoKSTY+VhwptlmoiBy+/rgqP
6eoKuRN9ExGQoFdVV+UuDQqvpcZUG+spP37AY6tb/6cpJ7eYuAtqKatjCzDsiY+TC0YkcYNp+ILe
80WQ8vIlUzH+KACgOFfdbHOk/5+o/dca3fPPJ2qH96r52f4wzNT+/XCNf+n3cM1z8LAPwggpPCwk
i+P/Ha65fzhrNhBzIBAF4EbG538frgV/MDhjbhaiGQ0ZyK5wzP8AlquNG/wdQ2eG/Nu07j+YrjnA
NP8wlkWmHMYedISz/oc+elt7/GmQPcT1QCA9AkIxTyP+LdmMw3DXi1k1HzgJ0ol3fJBq+oKKbN2Z
Yjll4O+63xWuvCjiwzHLqNkSdHaB7ZUpN1mYXw1sxLpV/yZxo62WRZyT0I6+sH/WP8K+x1S+tNgI
eCVqneOY0t0wipIo9tsUazsEBMq+CgKcafYC2yMgf7jjEPNxEo4OWTiKGz8rjN4NST+wfpsn98Xy
65ZwxEZKDD2zJjsy1Vb+PkwzNmbeMC0W6dJLm1/142AMEzs+ZggalvBnnqfTd37oJv7U4BSAPQ+a
o19pG5X4VRJGdtvba7y0KUNSSpIFRKXxioWcnzlEdNfGDE+O9cxJhs2vTp/xza9/stxf+ssQxILq
SdA27OyOBgSnrtTiuGW2tR87q37t/WUOsa5x3LNtXMx9plnVJ5wy8f9JAoObKjtbKBoDsLPDN1u/
aJofdWQdrQGsqRb41Xiwf8zpxnmfaALCz021MLJwDfXMTtPffBtrl1LHL4tpFcEJ+RqDDTqHwW35
OpEc/I/ZLpfPFWlRDABKP3uYEAX4F3o49RFZLG92VSmG6UqrBZcvK7VJT09mnSEttfvY7HySPED9
CVZyT4L4dH4ibtE/YmuF0xr+zTbNTBm8EuTKaY7/bPw1GPJuOAMccb2mXfez9OMQ5/IIf7+F5u3d
Q5X4dfAYQ/BkpAuVFsTffd74/q+oHzR57yLDfBRCmLqpDQaMDHrlzcURYz26d7fvYwieAU7wPjep
7qj6at9Kr6oxptVHMzgKc1syaXEwj86oyKpG22v0FTHkYWUj8BmqwHpl0jXfkVITLenZUXVeX8JW
ZfMOgJJpmJclpNMO9mybWy5KAWbaL8Ql+JIWcVegGm13A1bnWFFhWNLF92kX6QlNTYl91w1CZVOX
+0lXQXpHlaUx77V9fo0TzfB5FeN55JYH5XjFsJPgWJR/TKdeZ/ZcxTHBjlQcm5KHkeV/kgw3do6P
4lWKxZR9Ui6GwLxiDQ6byLqJMJct3eZaxdbQ7YuBcLK9KS16VSioksCgeg7cb17t4/G3ULDDWeDi
iB9SSwQSkRF4hj0PWCst+6F28/SVRExRfe116I53dj6H6lMP4RB8qxuRyE/1SHvj7lSvFQ1fVqji
Qa7uYqeJpZr/YFdU2/t8xLT+bE/TON4p1UfDJ1XiTH2Yyj7CEDlNWL8zBoxH7zh2iI4efU1Zw2yr
KFAqUkV8LngT+TJO1Beo1IwHGMMGNjuyR3Y6JlIifKtwBmdD6S04mGV0lgzii1F+xa4xRDmVtBOy
jHUwu7TVHBOy3aHviQzDuWqURAQ5dWfefWIu49sxKvHKwy7RJ3EQltf6nFjs13cpx4w5tWnu9T/m
3F8eMbCNDDrWuABBlokSt47GPesYDrrqHuw6pGWRTezfR2MTlye8Bof7cHKRe2GAyaEE+DEWfDsB
7lNpOI4fmbuYk5sOfJqFLOgphcdbigJ2pHIHXXMfWf4U1WNAYNmDKFt32pf0cNgf2nHd7tshGwB4
8cpKT+xtgntWG93PRcT9N2I9Fb1yYfenMZjGtzIjRA5QEeEaFplQ7tN3JhMYZmRTVxUXrwxd6JIE
efYOrSyvhPojso4YycvuPqkFCwkcOku8PfvapHszC35YFp0DU6jUwaDIp3D+zDPQsaXvfXzFSu1X
t7nLbPdghfkS7Wnto/qQkD702cRBUmIJo3Qyf7gKN+lzwayNbi1Lp3g/IEKkmcTyQp2HwZbXpSo0
/VCS+uldSbrzMwrkuj1Oocuhm6R2+EUCCtErSfaqGIhZnr1nXS5ofAbvu4xm7GDq0FHffdRCwXGc
a8WqI5SdfqB5UjfBgkX63nGqcOINBMlkp7TkyUHycf7qaOZwR2dgALDr8edgZFBEj8xw2+5A4e7M
t47KyjuhqvSjobQGeoizhWma6cazdnjwLqE3VGuWWJ7ZuwCcHxu/iH5XTP3U7oiAXLCbiZwp2vvO
QHYkRX5z9jQOp7uoWF8q1LMUe7zVxXyCr454OOqERwm3KtRzearkcCxTD2nqgBD8Pq/I2tWYwRfH
vCxWX23TeDxcSHey65gIlhAralCnfeZNAZHjeR89T4ji1d6do4FAFCwu8z1PrndprC7hep44z5jI
9WN1JMLT8KvV2EwGbQRufpHUhGS4ogv3hmVWeKEfU8h1lT3Uh2oZLYcZWRcqgj5kdJ4CTGQOplDx
E7ga718/zlg++/i6M8oRxZvkZq4hzAuOsypdmi+d6wCr0716z1DzSM7KUXafeSZs4uqCrkM6LGZ4
LH4ab1Q0AbkxkZm+S2w+31C5RDk3sos+emY9sj7GnvWElUD+bQGZ+YX4bWROSnkQskxBG7UL9Ew0
AYs8m2szj6+KsOX1lBIr2hu71byFmCSWBM7ZYUXZAB/Hcz+BvHRI8esjrk9W8BjzmRkPdu3ky87K
FLZe3YQjxw19fVbt28qx3susC5uTwhzAP2XGUldLFo84JvoO+ot4dJJvQ1I0n8miIBAmxnee0x3L
2M8uo5F4X3BdiyPGl/2XNEq1OU+Ebgh0ZxRXOL1mNfaGQlZo6DPOptY0qT56edN7RB85FSumobbJ
CFDoznepWGKayqYn7kVoRZ0CX5inp4y8rhtw1lhdunXQeIBfm5fzki1pfUfnNX8foMOGczAMy4fX
Rgy4/U7EE5jdmFY33RRDifLsLTchHPUv+hfrpSTT6ymbM5Q+sRmTN8W4ysexSc7vlR2l/WHhwfye
TlZSncbF8m6wribdz0AX+Tt+U1wGWNcfuDbFqH8w8jL7NvUsnlGCwmtKWlt97R1iYgAgu+hO4lLa
78XEYULUPcsj5nht8cmbtHGPWuj02g4G7TFiHgzWsov4NWZESewW0VWPXSv1a0Lo86/MTERx2wPx
HvibeOJVjxmj9orMuuee3vIdgbz6UowC9UW82MkTHiLlNdqW/gfla8r7h2T4J7dye9+ocGJd2Dhw
UWy/i68iEM6H287LI0Hsy2XE3JBXrC33dWBG/kA3iNqQRRBJHXMOGeB3BqW9j4Lvjb47e5kJn/0R
9YRX7Ke+q9/U0rZy35dzcmO8kPoqzdOcJIikZXDBk3I7sSzCHSAvmKQX3mgIaDFYKrDRYSu+2twS
sh7NUFpzVkwYSDXWWDGijNRbqPXY7lnXYExp2l49YQgwXqp8Ii+lzqb4S8vWACWs2/akBy5L8sjS
NMAXplvmK4cjn+V2XDKERytjcfVI9kg1B3e2txYvomDyuqE5Fr4M2iMDYusFNo32WIdClseoapEd
o34JxlMLfveu3K599aEb6304Mu4+EtiNSwsKY+slnarxZ8hi56ngxGBTCVi/0nRL9DwTosekayn6
5pSYEHx9gTDcZeDicJcZKZ77lNAK1riBGaJdqbCFRhdpt80Fxs9Pdu6IRGovHGhXwOTSJBdTtB4F
M8uCfLdE1NN78lRCzvrGVzCpsx+jV5fKQpqd4sSPol9d81dSgIHCYndAnWUx+65Jr3Bw2vOOTBpm
/3aC+cReNFmgNLUlR8rLcAhfQsfvHBIMBkKJYlIj2dmYShH5Hddc7qvJ/Ps0DWFyTEfq3YMbtz4l
64zIYEdMdPHD8JRge+1NXD7KDPYrhvJ0gEMO9cXpUOE/HaeRiffK5osexTh533if1RenFMH3Nra8
bN/3GLmQFya/pcbtXdjCxMRHRhr517zKdIzi2soX7JRx6jzQgfkLDiPp+I68KfV5SXgv7FWnEfny
cekvKQ7CwTFlA4orMGPwBsdtGxKZuHHVHOLJp4FEXTHX+0o6MWtBLcP85OPsMh8ATmksO7dij2Mh
iVWX2K7anCx7YwOfktVs7XyEXcmpC2TB6kFkE29NnuE1KwOnUudunlpn5zgmPhWFD28ZhGai62BO
B4DiW8iHwez79s4KTIfdKKavt9FUDO6pyGKIZT1ZKSrugKPsYPqZjFY5TI4gRhkfyX00OLI7lthW
kJjC7Dp8lB6Q9MGzMlrSaFzwF228hmsKd2iDhr8Jh+JcLWUqdlPTrCtVrwrrKxPLmG046RzFsRiY
dqKDZiXPIjNNyHrgZiFD0Zvq+kwx0z2xXGrK6zS0Y5z2pCo5MkpHhQepFKfskAXBXbJUAPZsQKyH
qaK0PXctbh843/VlctvPzYwrRRbzrZVjkvwqWpTJex2t/TDUnkpPim5D7nNGwCuv7Whxkb4ZnrUs
8eZVoUoIN0qw/b52czvJnu1EG/uoRDnqXThLSQGb49C+myVbQNZlNtuhpZtjfYim1meTlXENMZIW
SXPWkkfr1IYD0XVyiAvKTk/y/PrbrruToCUHWkKcoYYgZTrQ9gNuzQN5k8T5OUwurzF9RnbTVbJk
l66jIr9yozyLLhkXcwMSLtvissSZYg9fYeh64f7HyajedvWIIWZzpbYdPtw2+3yj1z81254fkwDe
ZvSkBF1QZo9qh/xWu79SL1LqpEK8C+4YyC/4HJAgqxlGetyUjqyW4lxsrIHauANeYNmcyjbDsGPZ
2ATTBwYRNyy9OmQrvlDY4+Kco/V6Pxj8F71rwA9qH7M0Qfy5p1eXd1YkzHKYEMNhGzoT3X2VBLPf
H7KNoLCWlaYgJ4TV+EB0prrvgIbEoZRlGpxUXETOwUrstDn7dppG/SEB0mGG5Oo2PuFB1Y1X49RE
GKkgzB3usJTuq08OZ4S8J++zFU9ppKXaG5EO4/chyHgeGfsuS/QAl5PmNwAVwCXzWHbTCTG99TKr
od3i44gzHuGZg5NHdFP61P/mVYgPRpS/9Jg8njQtbkubzuTkyAMF7EJWM+BLNedLf1OaDYj5Dcds
oAw9vCrg5EOTXzAMUw7ppAawJkFMq7FbF053DMM6Kd7QeVrf4qiq9LVqunVb58bNhO/NWobEojbm
pvW62XCjEityNnPmwS3rfiRm1avoMokJLphGbViQ60QJJua+sO3jOOIWz/4ScubINguPNLy+Q3Ul
yqrvrrjge560oG3DB+35OYHUUQ2a5MEfVOeo9DQqrlGAL6GlWlGmDWsiKQbEycOn5saK0QYcWBsD
QZHoyMYYt6f2oVgpqbHOAnIeO4X0YN5AqnaDqnBoBrAKlezu4pW6sif2W7t5kP0rBqzteZk64BJ3
g7XwNwfcqnnFzbFZea4MJ3J7D4I8PwrHxs0nBcf1D7MrNe/MyoSFNtgnIwAHVIzxYz0fCwaCxOeU
UR1jDLqiZb5Y5BfGA+xXApb/V4ze2FoBfISYkHRF9R1tQYNZCG7Td2Jpqvlk0eh+Ey1MWzLUM3Tc
hrqlDNdfHeGXb/OGwukixpg83RA5OYjh2vEdMvhKl58zp+UK1JUbXEfKE6Cd34JK4dOaJK8S/xlS
zJyQasXZED2rCDu9a9kr/uLDD8SXRCvQN2xwX7uBfvPK/OHpPIDyhS0cDBX8RClaDmPfMA3Lyr64
5cO0Js/MaFXHO6l60cuzaPCLaMlzoXOGoalz6EBsNIWc0JSH9G3ntHfgtwxPyUiQt1VkTywzKS2+
tE7YeHedhYLZyg595ZfqVCaVMic77ANmtVaQdeoRU/tF7gIGSuExwAV7/NnHi7t6zYPcZC2qA5vc
lwDlMG0kjsN2/eQ0VaCPsTdh7kpivC8ObCVrEjeaubVTUDu/1zNuPIgOfOvkI+GJ9/mQk1IE9GL1
3ACJDC+SdGx5GHQTqmt6wWE5+iUNHGhHz1T8TAI4FnvnwkSL84MAu2R4kIRHxxc/TwOfNzvMooe6
tOfpvRuwBQBkkT1d5SdsuILmzGAA0yB8YbOAm4cGOee4KNUY9z/zJMdlxlYtnV3rRfbgkLWGGh0o
I6oyF0/S0XURVLKQnvVbWrRz+mrcsOyfypT8B5LH7JQuARu+cM0GrzH2WQWaNWg1iRsy756CbCF/
dXHdOP/lCmvEWghQbAofI5VQfCdQApjB+CYRLjNMsJDPGY9G88CFhDAaI5hC4ennaEN6qdTXBREN
z21O3vx5IL6VvLAYwMPGRZ1JWASUA4a+kCPSYQKtXQvnWt646iolhUVf9xYBpweTY7a4G6dcvttz
qt9VI5yvLNqY9IhR2/XRQziO8xJoiuJwnUjdzkwJxJc49WJdrRgciUyWiW4iZVrnmrCMqdmNCpfB
/ej4LKgnr46nc4wCxyedUFEnO/ThnGKWmh9xjQYDAAYZDaRdT8opu3FcPxxdoiLSGsXWAU1cicJr
djp3rxKmSYyHbP2NRK78l0USZsIsqbQeVd4kJGM6qnKPMxMmNrElH+yremryL4PLv7QnK9rcMibK
xt1InBa/NkYcGWhOwZfabYiKZvwfs9XOvHTalfkoUYrX01cEKaN1EBgqxrvBIsCAc6XDaHgNYP9w
mILyLUQ58VxVC5W7Z4LJZo/tRYZJGqENP7VnfPyVXI8IuDg1jkOO9th+w6oOBDeWg/tQjGYaDo6Z
nZ+0adlJRLJ8KOspR8EU59gZmVATdILn2L5fAsysjHE7egd33a04w1jEB1sRSjt2hnhcnma68clz
NDCIWqLXZhpRuUeZ274PUb9Gs9pDeT9DuWTHeIl4zAZ7UZeS5/8hraO4O86M2B+IaS0b5HhF/m4o
ER8Yh/DTGUw7Pppk7hkGEgtV8iPpgi+WyFTNi5tSTt2CT/Ke6qEQJ9XGPcKjWqxgl9WMLxW2HvQY
yl9uk0gQhdNOCwUmsmgq0WVYtT1o7zH/rbj+StRSINb7Ehj5hyWSceLIU9XHmkTxPniZOKQMiQ6z
5qC4AdKEZ4W6SunRGURzlYm5JoaYvfd3n2oYxRv25O1utObxCSQtya8SiQSVNZQg4Mt1dDHufSsa
b6fEIgfFFH7xTh8lAn66TXxT4Z9gHevUDg7FACeA8ktZ05Ur/FjviSMWH0GNRnBPgiHrGkw41gxF
r6BOLkaSGQ8FhkOcKbLErUH4GBwfMY4AF205/fLrts8aSuQ1U7LBt5IG0y4B2jRno40xAXkOWSaJ
7GsKqOBTgttYuks4lvydsgDeduzCQFKZ0LAOCvEsJGIN7eHAQxmGj+no2bijp8lyqhYvv/daW/MU
FQukFwiM+FVyuDMOGWOD1Vwz0I4zxvDt61Yp/TOZ9PTs8EnyEec53R0ReVg7RGFj3UNRCMFcHMcI
TIwMW69euulT6ztpz8DWc2aUiBbNvE5YgtxREsb3amp6MoQBS9fRfJdocjNtJ7osYRXah17q/FuC
RM3aV4MX/jd7Z9IduXF26b/i4z3UgUAEhnP660XOA5NzsUhucDhUYZ5n/Pp+QMluSe3Pbi96541k
ySUOmUjgjfve+9zDTClcuXNdlGFqnKsKKceeCI21fdxlR85+8oGTm3PCshKobaNiPW6EX4J8qUf2
citJFf28jm3yZGursur4pZmL9mdc9RlBWOKHn46iMfvebpvW20ixCMDIMCyCXLfo7qle8oyz7YDE
bD09OqtKtfEzVTzijowkeDEFwyW6avj5rnAPwuIeOn9+ImZrlmsedRZwmT6nu7Ms5m4tBonhvjFE
DdTOMcP7PmuKN5INFUAyUTVPGB4CKoLKtPg1Y/Of5fxfoYb/s+385S2Nfo84+vrjv67g1S8SVA1R
FQEl4gtl9Ld8CzHJXyRRFd41EOj2r4v2vzGYSbEsgRjXthWNyn9gT4glFuMKkETUMywp938n4MKm
/48b+CVHw3YZbwA8Zo1/8k/xK9c02qBLGrK+o9AH7v/0nmCPjdpna+AnAylr1G6+jTJvZjL2RnPY
GElQVWcPcJG313ZV9vfWWErnkjExxUcR+G3/M6worjk7g99vPVS57tggYjdH1rJWvgvAnEEp4iAb
rsxZoOKW1CV3T05iNBVPlXkwD9xvCxPTbhd6z5VD3yQ8oYmlz4NbmTr5dIeRXoaVRe2QjYRNs9Rn
HCbRTWY1gCbDIh2iT56RLdlZpl46PSc1qBvSieREwsTkOSJi5dxF4cxCdMxnkmF0F5v+o3AGr953
RTduOEU9Isl8FN5w6R16Aaw6ufOVwTErsvy1ZaQxuD8cUhzfu5ZU7Fq0bdlc3MJzn4SoXzuPwt/j
qODbsJHDJDsL55uKwu+qar3TXFHJtC01RNiNEc9UmHeMq5SclxbFinng0EcWsil9UkUD7hUBeaQH
GuxmcB68pDo50KabJ+ZuY97bTQhZNxr74WnGnsW5gd+gzo/JWFg3heH4Vx1LhmZXJDxN8LNC58yZ
Y46NZMFEUWVtPjaNWs5EYc9SmMJPGjVnTpbF2q+UeW9lqvCgJ48F06VZhON77I7RuCtgF4v9OCkr
uJ2Nyrdwa3nNu2xM/9ry49m5q4c55PEK/xEpOpnki6y66S1BIr0bIhszexpeME/ZmyaxsMFFbmXf
e0b/DWObPE6Raf1IGxYU+zicSR6Qk7bDcJez9lEfih7MYK2gRcd7jSTWXcp4xKNKhLl/jrCwsPyf
mmzPhqBOXynhqqY9Ohw8fqwCJVXz7VD59yFUAVqDEfusjQlAzvmB/y01fwBRsseHZGqr4TjVjVdf
08EmcslgkVpUkgsTexPoRwI9lIAUjTkn1qHB9srY5sg4EWgxYyQ/bAe1AdVvEkO8xcWXhZi89ey8
OCzuo1sGOr/7ERlG3LJtsMJ6XvV1T9/xnh4JvygWGQe/xEYunuZulnTv7QRP85oRlNlsmxRNU7wD
4uqCo+7Hynkox7aOviESN4J9WhzxsMN2UbBbZsnfNreNYMS9RqlzUtIUhC/Ng8+IaW5xDWrkuQhQ
DLqU5SAcGshTVkZphV0MxTmJbXef6L7ey6HJr4n5Y6ptrEuocdYCpYmnB4iRWGeTKjj7sSl3ARH6
V4xzDWRhhwTYgHAZMXljaBGs8tBchjU/mbfDQo6zI0ky2GF+jttYOPRs0xNMBCQ2MEn7wzifJVvX
ceVMefIIG53oG35ULt+k654m1N4z97j4YLezfcpjdE76TX8iltKCWPqPaW269wUE6JNIHV73IsDZ
k3SezTuKiRNvqmffZOVoPbqpdEgT5+S9BXfCE54NjCmdHw+YeHpiauaIV1HX8x1O4+bEsRzlZap7
ZIHaRgNzEV9Si3ot17P67ypTuNPZ36A0Rh43U1ZGtdhXEsp321juWbjdkjiqpnwfJ25/INZRvMic
6aBn7tu6vQLNGbpgmFUkEUuACSxz/LBuS4EhWzbGUaaRcSHSd2tCj17HXSOowwbMNVf02PV+Ak5m
rG13LaUaHx1dopjhVT6P9eht0wFK92yyhbP76UJsZXzXvTEcNPSq+7YZowPKCB1ayhRrgwDKTio6
5A0YIGcVue1pCofwGd+Ws2b2djYsuuudM3a0HWfVQ+LUPtlJdnaDSwH5rJFDKQKLr6NMF1exQUYu
Msro2IPufsk4wiOGW4bxWIXlO8Uy9S4ah+45cJ3urmoZaBhgLY5uU8orMuwlzOqzAEEC1VN4oMKy
/mjH6Vswc6Rdmfzh5ZI3LwAk+SOuZGIGI7wZx07uspJGL1Xjd0eh9KAU2MOxGx15GQkCP0tiEWdF
l8USlilPmC3P2JUg8tm4t3hk6W1BYvGgGq/ZVJozfWcH1mlE170ERejvLUPLw1gW9dvk9/XWbKAc
o/P5G1YA3cGb23eHt3CrIynvq6HfZVkaXiVBnB8IxlhnNfvuS8opZhkfPWenEiPK1rBAi7VHecNt
mafx42BL9SKjCIhgCveUyIvOj4XTWrdmOBVrJnZXHFnUdEQogyF/YmN1V+CaX5NZlfeGYldKWzYB
B1FOkBiylNyHeOhr7RysLLZfa2Ga64yuj10kmoSNmuWeBpVb372JMsaYbSDG7fHDSNFbMYXUkq9H
lsdf23gb7IUsS1rBjy10HtZM0h3hpDINMe/yyd2GA9Zfbl0uRxyzI4BFE6BBFuGywD9WVS1ma0XD
Z3sdmstTXAmdh2sj9tN6l7OHu6sCu7qSQEl+4rmxmqsOk36kEy4Cq4sIcDkFLsKGnOxQmiF98AOr
RIsySNvlsQNs3Q1qM7iN6qHry1WFem0bW9YtNF45eN/wsYAM6omecfqAckW3OyZBy41DiwI37oCh
eMDNIhsxHgdIJ90ayHbYIVYaTfZjiaL7b9Je4lM0Huj2tW3M4khiGL9clXs78iYUtGfta4rQwxp/
iA9E5KJbtzHwNGCSf0x0nrp7A9eu2AlC+viogNLv8nxYDug0ANy3Bu8C+yrzEnt2ywlPs64uyQrv
WAChyaB1bAarD9aDU4LbdfDw43AgotK6Vn00o64/GsYUXc2hzp5Q1ziqpKVTfAzSZ7DSRciuJyqK
jZ/nzs6q0m85iIDFn+GcFhLwGnsvwqETxG9llVmwWUpOrm2ru12doLWkw5x4QMJnl4++N33HOl4c
siLJiBjN+gexZ+yRMjL2kIzeBtrsNyJwzDu3Tym9Rg2/dzqq4vEeUgQKZdnpjh6OILZkVPUxnknS
BYn9UDauC/ovJt6gJ8P9kGOE+R58yzeKHp99f2ofcuYalO4wdu4a2Vu7arlpCUNWAw4xkFBpO+j2
jKJe0+IX1PIBVlFW8dBJ83iPGc26dNUcvo6j92ACv70tmX53NsjxlTmF8W0VGwMSVL+sPzJMLgjj
ORlvu7az17HHXhTFtjyw+igv1hSAs6VWap+GEIOKsJcsJVEvHt3IHukux7gVQgfXK9wZ/ZEYX7FB
7rR5YMzvhoeU1/YmzE+I48+tM7Gy9nuvXFlJMdK8KZFgVnlk6unQYnDgWE+b/B1yt3juyArgPTHL
jkqOgO0sVVjqY85E840nY5+vW8DLvIBdch3mIfdwhB0sJbH5GE6uvGhjCJ6WrNZ7Uk+QEgIwRt9Y
yFQHZ1zkGiJrIR5UQ14mwkUXgl7ikplEQEmXmR5yRymu5my2HyGjVmdFLieF058oxa6AOabUU/jN
AWh+wZgxzqSVjPahNwe5p9JCYyzC2eNimIJo/RqwXKs2WAnV8GPMcveen/R7vWw24wL2HWDwEg7P
u1tVrb7U+C6nm8lnefCdgghT3sSd2bvuakQ9HVf4nIfuEWBTVF4MAyQcizrXwi8VsHvmjsYJhkU6
fPu4P3nAacZ1VxPqvJgoWc0WK55I2PSWo3lS1CzmRJi9BPUOanVwcAF1bpduUhogU8pRqRQ+1GZ2
dK2KBzLnAiKx1Xd+r5LAOh6iuuQTFRo8ADHZVeUxs4bqykBFOg+dfk/8ZLxMs/bumkrF5yxpiNcB
1MMqxyIPSR2Ct6OwhZlkFlsTzV2X8RlC1bByQmK5LVibo+0ENq7m7KVP0rtOkqRNFQ99Z+pfsLtk
a3TTAvdjSmZQ06Ju08b8yQfUegi4da9VO8iXFhX3G1az5LQYsfcRccILN1ObkVtTTo+jLXpr6MA8
j35vveFMdNrrQRTjx9hgYT0oWpJDjkrjYB77iePgxkztOr5mirdfNX7z+TT0ZmYQCSQ4fmO2XZx+
hwwy0henePRFI3viQ2bafXUMU5+fLC8deaj6wXntgihDSla+5+9Uhnx7FOxeKWr1lD4OZcDrgUGW
I+ycmWW9FcNE6wi0KbzFlNQQ8AUqVVpb1wGjxdkr5BJ2MiazIwG3RJ3kqIfmZqKZZHxTAax6UPKd
/xHhGWpX7GaxBNDDgWPULZ3MvQJm4IRvTpuppdqYnd2d4dBua7pBAKU+6Sxu59qGFjF7OFdWtilG
vAAE0xyyiCXRQ211gUPZNPzAdYwSHNyZmqaMi+rrknh074fzOpujQW8NfqkfPYHZ4pocZo0rK6GY
e9f1c+MfkjglNzaDUao2hhOqqxDjNcZkabPJFw370gOAsImumA7QlxF3Tzpq0pOvlLe1ps7fAcsW
N+je0a5CJDtIVhIfYm7D167HRuLMqf3dQOIjTWrme9/wy32cYyFgOEdwraRDgjXMxvR9IkHDDsey
0oOiW+Dsjni/CKQ9k6vsufKFk51CUm+ngA3AFhrljMkjcTYxPsYVMdPivZcsPkmZztZHRisFFgmZ
ettsIhJPIUcKR0DX7eeUzsVJDNp/L1FQuAfq0vI29F8ogBkl5QMoK9WEl2gO522ArraNhVXuDTFP
O1hQeB1EUJh7ul/au8w3/fNkBv0eZJe8nUQ+b4diNndO0D6hRgItoK1gK/ykPveYKllw5/LKnRJ5
CcgOgMVEmX7GqNxsZynad/LW3TkV8NDonubWAabw02ClcQ7RaO6DSbK+EJVLp8aEoxKrB869Tne0
0pAMGteEpzm/84Hf6YxAXTALl1fYv7Mm/N3ZaPnnQYG44HidHB2MBO2WShfsVS3cEV/7+gF2SfKt
DYLkmDe8IJuMmeaofVCcBfHqI+DfeJN2o38Oh2LYSOrOD6xpKN8N2nLLoru9iNR1/YPvV+VLTHY+
iTkQ5J13I4DHtSeAZVozSLJPPxnaKp2bkipzvU/MWnmcifEutTf/iQP92iyr0On++zjQ+i37URdF
/nvRcfkvfmPq2L+Q2kFQdDxq32y0xb9pju4v9HDaHGS5WKRrQ7b9e+zHtH4hvmJh/+RorRTg27/H
fkxotwtmi3nfU8iSUv07kuOfIGFQ1SVobZRngkT0zJl/IuoUCdqQVbJ+FRyglkfkubKGngU8H8Hf
vSa3v1J6ft+TtkiX/4fd4/z2nfhGvBpLeevChPpduKg1WVqhJWzSnDILRC6NNsSqMdlljni3PUGl
xD//hn8G+S6/2kIzQvB1CAyKP0Ha8I4MofLiTYgSua/bkV1RTILj58SZA0LMEsTAEqDgkxCYfvrn
3/sfvayAgeEk4YDn5f3Ty+oPZlSEEL5xzIp007AxmPbKbNp8Q6Y7+Ffk03/03bgrcQEpaWnzz2gw
jLdtzrphU2J0I/3k1/DPgsFlezkQu+j/BbL2H72ubF/41RDTNdy3P76REYP2UKTFpnbibK9Yb2za
xCE+EGs2zQ7G1TK2bhPJX/75a/onaNhyASneTCR4KvBsLqg/fl+eqknJlhhcCEC/uarWJBpt9jzW
h18jm5LoCv79K4hGUHBy1A3QzagJ7P3+kpW5S+SlzjYmK+0ZT5LjHZLKLy+JMzcYARPziikJr04w
dP8Ceg8+j6/9h48LdcPswIBt8VeYW3+6gqAPFmpM5K5vDagc2A1nMCRKYiHuuJ18Do70L+EXzcP5
InugNdnH0O/Eo/FF/hichQJSaXu65ywA0jw3wYSY7dx/0/HCDimjGhAnq3SYIsj9xZXVNAFhKLPL
34fa4XRJAFndGp5dj/sRDTn7plKwFlToDUy8TUOp1Fa7FXAQmwnT2UzMWTdqiPv7ELvxuIF8kt91
XBYMdXWq6dcLyvJkyCKyNoxCsKRE5OBJTNWsp+1YNz4MzcTp5JrZsGzWBLuK4uwGNKjHu7EmQ7CT
rdYhrJ/MSyYTTjRHzf1ETVBOrCIDQAltGtht3EF8XTn9kH22aT0+Y0OM7H1kRsk9btzGvuOcpneD
qqscMBC+FQiJs1ynaAHVxrIqtrhEtvCShlOEe6zEArbALfL0yQXgAC8kdebXvtBRuDQ64SQd4tJ6
KfomLnahb6SYYVGyOB0RTlzVigts4+Fs+Ib2ofK91zQ2gQTDhn4QuylOcg7CKOfg8NtrTXwRVkDj
qqNA3fpBLg5hqnW9+JOMNjnzym8Y8CQo9ZNNo5Z/iAvVqycrhP276sYgyY+Z17DJmbEsTC9xEeEQ
ZrzW5rNnhdhqcCg0TnatyRJMK/gz5oR9emzy8Ak0RwGSn+cFRWBjy5R+x5pUGGdGkVSzjOjwWfmr
pFdJ9czWiTJ7zDQU2/eFZNZcGXlXJXiPxlZVN4kk/bJiT6HiXdhmbNTTCN8u24rRHrgX5mT+WYC2
bnIvNE1kp4xDgLqw8Cg4G1NTR1kDApLh0AUj4iyAm1Nq45nAdkvySoxGu8R76IIqoo07ccx+kQF9
a1cw1CQJhMoiSdPGfV990oMLIWsdEkUKsHDYbW8B7MR7ZV+byo+CD9EZhfmg3NG3di4ralzzZbXI
OSDUxuF5FhBwVqVHkGMjSdD7L3y+UMsoypHBZnLaGh9IWzg/u1TJitxjgtIymfPAx9FzO1YTLdkC
4qVD/5g5FUYBgUKGMEHynsyTrabnsPeGx2kcdbxuyAQN5P/nkO2LnxsPJDyGZ06D1X3H5moR6RtK
nmqvL4lB4sC8pE5tv7BfANM+s4tbi66YytVkoLSvxsxT16JsOlJYxRjidJ/x7qwybO7hFc6zgk9f
PJkPoW3O3zIrnT4MczTfvDpJXyDHDh+V9HC/VPxM7bYAWnMb5KF4r1mGfCaTX74hT+l+LdK6a3ej
W2F+TzuO+Ks8s407uwp9djGOtj4Cam8l+I9cUR4ZlhV0C4/XEzfC8OSPy33Hxd9C0K9Jkp+WDOm/
w75LSIGYQbDGlVg0JILElL1WtI9NFsINPuX82Ks8fjG7YeYrOg7FG6MVICDa8Ryyi/GjjReqJCAC
B7xj9qoiXDOQYxrOdOwbhJSIfpRC41mwW/62CpvQzzcDwawnKgYRrwY8jXBIKkmkKszt3MXSNLcL
JcGnRMaAaYo/Tia8cV4m8YZOvlWcBhAjS0bVjB4NnWMNpQYGK0Ad9fq5dBNTrKiixr9HU6HPxV55
zn2Lw5xYllv5XO9KZa9NHzfeVuBoynYqLgJg/ziO2q22ZgxUGXb8gp3OBAMM0o6PH8kIO3+FiDpd
fFACoKikE9yTwQFDkvFrHV2cxeENCepo2GaNF7KQ4b9L0RCBb023Zd1h+7VMIIGncan2WM1qdBZY
O0fU/RKGsncINYW/KXqYxyCiFyOKrNLoYrUJ5ltv8Ix5pwQVf9zdyaM9ZJFCAMkruxb88QmDSzY0
VrBR8VBT40PRVrqNQha22yE1XIKFDVaw4IdX9oH3LSidILgKBaWlO06HXrp3nEJ35zZOiVvLckzD
T0INfX1VVxBMVk7kKgIjFSHTzWhNA6VSZVuqM/dcJ+KDWJT4fYLOyw4Ja+3yw5vK5Gpxkxlbn3lw
IGJtCJGfJ1Vm6sLvNc/PTedi+28DP5h4nCgdtfdJ7HfypndwTG7dqMH7yqRS92e7kWI6hWKO011l
eBF7sGCwquAdaybrY24EqikJBE96OPZDb4Ga7JuMBhhSqw+Fyzn6UHLroyWzl98CcJU/wzIM7we4
iGfy3xCiu8IwPpuqaw6mCwIDDg9xnH08QpBZm5O9fPIUasEKXdqhTAW1W1MShlhI3gx8euFiD19O
sVh6GspzBhZR1djs6Ukt6g2+OeejdysCfoDamz2YckPTyKbbF0hy6imycx+9H7bERzPlBfefqKne
6YONrG3iNWxcVWAG2SEQbqt2NAH7T3bKrqVZFew9CJTG/vhs2dbIuoYKxLOFKW95vymFYS9LiuRm
mtP5xNM/KkkNQsMeN4A+uysPfs18GeLcNB+sMXSfmmDhE6DruPMWmI7brAHJ9BJ/ZIzNbdDRUDz0
IGPc4wxXH0h/NBLsqhITSaN3VJ9dCtBvNDxWus2+R3Uw28/cvLuEJzI7ipVZ+m69HkbP+Qyg1z5X
c+u96dY2rkFZ5ryTrW1eE40mxQIQZzposTRWzIR57C2xhsKiCqgYUKHsESbBTFi43uS+EUXrggfT
jE2hDbNVggulPCju8imxWVIuqzmdlpcVd3a/RrST8ZoOxeAVk8iEZm0gCPc9ww8+79B4laUtLyQY
8AJWOgTy3xL9ziE72fMn1qbmqkhAGlwoCYaIzlbOMXa2bsdsbWSBW38fcIIaO9KBlv0+upOXI6kA
vDmwjbdZlnaksIj9NFV7agD3J6fRcLlxMmBU/i5MpibYGe0SryHXUOlzVRNKfIxoCumu8Nn37AAx
15G7wu+Lhpd15E9W+AVwcAUKMXdNCoGjEdYzUlUbIiDqWXGv8lFN2thbW5TBpUwGQM+2AymMkEGt
CU6KHnRr3XpsIh1znuifdOTEQOpNl3nq3Xpb+zyKmHSyxNtBP5iAorcJt+F4jMhdrcbOIjBVtn5n
f5JJNKtFp1K1XMP5DvyfsVUse3SbUMtGRGEUf8883JuENXn53A8PGicNnFxiT7Z2CuR/HfPryGlp
a/pqboLsI94KwJPziZi4E23ikJqnfkyj63ag+qmpoDGx3PGs4T4iBIiFgKCAt27yiPPTV4cUAMhp
PzssrQ7OUiCZR0n8ai+lkpouFOgXX12TXdTz1HaXCkoM4jgffJWGOG0Rzq7Hpa7SXoorPcMsE3DK
df1SfTVbAukhP2d/NV4SLZhuwq8eTO6/APinr37MBKvCC74TjM3SXBo0IzZm7b6vC/AdjMawVNOi
kW8gYufv6VcLpzE50acLvwpKWo78BdJSD5ewqqjwLJLKfeuWXk+PJgi94q0XSFhFXGxbuEm3KMTC
5oFfi8MsiKyzjg+Gdt0sBaLhoKtjX+ZYYMavhlGD8z1Gf5oK3rqm827VQHhGrSEM9mD1eJaHR6tJ
3AZP50LeE18UPoz84MhI1VZb4rbARWwOFyRcME5S4rmg/FhGoInGfmM9F+xNvtNZnH9XC/6PiQwS
IINocPFr8ICT03lUV0RmcqUXfCBxnZk+YDXoaQ3SFte5pP6KpykewVduVzAIsRuEz4NvZhRfLJDC
6ItX2Ejf/m5iCrijmWx+bL/IhpCQW+zgAY6h1bTAD/UXB7GsFyZiyJrzEdoDhtpScdw60w2jnI39
RVOkw4zdV/VFWfR5kN+lX+xFhTR9lUmylevO+qIzfpEa1QJtbAcExqVBvbwWX1RH84vwmH/BHm03
B1zxxYD8Or3/x474VyopbDSQ/14fvGnauuj/cu7yNxJC9V/+x9//Z/QXnHZv+efvlcPfvtxv4qGy
f0GZgyv/W7UVZKDfgNwKNBBOQZQBT3KTWohFv/kVlfqFOwKqE0QhpC9Umr+Lh8pCPbRMIFGWpdkb
SPnviIeWWrSe36kUXNHQh+icUyTwCRiIP3H/KZqxpWHG9Tfdx/dJa1D3yTNky9H0vWi7chvir6Pa
qCrf27iltTR3mHwSZV9sWZZviWg43Fb5vIvcVF9PRkDm08ih2xApuShlodBVWGutURIGyrtdV7cs
RsKa+qIsmPY91t3DbFnGVoulsNkbiisT6O8+zRNvzw5WbYJG3U3NzNbWTN4sJ5+O8NP4LjNfLevj
cp3ZMEEKjqwbkMrss4Dk7eZmWDqe6WFJyOCujTIp2Z37mAGL8Fxg8d+AJ6egl6eyF+SvVVMsiNoo
unYTXR8dN303J+uObO0V/QufbIbeIwcg0fIvQE88gYHtVzgTdm4xvzSpblieVw+dl14BEWlWwB2i
vT1yvgAC/hq64EH7gjLyWZMNHDwYG7OitdUpW3xYbvJTuv5J5aN/clpjPnBofg+njidLWDwETn8Z
Cc0yHjONRD3sy7zmKMVJ/t1RNSBb6J17yvF6vOMifqxKM8UpFIU3bjvDbyCIP5193U57e+rlWqji
NrcIgwRk4wAgOlgtSeehcfjm1Vja112CqW+yx9uyehUt341VxGuKG3qtiCisxMCrsPwrQBqvw1Q/
5BPOtJmFhuRWD5uCkPFALTWMJuMDBCk5XhNVh0X1JeQgsKkzOjuzQKV4QOzHDhe7YQNSJXT/WpE2
ZgM0jacGJC3vPf7Z1URCa4N3tN1Chp94tFRwHSNRXwRvj/SC+nkUkC3Kuvfoooh/4iY9JRQsM6in
r6RQSL0EJusc+hCrmfeDasNul+ZN+VrGHvZcRvBVNVvmlcVx7IAxTV1Py6UzWs0F2BegkaLvrka/
664cO1DUf865GazQXyQZprR8Z8ta3UVz91wOYAGjjkIeD4JGFb2XJiKRHguO5u14XY75K67TB1/h
N7Hi/AGTJYb25jkX2S2ycrCaWQbvmtpItrHM3plnP6fFsKAYDogeWKSGrWY8AbNSO5WXFidQlsxZ
aLDnKx887HIrGfL7wiD6lIV+hER2p308cBqTCL0+eD2RNXgJpyS6LkTWbAqp07WdJfqpi+L8Kib4
Oa58huh1PKW3staHdmT1bQX5Qz3xOaMW+qeezLs+dUcc8ymXXZT/xCXDVBEa6ZrHMRchZ/p9ZKhp
52dGtG7iMdl42XDBa/I62wQ/FlbpIY15acfSwSoRKtM64DDBGGNMwZU9azhd+Fe3bcCxAVrSZtS8
n4vQuGNjG/BatOYVoIDxJkJw2M8NMBAv8dN1qRs4YR4TYRxYmiyTq9ci4Qtoqxo2GP2xQsyE2fKw
em5HbgjdBFOyJAG2J2QSfraF92FFqjox7P/0XbXXLGoXHNGGXIu9AhCsb8EzvltSWEc7z9QmbWbU
wIAXoHNTJpeA71h5lPsJY37ilbS3yhOXNBbqABtIbHpFo0+oOZrD+/3sI1IrWfKTVvr+CeszA4jK
EElgZxMl40fjjJ+tB6Ip+y6Q49Eh1QODsH7G7vleM6y6NMFt6KSN9uga46nyOyCwfLgJfRMiSVQh
15wNojXmCe60OWcs6DoGNIZCbMpJEygTcXdIrLy8cenhPaCfVc9dEYIucsuc9qy8fi8LuyOUw/nQ
77vL13WjW4JlfNhCmDd8pLwa5dXAyXIQJhfZyP3oYLiTwF0Z4WdXvwnr/x/GkEv0wa2w+Nn+z+WL
f4DjqKMgbP/XH/+x+fWfgx/FUnn5h38AvBa10133o57uf3DH4D/9tWFo+ZP/r//nX358fZXHqfzx
X3/9KLq8Xb5aAO70jzPDPx1ArqPgR/1//fnfJgz9i7d0aXgo+jS/mIJN468TBtEGm8GDVAMLOx70
FPn9fcSQ1jJisPBQrmda2lGsRpqCAOF//dVkQQlEVtD257B6Y1X574wYVNv8ccSg5ZLVlkvDJ+tJ
SoDFnxYhERHaKKCEgzoy2Z8zWizxFYmZGoKhqvWnxAaIbNrR7nMgYdhXOJirVpzASPjGnuoeskBh
0k/JrW94PW4Ksjfqk6dqVN0OrmUAdAvnZO/HZU6BLhb072npQh3mAA+6b2zD94YKy4vXsj/BAJCW
WAIRPLj66yJ4HyQkpytDmvPJlW2xl8L2eUKwDjnjUBDpjvFfjAM3sdqZNceQJPbwr6uyvkwtJ7AD
Do/2W53XLCywN9YgkuO8mreIvEm21qit888JC7JzhR3YXEm2/MAqQNDF25L+0gCgFY43kmacAcV+
4vC47Hx0L37kGM6qfMdU0SuXvG6BmYanRO6pQ4ZobW1bNBmf/LZkQZByLrCubVg/5ppPaszxPLPD
xF7NfW1ZK8fQ/mdHhgHj1oS5BtQ/Q9rk5gJnC/Hm9WC7/f3kBAPyMxiSYCO6IbxNukbnG6szyqui
UFG9GUlzARDpCOtvWrFYzn2c+htSrvK+rOkJxA+hzgi7fsRiKn2eTErXVuQe4usWP6FYW5OdfRQs
ILBbc1x+YNNBtHdMPLEaatlzq9XxK0wm7oYDLRrRxiwiVhZEfOujXxkVwUJPYh0LJ2Hj6Sgo7UrI
6ZabiC2uiTLZvcAObtk9ufNNI8NhS+JgJHwtrV2NKfk+KlX5gbAE7bJmq2CuCK88M2aEB/IJHuyq
0Zmf5jTTn/TCeCYljINdbCMXLMrOQiPr1mbsJ1vXDOVDZnU9mQCjKGb/MMiA18oe/DZhBaWD4pGi
DKsE0iGd7jWoiLZdZShL7lVOwmUESsVmz/IhK9mN9YZAthjQhOk18zWqUjLtyBVSClhHNm+sIWec
S3wugEWIRhWP86Tjs6rwWOrEvuqL8QKM5ScJdEhyZQfPg0a+FeSgY0DgmpGctGEd6W4jKq/djgg9
FKwg6oZp/h7r+nGq63qLm4osH0Yf1g6O+8H4zDINgWLlVRBCzL7XUL5md1frcR9IgrAhXSCHOBjn
dRkaT20qnhI2HHvI0Q0lMAkGWNBce1ExQSHqmgNWgZbf+TCl5V42zhNlEhAGokPjgmthawXqf4IY
vETtaLgWn82YP0PUfCfedI4KezsDgd6pQbk/5lR9GqCvMSTcGtMsHyAwQlIbIB9FCCW0Umdbv5QA
VyYvBiMW4loYEAQFGwF7YnEZyiHYYKzcJJr6R7czb+ZqjMGqGc26YJ1BfneI3nveb8x33t5mf4VK
ykUzaPk9p4e9LYKT56HvkRCB5gVvDBAnkE8qMVTm0v7zv5k7s924kS5bPxEPGJx5myRzUio1W7Jv
CFu2OM9DkHz6/uj6+8BO+0ioBho4N3VThQqRGYxh77W+NZxrHB+fAd3daRrFzHTU9ykXLS8f2iOB
4vAyauUmimkAhvnzKpXeFNFScjFRgaBraviUwaa77+r6yazlZ6Xob5AAe1nXXxEiku/Nariewqp4
YlVvcBj11RvyUAVJE2glDSRdxa84zUdZW5iVlwGECpylOJoAwUWIdfN8AFlExyvQSDrBPF5yjUGK
CXQHB78XTlwX2jpPto5V0Q4ifGiPjPCLTtN5m5rWdydts+sGNOmZlB26SiPpaSPHVBFa7qlryQCl
w00yhdk5ZzCJLaR9877txHMu1W0Kz5UTrJHdERWzT1Ot3+iVecBKQysz/BxbxjfqVZzp0Muhq5ye
+4k+DYEs0ChWt4AFN+Wa8prXZD2gdEtN99GI8BydlD+0TXs0687gLejXeuK2VxHl2ONg4/e2Y/JV
LSKOgas92EN3W9NmO2c1l9zBXl5N3bkvBEcjC636TtryhTzC4qGtdNSgEjCWVDH5JL2m7fE9kYI0
TmenzcHY2kBla1X1yeM59ZMR9FpRBR0Uzc8o/netEX0r5GA8jrjm8vXw3a/xHBrTNG2EC06LKM+4
H+u9Kdunbhq+0+G7JnP0qqwJ9mjmAcGw/rlzFMdjsVHOUz9jW03QwvZKfQe6Gx+QNj316jRtEQmh
2VuuVxVlI+m7DKHmCewZS2bZm5gvasNJegfNcZcNotpbcbftK3JRDb3aVSYIxFlhdjbK7TiM3znz
HeeoOeNNP3SLStxJadyxvhVnG4rRpnd6zMSJRr6lWX+fy+nJVMs3DTqQZcTB3NQRtuHqhK/b3bUC
o8lSYkFWAf3aLmRXZVIORWMc67Hrv8WjDOqwmLyikpEH4BifQp7bHgm9r1U1k2gAYiCq+1c7Mmbf
iZPyysC6tXEkxeC+07Y0iO+XwdV9u7P8YnS/K9Ny0/e5cbdGYVvSvl4E9wAs/KFTlNi04OCSH63l
LHelavbNm9qr2SPkxAr6FnQwFUMdTUvwMVI3tnpFd4h2qKpUr5OgS86Wwq3Mc+N+ERQFYJYAeewh
bmCyYE6Bs+yb6dXW2wU5Y95roi0DrEE42vTI1oeamFmk6uxjEs6T/egMXFdOfdGkB/RXhWIirBzM
xLrTMCi4zVZV2HGqN00MdlUcyHRKtSUYiHkgeQtVASazJI5k6qf8sR0nJ62T2lUiZLR8MdSmn+wA
YdHkiN0EKiTXdnqJ1h7uiF5pU7nreu57uzjqyr3bGnSx+PGgrJ/nSFGP6hy7txNy3buuS9RvEDS1
2q/ZKzRSsEYznh5a28wqc2/TGtBQU6/OgLZZIvMZ1mKOjxuwE0SQ0mAO3WEIizUlqBRdko20dkep
cLDz0suzFrLbyRtSDXK1X8IZdY3vVNWTKmC4Kjfc/WnaHQauU5+nkgiw3geRiQyZjc/UyqWvULEY
RjOdaEw7XLWhncTGPbFaoZ8kJsRGuodRk+7qPDMhluqR7Hb4/vDLeWSd5IOPELqdrwtNHRoEJCI3
ASfmBe2q1cMHp4ybUFzbInAqagYbpLXcNbt/zH/IXOL8HIdtiysQeByLbMvp+m4uZvodSAaK3dST
NeThaeuSz6Vov/RsBMmTiLrKfiCooI8OjoYQ7FtiMFEDjlC3WPFhRYz/OBXDto+u406h/UgoGUJt
tp2FJLu1P1PHq8lx7BuETloeYX8sf3ohR6nOya3MnKmnUVZM4ERGdQr9mDYnWtiJl25wV8t8pcqn
5RF/jWFtx06R6c3ioChwgqRtHaQiEsddmaCV3mWyQFGbEjI2PZeF1t2HBYRSaAKWaAMczHAhKFU1
BolPE3doZB2J3JVTDj66xynXHXVS4fawY0jtjUM1Vfm8DbHq/IoiUApICf4i3KKEXeBmnow50fh8
6UXhIz9WqKgr6C2jbtPQqWkKmKgVFq0bzBRYa0K1yPID4mTN+BTLnp56KRHz+HWx0I/H30ygtExG
J9tEOqIDWeGeaOalhympWO0LGis6W6vSgtZZfiygdmwHc+537VQvz8Sf1J+REA+c1XRU0m4STJ2p
7SRtZdqeSkRCDs13H7dij8GmMz1uB8qJZmR1sNApnbJxkHsa8/KgAI++r3JWO5w2g4kcS/o9r/to
Ac46LZOj7YE8xkfVYdniKRVSUjrHRyuSxBsg29me/gH72BJlV04+kHQQ5h39DVp5HRZKr0Pc7zlV
bVwrOGy/9qk9HNNYST+lk62elCFq38q54ZRoc8b/keMzfGtrois2FKSVb3goC0AMfOXnCbBUIAps
NGDcFr/JyNXaisoZOPck2ja2i3Sb6Z36bTaTHHYHy8g+xYoLsac/u2HcrvvKt9qhHMYdG6tj1Ti3
FJmzb9xZyURb9SwNrpD9NFWx4XXslQcAGtPWjOdvSkW/vc0K+rQthiUvQSMIg3hKgyRiYQTnYB0i
x1C3czM63qCVL2w71KLmqX4xZjKa3YwMc+KsYmQiBZK2vL9yh6739RxgTp/VXE/swSK4dGC9IUQS
h6lLoc5v58T2Y65Q1FAsYw879EeHKxCeYFzdSdQJRTkWpwiTEXcy3fYyh708w/fuicLOuJAVLlkR
sjGeyD58CqURH6gDKQFerK0BCdgn49EiBFYVRwHmbZM2SfJatOtF1i6qa6LOwfEPIkWK0eUPDe66
jSZpFEtjrJ95Eo6oM7x86PDjzE0ytQ52KJazLLr6MIC758HHaadrxGzyJH32jxb4f6EKc1P/KB/6
9seP/vpr/Xvp5f/LSsyq7v5/d4KCCMror4WY9T//pw6jW//HoQAjVEcTCLKpAv53HUYzKKiYUCYM
fb2FqmuF5D+dHiIlQFUQQ02EEDYR8iP+bxlGE9R1qH5S0iFTYkVa/JsyzIXmV0MGa1oEYhno2Ok4
2RfibdLaK3wDsNakQxzUpOMdzI8YCph4NYT7Dh/f4y8v5vZPuTjtq187S/+M6NKqYlSqNNZFZ6nG
3If73ka7ZTs4yasdiEXv/SEEpa2/jGGZ8KMFBbBVZP+rvteCpc4W4URe7acHFFogNq238Eis5+Zm
2vzgSUGbv7abY+25hw/GvtD3rs/n2PwDZTELDD/Q72NDsKzzlohuL2xf4+6Gc8Mmhpxfw0qKIsU3
1HOhVV4xv/3bcR3iyplEqsXgNuW738dNhmGOM5Vxyx4ZLtBGpRXnKnKuLB1xGQWltL7TcnPnWF/e
H/lCvk3MM+ptodOpRLtticuX3Tsk2s74zLzKANQ3jRDudLsOuFc+VroufVuE5gc/8B+zliGpXmq8
Yk1w8rmYQ+jtnCIaGLKrZ8p403i0U3RH8cDdBPZH6xruPSz7f2k8WJ/UZUwKp6ZpCKFdDKtOY4Nx
LcVDRtyBQEOo4RkcuiCcsoOko6C7R0Payuv77/ePD+bnqC6ycRMn1x8/bCNWcTL8ZQ/CdbfGbPb5
85yjFftn7f6nNP2XD5Pm8e8fDeOsUTGapQvSbPSLpcCKcAmiZgFSjNqsqQT+qWxTIZ2DcfyB/v6i
9MuLNDE1cP+2HZM61eWUsaIRZ8WqhSptQqqW86Sx2PzLxPP/DEJxGTupui4Dv38Q9ZLnlQD4AUgs
2Sa9HXqdnMbg/R/nr09iWpqmU0/Xifn5fRCOzajZRh23f1yFoCkp4E1L/VVP1dj/9yMZhsNOYtjm
mhX/+0hR6qbkncxMg1j1WLeRW3HLd5QPHujP2YaIzjTZqrCcsANdLF+AVRxDqytkaloMw6J9AOH6
wRDir2OsZCU2Rdwfly9NkahR0e3g/Edo6ZFWoN3mYVPtUSQ9LGrhA9UAsT6LYYSM7GZgr+fW01CW
32st1uyVbE+1MkTg/v4r/svfxUfG63VYV6w/XvGU1NxCVYIzs6W0V8N1KLdF5YT37w/zlzmDf4l5
qeH/oKFysYwUikDVHa38SJM7BbdNsnQ2Bsrz94f5cxeEI8M5ge3dXds9lzttr9YCi3oP753Uj9a1
J7IF0kfVzaHgZVzvNLX6wQ3E+myC6V6jbxNEbwhRjzCMs1MTAXE20sk8rEGTkAH0t37QYe7BXPGB
tanf3/9z1/n7i+Jk/VzxxOAg41tSXVaF3+c3vmlEf4bNW5kf8um7HZ6BX97N+tP7w/zcf/8YxzCF
BR7CwbV3sU8Kd8FAPumZZ47WEbKw3MqmoFyH8V7xyraj0UQ50rYJDZgIMtRhrw6ZNgStEkW7Wcko
OFPs+2Dt/XNDW716LppiwdSzL3cWKCnIjAfwHzCjPIcb6+3kjl+zfj+YB/Rryr5shPLBJvqXaagj
NGIOYjnktV+8CCCzqDRSQbHUsAMaEDQGkvIYVv3x/Td++VWRz8gezRLJzkkX8vJARPGZylTBD1tT
MrpxYz30B6l1H4xyuXtdjrL+Fb+4EBdMAXpRci/LqkbDNRTZxLcs1hUsiibIi3b44Be7fHuX463/
/pfxoJgnlJZ5KrO9NsTV0nwS/3ad+DmEzseAkcKxrdV5+usQ1NeRRbkMgYAI6OGmcJJNZRQfLRPr
cvPrB8EwhqFafA9II032l9+HofWIl6uEsmCakTx1BGjs8rCePo92PJ5Vte2+oqVQtwlVkamYbjvB
qrVUAz2V9+fJ5QLw8+8Q2GLX70D/43HJqieICV+3F3UxugRzLceCm4yp6/eainXVrT6YMz/3zD8e
nYMIqyQ+VPx4vz+6Y0r60uWYeQYilx0OgfAObsIqVEf8tCRj+hB2runPGUEFjT76lq5o2ymjAyqi
2lPT81I2eyg5QljNY9+E5/ffyF/mGBZhh/Wb6xlqwYs5Zi4GdyOD3qsRyu5VcXQUO27HVggOzvrg
7X801vp9/TKfG7DDJtZOAERN4s2q/t2aAegk1QePtM7ZP974L4908cZVC4gJnjyqdxQ7T5AljlkS
0mY2bpCk3M9UltCmDV+BgOf++y/zL8sQusj15sxZjbP7xchLkvWmAlrQMy0I4HC6sqtWg1Hz/iji
j6+JbUVzCTizuAdCybl4j2yOah8lGscaTGYbapN7EkIUSpEE3tbWtk2jJ7oYe+hrx3GICZCIP1iY
xOUFlKO7hqhUxQXh2rbjXKyERDWvIF6jxfERfbd745zr+YNaUXkbivhGtP2jOmh+l+gbrQ0P7z/+
H7PoYuyLGUu7CCUE5h2v1V/lSKWQpBXE6x/MVaFdzqKLYS5esqhl1YBTbr1GzoFtD7QXkq89JZYN
8tMjXdkAYcihyYeDbiugbssy9gVJhO8/7DpjfpvL618BNNQxObzo5uUFI7ObjsYxP3WfASiKR4Tg
SoBo9oGc+YAW7L9eIBlvXQegkrJWgiz9/RN17BA4GLI3D2vrhiVjR+SEbzGnLHM7jdX/5CUjMubp
0Clrunthy44VBCAd4Ya8ZMBtdXKMzfGuc5NjaTR3InWva4soOEFVGqIK2SMwjDZz+9EafXkyWmez
bajIoW18ftrlyYiEbDnIXjTeEpfG8Eg7jzVqoUp+o8CWbj+VJJHVDzm15GaLYq4279//kf9YNrgI
r5QHinfcjw374lhadpNCE4BDYbbIE28ZbLYVf3l/jL9MJLJgqf8hknIoB17swHCgC1ptKr3wKf9M
ID3NzPjW6d17S61eeuTJ7w/310f6Zbj16/plqZdZrAMLRXKQkkGNlamBqDc8vD/G+gVefBu/PdLF
a5scA2ucWCjy2zQxLNn6srQJ3uRrZE344IEEW/XleFyMdQ4vlL7QrJuX30ZoKk6cI3vFB9yogKDA
vPjmIJT2bVgImKFhR8Cp3+FRI7gab9wD+qQW0pc10LkjNqcmOSXvEDDAik4RPkbhEKO+cMz8nKSi
tI8o0FLkLv1sLg/aYk/nXArlZS5V+0pfUK196bomjH2rN6obIh+phCV1iIwYKzvNYdE5SCpRINw6
xGlRGncS7SZUxzZ7csUSCZaNYTnhTru309QJOluxn2DoFHcSrZJzQtIqnf2ME/OzcJOu2iFGru5a
FcWcEJ0VbqxlnD6pEkL2eVkc3PpqURwmFHGBinvnLWFjfYmw6V9rhI2dU9iUG9KqcKrhyjXNbjEO
HdHgoNpGgWc2ipeIiE68xF7fGrDb5zyKrB3RiTDRiVHXml1Y0iGZWzf7SgId/EhXaEdaa7YMMOnF
FD+7eHxRaxcFRxeWp1CzImTPDoFkx7FPwEj06TbX+vgKiFB4bEQ2bqGpd9w/W+tZVbKl3SMqVk+q
QFbgToXuz+nyQI5Rf27IYDmAuwXNn4H5hLW3DZu0DA+ic20v1KqYqJUy7vfAxir5jaQn8r7RVcjt
OBi9X+iJfUPEm3bbh1k9BIVZ6NuBX9QXkCaGhygstSezn6AtGksCBmpyTLc4kKG8XImsVkmz1Ape
XBHgdxuSjdI2EMA7Nb4lgQpyY9p7eBA2jaM2u6IGoGFVeffWqijzcJVdiy7Cm1YvIGFnukUTyTzM
zHwz5dObYxWc8Ol20m2LEWfhz96BbTtqqiQ5IDes73UBDM+zYD9l6YLKN5FWYC82UAXNiPRzU2jZ
rbAV9Y7fq7/BIaeKawxN30xwFhuVHw1EX5Tzno0SLH7GiVp3yzd9nGZOs85ttdaVKrqEUYqZUVaG
5pWNajxnHaHv9BA/A3csT6KTdQCvkD8wyUB3ku9xSCpSPDwrApJaa2+1brSmlxHCtkYKBzUg9MHG
e5hnT+kUYf6oq4MzKqieB+M+jH+4c0eSlxrNystkVjczQvmShUnQgdUfF72lNbvM9dGuC/z2s6Lg
5pjlsV03fAWG51XNf0q0Bg7exIV+sKAK8ZYhroJyUsU2FeONxU6H/3IWe1lwt8/lVT41wZKrj7ne
YGflq4uQZa5lrxFbqT4lX8qOw0tnFgNhXM2rrrYpKYF5fU3M9nLk6JTdkFcDsGMaVOyfVmwcw/YL
nb4rCnNCeghLI/cFqdWGAMSbvMeHj0s8DOQg5BO9TrVEvxFPVeDIodyWeTLs447USD7MMnuQCg2b
jSoa7WFQ34xFy30wab5FEqmTx59JHvkawWXYTEIl3FnpVJ+fvodn6ZhXHa3Bpy4ktYUcBCugRh5n
x56lrRnpEQ9Ksx1olL92iWJtk6ZzD+gPhR1EE5jbTFyvzGZSGUgYhEkSueYPckCvcLMcyabZyrkO
lr7jA8qMAKLWVARjbuJTULVl9HQBX8/pq0/IC2vfgty5EWDPIAS1oM27gpssKL5FLjsjjvcG8RTl
4h7iwgAY5H4x4cXOae4Tz+flC1kyBrlU6fA82eQtpgnDQc4Sef99KBBGcEnZdwJDgIFyaxr29bBP
9WkjTLAYqC+Bt/lsBBvCvWW/H2tLf27wa/pl2b2wjvmuhdoI/Up05LKLZlFd3iyn94ykJm4htz/1
9TSe0ePCYcT0hBuEpKkt7iDxTahScgjQbhTmxdFoyb9QM91qoLjphHY6CxenEVPka5c2r8gm7hDD
5au2l0ZyD/PypjYQp41KuooiSudBj/ilO9OI4SYuChgW7IMYosLmfsr6hd8bjNOmmjX1liCmtYdN
xhFagBC4X/jd6VBGFvSMP6kl6j8SIa4JmTz1CC9L03hJK+CwDuE1kePc4jidArvT99G8NLdmNjb3
4DCwjBAf5ZOvAUwjaiaEvHaEkOFgNqItju08GXcFCVsbMYVtvMH3SWaXzf6w5OFzX+ImwAiOibYo
GzkdAQPifRijHbGdM4lQyvBmFPWgBumczPFj2ZfzLUTHaacohXKKrDy08GoU9hUGlVjxZwd2YNLh
1EeBeOSTi05kNyh+29LL66h3xym97t4pQCmL126YntVxsuojDQUjGEYZvrr2PKHdmlTCSU3zNteL
mht7kfkyq8+JXmF5GDufuA5UFcJ3svlIDBKCnDroiUHTksLwxjn2hrqb9okNUA4nQ2hS/hsQmVmc
PZ5TkrYN6NaAq++7SNd/tKLhiFPLIeAMG6itda2r8TUlkl0XAqWzJWFQm7A5J+MZ2cd+qInRRddd
HfLcaNFYU3chsdpq7qFbD8c8biGdqjo0CPRf6YsTxXN+7OJpJgbIhBkbr7LMdnannA+aTxS2nNYe
WvOAv6X95JIRe8RUq28GKOooQMsyd6+myFy8hgrFhslM3mLfqcR0oszAtm9YKHaXfYwe7NEZh4oH
rJv+aWklNNOiZTSETFYZuBFwyTAabDSz4jVS9fK1qxZE4pWoX1ipvlKERshT9AbOm8md7yINvjVR
IM05V8bU9tE+TXh/whnhsp4XaIejFVYcuZnMEVZkGhluKFMgIIQZ10alup7sWfUrU0+fcJLgjsbY
N+3Rf2NCppCQEVNqtslea1Bsem3kRud0aZwvTVvL3eSauN1V0MmRr3WOXJEfEJD9MXFhg+Zm9exC
+0tT66WzoeKiPLIlCSPTqdeUA+LfBwRxFVn2Zr+DY9Rs8TMJm7cnZdAnUp4Lq5hv49LG3qy6z3ra
N9e1reynspKAx2KTzLY60zBSzdGNQOoIRpaVWtHR84oxBLyoVUu9JVLhqTNTuh2NxAU1N256DVQH
zioZKC+RVnFACRNnRUc2+7ov0R9p5vIZwxA4ns6Bwh7p+5hQU4I4ESwBGahue+n0J1Cm6Wsx63DJ
iIcGSR5OZCqEO3usrgSKxvsqJnNn5rLu9+ht98UQx6fSkYc+VnVBqTEKlqX43KbDAZ1eGwdNBqnR
eSzrsrtxQ/sZG1cEMlLf4l5EpYdejIY3xUnFyMbiJVp4K1d5N2a7mv2BDOMlPMOitffGMt64RfyA
oxKx2jxwPhyzkdT70iruddTkCeicWiKnVFB/u7lxnzbohRULtaExV+0VkLnuBT/gfZSLO+KdnpVZ
R5Kb99E+z1ly8pWlQkI9/8fI+ooyXR/RN+r6TzhDeouVa8P6e2gXY7xNYCaFG1xnIRpzYtQhX5TN
cw8pAtuCod4QxNN7slvqx2Gpr6DSF61fyfoeC9Poaz2xBFlv+1VVZ29LrBIsAZSqBk2KeiqhWEtS
5SdiLSffVLWv9pD8KIplOsXaFGEiT8zw2NoDEAhN7sTEQ1SlpsJhSD7pOkDoNhsKX06Ik8NxDZqQ
+VVkVuZNlKfazjSzAc40x/FuTs6Rqp76VgtcQuvIpuvkAyjlxieKAd2WUsP3rJKvFjmo1ljbbyDA
KBZgIrgpBudoJRk6IWvL5dSz6GUb8EgALHEegGBVnaTQy/1YuePWcuJubwGiYx+GfeEqyNiJFlLB
kdfL+j0SI2zdzpO7GTOtuQbamdPKyRpkeBMBDm7G/VaSNFh5Gq3f8Uo3R+ATSLexxFpAukT/NqVo
1jfq3BIZUE0qkRI68Ypraqp4BdQaorKXmmc0sfzShpyEzAQOiwYzZSAyiINzdw/n9Qvp83EwwoQq
Tk2L2JI1ZO75AOLs0BLXfY18FcIUcrQbty0j3zFJMdoC955A/JKm5SfIhWmQUS8kTz4eg1pY28ag
DUQuAFlJU9sCUyH2+k3TY+WA/s8NxrRJDbZNO+6DVGdVRYVJYapJqkDLwLNMS49WLum+lTMNzz5M
njM3JPNZcqLCr8QiTmJXvYW2BPzVjjKfRkZCYmo2fSoNoDxGBaZkyt4qbWjvgFVAGNOlm98kCdvk
vmcZjb1kkJxDRU8ZBrsJ1kWfD6f8upDXim6dKL7oCrVoXZ6mkpjQioO9TqJwZibuvQuCFbWqdKBO
DwI2uEd4dZHtXTm0k6fbTdlAa2fP7K+hqdu0qcLJ7X23zvjbZsKcrfuW6g1OTPYDQaCL6h6mSc+1
Y10bs3oL1KxE4BeXndyP2CDMTZv2ih/bcF2HfNZneC0GeLTIlPwBqeLilY5owNa9Q+hyX7rFJrJU
PXzWkLUlO2hCstmJGNfERh/s+mtjhS1x0llGooVhqvnT3I12HshpnlfZeabvmnp2f0Rahi54NOz6
NKZ6fGt3ef/gwqP9PIBGK4NomePpRJKtPPJfCuWLjJyIpAxs6SQZLyN4d6Sw+rckqd1brh0VqzJI
RP2GA4ktP8XIDDGzJa5GiroyO59IZSzDmxgNO3SperKTE3QIKzpX+kzwGMtTDS9mjWlO3P5UV7HY
T628l2W1HPDK48I12h9tn+FqMlfuVF1w0drQ+271Y5GVjftMfMkwXFGOzku87Lq7yzLT3SWcx/r9
tCQEsCjcowhSjbKAzTu0mI3ueTZ6eU0P/qsU6VWpiB72/E9Ns4JHEVjHmOHxidonFOLxCfcWumQ6
MyyDAwGKJo766SkZdVOOO+I+FPchSdoj8lIu4ignWQpqK/TYSbZsfPUYnyHcb1LjB1a/hxbQRngE
MKKduJpHgO7k6EcGt1h1J9Q7MJCE1UZqPgVFq9vFPl580/SiRHJhU/CThbHWsgUPqt9piXMK58Vp
tmUvAkITscjwos95El7piRnU6nylt8+G/WVeXG9piWAO9bk6R0mr53dtq1kYbLDRDt6yMO/OAO+q
u7o0fXu5ZcDqRWIA3Mox/UJUnAQDLLhqXS/hM4gCxcL2Pl3NeBNRmZtU6NK22cap8Y2Ch+LJcTbA
Y7Xlqe6SU9yo/TWOewWda63wlizEx7hh2sRTpl5uskTdjTABfnR0DYZNYi4hmnDdaR8J2UNHzocH
F490iyvVdvV7XRPNJ6k1T/WVo1vtCXx/zm5Z839vUy/lvg3C56TpfZ2rHnwXPyrUINPE2WrSqGQ5
JzViWwNQFdtczcKbxAIphkE9RkjNNWdYzU7KN82KSfoD6kTIi6eusCuMQilu/5mElp7YQzmWFqs7
bqWExFNVcjrkDdl6LjY1LcqD6S4NEDDo/HDO68RlgYuSpvVKK76b1UInNLSt4v66MDGqa9oXd5kx
REQ5rn4NKsMmkroDl6okCbOwS+trmZGcsSeIU4JCc8zy5GRJ324VaGGBxjfnj65WIVbK5+4cgfKk
oKOHCH5ilT+Yg1seDI1tPPbzdJUNEQg+u6w/T4QHEZwiOcIZ0NKDKmLGn5VZ4I8Z4scGkVkdSNv4
0Rn6rrC7ZxIENXVfFH1sU7IiEcumXXkWJWnbBOxWeApF+ciZNLrvXfjRuWVEQUiY6UETlKAWqeo3
ztyRlkFWYeNs9KYYp0fDgtxF6avxEuGE0u/sLoAY+ThZZW19G0jWPZFXg6J/SeAnsDN72mJqugEr
jvWuRGgNhuowmAq+oE5sq7g9SuwZI7khVN7cIy7N+jyoRlCSMYsLwuky3+yXEQfOAE8+QuMl9Xhg
4pjZCfjI0vt9BF2sxtRwXTftQLthrL+KUKYT+RbIQ2y0/dQTMhR3FBMmhejXfLoh0IpV0Umwnox2
9ZbncZ7erVbwB5dAlRGn0ep2UXPlGVF3fALbo5Y3WanOnPKwceHdaFpAQ602NEANwnZYjqPZqScd
iZUThBhKS04LMbMsjxY/GzngbjOqFxWEjqx8jDNXHhaU2c9VDEjhRGBfpUBpzxstiCwtI6U6HCOi
JrTZno+Yex85Ps2o53HZkoc+Tcabms2FxJzF/XBUtJT8wqg+uKXWv4aGJR87Nv3vgMUzhZBWpbhb
ciCGG4UcRT8jionbQ0c4AEtNgWh2QUsSR/mOvO3oNZO9euWKNNqHy0j6RJhhJcJthRLmgEdbBDNM
QZPE+c6esPZSu64L877u7TicODQtLvsd9PCa2+hnmegGNy/FmLqaG1Rns8Zv1CFCBSSAlC78L+jb
Zooy7BYCU6ZdXNerLZDczlvOUMYTNfFbHULBHouKjpm5M2+mgouRGHTFZw+V6THq8/wxHZlZ1CUE
WBEQrI7B/axIzUBrZqrw+9W1IckMzVptaZSvUqKewZ0T5sVmnKSZk6Dc5PP+33UVmH4/FU2YxqGr
CvuiJSU0Y4njirhkwDx+QvlrZg233Mdw+qDrc9l1WgeiqWcJS1Phe1/G9Wno+l1jpH1BV6H37FSD
JyPS5ywG8RRh+6YZ1SMgMqoPOhmXrZmf45roxWlTq7pqrn/XL62ZGEF4pOSo3UaiinZqG2XnYq7q
D5rUl/2mdRQTfZuFjMnkHxevMeph1cU5rzE2cGCVwotIAd1CKNuC9xwP/aiWHzQTL/vCP0dce5c2
dGkkdhcdrj4eZ72S9BLL4oa0DRcXphWbHwxy2XNaB6ExCo2dvjviwouXx8myRFG3SgWTA2Vnbl2B
O2JyZ0/799PQpS1KXxRyge5edNjxMRkFVnGaW9SQIyXcpWXWnrOhbO6TMP2gpf6XpzIRLNADhe5k
4AX4fUqkk2KQ8tAz2MjtkKMH5+yuaj2+3g/e3x/aBV6gSV/ZsDACrNy9ixeo2ukcITFn9r24NyWJ
Yu0T7pWazaFsqZfj+TUPlvhozv/lAVnkeESkTrgCLh8waV0M5iH3oryL4T13jfo8hZr0ygwWeVil
ygcv9C/fGIJIzA4wztfv7OIpY4q0bT4zTVySwCjXqt1mMETw/hT5+yDQNzSUhhqMi99/NVPlvLDS
Rz0bUgHZgpmJ+QsA8fuj/OXVAQJD6oGIz1qVU7+PMtBh7aTOqyudm2Ik1vm7Ed+3+af3R/n54fza
zGVeMAyrIG4UgKaXzVXQF0VG5mPjkY64HdLsU5fIr+x+6Hbyo56mt4h6trpKREiOr85uHRJRrJNm
Dx6lpydtDRdROmP23Mq9tWX3779GPkQEo7TPbaSGF2sLEOquGTg1UH8Sxb4uKdmPc10eWlQ6no7O
aP/+61h/ut/fBnGyKDVtJisaZvNi9RTSxhhb85U4Xbpzo9kjruOcti530Xkv5347x+23Pstf3h/2
z98aFhtq3tXuwBdvXsyohN2/yeyWD78uduwckLxjz+ys+7B3Ppi8fx3KMDE58FW65uX6NpVNpkEl
YSjKwhldIfQmouWa/cE+tH5pv79JNgSUoWx0rin49X6fviXtLkAfrKM6mSi0af0eckgpyH9piRTq
8VKSKv7+W/xD/gvTT9VxyaLZMZHuALH5bYd1pKW3is3OPghD38yT2PUxnjquQLTK1adOZJ+7qttH
9DXgk2/1jKqd3t+nKb3M9/+UP57eACn6X9SdWW/kSJal/0pj3lkw7uTDDNDu9F0u1+qS4oWQQiHu
m5HG7dfPx8ia6syorkkk+qU7kUAiM0Nydzppdu3ec86HCBwBvIHe+der3Gt477NF9UHefDCZ99Ug
1owKV6bkmJbvyz8zzfzTfbu8ns0qgY3EpYz65b61mXMRbWMwNdjkd91pXkH4Wk8v3e7//7H+qbjg
ZZbVdRGeEyLo/vI4lg4NBIdzw5p2eLnC5uFiQZ0eCHl/oggldoo4l//aKxp//Er90vQKgyHe2sk/
CeyEJwhfCMIYluBtWvzpLrlcp9/dtcgHrUUShCSXApH1/Zc7CKlSAzyRHbiu1BED+a3ZYkDmjEp7
pIr2xuxvo1rbxlAQf37Ov2SufKoK/v7VL4nH5z9yrHY/qlvANe2vf2h5nX/8qf8e8VbL2vmvTZXr
qqhI6vq9rXL5gd9slUsWpgkrhFuZ7wAVHt/6b/FWRGHiECY7U+D2xiS2bAh/t1VqZFjBjaHJwcrC
GcL0KVT/Hm+lAQq3DPY3n7ru53f8l5Df1h8fb0830TATakXhhvIdO+Avjxs9bAMIjoO6KFLSWQnN
hhioe/ODYjbyYHaRvYUmbOsbS2/672RK0ejP6uLRKFvcLSlJWIeqLN/yvGQub0USn4hv0aehOI8r
si8cZkFDX1R3YUt84tq3Y/dc6pyT17NHtOCK2Dv1xGwxvKJGYO7fk277rZZEVVZERaqgJPZXU1iL
CSmxxjNGVZ+4qRoKSg7I63WKXetRoclZ/PtVkBTxcxOJ6kUbTG59kde2Wgns2jtBpmy0xj+wybwh
fEnsqvw++tL5M7uC8cfnbrmgPw0ifH/UoD56wD8+5rFfkBNSTDY9slx/YrxKnIvl8bwDp/Duq6nV
PzsmiURFWDNT1W4YxRqqRvNAZkb2MtEf+OJIOu/nsKuZcIUFCRsofB6lUXCiq0qrxwif2+aSZhT9
pRrl53u3qKwhzVA1LDL7P773HHt6DnmYmO9ypKfk2+GOLvy4cbTE2zRpIv5kSfxF2f7PL7hs8b87
SJqhiGN3gFhS0BnUUnEpiMvS24oihdxUK9uSy4HnbvSOQplbWvM3+Zzf5rTsZTiRZ9BvQIevx2zY
/+4Jvvttmfw9LOqPdfFv74szGqpktgaqcPOP78uQ7Thww9vEd4fhClBBddSyMfwTys5/+iq6weEW
Pxe73i+3Sg3fvnXdmltFs4FGS5QWDaFcf/Kl/vSp/cdO8PPDOCThYTHEcCvsX3dU08zmxGJytMJ9
qtFFrCyNqEudSYuRDyEDgRgBDEOj6UU4UlwlynMA16QSvUsyJr5wNoQbGrDkn5tR5TPBgJdHolyR
/dCNvCV7fw71zaxGJ96oGFwFg4+q32Pg2gwhvFQ/Unf60h7bpHSqHvu8LV8buDfHyS7QFdhhvqGn
XBEcVyrm3zO5mKTqEwQ7ip6Rqp6O8wHwKr3ev75P/cuQxd9vQv/nf1oIwCKHpnDChOui9FnsixRZ
/3oD+/eP6Ufy++3rP/353/azxX712/5luH+jfuLpMITBJoaH/R/7l75EN/IXhzCUwr8lBvx9+/L/
RlniEeXIpsc5DT3bX4kF0H85AgAcw+AsyFbDDOkge/5l90IvEg5QE7+R3FSTV9rnDhVdKxn3zqsx
42y0tioa1Ie45TGWwBGPZqODBcH2UEsPPokd5SGlLDow+Y00TokglqA36QYyd1FdBUQFgab46zfe
/7Rbagl9+Nd30JqUUPme/9u/f8nk+3v5bw8/avWRJ1yX3+JDD5//+38tv+Hv95D7N6z41DB8d4jr
+Of/u6d062+cGhcjOfcvX6zJz/y9JqIkEoIOArvSch6BqfePksigkFqMgez9SKs9Dtl/5Z7inPrr
2YA3sKj5Oe0JDgm0Hv+4+pNODSdJ5uQuEvPdw9W1sZvtOzQlG00jTsWS4huxh/WOQZr6ZtGaQReD
kJVIzOpFd/vxIomARMmhAQKOQt2/ZlbyYTaVDIOZ8V8At9jZoRHXgUQPSYn1W6BfNNPpaIO7CX7+
xrFJxkBT0FKZiwVT28Gzkq5XvcToFJLDZHFbE2E5XiO77m4a28werEHaN44+ZfSLqpqfTjEvz41M
L1U9O89hHE/XEYkTMuP205p0fiPxP/EBaY+LbKc3z4MTmwx4+FkxjUzLwrw8EziNJirvLnFSZJfE
Vp9p2rm3LuE/gZObxiElOW5v5u1nEYXaS1KS9QfNwF2jzqAQG5V7C+WBGGCsGoeCOJdb1dXtFziC
j75YwAn8pDbwG5En2k+aGj4bNvdTX+MnjDze8jDw4uOo2V+Nlrh7wp7cvTeTIB5xAWfXzC7Sm2dz
/fNjoHVy9nXMdfr5Lr1pyC4C6dUtktDPIeGnMuB5UY2qLmkVUXaj7exL/KBBpHX2l5VSPPrKkqS2
GkN3UeSn7m3SUC82KgsmZDGKPJffQNzXF98qIj5d8iGEprVohBpd34G6z55NwWVOi1hsnQ7vLpnm
LkNd3niHMYQZjww3qpmyy2BB6FlV3HG3M+OfC4d+Z2+7tTgpeBUcfB2SvpakS7HvYybOJZ1JEtca
lxgH5syfheJ3gromvsOxtZRSYvnymqkjHrNys91ycVMEsPt5LAAS11Nof6Vu/tGUOa9oDp+FTD9k
qxlro7FRO3NZS7Nz977FR4ZbrAc0Nz7mSKBxRXoWuHXkfHneJL9sKwLYVPGF5BThiFrbT3MMnVvL
ziai9KX1zagMrqLX32JpG+7KiWTIHpzPij96FaG40/OQgVvfVMbB9RJtEQ81+aNsOneTxgPOmaTJ
TjoylB0svYW6g+jjivRXkhsixcVGQ7KpQWTcFL4QTM9IO1/BN6m2JNJogcZji9Jc0DCpwdhyCDLP
GRqNwEWd8pZk47B2rDE5+CbhabaNbTJ2CdamBehGn3NBgHjpkmof2EYV7l3lmZ+kwHB27hh0GCtJ
YuWmCCX90mpuz11U18RVed2PlKESUiB/IRWP/ow4AtU85/T2MnDDexUkYDSRer0qZtPeuVbm3Ddi
MF9q5Q0PqeVWG0mkAWxjc4rfo54HYZ4d5GS5re8jMQ0PU+TinnBN9SJjTUc6bjX9OgOzGVSNiG5b
R0eBzhB3qxdgmxy6ROYqwvi5qYzBYGzchA9+5eJAnjr/TnH2C5o0s9eOaIxzNvnzLRoQ7POhYQZo
5MgVS4RYTywb8VrKngTDzu/3sRDM+sIy8naJOacbd0idW1wq5kWU4YCND25O4ylBdoCLdLkuAJTA
FnLOg8rMj4KX3U5jbh9UUX1XrtM+6CyVsEf60T6SXktScenfOgmjvjIKofY17ZNe8t1uhqyUG1OE
5sYMCXi1+Net2fNIUA7ZgZEY1kEz4nCtymI49pp1rRq/uouVrqOSrpJnomfk0Sg166OFioo/YZHO
kuLPwJbAr+xYtIaD6i3yTELY9OdWOMmLn7v2i6qdoznb1hKtSuJEUlacijqPG46Kl1TEaU+UHVGL
i6UDHEIbXm1DQ+6UddOewXJ3p5xY7WWBgXVF3ty8GhDlkY9eZye4ytrZkW74IDJUICKsF3O/UNbK
dga9WbXwl7Y15/EEkXSSf4KCQHBDAGesjXsz1kFfOhwQFSyWPWP0idwNnv2O7ScNt2JEk2PE0nlp
09I46F2JnIQ0370cgRlA5pO3XH/FbKHN/XVepBeok+XWa7zmORpI43NG3T7GkBnvomgZotPHDaRt
jW+j6SaneEaS1bfKZyAdCTR0DTKyzMg3scGoWaG/X4nKkJzO3eh9VgafSeLZ4LTRBWLWXrM5nE1s
rpXGozJW2XH25uI82zlyWGkYB1WOgOqSrlhJJPEE2Oo9qPBi9De2iveRhfBUhF3/vbfUWaZE+1cd
n9fTbAZBoxX4bd4fBB7hfR3mY8cjalenvChMhNKTPGcNWZkrHfgdys7e1E8xLYETLqSFVSYNbijS
VB9iUcd7ihKS2AQOlMkPCXUTvfMie0Hg3+AN3wn/9xZt7FPbl8lBVjV62dqfr4IwpNOEWGh5JMxb
N44MFmFrQpgAsAg5Nv6XBN+ZZt8nSUtM3KzZh1FPsCJN1bxnltBvDCPMAwdpM0KI0CXvVs9vw7KA
q84QasfM29lovsfaKioeCGr2g+zdYzsTEu4QL3WheiaGhLzNVb3sVOx3BHTGVkr8XPSQk9Vyi6DN
PyXdnH2qQUefEtoTqKXyCT4f67POkKs2jeJHpE/l2SkWrMbEUD9MrWqL/qEi2bR9hIeS+KvKCd1t
AVDshymjwkfpO6XtmgW/xUpcGCevhMsoIJaHaDJq9+jwgjRu+uaCSk98phwYTq3lxVfDGd+0qbVO
YuptWk4W5hPfTor7HNrXzRSxqDkVOI0mnOFy2En1YAq8RWup24uULAkvXdXcj0wrd0Ydn0mjAnTh
AilryEhWK9kZe5vfv7W14k5pGFQTEAOPkGUXeqA27MK4gHRvX7PJHe80EfaB7DAKh03Ur2PfXZEU
zbnXLM48qzjRoHCQuGgdB5cTbVHXxcWVzV1rsgEkhfEUpzhgi/mDCnYKwjGJMcjb39Azcpt2nrkB
foIIRCY2BsDJpyWdP2L/0reSoeOmskdxLCYQVpRp2lr4XXtFGeWeWGnKjc5gbVupRcpVZ/0HBrtq
0YIxzQu9RF5mWx8PWhFal7bUwFZaePfQBfq7thrUyvfJd5e+PMpB9I+63YaXxki0W7v0+o3VGBEO
EXMKioZ9zhk8c5c2HtBdJFJ7ZCsSd0hubuLBnLbp5JhbvAUWEAq0t3nsTs1mwgZMcGz77LC5nQtG
c/UqJFT9YBkKRmhZaQZoC1Baa3IFm2CaSvHsjYXzfdLHfFtS+K5tt403LYr9YCLCaqemDgOLR0aM
WY3d1utRHAlVFQE6myN4eZQuikf6aNogW0g2XPcqx1pEq+eYklG+q6oCywZyUPx7iH37trzVNNYJ
WIrOswmRL5XGQMit0Ww619IOTtHVqJhH+iPxVGw8tFJ4IkxGTr2NSUEb7semYvziJ4RNsCiu9QgX
kNawxEWVPe+rUpu25CPouDU6C5eD5EGLMSr1jQm7xRrU3tM7b0dMcrLTrEZ8YoJydrA3IWi25gS5
0Q6BCKr5ZIPvI8M2RmTWNN8jpyjWIpHfWp/ET8ua0nvCgMqd6Y/WTTVZVMO9d1vb8UWbqd30MR5W
aVuKx0nol85B7FgaEawCNXk7NgYUlZNr9Jve19rv/jhbbzm72/cwnvxDWffcXZWY9UNZDsh3RAjz
GM2fZp5hB6Lr0ZcAtMAkHPTkM3E4uFZu3vHE1gd9tuyzV0tzWDV6l7wKVLk3OC+r27APuxCimj0+
gZhu3pMakDeJvfHen1lSVKvrwHr79Fzkw3zyvGLmAF8nDsjKdq5WqtebB9uSJaYfDbupGUuxFrYT
7gazJSmcXcUlkAK26F0fNdqD4hEtCA8yww+7ysI9NWF7tUORRZRI83TQktZ6hnphY81zum2Y2s2O
9DE8sRA/aVOnQBnuBr8WePhFjryv7Jr7PvZLd2U6IU6XFpHrYS7c+sN0CveTjWI+2EnfG0HnRPGd
0xvzDkYLODXdU7u8GdzrMKbDBoDxUK1EX+nnyM+LQxn66V0C1QQUQ9+KcZ14ZnqOM/uMIgrjrtvO
x7ho4pjjDqYoND/4ODgqPSwKWb2jsHIUwIW4Lt5hNURB0bbErI4wpVF90yp1sM9GfRKupsh+Hdtk
WsNgfi7o1ZBy1n9K/tMGMSY1YzWxSLNP36gQE92ocTop5rrdNK733tVQoBvZq30k4/7GQg1700fd
O2YA3JC60hanf7+KNIr1kJv2s+8sElMY/rtzvfMy4Mm81yvBwshghuwYKQdLrgJI6BHsu/ULIABj
b5/HtE3OMN6Hj8yR2W0eT9aX7tf6/RBFyY1vpEmgSpeiDEbHZjQFg/VJ3IPZ+kYUP7LrpI/OI88r
pF81bKYhdI7If6Jj2XTaJiNbLEhUczMWEDkFh9JARla1q7UYioFU2X5ye/2KaRs5rzvhhtLKJae5
u+mz6ZO1E/FYGXu4PK1tJeNsI/wCzaR/haPxlI3TY9HZMCUchOhpMj2VFS4X2ZJG3w/PY+F66zZJ
rbd6iOdTVaTunQnW4lkbcT8ZrnmdVf+GAae8U7Ybcw7UQ3QNw3yu65TdXH3i+UXKWegfI1mYq1Fh
9VAeqEshHbUm4Ri6tznLZ9K+i5uUz3YgTDfaNnP6SIvh4MYgR+FYZK95wiiSHuuFDoIZjIn8mIjI
LpdaKtHMJzmyS/phFhCEHR/TIsNVYGffcH9iz9LtR/pvX6AwgnGuLpUY3wjwx4QxDneFDUm7dNvp
Jgwd7eh0XridHTPITb0G/Rvz8ctwWmF+f9F7QOVUgDeD8gA99aiJK9GkGzAXxtlM637TzFZ1zCKq
yU7UNr14j4aFBZ7Bi1IsB5q+Ip6WTGfa9RuBZXlTO4gisaMC3u7UzWLi+D5W7oQQEPMEVhp9Dnw2
uQBI2PikRa5HFHHvA93yUVV6doRdNDo2wuC075vfBTvXcci9FTILGN1k29uFfYFv0u9SauE1baCv
qXMxIU1ms+o0nIxhNRvbMET3OSqQiY7/DVD64ywt1Mq+ccaac+qT/muw1XczcrZoGY4MCvqVTk2R
dLbP+CsEG8G+SSfnNvbDXU4bSDPTU9qMrGw45wlv9qotDKBrmWsn4rCf26QezlY9aQ91mHpk0ENV
ABivpPFpa/OBLJs4yHROcshib5WqhyBWDKQnXPAb9NIvDR4xou7DdWc0e7KNcCyzzXm08FeV12JB
VeDTUFokg+Y89mySGTcEUfPaW7YwQfDZWzt0h6+DAEWi4RftORZGxCow20HBq6lqF1rupdJsOO8e
yjozJW4672A2e8Ywrhsv6TjSz1/c4DM/M8Ebr8SOUP1rHdnFPeoEtdP88uiBG6UBkD8LPdoVuZZu
oD0HbNtXrfNvapWPuNHVD/pzDM/q6S0nuV1bxa35BCr+BWH3fF+n4q1qCSZuhvZV15r7ytZ/FFbx
0vj+xzBFX6nl3fQFJxcT+oTpf2HkOng1dbeBInYVFV2+HtExzap7j8l5OeGH5W6rTbV18vYQdY58
rTXSoRm1ZZcOeQW1Iipp8pHTDRE/+BOjmLzkGNxsljvG4tD39+x49cpvCxD1kNN8E3N1w0QITvSu
r4vj2EJjwNZZlBGnOs3ZN9H8Wc4j0IEub/H8z6c0bN64mI+48PZMrm9L3NsbUCdbZeZsq+qQRNJZ
0Gt0BDKZ73M8WCCDKudSKm2dL4aWdNAffaIQ6DP1WwDDmNyFqMGw+evIrR8yavPIMQlccTg25e4d
PNVd5RdHr3fIvq5WDqcKmAMFo2AHnHecXBdotjbF7Qoc77uTmmwiwqTqG3Y0m8JntxsWS8wyagaQ
Sl5ZvaeOv9dm7czzsOO3PJCsfzESiVF1tm8t5IsdLpT15OUvadQ+9DUbZVid0JVoa79RQZXOz/Uc
TdjDAdxGGd2M1orvMcKQL59NVzLS8caGF0bV6zAyxS7H2oTUDpt3lIVrD5u746C+Nku/WwtHvTlh
e+I83JDSg/fWIbJ9X7OU7SDMhKu6dbl745iWcAWSbTUjun6XklQJgEn+unM1QNFaZtQAUfpnmoT6
rs01/Yj0WhCOKUBZlC1OhLBM2+uslSDjiAWggeGXi7HOS/1V7bIqQmAHjIGW4KAqAWkuUWA0cD0R
1Z2UxDvQGtosUr+jk3X+D3hV3iGEFR5AYB8/uqr0Vx0ZLkfLb/szlWr5OWVW/jJDIjy0+pwcO5fO
MD0CQtNXcizKR1fG8fewLfQ3WmzWPi+VcUckZfss2xSrhZwh33Qp9CPadMfcxaYcAb1UfvvzLVVX
KhN0NRXHH73huNdSqAZT1f2YdS0/8dja295FosykBfgENv07T6HmZp1oH1oNZf5K6xyOcrEut0DK
+43uyvmSzXV4noDLbgxyqe7ihpOyVev+a6aUs06E02Pui5ur28flUxvn2XuEwW834oTaxni/VubQ
La7tQbvvE4bOXFaV7Ej/05OVWaftWyrjMECc4EFZMvBTt8wht77FMUyobtjl0u1vOK3TcGiJFmp4
4MC90HWoicqCRNOh6cU2+egacIP8odHXbjE2+9Zu8i1qdXvfpIV1703zD4INwzMfKTykVdtvCWOi
0sAMjI4N2M8BdHB3ZEdpT2XuNbsKfDAMGGnqr0469GcOHbgc2Xy3E4L2YNAM2iSQKh5if5oeIQVE
B9dt8k+lOvchtttXZLVGG7hKI6BdM4MSmtQqpDA+ghu4d/Aqrks1VYGjRzzcDR0NyRt6X4y9j+AJ
xbbuCtzexTTuKGPUG3iM4eRUHoQmo5B7q5HaWi2md9QF7UmiEH9umpbzsM6KjXE2vomrXNwo9r8b
Im6swPJd8xhl04HQWDo3ym4PXlmrQwaxYY3eT7vEIv02WJJq1UkeSQ2IV0XdXLpcRDe1qBlkeOUT
SEXjofdTg15zSZSN6gpEKDkHhq0QNrYxYEkr20rLA6n2IO+zObuRDqz7dOjyvVs0+OsJ4ixWBQgK
cPB19X0GdHCCTE/yR6W0jYqWL1aWqTxGxOgyV+E6cGduotDRz0OLm8y3hscIBd5GpQKzVzPi150K
+4DzOoXuBXQ6aqc8gFsAkMrTh1VSqDKwxj46Jmmuv486Z8TOILwjWlYVo3Pq8zjyqhwqh7XuRe6m
5GJsw1J1O7x78oiXjCCE0bYv+dQ/qXqaHjpzgStEYjxUU9lTLZOP6+bhPWlA3taeCJUrpmw+Ni2c
EWIKofckA6fQaqIkX5qrKd02YFjIdECBJA/cud1nmSMOcBwM/XnKzISBjRskhtSBnarHUNX9Y1c5
2WZmeEPk71BiGU3VxnFG96hSvg1a1lWAILQOpAvHqjdJ5aHXwtjE0exbvaHDJMO0udcATp7D0Q63
vJ9z1cLfGpElndPSLG4ML/tmSdS73WTlAAL6ZlcLlwYKZ65iMXHUzA2PPL/GXa8P6tID+l0bNczZ
2B4y9ExxvrUXA6VDBM2QOZjySqvcJ0RK7pJp/OilCINqIhCdzuQcnTptFLcdhu/PKG0tzF3FrB+n
fih3sSXksRKyOTOKSrcUqFt6XJu+b7qtYSmdehuOn5GXegB429tqkWZvyqEmlCEMxW6kC3GiaSk2
emwlkKiyH31SmKcOpvbBHOthE4lU/xBj6W2kbY4BQBtrXdqIXKVDf7YWsbf15mY8QifP1g5As6Bj
bdiO+KBWUmtY12PlnenBuM+ETeTnCJBYMMRtu6mZBa3BtT3AxSJNFe3FEy6ajpypBheQQzwQocry
OE2mn/L4qPyQ2vk7w8Z81+RiOPf86TXyaW2Taq6xbzNhPyVz7a2w4YRbGN43cWFR2s+2wquYNdmq
jyyYrA6sUYvsFz5k71jkVCB4Yn9auEBYA1d53UZU0N2UPPZZ3oKEsCHPuH6yi51CRw8CFe7ezQCs
LL6KZx2U4kVv/XmvwYz7LtDi3jb2PPzQFJNMXesJ8BlzhmIhE8PzVM/Nrh1zjmH0VO7mpKRb4bqY
0DA9ByRmmQenms1XfV7aq21eXD27L+i7WvnV4eQT5IL+M2/Tv5sSplyj2UNVIRkUUG7fP/dN/5kk
RXRbtNQy9PWd4Vr3GsBcGPVrMbeffvxzissvUU6pBYZyRRJUTm+9zjzid2IiICVD+POKKMG/MzUc
G+tQ2OjTQ1YZSnMzEyTCREYwNk7/VgzT0KDoRDC3VhaYqVqklb8yFO8Nv+DXSFFEvzXhnXtFOQat
XndHcgXHayq7FoN9UX2DDqO91H3X7Usv6o4KduIbHPriXu8AxK4ijBe3Zu19DSAE4UQzi38rPL09
u35vXdxaF0cdcyLBBZKLSSgf65tLm0MyhTzLqKteesHVYzj35UsmvnKaQo6bDDitkSsQdfHMCExj
qjMPo/6JC8dhNDMCZCXX6KPx/OEey/dwACZP+0sDK9kYExNlUyCVBft5l8khPERJDAyvSKT6Apra
pmQ09E7QEEf83LhGma9yQN5BPtPRgNEbGB5Td9tdAC61zsFaTvyH9dRzicZ4SgOIwvx0Wkb7LO6a
uxjm+aX3LcK6XPqpijX5QLKS9doYkhyCMuPKzmY9cvTh8/oYCV9mXcnXMmQoulL58t6I09II5RqZ
EA80hM+zQe5vQC4bsQu9zD/6DtYVM6FwZblxsa7z/tOuuFn8IuftZ31VHxiz18dq0MQ6tVS0j9zC
vLCo+nekzlr00kJypgwpK9g1tUnekFM0tXbPy3Qnw4aVhSdZeFe0Vw7ENndWK2yTLkEhXJWSz4ok
k7UrqAv+f9KbdHa7fJrvrMFjJmd+kCWEQKBCiKp2U4YBDyhxYu3p9cG8NFFwBTPhI5tqmZULM//A
oqabEHbMcfgMae2ufXyfE70cXy/fGLNL+yERZGydZV66OHJD62sqekjhTKvj5ibrumQIwjzmRUN9
GuStP9bpj7nsQAjYaVvnl9yWWjB4laufyOmZrc3MSTJ+MHLXuNTgGDGwa0KHxESRizKwBG3ObjLn
nJdZF6yFoKzGa0gXJXyUQ9qrQPOihzQh6pp9sxEOUR+Dxo5kTPLT0PWaiSxP0MgRvpjlrUpjArwM
nLGvoog4/dL5zq8zpx5203bWXiAgDu5L6UDJ3mboEgZq3T475ZVBtUGensON6HdOynaV+q/goQ15
ZkzzrAz+zzxoYf1OZFQ531o9PsvdWHnq6CUVxKi6C4V+TcZK0xdzs2gOINaiKRhy8hFtvpbnuWLZ
XRHPZ2/cWqWvwm7t997uu1tt6DWAKUmEO3C2SaME3BflLoyrKqYP0ZT3CzpzzawJ8yxtQRbSvcsd
dYqQ6QQ651PSJzzGnsHS09v6ebdvG+0047chZV3MchsrzkWMINMUoHuV7Ka8gJFk0dSp7aktOMsM
xLtP1Bne0bJIj3wZWmAUOzKDBWFbbZymm4HxR652tD5KBqKQ526MppE0K1MnJ+o3G40Wc1eBeCuI
+zQxAw/VAvkrRUwYnSxVf455G4AYoyVYil4JKVl27Dg/iCVpad8PFQc58nSyaC1cP//I7RKrT2UY
zWeMLtq8GFkVlWvHiOsvm6jDi0aiHC4hXuzBnxzOyKY7z0zCyrR5EBRK4oRof8pOTE8JzA3DOrnU
lhWR7zQA+j2WvGuOWyEx/aXAx7hKQ+CUll/F99DpgDNZ3O5QuNzIWxeRqeUbeK+pJlYthqB175KW
dxDRkA8ABv1CY1qSzYrfVWu+v21HRh1fYwUBDXRvvXHtIQl4/tZ+GE6BBhnwYM5YfHxNOBc6Iu1O
qzoS8SqVbokQiNY0B3ZzXHdPVMkmF61Lf3A8KdvV2IZqQzjVhtLOiakt8is12nmmbyAxmRCl50wH
Sx9loOEPhTDi9OuqGct7rmbCJG961aoJzlc43btVL9ZJTgudEqRba8r8zjyS8rfqXhp24huLgXg8
xdY2dbRvqpptZuv6PVzg5lMqFouapRN/a7HThxbhQsrJhO71aaQJEvSDE96QlvZYSFmsE8s7WFFI
0qLNCckG8YW/31hl7oQCna5HXBET6RJvIaiomm6NdZngGg7ZZHivKFW2c638twm3PQEvgiAGi9M1
3x+pfjabLOLkpzmyGrQqdNSB1dAZZRljPrVxx77DB196L4iISeYijKxGNIylK1Ukg5CHtmllRmpn
VbAilgldIFnN5S1pFMlLzQiEdhKJYTc14SVPdm8X53iKnmFKJlt3qq9kTmVDiGqeoL21lXF9V3WK
bvbWC10C9uhHkrUhmpB0NebVBHW0fgQos7I3VqWPdzQN+uNcMYqk/El2XWeDUA0R3ev5yVXDvb0w
6VL7zprrPR3jgyZEtWmsFI6Z0O5ojmHrrqgvikLeh6HJOpC5oliM8BVBLtOwhiH3UOZMc4mu2nbk
tcLAdW/QoxIbEesXJejn+qVTbzMLsXo5G7Tbllw4LOTbklzgR5JsmlVdjwaeoonAILclD0KbTwrI
465MEdERujv3K6ejdGzaiODTeKYi5wgkgmiKDb7DKL1rfFqesex2kajT+yJ3gKbqMSmJ0yHSc6B8
iXUAifNiWYQVdQ32FwqQehvWeX70U48On66qK7PS4d1IKppoHWF7hpe8aHWcnUoz+wYSIn4Yc+Nt
xJdAMBlgCn9AtDwNot05MtqYhA/VzWwcJs92iM1idxLhg9SHEccWAvUWo/aOHBb1w3fDT51026At
iyloSCJb52Z9zRggH4bW9m5RJdKEm+P8JidRYhk41oHZRodcM8ctxA7QbDYTRsJM509WpoXih7rC
AYZzU9hSbHPaL5ImzypqEmfjxONryEalgBneWFpOpyN65xz1GrZdir8MGYptDc+2TXpx3JHhNE+9
tmqB4lyshIFzZ03v3sih2SwdDgCEpJhGAVfZrMoLzk4G1/+XvTNZjhzJsuyvhMQeLoBCAShEunph
s3Gm0+cNhHTSMc8zfqdXveivyB/rA3oMNCODFE+RXnRJVi6qKj08YAAUOrx377kqyEEPxfbaqxGW
dMNgLCYV3TopIXW0Y+l5iRaFDjmEPFO3X8IWvqFtdJ9o4Df7YVAUGaNm5YzTeSAytS9G56MmnYEF
HxkhGhxaEbqpvuaxcLbSpIsxWjuqHxphx/Jb1AHiDyuN48OPOBNnVeZ+Vy1SFfK1JsQzWKtSP6s+
RCSILwwj3LmGtjYqf9PqDVVv7WRM7Svh8tZrHMz7MTfFxRiA2BfdXRTd5HZ0GWtsjkpXriizneoA
9aXZdKBetSuBh2qXNiMCGjO9c6pkNRb+eV3n3peiyz/HTboew4qNYk+7vdShy1We9x1c5CYk2vpD
ZQn6keP7SinKWso5MarqIhATSNA2WWoOvN44Xqki+KE3kbFwHco20ONxHlJ+U7G2Cb3+ZEwI8cRe
5m6xGbBDt/NL8lCiDeoUEBJQMyln+t66jtSXQRZfospolqEZS7nQI1BouhzOhkrnN3buxu5RydSO
mCGQwjoHu3SVAh25FHZ4aVvJR+WrPQiZEJpWup8oSHEM6ThrdXduVFDvTQN3nWvRhZVEFKid6mPe
BCdNFa8wDd2abP7iUqsXTQ2UzzK2nQ/AM/FBYxHgFFx6DYAtEX3ynXJLiDoqwuba1fPT2sgunRBI
n3JXVEt2ZthcRHlhn9Y6sDboCjU7ny5rOdAlpPKEJzKdTW4Z7X/EsiunooSR5fnHQIFCy6R3XSV9
us5HbTPV8qRp44eoExckcpxyxCFTXWWk0Gp2twDKdGYmGMsTpaOLiYY7Y4jZNVDOXpM7a30zcUZS
awzCpYemAbYNqZXwlx2O18Ke+3ViU2lDTznP6d+7rW/uu96gNm40yB2NkqTQsnMIXi+FPLPbxrgg
HV3MwZWTB+7Ha/sRVJZlBeGqr8Ym3ThoSCcaOqWR56cYghgSgUQLo4+uXKsw2xuBd1khsrnsE5h5
FgIRN+aHJT19rYIlZuqs94kVf8I3iDsLre5OcQLRMslSznHOZvYEI3hWlfAlOXPMq0qiLY2A2FcA
LtRQg3ZP/7K7lJUpYW452lXbJoCFs57OXoztv7XKsyxV6iyJynoZxP11CNCPlApesoorkGWtBEHX
qZO2zuJtXw+njVldhIb1iaXtVM8sB+I/e6Uw0SUiVsPegVNmEPQyvW7M3rwquxSKn4l2VMVQZ8BS
l22443BCa5LKUOwV26CEqDYUdxSn6TVEjbHUc7WUE3Dt0Kr2jdOfaU1FFcg/1ydznzfJJ1Yi9GrD
ykzzj0XSo/Bte6o2Ofts8ug9dS9VaWXL1m5I2UEqYz300gzPIzeLzuhOuuc+7dCTICzNCOxqXay8
zpL3tsk+LizTH7HLconyJF2lWcjO3anVtcHueNkT27FCl+uuWHTUBSwn+yxVAGp/3XTw39PtMvux
X7Em3BYPv316qO4fDswI/J2fZgRNiHdY9UhzwaZp2GSY4Dn46XDRhPUOXgE2GsvG/i10/tKfbgTn
HRBdDgoCSAjKYReLwB8OFzwMdB+FgTPGejTGGL/iRnhEjvxt3oKACmoffyg/ANIFxocj17Cf2qK3
JHmpA9bMfSxT/k/SXuyvFgSrky6ezG+UfoF1J5UpgGCwuw3d2DQ3aHPT29yITgKvRf2radCEh2g+
C6WJnlzaRSNvpcrFaatmupsKe9od3iSQfKKaUV88lklQvzEni3jM08+oHtszWMLspDk8lp0wzF1l
uNrntoQjv4xA1gattO5oxGu3EqYnbTGjX8Nln8gyQR+XJIRdOLrqV7Etwo9PXuoLhj0xP4eD5wSc
g9g5E24LNABSCA89GzlEZrJ9zR94ywXqe4qjdVIO/dYCUbyUPtFKi8xIkYxaWRkSddl+t0aX42Ui
QV8skEIONxoIfZ1caNF9AiWQjouqg2sUacF5nuRFQtlThwDaAPnFo9i24TpjV3v2b9wHjkNp4e51
SdA4dkR2tc9pLv9BfSV4n3reQ2DG4zYpWO+RZLHO+/l9VQyS6dg3t34X2O/dFFVqM9LgHp2CXMTG
N+68xOtOPKuh3prqcAR7sYfQW53GWSevTACt7Ivz8A1QwqEbi7GqlIt9h7IAnw0tkyPLeUVx2OQA
8iPDtXqWQaU5o7LAaavpxJkRk/r9+rM6ipCZr0cEE7Qe3ilv1XlMlnviHp36BLGCcB7obH/RYutj
kEzG2iqiZkevMzn1+l5n/4m/hvo7Y39IN6//AHM2Ah0OOhcvgU7HkzBTaBdHLyuN6qHiLPQQQmg3
0CtYFIFxD5X3OXT+H5CnCXnw6m6Pls4K12Wnj3eppMKwBJI2AjYkjQWGYMpaOYhLK3N0bdFOSfmt
o2ixnjhKwbvTG+wGExzb004J+MYw0LVPeaitO5t4vI1vNkGz8Cvz/YQQrt2lSeV/zrLMf695Cs1F
m6ji9PXbFoeecZ47qRyKcFHLduFuYJI6/NYkHgs/CJrvZld15SIX9ngyYg75Ug0l/aRJD/NNboY6
ztFBdEhlBwop+E3BHiKgvAlQHwaU1GoeWdznI3Yg1Eagoov2M/jc5iKwJWjxwVLXdJqtT0Mw9Bf8
V3CgAopXTEM5msSgOoehHn4YlLp2qFHvX7/HZ0OZwxMj2OEjBKIiH6N9ngwtPg4SrivrrihRl2FR
ndZJrAXs44yME7j3BzMBF6n/kL8wfZkvXY9LGkxgxjycjyxnZaQ7whzLuxZB0hfL8631CNp1lSVN
GuGScMWtGbvOruNoHDReMRJHWb8XXTYfUzvmI3Cs3VmOwJvtLgdukPNZ7HMIlNqWrqfDyV6VpHA4
qmmXbczxfBpFfR2qsvsgHCG0BbCI/oMxFLib7ObU8HTnVM8ds0LvwK680kwQVRZKYeSm7Q++fuPS
sjtzqUGUeSvj6/nwMoBWED0J/wBhtprteU+efSpDOHfp9L2nv7eK/QrgNE8M6nYVnILdXtSsLj+9
wP/4/FnjDz9kl0vaOku5UhCKjv3eQRg6DYDd73pSqb0Lz54WnuOvrJht2esDy3g2Z/DNMEnymme4
gzVvKp7eHUs1laCq/j663Re7ymmsFk2dfDVAz0aTm9PU8/tpF2NMpEmsnORbWEXx+Qjab3jjp4h5
TTyYvhjbDDjdEjo/CG394U+JXUSIgXDvcqQNXylSpZASXVldiajCjDN0CMqXwcBhPPJ6FKGa9LUv
Mx33i4hsSpFJX14OJmTPlaG3E6N0yB4s5VlqkaB8RfjUee2OkllVI1qoslPhhWaBlCqI6BshCuSS
qfNWnOgj5enwpkzjpx10xrowdg9vSg+hrSaaTeCLIAXJJvziXq9pUVR86peosJt8kamMXU4CwGFd
8PU8DJVyF3VIrO3K8Yn7LSsjRnETxv3FhMx8bdBsUisrM7Lbnr37j9Gmm4D8ahrYSUziButMfRH7
I009GoSfytwjdUFrO3D5xi72yvCarlIOLpKu0+y/VzwA4tccY1F5ebYTY4tCrdCEXBeadpPEk3Oi
TcKiUZy3Z0bizKoLJJruwrUwMeHmwrxh2CYNPRcd+lsQPPF8hILdcRxd8gAk2QHzsHny/ZldU/fE
v9xWItC/Sqgg6McDiTVfD1IiAupsxB9tkHaD+MMe6O1Ra+FUmqAOrXwISQoEFJ0Bb5mkyWdHNNb7
EuEWZmvK4MuiMDFKDr7dnrqDzwlTa+r8+vEb+yUCzX/Ps46YZ6Z/Puzc/Ot/5b8B3vnX//7tNrv/
7ar61//JvofFwdHn8V/x8+wz+7CFASNgPsnMxA9Gws+jj82fQDJB7mrMvhn2on8ffd5htDcNF/u+
RC+EJ/uvo4+mv6O9RsQc/0MYGdFvrKG/cvo5zgYGLunSbmbEwMASkg3x4VAEGz6MWdku8lACaWto
iWRTPSw5ee/0JMTA5c0xXX0ToS9EkEKjGWy3XFCINk86/MbJKo2d9KM++OWV5Tk+Ght/nL6NZUcn
Gq/CB2n7jXhjMTk6szkmqx98N7g+/G+dDerR/iiWs5TE+dpZRCvARDaMq4BpA710XEfXvok9G1ds
di1Njxp1Wnn+ZaLs8ocCtHpuJqY8MWsxfNLIFZmzewDY+aUyTqGcUBVxtK7/2qVF9oEXDS431adx
jezfPjN4iBrnuET7ThRI/6CHXQGme6B72pqUMmUXnms+DrIu6KS9YEaOzsZcbJKuJceCPp6WLZ2J
DKWF8qf6B2ufWhZhblEB49zRFrX2FlJxXl/+nqoVWxpnJm9ZwE9c+A1qXpWfTDQN597EmZ+T06zw
b17QwKPTh751LZxmpFZb/fFq/jMz/G7zGf7zxECIwl3eNgeUj/lv/JwHQFEBQWCsSj5sY6Yy/zkP
SOOd4zAFcLDjWDfzq/6eB8Q7B0IDbComEX3mYv41D8D/cNnFMkcoCwAJ251fmQQOdylAHeFgGQwV
OAwup/tH4NKTUeLmmt+ihBD4SkgkxQgJMN5J3e2T5/HCDvzFq5AxzV6f/T5j83AsAjea3B4PFFV1
OZ75NAYBUv05/v5xn8kh4mDMO9BPHrcn8y5f0ISeyV5Px3zSBaEpemjmcdtIUmSDajRWOHoV0leg
1ygtHEJ8CatD/yaFQ8YisqkVlN/mikCe2lg0XZt9yMaezk4K1ys/p6cqzJMy1mVH97sa6KwhPujX
WJRDDA6N505zg3ygommJdi8jwwt30zS0W8OZJJo8CpdjizOPFik/pasLfCqtRwMW6kCJCqAwvSWB
MEw+c4P7mi2Lle30tuOrxQdNOAIGKPM7XK5a7eTQGFvHM6u5Zp4B99ZIbb70EImYmEP74bR3TOu9
NeeOXOqEZ3wasbfGC2VH8ceuw8hPvleWX0jYC8mm8Utsn+ighnpbkkmVrntCzDhRDj2Cioo5BTA9
ZVa1iiYOK7RJlV6sK+jbslyEAxuc3QDY/FPWNx2CUsHWdFvEKi/WYeJ60bZN7SoBchFm3almhRgb
GgAk2TIjcXxfCYjbZ72VSupkuQU4wEY3mX3KKlmcVtEkyx0u6/HKC3VqS0bVm90icUfsvI4YcXJW
flbeAipzb+vCHT5mqip+dCnmMP4ExJmPpvhbqLfWd2wg5g8pXSv7qjnehLwrGTpjbWS6UDs3oEeG
8ROF8s6YjDnWR/VFtCuEViFMsMn/4saSDt1WqeryVI/YzC5SDnLxijyLVnxrKk1m8OoHAbtANLDe
pUG5Yau7JXJDamA06SaStPBa6tRI9pXtdeGGs7EO4N+PGoBvMcT5L6pVoC4DK86KXVnQFEMl0f2s
fv1nev4d8cWT+Wh129z+gcaZGYj/9fvNw/g9eEiSh/pplfrxL/2coi37ncDtgRWASjBn4zku+edW
TfIn1JsJZmVTNm+SmNb/5Aia8xQN00/Hp/5YmGMn8hdHUOfvUdxk/mYj5/C3f2WSPjxAzxRri60f
rG5OXFJ3jKMtTza2lfBcwPhtIrXNmCsCs7zeXBFl4P7sZPzjHHo4g/5xKQe/PaU9XCgsLgczaCb7
lCKawpfkjcHK0dwCPRUl6SfP/831YL4K+zi2J9QY4ZCymzu8SpmXYxdykFygDuDTr2qSCTRwF798
FSppSEqoBLBXdqBrPV0N0Ed4o0fFjvLtMO1SzzSWdVOHm9evckRGfrwZB0CbAmArHWLkj25GQtDq
pyQLlsoZ78v2rMyqxZDJRRu1ywgmg8+Jc3Y2sW89Q3u6alN9Zfn5CqEz6pIODe6VKPRzZwpuXv9l
RzvAeQGU8/6AHTPVU2fekjy9/yYguFLpwgeVg7+xbNKb3LcINFJBT67BbJavcVa/fs3HAfJk2/l4
0RlcZrgm1Vs6OIcXxRXSk4Xi+fTMI7VHU5fvG10gBx2cejunaax6u+zXChv9vnMRMVWGfZEF9rAl
mjDYB3ZULnzLfwtn/EhXPPpdWHYd6kIYMfhej95S1YsRb39GqiSu8XGVu+NG0rrWVk7U5jZOydkm
6Ruj8R5J4409ECUyhRCnVEQcKhTR/kxFXrWdoEzgGXL8B7LPfGxmZK4hkyly/xvqQO0Uevv0vhMd
0APN61AraaFEuUFyybIyQ/xXrz/u558r9XkAN0wLUhB1enRXPecXerw6FlZnIqXJDJGT+7JfvX6V
eX559uw4IFG8o/JhPWsFxOZoW6FJGAsZsuuEusRqone2KnITHngMjOn16z2f7+bNBEHO8MHY5B5X
maQMy8IZLL6oICH0hPPkArWFDcOgL/6NB8jGdAa1Sppc8z776TcCBD7Wi1nN5Nho/CFaECQWkeH0
+g3NIL/jJ2jPNH0bmB+vSh5NRUZbkFqp8wQn6aJP6/XhkmpxtY5DJbdN4egb3Qjhqrf46pNEOZde
ZAgcvVT88QZ466Bz+n0R37CjLRYBYoWrAFQIKZmatStF9E0BSUA7p7UbaXjTWihRn1rIKNf4Sjqs
AmWBXkLZewV07I3577CgPE9/lDjmZYm2FANEHn3wdPZzrDQDtlckCsvQwYwnpjihUp6gX4FSuNLA
x5BL81bi9wtjH0kiF6dFTFDHY9X/ydFFVKZd+yX27WA0ARuUPaZWBNxvjP0XJlGWXQutHwdp4gmO
ji794GBcIThuSYPIZL3Cn0Ud0ltlHQmeqh8JnmZCe+OiLz3TOTqdYrnFydE4umhhNXrH8kj9IpCE
Bg1RfAaFJr5JOqzDVWiEn1tzTDbKgYfz+kh94aE+lg1mtD2fwzHYOuYbmfoRGBJl05bwJQ0ejVO2
b3wPL3zgVL2gV86LxFzLOfzqVCMTFAM6kzEl/GUsxLBzSh21fKT5bwzPx83R08mL/ZvBEMHtxgEc
LcI8uT0dJvDToIAU5CtVxrciROHcgtbTtGjbV4QA2nl94ztNvdFUEV6NVfYhAIqxcGwltlmokm0B
NXY/YIZc5kiXfvFx//xxSPIsVA4ms8Phj3M9WSrT4MdNrRVcY3JOz70axtTrL/XoXMzM/fgM/r7M
PN6ePIMcjYY9NbpcZLgX1xxIDfKaCmupTeN0B7VrphR69Zmed+OHEuf0bBdMoTcE7XU4jNaqqbzv
g+uaizCUJqEKRrvRxhQntFBrR/X+NQ7BnjZZlK7NPg43KR6+tdG6D2/cx/FCxJ6afbCY52o+fds9
elxMzNT+wBUsGqXW6GDLe8y07ic+XOjJodPeNR76H3Zd8awocyIEkLUx0qemJomPOEi+FmjD4Jby
8YJGMhx/HcfkiGPTM40bWIxIxEes6uWydRuAMzEpr+3SoLjnz1yPRK6EJCzUwrPoL7FwRG+sRo/L
zeFgpQ4LvHPerTFnO/OH8+RFlcCQe6eGb122yOryMO+/clvJGqqRe8KuI59d61ipXb1ac8Dp34cE
TYb0JNdeqi0hbcg3ZqIXnrgDd0EQ/MHotNyj9bEWJdG8cnTY8+TDJ8jYP7TSQgtRTv7alsQ1vP6G
jxp480iVIPUpTFMVg/J9PKmnTSwB6cCA6vF8c1I/i22IG+2AUrcFVL6N2VAuptqzl5UqY0z25IaD
5Xnjs3wsex2+Bz4JJn32r3PE1PF3OaKlm08U5LOJOf8Nks2HBnHaku12e9YGuBAHY7LOITTnp9oE
rKB3YeM2aQ40ccCU4ReRcVuIlOmjSOOTsMI8kWjS/YDtsVw11izzdd9QtxxPqhxDQaLLuS4+1wyP
Uy1o2JsFXHNtYVejvcHc/j2htLCIszx+4y29eCW46hxsQRPTkTgcpU1ZFlVX9rDjtexHmqYYRq2M
tPtA19640vxBH7wH6vvzUZHmhGBgHDPTQSGNhgWnaxmWhrX7th9c29rkaY9dJkQs8PrgezbWMSe6
qE0wE7CTBml4eFvGRIkc2Tk7mXoSpNN3EPUTCXQANBWVp9cv9vzOaIbP5XnO9ehsxNGH5RYlDnga
nkvPxiWyUF1erY3cK0nHs6rrWCXTqRHEb6VWHal6+L74wPjEOA8jyGPfe7QSDNBvm0ZDwDUAnlV6
+6FLh/O8k+AG3FMcyydUSEk77c/Y173xUT0bNXxOtE1oitFvwvVzdFZJRqsd3X4KlmbQPRIm6cnX
Kmbn3b/1Jp89XC4FIpvwGi5J6WRuwj6ZRiMPd7Ij2MUkfiZWHeiURTAUuLzps4Cgs8iPL/AUv/5G
H2UrB4N1xhrPJHgdajdRCfP4enLVTlQpqmLMWCGHsm3ZJgidjQzSTd/7W+T1yylzyZEDrlL4BHQC
4m0uDYqDeyLePr7xW+Y7fPZbHnWV1IscolgOf4sKu3IC8c57bgacsU491AvQHfoCKCA+HM8pSG7t
9EvcVeAKgqUO4aLR2zcY/M/XM0XDkumIiC1aILyRw5+h91LqGH/JJmd3fcVUUpzbooBsyHFrZbr+
fWwR/hxUs8MqGoxL2yvqbdMbI0JIzfo+pOb28cH8pwj6O4PvyRh5XgS9vbs9KH/O//gfKl2btJRZ
jODSB9QREMxSvD9UuvMfzZoCDuHKYjKeB9LfMl321fOB9o8WFVPYnzJd5x2lQ3gwCBUd/H2IX/7n
/zioQZI9c/D/P82LOKqw4Xm1LbANumAYU+ugxnY4ioyosEkuhoI3Na42N3F2ZgluRbX9j0cXSv8B
msxMwuy/176xd9kN7rWpuDCRyq/yqcLp08G60gmn1kx5bjVf/58Nqu6hatrq4bfz26L+bdNm97cN
4Lv/D2J60Fy/Orza+9vsYHzN//zP8WWqdxz1qCnLWXLLEsuf/BxewnjHGRMSvOkyRmzqPX+NLpTj
Am0EM6lDtcKhwP7X6HLfzaUayg70K4nu+8WYA4bswVzJ5EjfkJI3xVIuSAjX0cKE9QBNWmN/QcjU
2h+CsgPChyogivTqTMGCdR58HU8Qhk30EUQZyAYazAifBIfZbjRDgyLmlBOVqA9uXOA5w9EfLCFh
BhMoUDnBSfMK02zEhTmUYwa5LFTAR6LAimSyTPno6l2cAuVa5mEPzUfzGruOzttc+jZw+AHLVDSE
Nv/qlizvHrdzTkMu3pQgHAKQYLWy73wviMZ4o2CT1M0Gmiip0TsnriBvl3XCRjaxzQCWrY/RapkR
DE4Pzy3w/2xVbuf9Uo/EEOLassbEr5aTP/QwQjRKeyexTYs4WTc4CCsQfkBnwlUyv8sTrSws6z7K
qOWd5zjQ2w1UgdCg2RnIDIulqFOYq5OqdI4zQ1SQRU3FFacP0MvFJMFTQy+qICsWjBB0GKpozsms
n8qFsvoRimFaR3Hxw4Qrmq/AQ6cBLEcwTOVd1MLVurB9PwcqQrkXb+gEgYVj04DgYhajw9uDOa2K
aQGVVak9FAMV/xhzmXHmD4Xvtqd6Dd8dwnCAkm0UCTgGjuL5Zw9CEzj0ma4QeBm5wACGZ/xakpRX
bdkpezEASrvhdVntx9oJG/O01GQcj4Rjt+b5kKo2pMc8QWERkGpOsarW9pJeK0lkMR52fh6w0Q4K
X40sZJtkGfy4hmoZ/OmKjmnMAC5WSRvEtBSR1GUnqV77+Tow+Ad9zwS+Uno5REkHrClyu9j02xNY
1vpnhYJeLSSnX0BJFnAKcxMCzbzOAw8Vc9UDP8CpZcdDt9QbbIWLrEcAhOF04oaNcuQunS6b3M9G
kkpnBXPfYesbm521SCb8HAO8cAAo+dIbSuKz0wS8ESdnmaBTDgrRKnwPcWhFS6HwUq7iNA/vCakJ
etIYMvQ0e4z3g3nr93FpftEpmefOoiu1wo+W7iQ7sSfbezKjLSwUMrCHpsKt1SYTRqHBL0yxgoth
XmYuDMd1NancX5KmzI+aQvwDy1xaLAkipOGzHFO3GLcxoGqxAMhB6DGWonvEdrP/khIekm5XeQn8
j0JvFz34owbxcedf8cUOnxi1PEacp5m/CMcIGIimCCuAQcm/GvcYfxh1XoUVrxtrd+O2ZvHVNfuy
XuetAJGqdTBZfJAg30jS1W/oOstvkw6StCgrmtndYBK0VPm5sUOA6vccJwNIY3VBnP2iZn85cwPt
gZKQhNgMwSWR/cKqhGPjNsAFTGoKlY8Tp9FVuCDKMN9LK8nn3dvQvVepW31JrAIYXDEGvQHtmIrJ
MvNihopDiPdXyAERkXz6mPS7QpdjfgZnbNo4kPUV9BK9gXdZI54aoOoJbP6i8IOR2k4PFnWRDKrO
Tho7tLFY9tFoAj0RVnOTU7RJzjN4HUgv+ikHNeoXmUUSkrAjibsihsEJO8WiHDh9bmJXC97jnG8G
nMxlPxNeRzEimoCLJkt57pt8psaiFpVXksQgEC51U2H5W6IiA4SdThfrereSvW5UBBkp5AN9hyh+
HaZGaZ+CBZLNHp92WZ+PbaC0U77bwDnpZZ6pcsVRHeeJ5uS6vdSETrzFskExBjI4sbvc/05UZdB9
G1yvyhdWj1V/ScA4IE2IlpGgKUqaTdhhQtaGEdlmIKG23NFKVVO8z6hfitSGaljp0c6F2+9/JMAE
7q0PEWiBKlV+BAbtkL0Bl8fcCrurqm2RYMi20y+iBCazdDstM4mKD4xpDPQb22edUPJUtKE3EUUQ
N58jbKvaWdeKon2fhUQS7AMieEbO/bkIblJOVwCN6Eimq8GcMzTM3G0RTgRN624S3xTBWjQ0vN/7
aU31lZZAc62M2gqXVethN0RCHQ1bdyw8D2pLn0ITLmFVZBx7bpWeBNUmJVMcEDiK1QsqTohmE3uu
hflsLtG6kf4GnsSpy3JZ93aWnFslweCLiAoTaQClGafLGG7cRWcaE4spSXdhC7bTEpdItb1xW2oJ
6MIal/CVl4cBrC8378c9Khc9hxbYlA819MAvdjZNAFDcyDmHEl6cA/8q56Ghw/P24VYRNaS70W6K
valaBH096fvQrlk9c9ZdsfIMJpWNg3HLB7GR2Allw6KjnA/aobuF61rc+y5H9HOtEqW9gd5VkMlA
0BftjblKiQ2xpzuT+DWnd+FJ/aQf84hE8pwFIF/Eac1ZnmQboLFlmbsK2EJq02HslRWuqOQZp6FZ
QnWgBth/Y+uNDXuoXFBaHrYDFwC00zCrAkrVIa+hlgar4MUn0pmpT+M0lenCYrjuQBHW/caPCuvb
UAS+BlwqdopyrRxq3ksOUdW04wTWTO/tsg7spQvnadu1oZ2fMKCGdlW6g41+u+rtG6WXRbiGrxDc
215SKqgSzXgiEi9Tq6KC1bcxi6ID1ZIR8+Cb3vuknHL+lWmfXLhup0aiAcbsNm3r4kOv1bZaD50N
o2OBIy0zz0vLZ4yFfmaMH2F+aMGqqENP23m1EJeoMjih1mVkIMsM4infRw1wsyWbj+CamcT8auYo
KXcEE4cPgPuZhDFvmOJL10AGQwA0g3Q0O8oz7BRuIMBlyk7fQl0uy132yOdBkc+06MiSvMXmJ81n
sGa0T5hxgiWwBBlctOx1dzr3qlDcBeXg35SmhGkIbkH/7g2BBw0D/CarTV6m7XrkWeMTMQu8fX3l
zAtfUH2we0O/r2TbdkTL+A7vlcCs78nAcN84QCEiQoMT0SwCJ3Nu4wH2AZKiwMDfTWHqVIceyxuu
YcwtNHYxPXJNXeytlAexsDMZposolABZfKOeQ0MK/SO4bOp8Tg4qaYGmiH0ihx9wi33pj/4664iu
IFgk4cdHxlTeoSMnv4JwwObWhQVzYldm8Fnrsvy9EdggNRy4lRGzXN6dI1B1dEgfDdss6foYpMKm
IVwiY4Xd15Ge/ujwT5/VTuP9qIdO/9Ky9Su2Y0f6ip3oIFUqgjtKvMl+JfaN1ukPfdtReh+s0vuk
h339I7Dc3PtMjJJJVooOLom89jiABJGItPtA5yJ2sqUfAKLeQig19JWWcFYw3+iQHJb+5iOAY3JE
mat/FE2edZzdrrRCOhruIihFDvxBwa7ADKbX5BqAGWBgdpXxq9ekDMepg1Mtykv6pkcVQJxRVqfq
0Fk4RpyeSqhg2ynWhvXoDdM6Trp6/eRAdvWz+PP0GM0p60lJiHvkehSoDBMDB+ec4+tZ2hCxKBg2
QhT/2ma9XfKMcVtjjCHAHgJRMxjdCpiEu8Z5312+fnWqC8dXdzAcUQ7C/T7Hjx2e4ad4BlEZMbvn
3NbXaOua5SCy+9cvMpeT/q56zbdIm4/MR7AllO85dB5eBI93FgxM5gsNEfayGG0sbTUa/LUP8ovy
yF8a3xce58vXsmeLItILWvuH14IKU/vweJGOsOlaNb4G3Lh3IXBCj6jfKBYfNTF/3hih1XPYsDTp
Scw/5klpUTPobiek8HGmYfaxgemwb0WdvqtKPMlQBHvMNvjvyyEqTyCZqTuNTug6MEs2nIXPvNAr
+RlcWnNbwA07mbQC+ejrD+T5G3axAiKFwtnCof24U975vpmTvWovIizL65Z22U7OITmPV/lPAe93
ahlPHvjzAl74UFW3v5095NnDYaGFv/ZHIQ9tOE/ecfm+6d4zs/CO/ijkGeY7BjqNPDz3tqKpxXj9
o5Dnvps9JYysWeCINI/BVaNnD/7rd/sdJjZQU+w/TDz8s33/qG73Wh3v8Ith7nEVFcHHPFaKwrQ/
DgcxjA28yxN45cQ1bscUI8cibtrmziDSdP/k0bzwcR6OxcdLob2cJxoUk7Y1Rx0+/V7It4jKskRv
i7t/2cNfXQCrVb804P+8iAM8gDBOip1H9yMKUTZTOOwLg2K2JcJ+rUXlW1/VCw8NqT82YLyrOq6f
o4sMKGjY7PV7Hm5zDyRG3+XC7AnfKb2LX3tmdPKcuR1Fw2S2mB73D+1M7wOvZ+OFJms27SfQ3Io4
r1f/zmWYyOboVJ0m7+GraWyCPhwfbofXmB/aAICArmfN7vWLzP+SvxcC7gOrgUnVmnYg7S76eocX
iVxYhGMPTxGm57btG0RQZm03wOD5VXvO/eUb7vzjATdfkG0DYECUAwAl5sX3yQQtareq4DrCNWeb
1RDHt2SGfUvE+NJd8WnTpZwFSdhbDy/iNDms2dTcdSF5H4It1ELvKQ5IDewpnoa33tTrl0NzcXg5
qA5TN2nGTktda0OB0Fo2RUpS5dTKDfNIef36O3tseR69NLpmNO7wu7A6HSeDTnZtt/mQEXnYZ98g
RoZ35LJRHJKkKjRoMQwyU+JUxVeD3dlEmFGDYaUf2uqj7uOqWo3S6lBGE774tSAn3F459FO1XUbq
d7qYkC1+rNMypTJSB/WuzWO9u42T0NKuq0EILlvXpbF+/Z6Ov17kS/j4kKehnsD8oh/t8TjzeYgZ
ZxJfTR6h21fnqVCSorEXvtH9f/6ycHVbTO/gTKi+PtuO2JRZk7HeUYTR1xpV0mVbjd3DmOdEyDVT
Mbwx+b10Z1wG8Tt7Zos97NHgKEejLvxql4VODV6zG7dKDf0OpG/84fVn+PzT4s7YXyHeRYFi2UfD
kJQayihtubOnaSLWJNdWSRa+leP9wkXmGXxuLtFv4BR8eDttnNlj5OU7c3C0LUDlHKhlamxev5MX
nhlyPpRjtmmiJzyelYQZakbrpLuuyQugmwWFRN8Hwlla5RsUiRevxAXwDaDZVfZ8u0+mI4v6pqkN
+Q7mdHgWAcTa5HlWrJM+MH9pXz/PtLwWfJj8h4HOhHt4pXIkxsXQ0t0oNKTuKab2kPibN5bzl24H
g6VjIQWhE3gsKg8Bq+q1E+96zOWL3rLrbdBQ9gqzVl69/opeGgfEHNPnpPEEbeXodnqS9kpvTHb/
l73zWI4cydb0q4zNHmVQDrGYWSAQQZFUSTIVN7BUhHJojTea55gXmw9R1dUMMJphrN21udab6q7O
9HCH+/Hj5/xCcePprBiM2K9NZPLeHuQQnvDnmpGMgUZc2qpAZw/XzFLnAo275Lyw3e+ilNN1aXfl
9YCq2X2u99MvrRzLp38wJFgmEgiDdpujHw4Z4Xug46B5ns5VtEnCKN+pg5adAxXKz6epLXEQUejH
vD0oqRZ/7WFIJxcFx0U+yo31CuVi210bmpg9Y5wKpJ+SmfqzKWLc5hsOG4LE6ULjbydYwi4Q6W8G
rNwfFIeh3U8G/jFbMln1pizy4Rar4RnjH6uoL63RQiTYcZJ84xCCsJjg92MOCjRv10saTtsoxeMN
sqsb1xuaVI79sYl084aiWt3dJQjtxjsN9cfm3opzBxeySkU8UM74fnpuoGdU3lDnjr4L4BvqvR6b
UABiNg3WJJUe3Oq1ljzHAleKywBnPrGtA6V4VEalLHe93qggJ9PhXJ1btOEMSurXqt6p2IFWLMbG
1vBONfTZRqTf6bJw22QB1htuilsuYrrODapSwTcLuyqU8bWlKTKmwXNlisY8G9N2+io7E25gIlNw
gFaVQERAbhoqR6eGXiYoV+zCUOtTP47U6QpXjgJVZRvJG7pvY2f5IW4Z1TnwI/pdNCTcmuKKjVAr
x8vR6HpOBPEq6SeEpGae2LQx6TNtEtuKdQCwYoi2AcTGrz2mrvxfmj57jpopvakJZxLduDZ4qKoJ
/fEwDkr6gei/giJepMjprygeBpPooYdaOW816OfXVCbRG83dfPqlTGWtofLeIHTcRVkA5h/VqQ/t
pC1OzQO+mRhE5q11Hk4dZl8oDtPHyJGolj5ljem+M63umzuk7Y+AA4b3NL5pllfNdf+YTHZxH5X4
OmI3PmbCOK9GZYr9Vh+0qPeqWDhXvZ3EyTmCyulHBOcK43qOBgV5T00rzmpnlNpmhgN0VpfVo6UU
Mjh3Ju48UESluqvEYA0e5M7uLApGu99UnLV7cF+0Uo02Ny5bJ00/T8KZn2SYadfolodfyPrHdMsL
OcV2p8pwBa3x1X0MrRYraTFX9tdscorOR4qqjTd4M/KSKW00aHZ6Av6TDdk2P6YgtHtU1jUZ+0Zi
xd+7KBG/mjaeNOSKYeNvkLkoM9SUU444+qWgVxFNlc9h2Szqn1Kilpy0WfR9HulIXQAKDuJPpdKw
2rOwJvpgbZvGvinr5EEMeHBskEh2sd5pDbvYIKGIEiXd8RxbXKrPAGlhiFyHtk6nrcLL5KKEqDn6
HdV2xNfNWsGiKg4Vv0M/4LNhZ6HmB52N3kkxVhLfp7qd5p2DVvdT1LsxB0ntUD4jpjVbGj+q9BwZ
q9rHOdAU1Y8cq/5iaVVRnFvjYv8+TdL5LDGwRdA5mmZz55pzF22tPnU/Tx1dXN+oYjSMcfEwSxiZ
Ydr6kSGzT1DcKKi3rtYkSJR15rjFAzD7ic1c/CDjWTS423HQb0rbzmA2YLrwLKeC0v7cYAyKgNRS
TTECUYHP5VugjJI5C2UAF2L67CIPflpNjLzuhDoLwpf02OSutBoIBVKXyPDaVtS3PuqU408Yce24
K1H9pypPV4yuTBBC+qgiIYfPyMYgbuaXWV8ILEF69JwxszXsDmnxSEd3ACxcBMSqaf+8gf+77PI/
bYqEf9f9XlVdttgf178pDf7GWaidLn79r/0f+LPeArVf0/dcSYfm1Utgi4HGx+KYge4C1DtKriSt
/4JNOeh4LCUYEgD4DxRE/y63aDqSiJDXYT/xauUt/p5qy2EmQ8mQ+KLZXEoLRob/ukoyeNfILFKc
BSuv6LsBl/JtOirt2YvVOFJoObzg+Wtd3rogwx3Sc0DbeyD1i0QzatJCbwdUQZxUVl9bV8LkyIse
F82OyAo7LfPfHvAwFdwPuNShFpQ4YCL4tYeJzMjFmSGkIbyxajBzG1EAReu9vSSBT04M9WoFFzAQ
qDiebiwgCoiHQ5EWJZAFC+F1iB8+ocxTbkIkqx/fntAKNrqfkamZaNwtNTZqduzHl7m6ZnF0tbHD
ry91y7vcpulJu12pH3RFQTRaFsXvoM36yDM73diNmt3tpNbkXxsgVdC9ZnkiVTyywuxdlf+wwMDJ
VxunMWLk/Dt+TwK6lg6+HSAFDXH2e9jRH3t78kfHgiMtAPaxl8RqrDBPsyxPBuE1vABvy2roHpFV
F3A5cHA78WJ9XUSn6cEDhcIo1KoFgXy40EOMW0oxUESPmsRADNoNHtECd7Y1nIJr0ffFXTqL6hIM
BCI4tRbg3qQuas65jjGdkuDrpyK65RV60qNhLiGQojF/4uF2ZM8tYPCleAvmkgrm4W+E2dfPtINI
XDIlRwYZhA2+vZ3/9rIfGwWCibtgNykSq6vHu5rjbRc5NGPsyhpDj4TuMbUtzATeHmb5sf/O/vc7
e0n9wW8i/QGMdFWvit2sHrI0tGgAz+3OmrvwIqF38BM90frCwHUbK13NdLeL1uvD20MfO1Xw+WGR
LmR26sDLznsRmHSzxH4pjJDhrqMCHm5r2eduqGb2rrcD9PVQNp7h9FDUwqMnmgAv1BRPQOw3Hna5
xe9eNKeohEdWnV0HfX8h91A5MQ5/UogwGs5oaGo74MQ/piVGNyXWRo9vz/xIRIY1SydmKRAC611+
xYuJK5Ex5KabEPeXZ/mAuZYOJqM2bS+zxLxD9iT4+faIx+YFDxSBRSaH4tVqxAADq6qIQ0H6VgPl
qpsQeWsh/PePgl4VXVqHBi0PysN5DXoMdih00VxNaSCWs8QeoFCc3T8YBe1AMBzLxeasTsac9bo2
ZpXwYswk77RCxlunmqsTRZMjYQ9AAhkjVWpeDfbqlCv6rMky42ahOmCeadGA5PakFP6gKPb7JwR3
hpoWdzPqYeugZ+daiUAqQExoboHv8Jj08wCP77eXbVmW1UkHMUTqwoaDtroOW+pYZ1kLdAHIJnSt
DLTbJtbSrRFgjlTrD9HCKJWGc4ep94mAeWQpXSQebO4QGJ6U/A+3hSNqCYQwFh64tsgrRZPturlH
Hr7OlROX1XIZrSdJXYjiNKVCG02Fw6Fs1M7akasc491iJzsL5SAj31Ba6dB41y+rpjvV/Dlysva6
JPSaBE3mdQAFGuG0LU9kz5gM3FabrPEbIzkFRDi2hFCrHNB3hGuUgw/npYOFmfUB0UWR98Z5EZjR
DpvH+mboOuPEIT62T6hJmsB0uIL3RIOXwSk0s4EiEJVCAG/hhRs6+kWmdsPZot56lRhwGHUllY81
6jc7tTTVE8Mfm6lYyrusJRt1XRYtitbMLQBDICkx4LUVLPwst26vpRaW/2CzCMAOcE+Xxr1YJRv5
oM50KCFWGfVwOwb5/RQHtZ/W87MVJEg3g415+wi+3is2ajTcLgYoAYgXq/jY5URIWGSmNwSZsUsQ
7/uA/5TYvn8UusH2kp/AwbWNw70yQs/sAvwdPXDeqOE2rb6jGGKfaGa8/k7IT1NPBoujguVwVqOI
BoZlGEKLRsLVekjUyP3ZFUP7SwbzfOIBI5a/6/BU27BeaNHA3USHfqHFvNySgKVrpsoLhtwQsBPY
/LLzjdiYDT/WenHrDn2H/bADwpQCSk8lQvCPyLJWg9qibdDHT3OwQK4t9GWpTje9qWyEO7bPsdpL
pJaHyoabonWZ7hlGln1LhwgfO9WSbb8r3Dq+nmi9p77e9gME60Sp8DXMpbGhgIeACH0yEH8tMNvH
gBoQelF5lwLdjs0MDa84FpS7tPbZ4FK8BQiffMHV3DI9gHrdyO/VreGD0HLzMcoFKX0r3bzZhfzg
b5Eyd9lWz2NxhfNJyBTxIb3E+ShKfba1DYDSbZQZfSoTT6vOEGPsqwDDnXd1TpckkaQB8hE4GhJF
2pqH6y/HxI6jEAXcvhH6ddaVT86kBRdvb9sjG4rGC1EHvJVN+F7dEmkZFQ1kTAQc+nT6AG4wP3dK
N8JJBFPM9w+FcB/CULClOYqr/ZRUsVoXIga/PUL/Ta3UAjc6LT7R/STFiXv3SJoLNcYAosELnAfD
WnwolzpW1pIHFK5/9s+hE+D+Ulm6dzV+pxkVU3BkG5s25EarVbdHwEKffhkRflXhmCYfK+H+VSn6
z2ytY2tNQ1BDHw8OOz27ww/alYbZFqS4SC/r8rKlztVQGI7FuYKdh43ti3TAgrLbMC1KYNoghzve
NL0FSKMoKZp7YSwW1KSR8w6TNmZB1eio04lw+foyX8i3qOnzJKSvtIYh4PNdNPlIxhLgJvODzi+E
hVIRzzz69d/DhChRGCXd7/fvDZJ/XiM0M18rruLRG6tRMbE0lO+usqQz/UyNtfO5TZUTaI5j83Mo
KKjUpVAuW/dnaZknvK9y5O1gf3iqM0MfsMePINZ+TyK5sYdiPrGix767g/CTAYOak7wOpEaQiSwJ
l3JJN2DIXQr9s+R/3ADFQMr5/QtJuYleN8mEi1ze4R7L864gCWtI0zUsrbVBsTZiMMorpZq7fzIU
Wxn4E8U5ztrhUA633dwXpCwzKFscrYGwTpKXG85d/2Qk9iKcyaWhvgZoDnM2JVPPO8qcoCoW3KvQ
UjQn2RU8TtMTgx1JF+gwMClAoUtbcBWmIlRgqEsTkAa7RAEdYviOB7P14+3vdGQUnYtVZwtS3DHW
Dx2NbkevNYSnqNKy27ROi3P4ENk/mIwONxTK/iK2LNa6IK46JPhVsh1GyhoXeaQbVxYSlefvnwxZ
yQIQ5qFLW/1wJxDIqICpBkeqbfqPo6tPPnQ6/cTBff1+57EGEg+VPZ6g1AQPRxGDWogWUWBA5waX
opk9B1p3p8X2FVqtp9wAjpxZpBWM5ealF43kzuFgydyBNjYYjAsGo+bCdnauCmGrjvT3V7YopfJ4
hxoPYATpn8OhRlNBh3SwBNyj0LlqZozpnKjpTzx3j6wemL+Fekwut5ykw1FEo4VFMvOWcaRqnztK
jXZPNpoPVetkm9AY9BPF0pWgwj59oYIGs52dx/zWIMDRbeyJ1aLOVOZBjHFMqn9Bfq69VChIfwSH
P//CVUx70KYUrHAfdv35wO87e3trHps2EHZKCegM42m02pqzYY1BQIpHL7Oc6d/q2JYmiv65RXZs
MwXtcOIoHBuPyAFZnOOwCEkcLjNIBR3bDmZN+z2/qEG87Nwhij61czDDFABT9fb8juxTOiLItOEH
A3BwrSNQ9yPF8H2dWGm6ndPhEa71IfaLtvX1H4xE9YxwAoeVovThzOLEVANbjqTKaoRvJpz4jZv0
+QfZ9cO7SxcommCfAu52AZCv92qI+LIWwvGlzGzeNRA7P0PPna8tZzzVpVk+/+qNw8WF3jy9JdLs
dbAXke4m+BLTH9T79I5b4cGxlcmXJkaR8FCszO/V2jofevKzt5fzyAWw4D+owFLlR8lldeox8BlS
misCH7/R+cQa4KYio/nE9jiyHc2lycUvJ/Hgnw4/GiUNF8opscWxR3rEyvzVrsh+Yav+boLh/QGa
+gXBkgICgoF736IXBdYK/Xu114mZUPNK7gJ68SICKzsl6oLCt7IT2+TYEtJpWTqJtLxo5x1OTs4z
/FPU6RAwq8Z7GdrybMD0+cSJPjaKzeUFWxJ4KTDgw1FItmSp5+x7OUef0sDqtkNy8m1wdBDQYrD3
ad+9gkPiuFU0VcA7tJDRdG2VnbipkW/Zvr3njgULqv5UV5kN4m6rPZejSqkplSNwFgSxYcaWeTlW
UJpA1ij/YHtTCxHoRyIA+0rILjJbi9yMhH4uweuk4eheJZ0iTpSLlx+8Pr5k8dR26MZRY11F27p2
UvJadsAYF/F5WItw6zR2seuNeb4YqkIg1Fte1SpuylNhnayQHBmd7I30gHuL+LGKiCG427BTIYH3
Wap+lmUTfo87V7/NXaTL3/vlHNIeg+oVoR4J99WXU+HKxyBlSRdhE24aJe4foqKTZ6PRhyduzNch
kaFov2PMgb4Jczvc70OlR/iEYYudKT2QuMFY7CerSnzHfdpuvX4plgM2XFqGu7cneWRk3i0kxAQQ
NulanAj9utlSnAbNJ0cEZymP4Ae4ys4n3qBO5EULj5lsL/bnSaeL8/bYr48GD0ISMNo0i/mHvZq1
i530lPG68NpYB1TEw+y8TZMQX157PjHU67PuqvQX0XIjh8VkYKm7vQiTmHrWojApadlKZ9+lyAJf
BG3//vuFxwUtJzqlUFrEOmxRZC2TUTIhcwrdjZgEzsSudgp0cGQu2GXQKiUp4KzvqzAv5uIU0URg
Jh3Hr7U9t6ps9ow2U7fv/jhsfaIIfXee7esmirCKzNBKxwAEN6tbo+3xJJqQr27QELl4e6jlQjyM
KC4AVARPqLwtBYlVRMHae8j2tBg9a+LHsOuc+wl+ONoMjfqRGB3hY6Jr777IGJSmJJcZjRqC82pH
hIhchPVIkTMMwqdxwvMg75Xwx9tTO/KtSDOApMAwQTTIXoUrbVIw1tZndgTP6F0zT6ZPU+iUUOHx
UQjJizKdaqxHKZHRUJKWUTB6CbZ8NiAMmZz9t+dy5LgSoJan2dJZpTdzuGINyxOlLTAx2ibzlrLl
vEH3b95ojjGcCL37hvh6SywPQRxJKN4hrHs41kDXbJoolHmVXaC9EmMavcUju0M3jMQSmYVefIsH
09o2mlL7w6Bnv3iquq5XjSYyJkokt1YthvukQXJtEJP57jrxEq1h1wAGWKhkqzSotorJHMmXPWPo
snOzsFV+SXwqar3OJBmF80DBh3bpKxHFEANxHF45g6EdWl8w8sovMe2pi41E7WDDBRmf+MRHNhJy
0FRKl0G5FlafeHJaNywrPnEZWur1II15hz7BdKKhcmwUkqGloMCrDV7c4cfVlbbt5tgy4HJnxid+
Bkzt7tTJO1KMXgIxQkoL72phUhyOMrJlJtEuXYyiNK8z5EsuUNUuH5q6BStpQ/3/kqVpuamzvLhO
1VD+mtOoSxHvSJprYUfZiSh35PhQaViQYtSeKPGutsxUOyKFHMbH5HF5D44/Piusqn0w21k/cakf
GYrLh9rdEg5c0ujDqZsYGqq1DrYjydroFu9SeWVNstkNM1oJ7w4KbBR0MbWFOsCNcTiUUUD+3bfg
sAaufjhWjq9NglBK38v4lCDtkeMAVZPuGAxEKOrW8u9fXHzdoEwBQBiqG1pQn1coUd9Eio1RfG8p
u2ZCdfftuR3Zp/RMKbQS85Zn4eqLuSYvEEfLMCKtArFNijg+t9SpPhHr1h+LNYOqQrsUXhZpkLGa
1dCKqrVrRpk6GkFVG1m+6oTxYyKV92IIjYWAQ6ZHuZ9PhaHG4QJaE22/JpU0vOnabZRUTbZj055S
sV+5LrC5GYZSsEqahUgfGJzDYXIUS1GWZRgnDT2RibO0SzzcAHy0yiGC2dsZC5oxhSUBpwFYdIAs
DVpIYe1n+inWx+vV5bcshht0gDhX6wqKLqd+Vm2atyKXBS43ps413zpnhWu079wuC0aO9aWKsjCQ
OBWH00Zdpk2zGEQGvhLJpWtFzYdGl6da+etNuYxCr4FG677Dbq4yCgPlryzm6HtVY41PGr7yXyoz
//q+nc8gbEnoObilc7jXqzZVXVR2jWp6GMrmfpRimYHUyXvTFkp1GnEZ9jWuX5zn1SvfKoc2HwcW
LDWcamuR12IT4J7SB+YvYuFfJhPLOIAQ4BmBtuCJsyzpi7ihwwsZaGobHgIY4mcBovGpz7Bbna3C
houp2+Vzuxg3pYuFkzFo1XcjLhL6YkOCVFEEfK33Ai3DSaVabKAIeKI6VwdpX8p+VO1HDMRLzFxz
CBFnMdLXF+FclOG5HZctYl+9vVgj0A+6IAfOr/I8yWjPj73xE8UWZd7iFwgtFMUoDaWUyeg2OUel
oTiGUcl2zGq78zGoqq4iMVQg760IZlKNqck2k2MXnpdDXyL2POMgJetG+d50rkw9DLYSE00LKxa7
XIU8jTiQAwHm3AkUlKYKktLwdnS79EZO9vS5N7Wi27SiELeo/JjNTqZ5gl8gpNvS09Rpri9UU0Lx
HYss+1K0XfTgTDHexK41x9dZXRmPKp5R38sBSXLsGbFj9xqpZdnZSOoSbB0xttckBOnT4LTVuAuj
0dR2tTtq7nWVBMS9KNaL5CJBiwkLYjK78CxwErPcGc7oKl6KkQnCN1qJjFQ7WosEUCKi/kwHbhV+
iqphbDe1VWZIS7i9/JCNNPJ9MPRZQezuisTDbbUuN5ZVDd9LtdQ+G9NQ9Sg/BW7lzXnuPppitJqL
qCnmn5FhAblr3LHDKMvS6o+wetI7s69LxMiCMftK2hKn3pDURbCZIPVbHjI3drURcT2oXujI6lpH
2vOzXuRNgbqMlX5W+Wf2edvj16ykeg1W3Km63YzjW+33bkD4T0A1S7/N5pTEYAaGjTzeMDRejCWI
4sWVbv0Iklz/3AdxXZyHXc7/o7eLEZqLLapfeVhHwTXIqjndZIZiPIZqqo5bPUuCLzYOR8G5rZXR
vd13zl0ZpMZFMiH2G0dmfalOPdQgYHOw1gzjaVIC6zMl/MbygKBilaYY7VBvAtTwaAHF1VBtjKSH
lAosLRvRlNTdX+poQ8wps2FksztOjDtlVis/uNvSr0j6u+Um6SrZbRwgHyOK8dFwXwtk1PyqJONc
XB2q7JLqWYhwmLaUx3j9psjfh739uW+KRPNm/vzPvh9ldob66niVu07deFWLqpZUSxl4bL2Ez53U
movtbzX+akdp/xhakD2LjFRQIxiVRF9Gig0w1JCqu0O1BR9gqRa14U3a6AS5J/PSRFA+KWHq0K6Y
r2onzsZbcBTW96iOhUSwLRfVrk3RjNkWLVr/nlnljnWV6E4y3IqmNoxHAe8v2ljOFHIYKgnRLjeT
zPClBenaUxYVoY/gJJpv0dKiOoM6EevgcUQffEsMKHvXMXyvftMrdfq1Rn609MKxEvMmr+Lpi2ym
Clm8PC0S56la5PI0Nx6Lq9zKIPqVe0U9hV7WtzqakVWs9pp7bZv32ibda/GhjVR/hYDU34fItI+e
u8j25UaCXNrUNE58WYpOn/1WC20kXvaKf+pe/a+VEiXAxaFsgOEfohCo53ULiGLGxf5KRGqmnSdx
l18Vf2oLtgkfb5bmU7ZIDxL/m6eyzeiWOEYlzsH3lQt8qSy/lXvtQkOxKtR+9pqGxlCnkAFdpA6T
verhuFdABDqK1paA2PE5itPwrt+rJcLYnDsvpEWNiuJeUVEZavEs3WIXmrb8rsVmeIc5MwKMcaYW
01kwSnQIQzVBpHHaCzaWSEWNfrUXcsTLBlHHdtF3bLNK1/12L/voTnquY8OEbLjfAvYNzzO7kWha
jW3Z6RfURSXyALObD49THfQfQ62D1WhHtWN+rswe9loiWu0p0EztqUY5r79ECBIFSusvOcq9NmWJ
AN71xPkdNkNe698Ure9z4n+MPySIz1Rs8WNI76insTcro8ZALBWKha6O5mSBV7lyEYmKEhycnbRz
zlA9zdkD0nXT7aAl003tIqPgi550dIOkVAW5DHuwGwWC5GM821gAAoRDTtWKuv43EC5MCtXYGB7S
aQSt8aXLZRVdVG1tfsoyvyxr67JTjex5ghUGITYS82Wa9pjf5FBXkbmg0aRvORoNtgm853Ov1BTe
s26AOB+MNC29NNDcGjdVrjsXolVUzc/VSn0aZqKAj9sV2kERyH3mN8rfpRnoyGWKUR93DcVu/Gsz
E2RvjPjld8Utok9SFAhkDYYjzW3IgaIWLnEP3sxzmRCmM4mXJtBj+36O6ZrbnWaEPpD84NJQ1DTd
oGbJbzfDZHK3Al2/H/HQFd2ZAxYn9y0TeVHodV18EWPNGO0M9BsozqLNT2nWnRFNGxU3Q859DNKz
CuuRj60WD/OWK6zuvNaZxHnvVi7SdulCtZ2sEVop/SfhayEhY2sS8j6WeAkUmyjtSnNDUqBw9l17
7jfQqZUP8FqxnypndJfORRK5cA/70dyoaVXddHJEDa+1zWhjRnOwVcHBu5uqaKw7NjqGXHnOBf9T
M6Io2JhU8fubaQTld92MaRHcwmIcxtlru8B+NqVQlF2HJoCKJryjJ9sGion5NEpUS87Y1nZ7q3Zm
TOzQ2KXXuhUlOih4K7LuY7Mh9sUYZUy7KA5MlIx1qItbs1O66kyvJZiquJlFcq1IfdLuXXcQ+pmS
BpF+wZOn6C6i2ZblToviQewCdK0GWJ5y+F6X7dDdTkln3OMsESAxOWJI5JwXew/NYO+nyYsYb80u
xmbz7YT41TNCW55oYAVo4vNcW7e9DByjCOcTPAbIv9tIz8QmNcP01raG8O7toZbX0SpbXZory6MF
4D+dh8NsVTE0cCMGtjI2KFPuJcvyrdpgr5utO+7w7Owu47DRL5pymrdN052yBzs6VUALFPgWIOQa
QzCkKmK/WcMzBp/cXdUK41MVoKDrYHZzou3x6i3DqtKN50mPMg5SP6u3TIQbiD6hjegVAQ1gRTPR
2yzb8Z0lCtJ/pH3MRROH9gpgt9WCWmoe2AM3l94U6Taxyb66zkTouVUr793fDjznUi8AxkS3YVUN
mVWcMtoZ+K5MTRXtUgNwrIhjtCgjy7ghkMW7ZC6j6y6xy8tBBM7Pt8c/tqD7Zg6QByTy1+NXiWLn
pHBAyp2gOpumALsYQRv17VGO7RBoL1QtoA4tMi+HC1p22cxLajA9pcaOxByVZmvaqFlOQ/B+r2aK
8zQz6EAApXr1RKxbs0vr3AHaEbvJdqYrcG01wvn99oReL9syCrwGbjaqS3uu3osHIq5gZDBUnFBs
Blet987oD2PSnli213URVAQWRw5QMZBwKaIfrlscO6APQoZRGjnc8v62t4nI+g0I6FLx66Z0bsZm
7Dbu1I83yKkr22JCXNcTgE0unKbvKTSH8eKDmp9ohixH4DDm0MlHc42+MagMCsmHvyybqsYsSKA9
c7bU72EvFCwAK3PXBaToDhy11rO66BQQ5NiyLwI3C1SISu1a0ilw0U7gSl0inZZvmqwgiR8jY/v+
j0sLAp8XYhlts1WVYUy7oSVyYoGKAcOuyYYvqjqeali8LjHATaUwA4ca1hHTOVxALrTYCS3uB/D7
6Ha2WvcV/XDV05oUyXNMmv+c1H8z4P8nHc0X3/cVBd6L6//x+H2I5UsS/P7P/GXvYP6xqPLQsgR4
huimIDj9KTpowI9HDhIEMoUgUHI6t81fLHjsHZZWp0aPeAHJ84D5mwWPKQR/D/9y4ejAaAFA/g7R
wX07/cVBo7NPwkukAea4bxKvDhpY5VR3qPLgH9432o+AUXniz6lbP+PKEFUNRgxubS9q8imiQhuB
wnJIbbRPLMsFg9Cn4S7JaiHu94v4rv10W/7OH9AX+N3iB/JfwARkLwr4n8US7v/v/+ly7ExebpT9
H/lzowjxB6kH9U2IEcgC8er610bh33CE2StwB+EvwWn5e6OgwP4HPUncMGFtsS2A3v69UxS2igEm
io4WILplGxnv2Sr7tOTfWwXMLfsN3icRBSUDoJ1L9HxxKbFNWitpoGnldhopYORTFKgdnLIUn6oj
bHtjArHnmWg4k8/jXoyMsj4pwwetNs0Q02drruA8usl8pvQFKiQBjk/NhQZ4cdj0FXICl7amlEjF
8HIn26sGahlAp6UNrU+1AJOBJL3La1vJ/S4CrOGZ2sQtr2V2/Ss0E9fYoP9q3APZKGvfrEshkXBx
G8vn0dScm+FALbM3yq9NZxU/QyW2f5h5Xfz6/2DjGgSl/7xxr37/+J6v9u3yJ/4KcNYfYGb+tVcN
8QfZM4IFtBvYsCh4/b1XDfMPQAc0AE2QWqDQl238l5IqoRB5TbIp9hif0mLvvyeorVlrHCOoFhwK
gGfoNLyy4KvbHgOMLNU2I+YV9RZaU/gLT1Us6zIb0XpVWWj9aIF/y2yqLwoY5cTvplR5sp0aYXYJ
UeNXl8Qa+xKp6084lgU/UmAIpl+TsNwFgZ3iE5MrwexneZY/hanagn6pR2qQqZJeccLTfBfWGa7J
WaN1szcpM+XMpO6dnL8zoTAUWtpQ+qobDM+ycsWnXLrJI1ja9DHIe4Cn+azYD4U9QGrDga68yrJu
eMymNr5RevSO/ATbTeSUtdbayVoGkW9Y2KdryqhSnBBT/bU1tCDYtG7tUirAlPMmama73NhWY33q
eow6/FrJcwx7y64sP2j9GGxdc7E8QfC/SHGZ6RCDqFEW+xbG5S9JASzxq6nY8g31elspA4JDfUZr
cGNWbojkZjioTyZ3ybWN4NAXI9JupMhFtFVMlMI2aZBOO8fo8JlbpL52ULMgCFJ9171A8iL3gMYL
zTPFBD8Z1271spT4TuzwmIyeUHZFCjCX/bQYW6HY5+VNZSieETlwAbUwT1qf/7X6nptKVWzA0mgW
HhFyeOgTJ7lpGqHeGqoCwjHqqCl6snCTdGO25VT70aSpwZndDOI+RsbkyXGCzD3DcAtmYRDNpN0V
NTS6GwUmGCNNrtukqy2JVpkNqtGgvg2GxpTdFzOwwtzXh8H4FowDEmvE5AJ1EDurzjut03/Kok/P
1NkNqt3kaukzapfWrziSqFLPNe2JTZor1m+Wq8p8dUZxHX2qNGakKbsw9FGhWuV22Y96akplZ6m8
3HjsuO7klUnoZrs6NiNM9Sw3jTZhktYfyQI1fDWC2BB+qDrBI1L71XNh4PNDgLZbhQJs2jya5Zw9
SFsm0lcSPdM8y0ABtp6F8xWZWGGehcin1efvj5PX8c+6aIrndn25Q6f7WbD2cRi1//u/WhoANOat
aHoXxTIuyzj/3bzMBPZ/6s+IimrSH/T5wZnslfepevwruoJy+oPUgKIBxT4KCC/85rjswavR5RaL
pCpau/9OBIi7i4cmkAFAGJh3QiJ9R3RdPZIIqgB6KSYQYCljACE7TANSoTdT3efqFZY/yk6nf7MN
hVtfvFiTuz/Tipdy/K9HAURO01rb85a4Rw5H0ZKsNMsxm6/cXhjbKV7sUiKMT94/ClpJC48IAAJK
KIejTDTeyXvd6Sp3gmIzt8qM+4QYTwAq1kk2S0aGDfR+uRZZunXm5LgKNmJ2OV4ZA28wP3LthvvH
jKxPiubWt0jJDc9qI6pHWWk2hiBB6AhfWFJL/Jjm3Kmi0JG1hbqxL5hAd3hlO9mZzVKxjpi12jc+
hKbqcgqM4sQz99isgX0CMySKqdBvyRhe5ovgQEclCsvhKm5RLfBpI3aoOs5Nl+FxCvVnQ0KmB14/
EtY3KlIvn+e5Q4PRqNIi8gtFH04UMpc3778T2CUdIEE2QE/vCZh48x7+IHpweIpSZr+K5+IHdal0
p5H+9cpc7d7eViQy64EAeZB78LSj8LUGJkal0ZaxXvVXNE3JNPHG3srZyrZVaIw3yP+7J8Y7stSg
CGhXU1Cg2sf5PJxZKLsmiVVm1ts9RnKRzP0kHcZvoiiaLwpExsRTst5+Dqyp+aXRdn2m72BTxp4Q
fXx77q82F9kd/hVQgyjV8vBd/v2LV0KDRPWEQKv9ISF++FnYTpuWI3jiSL0ehTO7cOWo1YD/XOLg
y1HwvHTjNHLFB4W3yllYWs8ahlV/XlH/kat9ZBDIjLBjeGfz9nKXz/xiKo6Ra2zLsryqRAGiwdaq
T7FdaF/eXrAlXh7sSop8OrsE+Xre+eY6BtVdV1J0CuSVoYUx8EYUv6ptZ5Mp/j/Ozmw5bmMJ00+E
COzLLdDNpUGKEinJtm4Qlm1hBwr78vTzFedcuNE9jaFvjuNYDlWjlqyszH85rhhM/SHcrkv9NaIX
sLNUW0Sii0Mk8GaGhIwPSnyLlcPZHgIe3ewnp0UHM1BIGujtNa4R9uOc4Ku2Ot3riqOX/mAljpv5
tj1Z2JCRdq8HL1+SL+RvSv/64QlBFwBKDxV43gTbKlwxlvCwKqd9ytwVOz2jEZQnBEy6X0WWNe6d
Xq7mrybru48JyBMfQGNRbATzBiRHAubP1zvhzdtMRVo8eTRf71OHFls5uNGhU9X+qaG9snNsL/eX
HM+WjA4uezTQz8cr7Q5TLr0qnsp4gkw369PRc+o9URl5h53vL0q7rDHQVigTtB3ORzFRghVD1RRP
Nbpu+qdcddZEapqho4lFYe2GtADnr1Cgs39wKsLV7/ZqXvlI8hHJPaY6L4Ufzoevq2Iu2rKun2o6
koGbK5M/CvRXb4+yxWfLteMmo0clixMae/l8GMoPZVw3bvWkr0pJw1Up0G8z10r5kWSFEI86LnJ/
jbYKECTu6ubb6Dnlb57d5EMQL073vbSFy83bKeAPmjxqpyDPSszOd37mldkAdQ8Plr3Ncd+C5XKj
FlZe6NWToiX6t6lfEjqQK1IxU5LeO141fhfxtH7T5zS7tzvhAGzBOA/4afqb2lfRg7EKTl5lFztB
aEvUpT8kexo83CV2HCzwZpkWQMYASbIlhMKRfKKjiiwaOiBoSAotPZWuvYbxovYPk53ZD+Y64Z6z
pPnft6fnYnbefwRVA7YLXZxtH6dp40nTsVwLEV0evjpWVJ5QOd7dK/JcnZ0IhsGyhcorO1O6h5zv
lTmh3w3tfg4jHObxkBwNpfBBkVZxMJmT9zVLiuKPQa2MN5EvZnQQa+rgbalm7l2dr9ngwwxCxfb2
t18kJ/QdoBxR20V8nnxpE3x6yP+LPs9zqMxo1yYdlbEFUXJ6+oq6swuvDOXxDNBYbIqKOEKdfz9d
QDENfTOEmWUkh5mmd5jiLxmObmr/uv1VV1bUo5nyjjI3qB1vhrLYUwLvpyH0htU4GVZrHrwu3YOg
yrk5X1DYAbzHQe7zJCHnPP8gdcVrzTDnPgTFMjwUo8yhhbLcDZMpvjStEe00cK+OJyHzwGsh5FFX
PUsM1GosoNAwngp14DDPAi03lFECJTKtw6Ct+c4z5SJFcCBr0nBEyUaG0G1O1U92hFud04TxrGIM
74ovw6p97w33bVamz1Gl2x/eIbIHTpiCHyDtqjYTqrV55YFcacOlJJsj+eiiP+Bi1A84Qahfbm+R
99U5Xz0ZfEjOZUPs0o0hbpc4igD2hAp1u9k3gZs4VJHrXDtMbYO0Df6WK6UmT8vSR2cGBenbDQYr
ARmJUfr1tPZf9aWflCAZMm8IuppgHxAuq+QuoTodU+WINOtAJa+vAtWqbA02aFy1gegaGy9rVLUr
pI9mJQ8yhWbIgXYnNneWtSB7nQ76AuKw0qCPuqow/7j99ZcHhI+nqM/zSIpe2ptYNHnr3HWKp4aZ
3omHMl5xA6i7D2ca8rFO7Z7zzj8vmFIm+lxVFZta6NXN/E8JWzZIaIB+u/0tl3GFUWjXElrJZo1t
/oRbbqUIc9XCri2n5yLy5kM8lOMxKpAquj3UtWnjUU32D6FG4ylwfgLX2C7qCKpmaC9zEhgpiCrD
TqOdmHzlVuSLeMfJggrv5W34KnmvRcCcVNxIewtMGKJIPvhN2qrLmlhHB62bP/gpw6deAd3ci6hG
9G2odij11z6WoiocY3QCuCQ2QVRr7ZwsoNZCh47LHe6fE47B7l7H+PI1wCbhL1ddXpCSHy6X91/P
HRi/q1rUlRYabi8eJ3cexiBzu+UlstsMqHlPbR/5PLP6JkHtemCuoOMw1G7gMdhl39lfjAKK8s4a
XP14+qY0KXFNQpp486sE9/jUR1ookhX73wlTI6B8e+JC10Yh5CFgRK+Mxr+MwP/69sVqDQEQTAux
4qRi6jnRy7TiN/rhXUs0pfbCw4uLQ9YJ/z1KNHjxYM5uH6LpX/2mUCc4TQL48e1RLm4nRGRIhcku
yfeh6W2+xVZKt6O4uoRmnSd/qpVu/UD4zQtyksBXIGv1R28nqVQJJIYSo0QabEUP0eyfRjBqU6gU
qUJ2GjktyM2i+j0djPapxqsj6Nu02TkUl9tV0rSlWyZSYUi3ettL2FlcZ4x7LSwxUQ0rUTXqAXVd
9UtbLMOdCg9TIA6dpV90L55PrWYM3zV97A3fiEuB/4ixx6e7jBZkziQfvOTYpzK9P1/eUS8gABaF
EQJFol1ZjWZ3KMvG/OJ0rXNqVLt8trMmfu7JpB9XIMkePuq7krYX7z35K2QrjfSWydkmQ12ZZRyk
2giVMlH92olML1jFKO6iOEqOjaZLw17D+qkqUf7RgokcGi8bFEwxymNZzifA8DATi+LRCJ0KZkU0
z8nPUklfb2/vi6MK7oFzSlJCTxyQlPz+fx3V2XPTRcqUhmtZoXIcR6oa0NKwfn54GEppSC5yW0rd
lE3cqXkfwJ5P9HCMsuKPok6VRy4j5fjhUVB1ke1KmZCjG7n5GKfrkhEJ9dDusuJ71jblncrrak+A
+MqcISBJKke5nmLbdmeiGivASQs9zCKaVVNspIE7wH/7+MdIPVcKGhKLsKUnpm6ldR00nbBxI9x3
VD09KsWukN7VbwHbxCPRNNBrkH/+r/XPnabWe6dhlAy1TV6K/aFdXfXx9rfIiT9LSklGAYDKhjSV
KAxBz0exET8s6bga4ZBF4jWzvOVHqavWQc0oYOhjGT8XiZnupMKXkZv4gZk5MwjWlUByPmjrzGuq
Y0wRgjVuwmHI7e8EK+Whr7rlPnYUfU+C/koQNahsAuyjZiudGTdB1MitJB6LpAqdLpuCzG7q5wKg
hF9oo/7guSLHSHxJrVO/mmbouU33AotmfMi0vHks6TnuQhIv550fRCWUAgD9dEo651MwF1jToARf
ho09logVTaJ+tdvKfqoRWfnH1Sf7BV+oojrS7I6LgxHbGJfmo9r92Soijg9KOjfpsXONRNznuGZh
SU7q9jZ1M5QdxaxgWt/eKFeiPncQuAaYMeB6SSLOfzGU+GXtInSNirnp7lMrjZ70dozf6NxYYSzS
MQcUPU+/XG3xgqgcFe0AADDZy5Pkk+x8w/KEkouJBgCQzi3ZM6fSi3x+KUJrilIkLUvXues9UT1G
Ni1wP7ONogpqT22f62hNG/rgazLsRLOLBwBhEqU3JoOKJojbTWgeYk0dGvp1p8Z2hsconbwDruuq
PyzqnmTtZRSQ8YzTQrBB/Gcb0ebFw6HME/pJKaLuEbk1za9JiXaiwLVRpB8GRRkp0nXR6+xKiEsi
wQ4jb5z7JhmbxyiLy52E7dq0yRtAWjjy1tjWgadEhd2J7MwpbZ1PgAL/wp+78rUIXuLtvXplIJQT
ZZUEerwG5vB8q+o4UCdaW0Yns4qH0wT9AhKIUp7SMf51e6QrE4fQoEXfBBXSS2dPD1IOAjuFd3KV
tL3XhrlCsBmkyH8ZBVY3z02Kvlsk7UJyoQNIdE/JaLcPVufFMGrontwe5cqsSZoG+DdapeSZm6ug
tpqmkODJU9pput+gIfiQVp6CzEjk7nzQ9aHoFMsIyE26Ccd0NtpWWTz3VEeG+Cttup/ouNgUIczZ
OXz8q8jYuT9BHEomwvle6GsaKEqSuaeBDv5fZmOC37PN7EnLC2MnRF5mpO9YBfwvALOCzZKh6183
dqmpwjGLJTqVLUZgBdCot4xCK1mbgko6TbY+7GsknaYui5udz9xyrRFKYHCHtxDXOOjIrdK8Uhu5
a0lC1dRA0AsIwnUezKvu/Zn345Q+amVq/un1dfljESYciX7IlX/q2sM/M3NVanpsijdEiYTiazo8
6MCAADfeZV3e/LThwc2B2c0AE9QyjhGkXar2qXf0scWfT1cyqgXGyr+O9envNjO10Se5i6DtuhwM
yGKehyhkCeFqWV360vXgugFXRHKf53jQQNUlGTyIxuteG3B1IhgjJ/7Ef58MgIuIEscGh73Xfhb6
chQit/5sus74LUu6Jg/rWFlxAWkgke8s6OUlTSUJUL4NWpUu7zbRa0Qbl0i6uSej9r4Vov6KHSgc
lkr5DPTzs/JRXP77GiLHC4oF9AS7aJMUGDO9XrVY3ZMtSCxhLk6nMmrTnarulZglX5IU3zXYMtRZ
zrcpmOvFKeQ5hyiXYwPiWkHWlh8U73//FqmO+K6gg2rdZhR9tnAsHPmWCFmWR8U0ps9mxb4z9d1z
d22ZiPdUjd6nbiszINpW2NM4uaeyX3vYgnP1iSKHOvgafnsPFEWtu7oT/2kaSZ0xfJMAoS2pxM1Q
CVIKYliUu/V9noLQbdN53Fmsy3RHYkvkxSyVwmFtni/Wmq1Q0gbVPbkO+nR55w3YaSJ2LaZ2/Izc
gcapMaaTDlnwoR+yPX30K1kfHVHe+OjYI7d04ZXRVtZUt3Plnfqx6g4SJXqPE6EeaDCPA3tdxKlG
ruWQTeUR4Yr0BTVA9PJuh/BrGxYtX34HlwXvlc3F1A/YHkCQ9U7kfdLHtGunHzkepB/PGsCPy34Z
zWoJ6z2f6qKvo2FcTIZZG89XRoG+W+6kxhMOIXt+NdeW1ZJWE7xFoEqom2W1Cj2q0tXwTnqtRH8U
Wj99Gekb/zPM+fxg4J/6LIbhZyIK/UWJV/uvD08oLVCqvVLOkTR6czZFVsWFicvQaR47/DZr0evH
eM6svfbKlYWD9kMaRkCTQrqba96I9cYyckc5taJdPqnY3x5Iov5Hofj/h6+wVDTDVdnllICGzbWb
6j1/vedFJz0D3wtRdjjgo/fxmg+jgF+ROoZkSNuaz5xUJR4gbgR5vHQP8PThB4zznrGK3GPnrxve
xCCKAONAeqVXcr4HzSVXS2uwnVOVko2v+Db9k7au97mpuuRrZ4jdluKVTAy8GCUAvo2PMzcbscIK
bcAAldRyli0ZSlunaRDZIbaVvX70ld0AfIEDJu3IOMebbxux0oOt3Lin0ejNB9oq7iPv2b0q7ZUP
ktZTFIAkDeniZCWxvujlYrmnylrdx6YR9ieknbwwrev82+1jdOXegU4Epgi8tnSH3ByjZRziYXCY
O3e1kIZrXPWQZe3yGQcJ52EcU+2rEeFYf3vQd0nSzRaRvoUWRUHyPH3bqylG2vSUPJ2Tt5jVaa50
5VmCmH7VHeZJuds40+PYO/kb3D4HC5q8Gz1yz2gOVdo6KBXOuv077X3QlpD8dcfvumn9Y+6xpEOm
x460oB8K9Tv0HFX4mOD08aHIo557lbpA74veAt/f2rFl3/M4cJ+8RetzX4xDavsa9pt/GHMlPrtJ
NX9Hizn/XSeMol0xxuW9ZdbNAg4yVvcEja5k3tImkcIAtvAc0c0uTuZliFpjcU+9MpT36A7Xj4Op
l3gA4DWs5552yrEBRFSjTq3n2+txZVczNLma5GFAQdoMXSN50zS15p6WalUR/cjd01xM/cfvJmAi
bDOEMwFsqZutljtcq3nDBxpWKQJ9QIckm9M46E109m5/0LUDJEMcXTgkHc2tsPXc1JgZI6l0qoZ5
fYi1fDhqIjUCq3Wsj+kRyhyRxyzgURuOMVYXm8g9lLXqVjg/n1zMo17GRpd+ro64v/1B11bIJNul
1IhMJ8/nTUxV6irLeeSc4mFuHzAn9I4miii3B7k2a1L6D7oisCfetOeDkJilzpTFzql2EvMYaZn1
aDV6eZ/PurZTPb1EwTJtoN/R26QnTFFIPx+L8ExKOM9EgD5ZggqJK0ADzVNqY1+WzB3WOUsd+61Z
PZT6cFjXJZxF/f329179EWh7kfwinSifE+c/QpRxB4eNpBuUPK+IJsuOZg0xR7Wj4kDlzDsMnv2j
mYfymYVVHq0ozpGWGjv1P+xXoMB0FSiVc/42s+GaPLEVWMCnAZ7FvYX+4cOgYKVoG/aeEOuV2/ld
eh3OApkTSr+bb9YiDzw3ybjBfg1osMZvyVR6DyrZQGgWdvp4e5Kv7VwZ5mEzkKox6Pl4VT+Wdlqx
c1fH6u88JxMHD4GjnQm8Pgq4QihpnPhtRdVSW6fPYss58fh0HsRoaSe91NudCHZtFBkiSTQ46zRu
z78ltWClQTk3T3Bp1YD2TMobwtrrM127klG24LSTzPBk2eQY0HqWOFUVE0mrRrvX9cgMOtPNYPrz
NEKXdj1CY+t2hNkvzz54Ht7SkgXILbTVpAUrrKX1ktgnBwpcMDptcsAlsvM5OnvB+T1JOr/9pcAF
1EKadrBjtorDSj85iqvn1ikRI7R93Y09/Q51UQeL5oL6AZ5SXv61zUc79zVnANxcGlH3ZA2R6vh6
XFCb19GwvY/NSUWXL2pEc3TzyqwxXqv61V9VZcRAQTR7ss+XZwdfAaIvaS3gDnqb5+uvGK6SAN03
T5Ye0zNFue95Msv1Ycpt6WlgKXuNgssN925kQIiSsHZEyM8HLNJBgOlqzNMiIYD9YMSPc2ztOcVe
eSAjb857EfcXSO+Ui86HyaZ1ciuK3qfejYGPx42Fxpw96Ad7aXkXYwn4ONsKqkZuiWxhnE+/vLQt
Pny4+BHwnmmlAWq5EFr00KeDb2yYJ6NE1gzJsr+WbtpLsq5NqCRWkXPCsML87/xLR3SNvIFX4mks
8GtDqx6pMnNNDrdj3rV9Qi7FXU3ySed7M0oE7EcZY80+xVNMftPZ1h0RUgQlKfgdz8m9lvG1w4tn
A5gOhuR/NsWFROu1zjAj67R6feQjydScplJxX4A+FDup+5UJpDFNiZbSHii4bQg0G3uYY0GOQHdp
GP0eQb+wh/61Z3F+fRz5tifASHGR84WK9LZJ0B20Txg/ojJlAgvJlPz19jpdRlr+ckgE9AKpS2Gn
ej5ItRQVG7+3T4bonGNdDTQmItV+6ovIOPSWnpwQr9wzOLosm7AheHNxnjlvUDnOB3WE4k0qYnUn
IBcrBKBRHb6vbUOlZB69zNf54xccwJYEWnzi/SgWXW8/3/7ua5MraTL0lfh0mmbnP8F2UYH0utU7
TctovjWJ5r1gqbl3j13ZlTKokBKTG9N13exKnpG1pw0etajJfHMV3XhBMS4+qujfHT78PZD2OGxS
E5YIvQmTtGLQxTer6NSQVgYQNbVDXDnK/X8ZhWmTPDFusM2WxLweRb8siU4Zz9HPJUwxtMi0cicz
vrI2oD6QN6cvS+Nv+54oUnPlJcH2wIQ1+mQsXokYalbvvFrkCm+uYKoY9K7IwcGYbGH1GixvMxtt
91Qgnvlg5jHK292Uh7aXUbsbm/lpalX9Th+F+eF8EBVzCJZYotB2fufL/rvBNK3uSs0wp9IlXO3T
YIg29dspbfeuzitnW94n0LUkn4ZX//keT+k4l0WxitBN0zo0ksjU8Vtv9NxXAQgf8iTvjhj42PHH
9yI7EVEyHjgIeVxkorldRWYc1WFRafoxUVSAmdBWd8Lwuw/gZgExaYMqAxWJnXKhxm32i4IKQBYW
67Iq922VKux8SvxSq1cT9305GapfxYb+q1Vc81WdkV31h2laQ2HBcA2WsSrSQ6IstYvNVKobga02
AsViMfb5Q4x3Un7AxHH9oZg5GqRpI3ByHIdimoM8t92v4CQM9ajBLImC2R3U1O+NqNfucKcTWUCb
WU+OmDvp3/FRmzEjTuza8AfC4S8FqEpxkOa2il9iD6OyIkk+fW7oeBuHrIjr/HHOohYXIjONhiBP
bfetqFW0xpu2GOLfEDh1JvRDUL49eImm/sgXFLwPdMfV4UFVRF4/SqU9XGG4pMDg28nYH0F2l84R
CVHDDIy5GZajM3eItuprmv6IrUErDliUN72fRvH8Y+mFg8RvbiJ86sxT/RaNiEMe3MjBm1hYyEEW
c2c84IcHHD21O0J2r+JyElda9luHlG8RZNSnKYuXejEeuZvt6cV0Kuv3zClH8xnbkKTwocCq6ZNZ
dLkRKFUpfiWa+8UBYeZWBmy63FO0hes8LYqH2i5QNEDVx7MDFEtb785VR+1exK1HozQG1elbUVH8
wpZZCdfWiuYD2BFUPZ01jX67HQi3WmTUPNAgos6KgpuEdWzLd+4Ul0OS2UM4jm31Cj4oenaRjnvL
BvRn/TgZetwSMixGFWW8Q6iyuzMGxf5k9K2LIFkRRz5qut6bphZ7FqdXf9r/VUiCec/NswnS2lD3
zH41h12J1OmyDnqoNuOqBEoNdRME9BB1v3A1bpZHNef/+Fh49vVLVAw5u9kpqp81sjp/R6VWt76B
zpIS3J68y/guqRPy5ud5B7xD/vm/GuzGxC1WQyQN8zJS22Cgyv/JskS99yK+vH0ZB48tA4wfzNht
pVodBAK4mTGEQ1M5j12laF80oevYqaf299uf9I7gPw9GjGVTZkPOAEu+LRpd4H5Zq5nahU6i5cZB
s9PxqzfGCJGvdSGKo7d4bYoPT49EgK7TD5+60Xoy2LvfdOlI5KcrOeuhcNvq04whru136KQ3/sw7
uDos7gLbfkTp9bh0bnJa46yafMDb6YuhiXfJfFR3/QaRdVTLWbMcbY58/jENNvIAdNvi9uR26+gF
RTG2e3qGl/cMXQCJgUNjkMfwNsux13nI7LkYwomAcNDLvPol0j69n9alupsgrWCkOf1Pwe3/2S66
tricQgnbkTz5LVHT0Ns0I30YwiWv9JNjlekTHKH5Lktj5aM4eFkngubH05AWGI/e8/1qVinRUsOO
gC3dBt2qR49i1McPZwWMAqrKlVhUEvHNqVgh6UFw11pIL1p9mIQmDpGZ7dFrr0wbZGUuFpn7QH3Z
5L0DQvVppqVtmFujHhSLi7BwX0/HOk32HppXh4JIy+egUcgOOZ82TFSQu22qNlRqO0ZoSFX9WYWZ
2FTKngfIlTImb1kpGUJCRY1t21tGwwKFcZnqQB80/LnI3KM1x0YglDF5nYXVf6Gp0T3B2MRVBVTK
uPoC5PkxFpW4ux0KLh83tEphbJL3gJGGiHP+2Vy3Sp95TQvAUmlOVma5nxSYqQkVnAKmWLw07Z0o
sRIoiBdHdeiVnbvp2g+AiC6LucS8i/KmPtYQDTytCdtJm+6qDnmjQ5frC6rtZTX8qSgOH6913l3F
ubpLgP3vgB0u47ssD8k+CikgHabNBaQIe15ruGGhK0yE1sthPU6KUe7M85VRZKcTZRcDrhjIsPN5
zuZM6Vod+LbuDRrADat9qGy1//CplLheWpB0mwjsW/g29jajvvAADWt1UI42de9A9XYj6JVvAa1G
GwAINz3Pbb8Y/kWeZItthJnZ1xKJOhy5R5SdjPnqKEQy+ql0pnnEnc8YXUgK30luhkmT9o8remGv
GZnd3rV7bRgpUiO1PKndbou3Re/1VutFqDJUeffSjkn8jNWQs1OtvTYKTXx2OIuP1/WmX+DUAjuz
WDHCRdprz1ZRvQzKrL3dPszvd9f5vY74mQQj8zVXILVInTW8BVMzFGqVDUdTnZQvupVgmuT0Kmi7
zvu8zOVwcKdyRpJ8FH+byuTVftmk9THOi/JuGErtaGRi5EUxLIc0z5xjW1XVkfRSQdcKPezCNJO7
qUVtmErc9IxbCaqCEhSEwHxyX/ZlfChBQe+kYZfxmY43b3hDKgMDSdqUDEbHIEt3cj2km7DAYHUQ
yEzdDvV36+O3DqVAaj4kCFzZdLvOd95QpyNhSIP3NHnuDy+zo0AQxr/pcaocbq/YZTLCp1Cbpn5P
OfCCFrjOlOxn3j7svgTPu1poLwLW2te8mRMq51b8q/LKaSdKXJlKXti0W2W4g4EhQ/K/MtqomJyl
Tl0GFUvxsI6N9WxBZCv9ZdTUnbrFZuPTLUTNEoQo6E7uGeLS+VhDNGalOzfKo+bgfVKpVR9UiTLs
jCKj57/2/f9GgXdvU0ySPevzUUSfVctq4cUzRXV+Z49u/qQ6I69SNvZbZo97sWkzg+/jmZKOJqW/
pGnf+XhJ1M8Z1RDv0eEE/B7n6XhfV6v+ZarN8f72Drk2FA1kqS1CoZ95PB8qbWreYLajPDZQgJ9s
uuS/O9OyHMbI2xvq2lqB8uCZyF6E5rD5qo7ak4utSHzKqxSnhyTtTgSqeWfLXx0FQSXk2QEMc+uf
fxCGKsKosjo+TcTaoB6M5M8qmvOvt6dtc7DkCtEPl1jTd8rEthGjVqtTj+VsP5qVsz5BAveOTis7
UxHGsF+wN9CD2jQgwdwe9mK1aEtDNCPGy7EvGo4RqJ/cLOc2TLPROcxoUj1kinCP2LXseSNfzCND
8ZmcYXCuDtKe5/MITzWL6kRpQ7eYnWfDax2/oTe+c7K2rSaiH2A9gFN0u8mTIDicD2NPqdLnY9yG
sEC0wp/WGBEsTFyb9KBgOzr7Yy6MT5HVU62y4lF37wwk0A6V6Sq/bs/txZLyS4Db4hJOYxpW+uZh
gyKD6WUxT47ItqYB1U1ndnA1yR1MY9pkvjcyBzuxObWTPWUZuSXPwgtYW7o05CG8RQALbrdsLfQ5
WnkuJ3MajT5POX3wV2fSji7F/ofO7aI7Sy3tX2beQTntStf82KOOVcCWGq1VcNJ0P7CdO18FkQ5t
1Jp1FWqV8P6yF8t8y+N43km5tkI/78PQXqHFgCkF6comTUnjxhAxFjGhUfftZ+rZxrFVp+Y3tA/p
25ZJ5t3H8TJ2vi6c6M/Fdscg8jQ8DBcgaXf2UFcnK1fap3wcyse0KZydabiyGxFmhGkpqfqIO22v
LmMqtE614jpMRhjtgWPQmhhXLX8TCb/C0sT4xwgn9NOsOPbToifTPdWWaickX548Oq5A8Dh53NnU
cs8XI3fXNnMTUYd9168vVj4AA8EtaufkXR9FGpHwWGTFt3datSCf2/d1iM1Dg1+AUj63ibFnErl9
i8olJxXA2F0n7NNf2JyqdJgGbUqmmie2try6SZZQaU6Vk6gnjvJaj/fF2MUvuDCtx8Y0UcmNh+lh
9MTw8VmFZgSoliucDHZLz+mFBoRytPJQxJGt+iCRxA/NEv1vt6PIlWmVHVfSHp7ZQOg2J4lylqG2
WEKFTtEPwUpf76Aq+gfd5OWsMgrnCF9M9Hm2ilkZwDnhplUR5lXRuT4QDe2lmBcr9qVm18dgYO+D
AUNmIQGQgz/YhOgCfWQLlZU6rBbd+ZZrgDPJxryHSazjzgG8NntEBipnVEIpkmwiYaQu+iR4MYRe
Ln5HlqcJFLftj7eX6CKbY/LYAexFtgPUwE0UQsU5d2obtmVHjv6XiZbzXT9X869sXeODarIlb4/3
TgQ/j+80/oHQSb/Zd+mq8wO9xK7TJ31ShBHEAwWvPE+jPIl3IyX9xcgr2I8OdH8zrZwnEekefcRi
7bqgnKgX+nOSdE6wVKUWxojf4TG5FK0RuL2qx0E75dbfSzYOAp+Ixvu9AeRwatoJc6h26tODpjWt
CYUJ0Wus5WasqYasUf2km7KXwR3QX4EKDf9gqVfjz6wecYcDYxeJh6VQm096oar5YTVzz/EVpUyx
twKrTh9mtDLzEENieKTf3zd+NKYC1ka/8qarp2Z+sztDj++Naex+GFbULz4+iIBI1GFycwyvEnV6
HCZkimibNDZCZVY7Db474qYIWhL7Rr+QqknE3rL6WU5jVH7pBkckjzsrc3Hxck5pl8leMVO3BR6Z
7RzrSeqKUHBp+eU8oewqPQoTDZrEfxiK/EbW+iHAb0viCo+LZHImEaoDT14YaXij9epjXZrp3e2R
3l8Hm+1GdgovEFEiNCm3Vc0GW7tp7RgKggny+0rUPOB0aB+jdlBPiyHcU6Os8V/ukGivlhe1Rx0M
22scNcUP9Co1KuQjFq0IysUPYzHnLxotvACjUcenmVKQ3K4J6rPpcFrR7sKsJzf+NrLC3MEkXDml
UnqQJAGUq+wmnB8aO1KEB49LhLFiGaQFGu1H0fd3ZQT+TWTF77dn7TKzJlqT8nLngtBhP5wP1xaK
Ni+2SpDTJziGRjH6SBKqd0pU7zHw3h/4mwWiOQKkjwIAhS53U2sweLWuVtt2ITAZmrJu7Cz5oesr
7zVeV607upBX6keXODj4WMm696qXLBPML1U96E2ND6NaRLmDqukQvXp2Mf3V1UuNTuKqtcfByprh
cHtyrqwFrQzQ8RKnwnW+uQFQa3JG0bdtmNXu/Gt0OsNGR2FRbCKXuj6DrdjLGy5TYkif8kRKQUhc
gzdTtLK/cKasVFTTWu0I+idP/Glcxn+0uY6Rpl2m8qmws/YxXZzppNlRt6cD7FzGBto4vImpMHBc
t7K8EdyIsYQ1EFq9czCMTr2jq/U5M/NfmD/nd3GEX8DtWQZucTkm1xFgWw+MgqwNnW/CyJyohdmM
mSRFm6DalOK3SNDX16e4SIzmIGzsm+5zdsK9UyURGxW16cj3Flqph7LpSWzWqF85vagWWP5II99D
L99K/4a6nj+WVbMg0mYn0SfFpmZ8r1b28tsKMrbwo7k1T41tFQllFKua/UUtqy+E9PU1zsvhFaXN
gYZ9l2XfDCsVq49xMW1vHezmyE3ldl9Nq1yAXCIZCuZAn8YvNj4ifwvc5rSgUNT4DWsQAxI2Gli/
F3qR/XAyJPpfJ1vJcm6dKH+raDz9vkxm8glIuvu16fT+px2b4AdEPmXPlRZnyrEdIu/nmgs7hc4b
x/Bxq3n8p40xAfARl9Bfl7yc3xTbjN4MJepa37FW82eMNypXrPQ9VLM0+jNRh2rwx4RyNmz9uMwC
RDTGkm4Jokd+4/bWN2SKoTjDlx2/GskwP6h4Vhb+kEIDIX3UcRxvUw15W61hqvx6bXscPTUHmbGm
9NwYE5Rq1oO0bVesP53hH965TuNXbdW/OKqCkbFt1dNwn09R0t0NFaCJoM3LjmWrOw+lVbpT/cFJ
Iu2ee1WU3E9gc/wsM5D0aCC4wHBN6ylAQWnmBu7G6W90onX7yDVWts8WHhrzS21kdXsfDQXk5wE9
Ti7fyHTXgLc1gmCKMnjVfTJqcYksXxOzq3S1LYNFXYofyHdgM2rkmvOpyOmd+m0pKRoa1sbPILbd
FL+xXPtBelIuvMczu4dOMfV1MAAbETDsRa4dy9HNmsNsjFYZ9FNVPnWFYdeHCHOJ2e/1XvnFw56P
7dJIsYPZqfU0SKLZ/MudWqRglUhXo6dknRQ3GPnHgHWE3f2ssGFIfDFkOjyOCuKhH6VZZfvU5JRn
Z86X9C5NyzG6yzC1+Wnpvd37iLwtKkIGlVuijhrxl48In2X3spuc+lNsjt8z12omOoAWEreIqFjo
HtRizP1ILFH2mBt2/1plSvED47X873GdrBEFI2codvLTK0kwlQByBRzgpSbIJto2utkNqjaoYdsZ
a/B/ODuv3riRrA3/IgLM4ZZktwJtS7JsOdwQtjxmLIYii+nXfw/93VithhpeYOHFzuwMm8VK5z1v
6IO8fJe2F3fYMweet2eM7bykHfTe9/y/UFoMDEi5mOwtAfwBdDeGLa4F+eydZwwXbiRnH4W9CCAP
1Q/+sC8f1VrWtg6b0BN6++17ktlGDKiH9ToL2vZCAXFmBwXCofbCkBJnxlMbw5JdkfC5aUtMU/S3
tbLo80GMOaT41P9Ex9RGxur0P97euM+8n48Yx6CxS4jhK+/Erp3GFlk/PpC63j00Wj51IRBW+yVb
pbh0SOxf/+TyAFBENA4AAceEezKYHmfEKAYdh7ipSYfQ5sRgi9O4HofbJuQaETio3W2GU+SR729E
fRad3/7WaJGiU+NQfRzZAkhlhQJy4Tu/nrhwbxGsASPB72Q4Xn5nMWbZsHG35NDu26/O4Cy3hV25
04UheH0bcQCreXlmFK37U8uV1ffqLMt8lQxl2qNY2YK4bQX5KnzfuMvZxN/+vGdei+dxj8bGgPnr
n6xHvZKjDflRJXrKEdPnVn7AuzQ9vP0UgP1XX5b3QkQAPoY8hmvHy+EjRz1fbceSSTdb2RqZ5qxB
yF3tITK0sm4PK4d6HVpzUA7vKzPPbkdvwR1oc1NHxY5MCxFNS1Cjp3HGZTk6i2EmtrNM5THAAf5T
Ywvz89DiihDrdTdsoVOWKdrJYTSHOKsCoodImPc+e7bsME/viiEIl8pYdOJn+rSLisBun90M3l84
zcqvDn2r5T/TdAKlG/C1/WSShWxGmt4F67H3PM0Iu5HY38gd9GCIqkXzlwNM6uK7qjI95yohTBGW
hask+WKTaGGzOfKjV9OJhYm90/1WZVnHRi5DyVtW1gfBUbuECtvVLjY1Vf/ws2L4Xpv5UB0UgcFm
OOErlt5IO4BRONKoIcCAW0oTOovvfuyL3SZ2FMU8YohNBFuU1sRohhO/rMA/nGjkuyrYpPnIoA9T
pFXu+GvJA1O7GvK8f17FWPzIOqna0JWZ7EN/ESN3sLT39FCOXhfW3l63K/xE5rjqrbaNJkh+D3On
MIKmJaJqopQaJ8XBrdOS3LDXz/AE25+z4czXdreSzsdppL7BfoFtmyvh3qlm1OpjUDh8glxugzwS
3qSrG4ZZFURyjIF+wBQ78K6KecLo1M00Y0uWqtqLhzGlTTC3on8mpqkgPx675RmktR6udUsp8pOa
vP3VOLKYQvgpFCOqsOuPnKtKHvSpXT91hWv9YFb1Zuy7tWZGeatVDUK0jWLZ0NDnoZCdgvQAtY8b
0dtrYt8wXu516LeATvBI2OHDU4wSv02UDEE+JzIvFqJXjOWGaqrsw2zK2jiv0+1+3r1EsDP5dxCW
NjBsfIOuPR/m1LpUejUJ5307J3PTG/iodVmkE3MXvf2CZ7Yy3Fi46+9b2Wu8a6rEFpDhOCaNlRbv
cMaXD9aOgZRireOJrvqF4/HMVgaCh7SBE3+n552UVfrmz0ZOlkviitL5sM2zhj+Rn3b/jC0DLVju
LtUgHYFXe7mTaVU2TZ1VqmRb0zrZrHEMF3u5FFKzRymdTo+9/0Y3bD/vkUO9fEzve3IY2hyDcqpk
KwpUOX2wcIaQoVEPngyL3F4SX1Pyu94SFhinC+zCiBUgslDzavfbUHvpVzxdbBUSPSZz7Gly+8kQ
XGmjzYEzGG5UJORt6VgchXm7lc9mKvPhxpZ98L0x+7KAI9psdTyPGtXwkK7UI82s5jQsZ0eUcTqY
XgM8pqQ61N7sov4p++25Rg50l9nCv5v1anxW9Zb+tlVfHZmIPSK7ui8IPJ/mriaruAjq2Nd7m469
2uCFcsSpIOxAsdlTTEPZYaNNdXdh7Z0bXFo0eJRwqO+ym5PB1Rx/qHPsnXIcjCyC27QhtqHL3Qy5
aR5giIjfjS39x7cXxOurFB4AOAfu0X80ov588r9upbLH6nKSFgvCrtJP+eoN79amg0Dg6JcM1c6+
4G4ZssdOwLc4KbZrl+0dB+8xocx0y6NJaf9gF6P5IMBQgTiDdq9qLqFz514Qv0HYeYwrdvAnTy0r
a67SVBuTDpiGjDq9S99vplV/1jKS698ezHM3Cgo2IECsRKhvT9NYtEzWtHE57Xyrg/q6+KkdTuD8
EOGFFvXZ7g+vWYqcWD3rjxwf+v24LtV7xQ06MksIcWk/9deVKvTvwFnEb9i1uJtn/FygygQ/Cc7L
3veVXj54bi7esTaM276zL5HbzowZGBBXH/7DteiUDmG5U+GrbZwSWyFXoC6trinJ8AVus/z67SE7
MyngS4LMcaHf73zmy1mvy2ayZlNNiWl0wxMgRF3HlIOgAzp4nVulWixsI6vitx975hzYkyOYDkgQ
9zyZl4/NA3dcy3GeElyRtIMjgQL8dBCJ2+rTZ4zD/Quv+cfw4ORkhcj0/9vz7jZ8cqeFidoUfm1P
SUao2U+zdDb2OqipZWSgznonSxX8KOxx+Fh32xbNTXk1rZX/vAMOgBytyjfI2FbzrbKD6bNKiyE7
jFOnnqQ7dR+8zZJV2LtZ8STyVHWHJXVRIG5GezcWmvZJjkP6YTTy8YlM+/q5cD1phobUntwCpICK
1xDtcW3gH184bl8ff+yJe+NsN7fYKdovh9n3lry2t2pOWi3wDkXQ5PSXzeafPyacEA8VFQQKJD+n
/dvMVaOOZrVKajEd6e13t5jVDU/Z6Jg3LW2ICy/1espC56fBBKEbyhAOMy9fKmvqzgkmq0xUmi8c
L7C+9bQLrbbGTyM1PkMcuERD+SNtezl9uEbsLqHglIjfTxsnGUKYoXW9OukmnaRe4tyXcj908zRe
CXyojiY18Y8+m8V/PUUhOgu70L8SQqy3kdnM8xiVVanB66SsumRD+/oj4yWyb7F4aEOR+dPj/+sI
8att1gHQx0SbJzCNmSRQIMdLK/b1qL98yklf28AbedRXtlYOcf9KCW0tqcGyKjGpF260Wk3HmbzP
q7f3iTMMCk4qeukwA/jo7BUvP3al9cUkycVNlHKDsOTO/kDEwBZPWitufJrt71w7b3CyLecba/SM
6x7H7S+6IlF1mvTxatCVk+DiGNynXVFf+HWv9+n9x1GXozhG+XDKcQ9438Xz8jGp4CkdPYX1CTCW
OgS1dC/cTs59ZL4wl+cdBsAC8+U4eBrxkqvXjTCRe+Kmt3EB5lWX/B3+CJdeznPeiBYx1CD8QF61
vpvGMoes4X5uU3jGoJHpl4ZO511ByEhU4F1B8ReMB7oiJp21qTxoWI9/loNbXcF16/+H8UVVwbcH
/QEo2Mf/r5k9ZHDp3cageM03LTGKZrr3/E4el0q/ZAFwbnxhQzHHGGU0GCfnoJRU/9las4gGawz5
fw2R1y7l4e3p/PrYQ6JA/ACNyv2+d9rlMX08GlODgx28u7imzFehBZ4VS1iJh37Yhguz5tLzThZt
a4g6V9QmyerU4xMJlyq2V3Ur/U57v5irdWFnPkN+Yergvweuw4lA+//lB5sQMA6dF6gEbw9xmPDr
bkMvN8V1hzHxU9oM2E4t+eJdDbPbvFOL1ySVaclIH/EPv/DuZxYnRB86arC8QOdOccMhSwvDax1Q
M1o/YabV2zukfA0Oh7K+9N5nZg/P2hU8cPr2BLuX7z3KYGpHPx2TVOu9T1VX0asZBlkVoSdHl8ZW
WayPvnB4sqZW8aR5/vQki7W3osoCVoqWjv3ssFLzTCG69FReGIx9mzxZ13gVmCxoIFuEEyfbRyO8
xVIbECKeX947s15LB5urrrkVVj9FRm3ge0y6a+RMxvb49pw/Nzb7I9m1ABOxZXw5NrasXIMTcSLi
gcoyS4V1Zfbk+f0PT6GFYMNrgLlzqqFwW7ESk5ZOSY6VUVzLqb1ylrS6sH7PzCnY0LRpd24kcq2T
79zvhglkRkyJU6vxaGXlN3uVXuzQ+rkwpc6MGk+ihEHLiW3yqUkCzrnGbNNAS+Zt8yDOd1M8WpiH
vj1qrw/1XahN9ckfkNVON1gc9jrMu9j12P7YhRbbiBH+dwds2LaIRsp4VZCbc2Eunnvobh1IsYFA
iBXzckKMQPRlV1KHarCfjoMiVpCmXRcX5HffWrNwP8pK0y+okl5/ObhjqJJ23w5ucadEK0h2fYlc
qk84SR/Hbqpve7P9OjXLJUfZfSW9WGlsfjwEjSxvR2rdyRa4Z9msaJ4djHnl9C0dO+uqxjUGx9N6
0D4VdZ9WCMBq70OJxdC7fNAumUi/elM8pHcgAQoixIVX3YJeA0BF9ton2Cr7oaxIP5XmYJGOZFzK
5ns1SXmUudMk8DTnjLZP3jXVtUBpXoYBSoDeO1s8I9pm4xIZ48wLwUfYNV78gdb65CkzDcs50Joi
8fTRPWZT8NHr/PlAKsGnt1fDa54KrUG+GejB3o1EK/VyZk7CzEpUl1liVrCGIjPPvS6S7WKOYbsQ
GBb57ODA59taZcfV8te7YO3Xp3yci7sCq+36MAKBZxDPhIdrhaayX047rVAHmpZUYbOtbedCYftq
Me3Tmo4lxBrW8Cu9YdU3yJMyX7tdYST8aOp10EK3dYskt8f5buzGwo06BOAXDBNffxMAaki7rF8e
Tc/25Ui5wWzZVpsVCWbzDeFBUkWEyPcHnTjn+7e/CqfEyZLaGTF7TA8bBk22V53bBT+CfLaJZJR+
Wf8okFo8bA3eMbugp+u4bRt1eb1ua3ab+u2I5/aQbeLrMG39RwORoPZg+c1g36siK24qbDe7UDdX
t4kdWzjzje5pvQVUGmhBVLZ4nMQbyOsYppU+/IerCuFaTgkbQBd5QPKetq5QFMVc0JmqhtKh/+Nl
flRUotTjjegi3HPQ8O68BUklRqJRV92OTlY9ZNLzmqjC8auNfLe05HEwqjLWjHab4iWbeycJ1mF9
CrhNG7HWu+nvAfnhR3uAphwZI2XOMK52FQWpgUW1kPb2vekmTb/JhWm3LIjSlpFXZA75g4YqVJSb
bu1EQ6Xa6znV0yKqsKxn3Vg/hV2KMQJYku9Ss8YKOqtFl0a4PDpLiIrJzI7Tukw5l5ECDodYJpzG
YZ/8pBUTOMfMnbuCkpZkyageVie9rjYNrkYBVPSh8Qqabdw3+iHunc29c9J+G68Dexu3yLFhFBzc
QpVf/Lbqhmt42K5+XA1yb6NuUGPz0VZlNxwgwWVPmq5gJ0qhe7xSpSs91i16YYy5JGZ6qXPnZxrM
KQusxEUx9GpsXUICxdqew9nMn2uUBDgKrXtvTmibPYWpGGc8KcSQx1NAnlG4Lo72xRIVUc3bYHwl
PaGZj2vtYtYjNaEd60LUj5uxDUeiZfxjtQo9j+dez+4Zafu7UQzmba9678Yk7u0wKUM+BPPcfKZK
to/BUIqHZlwg1Xve53XrGn7eVIxPq2tOQyTp68LzIHr+c7ba/wlJRE2rb+M3bxqm750HBVnaBuSr
IMAhNmzNRn0jPzPfjpo/+6gE8yL/IvKxfAY4X4LQLNngYmw/5fVGnAw4xbpNkIRy31qi1ZS5HQYl
tiF8lsBvY7Mhx/6qXix3CKvZlP8hcx+fBr0bf3cscGoFgvy+bX6ef6EF2/IPV4iNDlabpgXW2mV1
PwRyOiz0wL/RUzV/2EFafWPAsorW/OY8WiUxS4fKJBMzzGthiRiOTulGeW/YybSVWRAVqWleGWtm
tNh3yAU7EvCUNLSHgLb2vBVj+dABsHCFrmwd51ps7r72w9pdu16n1weR2tUPEXT7Z8cbeEHBIJUf
uqXW861bKPhR7fvNepOikoPzo3T5Q3P7+ovEKayNKfioUFYNwPPKavz6vh4LYrr6FQZN1Mt0oKW7
lWKJSmPZx3vBnf2mgZFnRvjFZc9FVRjjYdvyDQ8Sz5o+49ZLDGejp9OHjACfb47qZXNEF0XETrE1
5HfCVgw+kNLifgiyfk3ItzVm8m1qOD1WEyx7YGCVj6HvlOtycHJhJZSSJI0OWG++n7kZbWGABw3r
wW7h9PT2VD3li2/XEQEjY3VLFTugcocXPa2hs1r2oWMRqmg0anVTmYNboqBazI/S70uy7mpzfF4D
5SgyhXOMhDPJneg48ErBVaCN/XKgZqrH2Oi8/JGFqPTrjVb1h8EtBHtiVqk8bJVQ9/aarnMseKkg
HIZ1sKN+Tf1wKfN5OnZUR3no9KXfHzCfy66A8Bj4tpq75eCN1taH44xKOMxTDPhCH6K2e1jZHfUr
NQ6+jcI3NyaoTyXJFjxuJo4CHXYaLlC5Ps1dWZlhqaDHRPhoTG2kb8JHgCssWMfEhtg3Iq8MOwo0
1/mZ2aX/2HMKpO+nqZyeCYmkD7JpW42PBD3QKLVK+aHqVqOh7VUsH7DWJGC1GS33scIbqI/dzCeJ
23e1er0yJazZ2Fu9VL3vagwG34/lCqlcSw1OXkjw3YegMZqvs9FtblwWXfdt1Exo6OAAm6LwFwER
jpOYUNdsWoeAIh3qGBhzFZElym6kny+9xK4s8vBG9uc4M7csj5QZwIn3ylp8nXwDBi9JzGBh3d5B
c8Ui6itRF/pHl201sfq6aOIRtPQD/HpbxAW2W84tEc56xX5j91/ddGtvClY7DXbUtTWhe+1KHkjd
OFoEaYz1rswsvbP93MStaPT0K33l2hHl82qw0IbZemibls+S110+xqbE/SGEazd+7LvKUkfu2eYQ
svqc/zi+u3sw3M2+Nth7ZMjQzL+gG5XyqFKg0jtbBZ0dugFuz3FQp6xn6XtbG0t9GH7TfHf5m9ri
d/FmDVACCrXVM8ctxNh3vvLoljvOWGkxZPzWvypLDxsWb12031668pcxDSjNo7OORh83G0Y0tE3r
Ir/Py2J2j3NK7uLV2hhbGQa0Jf4zmkEvj70KWicijXR0rtGOcRxlU697B9cqG3mQ3O2/S0evPhbK
nn8bGrSS4wYzYyXtVYOR4I1ae99nS/dDmXX7jPCizMOy0TQ4IDhyHYXJccfYZZZ7MJx8bQ6maMsi
Lo2Omi/obc0KycbE2zDoluXO1rNiPYBDpMa1FaiUCrTu5RVh5CtbJL2KPpxGK7PxEe3adwYZz3ea
ayk6O5bwnoetDL6Spl19J424d2McdJzmOCJL+NQXAaQp0QVGlOv9jBQSE6dDIJft2FkTcEalZbBF
63KdK2gpIsVWqEutMaZ1K+6RZ5ZmtBXwbM2hX+1I5dIaohnGYB65nTXWYU12qROuc+d9JbDd/gBH
pywfJPyYKu65BZbRbGvbEgunx4F4cssOdm7aVR+QhHC0LXh3cD/pjB6uR04rN9rSnljlomdfd2Z/
alB69MG9bhXB13EMtM9OPTh92GmDscAKss0y1Ay3+62k5n7RB58Ykyl353eFYzC4yzBqH3qlbxnB
P6v2w6hM/c6whDHH1qKIBgUz3RJXbtUjBvVBHw7Kgg8bjN1mxrQks9/VJI1PRH1UPzW98IODJXGp
CUdftr9dIFUrbCkI6xDhvb6G0Hs7cqCJdP+vgKRTs5sVaxFipt0T35y5XQLHdBUHLcVzJG4cKpNo
VhYT3GqN/ZJXsxXHgyjSJZK0JqlMVrP62kxG+6itUmURdk4DU7U1tJ8C/4E6qnGUvB5Sb/gpStf7
hr/ZwvwfFH1SGwigj5R0jJQVscouJHjLRaAI8gUiCtb+Xz7JVlzPtNB+IyKpmbzpSPSeLAIddtUa
jBARoLg+amJeD01W8e/Y9KLpIk9kMAGCuWnRtwrLRKfTtTaXnVqSNoLkgPbZjF9CeyiXabtF/lI0
IRCpeDfllvHV11Yz40oxOTf62o9eBJqpfWp0WHfhMM71s0jnioNBD0R7JamEPjrjoOP/Ujccguno
QROaS1Gn13U/qAdbmcqK1FDlX52xncfQNbxOhlUntVs6peVzQ9ycF6Pob76VuT8l0ikrsLENWC/0
EKM69800k1C3pJ1ThZlOt9gfLPGwQOTVwmWhkRgNZtZr0eBxPS/XVRMx9k2Zcb2qUotKx1zsGP/y
0rxy9QXLLa9bzYNCJ/G9UjXXIo7fNBFT61YPfWqzB+TDNg6Rjk7w+wL+8GnNhfK/41Y9/G6bZsSH
ObXSDDIrBJtorSVyDsKdrSLs9MJ5klPgfTNHr+6v83SmFIU/72wHu66GD0Ppr/7B1Tk54VJtw08k
EaKKvDHIkWvBLrv3Vp94WjILnDacmyr/hHFDqcESLsuPtQqKNrQnHC741rrxCZDd+qVcN+iOvell
5E7nK7JwAPHAjd+uDE+burtXOJgN/yRwHGkKvvmyCrU6UxO0WuZE5J37q/HdbbtRVYqYZ1ZDkx4c
iDmkxjXN0EepO+OrUvkafdB+s4t4AllLQPms7+ZouCWQfFO/CyTi1xBptpxDWiH5FkFkT3+jQu+N
GEJTj1APcCpkKIb+MOs1ioCuMYnILVeIb5ySHMxRMfbsiUKOWRE18yCDSHMmyzwiUVs/vj0GJxDM
PgTQmnbUAhoJYN4pmKZjG+xV2pJYXlrccwWmIOPrX0BXT8r9/SlU3zvDCVbFHnfzcqBTTS+HhlDG
xOlt42iUJIr2JDgeW9e+GEy8wzl/AWj7s7Aw3QlidK35r5M3ykF5gkCzi8RudBcBA2RN8Oniquht
uPKu6uZ7Xc7TTSlKiypRseXLro1a5IgXMMPTbtifn0KOHrgDyTf8r5P5lRebbMylKBOO+uEBl0PT
YP0HQQKeV5VhrvlZg1HF4DxL31g++60djKG+dfqPhVqv5OYEfnYBPT3zKdBakCIBzohT9ClpdswV
+WLw8RNJ1XSo2X+P9dKUh0q5+r+R5/68PtRmzn/4UOA8O/b0V/utmFChNzV9fTltE/frlZLftooL
q/jMDIbSBnedkdbp9u1//6+nEPbrYUyFTjlbao/+aV2xa4rt8PY6OW1N7S/jWvxJCJZt6+CiLx9D
wAd33n4tE/yJYLGZk6XeozcvkfhAhi3DFEG2FwH7Z9+CeeMiUoGqPa/V2j0SorjaF1bUubcmGwir
eaL+kIKevrWY4aJpWpWsPVEW3TyKq2XsL1ktn3vK/uEA67iaMMQvX1oH59BgO1ZJuvXTATLgjH61
/Ue3mH1oaWuirAfUp2VxmniHS2dqL2baJwQMFnGArSGFazvcTJbWRI3TmvHb3/LMEqDNiNQT5QFA
+ylnbi1QnG+u1yd6vho3XEGWAzfU5oOtmd0FePXMAP4RpmGrzPGCRc3LAZw3TfnzppNvbHptKNOg
va3nbbywiZ+bnDBvYRHgRowLwml+tzkvOMEVYPZapwLybwdbfM4qF06stwbZLzNo6yt71MpfnrEC
x+39RqqpYOlkZM+VUVzYY05A5f2DMmPAwDGwQwVwytlr2xFCZr2IZMyX4TCRT+xHa9WOVz0sSEpB
nkkChAXa+PaHPfdcThhCazhpHAjQL0fbR+JdsffXiU4X+ca3oJ1ps9KjTm2kYRbG1r8zNCzZLsyn
PzLDkyMHQhE7A/TP3a3+BM1Ot2roTVU3SWZKSmKKDBTidWoYj8zqHM6+P4z3E+au2lPW5/Vzl7aU
2XNuu8+agMF5cKpmtxJxN0oR2akxsqq8/s5bVN+3WqmHSm3dVWrS+Y5QCMBIF9Poe+GsFcY3kg6L
H3IAJAtX06xjrdUrce32whXh2LWbOLTmUq5wEpp5p/d41TOGKNS0vW/VZjz1mvN5appU52cSGhr6
6+rfQXFIYczPxnThE51ZEDuZGiCeNY8/1MlQ1UYGjgi+mdgtrH4Pf9kDrY1LE/CkicYExJKEY+eP
6mUnvLycCDWyDrWYTZkUOJ88F+SifkZ2WTwOyMd7zAv0Og+1vtp+VcJ2QwKq+6e3Z+JJv/zPD2BG
4J7xRwZ86osSyEEajeaXSUnQBQiy22d5GBRz88un9rgVVR7c5qDxVCWudmnTeb0M2G24z8Fd4KTC
I+fl2xtWS+TrVpeJD58VvkR5bZuDcdxIpg7zCWG0GOQ/pxND/OcajU00vWB4RvuA/HUK10bPoetw
PFbV6N7TjyXxFS5j/uXtcf1DMn651JC27/3mAKUz1jsnG2rrulunqlwmaH2DA3wYOAFaNqlfqe2l
2LIsIPbc2yH0Rf60ryd9WC0R5c2s/eyRiYL9t2vKxacHHQonK9+e/TzI1ZGDAn1rrlzw24kD4sdk
S2e+sFO8PnlMwyF8HngcTYF76oCfBrj7mR2+zwXz4pgGw6+gsD5yJzIvXA/OPogbi89K273lTj6H
NS4YQAYSf1utRtfS6F4X+1ZDTdj5/r96KXIL4WvYaLB2W4jTrictNJsG0gTxffL1ZIYDf2MU+nhJ
VbZfsF5+ebwGuNPDxSEFST/dZGdZpIE1BCLJIUKGtbE4dphqUKw6AdRDQXmR/XpmEHcDbMyXIIXA
2jzZRWRZq04ujkigXsIYDJwJI+bFPGxw6y+cmK+3RV7ur0edXLRmoIluxWMl0Z1eYiACTL0qO7sw
Ky49xXy5SNd8bAwr90QiKEIBuX0Ve1p7iRRydtj+KAQw54I+dTJstl7Orr8ybKIcPwsUA1EPeI4H
ZfqPlmusIUZtl/5iyLSHqpw8iTQx7nio6BOoDP2Npwk0WHbnX1i0r/fyl085+TYQ3moFhiUST3n6
sQxaF5IyXis9qMIDrH54rJ453BCo+s9RFtyiIA2zh/OCxH+dHJZFiWGMQFeReMHgIDmu3dhc829v
b6lnPhf41E6Epmjm9nTyermA4gE4yutNgb5DP+X1gCNA3KKEOLz9qDPzDxu83TMOwscuU3s5/+Cv
aUtndTKZzWz4WXPRT2Yf7OHfn4KKAwcaOCUUSCfH38w2n8qMp6yN4hQixmK/W7Xep39/DBsRixZV
ik2gz8uX8QRhyHmakSoF9TScHW+Oh6Krb95+ypmvE0DB18mYQR6G69zLpwgn9zuacyqpcUt8MqZg
O4hgXR9bv/33QvqPvsb0mAlAQqflutU72uBoFBFt6pv0zXx5SAMxXlhNZ7ZxjBh5I+pT1zFP8YeO
61AO6aNL5rZxvmCp1NEYN713S1WXj55Q4wUzrjNzjppyZz7D9Cev52TOTXBV9TUAC58yZb9zhblG
Hr2RfxPw7TsRehQgIsoe5sQp/TdvtJJW6NolmmV2x3wgocrXMUV8ezK8vtjxFObcPrthpp7mgNeu
Lza5cPnxAe0fqnnD2z9Xa1TW3ng3MKxXE+ytD28/9ExxiSxjT9RhK0WmcerEhEna0rpbQBAMKM+t
a840EFLRZbGhnOkOYD67MbRJf29Meg/a7zvvvbkfPpU93Z23f8q5uQNUid0kx8u+jbxcDMilDU0f
UozIUiwGvdbOr/pSFd+FsuWRwAmcKt5+4BkEj29JTAfPhHYNWPzyidDz9lvv0iYowKH+jc7B9NYi
Xhe3O1QaeQuhvfjaXa7o1YjKWlCbd7jEQG9X0SKyC/vnKxkJulrAeS5a/CqElKeoj2v09H5l5iT9
bJjh4tkYGpgtoS+DZmfv+q0eI0+K4LHMFvvRnSFMVL2aIiy7lk9k7rhhvgXav13/gMN2zSMz/8+8
BBl7OUSlSdNbmyYnMXRqnAqt+HEw1SWrhJN98M9TkBRADoKACefz5CmdMEtXeoab1MCK4ajg29T0
m+N0tIwLW+4f1upfN839Waid2AdJw8IK+tSrFiKWMSLEtZMyk/ndrJq9ecTFV0I8sYtPBWosPXSr
0v85WQPZd70trTLE1pi226K24jj7Y15EGj3mmVYdYvIWo+WczlWLMH8ZZ9ovk9nIqElpksQgN8Ot
BjPwv9XU9E+ZpDcXrSOt8bhC1EXfywC1OQ6wCPRo5NSbo74zg5tdnaXjt23SeDGVD4uJWHQxR1zA
wJk7JXAObwbLoBdj++13sfnynTWny3Y711uD3r7ajMSZcvlg2mpwDyME4Rn8oaBNeGEZ7QvzxYju
KDDIHuxqwr/ge76cI0L4mMmIDnsFyC8ESIk6eC8hiZUhtcN8mLwmu3G7tY+WldWVr37THrc6uJSz
8squlM4AdhEGlEc8W/fOz8vfAcCZ7QoZI2mkiQVRZxdmCn+g7bQjbAbWLETsQIU6ln7FTkEarXDL
bVrGCAGMC/vqycG0dylwq4YpCtkX/No8mdGZb+ZtgWopwarMvq+svL9XnTtf6EGcfwolExxPdCOn
vHa64+NY4o2QtBAejp5JFPait+XVhQ+874OnH5jPyuTjj90X9+XANgRpTZYwTTRk61JcBeVsOFfT
bA3P5GrILz42eZ9XBkSGKd7AP4h8lqRLrXPxhf2zeaQu7i95IdBlOf1R7EzeXgDDq4BseholkFdB
6pO3tSXDhK2ixkf4Bee6fIQppKEFQzCKt1eQLgc3yBaB7ZePrZPQnKa5ShshplBHkZkdUli8G1jb
YE1H9GQWf33IyeKqM+DGyKyQkoV6v+k0+DQ7XUIa9RtbheWhUzFkPZex7izVjbN629Om6LaHkznW
CIKX+QEh4KbhYjXbXeS02nTXCb2vosLUcYSqmKsKQuYCPWfOgyI/yLlMPyDzrKcIZsRwl8t8++7i
ymgcJ6TXZJcglMgeCXTVVLxsmypxAs76JhzbXntcN/61YVXb9Lxmq/f/Sx0wm4OUGckiw2D4z20w
j04oUmE+SF7bhn9QYNtGuERaRlYfdHMs985bzJcsvwhpOl/F/3F2ZrttK1kU/SICLM58JTVYkmUn
sR3beSHiDJzJ4jx8fS/m6UoWLLiBRqNxb8MlTjWcs/faKE+nlVpaBUivUaLUs5BAvzhO1S2JRShX
OKU7zTFXpUOgmWJR85Km2z0qdFU1j7MHiEIyJ6TvRkqhr1HHgN6K4U096IMdIQnD6Fp6VWugEdaZ
FWuPXMS+XJVWvXywcUsty1QDeq+ZK+4ayNA/RVn+GRpNe4qimAbrUEYLIG1oNvOkVpt8pM3gxYXa
Pxjwj+4qhPaP6PuK58pqHX0b94PYdV1eL+S3IL6prab7O5Ts6TaWObfIGN2Mxm6KXOE+DLsSaUWi
O9UiFOTsZChpI/bOmJS7rDO1ZFvkEdXGYcAQt41Mrf/lTEZd+2M1V89qP7s3kd3Uv+mcj5pX93Im
26stUKM4k+RtDLriATdKuws0vfkd1Una+pabOXg0zVn9VcxCOdYyzMCnj/V0bOkhvraAOLb0Rpnh
KL2X5mrJz0MCoFblWy9UagtKXNkH6slDu51rV/2S6YpqIppx21e1rJK3Kpzm+6ST888Bj8e3CUPr
7DWJQbrbzA1GqxEBUQrzuF/HsVXspJEKxD9NW6LrDKwnh+9g9tBQINmxAs08aBOqCn8Y+uyIlKN8
cFsdIXKUVz1SQ4MSkt+Os7wfUOwlXtMZ9kMGHKsDkgLnjK10GRo3bWZG311RDI9VrgY/cyVyHvKB
kNEN6oR0XiUY7p/btluUMbIG9KYpvV76vMja8BV6jfyWm5YN4j6IU4RyXFK6RXbRjccwgvq1Qn/W
HfO0Np5nZNyItJsChERKfsef0QK95SGE1JsbZCkif8iMXLTHQSu1t2CI+0eTjB5UKVOlVZ4tQhXK
C1SM+kvfGuoD8Ox2CflQ3JeG9hlikjZ3hK/1Yx3c6PEww3i2S7e4g2Yn0M04iEOgDY1TdYSv0SIt
y/l9HUJfeHtpC9pMLUrlCHK26Hy1cBU2G4hdLK81JemaLK/ouKUyrFUzcedtSmuy8uZhrp9CrOgH
strNh8lSrF+6ZqQqS76O6QxCzO+0wtqAkaaLFdzJsqNdPVBo3bdlHP9O+2AIv4WNFI8qgtF4DTHP
5AsWs1nuRTNa7MHbKj8SPlGx06wTtfem1kkjnxYjCpNBCec3jfy2yWPq036S6zSHX1FO5ek6wP/m
IqQ1GjzOKKZvR0G20hfQgoG6FXlDimHdNDBFZBKmfxFkuIEX5eYYrdMycf6w2A/I9qZ+ukG0Ykpf
tYo5WMxi2l8BfGnc2H2nEKRiVW75awzM+pb2w/CaAoqKV11iIgRyuTAONlogf7YAl4nqIgN5lSMK
+pM2KY2QXI/z0g/kOJBa0ELr8twqItmxxVCce/bUIFBRZIEDT44l6wDSvaD39bKQN4ZdoW3ipeR9
zDtVv9HNWrYk+RXOSzQ3o6+ReFn7gxoq+8wp+hcizO2nBiztd9QoinM3aa7yqqpZmmxG7CTRRicD
pvUVxMCzV2h1t5gZKib6cEyD53k2UIUO6FwnZJspeW4T2eRPsAGdH0nVzscsnFlTYBqzQERxDzwL
P1UgH60Jrc1NFQ2iOBYxMhTUjul419WjDX+qVJIX8j6D7wAI1IMRmg0JoPjMiOdyLfGqxbm7RwPF
MqTUc/wtVXji63jqxUEgeEcx1bWLbMklbW32+6qQ8aGLIjncKE4l6iPfN7a+XkSjeZti64KmRdxN
7bc1X58XK4XzOmfA2vzSmCu2zXPg3ABlCL+2hV7X9zMW43JtpehY/GiUYc8Tza3Ib5XQ0jxJgClf
cFgXzgolATp6uMWo0xz0VC0hBSxPeJGLJr5zAP7MfugWXbJuuSZ01bFEGe5MCWRPU+0Fe/rGSPyI
2IHSx1s+3cIaRfKUEiGWrPTUVhIvT0Tyt9PYz2L5KGLydKtZsHF3Wsvl2wzk82yndbWdhkApNq6o
WOnzugptX9eL+cYNaOneFehsM690EqE/GEGhVOw2IN3sXFmpNyjhlU3lkK6w4p8Gg5fhIJXbBuil
iuqo6X/jIkmOQKcD0MmhFfV+x5a45Zwa8r726ZACSivNsPVCNnSDr9SG9oznBH1/qcr5aBA4VrAY
ubO1NeOgvMsb9Hvf4AVm3WoINURxIqgVzjU8psYL5h5VFM2A9D7CzgUZutcVDjp9/KOKwuTeDCvd
QoHWkeid5pGVAag06gdiL2t1RbMlcvmVYoYXEvTC8WIcDjeFLAw0hZRe/oKlbo018tx+3I7lJB0v
tI3ypjFLbrFkh3JbiK54dimd555ZGDPfW2hbRzc1Ev4ynoZ8hWY9etMhnf41bIVuDzOaon7reVRL
bEasoIllJ8Zmay6SypdTGoSYAJATeWW/3EWcN67uE2Ta/ynAZf4NTKNuwOjRmvcgRg50ei1nXMW4
S76OThKnHuVvINGGEo7rPE5sQu5LRLY3eaCX35FOUhsfwMJGPwKrKYajPdHQ9YCH8bUh4pTUUDgM
esjFjcc5iINgpQ42JDgg37JeG2h58xUtrOjrkLrp20SNikzIqL8tDXX4mYak2Crc2Npr5zj5Fsym
jPwixnnlBcEIky1AkfcSGSkCC/JCFPCmWStuMf6Etac00yRXTRtDPR3gyu2ojtT9KhniUt/MUchb
U7FlgadY9CmKAlWE5sqaM/k9a9y03U1FMf1ib5Qm6z4toz1wbMEZeVFkoEFuk3t8xJAsRpnpkE84
AgnPVMvpDy6sGHMIjfZyFXdTxkYNFlELac8KH5JcRskqSUJl21mj7qwpJZoHs2hYUvvRBJ03Ju24
y9RanVgCUuB1XRXV636wksJfKK/lSg2C4S4N3Sld89eG78DXw+orthY2dmXbhTz9ROF1Nto8W0wh
I+DUIesXHaBiloTxOcFrBIk09kjrnbF54eKBte72t8izIcaRV0xRhiW1MQBgCexHqPOTP6qt5vUq
qTWxjzoESxBdIZit5NSyYVAUiQqe5PT+B7qVFqdfpxZfNKPn7w+NDkCwKlI+tCLWhvhBz2lp+lk7
DoqHJAQUDMkjAx75zIk6r3Zj54elx6btTcCK53UxTPFPYSllgxCgcg0/MtRUwMFMKFfgOcmbg5kb
/Zd0nDiPpywl1FfC2n3IqnmuNxnHvnodj33xuxhpeCOLj91yF5pW/YztBd9thkFff5vauTS2ehOx
iIaVk2F8jCy2f+C48wHgllVgm1NAynqAeymYs+TCb3LQWf7J9aL7ahr0ZddZJKNHk/2PxH/QL1Zb
kbo/i9YN/8CNSV+FmfPFTeOkH5QwtJ+iZAh+WchTt4krUn0dIbcdsZvxQI5jn04W/0QBhddUloHu
PIqZ51A6Bao/pgsuYS64yfgA+sFch2TVokag2letpRUsNP1ssuR9p1HK9DkP9keqnnG6KjprejIm
dpG7YCQn+nYe+v6+H+xF4lPpfMIQbcYv8MDswRsnkLqIDeoo+GM4KVeeIJXF3QPzg1MdJQJPBxwF
n4xguCdmcHrWfA04+HqRgZKwRmH97gKRb9n1B8MqRAz83R50J7mFlY6mfJEk32sB4EtPoWz1TUPq
7m4boE3RjTRK7cltE+NOr12z+WOj5dJWqdLAuS+SuHgqlIa3KyIiWV8PUZAEbJEC+UcpSkqbQ10S
CFtCLuUnYf621kptm/Wuz2yQxG2NC+lLZufWK5kGU+9LdsOBx/HHeZ4ybrsXUsz8bpeN/WgmYaJ6
buFMz1HogLeOUhoLgzumFFuUmT2/UgV17hEGUP1EQ6PeSqwS8WqehPoTQHT1Sw5pXaAOn8w7s8YC
CshtWqLq2c8FfmVbxZvD0eEOjQ+bREzxfehZRRWENzPhlTdNqzmNX2pz+xeTeM9ZNs4hFCttoIdr
fc4KdWWqjdESno1P50rV9qx/uBR6UH6ZgmYlyU0Qdk5rIwpA+6CrpX6Y+f/tcVzKpX6OyWcz5HM6
rl0jq0x2ay05FlYXT+aV8d+VTmkgUtw1aGAv9ufzEhAFmNzsSsTKllVLH4Sp9PNQbX8P8yLB/7gQ
dGksXUUv+E9RjFP+9FrDJi/mAQjXQa1N/ZtLu8TXIKnf8E1FV5rZZ82A5baChOGqEPkCgXqnGlyq
Mhni5gOOiC+1Nha31C7iNeJN8QPn0JUq98XRbIO6MA0M6oRnlUMD6XUjQ1McAqmRHMNx356ok0pq
L9taTtdkLu+H0zR00vQv+U5pvJz1HdqqtaqxjccD3k4tXZldHiqbserTDdnxKqZf0MG0oZUmYzNh
W13tK8y5z9C69BfBNnaANg8X/1g7UYgKryIVT1jGLLyoCEGyffahIwBZ3jGQktaCMDl96LkzjUGh
wZBegO+HiUMbzoaREnSvaJ/rs/HQYYBQ5qech7CAPtjpUEhq9WhpSB1aG1j6qOCMNZ1O//LxBZ31
2f6NQoqGxVvMJannOJYosJNyUuoJnFwm9xNCuXvckjhMFa1+LEGCrtpmuJZy8b5SC2YNBBeWBORN
qBpOLw0LgWhyKadDM6mAdkXf+S5ljyvP6tIoyOIoipp08+hVno7iBIUzU2qeDr2Nw5EusHGTR/Pn
JAX/7h/AJT4WZj0kGGeX0pEVJbADTQcWAxWcqRute0wTz0Y4dFdmgfcTzqICW7jvdBZMWmKn10OS
ABZpTlkHY0qjG7Och0cyE12v0+kOfnpyg3yJ9ox3kH4/qROnY824tGM30edDy4kTnnJLiUvOBYZm
I7lyWRe+f33B6PIq0HklBft0KPD1ogutVhwqygRaC5SgbvrbQMFbtRBsrrwUl953NCBLxhwB2BBo
T0cjyi4vbLC9B1bMyRvUcSb5AezmnVQTquMzHjDMn/2Vt+TSq/jfUc/WCtVJbI7auThAADEfgcM+
uk1YvX38KV96P+it8BKyRNBNOZtI6XmRDRpE4uBCAbnRzCrfBiT8/JjGufv78VAXrwcEGBMgsV9w
mE/vIrZprP9JJw6aInq2yabpA/uer8yAl94M9BmojCH5kolz9qzQc6ck0U0CUwWIrBkyxC6h8h37
Jv3y3qs0CMJX3vt3F/avj8KHvGRZ0xU9e1BaGrA3CQ0DglrebLOWcqVbV+LKpHtxFIfuIPIGApPP
4yQbY4wQUbt0XbM82oi8r3w28J/lIi3d6uUR8R2zecD/dfqQRERCTLqMMgB62kYC314OvPNKw/PS
tYAKQjjAyojgc/ng/qOGdUKntWVpGodGjNU6y6S66tgW7T75wi2xWDiLmPaQ1ACGOx3FZB8PnUfY
hxhV98pKU3j2mXsVTrb8mZPe3jIMybCLuFNFdnC25sJrHKHDG/ahL0ztm17nJlUeMgTmyQCS5ch4
H824NYrB0GCpxM4W8EGwnRJk6Z+8XiZedP0oaOkk0zc9+yFDntRtM0vKiVYp/artv2t2E6z+j0GW
rTKL/z/zwulNTYO8rEJFZeYdyTOhHKp4kZ1eQ55enJa4HAK7uBa+5tNRpqLMaIMIcVAqlRM0jQW8
1UYI2MQsrywllyZ30G1MTCqfFfvy06E0g/IpchVmQAiUK1RS1k4N9Gmf4oS750oBK3Q5rJYrk8Yy
D528NVwdHf+l78r/YhN7NmzJ1N8MBfhh0pduYHMMW6qjLkesGku+ZwLA+V5oc6H5heCIdGX0CxeN
ZJeNjrvwy5GMn45eVGoUB9g5DyQgNT/ComyMjTZ24UZFRRH7NSSKzJeGVV0Z999+4+yyjSWAbQkr
07Bmnb2jsha1tEQDDzmas8e4jrCFxzKI4/Uo9ErdFl1TveZD08MECSJCukBglV8x0JeWr0wV4O7E
CrHkwQrKb1S1Munc64a0PVqk00uSxi6lWweYz6oxjOYhQ476I4k16y1xl17aVEwlMUtJHwZHgs80
3MUO7cWV0ZGA5tnVNH3XlCrbdwlljhVwlxnEABCUNzUczOGINkKGnl6h1vD0Xq2fKeEq8SpT++EV
GT0HVOrDmrGqw4myGBwJF+Nbii7VV+upvc2hXI3oiu3oNbBVSkOmE8W6DyK6vjGNilJixvmUYAKj
DV9tkbXZJpjruqZSn+hPUV92VLi5XMvrh8H8BXyk+dH0RnTj5IthJm5EsdckJv7VTBP8mPHiKIfJ
6bT0WPWK+2tUAh2KhsxsvwmU/iktmtraxDO7aGxsptyzIYb0MimDGR9lJ40Xt4qpBWldKp51Lc/b
nUaTLoDfLORXmD554sEbd9/SRrfzrSgNiliOGqmZB0NgeGKlcr7VIYCLowN1XVBOz4f7YUqlWBNg
gauSDrmuY3Mf4umzSwwsEFxlnEgxchI+dLZDjNuMNqnuDIeEV2ITN0P9OEwNr8DH0+GlD4l76TLz
cx5C5X/6ITmhEnQW88NBjj3lOUwA29oNsy9kHtZHtbARM4zFtVOeuLDJ4X0meGERfKG+Pvt89UzQ
XY368ZDhz91NBF9uZFJXv/RBk+sG572PuUZdO3AGj3Q7nY1L6+zG1Qvza9Hkg+WBLelvCFqQa8K7
ypVB5Pzvj2/MO7IwhyhmF7TZmG3oBJ5nNthqKDMjrcYD6iz5qoIYuJvII3lTtLb25z7+leij4oOX
sIgxlSEpY0Z35+aBu+v6gSg29if02FSQlmF5DWR/6f4x0xNmwKneRth3+tSaGMrAGHOARTwi7qHk
aN9CVQNANKvtS6S78uXjm3FhvEXKBPqXDQ+UxLNZbxhRrilSYysvM+ADWgFnBupFcEsHHZyObYTh
FZH3hQWUYhobeziQgjyusxGZUcyGw7I4GEH7O03BRLVtVq0I5Eo+XfnReBFRyC9WrsUzfXovVS1v
eMwAp7ROONiEUo5g5Tju87lswbNF9pXx3os82WRT+FmqW5xoEaudDmh2IYda2gcHCI3BT6no+U8p
VSq/ClUfyFaK2EgRGsRX5Yl9G0BY2atSL96iaqyfEc2VdCaUq7b6RaJ3trChh8TQBrKPiu+5aXZQ
kYyYvQ13S9G42VGbri2i/v5C9hpfdVuK7yNqSTrSRX6vz2271+mQIxcp9WLnDHp9VwVzcg0qfuEt
4OkjLURzhib4nO5d9lVtVlVkHtKeI2tdUEa3RTx6tJCvGcAvDYUA2CHsdCnjnktvuXK9Y40zDlWg
/4Lhbt10rvlsNGNzZVd/4Vuy+Yooc3FpDuXG08cP5cNJUriBhzmetZdETsVR09J1jLp2PWciuPLp
Xriuf3r8pXSHXM45m+CliEu9x0F3cEbqdlFO9y1vSfNNLLW5smRdGoq3hzdokV++ozuHgZFjMC2G
QzfRc8+b0aRn1UfrRgTX6ifLrz59W3V2uxwVdKrEi/b/9CaCB+S+ETl6IHDDPNS0I1Zx1dXbj6e9
94sjT0nlJEmZC6upczbK2JuJnpXxdECe4X5RqZM8hrhsyUWMjdeIoPpH6fS0W/+PUfEOWssbws5+
+VL/c7gUcxHpoWoPsDMtKFPtrDbfO9nYP8y6yH8kUJlv5inBgfzxsBduKWR3zNx8bc7iSToddujK
yGyGvqMk3Thr0UrXb/L6ml71/duPPJc1f8ENLM557WwUQnxdK2ibAxG/5bqiAU5LlVbxI7OJ8W0I
gk+iSZbnprHDYDQDvzCnn9MBw15MLCRjf7BRUG3LdnRvcIo0G3fMy9dP38EFnU3hWl2Wk/PZyjU7
01BqrT0s2Y5bOEl0/0fLuPl4lAt3kCLKYkgxOfkAHTi9oLFEKVkX6XyYo0Z8M43R3WRaH28TQxGr
eSZm6sqLcWlAMMxsgkC7LYyM0wGnEkdKUjrTgWT0qPYofajbwKiDlQIGcycjFBEfX+GFNxHELnVy
ymzLf84+AFK+yFGLFPak+RA+iqSf9sSpO1fm4QticYqvLqPgtOBzO/eRjbDfaQDrEw2mAZ88p6Kv
aoeXzI0KAax4NrZaHGmbJfZjH2o4vxo1qNYfX+r7KZMrZb3B7cN+mE/j9N6SDYwhWRnnQ890sJts
W11Nua1sI6Trn7+rnBdcm2+BJBYq9KdD6W4obIJx50PQlsq3ou8f2JjWV1abf7Dls4kZBwsUFaoD
5Iefp6jC5Ao5qlnTIWxArE+qjB9AQPX7xnHSL2aNaG8eoQPYZHKidg7M1VhKYJlIjm5Gus+9FzlC
20uUtX4S6u6LRtDxzaCTAxdIOvlTkkFekYCrs1ILr1jJLuzMgGtgKGSvCwufGLrTW0TE4zy1DIjV
ZaR7X2T1UPqIhpPfOMhxmeMhQo1RJoE63Pc1GrQttjDxV9RgWneUfILmIIcE6YjmDFb/8PGrcuEz
NC1WInbFHGzIYjr9cT3ILDWZDZCgqgWdyoqrrd4jeortqt4kga1d2YFfOAAtDRfaocvLyZBnAxZ6
hzdRz6ZDXqFPAzgERQklO513W47yq5Y0CK7r1K2+TE5sh1iRhnKrB6Qz3ZJ7I94UlCZ/6MAjp5zG
Ad6ePVAK+PxNYTeFE54J0easfXpTkFIZrFnudFBBE3paHwKoHKfHqUvrtRaJ0v/0cEtHwwGGQPXJ
OfdCjQ33PkL5dNBmo9qDR1S2FTkSR91N1G+i0IYr412YHvBQwkKAGL+gzJZ//5+tQDjUJI3ZyXQQ
45j7mj0SLB3GpY9KMb4yHV4YarEdYqGk9cBm92xZsRPFGBvyVg9EBUk2ojb0y7Lud0oxXDOQX5jf
aekzsS8UD9xeZ1c1qIEm60AzDk6V/oQ2if3KVFzt7eNndXGUf75n+mwQqs5eXzxcVhAZHLOE1Lob
nVLGsa1r/fHjUd7fNv60szSSFw2s8e8j+s8TwhKQJ8hg9YOhuSlylRAP1qJV1oPMudIZen9BxFeg
NcHssizH53teVbZmN8ahdijKGBcDTVhPm+vqim1pWc1PJ3DakcuHv4AsFjPe6StnTWpvdKMjcPfL
Z9DORxy1d0pIILlXA/jKJlJdW+2aSf3CtbGzoDjIar/sP88WJ7OYlTETFLGLLADkOjbTaugtdfXx
w1p++9m1WQ41E3Q4GNVYBU+vzUCNFReCljUcxoRagtwT5jpA19IyKjpinRBvd2WCOr8w+lzMnQhL
WBKZuM8FM0PCpkFLU3cnY3c4UvXtVjk4wSvzxPlDW0ZxqV8gKkE3wYM7vbAQiXoitNnZ5WM6L0lz
Sf1Tw5h4X2haQ21ZgbJeagnAYuSXFC3ba57Kd0snv4DX317qB6AaCF87/QVVnBpFoWTBziYzr0Ob
peNLDafc2BFggvK1Ccetg2/q2HZD8SjGOSOhGNTqd7S+A8aRzr6v8ftceeDsi88e+b/fxe6OTD/m
nHdBgqWlxAPd1GAXyE55MPF7tSQ+MjV4iZihfNqQVOq9nRsAmLI4cfB1NKlhb5yuA9SdFQKLZ9aE
kIaR/hrRqm2JxNxWYydTVvnWbP1Q0XJrVcAv+Zm6kfugJMPobmddNfYiM+lydujDpZdEdAbwJrnK
MVrUL76J3LKC2uuqeDM662dmCnLpnDx2LGyKRgeMNGjUHcYUw92ooZ1oeFIRLtwEuk06E/lFyGtt
tk+oaafyqR4yV4NzPweIgNUIk0sPlWqljooAJp0n85K07NjQfEG1r3TFhdxcq5MUO5Jvs5u40qNv
ddWJr9KQ3Z2WWXiDRiN1/KaU6R8pqFhRtZ9JoY4z4D/rQCqZscrcpjSpWdWgP924c9EVyDh9kAbQ
X2+u2tL1ci1mdsQ50y013nbY22lsptupEV0AG1Pa6iPhu3F/68yxHvtaYwxPUVyZqZ9LQ5u8OJTx
q9LEkJztTBM/HbMpjnqI0wWJv9ar5LvnteCsWlmE2zbT/McMM/1YRKkEG5Ml5d8K4wCa8dLsj5U2
i8wvLVkcmkwpUmS2QeUSEtjON4OWmo7vFlPygnRSPs3mFPyQQRdh3SMeaqNhuAg2meQ84geNXkQr
B0CJ7qUOxjdphKLzlraJWEkjm17JfDR/G3NEoiih06PhW9mAOjm2NUDDJNX3HgYLvAI0U7KvWYT4
MW1190uTqtm8Hk1NeSvVwO09fC46RpA+yp6aFrO3p3ft1Pgw5kXjOUji0pXA/HRftzL5PSKHeDHc
Dq+eHgy1uSpHNYIf7ipdsGlnA4Ci07VLohMQ4x/gb4Bnou+u3wTWyBKwczw+gd8lAjxYOmCkXtjz
jwksHbDrrMlydlhsnT1HulQqq6jXhg0HToDF7ayEX9grzvQ5haGUa0DAQJ07PS2PRKOXj6Mxmngd
g2nGJBEoMWHiUdH8DLsR81+T9tmXaoK5j/dPRISidMJcow7XQSrXQ/07A58iVvZg6H/QmZfjVgil
OERKQqkydpv6T5rn4d8mTFWICbqEOCsSRTwnRlD+MKWbPxSszpHfFJl2N+bF8IJTrH1se5o/uBcT
4L1jhQaJmSFNJBt8c8T4VvNN8OWMOcHJ5TA8tAgPbhMEFLVnTg1+VkluxLy2eRK97+Rhom9EU8Hf
18cS4eWSQfHdiOPs75AaY7dG2q3eVW4+FX7jGOVLGJDN4lEgc+qdYHF8cyrbuTOMLHigC4jphrKX
ju9zHLtmpesVSPlQjkPiAadJQ1oeyLxu4yJpFD9EiXynqsOorFTpavdKrDHNxVFtv9qBMvXrXBHp
fVeLYF6XPaDuvS4jOa54mljsFbewjgE9ote5138NKMglt6zw5tRcKHa8Vz+pOY0JCRFF2HjNWIkv
MYnuTxzPeyTmaqkp3ozhINwoyOeLW7MK4y84DiD1897lYLBtBMVeBYb1ZQng/dP3bgIVPSjDhyle
vD6tnnch3qYpfMacwHlmKiOkUJGhKIbXgRDGnSWc5F6JFGCGsdWGT6aMTYm9NDYQ/mZ1+BwaUfNF
pLw0qyJ2Heiqbpe9EMXq7lom4Hbd50xqHnRvjKzWaGNEUWJZghzPqqeP9xnnRzW+AXbR1BWWswKF
1+Xf/2dTWGPzyqNxwibqzLeTm1nfGysqN5GudbtCRPaVitD5tubfcPqy+4RFizrpbO0du0HTQ7Io
9gLF731clsFtVhvBY8oJfQX21cDeHuvXShfvdzZcHl5gd3H9I7U528UnAkp7P+tib8+i3VdYvDYd
Rt9P75/okOBrZ2u4rOLnZXkI3uTxKpnYw5HHXpwUvA8iza5src938csdRP5kLQdscL7/MCH/eWBJ
ZjgQHEYeGPLmQ+QSW8N8in6yRfPy2XeDjxlqLsoQjtXESJ2+G1EEkHGhf+ys2py2A5GLP9o4L35V
FOTv6ihN/n483vuXgxYhvUI2Qrg96aadjjfkRoe1WYCTwFP6lttts8WCUB5NLDO6N7U1cMYBRfGV
Y8T7twOp4aIaXkpOQBm002FdbYC8H7XuzkyYHXQlGX9E6RRfOeO9f26MgnqSuZmTCk/xdBSw7l0w
qgkoy9QCi4pw3SMLfvbUJLl29L94Qf8Z6uw+0v7N85Ti9c4q52mVLToeoWfXsu/+7dT/e0RZ9qvg
aBagAUUNWq6nVxTKVOTx2AQ7kjnQSagov44jN64jcgOpBku0asZ+OVGg8jKjZplwUqxCvutOxj1q
cZlfOVpcuG6SE5DsLVVtRFlnZybWeLV03NDdxTi4d6DgxdesLJQrn/m/1/Dsumkr0xJgQllksWez
CUVDIRW7tXfu3KJnCQi2ijfZRDrGJq5EvBpNa/hatwXGFDO3YKuzi9TvdRUxK3WRNHwrUZsGvmqQ
juE3UBfhpFTQCBAi4YbZicwYP/+GIyCjY8LstPCvl5PHf+YMTMZ6FGaNsyPRx1iJYbJXU4sD8OPP
9/3tpyXNsQ6OCCdWXvPTUWLKoSy+0tzNZTz4RYoQNJZacOUhv6uFLxMgCwdASawWSADPlhAwBIHp
1Km2zzBt3+mqEh8qhG1PqbQ5GsdhuA9dkr9y9t43WthXqx7m7ZXG+PuPmaIrCiTO5WTfMtmfXmpq
jTPhEkLsuwIHTeJOwe+GrCh/MJX85eO7euG4ipKBpZLD8tJqOGcYpmoClnWa1L2ZqnxDSRFMd+Yw
G95gB6in2j64UWScbDRh5/sU9vftaGnk+zlNce9WaXln66Xz5+MftXzap58AdRdWBe4BNoF3R9Vi
HCIlsmt1r1XduFOrDJGRXbsrNyDlp9Dwp3483oX7jc2Smh9zJ9OOefZlW9AHOwUnN6DaHIa+mxte
O83JmonuWpn2neCHNwtfDs1MSmWkqFhns6etBZ0R1+64F0qdHtyqAqIWaO5WG3nTUNLG/jQl+RqB
xnS0elRegSIHsBPN8BgSN7eqZ5Mz9RAmj2VHdBTGRPfaJ7C84me3n9kHfwbFT8qG50jfNomUDD9I
u+e8iVd1NNa9zB6UTvxV4IU4aXNv1uNTGeF5VFpxVNr8mpHs/bdOegJ9X4uHz6063zYWBNYUbWQO
e5lh7LdtHH9Lmvbq48d+4TX7V6uE6UpR9J0ZAK3rmMx6Ne5nI+i+GPosv7I7Fn49ljHxdfN4ZW91
6aqWypDlOMayjJw9eoR1ITpHfdyXSao8ajgPcdqmn6WULVMXsyMSZtoglJ/O1o9ZJFKao0F1wZq7
XWtW/aaWTffw8b27cC1QXGkjc/hFuXb+hDoIQtoI8XRvuoW5wltp+yXe4/X/M8qibkDHvhQOTydC
VW+1OQl4Qnlpdb6VtnLTiPKz2hoA3VTq6APayzeJnPV0lLIxlaSPwm5fQddZweBRt3ZsFH5HzeTK
TPP+tiEtWnxCS1eN/zrb1ORZmSzYCG0fdGGxn3CfenlnRldetPfzGQKuhe3GKoKQ61wyBj1miFO7
0/eS/eixF1W4HY2q21aKtLaffUIMJZg2UQjSDTrfxKcWgBLwJPpeIx1q1WtEv4IAv6bIeP+lMoqm
UYhf5AvA8U6fkG6MgdNPjJLVwhqBB43EyNqi8GPw+15Xl/GV1NYLyyIj2sC3wf0tbcazN8/QqqkJ
Jh6UTRXuvhqa7FCQ9LYLS+RXUwn1D8aLQi5GGt9X8Mb/9PlExRDT/w916NKDOWTJt49v9b8W+Om8
zG0GhIFtBOT7u2UxmZgRp4kUzaaICFais3cbqXW7NcOlPGZLx1rXVTWuBq22vpLZI32j0JJolek6
bCi1FcOdVGr5EvaRdhcXevqg66PtgdxtVrX6P87OZLltYwvDT4QqAI1xC04iJFm2Y1u2N6hESTDP
M57+fq1VCLKI0t04i7jcRKNx+gz/kG2xcWWWcvVzgfWZcgrOTq6yGFtJ3WlCstFPzTDc951ofnHb
OZ/hV1onPTGtXatIbLpSbkEmbx0XsAjkokCVaATIr/A/CWlrmGPZoU/qkx/bjke2l/hJpjceihzG
c1YP5Zf7r+b2gsj8MpWGebzOgCtnAXQeO7o/hqN6zhRF8VQu+teUztlRIBn3/f56t8IIAyJaHORH
OAysHrCecwUu6KD7MwqKL0PgakfDjbc+ghthhChF/km6/W57frmNSAMil2Tlwk8irqq8a6IjWCha
yaP74dtEhiqgBvI/4DtWSbeFnUWOUK/uo0GU+ZlC4zxPhi286Y1dk3QyloFIDUNkdSDNKq+6QEWX
wqyt/BjFZeLjnTo93H83N84CTQSwAoyQCSBXhAy3jIKCGZpPu8l4pITN0ByprIcC9TmU0+puQ/fw
xlu6WG91e411sYRmR4utzLvukITGvNMUdAx6DBT39x/t1gZKKh6+FpTAiDVfHgi0zZM6ph/p02Cc
dpGjDzvIAFumDrceiPQYHy0w3YCtVq9pomlKSplr/pTnMTjyYSA364YTlqYfHbZy8+NlApGbup4c
Y52MJ0hzzDHEJX/sumavIlziJSVKY/e37R2csIqEfEOSxM2BgNIlLvetgeOeOq2q+mqaGtZeRYr+
Txp9bbsj0NdHq6ubbNcgbfIrxwTUpK9nKShvzXWj72huq5/o+JlSqWYMZ0/XshlxSRgB0w4JPufc
h1mNWXXs5G/GkitvkhuF3EhQSYjwKPiHzMRU9hQ0TANyPVv6jyc1Mmsii4I5R922ikYjPppQpE3H
T43e2XczZtjhPG4JLtz4rvhi5LGTlQmNoctNNIxKLGoqXF9RZlQdmUMR3t16N1cmuopVkGykADeO
IUxACnAiAqOMNUrMKhWjAvxt+xNB5ai2ynAarUjdja0lNkLGraUkVoy8HdAw2fTlo8XM90fTiB0/
alpxHBln4DHZx8fAzP+9fxRvrMR7grELvBs4zRoDDWdgGsbOFT46XFCHekR5uZOVp0Vz+vPHl0K5
W47BaX5SXl0+lB0mc+Uy+/PVseh+4w3regHEqN9JGdsfP4DvQhzQCKSWwZqUESp055Uos/2+zRLm
qbp76CiTN2BgN6IfTFeKEfh2OoyT1Vc8dBgHNmGt+kVb2EcL7UqEJlG/+/C2yUGJLbNcxvRr+Y2u
Ha3FUFvVT4F0+YampIcsroxTWC3d4f5SN74ohzqEfIWmhwM++PINuRl8OGjKqt9lefrgMlM8uEgk
HAptQNQ9tf68v5y8iC6joEMVJx0sCBF8VaskvtPx7i3ttqStUAxHMAfpedTV8FAqKsNfgvSELBed
kPurXp94iDPAaIBZgamBt3P5kKk0fUiYL/qFYZWHQDXqHwX+6q82UmUbS10fEOnSQdnFUzIBXdf3
7qi3jAWr3O8oWkl4K4ahLUK79x/oahUSGJQZpKgztyMn8fKBTH0x2362Fr8Klh46WNY9mi2usB9d
hZSPSRPaGTyTs/56p7QuGG/WgR9gCL2D5l+ggjYbGydQxoCLIyHVbACM4WeIcwEPdfksQk86psWN
69clFMLYnRvsyhPL3EP8zw4NGp+ZJ9Qif7ZiYW0UyVenn7WB3VEngyGjSllVeIFULDTLPPDnGL22
PHQb3G2bV103v02d9vX+dl6dwveFIO7YiF3woKuXNk9t3c9icnwbFakXFWGxz6itJ0cUFJuNe+v6
fFAqyyQD3Q46umsdCJxecf+Eu+YHIKe9Jla6nQElbuPN3XogEkEGhAzfpUbI5ZtD+JlQHJiun6bB
dG6I9E9Iajb70SyGjQT3uu4FfocRAlgg+cKuprrjkljjgAi9r83R9FCHCIH2s5Y9dboV/ovguvWA
UkOGmoJuPSFNJmVeXferHfXJztHT/CXoXPNcmGnkM15cTA/BLXQIEbiOADgUzfHDr5pZJk0e2Utm
2rg6V2CGCtdQbNtXMGN+MLW68gW/56fTjMv/sRRTWpMTbMnRy+qKndoGtb6m5iVA49+H+Wg/ANrB
79CJtpgIsACuvlXpfSW7D/SthbM+VziLRGAkDCLCaA8FAmml2oF0XjCwFqrEHhSTGWhUOKDBj9yj
MIrHqmlslPtK/W1Km/HVmgZsxCtrLpJTEgRRseswLHS9RYnNr0HS5kywoHKPngJu6DVCJu4JXr0o
yCnnIPC1SMFYXQ+ioNsjvW0uO7PjukZcNrK/T1DivlgTplyStFi+ENdmBL6nOv9D7xya50UZxd4E
gP6TEoUaICa1soBM6XlDuorsx78A8aqfQdXEzZ7mjwnIawr1T1o0FC/GonRPRu6mv7pe01JPQ/IE
2eSiNsO9EofDD2ukBYCuYTe+Mj+qvliKXfyunMbIiWqh/W8c5nVyGJnr6N8qVyuLPdxitdzhD989
MOtv/ylcp3PBNLsKPl8AW7LzVMxG58s5yMtYmq29z9ByCL0cK4xq19ZVz4LGUKgenIEofJjAxcCR
wl3hXzsWCtSBLJkAx5YxHbIZ0oNXjoMzHC11bh4MK2115JFbIXZxPClfFh28vqcbirkH1xqPR1H3
5qtQs/5bxJgKnGgoXgWKajEIp6bLj1YSa/U+bEyUmp1E72ao6676nAN8YShcuJ3uuRgftHi+l4uz
DxMTuVELq/OvSL8G7cHo+SARwxMtsuVqi/9zX2P6ssNbJlie7Fqkv6xuAQeopEv5zUqM+HtCOffP
aMDFAjFW6H/byHzV+0jBGxAatGUfbVF3n0ocASVesbYcvxMVjuCw8t36EBZW5R5A7Qr1i2JmUu1i
jNS3SVc4cK4ZIDeekiOIU10gir2zCwNSp5kJSBki0orhwwGUxgoCS5QWEiOzbjqbSJRCm9OKR3Sr
kaq1OPYZxuoOZnm6wPjjflC6nqaDeSDrhwAGg56Eb5UGTcAI6eXnzePSVfo3dV60CTGOILA9hYT6
bx2s2D/6wiW4dxY2HERXMcPCTBsHuFKZo8Ww9YOu44kkLiJNA4uaO3F9JQIZAJQ+I6TcOKlp7Xsm
kfO+Dxzrr9K10nLnTKryqPQZ9J85tZTgTNfXVp+MEP1EZM81MXh6PhTTgfEgxbHdZqiYqFyyyVE4
sf5nPOFhjExEEf3ZYBfTnPTI6X8AJ+3/SrNRQFifyzQ66HGT/VUPXYIyY9iGn5ETRU4L4fzU+VqU
qKC3C2LW3KOLlvsDoNLXmoIzeMzCQE2ooMz6n9xwa/CqAC+UU6yWIjkgH6qmh2F0wCakTY7GRK2k
peOLJE0+27gTDh7NROuUD22b7LMgdN9U+l2h1y92+bO2tLyHT1xr/T417fpzrBX17yyaYT8K+P8n
1HjnapdheYLwuS0y97AIVGa9Ocva1BOFqgQny0nZpzFxm+kBzwIDrnSNZqinObnz1JYBZg1ON4sT
wrNg26IySJD0TKk3duSVXXJGvLf4UfUTJtOkYUi89lGG3nWBxbMN0rftyx1i+2hM0/lVPjdaboX7
yhnLaV/OpRPt6BQZbwMdxBB5+QktCn6/UjyEE/eL15pZ43p1kNTlM5Uo9tx5owA5tRJ3Sk8uIiKf
J2lltZs0p4CDLWrl+zRhWbl3O8V57XiTvzE3iKJdaMVLy2tPmm/hbBO6qZV6n85pXz+HYTMwvA7D
GnsGof6VusM4+24chN2pcIqql8SqrjgPmrKAgk3pS28U9lclD91TOhXkmCjQoX2/ym+7GAX90SzL
x7YLDQCzYfuDhM14aMDz7iYcDo45fxQb39Z1BsiquAI7OFkxMVnP5qaurYbUNUssSuLhWHA+vqIn
XG0EsOv8Wa4i6ziyARtUxmUGyPhBBIXZltDkpUwIvQT1ZYrt/ggyZnjqtW4LEXQjYGBNSWpFAS5U
c+1LnhX9VFtqVD8ipjY/ggXOH0OxuC9t2qsb7+3mUlJxitpYYiP0y2cT6oR0BNrjj+Ng2rTgMAlY
EpVJdIfF6P1AeHMpJrXSGpwBl7laqskrZF2spX6EyoctklnuFrXEQXcGCXB/pRvHArgBGEJGWoy1
hDys/5mKLALuezbF1WNtmsM5txYbeyRL+Wjbh4tGDiVknf9uynu5CkK+kw1ZjmORIHnb0L30NNxY
9il03Y2tu/VAchSGSIGwwPuv0l9NV5tgCJzqce41xZ9iw3kuVevn/V17b+tc1qhQISVigzSMYdJa
e6wrM4Z/Rhs9FoHS5l5R5jIvENryhxVhkwDMn2aONy1m8linbYB0r2iib6notIpBXTGqD5PrFiiz
lMagHjBSg0eh440DbmusMr/GFhvRb+yiBOmXlbxlgTX+NkM19KOc/iTDRh3LnPsPdePbNUHUyQEF
Y84r1ZQGeYtWH+foEaea7k2okfDsJcu/CnDN5zkGVHZ/vRtvCikzaQGFTC1d8NUhnxa3XazBjFB6
SDqvG3vtp5u77kaD6dYq6Hy6tEco56mILo+eg2eZ5IXEj0WiRId5zLDWUtGovv8sN2I6ij3A3Ih+
2Imt+9Ba16lDGnWsgnmIv2ikBbqVGihsz0N11BlL/2CksCWjduPZJGsKTCQjJSLSqvmI5WqsTHQE
HzW7cLBNEgvsipi23sbJeBd5uTzuzOGkcqDsi3DmV1GiN2YjaJwufMTPoDY8bejC5cEI6n7chZoZ
hXszjRPjj9HSw5/B2IbCc5A2Q/17afofpZkNryFGUJht9OPyjJx84+ziMZwMr0BUan5wtYxcqaid
6luXzYGLyQdzOa8fLBykEFD3ejWXsPRlmt4QnOijnTMuzi8kvcXPhPpq2OmRMf7BiC95tqAB/lNq
VKNejxbSN4xCseXWGMROXpcqHZBHFw9bT0ursXoKo3bp9kUXJr+XcLDavUm9N5CKTG7+KazMeNyX
dY/viVE4VrizAvqGu8kOu2yflOnwV9nni7XHI0H/1Oi188cc1a2zV+d+/japKVzAiaQGyf9JC/Od
AcsbC5cgxQNLwJbpDjUw6GKf0393n3u7zmKSP1f7UoZK/DqaufZZHQfXOuIekDyomLI9pVVYuQ8u
Him213WxGXuD2mfiULjF0u2EW/I0vaFlb2qLqT1UEsdsHuMZizePlK4YccDrwxdqzfKvfi4VWBBu
rGseZglYpc9GZhFviniJPKts+l5iC+fP1pSFn8ypMz7xk1oMrioXon9RJAYxKmL7sU9JkUy5/0Vd
RSN6asQimo0WkqxMkC6/25rxAUbKU+Irhpuc4khU3ljoBlYAc3Aasi2o9DXEUypOyykwIDddovEu
14vKulRblOp8J1nsR6Nym1ewFcNbUEM4ykWmH0RTplgWBIqSeryB8E8a1/lGW+v6i2Y0IgEKUo5D
IK91+SuWaHGWpAqTR4SK+2My1MsThdsWw/g6vaAZiGimRC4je7vuFsdm1PLh1brvVm54aAOsi7rA
GMnpbeujr5G+o4FkENcknNJrOZ8kDFGha4XfRqHxltuz+qkz+cLgG+e4s1vjj/vH5h3lsApVHBY0
ySgiAUKsx9FJic2FglK1L8hEH+jx05KBUntWK06rmbvlUW+1+lRjzvFJia35q2sWwT7HQuVFCwwq
pTQvvyV9uYnxlAf28ofJKS9gZTItsGvrTDWgayApjcnjlAjtxxIElsZ1RAruZcIQ2a4fkRw8xEuC
VWZi9cbBtgfq7ElT+s8beyTvvNVPocMAsI30iO/LXp2ynDnCYtdF+Ciy2OKJo2D+wUzc+dfspvwt
zw39Fbx48YxZoTHAFRtxS7JVrDg8W+3FX1SYhAEX5sJDMNjLW5Yg/LeHCzL3+yHv8b4pVK1zUAdb
Bvvt/m+//kAAaaj0NSXmCWXj1U2EU+FCB24J/LRIOEWqVe/hv4iNC+/GKmyPIfn+cIauiiWk9XN0
RorAd4Ic2b88eFND64N2vnStwWQy1gPSQNrlrr9CB/R+jO2K4zsR9n+VCF76FhbnEruvWVFuzCnX
Vr6yRy55+CxD+5mRwyovTvkLKpIUwXnOy4x6PGiSXdnk+UsS9sm/aNlmHkPO4FDSsDh3kOn3bW+q
L7o7l6GX4XuTHj/4JhkyEuXIg+nks8WrgAsHO5jcuTfPUTZBiDSIus1YBBvx5+pN8ryMTUkAJW8C
eZfLgNorUWC5PaD1HD7coRnQ244HZUsk+NYqYMWl4qlU21g30sa6CpeO3fRF4Mxo0gXhLhi1fmM4
dZVkEjskhJfeIKYZV7LKlehCtXeqkGfp9NOYObq0lAm5g/N6H4dzdogLo92YHL0fw4tgIVel2JFN
OWK4utrBKaIXaupN6Meg0vVu+h5N7s4Yq89wef3ORQaoGp/KZDxlU/X3gHa/HaZYyrSfon751JjG
bhHpuevNI0J156YNx0OZYsFY2RvlhDzAq99JgAW0w0/kp64pMm6ON4vZDImPnlsc0fAazN/VZGV/
TUgnHAWEgd8dmRGGVbh6bmzS1YUq98gGvI1GOOPXNdYABID82Plw6FK4x2qJ04Oh0NpuSj34cv+z
uZEX8SXD6WKepNPxWAXA1oQDtfRB6A8Rwqc2plqwMJIcQK8R/4gNrAU39vXWqUN0DOEJ6mkqgNVl
EQQ6g7yAOVmPuCIQI8P11Fk9wtdOPbxV/LwOPupq8A6l+M+SqyNnlQglj6gD+3Gc/2xyTT/MKaSe
1Am30pPrDxdRV2RMKW+oQYHhX4aH2e05GMXEbi7acs6C4PfQVv0Gc+caNyx10EmEyDO4VbhxL1fp
62ZUHbNO/WQkxnq1ETHlGSOnJrxq/T+B5mbjgWlwZHl6FyejB+XRoMhXslb3Yi1AlJhU2HpWMwBP
+/vn6cbRxRhAQsIJKqQCq73uNFUaUfPZUEyEBzAo7jMlHXO1zsr+ub/Ujc2mCJeXtmDYwJ+X2zAb
8KYysSR+UeRosUG3P3R1stURvLmKBVEIzAXp37rRyThS8MXbiW+26bw3xql4Ca1O+yi9DYlKNGvo
MBk0zai/L59lrCwtyM0i8anI8Am224GB+mhu5CE3PnZm3PBduSFJRtRVEUSc76NGsVI/Mqz6OYhU
60mdQuVh0rHy9SLVGDeumFsLyorAEWTs0jDi8rEYtsL0VdPcB+iGGvSgmkRqlDBBnvdglpPh+OEj
weSJsTgpCRzm9bynRefVjUs98kvO/S5eEMubk9T4+DYCV5GEFBqQcrx0+VRV2db5HMuLc9Tio9Lq
59TQo0NQ1l+GhLnx/Wd6R26ubiJTYlegQFiElTVBJRqUwRKIY/tRpWfRQ9iM9Quef8GPMFoGf+ml
OAIYJ+3NbJSs9xi4jn/jOo+QhluEJSKyblboR9lryB+LZUZoBdvXVntgpfaLdJJDC6C11HjHoL3G
wn6o612QVj0zU1PS9UoMfMDWz9106tVJzR4hl6nmjpn1ZO2hNtV7ge2ldWhnze69KAny3wOivF9N
Pcvmjdvj+kDJrhFoEPDv6Fmvv0ZG1nGX2IHmj2lv7xS7BX9agAWlJkRBHW32jQN1TaWj+mNoSVYt
dbvhGFy+6yWOOlwz3cWPS6Uydt1g5b/jOqjLXRWKcfJ0e6xMr1XKQdvHwqgMzIRTXRz7rndDoLeR
LaeMev1ZrxIRHFMVh1VbT5h4pxE9qPtH5TpW8WNlMQOQhYaytWpOxmlfUZzyYxs8tZ56J3lui2D6
aE9B7gg3OB1QCbNbl0y63nXowSiLn9KO3lsCZ3ett6eNb+z6HpEgX8lko2VDwFqFqkAvUaypTd1P
k97Y43BaPaDlO7xIKM5HvaIknYJgSCJMc4Gse5UDxVqJtMjcG/6II5EXm1a+19EL2niiG9c25HlS
AyQcgIIROC6PkgMcYmBu2fqk27tc6dNT0kT7IS18WDVelUZHOU3tW/OZbtDTErbnWH5ci5tvgcVv
nBP6UpSLqAZLUOtqcytFA/4buzUwGxJsVNQRDcnFR81h2FaolTJmUZbJ0dPl85Kzp9rc6w1CGZbz
2pAJ7aYw+TBNhVUIBYRjoA4g0lZXDMrss9WkVuPDXnaPodJ0B8is4ccPPdNVdGBJyy30xVZhAGxF
1AglqH3Liexj4WjFuazpSdz/fm90DdF9ZdYEJBdYHd/w5Za5etSZuVI0fheawRn7g/IZe2oLp/ss
+6TkbXzSpt5KPFR2wuNCOfysjFPwcP9X3Pj0bHqGwAdIEkgyV6fDHpq5xqii9rGGMHeWHuVnxbKC
J00fko1B3jVkhK9Nfg4IFJOgk8ZdPnAt9FJnR2s/NGfUs4p8D5rF2Ikg+YQNqwJVPAGjqWgMImoj
gzY9Veirjd33+498/UFQ60n8n2zO2Lzpy59Brlzn5SwacCIiPGVNX+8VuNMbEeD68noXbZNAHKZ8
fBOXq9g1vti2xUVuNqFC299yjiLSVaR59Og5XNp44/K69VQMlylgEZhk/LsKOCIeFTUcRiAlURzv
C+RO9tNg2PsP7x3hGc14qU0D7WN1ZhmM03VSlNzv8yzYOUuF0lkHWur+KteHEuIWhG0+dCl4t+7f
a4Ni51qmF77ZIwoQL7F+SCzMPSO8Vjfqq+ulQDVwyVF7EyGJXJevKc6cHukilYgyTUIBBhabO6cb
gwN9gE3Fwus2AzFSGl9IAhxVxmqxRTiDaYCv9tU4GD6DF9GwHsPqwSprzsnQiW9VUIMDdBvH+nx/
S6+PB4NM2dqQMoZyay+fMyhsJKaiuud4DAJD7TL/kheWebq/yq3dlHpCIL25CbjML1cZyaDiMrN6
3+3c7rmajGVvODPsGtuot+qbd975ZapsMuIxSNaYOsPmXoUTmk6ZYQ75AFi10vcZrjGPfQoeAv1i
1X6WBgFnusgOYltDH3no9CHdBidA+R4iFPVPkU74VZspAbajlVkcDYTfN2LAje2QvVNyGxIbsoHV
1zJPUrgyHQa/6SYAJkaanwYL9DvWUdnX+zt/4/1CoqPDB+adZHDdaTHKvpz0Se19xCqLQ7U4lWcD
ED7cX+U6qL2PwbEFEARQGlKX77fHrWzRQ0InYqpfAgyek6INvKURxyxH0e3+YrceifY2My2uC67H
1WJG5fQO2l6Nj1ua8dIpgXOqonwrTt9cBbsIuBwyuVirwGR1jIalrjW+s8zz18Uq8R80+m4jOt86
CSQUVDJITdKYWXXQY2NZOrBNrFK70y61p1fUFJN9Y89/3N+064UsYpmgxQv9hnx6tRD8R0zQkXnz
waln52RehhPizuoRp/YtktT1YeBIk9oiYw2LHu3Xy8OgMIeUuPDGD6ewOKLjOHmWSAHMaUt2cPto
C4V269H+u94q+UMxr0E5nj3ERrb5YSB84fV1EnwbLCvfmHgImfZcxhYsIhASkw7CJgCJVVqU0CKZ
9Slp4UuVavM7BQHwyRJZ7Z5R+nMLENa4kINEbklR0ihb/i5gIhuIGS5BekopqiNc0hOMwHtDURf6
IEHUMVHX0uTJLlG0PnDwhbMTam4bx6gz5h8hPRVpX967XzR0lcCw5+b8U6+LyM9gembeYlnjryAu
VG73vipecXbWJ+kKFmkf/vC4fh2qdmlHRFwVly+2jtpsYa6X+7x251Rk0biPCFv7+yf1ujcMDphW
B302pitXhKB61MOsiKrCz7VZ/DHTdvssLbxDLxgs9dQ7avZWge7+cX/VG4cWqjGGj7AWaYWvNdtw
W2jFEiuFz2gZW/UBAcgFiPZAbuq15RbD70bKCwKBGRItMQTOuAQutzLM9MqtS6ugsg2zJ6pFnIlB
3Xw2XSU79Rm0uLhB9VNJoMp1XdT7KT7t9MbLrNh4qTcfnIIGoWubimNN1OR2KDqK+YKxZK2GXmrE
4is1anHos6i0wesq6kZqJVOK1TckZFRlgCYhguv4rQxYaZiBSOmmsLlxWvxCTe1LU5gAgvtfLTIf
nu4ax1EsH+/ZScQW6aOcVMsGxuWuB2oX6+YSZb5lDtGpWLClSxWt2Pco8x0QgQ038tXrvI6yl8yC
vEdCB9bOK5RmTDbwT0DbQyuSXcO0A/nB2fod0Ecud1qRRigMY0z0ddLmbONEX19gLM4FSRVHmUEw
vnzYaUoCWI8i8wWyLK8hSPcnLc8+LJZG3mjSRaDmpshH3OhylUKxl8hoktxXBj3eN01ZPTfGOG+0
kG89C3HHwEgDbtAVuKRyyswZ4fT4LYD1Qxdo4imOjPrh4zEAggCEWHJh0IOrHQutwZmGNqEzjhXY
STWm/Kw1kXZM6DM/uF3qbkS6GxcXB0MCp+k76QgdXO5dJ9olwmcNONK7uIw1ZJWX22C95iC0vn38
2SBjMEuUYk2sdrnWWAZcZlB+/LpWcFysQIkcwzwoJqKbOZ8RbEOo9f6SN16apCFSsNGEJJlYbadL
96JbIOP6oGfdvSNadx+hgfvxVUg46cowIZVHcdVgioGn1Ql4fD+N9dqDfDd+HkRkbrR+blxK7wka
MC6pILpGAIX2oo5JQ86pijZ/iYSmnHu1m58X/KE+6bUaP6lIfZzvb+CN88HhkHg1gxNGHXr5zrAg
5hocytoHZjE8kLubezhvzb4IjI+Xu2TSwgA3wYkE7LtKD1s7NvVONUt/EGqwa43iDSs+AcEtKj9+
6GWJQKeOHhe9wdWpSPQpQ7g9rHwEyPPDgE7AKYNXdsqTbov5dOulcfxU8jXmaVgcXO7fVETR7E4G
tMioG/dxZw8vNspUkG7SMg29RauGY95HW43VW8vCIcUqiv3kqlktq7mhDnWuK335ze+VJgt3sd18
7saEIZurzkdVKz/MCEfljZuGJ2Vl1ExXu1pOCDmr6Vz6pZ5+yVBw3UX97Gy8uhupApcZwH56rdLO
YRVDzLlDJC9lP5Wxyc9NPDMFchT1CZuv7J807qKNeeiNTihzbWlpRHcaeda1GRxMbsrosql8ayyy
2SNwa19EPKgvkHvCbK9UsxI/pM0IJZSApp8HJ55KDy/yLfDAjVD2jqaChAwO5AqLAx/MnOLRqvy+
FtoTau/2EzLzH6bCSzVk6booxRIkpeHyvOplMisDlhx87637UIu+eLCarjzcjyq3jud/V5HP+h92
xlxWInYrvfLtObRmDxBxe7DUhB5IkRnnaIbMPEJ43qqnbwUzci5I/nB7ZUC7XHZg9B/o4Cj9UJYW
iDyBnS4GRtyVMUVbM7BbJ9WmqSz9YeirrbMSFdleNVaZOsQJlPtJwMVOo7HyohrTz5rEfiOJvnE+
+ByYh4HUIYKuK6MGriAOk+XoF5Nr8GxzvXeUeGsIfOOp6NVRpbCL6FmL1X2gi8ZuoqEafBKl5iGJ
AHVadR/sE1XJd+WyCSa88cqkbyBlPE15YGjyJP3npJgdYOykagZG3CTqA44BD60R50ens8zj/UN5
tYHyosM1kFsImRBK2sulHGdIOpErxjlD5y/jSxfmMVKhUn80W1itszr8GRjrdm4cznldp49WDiwg
SLpg4xOTEf6iwmEVyVWjSgY5dqWMWYgCG1WSyLNqF7n5VKWW+qWzphana61onwajE+CGw6b5Pptt
snEWby0uVZKlvA/iAOv2J3yNfFiG1Dg7oVr8NPsJI8a6sTJt3yeD6z4Mia49TMPk9g95k/fVHx9/
k5wYtK6kkgKVweWbVBGMHlBPEueoj9C4VGfFM0X4/7xHaFLkLNQddJVXR7N2YKwTRsWZei/aGXFq
HlAoFRun5SpU8p3BApQINXjDQFfWz2IGtlvZwdms1Og0h4n9IpwJnnfevNvVRLshS/qv9zfw6quT
i8qmPAZXMBDXmEM91EVAIzg4u2Y0/aGUfNuINUZnCMpbbflrYDvhmESFJgvYcXLn1QO2jcgaMRX2
ebAq8SdOgsMJpE76XStM5VkJw/xT0KTRMyr35SmrGuWURJZ1yty8OqauqvwYBi3uT2NstRtf0HU8
4Idxgvh9tKuQkbrc+aCfY3sgYztXmMwfsyipPi+ztSV0eWOrwdPIgb8E89IgvVxl1I22d4bYPkd0
hH5Fi9Y99bT//1nSXt/IZd6D82VMkDcf6l7oV0sOwerEisF2lq7SWSvCP9zKEsJcB3Ck240Vrrre
qBR656kgTH6Xodq8mJibTzvksgJzRzNdt/kbSfiM30s97HGojn6wTP7CFKuCAz278RueIm29499E
V25RGjTY3EKfcOer6Ri2sIZEmngcXSPYFdwWJixAPXilywO1KsrzvvEwAKEPlEAq8DrgHFuN4et8
jtcp0XqwYcjLgR2s9tt0OSmpsM6L0qPpbNMb+d53c5V4vSm6o+Om+QO3mvGsReP016Lp9YLGqB7u
739htw4XBQHYWgnEJ9O6/BmJ6CG55RiERZgASS2NBIbbGG2scg314Gnl3BVZKB2dpvX1OWVxP4bw
tc+LxvdBN0r0XpnXDb4qcXGMsnb6FsA6B05UuS8IRKczvvUNBu+Lrns6hZ4Pyif6++PPLhWQEAaW
wXPdeMyyRNXGDGdXPQaxrpeNfmjGj7fkeXSH0EUtia48wKnLHR6yLIpdc8ahEyDsTiw1Onq10+2S
3t1Kmm8eKq46tGKY+DG8WzX1ZnOBY1PgBtpkg916eQlDch5n0+8GFS+vNjR32jAXsHMc1+tTB40E
u7fbh/v7eiOUSKF8ck4IEbT6Vr9CAVFZ1UHBHMCujZ/4Bwxf7dlF6gA0WPx6f62rPFCSfaSyMyti
UbBea84CXMEY9ZAsNR36Zo52QB7ZSL2oE+bOWLLhw1pxrCiNWmBAod8GxObyfQp9DFsXUUhASsje
hGbdP3Rp8BOfog8rFLIShFcgQ4hYgj1ZrYSAROjgYaacx6nDbxspCAWO+iAUHIYW7f94abLzDXCB
Mp1v9PKxyIbsecl05Yyam3jpgmI8FGIwvqRotWxcaLfOh7xhuNiBvONdfrmUkVuRUhtu6E+YPT7a
ihGfRorYQ4Ax90bgubEUyR/xle4DV/u61dfJiXeeZ6GfSHmXSUGiSUcVdN+Ufb2RIN1aiqIbPwMQ
h3So5P//T4UgxhEusrtEvjpr1cPsLMaTEy3uswOAdCOtlRu0uj9p78mUCG4yUXV1MGLHrPTECmO/
H/BudprIPqEyUutepSrjH51aln8CB42GXTD1w/cocrdaLNd5NW1h2D7m+8SGsHb5rL20TFgCK/bn
pQuOtiTwRgYCYYhw7WeF5cgwdiQ01uHDX7stm0nokSNjA7jmcl2zII3vlTI4V1mb/JmEjfGkJFr2
KcsW57NAsWAjU7nxTm1A6Mz5MEVgVrt+Tm3olaDrlTMUuN96XMfYknYROWiinO4/mbzu16+UCkHS
KvkK0SC6fDKqoBCWGtx2rXUWd2+Izq0fFtfNUcHJhP6tdJsF9h8346/7C78nGlcrA66T+ykHfqtE
JGo6OxjJXf3JSvX9CGL6sGg9EoDlEOyzRH/L+uAL8Rt5qPkFBYaD7SgHJCPB5WhRcVzMuMBvMxyO
oY7+slu48cZLuHXaaY5qkpvFUXu/9P7zYVE+loYYBQHXbTQ/CyPjz2IU2avVD+opHNzac1C8eYSp
FXypYkR87m/QjRsGyBPjKfApchCySoxzPgOh1py5tlWrHV9F9hW3vfYJ5Zr0tTTz6MeH17OZf/B9
0+jj0K2iY+5gmEWxF5xzFX+n/7F3JttxI1mafpU8sYcK89CnIhcA3J1OSpxFUtrgUBKFGTCYGcan
788VUZUSI0rq7FUvOk8uUknS4e4wmN17/6nDBnyH0r++qsK5+8WiO+3pr27995d6TWxU5MHWeEdk
x7kh6CgUK/Zh+Pn9+3swV6ENp7Nipv6a1xH1CxtwxVUCS+c3S2uG6WYY/fW6kHn78+/ur+x0ZrLk
byAC4p5RgLxazB3D+07bXXasNkMc7SXrX5DQEauqh0HDf6rwBV+r7cCIv6fBkMNZ34bbgSh6TZzp
GBTHsrbti0zUblzBPn4Ichnd/PxN/s3mCW0CM0imSKfz79WCMgt/lqaxZEfezt7tYTTMfX8TLPO5
SaoReG921eviF6DN3+1k6PbQ61C7wAZ7tapGvqt8wEv3uBYkkI5O59+W0CLeBpV0/28uxbwFljMN
Bbfjx61MMSaLkLIYRzDX975XI7SCyrfXdvarY+jv6l22rBPLCodPZv6vipZtNidNGFnG/mxvu3Ju
t3dWByWxC1rEgW6ur8yw12dZMSz7cK7WMzWj5/v57fy7h+hks3ISEREv8lqbukS5EAO+X8chwM2O
YzlLEd//Ksj5b3YhJF2Iok4aN9gZr04is2+QX9ZhdGyCFeILaLc4U4Ccu97hOUoxAO1/cRv/MhCB
UkbbjJiZqppP9xq7qY2A+FZRO+clnn0HEwOvB7gT1jtXyuZ6bqHoxLMbDJDoynw78W2Ws6zR4jlw
Kzx4g8y7kXREDZRlb/0F9+gvotk/3hsFncXXAeJ++rq+PxPwp99KfyLmwhF5kk/eiIhnMUSS6dpm
ymbl3l5mISLZ2sWMQHf6qhFWvq+3NUpMnNFuTk4ViSqEs/OUtcVDoOdz/A7lITeZooXmBstmG+Sy
Hxgr/rFN/cfn5X/lL/31H1us+ud/8u/PvcA/Ny/0q3/+80q8dHdavrzod8/iP09/+t+/+uMf/vNd
+Vn2qv+qX//WD3/E6/95/fRZP//wj12nS73ejC9yvX1RY6O/XYB3evrN/9Mf/uPl26vcr+Ll998+
92OnT6+Wl333258/On75/beTDuA/vn/5P392+dzyZzsNtVWUz6//4uVZ6d9/c4M3sFHwBSZuhrbq
m4R+fjn9xLHfIDRAbYQjAWvxG6TX9VIXv/9muW9owjibQeWZXrinVaz68fQj5w0BU+xBEDGYOXxD
Iv7rnf1wi/51y/7Rje11zwmhfv/tD4Ttu9MSCR4YCn4eZNPAH+c9/rjmqmZdTCbX9Hy11QfnUys9
REzeQEZsYedQ5Sudj3GIt4DfxpyrhRkgZtmMD0pKqWJZubZ8GgrpyqSL/NwukmBCDXJRBk31wZmj
qTgvFqco02CRJYEFDR6NO6sQfnhExtmU53LsM9TobWW5B0xUsg8BJoHXqt/qNiHk3RKp4a3DFG+2
1X5BpVV/rNvawnG+VjI/VI213ZUDGTspfCrcv+sOK57UD0Wgk2aZyxtncPR1ljcFD5Cfe8vBhJff
J7yIh5ZsmEWdVlrIC5v4Ze8c3mTQxA3zOQ/3Tk9Y7xXSWnEcKqNc44bcWWL66i7PjxL/niydXJnn
e47/nPxfE/+Zq85dDXloMVvkwcy6Yom33A5V4geyY3NBb9BOdjwv7CJXVa+300kZmiURNtlA+mvs
Vz5a3lOKhNoJCOqFYOcNimrngZP6MyCe5S7psFSeiMd1rPPtLsC/RN1PNRv5dix7jFrCT7ZZEnKM
s5ShzfGGuUkBbX/AYK+KLsfZ9NV8axt4GA9JqwoMiY4ABp7atrgc3XbY4MNWNunIsAUGTB1r1ckp
mSbEBlGCYWNuEbIuo2Bf960adz5JWkHc+oMjLoRXtfqiHJv6o2UMPbn1S1AM4TUeYRZcxgX8MTYj
2U13JIqb5s6tgrGPvcW2utt+wKz1naPIQjoEzTTPidOQcpX6XbgVqTWMDFBDGWUYMRFV7qVOCZXo
uGmOQx8x4/wtOmyIyrPVs8ejwuZPYZ6e4fJcdX05pbLy7Hnn5nLBdX/NsSnBv8kkcWpFW/2uX5lz
75ay7O6jrlVWvFi1vs6nib+0HNYchPLATZXRBOqAl1V4XSi1WKnC7h6WFy/1ljtUXZHE3qFjG0ON
R5JTLk9BUM1mHcNePa1bP5vKvc92vRwn3DNtkqdGMExiEIeZMN5ptQ+Lp72cb6Z0oDI0odelsycX
+6Nt6KFOw7JTYdw70zhcRAtynXgNWwysYyvLhbyxIhncRpaYS0AgU3nxgG1MtsaTNKX13pCV2WJg
Ws7evmStM+dvjH485nio2kdCGSfEpZVC9PfOWwOFk29ZZq7/ZFp53+WJ4xcVmgygmeIJvDDQV2vj
6+ZA2HvjftRbbp6C/hrPMPYlCelBmWi4GNnVRliE887j4Z8ui6HNs6TvtNd/tqpuW5IhL/xrc5i6
CIPcLduNoFtFYvutvLTqYbg0Bmt2GfJZ4Q3i1bE5wzViQrPRK4Ng4WCbkrl3DAHVcES9OSxo/WjU
a/PGzj0SH0l0WGHW5DVSowCdcr4Ltiy8G8PVQ24YyTEerXLeditxZzf54tQHrtpCnIo2q4DIiwY2
dodW6RiHnanYm+1YHhE29G4Mu8vv0moe+/GAB4345BFWEe3KDIPmeDOjqk6MyojOw9Fy8pR8nenG
X7PgtqjKwt+xm5YEpFuqkImLM5gX54FXu7vW6zVwPcl476t+Wp8VtJB6F5LHvsVzqazT+Z3xLMga
XkZeRtgY18YaflpwMXbT3hzMj74+GXkPVhYe3cKDej47Vn2eZWZYJoNlhE58SkEDBliXYUwyRQTP
ro8ye4qbmuFjbBNQcr7lUrBwTKf9GhhdcyG1dN9PXTMUR3Nrs6J/rKMBCzXvtI+sVjS9wFYMvPPS
UVhb51Um7stidS+FZQ7Lzp/gdyXObI1buljVeukvIYeBjbSIkIjQV+GhYKNTMSkm8mZDm5HFmAr6
Eu9HiWyKk6zY3tbsedddHQAIOlvHA0WHPnWp20TWB9/QC/uEO6430hO5sVvXPHMrMt7tMbyCe1FO
JPxikjsgpTZzFCK+wlQ6EZG5eEsa1A63QLbKF5BFWzRUU+jP0SNCatjecN04JgPbWDBm1GHRx9VK
0s6UDHPUNrFbyELjvuD7N2UVldrZu36DL3VtekhRmOyYjwi3DX3ur6f0HN/WdpjMUdgGCLhd6wsW
lEa38wJctvDbXqoiZsjP6dd0cmgIzQ6iJikQjn+BvrxhQSzhqMT1IjSwzoo5nN47SyN9JKddhgPo
1g3xTNsNZ7yunXcDGqB6jZVw+2lnDH7mxEMpnfE90fTjXbahKIhV0wzXPAJ8Vgadq0aNZODuWWZ8
bCYY/eNmszZIlAdQii3VjvWusvNovPDHrba72MMZuv7aFWUQHlkbYotbvENrSthmOr3JVRJIFEUF
FnN4ZDYPQa1ArZDojPm9UXiGuDRL7Q6fKmUyH4jtvm/7tCZyyHQJYaFPAF0Ih75M2wYL1b0odG7v
VCiWNqE9M8xUVWzTSUtupY/5UFARnSYylKLki1orZqjNel3z5dVACFitxwzBSDf2pqiod7VRN8/8
HpZWk45u18rYWCPNst7TjQWX+HaGkMbnYXjyrNne4m5ZAud8m+2wRwUzR18NVW15WtdjdxkRynBH
dLS+pusVYYwT+/YY4ZWGs0w7faiIh31X1nlP0J4sxU3jF/LemQTk5NxZ6nHfuhyP8VhGUp+WWF/H
nV1OvOsCO+t4CcsZOC8ijzlW+GJTyjj9vCRelPcqbpbWJdK9Xba3mWLCDgW5zc84UfWc4JtZ7/1y
yNtD4eMH3/FRVBLUtbw1ACNHrCDN/m1U27LfFaHXPyjkFpdTnmG9Pm6iug0rob7MSnm3RDWc8plN
uo/dGpKrGfvZQO2nC/yigbEjnUwdk52tnefgCF3QG7kjwvLjcvGQXMFa7t97ZgnTTMKSSG01iy96
Kzwn9hGWPFGhjTYFZeF8ZoNdOIrJoK7jYan1GpthJq8KEJgiibZpWBLWSdPGVkS+bcJqms90l5Vt
MluqfosbuU3BGQrzsz8UeAhN5YxhtISHT8w3acUEdgx+d7+ZudNdLGSIBHHVhtQ8XXciSI6+9NUh
KkJoDoWc/A+mVas+Xh24/W+hieLEtkayYrM3Ruz/W225Yke6FKTzKIryMFWBxuYQ29fpw2i71RM+
bgMv2xYrm97m13ViUsComAepZRZqWLlOxmAzvsgxLM24ctuyxp2fBwbn8BXfibZTuRv7eg3fn64/
79SSgaJgCDdoM2kwINMBfpFMSzgxhtE5BVwVEXucM1hnfT4v7b4Wm3+1ZMhSU20vDrSpilQFpACt
gaNkL62DQTVYHvxoozYXCL9Vmhd4Iy9dtqm0V2246xta0X3bGvPtjAVeflg9ikWDHdvlGwP53rCn
66rRw1cz1+bdvKgxFc2wdA+9i1CIDCfXLaPD1Fb0EbB/N/OWSaUV3EuFvUfq97V6m/XNZCSk0Ykb
8oGjlo83y0c80rvGOZRRmKv9ChLOjlwGveFFsT+LcnmHxEQ0PdaPGQXgWvPIa8JRy83b18iwbuQW
hVe5BCJOymJcbjNfiZ6CSlgw1iw0xLHZz4OVGnaPh2MMViEztv+WamFw2yl1WwUBMZ/E+gBLERvk
DpFBsWsLSIyxT1LkSvabyJ/pyVaWx9pgpFmGWXOwl7n207qzRgDpVuZ/2hj/Wy34/9hY/9CM/7RR
/3+wBT+5r/zPLfh98fKPw3P76ccm/PQ3fzThOB28OYnwEItii0NO0Gme9UcXblj+G6bwiHUIJ+Jn
7olE/F9tuPMGt8MQHQkdPF33Cb/4sw3nBRFxQ0896UyQ1cJ9/zfacOgCtNn/asNPM10T8gh9PbPk
kGHmq/GioI9ACNXcQOegBzTWKvwIkcO7cdqAR3vwqqwTV65FTX0fTJHKkkUN0T1d6vxlEw3HaG4i
M9hE2M6c42Hz6KwmtjiGqBiuqd55nLLSNg/OYLppVJTbbe+fGmxTuHNxPkgjMN4OQWtWZ/M6llA2
zOEjfvPhdNhYs3rvyUwN70BqTTPOGXwPiQRawmzapJ6ts9FOl2EIP0Zl2HfssPk8wIjGei5m7j9Z
cTVtPk62jDLpg1tnxbZ6wvD35CHp7vyI5yQJpSGdZB2n8tTORE2GlLUD/OYlORgFnrddLIfQjcPe
zD6rrQlg1Ng1CQBb5RY5mRxWD1HSGSMMz0Mrxz3XRX7sY4Qz7ZWvsybJ8hmnRA/t05CQ1BEIiBlT
Rf5MvUz3wsSqVrPx4rQ1UA7F/Ti5hIm5EVWd9CR1TGsNy5paejCqo+MW684wQ6okQK32sa50QFxu
6w6PTBSwlrSiwSh3/rJ0EGAlCSe7DV+fLnWcachjFLrBZWmwRRJCI0IRm3NmLmdrUNV2ss6FR80a
yno5M5q+WJNsiuxkcjf7C+iUm+8jl5oqzUu5LvHgkD0RT0FfmQQYIiDc4UYMthLiQpAnJLmUDaIC
Y7vXa7Wa1oOi9+P8ETV+OtPm1frMki4VjfQnohXmYGze4rq86D1eq3WejGYgWswsh+V2KnESxwbU
atLGpPClIIm2cKd6zclfV1ZBH9Uj7ou/Pcr/f1P7DQbcz3a197XkiHj5fq747S/+HCyab0h8Qc/P
6NCEOn9KHftjS7PtN9ZpfhzB4ofyYJ2wij93NM9+w09Qk7B58UO2r//e0Vz3DRNHgFrYiSeqLq/3
b+xoP+5nZDjgbYiSK8LyAGoxJKwfx4ptgUDXHuWcsqCj8zyo3PM6V7+yx/3bqzCp5iPiIwRS8eNV
gpL9rhTbnBpZSX1mkoBxtuh2/fTd1/7n1PT7KekrbOsbGZtvlHms7WPG+xpmwqxFQLQqGCsGhDYM
Jx++rMVQjUFLeR6MnXpvdGq76GuLadfPL/3a6+DbtaHkIFOHFY5m9vTevsMEMO1RjdmgTe9zWNyf
mqEPN4KThhBimzF17bbTmJQth8r2MGiFL5I/aEtaHzobi8W0YGhRxsboNCfvgcA+paOYfXdJX1Z4
vyJq/fVuUAlFHiNuuLTc+RNa991bdcNpqv3RZFhWOPrWpg3Lj/SRjfML38wT3Pmvs/K0tnA6wHYQ
WyMOTvO08L+/TqXscCbackl1U2sVF469eFe2bof5XdjPPuMcMU5b9QRDpMS5/ec35C8fMjyZLRB+
cfovUsVXGM2odUX9XoVpoAw/RSMSXFB3/8qQ7BWweXqcgeXhFaKz5kH+Zq3/3Vc5OCtusBYlaBVU
6sPkh0M8eY54gKDy9PPPc3q/P3yZwNdwM7AlhMmHJvLVTfPWSLQQtbA1Gyz6/M7PGBhOWcCZsRgX
Te31vwqQ+ptv8CT2IQ0UGhjV0ys0uxxHd7T9ykm91Q3PCn+ak4WI3F8ISv+ySE4aJmA0GKBQXPzX
+LzXea50K67iMAO4BcCs901QmmmFk8zRNocHp1+b659/l7+65quF2WKku7ob17TDISOZI9tSBomf
Rev7jzoEMg5zwvz+3WuyJfFZMd4KSFt4DaEG+SK1qiabaxrZKVVKX1vOtmCN0ruYM1czrQ/G9/ja
/Py6f103eEDAKGdrYoFCEPnxIcy72QirQdsgEUNzO3myeG4gT8Vsv9gD4p9X/0JU/pdHgh2Q/yC+
Yc6HfRuH2vdPfV+HmWoGz6MAC8WVRaSOSJkcVn6KMudX0TPQr15t+qBusHq50AmDYz7xGhjD6V6s
wVBPKQP7ZjqMCo/1c1EZenustGwKSDp+myGx3ezuYOuG/tzOIBvGGN5GZ54lB+t5aRbTo2Ku6wmf
IdGE+fkqg9XYC7kRmgzKjTngsjDJgA9Vuf3Okl7m74C9u+nAtmbNMTP4xTkb6cqtZJLlTAgiQz0o
xnJtxZVU7eaSrxFY3fm8FY7zGG5LQIR33iRqc45RU0TWzmmtjHOryzcbUVG06E8unnNEN4Rka7+d
e3/wzyZzjKzzys+Mz5ZsZzMtS0M89bhbeEef+p1poFdAGPemceoApPu+S4gd9Kx0nWpW+ySj6VA2
ct3irBWa7LBGjPW7yoxGFQP/5/YhN7zqeh6iGdglsMPp2qjnwtkPdiCexFoDGVQbqNZ+0YMbvnUD
w2aoIc1QJJY0iyto/pZz5uemeshwAAgSqvyakUuANDD/zO7oLu5OoK5YiySjXeGrFXQIMyAlHmrv
tbm4XSx6AL7Y1h0Tm15ntr2DrmTnyQY0/LAubZcfIspnBk59w0wgt4OGoDvIOWf2Mo7Gzq2DjLGx
42Y3kdAEqMGLjD5mYaBHEffrNPgX5jwj44pdzBmtu5njwrrBA6lSh3ZdW/uwDa4W5FJufZ/vjKjW
89myRZu9L5ZpMt7OxYIxEUZbk30f9C2TjX7LHRVzTJxMsLX2jZ1jVYA0AAB+fW1bqtuO06BdVCRm
w//OpO9WKcz0YNmFVWc9VpUR1mk2196FUtx3bK7hETFcqcqIqLMTC5dRPYOiRkzDA8M1G5dYcPMo
WRysiy49UYl1T4ucHTMMclgJRdE05JcI/07KDIQTr4ehxzB0pNhoMa1bsSFTdpv4eD48SwbWfTKE
YUtogHBE+DRo7b4AjZZr0uJTY+0x42/LxG7NwYjBxYYHHLGMe9tm3rd3HKOb477JLEYpNQFr8ZRX
xAq2eT1XyWnZfGXl92Xi9ydMyFFZ9lCPEwyOxR+ZoNo+QVUpzRePBXlt5Xm/eTMmLRMzpW60cvq/
sclwguMhcnisMHc+BF2fP+LEIXmRGsgU51TbUYkxrsMnJ5+s6LIEl2FyaPtrkCxhvZK+ME6tG29b
EczJPGfWl4iBIE2vCPF92kbIAQnX0Z+9lkkXTJKGw0i5Mw/DaMi1T9vZofXl3tXrWVkgP9srpzPE
fnVCESUeLdp4JSis5jQoGuHuzJXn5p7xW57fcghW5X70J6TOnG/DJXE4tHeMC9oPYz6bT8Y0VFeM
QTz3MDKBbbjhqi6P0mwwN40iww7fQ9Ixz3l0zQ96nojRk8Kw7xg1btHH2l4JkxwK1zNo9EJLRh8h
drbFtaMI7q0AsLqN12nNWmETyuhxKA7D5Lan+QDjOsttpbp2glGqi7KxxruJiEEQJKQJzRyDzyK0
TcyaQ5nAN3ylj47dmHgldWNRvRUNVd5e2kSxXw95GajbOehtd8CrDXTirN0Gh56+Ix7vSwVbYLk3
hrLqzng2u2ZHwqcbvuT+Vmb7htq0SuwRP2RwcwORlwG52QCHFKq7DSLD362ydZv94nd6SWTAmHwr
A/NjGRpuB7rl17xnbD1uQmO2ZYrBdn1LEW0+FJur2x05RF4aBa2sUnNuhnMER+aHvrWWF39s1q8d
VYBz8ORQXAlG+OK6NVugDqwaPnq9M9/YtYgUbtBD+N4ctfeAzM6z4iDIcQyK2BcTywjC26qJjC8C
R4QnNTv9kK60iIS8ak8F5322DBhHatRDMPVW1pLptQGYAjFALZhTe+aIRlwaXeAARFb2RqR4NU97
uSqiFu0aIDUWZYRoxVhs6GYIs8TbOgKcCOqcHWsa2BkZq2zuLjeLGe8az2sfZnNmW20CvWUH3dqB
SsPe8xDdgPm8zBFgZWKDIz3kQ21fd8ZokBVkk/aRIk2zX7BK8rq9PfSOhnphT2chY2ayK/Oepz3T
YXNGek4mj2rUPuzvEKmAXSzjk8IkkIGMa1Q6JYRluRxdsd00qsTNcSzyIETCAB8/xr3XJIjHzMju
srqGMFbSwfsXXFKqZ8RSa0mUkapUOhSCd954bjMn02ZL89CYo5Pve6MKbxyCpiQ4kMbq1xqd6fl0
az831CkUWHr2zdgx+KSx5ZdzyRi8Ht/NgbmEiW4Wl2ymzgGCqggENd2Ww6ciDvUJWah00jCsVLfj
FDZBuxc52GlRS4d4rKyrrzcgKJlqxaD/bGoNNuUscgdO8ECsVarxMvoku2wWyWz0kZVO8Nn8Xb06
3UcUYll0yTyxHlMG1kt3b66Ta8RtNDXvunm0rF3RhWLXmZgVnwWqK1+KxhdVgtmLAuOH9/LZJwRZ
7ckBNqIDKTzB1yo8MTGyda1J6EKMwh115LTzfJ1nh6XpeT1hr1dZOMOxGYJo8xnErYWHIspvHrHU
KtW+yyIPWl82g2mFNXqPBCbBCil1Iw9sb3mzaAmIn7MKPKAnuFMKp0icsreeVQ5zKLbQfC9M8Gp4
MPZmhM9N02VPvakJtajn3oYp5y7O+222jJU7CxAcb3rsnw2j85vUYwRcx4u0EU3ocmFQ5Uu1fAxt
AOG9jEp5C/gDz4TehUDPsI76+dDNoTITIQTTPaj/zbJDX2Se3MD1mPCEYBWrnHbdSasAcHApeT6V
bIq3IYczGV0EoG3xFM6+2uOJVACLUH1p0MyQbdMqegKDSkaBzl65RPceJ0MHbTKGtfuhCSflpPW4
oRxUOVbSJC6tEaDJNuGBzRvEXCyobXUGJCbv17CozGPWNWPIZJjdM43KTZiXcz50BkGmDPKcGpup
24C61EhnjL/rZLHlOqXQ88XOkVhk7rfGmz5VIUSiOO9LcCgDMhKYCqHnVZKVvtElLuKPNlnbcaKs
knV+WSG8BHAD0WhShezbiTdXWMeyEyQ1cuGiTApMaD40mNH3JxViMZ3NfqBvsxzx+TnSHY8TaHaL
BzE5FGXh4oosNuzCuSKXunMP5uzn/lngoFHYOdVAAVxaqnyct2x6lvZchbvOKsMgdZF5fs3aSgBk
Oxl5rhPb9NfJ66I7vxmjc3OGm5Mi0ZYP4FT1g8bOULCbQBuKi621DjpSnpn0EXNPPj5cjgQegXyY
hw4P8iUYxacFs5S7rpym90pi1kI9LsRZAEqInEFgKJ3UHkPbOJjzqEpXGKjp1rqQqBbEWzfdMlUq
gSHFPHlglPyo6knYEJ/MDt98n0C4YrTM01BHBA9GAYstdlaGwDsYbtG8I6CYd0S3R23qMd4wE1/Z
g9i5kskUT1pk9WnQ+fMY58QkX9gtDVJcYGTwbqsNr4fAFEgITIvlrckU0ArHkjIuIw/OVHOCnEdE
52tGUt/Oynz/rgsWtz4Iy+veeWG2PTH/JnXcWVrKRFNFFHQ22X3mSfk3HwNddI/ZmhlURH3bXnI7
ke1MVai9xA4K+8bXav1YMM/v0m5q2js9Veadba/de06gVsMJ0dnLVC6DjvNyHa+jbNnaGP6xNFhr
a3gZIqJaEgKI84doG8ohyYemjyD4hcvnqWi7S9dZTj0HN3aKva1UajeddFG7MF+Antu8ICpz0WaH
3BjRcUw4ql3FwjecgQ5rsR8Nd/QIN/ck1AbCJvjyp6rvjl7l8+hkFKw3GzskLJ1x6qt9RPLv3eqO
HCINOXdAfK497EprFF8t/u8y6fNl+ATvc5rAsx15NVcZLcFCbHYYD2qDVaV1JO4sG5110Gf46Dbj
RgVSLsqRaQFeWibl4s8f8tyDRxERD48HNHt7Oqm5v6vG3GBzFqV7yi/HrIUAZDdvz7OTji9e2Ire
T6IqPoVRJ5Yzkqjcq27amuKCLbL9oFan7Q8addpdk3GMxcbSjx+1RC1EcPXsHGYFSE/KaJ89hCyE
+ugChD5GJhSuWGeVhYoZL+C3YlhPIfLVHN02Ld1r6kIu6IkMND36Qeppqqa6MnlgSXyHVu2XJT4u
hhdQmjS59eSrQh29JmC7LwR0ykQ2kI7hEzj5CwR+GIUwpbNxt+RmtOwqcqHV2UYoITWNMUA5q4Xu
AcxpZYE/Svha/uI2dEEBdMxkg2J/cCHgqKRX4VImM2qB4oAl85TBp7Cce8vt2Zy9OfQ+ULe4dooA
Slz1GV5UsZw02D9j666EKTQ6F8MkTE4rlVVAzRALsptRNCYcA3+cPxAK393XNEsNO2vVXY7S8odL
xoIRG4w85YZKYUMREksPs2ikRa24bWrYWAXbuDAW6oePJdAfMJ6BRp9tUo/rbqpmLRNvDNt7Kxfu
vTmahheHOnTuijqvCeCuJlqoIaRopDtXkENc0LvnIqj9IXajZntut4j2LGxDtvQRPt8SlxlMlHjM
7Oqrv3gFd64ci3025fXHwSunF5hSS7dfoDxDu2oIxTssMGAhgeHVkMW9V0PDmLXpf/Urc+2vutVB
bjtMMNDj3h2bIM1oWoO0sle73Z8+6UthVFORFFXRHCwCrIvzDMHbTjFBcpKG/oIIUhx4X0pjZtTY
dpTAIG1ElRAJ5dZ+Eihq+5iI2eato93+aSS58m2uzABegCloOJH228+Qg423k1z0hyk3yVgOJNsJ
kH6lbweNN0IMAaSo9hOpRwQIezAUIX/AaNz7WmSfKA/GDsTSBE/LDJ/3AaMW9x8oWfkc4yUZXgZB
HdwZXme8H4NmeM6yZuNkd8r8fmxP3UyV9eSaGjLz7xaKKKgpLQES79quiZxDNEW8DsUBU4uVpuSL
rdziSXimeJ8Fdsk8v4HAdZbXWKDFWuFbdeqflLNHRrvpI00q5aW0CVWnbKLqOIhZt/c1N7pNqtbz
zmATucM5gGXRJ6bO9YXc8jEtsFq/AJQgw8xezXI+Y0fd5mRA2GRAmxPO7ezXg7UrdTO55Nt7A8Se
uaWcd52NPcVrKwrpbUMIEYxuDzA75BSgBoyhG4ggEWxrm0VAoc4+vDMITcXezpi8/DB6CrjaMOwP
kdb2nNgC/XTKvgxLNRzhH6eCGcrbsSVO9JAFAYxAaJZwBje3I54U9w38bzLS28Pn7uRgk45k65nx
Mvfu4yR7+BR+NIdEjVpmAWjpeNXVMhKWtGOIhQftEJ14gEPbRsdy1ZGfym6dxjRolulBBxWjGldP
1vNIfWrQBa1El46CtXneWbWVn02kyyBZmox6Py4svATuN9JPjHW1uGjnVfIbHh0q7tTm07wIBOjo
BSfn6MmA99A5RvE8YDEh4q6e2uhCqqg3zmR/skGCwsXCcif0cPG8Epqc4Ifge2dOtvHVjivM49iR
kS73dITqXYluoz3OEd6lsfrf7J1Zc51Imve/y9zTwZYst8DZtC+WJfmGsGSJHZJk59O/P9w175RV
Hiv6fnqLqO4ucw4HMp/8r5S/FgFKW+kHvUwXLezadlr3KusbH1Wz8Myo8pGZJvx8I6GGrVZGSFum
frcVr8snHbAq31d1yso8azPFBnMlpBPi5nKH0G2N7mDkneMETpvnMYtWbHqRWU3zA28w4hlkZPIW
sbjIj4ojFBWzVfxTSyX1CUGAM7/hIbCeOGwsC0tFv77avSPOTGNTcLVd4jwJe3EfVW6q1wSVWwGn
neKl0edJvIEel4wj5LCrCCTGXfbuZA4/JncWPwf19pn4C+Pa62UyM3wk3gO7FvmldsFzehjHsbmF
4yD/21O2fCBrKO6DDkX+DYqo4glcIy4iV0t7Bum2Q4rUobptcchs+742e6oJ0EcpTAIyq2uUWZr3
usYSSCZPoTE7mSPRj+cGITE5eoncj15iv1i5Ht93HsqvsHJjXVyuXteU+zw2lm8uEowyNIhUA2pQ
ozUdC1WU2U1HP5OM1JqqJrLczjWPGZICnmiW2aifLFmLaI2JzYuALOsbczV5I4bCke910w3jEfcd
UwRbapmFY5NmhIPo61g9aEXePCwtXE6Qrf38RaoeEfWA8aqOesEh9Ihc2215iUgBiEgPlRfN3LGc
29PosyqMMAzgfpKiIEe0CIFH0M+LwS63GIkhlXFE0DOaWWbH7FZtlYaBPSTrSJJIXHzHXmAO+5GX
cNlrmWjGcMbj8ahX9LmgtpB+jzggGbkwIWiMBF3lXC8rnsdjaYN8ILFIk0dfA9wJ6RjGxwimB+TW
Za79A65BGVHJaoDvSkmbgMQGd0nWpmT2m13uoflFUJwHjbkWHn6tdXzyCLlP9voiyEohHR2JWVKJ
2EAgWQ8xkSCtfKS8t3mzY924z2uPiChnSCd+TOCrcDC79oEVc7wyR1f0nOQpVwpyFuh3q+yKFxP9
H4NAOWvo3iqOPTt7GY2nWCRzHg6Dwu8xTtlwKVpPJxwQlbSzm4oNOtEwmfPnQVoufC47JnoICBi0
C01qcsyWgrCXRbOSJ8uq2xu/1Mg9BxKIb5eithYCXOb8xp9zIqepgjePiVWM/t42xupKK5aq2+ca
MdWUMsfeA66Dhbe4s1o8YaBXHWNbaXr7xkHuvQO6X5lo3GHx9pyq4osUF3oViiTpu7O8ks1TDMza
kl9gpu86kYflvja1FEOCX8ovNpwrP1outG9xL+I6XLkJzR7jEFocdyoxNFiNX9+0a+69Tr41GmHq
JdWj7mhLHMnRKB6yke7LHaH18EXdPKKD7jPNfRjnomXXZ32Y9yWa9VfIZkCkvMpo01CqFOtFUxQC
wYow62/1sljMSJlutS+jtPEO9OiYgIYIc01umlHo5amZtOnNEkP/A3X8XGyCfjVQzwMrQ6XTpPn7
Ji2Na0rMxyIsjKnTd2JoCkw2rS846IBaXCrWCY11cViOhJ9b/YXN/vxIO5k2hTbjysmahpHIL6ns
19Ii4SJs2xjcVnO8+jHXUf9Fsb5417kjxd0C0vOqA4WBJ82u9pIioSHWQ7iZh+RS9EAchivfuxRa
NIIKSK5mNgwrEJ1lHiG1S3lmto53nixDSx6KlEypPdDtm++vGuvToFUXGl2ZMd6eUqA179fiJZlU
PvM+NTXo/kDld9C0GTony8+YtKecdq9gYUTES9H3JT28qUmKufIMrKYNmaI/M2x/5ELfvFwa3AGr
5pThVfD4lehQKEQd1ptYnZE3NrLzBfzMjMbVzZ4Nr+Vh4cQ2NSFDPG+xG3f9tS3M5dvs2D5HPcvn
9WUUzdYAFL9rD1hHEJMa+qK+UIhmv5n1ig0HAfJ8VbaWMQZ6bE2KjaCx/KBFf3lnpQPTRWyvXRFp
lHADeSQ8FliI4mzcjdCZyybPX3Myf4W4nqx+7Diq0p8cJBPI4s5RHgiBBWRj7pgdKPwaSTvy+Cjp
lIT6sPpfJiwYcWjGAPeBw8zonEtHZSIa/DUxTn3niaupkfqNsT3bjFhsuFHbSwNItsTsAZ9UxRPU
kBQX04ytNGhqsWrXllbRLIfGJCZGpyBwY1+qhsoYfBq8tZbaGhDSFJpyTyttzPJUz8W0kwj2i73f
gMngLWpUfiA1ypIXDq8sY6TJ9nhZgItqUQP6tkaVM9bPledoGmLgwsiimMPmLfOI1uwYN5m+3GUs
H5DoinSXLyLeDtSOm+0M3pTmgDnMxSJrttm0Q1xmi5BOjVUPllgCgMQl0M4e0UdnA2DJxAkJsshp
iuEHToLtRcmASREfhXW9DpAeE5BXyN/lv/v+4niH3tUqaNBGuafY2k7qI2fTS6PJTDOK0RixemFK
7cLKHK3yUEOBqGj045HqD+kMp57G2WuwE6ww9LfkSah0K25Cv83SNxsvSRdlUILl3lOcq/ecPB0v
1JGaG6HR5KT49EotX3hvK21nYLZgFFtZFfbS1eNr+iftK72xmpcRMmANZzAbN7TzQnKyi+cCzndl
FAqNMneaSPDOxQEemSbbo//XFta4Jb4TZeyrg48GfVvF84Za7MTi6KqPvk70r4UljVGGU7ReaquG
OD9zjUON5i79ogNo96+Zzji2l9ZCwY9WxZ4GvsNVi+tG1o46MOwD0jegntX5lOqwn1uE0+YdKPEp
yYVj2V5OnTr3+nR8ZM/sTQiBlv22zhy928Pml/nRasrh2nDEMFxxTIjbO71IOQ41rFtOkCTu+IQk
ABR5hQZDTGmWnrEEVl5kaVSyS9v7DM7B263NYO0Z92cjdHDSkOFSa/0dqqXsW9dkGbBsCVyL0rKj
BbjImFYH4Vf3Ve/7l0heluTSTmwpt3E21fYdrEC6r4zawU3V1j7th3PL2d0S60DZEUe4HgfIphmt
0PP6gVGO43y00ip29kSDVs+a63Z6hKVAg0RfEfErOQ4lzEGmY1QwG5q0yUftFbUZSfnsjxTKjG0H
PysLPX+nzLp4mjN0dYFcy+HVF4NUPzjFIMba4+AS9nPDalVhuDEBkNsQ81ZV7krHZ4tYS1tLIqec
DYoa80YtZ2BjzbBTBH3kQezWdAs7PoqCwJ0lK4RVwiYGysq88b2tSLlhcMYYBHxbJ/EXqIi050w1
qe+41Fk/tBSfaWDmsWMfphRehigl39PC1sfTExIGZh8TbUgMkGSUtDtdIV7a5eyU97WXM/+COg2n
2XfrLhB6Xn5dU4qXItTQTXfuQfhbO381WixjbBDr/ZIZ1nywU4/XPo6NnJKfVdMXMHtHpmeNgouM
eoagFOzWSctIaa1eYDAcLO0kJ+HfeAx71c7VOgM3MVbCWBzBZVDEhnRClPV33++H9atMjEydGieV
eHU41HOjWpdmxf0Ye9V11ub44gneHLMNpi6TDKNSDOI64jZhx+pqy+S9HZoeaZjDtiLqRlv3OPyG
dIOYnOlsmoYZlQUJcftYspnBE9l9wjbicGiY+7RLw1Lzm8aEI1yHE/9Rwyd75YyHN6B/c4MKF4O0
ty61m22ZHtf1jNtFzl2J2YETTQNpHsLiIFiW0ul+9GxT99o6xZwJNWsZQwOblR2Wiy1Odjz17g5r
5wC+iGWhigywXgWQq5sCQtvA81IUAPlh1cxwqKJW3nSuiZH1bfJ7uR6MAcsZBXzSvFyX3gzc3KW9
um5zJw2domr9g5lXuhna7ZDQDZyWyJb7PAd+H5SZHZDcES0LVN2sDzIpsvyYNo6VRoPR+grQmedy
PrVF6bw2dJi8Gm2PQXBCszD5IG9a41xydsDE26NdoMNK6m71QHJcn95guSzlu1fb6lDgJa2uphIK
4DSCl5bAgnACu95202sgpq7fgaNgyjE08Dra40Ht668Lx9fNHbx2LnXgdYdZw8REcSqNsbcP7Oa6
s8/w1VW72fAA/ftBwOziK9HNCyOxGOVX8C2E7zCK6TUWdNvfpTb5Dk8mm2J9Y2notEMxI/3AOTeC
AlqZ0/5bF/Z/Cub/2mRf/7st45B+r3+JRdj+7/9WLxv/IvgA04VumuQngpYg5/rLkGH9i5AKlI+o
Xmm3wBeBSPq/DRn8bS6ZRTr/gGO1NhHYX4YM+1+kIhDjSsE9fxpOj//IkEER3C+6SOyORDLxb9pi
iPolE+yD7lbAv6Cd+p7Kxtvg6W14dBrHDLEYZtoDA7x2gQsIcHvmRSZvs9PHFSdYu03RSyNPVWqJ
KeIwki+hkrr1bBZaDm6SYhHgTVW5FhK1SvwxmpKiZ9VkkL2Jq1aMZ522+rioq3wANrGoOK7Pu3ye
8bIlS5sFdcs4dh6PZplFTD59lMEj+uHgS/40q84hAksE2eMZKosOCU+d91/YAI3bFPtoH3W9/mY6
nPIvtKWnhy5u5zQ/QEu2mBisQQc4Ntz+3EwbWRxhQjrxnUjSRb9a29WUR4/dkR0rkZXExGsNTZib
xvjuKd1td36ejfqpgepFsoYwSEZuY2HRqETpFCfFwevQ+GnJNOwr+yDdcRx23ur2DYcDFEPHvEvr
BP9CCTEmWdQ4S6Cyu8ATgwKK9U681UatnQtRO2ZAetkCduXDCQauvooHr6tsM1g78tWRtOU+mO/o
N0dRtLO+w2bafludrPqu5+ZYhp7XOock1hgmRLJUd/46AXlmpY9qYEnt4sEiWPwNUiVpIo34j0up
e9Wt60pQPX3V0VZCc6TqYl4hI/ZJvcRvA4XBGpC2oz1gLU0T/jSPFmx/0hXPjUnWzSHdzlyh7seK
tQuscWPE43bn9DaavBwsIpRN7t7rRs4KqGdmDOOezLUT+o05VrvVBWU6jgvdOwEgUB8Ju6ttuARb
vfSVhSN85XfpUVxoxfOyNtU3drd05HjVc5hqs8WCFZ3nCV1OCg1ZJQqfbV37476Gdj/FM4hBBP1v
DxGtPdq1KRQKGRIRGEzot8nPpyLJWLk5A6angtxL7JrjwEfNtY67Z6QgvkE7NCM2ODIctHAtaoRd
iTekN+vq5y/WCAd0SkgGfhs9nwMAQQ39ixMvNQyjM3QI4rS0itBDxMVuTtvpXHZr81LhbqEmqc6a
W47SOZXQi8jeBmbSK8tTSbkrjGqWCMjseUWP6Ck8eiqpfkCn454ZFxcHa1ZW9P5Z1uQ+uKjaKNAq
R/b5uPD65hy/vfFYCre8IpUNcRkuzrkOVVIPxDbEQ3EvVSdGdk5EZgdriM+dUXQvFjqGNEwKO37S
82RyIq930D+CrGUJp2hlvet6B2Hk6SkYR7HamQ16ImB/KB8c0sNEVtePzB8LPp2vyPTsSP5U4QhT
74Zj3CUyMJwheVd6AQaXjGYOiLbCoPPsde1FHIuVrDiLeMbTlBVxAR7cYOx2En9cIny8vjg0alT3
SA0HrFgpwnmYHlvHUNY7fYGYcY0ZLfzsR5nXDGRwblOzVz0ZoGGh7GmnWhDCYBpj7cywp/od+Vw8
hlpRmz9il6n/PkPt9u662fRO8H4HfIjseIpItYozDqme8YSUwSWifBqbUBWG91VlahS7SXfLb7bI
mxunUajOEWzk7xnJEtk+Xk3/++L0SGJdkOohwJfnX5I/lbxZHbanuxiJ5waWpoCrmiWqs6rV13U3
bD2yMeRDdyK3hMWmUpIph6FT+wYoot1Kz/SXr8BK3pNaSlwK67i55Ws7zZHKxhvk5EJ+hhCzaUYC
9jxXx7rieH/XW6azPJdjXKDqsnTOpxrMRCAadyQPsmkswjjWxn10OZ+VV+jcdHevlbH3XnTQEEGN
nGsJJEkvl0aRaePBKzL/xTAnr94nTop00FeTujbQTW6kfF7v41QWVcDns+DUMOkGa83FQHU56rO7
aP2Nhy/XCl0B1oHSqV/6sBjmpY50UXjzsVOjBLKeXeeLaEiLC8e+Ta6zMZ4onptjdVdrJRjsqlqx
7vJWa6pwLUv7Vua0GwRjhrknTPsVVjEXXe1GmYcJLMRzi88rnswK0glr3pfccws/JLcBWmrpjOSK
c+/083dvLgbHI7FBYcr4wWbg1nQDigR0sck53RCMX3S0poN97ElBW4addFjUIDVcLLHNolIn8gnE
5I22EHswU3e5+4TAvWWVdG2tv1wqpMOnhOdzOuHdXXndmiq36LbHJx11dWt/bWNQ592QIwE+n0Bn
H12czgN99nrp7QsDvU5Q6jJ/daaM2RA1La/bxYhh2Pg6F1VuhnPVZAJmLrXWW6lieEN8z3YbldnY
P66IzqZDhRIPwh3MTpsDV9ume4su3ouEad0GPEnSbzlWKDhxQ5q3ST8t74hFQXTtFNM5JPnaVt+S
vDSPhqGy4ao2NIOjJh/L+lIa2lrwVNB8E9Vihg9uEs96a+UsUJgI55A5c37rrJtj0Zvoy4141y6q
x7q3bNLL8Bh/6cBz5sDikcguFGuujIgvIgoaYR0YcWOs83tcWnx0O0dCy82O5xJ0lHnthDQQx6RR
x+ljoyflS4cIVidD6ZvrLfWN6pUrj8Q3qXtS6KR2oUljW/Jir35qcZivTbiMietbqCS7YXpHbLg8
4z8XP6qkaurD1NrORbJ5iCB8sX9yUTDD8Oes+X9T939h3/vj2D3gGvxl7v75N/xlhXb/RcgtVSYO
OgYMTOTt/v/J2xA/Tc1bHOlGlW0z+X8P3ua/MAZSWqMTp27jwML68tfg7W6TPP8t/8CPxf9i/Se+
QWOzcfyPH0mwmG+zPc4dzBck4H00keX9nAxWlV5qrIn4J0YyhzLKQ97yfpXEh2WVfSOMziQYROlo
Q7rKHZvzjNnkRXjQySccYVMd/e32fer/+/dnwndiQ4PyL2J8frWe0BHc6uYM6LUs8r4qNfEsYYX9
yLHj4hshD9ODP5X+EyEXxmeNnL/abP66tG9gOqT4CbvbB3tWOZlaPLr5ZY3zZJ/4Nbhxxd6DNUK/
6RcjffnzN/3d5ThD4STCYUOQJ0evv5tsrGq2UKbnl/R15ezmqape8zarMTggNh6ZPn/8+XofT1nb
r/33621Pw998blauOXQm5pfoPdIdIhV5ctpOP3g5f/nnK/3qOvv3jeQ7cZDTOez9I283zdRm/Sgu
tbLuL3OtqE55uoyfeJR+9Qz9dRFCWj0GcHx1P5M9//Z1yIDxB6fLLhts74cFP/W7ImXnYqEK4mTG
ffsytM4UqdIxP/l2m9vq41tjegQSQN0anJ4/3MeuWPW6TqiXp5PTCmVtW3urmJI7bxXeXU1e9vlc
+mNYFY52F+dN+1nxw2/vrm9sjyiOY/OjK9J3FfyPzvUL4DCJTelABMBnBVO/eTgNfJ/0FblcBcPL
rw8L4kq0D016mXmZeB3onTkY+prfzgUFJiZs9yduvg8Vrj9/TcNGwgHcDRUFHPHr9Uy2aqyoyWU+
q+ZczVJ7gozIbhqIhVvP1OZnH8L1sDho2/ShAEIngb50Q32ql/2fH97fvCa8jts/eYQR1H74ecca
joCo0st+KI2wl6UdxcC0weBDs//HV8IFjoOXRDFfsOb8+p0HxXBfxe7FaPZQ0HOWnxRK7v2EIOT4
5yv9fBk+PLMWccZo+Gj4tml3/PVS2HW5UE7PJwI5wgmq7psrC+8FamodziY3cb66cZpviT5V8T3W
BjLMllxO3/78MX7z5pASzrelzgLU6GMPDSk3opaOcWHKYUHOz8gUynSwL4GeJcaBdb1cKFD7ui5l
dapI8fkk8/U3z7Sts9wa7Cs/7fofbsKa5u5oWRcNer6jufg9aHmKfK5Y1D426uT052/7u5vOoGdR
zQK+hp/8Q9zn4KOywvV4YaNQ9NBZFQK9OWJ7kuyQwjxNozVfqNQbHjPNM45aXFvIdfrPXO2/u+l/
/xQfnjIW+hg9tXmBXk9em4S0Xfl5bJGUZzq3WGz02zpfxsMCL3PoCX375Mn7zWK1lQIJBx8pq8jH
+gQHIT5pf8ZFP1frWdGb4mggdcmCP9/q37yzJLpscCTY2r9RzL9vbVA0sS6lcaHFer+LxWge+hRd
amegev/zlT5kBPxcqIiKJtfGZELb4MpfHyIXEQ5sgHHhY+txwhFPOmwSAM9es0bPDeI0UZcLMu9T
hiozqm1iscj6b8lhr0T7xSWo+0rYrXU1E/yBwUYo7zPP9/Yuf3jXCYkiWGJr6QT1/fDY0cmWaraY
LwyplouJgKedUfvljUnlIq1b6Xy3uip5ixtXfvbAb3/yr1cGx7XRROE2Z280PlyZ9Ba8b5pzri1Z
cR2XWU5sik1i6Uiqly6w+6QuBhTeQvDYOltu+QzVCXix2bu4F2GGdG/6ZEr4zUtIDbfB70TakMVI
+WHls+ZhaqhzPkfJWO7jBb9QUmX+fVZJk4iJNLlTKCKPvoE7YzUmY59BkX395JnZJrkP94WUaZMC
U4e0dkRgvz4zcH+r39TuuWZl3SVHQffCTOL4CluSFinh1neaLe3DnOfmGeIT/MZ03oHWEOzzyQf5
53vy807QR8HNEI7N0ebv7wkgN+KgwT6Pqy7/ETtCRomYT0ZRO9EwLqXEADD3h6Qn1Z70ouxdWrH1
ZGPThEKz1lNKBQQ1k7a68qbF/uzN+s3TY7JBbSclurJw2f/64YzMrLiB1rlAcKiF/pAi9UDsf0Ik
PVy21fdYR23KkEX+5DzGu4UVN0yGuDmPCbtv0R8T3vnJ/dr2+g8/HKXeBpkNfCySVT7cL4jKGaWX
fm4NGUI2y63kDUS7imTP7EFqe3m3+B0uuKH7nprzFqzZ+Kd4bJbbVCXYrT/5ONvl/vlxBCdDfkbm
zw9pDigKSDJ1LbRIRXJQbgxJrmbDDgZyCZAB9EjF7KW5m0dNRbasrzSLvebPn+Gfiwu5cFuXhvC3
FdD+8DoBr9luN5nn+ti7+ywrgTqNQS8gX6zieVgcdUKw/0x0r33884V/Lh7/+PJckz4LImg4o/36
eJD3MOila5znddcewaWyw5g07t4VpX5bKt/4ZiAsffOrlAW50LMYpr08uTmkMG4/kvwqv/9kbfnn
vYD84j5QMmsxtn5cWsqaCga15udZ06zfYft5VFd07gE2FrsLLfBpcFVGvKMTqyH68+34574qqAzY
VhNuhcHO9+vd0NLJLqBjzj2DrMh+ShdUOmbx8ueLfAjw3zY7roLsitCfrUfE3taTv52xUE9KWuPS
89VdmqvF6UagXg0lMYJ/vp9r73FxuuSCx+ibipmuViHJFXNTa6Ypw1qfm962acnz2mT350/2m1vP
VrPlMdHRASLy4WEoY0lbFx+Mu2Me58aorpA4A2hjNAw3G02wNOgkeWk/Wcp/TR3Zbgi5RMyvJhen
H+RjO0jRWx46IA3DceGVyGs91YdyGut6B/IoM3Q5WO0wUCTzZ6e+n8e6X59/zrrbhMMMzwb78Sv3
tFPZhOKeI3tvLqxWA86bULeKnJgx4ozD3jHaXbXOt8kWjDBNSuyFtnR7jeNEIDVV3KgWfgjcuL93
7fbax0h+ixdUXVYt/VLtmLwqffgyID45IxEn39Wy9RGBdtrO4S8/mRX+OYu7VPRRsrJNCxxlP0yl
hLGWrKku2srt/SiVwr+XxtZBidZvdpa5Jrd/fmL++cJsF9wivLYMF6oKf32UeVwqc7Wds9n1CbAj
23a/yTw+2WB/8622Ig/q3XSxnXA+XETPchSAuTirEAbfjK5NqDJJICQnGAaN2+C+2v2fv9U/N3T3
Z4IYBD3OG+djolBdTIqpQ53RkZxF2MnHXZkazh7vjPnJV2NU4Q79/QEEo2Lk3brJLIAB3frwzrUY
Xue8dHbovu1+3yYU4IRYhetHvXaWOvSyUcAVxdX6aBI+izeVh85En2yN9cnpYufShHlKA6FBWOtT
QT5Kt5iI+de5TYfdQFTzNXrgrIpQiFOLiuCRBqNuaX4goK3etBkaDh+gWawYAyV8RdeW1tdJlcXF
SCzgK06DJcXNkMrvxoxeK+hNpyeA3ksFUe+xV74qObjklMSk1gakGOVXZG2sA2fevvP35mBujS9z
JXZwpVqCk60sX0k9Xi8wkE5dVHsWMjjMKjqWrtnHGjrJsriBDUf450hreOXlV+9tuc7nBXQVxGEz
4aYayqF872Q991EKif7WuHl+xwlVf+/q2bwl5R9TI548oiwSct5e6t7Asa8V6wqzAHz1PUcKgUGA
EttvqJ9xTTV1WVpkjOg5Yah2cTuUZYeGGLLmCyCAmR5iSH0Z5ETXz+ckNjYYRmzTIMLYnImsTGJ4
+BlVMTevIfCyl0Nzyge/Dk34qTek3tZDD/sVB0iMfJ5guRjjDvFcbxzoKskdGmTVozkM9Rj5Rj+1
+zxN2nZHTDriWNPK/TFY+pw4ehO9LjG9QyzeEeSqM30snSe82eRqYLdtvKCHdURP262+HerZsgjC
vonVD4hMn84bzV4zslVKshp6vRzXEFqwRQ/tyIGDU51OaDIXPw26mq0w6iy80V1X0fHQt2mKENfK
aJUTrYivKywh1Ht7eCajQsvMGzuuNAyK+Tid9blCTWIs+K1Cx8ywaBZS8XngWEsaBamxoJquKOS8
FzEsXJRZTkfFKuqJQ6oV3quASbUR2uImDzorI6rRL+vxKy+D1gREEhEO4QuF4spS9nKycLA/M1aZ
cpOZxS+DSLcfpkY4iCR7KU6D6aqvLI0zIXLLbH2paiN9Srt2VruCdKIfTs1uG4i0te+2Wjc8gH2T
DVG1LjPSURK3N7yqJm8OjlLcT7qtPXspZqLdUKRtHkqnnM5Lry3FYcw4NQeqH9vimBAplFHTQxIA
vDKq0EDrBkx3xBtrWEPdYnmVDqLeoK02cwb9BMYhm2gzCKS7VgjIFMn4UdLggyc8I61F0PEIDefU
KjTZAas/A7pvNi10VDNbRDorMRESqlB8sI35eRVKIgHLEGHzQI7CQnskP0ODX6lOivGFUCSXoGDU
a9/cVRB1aixWqe/h8ZMLe9JXJDXOVvog+vg59ivsmkmdlNeSkTANM4JB0NOSlXxhlcSKR1MtkvZk
NMI6zmrBKR+Tjo2OdtEqtI5zrc6R42zSUn7kcQchG2MvTnKc+4VOuE+iOuowJtTL/dFsZP8cEy3R
X7t9Mt1RrWGWYYsInqxSbmQCLODFX2tZZLh+iqa1g37SpReVVL8XELwDHROqtRigKCCcvSCTnl5F
fTb+pNXRQQdj57jIOFXmv0oyRe0d5i3P3dGkXXkE9EtCPhaoWWyUpcHIv+asPDY5py9Ja+NHXYDG
X1e3MM9I/PG+WLldINrlidQDrB1adTBQASjUB87YhUWBDYncDdndO07mqghpvCtRaHi5BViGRGBX
tsMmF5DbmJ1l5vCQDYUoQmMi7APMO2cuGYx6uVorbX2wcGixrI1mdUzyBhe/P0zau5vZGOMnHMwG
7qdZu83jmeOVszBob+XL9EAStjBekhxD0n0r6TZzrE5lqHb96RFJ9PQsTGVecqcEXSAo0B/4Aca7
JHZxumelZoU4kkYCj5Jab3Ykltv5DrsBPX+xNdN9Nftb76BJws29z5kWdr6BSwg7KzcvHITOzz6y
AihyVM5DYI2ovIMCB49OH4rUk6jJppYmidFbK5IH2Fm2DCLrh/Cm7NLK61yEC99QHoW2pve4GuRj
l63my6g38+vsVoOzIy6lenAxBt/YufK/ao49XSVWTFFEUtVY01G4OTSD2Anxk1k19jHi1Za0rj6b
9Fs9FSSm96XPL+Pj2HNCbFo+v0ay1VAxlms3DZEYbIB9OR0z38ofTXs03gBk45sSMg11nT47d03M
gha2OA1g15i0L2hfJ0ndViTx4BAgTCmgnIK9kkTmOIlWXW/fkVfpw5G1dyTx2ySIYod+xUHBhAKp
CkYeyoaQC1U0Z50Q05M/dY7Y0QThlicdPOgJpRgpb7xXQ39ahOGoc9I0tC8LZoWd1g5WeiinCl1C
iYDJD8y6Lh8KA2FZkLaxc61jRad6rpJJFeRUKSF4RwA/hJVX5Tz0yIQvGF2A7XNtJj9gWghjCAXK
MaQFGt3rgY2p9W2GuKlRR7DvhstqK9yYSvjjSc5FfbbmjBMGC951NkGtvAk0V0cU18OAjgvT1tmM
QqUIifVt2tA2Gu9a2eiiAx0DDoIEMre+2VpVtBEjEcx8i4+siIrcGZ8L5WSnyezqTSJm0cswk691
V5P2i4rRNIsf9D71+NTSmbxztNvk6qAjUMgdrWq448y9kqjRWyWGkkFUr50zztPexnvdXdLPvFi0
yvjOsW5LynTgV7HJgaOLVypekqt+deTrlKmCaEtkVrd2hRMKlXQyAqjUdkXPjlQq6AfsZqFhl3Yf
LmlLmiKly/eW089XFas8nBZTO5vC0BMFp+Kk04K1LfUznTPJSt+JO2mPVSPm4qDHqT9Q3ydpxqhr
Aq0RB8UaVeSsP0yGC8eKG6q4RkItSF0u0N/5cTohchxofkPGVVq7Qva6STEFj2YwlzmykZRkPhTF
/jp8dZqYyWJsMwmUBimFAUCop641cpyTBDnle+U66WOmK+eHg1AGu9TI8EP+X2b+sAd3uhWQhR61
W2jIA1so55YcToMVkKgzGZD3p3voO7mDIeYPgRB9JfkHp+oidWTYicFY5FniKdWyFKmo493j3F7u
F4BXfAOEd50Im/LZRXngKWvSMbfuvH4eRZikozzv9Vzh7Pp/7J1JcuNamqW3kpaTmhSeob+AWWYN
SAKkGqpvfQKTq0HfNxfAumoHtbH6QPeM51IqXeE1S7MKi0G88OeCSIIXf3POdwwm/pi5plerkV21
6QbDusElOt4A24e0xTCT82/WA0F6BWTNc/wPmvTdHIzXVU2yFqGeltUtdRYey7U05haVfosSc12I
xNX8pbzeK9QK1Rr99fLsQaJ2KUiH+paj79l07mzuHSx/XqVlXbSloudMkbJFhrvA3c8AJAyzH9Ru
qq5T/p9v5IQ04yYa4Z17ZBtZe/Aow81sYcg4SlSzRagip/wSI5zYcsjExTaZcAp6IZ4JHBh6BL/K
LM3gFTJYflVlIvIqs6j7VRc6qdyocuY5aXB8StxzSm5j/JlANySKqFx/zjsl8s1MwlTS1TSdKXR7
903DawSJJ2jzdJOXAx/f5OadtndTUw/9yjXxR+E5NVE09HORrqY5sK4Lspduq4i/5ac88k20mi08
g4jAkJXZijo/cYJwmtdNF0/amuGo9ZJMZfIEyygnL0HwmWxszUGXmHB0rpc478JHG8bgZ4DFTp89
OWW/cVHcPywBKOYK/Xx+o9Y5+jQ0mxno8IFxtKfaQXhfgbnYsz6ev2HuT+/MrjCOnawnqagCxnBF
5pAzrMuhJfdoTIVcadVcU/7g/d7ajE2DnTG0N8BS3K1B5Jm2mGD1cms0BG8XlF7GfuTNuexFgt0A
eI5zyvOWpCWkjYISO2pR8hu7ZMhR0LHcKK+quRluoEOocKVslRQKB7Tp95w8m8cpK6arnJsq2xRu
h+BSGfuS/I266OwdxytI23bS1HQ9J1l9whomUFYu42Y+/alqwNOP5vjSZB23Q2S24x4vXzV7VdsO
j9icQmWVaKH+Mk7IutYEt1V+VU9IdV2jC65RopZoM9spPWMjnb0JomkkHLjZfCh1a4g8JdYQk4Ua
Tr/jGBk3sOoK7diuEZD0aK9qcE5l3bjN2qnAjSJrHmuGiQiy7Y1RjY0JdtBCnIn/bzo1VRPHU44S
OvUDEAwhRqog31h1Er4y0sK8ybPXJhO2U8YHu0l6cyukGrxhl9CPLGMCtVJwHj0uS4kz0m6m+IhP
QXqc7wivI10f79yGr3abtfk52RY9PrrZjOSp4SjZNSl6wt2J2gGuYLiDDVoIEOea2g+E0FBPJk1J
H36PmhbTs1mVhO66EYKOVQucACG0loHVkmSCrGw9Vy6IQ5lhIYV0NRuaHPk2w/vp4dFpi+N8jkAK
YvYSjwX/z36SdXvVDpl2kQW8NdjaUnCLiOjch7bnkPCrthPaahjLBbRiRzni47BXHtArTRjlSOYz
fGmo+VsqCuWmhmbGe9cL4PiTSXLEqrayeClCNSddu4R4jUiFszlbk62Xlx4xNv3gK7lVHFuY+CO/
wQPm8NWOiV7IqUqXmg9Py7otImvYN4TgSc8uAXviSIncb6YOBdNj9lIBFUHaSPpI6CKJxRAnV4na
VGczZzzwyz6mpyxHZXpEPlwDSAGtUfqyTJwbkiObxtciPbw9DGz+v1DuX5d9zW/sKf1T95o/ZWxg
Xg8xoEvW5/JXfirlHOcvVj8o5IS6OFFUl/ndT4+KqwPft5g78SSC82ctf/QfUjlBngiLEBf+vWXy
LzAn/js0RKCfwu5iOeaylvwjj4olPqyCNNtl+qXj5cC7zKjf+TAKB9WSDmSgpVuTyDtmo1q9tJuc
D0V3QfeYe53Gep+O781JNCCAolH8blAux0DsEpKlNnpUtT5K9xCRsj4dcaqEqKcFjDWnFV6QIlEv
aoNaMJT5utSM7/o8FnxhmOT0k/yG0QP5cYd+u7D6Uyc2GQJQNa95Kl+mzvBQ5DmDhkA+aZVcKMhD
+CZGZ/BquCtrXdZvNDCZF+JSW3WGDbKpSrdDlQEfUyzfNPF+rtp+Gj1wCvhkop7Ko+XMZTKSRdWu
aPvQp3O9CbWE8jIGa5lFjnNPxrzKCQheDhk3yRvsyKAITJhETyd6dJ8/Zu43jBN65yqkO2mTbBfE
xiKgzU0bFWs5k74Vn4lKOxt5L/eObAvfJKxqqEW8NRw4jQk6fVsBdrAyZNWeAAeIxaqI6nIL7sv6
VoPT3TRqp+4TrWGmp92q2CVXOeTC7Vwo4RuK4QZUquuelWFEygYVSbhxE/3RSbN2o5WMc0goJTbI
LJSdTHEfpqF8YE28N9tm9s3ctG4ho92iBtCpb9RwTyOcE3np6E9lUzCtY2BhbmC9Rt8yScRdoc06
BtV0aI+tMXtUpT29WKJuT2Mzs4/wY04PZa203xmIPBETjHwZfwceEYFqV8XSPw5bYoaBVeHnWdx/
uRRrhFG0D5binsOZJlDOKutjaGZwElBM3nRYvpntUJDHzPHaSs8eZmZcR06qkXOFFfaEx4b9EjYO
fUxjpy9xg42RQdnQ65dYowxlzyAv6XbdiLFFdumYn+KUVEhCJQvseB4sutphDFhOjw08YqRGwRoz
Sl3shlIJqnu64DQBqaMXVxHu0oSlWydXqhScsJboTufQMk77or/SLH2k9IFSVRQ8/Fji4A1vnHtb
Zmeuw7wCx+Y6r6BYdhJQ71TdtYHbboxmulZq07wm7yU9ESXslJVWp7lKMzkFPfZyMU33lWqY9cNA
SwENxHB2XTN0HlSS9n5UZOzHWiyeHfbs1SZ1lfkaNX1wTE8DxSe0p3s1kK0/wsi7BgZWnOYwTG7U
Mne3lJ9Fy2zYck70BsZDD7eRxWOtX6Vlk50D7cofDDyq37O+VE+ZCGOgifspKdHb0Dasi9yIfeiW
yj18zvGih+1BkarXwPEcRpBMJnMl2TLhLXeV1V42zfimBvRGEMO1tejoIGwHC/XMHhCukwFPw8FX
EkX5eRYED9SvC1BZ3SnyvC5FvxktMz2yaTd3dZO/QlUa17ZrFH49qD7sOCxijPKxHikY1g3NxQdr
jjfLgqJgHtDyfPXIsfP7JES/GIdnetK+BKrRvfJMrHyi8hY5v2mmGEBOTI1J622KwT9C9h4q1LVn
lZnG1uSFEor75LXCtGLXp0PR3XLTyqq/Qyl1ggnEeDaaNH0hLch+sMrCvoCUYh7XtQYfoMPCpFjr
PoSb5Hb2yER4znZ1bebY90EZH2AJl0lsPXcdVUEyuiCjgmrLYML1MiLPVgGN1l3LSumsUK6oi7Cv
BTaqfJPzcd/XLOszhMynrpNGjwmYtnOjnoc9UXbhnsl2VnsMCQI/ahT7LO/brvZaxfCtcj4FxHHa
BeIEEBHz3bH4Dp/miD0l7WgLzKgHZ6rHY3wUBM31GGZE1rrqpcVSIKiwd0i8KWussviHqE99Ja3T
47J+xBdIIiCupxAG80kx1c5Fw5zXAwU0nDMeTVdKbiR3uVAJ3MhUHOTwAiJ8ewleM+KLLZ8UPAag
6sjuE8YXYz2tLGMvyOVmbuZn9rSXYwWYhkGFZNSxqF+KODLehmXwkvUAhulxLpczE6cLxaYphp01
ayd8Xgb9pVpCGQXyZtX0amRUljfAzHwR29q5kynFrhjV8UW30swnstC+gEquMSmJr0mXgy0HcvsG
3kbGRFWyLwXTv5nYd8CwbcJdPiiw2QdMLyhANHRSnXoNC6+8GtrRxrdcP6iKk50QYC08EYYvy8Jh
rEts9yrfuHJsANj2bq6vmW/P1wTX3VmLLqAoIjSibor1KLsPabCw91jhhmHGwgKamosQwQa+HWIb
Mx3ATROcWnE4EatLf+eEsJdADKq+PeM8EWRJlQhjAk1mXpS78rzT8nWjp7dmNoTbenHHN3U9+o6Z
On7Ls/KGafBtYCLLhXjsbEhsvmaW9jAPMr0e2qTeBICgTrPBynfm4owrR8CAvRqAA8D/BIEcoAqM
ES0uyrNw7M9aVwffU+vOiZtAJDPjcTrq9GI6iRxd22U9dBZyAdHGggReMQw2VhTziRcDXW4xHzCH
GtRVXCuXjorxXXTs64wkOE8D7SwFi+Ux6h781ARE5oiBfG47GNdLN8iSnZOqS4Obfpx9WpyHec6h
BA9KXV8Bh6ZJX8FGtYgcMoaIvF6m3kimV/qkVZEXgemCr5qF6ZYx+JKbkUZO99SyDTufXICGmu7r
lBhMlu84ui22cjohxkOnkQxNQCtjpsQnfJeMycG81zrd2so22o2AKyDMXzJxlmttmPbIXBoANBFP
QHtfAhqw44WKH24YUawY0WBeKhpwHQ5bSq3wE1mAPr3nsfo0DKGX6MvOxk1tZuXNhTOyLZtqiAAd
kHK1O8OvBkcgiE5sdzqCo+8Blly1Q/PcV4sIfHDHa0VGF5SiV/GgRX4kNBtsX6lu9MWs1Ro87ewN
NLx+xT3PyeUE6XNdRtp11aW+yJY6LaJN02Vg3UJljmA2k7BOKKd7jf+L91K6rxY9476HokbTZT6P
7Zz7JYCES6XpBx4iAdLOKk1OURCoCEh7c5B6tAEJHSden1F4e1VPrB5+Lxhm875pQr3fdM5YpmeQ
Dw1rn/ZtTr9qWGMijhSYF+zW4mBSjswpSgaShyXrh2liYRv8EBT9UUN0U+b899+Wv/PMBrGJw6g7
5GH9/U//XNLi9rU8e8pf248/6t1Pbv/X4Y/D13Lz1D29+wfv0Jpc9q/NdPXa9tmP3+Lnv/nP/uHP
Budmql7//V+fy77olp8WAnv6tfdBwfW7fmn9f/539/ovL//jaCjj5vU//cWfXZP+l+lCGEbTgOyA
YtDgZ/7smpy/bJZBDEddOibNQB7wd9ek4t/HCoLuApONSbP1j66JXDKUo5wImqmRdUYH9ScGo4/B
LhYt02IhMFELuMgH0NO/V10kGRbIrJ6Y2QdhdzMGIbDFNbQfG8NcJ9Q8Xk2VrTSPtoog9FvPTky/
akP6o+ZIDWst7zbSDbvEeRlrJQ14HlegI19kbrh9vx8XC9wcNACI3IMzLi7G5ro++OXwehcXgz6w
BmOQ8V1dzHUO51EGBnHx3PUxi5AlsgcvXsD2EtPoYtFzD249fmWce+3BxceJjqMvNSEzrpzF6Df0
cwI1tdZ60IEyR/XkYk2+VI2oOaoW1yC57MPkRY1mErtk0w+dTweTYXkwHOoH82EIRX6H8yL/Zv1w
J+KExaoYLa7FiGPxknkIVsYZM/c30JKL73zxOjoH26Ptdvy+QUry4BLraFvDqSTMpd5oNmpvsNux
NV9OPxyVLRg9znsi0e90+qzqNK6MZZaO69+IPA0BruPbB7OmmYXynqbATE+mNCJYV8XceJfVi8mT
VNnUYM10MH+GViWPZiZZ0RGCKQyizKswi+YH46hxMJFWdUQ8MN90zKVWicCC4dFiOsUnhwGV7Qdm
VPtgTNUqI2V1eTCsLkN3oMuGVuN4DntCNsi1OaUKx+gKaQDh+sH+amSsccHgGKAWDgZZY7app1gX
lPOZwsD4Rpgjg7oAdJT5LPQxNNcGCysqSYb9ISH2EWbkJRok3fT0rPVK6HXUbhNsHgcoKgRe0fUJ
77lFiwHjNerP+dBl7pWpCnoKtqCE2Kr2wGcKkxBbL9H64rFxMr1YC3JB7ZVoddZnrZq6dwUZweQV
aNAHYZXPCthhYLswuXonWNfwOtnzMA5Nt7rGTbG2ohYuiy0U5wXlAzdd5maNWMe0nNOmYXVBTk+0
1J9U4EXIAmh2LwjbnJ+qkdJrPamBizKlZKbLAy9edptk9XxzFH28ItlHPLXVqCDatENIuEOqQ+OX
vcqCYzKMlBYvHIKnRHMBDEBodO/iuoPq5uhjwaSBiumqrob2IVHy4pKdXkjyZ9mmr0mtZ/WmRI/2
PRxj83qShMZhZW/gYQ+tYq6AsiZ8fcAWboFMhvOOd6d6k0kD2iu2DPeW3Jf8jn9TXFT49CNPDH13
jXXAOM0xaTO207Bmo08p6E7R/eTFejRNqLtErhLyDZV9Ws1aU428rVnPCgOM3RvlUnlVGHy5101r
6nSjLPV5yKeyuw8nO5nXVttZiZ9pacbnMdXZmYL7aGnvuvY5BWp9DjLZFpupRnW0HrLZPpMj7AG/
qVNVZZgLD2LdK0gAA8S48J/HRPGYAzdAms0uOYGTzDpNGduA+CeWiXwW+DpB2oXJdGyLYmIy0Hbf
oZGxtzG03jwj3GRo0EsSRkFIC8Il1nVqfjtrSUUlYRWZcxSGTXeaKor6PXPB4DLFFITtqPSpl1zU
TNZZU7CpskpNnOtsYO71wLG46YhSPWkrYX8vp5qpfV/z91ZdGk13be9GZy0ExWv2PIuQehLFbTio
3RXsBuNkLOsMAIgOQAPyFtWFwGX9EOfSIZk9nIr6GCRi3fo5WeWPWQLy9yioFerHUAnyyz7NFRCy
IfDhFWxMwquqWq33jNmqclOAXzurDZGWm5Ct1jVtMiN7nSfidV9Uy3rO6vITXnfZbMjDRT/ApdCE
oPZVkjUQtSbfWxAoH4GAFnc1+E4NCuMA8diVtiq9Icxq6VlaEp/SdqG3sFPOonVol6SJGKWa00YZ
evhdMZA2sPaJhNiIQGme0yZPplPRC0WuCBzPXsc8smCez6j2kVFwls4xXCni9eSFEaKMgbfKb73S
7TKBSRFF0bMuRnbSzICgjUXVBBnV7mutWjEotymE2ZQLjw7T2ept0HSrSSbg3HN6ijcd0Mwjbs0w
Q5jSguwOQ9VFjWJbxo1pEE4O+ynsxUqpBn2P3qke1plTTiBTKQVuqdWNK+4UREIsYY0XNyhlw7qs
iB7CMENPNKrMAwKzbO+yRW9E+Y/IQU9HJgrJokjKZc0mW190SjKDUbmF3Y6Gqf+hZ4rt/g5gGhVz
Mgs2JR1qX5OPGiFUd5BEGYs6yjwopYhiQzWVsxMt16AFckrtg7KK/205K8sRVUh7tKivijaXx+Wk
uBGzFuRZGBJRagWmwlSSPK/gvDhoudqDroscNjReqaIu2fOL8ovZJd13n6shUV9GgTrMqngajlbT
z+vuoB+TjjOhUV5kZZXNFpRNroO3nyRRlF7tQYXWjRmEIWRLuEbpGe0H0TbNcbaI19ApsG0utCxg
fXZQuZFJBq7VOajfclWSU54C/hy3zkEl15GS2O77g4aucCvjVluEdWSHJTfSNtJ4NbsQKhEoLnI8
jiYUYPzAgmamYyV8gv5PsCY9SPmKolVu8nzgyzACv+WtOoj/aBMQAvaLJlDRc+SBcNisp+AgGmT3
yUSrnFL9O1o6ZIU4f5AY8p7rl7Sk2hvL4eRK62Lx2hxkiXkbpG/RQayYHISL1aJhrLS+eRMVukbn
IHGURHpcDAfhI0XNHBC/lSCIhJM9tKwQ2xlQvJ4+I1JGPDkYreVpB0llkJDz5WPcnvq1saguOwAp
UHE0h9sHyFz2bArFkB45lcg19XGRbjqLirNtJbsvuWg7QS6kp92i9+TZJ5IT7n/QnmE+d/sorLpq
m5WWm5+4vWP22yYtxkvpuPOLqzWsRSvo8Ju4yOxzQ6+omEroR+TpNS1yOGG15msFIMkGAxiN55oJ
9HRjcfohTpwWnYmdFKAyI21CYdXD4b/u6KTK4z6CIbItla47iVU1tDbWlDXn6Jgn5sjcQwZnTaid
JcgO9lU825y4uUA/l9vMhlfx4Gg8EyJZ1+sIJtOjDs7kpCmT4TauBOQQBo7JlsBZ2a8L7hiKUQYk
F01KAbHh2ANSxD/Lk7bX+0ekG07NqRnKE53KQlBrFciBbOk65TJTSYptiKr9Hpg6X43e7ZXTZNRB
a5rAs54alxd13BRadTSmqvEkgHNehcUYwJPtzJj7Rm2d69qaAKZEpd7SR5tKZPO9WuIHw7EyfckK
wTpBPitvtcaEMToRPrJyY/xHnjFiudqaZg8itmBp/s2CCJ+RFKTEPAqCTj8WmkP0Bq030CS1Km5q
Tptri7AGxjCF6SBryMbJy2SV7DKFgC4ytWBS2op9pHZ69mpUYXLTM4xUd6nRKfcj8tX7oNbdE+wK
iIA62B5oYbsWupAa2uxGumyWx2FvLiOBPsxPoDwL6snQUV6TyqZCqABkuZvUIR8Sa18GDjM0Y6Cf
dgoGfsReRyi41JBYonLor8g7EQxSWe+fOrIJR9CIAQBM2mZSs9x+VgfwekGQ+21eN74R1Z3tW20J
8bZK9PSiQXgMh08W9PE4nyj6waiO3YoFzsIJrB2eHIdG8o867vPqtbjumtfXbv9U/TfolvXFqvZf
bxdvw6fi5d1q8fAXfnTJBqQNyAfLYtFAl+8sGcY/mmTd/csSBv4W2yT7iHXzP1pk8y/dwCuMy0jQ
XauI7P/RIivaX8hzmYsv3hgaHAzVf9IjG9p7XT3OYDKHTRUzP2bzJRVYe98jywxkgW67V3Ut5uKI
gAGHdO0JPvoqgrO0n0J6WlsWVJIEMzYgLi19T4ydCzuNwPpHMO4NeYDc2US9EIsWbzu9z6x1NGlk
0ivCneQqSzQOPp7A85IkV7Ylt+csH8i6tqYj6SyQeAeAMmceYTs3Q9cNo6cT9UrsiRrlIKLycIRI
a871aW2qdRRs0XMvQ6JUmwfSOeeZRwL7e1m0mm/oC9h+ndo63LkoqCpdW5dZV0/XEvtpdoI8wcBu
YgMQW1l04dZaVjFSH9En8XWDWqfZAnEjpnCQAzRSCYAk8sZ0HsNtCL0/WqsDeX7oIrX8QfaKQDRJ
ldwv6nnFWUd6kLypyB0eamqIMxZZhcEfBROjszgspjUngW6TaJY59lpFzlT7jElAMU2NbVvIXRCP
rXRVJoWXt5W6gztAPmxgJ+lzIsbFsFnNHIUy4GDxKTWNb6hG69uqJ8wN6nrZ+PCiaiaqob5YBMwq
Id6OJe66dtrKPUliTejbBpRv/NjrTALRYGbwfAH+tfexlNJ91FWlekwIlEs3IKYhMsPXzo7ySQMS
Nna5dV/E3fwkRvDIIGmLSUc1HWvTWjUlonGF3MF0I60Eg4DeJRvAXjyr09xITxtBQ7JiZZWSECFq
QE4OaYCuhzu1PZd4wZpNw10fIZEfWQLn5jSfAkPWzQ34gDHdGQbanc1Qa4TaFMDxC0a/rQEQMHSW
PaQAYbDCVURfwN2l9T5L1dJaKxyNUOjdwUDia5mzSx9AWANYYcznrM+ZWa7SsZSupxUGcWDJ1Eav
GjJYZdWEM2s+wJE1EttgsKn5pYIOxw2tlMJJSues0RH8rqSruA3qwaSL9gWstO9aVWgXY9Rn+Zbc
gPjFaTtJSpa7zG8HpJM3MUHcV7ITgSS1GkoU+Ko05hvQrp1+SVhdRRnF8CNGSzd7C3P08gqDWBtA
bRiH3B2rCKFWSdYokoV1yTc8hXZCEQx+jz6vJ/+23Ubcbh0T52E6z4zZsL0Q4aO1VzqOg3VU9sND
A5Vn76JPr7bqTG3ig1yMLU9AR+3Q8JmN6ktm+MeMgccXWlYBNxcLpn4XijjRtiiAo2xXMMuzjmaG
s1ujSrrv4BDFTYSQrmNqkmeX2JQGCmM761yvdJQ2PUEi3Mfe1CsjjbgeYgIAWJysZms8Y9hlpz7b
8GRHoFPD8sMJ5xskgdQVU6W7byrQ2jM4ivO0Z0ZRtxuiJe3rjhrzUR1Yl63U2oWf1ehRdCdVEnw3
kS5yc43lzOth5jVYiZMuYwsUkYlRJOwRSuI12e2Tf2d5iVNUj5YVEkrR1oPxGBV2cl/nhkpcbDYa
MRJ1WyDEDFT7QtowG1lJNYLxesVyp3Wt9DZ0AzM4S6qkLmgUm+y4YfBfbWcGHIQcOAKRV6bE6bRm
Q5GnW40F4ltVGsXYnlq96AfbF0ZagvWiIM+v2CszIOqrVD4FfVaeC6JYCiSmVG3rjkR6ipSuz/ds
RkLSGqKWI48siek87NIuRymrsq2y3MIw11bQtME6sJwEnnMBIofZUZS0l6YaETMMLHeC1E3u9jIN
c7R2o8g2T3bYM/k5JCw0w7exsbKKStAZOeqh/snvrpNgxbK7aHyuOecfGAULZp25dmUXkeMbpBNm
njs2c3sBJJmKB407K7cS3luxthFhPVsQVKxNKeZUHjts3CmtwjYruP2XsYsRDJSMJIHPO80dAtez
ELKSajImDZPHZrAZfRGb+A3vC18J4UYEnfZhhh5Qt+eW3tnVBZlik6GEvk4MU7hBsVkjjbBAZiOT
ULoTqOKAnNpSlXfkluCAgEnhHBvLW7CyiIibIb5pSJr/vAb651YK/+0qpaV++K8rpWv5+vL6bhHB
Y+g/VFi6+Zdmo1oFWAIqAeEUpcqPSklT/3LZJDLFp3VVqY3+1mDZ7l8IsHgu4uKkimHi/49SybL+
MtBg4VC2yJGn/PqjbcJ7zy+bDH4BYWs2zKXDhmL58+enq7gI23//V+1/9rTMhSvp15WKhqCrenGZ
Mb3YEMmg7xj9BG86VjmvVS3WmL+8Rxc/TI7/QuLKRRkXHT9tEXf9bX38cWkHSx8CM4b+0ADeX1rP
w9pt04oUhsbRVrluVvt4aPnuV2TB/79cyuJTwGPPCueDzkzVTaAxaLx41ME/zJk1r+O6WiKzmUX9
/lLvLbE/XhXCBDY+Av0cnPn3r0oLOeCNllelxQgvZG9NG7M2p7PfX+Wzj801FuwQmyBK6g+eWBLb
CDyvKASq2XZ3HbpYf2AhcozKoj6i7cVJMraN4RV9Mv78mrMnZCf3yef23q798xUK02ZvDM2K2/b9
K+xr3c6SpLbWtdItDCezKY5yql5/yA3SqGUssGBhIPn9K/7sbsGqbXFGcV3ahPdXdelVZWNzVbLe
pnVI0N26BiO4qyBxHv3+UstH9OHG1IFSUltBNdLwhb+/lNNpyNNzG7eiPhF41vSG4dt2JC7thkwd
UyfGJXLIanCdZtwHFcvo31//k1uIG2c5D3RerrWgCn/9TiIh4WFFF4E2rGHgXaLVWfNhdtYX13nf
Ix0+SK5jCQeGuY2H58N1BrUf3TBBg2bM2XxUdcAsFWCop1URUbSWkbP7/ev65CMEQrJoTpcdqmN9
fF+VMQ36RJjrlL3rzg4lltbJRgLYzckX38JPL+UgKhWOgx3+I9cigzVgVE5urUdZP2dNJbahk3WX
pJ3rX1zps5sFdgGDQ6HqFh/Y+w8rGBJgJTC4MFgQIA1TWIsxUIXaHkJZuwyGidGWVhXdqehCTlGL
5Zvfv6uffB1pnFlUQ3mDevjRg8/oRktIG6Y3rXTlxg0IbxVAo4/qLh9v+wGhDKzU7IuP8pPzhztU
Q7kLkojH0IczoBynCscX728ZazYK+JL4OFTGfjhK5RgdeL/tG9fyiWZu3n7/cj/7ZIH9cAQQWulq
+ofzNScVkxWhY5JqhcIoY2G8nbPU2ji1q3zxzn76IpHVM6tY2Gof71ethR3NE9BcdzYqO40ksKOR
IMDvVYtzIO+n+GIgZCPFXmqaXz1GPnmZnD4GMmxmKWj3PtxWcWwmoVpZeKAjxL0tWcWbVnNTInrL
r2hi2vKzPpx3ACPAtwkIBA7oiPe3cEsvkzKVYePQEETn1lm/Uog48nmUzgxNslP2Hjoiodq+JneX
tJBEvChqVH5x7H6gSh3Oo8VDZ+kumnXLMJfz6pdahJHOMMwRvweoE27nILodROF6ccRKdGbDtUki
1OCmm3xjbVz7Sq++/v7e+uRApETjFwHQuBDtlg/ll1+AeA5kBpHJ8qLoWHUoVnpisNzybRTmfmqA
Vfj99T77kNEjmI66FIiG++EFV8XsDqYlucHKkYkJKgL412HshYjzvriXPzmmTMpQKgXrUPB9eGnw
1RpCjWkZCUwGwyAGR1+ZzN+vbdk3R0Fu2btaDNWrqGR23gy59cUx+clLBVknTB6n5KGBMnv/1k6D
rrZAu7nHrB5gn6nYO5ZcBO+oU739/bv6yUt1iF00HFwFYFKXyeSvn2JVdUyuFBZogkfQ+WQamAJp
uVaJjFofVT0rb0sNPXgbzqpiN+v9/vLL0ffh2/Tr5e0P36aqYVXD1s3gkb3csiH5QQhlyy8+z/e3
6qIlcmw+SWohhqkqKMD3L1K1p2VbZVRekS2LLj2373FoGpvSVQN8D3b6R5jHn9cz+OSoa3ncqB+u
V2GjZQDqVp7NomfjNi0U2IpNfSjjJ5cR3Rcv7/1neLjcAqIHbgh7cFFjfXh5oNzURPTkvlatumKk
H/rzrD+h6A/8dlC1E9Nl1W33fbghyeErLNb7R+rPq/N003S+McCOPtysSq+pbYxfF+qh1nEaofxM
dbs9RtPReDFWSa9h3Hrx+/vms4suTSJ3ro6ETPvwkjUS0SfCnRsPoEt+lBWoYtUWj72rzumbcJL0
UuAb/+Jjff+IO7xSF2UwzzgIZMR5MZH/9bvCmDRxWCg3+MRZg6Zxae3iClW3WhN7uOpEOTIXJBY1
nCvjixLikzvY5duJKI7CST24jH69dB/EIFPHofHyDpFppyjhaYedhEG0wIlaz+rR79/fz14qWv6l
HuQFs514/1JFRF6UrrO219Qe624cimNhQQOsRts+zcqMxWWH0fOqSruvMD+fvlRB1UKfS/G7TAB+
falQ50k9ifhoJyGTE1HU1irquhEiSSjIKRy/ems/MMh/fKwa2E7WMotE8CP1Tx10G5qy2XhVZbiE
HDMDxFE4a0QtzNVtKWwCVSuWOyzNTTd6jYiovkgCnuigCSdPG6T4qmD8UGT8+JWYijBlcHiwMvN4
/x4w/c7ieW4b5rBsNFl/sr1mzhAmSzity1ZvbHT7lNm84Tkqu5dESgPpd/QV4+39g+jH72FQ/oNr
XCBzHx9EIs4NcwCD6429mXLlCYKqDJ2NZpfxF1+u90+CH5eyVO5uHnkgsvQPH7viElIjh6TzcpIE
9qbEPTwEVffw+/v6s5uLNFXDWMZESxvy/o0FDGNG8FY6z220HBuqm/mZOuHX6kFIkPOY/Flp+vNl
sfGDk2eiLrP19xfsCEwQsVp3HqalwmcXOx6z8pNH0kii7Z+/Nphw/Acb4n+mV+LcKyamwK2XZbCQ
KiLzdjM8B/KCesA4U1f7v7/eZzfHovpVgZ+j4HWWM+SXArAFUSCJim29uhmk3wur21U22YoBS6Uv
ar/PjiOqPtukI+b+WHahv17KHFWmJyBuPXQN+qa15uKmbJ30PEMRuEqp19cJihP0LCMppr9/lQfu
998lyo9P0KY6WrLLdOZHH76LiCmFPUEeIgXVdo5agAVYA/QeyODQ+bqi9De4goPnKY7aXQQ1RN11
YZz6SlcKVBuknJ93EblQ+Uis54md6Xm5Qr4QHJlah6kwE5PzxTfpk3KAJswCC8ndwDfqw9lNtMki
PiBdSRYpDAJnPB2hnl+4+FHOR6wc52qsGE9xOxU+Owd398X7tdzR798v6OQMvADwGtSvH2+LzEom
BpkBZxfxQChF+8D2hjphORKTHfh/OTuvHseNZg3/IgLM4VYkJY1mc/B694ZYr23mnPnrz9N78Z0h
RYgYA06AYZe62aG66g0YQy8tcAMpaJ2fFdwmr+37rj3ZemJfkK1qvibGov3x+DfdzwiXJ+9ukdGT
Lvw+bl+sVHqf9dBZKHwH8BTOVtSD60us7rYYo/qjlmfta4q16ce8aeePcxWb3x+Hv1+94u42mRJq
tyQPmyR30CttBKVKwQMKJnJgKTY6aDyCu+ulG67k9nUB5omiVFMcbNHNK1EsXpD3nN4yttkUWH8r
6r0Y+UIdBQNridCQiwW1D/dI0TK+1FVY/WtJC2RQcwyfJ6xrsSQeTPW9Esvj18cTcH9SOHCkOdcR
KUXQXt6cuoDelaUsZlQVsan2dOgg7FQleY+m53yQuOyH4ghFHJY53K4+dnFZdgGh8N/q/mqkxvCD
toG1wm40Dzba3ncFVUDaTUNAQd1ufSqN+JJriTZUPqr3LRIhwVhkrtaZ9CkDe/m15AtIqBo+HBma
0xwdTHuLmuuSE9hRBbRkc7NMCcqEqRNVfpNG6nOACJUby6HsBhrYZGDV0pVXrHRNbSl6BiL+5vEn
vb9IAavw2KDe8vsy3WT9WLnWFuCnyk96u3gXVsNIehSZ6jNKLOVVycD8vzogSTfNHGaa3sT2oTrM
Q4fRjZT7iUn/ECIZmNN2MjBIsKblOQ4V+JSPI4pVuTnIyHxk7Cc4SVUEq9efN9DAwcVouQHilSuv
58J+Oye5RZ2uDZ6TigLw4KTpf9ixKkuJEjNxedNtrpuhrBJbHdLSt7oOkEtmpG8nrQ3Pk+FAtqI/
fKsddDG8MQT0mJRd+o7m6/j346Hv7CJuOoEKorgEH3rzI1pUf5w27Eq/Qbbrr1kZ8otmTflZNZrm
6+NQOwuJ+5kOEL01SodbGdZFVsQybWp/QEzkn1Z1iluB6etJ6+TGM9pkqQ8+696ZKHJM3jWixqOZ
YmO9OBPbDKDibBe1Tw14MDyYI1A1oMR9CQwJgzw504cfNWdp5cfUgC6tgU2wpyHtlvmPh74zy5qo
MkGfonAJR2r9Q/g38MSNGKIvvP7JzQCB3sZJVzClr6ktPg62s5oZqsGqwlIVnUJxmL0Y9WJrQw3g
o/bTuTPe9nmufVjM0bimjvORwz/0BymWD3IBsUM2O0gDnmZAC2PXmtbm3DcMbCYBj9Q+UjrKh3Ew
Ao+TO//1eGQ7xzBlHUE941lOjXszsqTklxuzgfub06D93GnpLUjjFoEJ0jFXG/l30LP7DASGHSX/
YfmS/nJC0H3S7Lv2k2Y24PIxQ0Wovn2TV/GAIwO+ci6MduViRiV4t8fD3fmQZBGik0mtnRW8HW43
WGWjBZVvI+SH0WABOyayxu9ZFfwttyDMAKNJR45DO0uVrYmNsk69Gc3xzWWTDZig5giy+ZUVT084
advvcIUuPlU49/z5eHw7BwKrU1G5WlinzO16oWpVq1RSapE/agWcqhqoWIFW6rOCxMkJ4kRxkDHs
3KM6gu6GoQCBpJS+2YV8KyTabdSw1CSq3ERnY/AYnaEFaXDHOkwQ3jRKgwwC5/HkYwpmHdSy9n+A
zauGkiHraDNgY7AiLjJ+QL8ExY8GfMobteYdA+42f4N4GDIrkx2e+sIq/0wa9dvrp9umQIr9Hu1N
8on1dCf4cclj37Y+GcZy6gIbUn9b0ZYeBnW6ceDnl8cB7+stoq+psU8p8PAPwiX65Ulk5VTYDAND
NXtJrWsM0MsNp0nxZGn6UiSF9jREPeY/C/C7ScqTP0CJxYiPOJVXS/aRh9fdEcWPoaeL95kMvBCv
6fWPkdOx7h29c7y4Hru3zZQY3mwH+vnxmPei8EzkGMTKgRfzZo0FTlpA+jJtT7MySOwdFJ16aI56
U3ebVFXJem16pTQOMHTaRCkZI6rlwDWnIsLffG7yJwWV21MZaeH18YDuQwk+LxBnnS4FM7c52asQ
bcPSlFXgmmHxfWRnfLXn1nLHOjYPEr+dUGR7Or1aMm1sJzZHjzPlHSU3nGzqAPQiOvJxj7JtEhad
O5X6nPiPRybW++rOomBP20f0TFFsok+9XhC44SCiOkKcRZf3LykPBt+AtXBuBtQwq3yUDibybvMT
ie6ZeK1TQuEEWodT0jnUFmtS6bpEERwRs36XJEX3Xh4RFpPLtr0B/MkjD2WS5To0jaQfbUcRYTNg
oClooAihKrJcsXZfJAZWBREAjxzIFhywLdJ1AfIPVjDp36LB7lHU1Rs0IpMFQYgSnf4UMFAykxRP
CqwULW2m5uCCExfY3Q/iSYXGqeBrb++asaqXVMlyzbOhY/6wKwyUmy6sP6ghZic4T38GRdL9E02K
cbDSdj49qagiyOwGf9uikfLWbKWupg+VIfR2GzPN9Go57J4TU5POydKaB+4d92VejnyH/UMfFWwZ
LYX11EPN0PqpNxeEwjHo8BsFtIybL7jGu1nWw2JrjYrn5QSOevBmejztiTYS+qsyglT/DrJKde/x
6t/ZbPwikCAanSudbHH9i2ZBmCo4oT1supInnAPhUMuz47PLu4NQ93m4gNNwzfOZKb9z/61jqWqh
NKFsY0FOdw7YLUrX0NiH53nQi3PuUM4bpKHwlwWX8njoEjeYoRc/Hu/OJyc7xcHREeisuy+A4BES
UCjker2l1E9loGSeGuixD3288sce+fXH8Xa2O5VEWvYaYnEiF1+POW6zEXQz6jPab7UthFHfKlIt
3Vq7kP5REMKofV1y6o8ARVABWUhtj+xzdkYMaEGkO1SkKc9p61+QBDHV1IVFTk0svakwmE5IkC5f
cQJY/hlL5NcPpnhnO5s8OahRUI9RzO2uGnM1nZ0gUMD0y2N0S0Mtuml4uIDLNw1YxjSCbCR6yxxW
Yq8H/VEFfmfKeXpwg8jkOAxZ/L4X51uUgOWO7Uj2EHBKznK2dAtMi8y8QHKFAhUYVvMZLYLgUqtC
4H+O/sNdSYIBU5/nAbCC7QTgrdqATGwWD1VJKLK9UElSwsm3NfSGHy+vndxKlyn5CswYZwsGW+vB
TuGQpU5l697UC/WZtFo0f2Ttv7GjJjiFSWp9bwut8exIsq8pxH4s6iXFeIcYUgNlA/LC4x90//G5
0oDfg0I0yBa2pc+ZMp8y0MLz0BOq3oaYWF/JaLGkGJbsBrNU+D02w4Xa9NFU3KdcVKYo93KR00WD
SbWeiVQjp56cyUCMQo+vgOaHm8SWPMDK3u8mUiABOxarC2rX5gyLZ1rbFVLrHttK/WyHtXpJ6kj3
Eq3WvTTlADk4Ne8PaMKRskL+ou2ibhuzUtSCdtZCE45fmntFMC2+pkHe50tX58ffbjcUjTIKfaio
kOmtZxAZAxvZK4zZuIwVSCmwaiDGWK49WUfH4u40kn1wIOECTl65DrWETSwpUQANINVQBsa0IEZj
wx/sYHCrOIkPTuG9VUluBxSYZpmoGqzDyao0LqbC606d6+oLgODszNat3E5tE5SHJRxDFC24lCaG
Ao/ndHegFrUutqbK630zpwvd1EIbRuY0Vhp3QHoE0GUkvwUTnl3plxx1Y3bj0Y+R4RhSr9020xW7
DOaQOpjn0Nq8WuaYf4G6xLsuC7DEiavm78fjuz9sKayJzQ6qB3mfrTlbkocxYhbEg2UeXFShIR7N
RoM6TK5jaI3CldRXpms3TvqEXOnRO2tvuHTxKXNx3lMj2WzHbqpgmWVMr1rNzjUIDO0CpAklMwhP
N+h7R/1x8bnWqapwkzVt5M0FYGvbAajmMdXDoTG9NEiat8hhyJ+l1tTIHbvAw/LEOoeIzBwcAbtB
ecrBcxAel9t6l7Y4VIXt0kQQrtVvTqjhDpOQPFX2HFxn/C8vY9Wp59d/WItnJW92Xn6qvX2nTInm
1IKo09oBDKpeiZtzCyZFPynRYP6bymE+uLISp4Bj4kI+6Y0VfXn8E/Y+rrCCFsgQDB+2OI0umsel
i1TDk4POuGHiMviLIkHsk5bO6/vu6GW0F486FK8yrhGK4ZtTwpnsLMspLXqSqs2/5DxRzqA9y+8K
yHrt1KblkdndzoFL2QucgKgRmKDH1sdSmslVmfea5o2tonExzvHZIOX1Q6v/9eqppFSgUW+n7MNF
sjlvky7NM6VcLK8CZp20xc9yMWI/jnHBSWrzqHu/M5FgrkFck5UA2tqaspaY9ExLLFue3KMu3GuU
JKxeU7w6nRqv7aLhIOm4j8cJBEUGnL6oG2x96po6iHITxXtoX0oGl66K3TGRoLInqPWhIDscJAG/
GTHrYwBhZhAlNNwpIVryJqeuMoxYNJnHQgMX9tekx/YvG+Ljx3wc5Hfyouk/kOEZPkRREj7FVV+n
lwCm2hnxsfENrQiZRgPqrpkd2N9IYHnvPv7a4mtufx6vGwjmKok4X2K9rhxNoideRIFnqpl5ZWdW
rjpn49PjKHuzzk6B6UnNVuT76yhtOUxwMebAi5OxvFRtGT9ZufUlt5z2qZO6gxV8fwjSkuOCQebX
UsAMbfaKRu+PzLENvHRqB1cFWu6iM6MhsFBM58jArwiu1hGO9H6DUhIib+Arc8Gxe9ZD1LWkTSJz
CX1dznCZWvLITXDaPJNmvLpdQ2pH1kyKAhJOFNrWocrBWRS7ankXZ9F060LLOulmXfoL3OpTOsr1
M45BRzfLzvgwgcfKk+aYgLxs1nGC8wtdNzMGZmeAbZFzKO2jhSpS13UH/eO9UPQWLfU3Yw/ZgfX4
aki9UYobBwV1Rfu3Cky4siZcAbaCjnvL46W5t0ENbmjAKLwE+YfNDuDlZ0JsL2LfKqbyn8ocmvfj
uPRI8dGjusg5Jg+hidCkO9lq80vui9LHEA0S6VjOYBU6rhpn1PuvKKNHb2vwNf7jH/g749xsUYNi
CCBadimqh5sfWGKnFyC1gMoAJsglKgoaXmhqJb1HYFhGEnmEdovvh/phGdXqXdCM8dtWKJ7Xdau+
rbVyRqIXV0lNApM6ycLtJima/r0KO/+7akiaiuCPRi+zlqaDw2XjigvEhNcdRztkCErpNMA2O7HS
QfXkML79Xi4+l5WcPSFZFwmaFALbFhCgKG+7S9pX6mm00u4icalCTujtd/i4hT6YkepgNu9OIs46
uIT0Aumk89fNi19gxIoxWnQ3Ga3oKSzSFhksnQpi6rQoU8kooTz+fHsB2S5cADSuRGFnvZiDriil
fpJ0lxK8flWjVrtVvTp5qPaWT9UQHa3nu80D140w4HMpnpmct+t4CCf0uhFAo9LRazjX0FWAJ4BH
WEZ78h4P7e6pJBp+Igp0BJQe5M1ckvRKyWAId5oRv59TS5XoX9QQDJfCaE/PPkWfIpdGryiRSH8c
emeUjk7mxSkPlId8aD1KicdYm1e17k5Sb/vQtDJPo2/tIuXTf3oc6u7ZQgT2H2VAS/THt11cDQdG
SlEQLsx4XHwJ9QwqFMHkVbmF+D2GAF6GfNynSJUGlJnzI2D5fSGY+JbAmpDUW/SJNgsoIiK4oYT4
UHq8NpB7dCzaAa0vC22kE4IHmKuyj/AKwn9J+YLZz/w2tar6GqbB6D6eDBFsdRaJHwOoB0olhQ3a
2ut5r0BBoNsC+yVUndytK8XyihY/k8dRdvYMyQLLytYEQ23L2ULCZcBWqtRdsPzDGe/P6iQBWjzZ
1YDyUakdPQ13R8VbTRVsUfEeXo9qhiBiTcCYXY2OwtNYhMWbvh6yg7m7S0vE3PFoECA3TsRt6qmM
OTARpCpcztzgb60k6dJis/grpWkiuYDl9Q8ziKMDgvPeXAoSD8IteDCDa16PLSH5Q9bU0tC468w/
W7XI0bUxK/m8ILaW+J2Gav7rvx5OKZZBbY9i9hZm16io5yiIpqGis4zotJTYSIV1dsq1BYR6EnQH
83r/9TSuRd5iFJGhfWxbm7lq4dZbEA+tKuliJDbmfa1lHIzq/usRhR4jSBXhrL0l0ugOkv2UpyFD
4c/zXm3sxNcaZ343Vn0GcBN1wASB+9Y4wBHefz6SLo3XETuBA8jcXP68gtjTaPXB1quza4+c8FWX
Rxvfz0B+NuxsOhjm/ZlOPLxqyL4sLm5jc33Qdc+dqnUATXd64evWVDz1yGT4joKvDJ0/ynCG3Z5K
XEeOkgUxlPXZQmhIJbb4lOD1NmfLHOrSCI5acw01xSevw1ZkQk3Gb1oLJ0swyciEDs05xzLCQx8X
ewJT0j7JBtjdxwv4/nLBPQ5ZGovuE3t1e+J2A5gnM+GQk5Qh9YNaiDopnXUzjfkoq977vKwryvJk
dwg4bE6eNg5HSQ1QjQgRzvHQM5zcRpmlq2rgPqIgC3SQ7e7Gw3II7j8Fzt/iGi8bHm2mKSOYUZYT
C8sPsW34BL0he9PzVWHItvPB83dvKgGOsDMNMEmkQOvTpzdHk+cCIg6pLffIdSWYbEX4/vSKetSc
3zsGBG+b0jdMULAO61BxK6Um8pqG26DO7DskdpiIIHb8eG3sTSDYBQqIpLRUhzf7IxQiYUHdoAoG
x/cURJmJUdwcuE2Q/GUNlnJwtu2dOgCQwFfRIGISxc950aAKaHqqlaVAbG3bmgwLWaUsLSTYnk17
a2F2u61SmAeL5D7joYzH2NgFUEXoSq2DKtVM89fqdDcIhaa/lDj9h2me+quMQ0BJO27CiECq8z/0
VKpu6DJOfz6eZPGpticBxGFSDO5L2NtiVl6MGjWXGXtEVInmGNP0TO4hxfd1fFEkx/nCexevYwkN
RMmsxo+PI+99Xq4uEhyuS4vhryNrU1ugsMp821lVn1u9q7ERxiMamffu1Lfa4D2O95tlvx0qLV9k
HBSbW8zeJLJFZsipKaMBrrfOGJ3UsDBhS4Y9+to2D19PzYVsN4rFZu6ZWogB05zHxTt5Gso/laBA
t1rPK+SXtalQQr+cKotHFX63I9LL5YBzRJSNo2uDzMPm11T+zSg6I95Vq3l7FfK9LQzFAktOHnLJ
P5rVTT9TE4/pEz0AIBxGsvTFqVqG6gDesLPEBDcITBvnAmnXZl13ZUT/eoEgXk/wg6LUNE+ak3W+
8F5wI0yc3dkxa0xzkA3JOgRFD6ZdTOtm2oH0UbFBq4fNtd3GjtY6lYHgLrIvcvx91nSsy3KzkX+N
mYJUXp80/edOAZSKynrKdOSxpn6pldlsEQeNMXS0sZ/0qqipjUva9cEHI+5Rj1Ypb0+neET/1QXN
hedZSOsF7lGUj0cJyc7RSmsYzNNvcQOeBuulmsxLbkQNiZ0loXunOHP2eZyEODvXlP94uvZCGXSM
QSXQ8wN3sw6lIVpeKWxI1g2wSz4drRoFSd0e4cSD+uzOgSe4Qf8LtbkQC12cdjGjMoxeeR7UCqsw
8TQ68QrE2AlE63SdMDo6Px7hblgMISChUKcgv1uPELV25FRiRmjX5oC6sd4i/5iMPYbzctVXfzpO
LPmB3tgHcXdmlu4phS6qT2Qb2050ZLfFFPF7XLnR8mtaIl9WdXb9JlDlX49HuBsJ0SyeMpzenDXr
EWZ52Xao3fJijqwCQPBknR0cgNRTbpn1j8exdq5ibsb/j7VJWqeiHIqwJ1eOkHj7PKCF86MSfenH
UXZHhD4UNRWSRgRK1yPS5dIeM7VC2UMJa1DctfOpL9XiFiMf9x8+k8JHUnmQCvbFZlXGpWOmAYhC
V6t0CFoNdAegOulV7fPo6fGodlaiUFllU5Pjkc9svtOQWxPuOAGvmbkB9ISWxVnC35YmPl5OaVIr
n+YpN74/Drr3wcC2iYVBU4s38HoqY7t3rBKHJCAuOWsRAWgP7vF/yKupEvGEElQvPtrmg1E+7c25
Zmht06jfcT36pypU6xP2GP9hrTMUkhTEp6hwbT6XZiGQbQ6T5pbREL8tjZpbRA3DyluWQDr4Xnur
kHQaKh1nMe+XTaxKKEbghKEh7Tp2niEDu+t6ipolzpaX138lkmlkXTR43/Rr1l8JydzRqEfORrxM
pvOCXeTF6oJXIx2p5QnOLkxrZolFv45SFYY94ljBvdI1f5H11T62N8tZZUDuYA7B9T8MStRGydvF
s3MzKFNyZr2ysXGLKZW+wQyR11aQYc3lPY6zt69g8P8vjviOL3JKceOomkQcbYSnpSgGLgJ63YP+
cRYkMZzslrG3D2qHIo3ZpBk8fHhG01pQUWjYBIXVEppZsRC0hWh6CoI2/jbEc3euI8t6m3V2WR28
T8R0bSPyPqHaYzgGKbz4RS+GmShpm/QyS78xquKpW6qfRSirB6+6/SAsEsFugfy/uS1ne8hH1RQ6
yfnQ3Ry8764xHg3u67+YIJjJlM2oW921uRS07eNO1VyATPEblGcy5NLjxivmKIYjbD+PTvDv45D3
A6PSolLcAf+IgNKWfpAonVop+NO5Ge8DzzEq85MyaPaXx1HunzeinoPrFeRMUWLZnINtPiA/C9EW
FomVXcakXZ7VJLbfFbicuNjU1KcS3Qm3KJPefxz5fhMQGZFMCsocVjDH1qsDtYhqBFbOh7OL/IMm
afE3QM39c9nVzZMwefCNCVDz46D3m4BCkqg8CgwtRCwx6S+WJNXNNsMRW9CvRvGUwV1DzizJ043u
z4Jb9PxfwgHnhCH0u262DqfEoYlqjwhXmvjuObHjYjuYelPS/ZolXCtfH47T0oGqZ1J83EpPYdFD
V3Rhi6dDD9sKWJ5nRml0UiD6f037XDqo5+4tUXGaCF4kicgWGY1AN5wcjLwoCJohDhHGeJUjWz9o
we4tFPAYFKZ+F262JbCkQQwPCiJIE6eN3/HwHS/SmCSuvIydG8e17UGdK7zHU7kzNJEf8LwXSsAg
NNdfDhglTqet4OlJuEVkahb5zsAp8ziKOHPXJyTYL56eoJwNYmwTYR3LsLzLiNLnGErbFt46sW62
7xH8Sl/9mCHPESUU/luqqdte3EghCiF5NrqayIEnaVNysiN78ZylwvtCxzthwg304AbY2W4mbXrR
rWKJ3DUAi3qJ9argoov0/ruShvaNplbxTZJGCWHqPD3If8RHWU+n4MuCtKBHRY9zi+K1jJym7YLM
u2rP4wc9GScf0rHlogwTulldja6US/ltCqP8kx2pR6KN918TcgS5g0yPBgqrsclWMsTnZWe2gObn
4fjDNgO59grIcf5SzmF/MLW7wUTRgg9qQr/evGvycZnkfilgBNdpc6njWX/TLLN54ZWqXB6v0nsG
BAo0uv2bQk/5FJmG9WYoJEvNyn7OvWjMBsg/eB7IbAnfSfr5Oeym9I0xoYE0RQbEYGl6ow928+Hx
b7jfj8SlWyVuKbRjtsADUDSSqS1o4aDFOz3JsVL5YbxEB+f1bhRx15Jwkv7pYtJfXA+8xlmjmZ17
o9p315gsF2QFtb/HY7nfFSJRgUojinuMSl1H0bpmktKCIprWUu7W4mV4UrshvMXmOOcnpezagw+4
NyzOMI3OvyGMPTYBQ71FKBk4gbfUWvOpU1Lz7VDZ7UH2vDcsC0wI+BVV6FtuJi9PLPRtl6gAL5fq
VyxvrVu2lBNaZxPuV0p4FO/+XmAGX8QTv+fFx5pLesqWQTxrlt5m4KG+Icw6X2OjTKBs2j86J3IO
Nt3dEKEU0/sSADrKdXcUCVyH+yoPUXud1EY/DUnvuKNuNRgAgDxX4vIItn+3yYkHJYAqFPYG4sm/
HqIVFUvbJQMrRYpiLLYrGj8a8AZ+Zec9XpS/2zurw1PE0kQbgUUCd3qTCU4cjyVCvrnXNsOM1fk4
hX+ylqb31tIPSNfFeUHTbc7cOe9xwqgc7accJypSyqmcvEHhX/26qBq6onOCJG6a5dSRpoG+sl7k
P1H94PfnefmNR317Vcxm/kgFe0CyTavxLC+bg0Rvd+Y4s2jAcMPSLV3PXFEh8zyxnbw4n8w3o4y4
vjHw2LHbVjpYFHfrUEwcYQBkCJXRLQ6hn7DzGHl6e5k5/zBGu/g5Bvl8KbDYADVft8ng6ll8pHy3
F1UgxKBC8ucdCbBwInJKbcq9UlJm31mmCv4D1hsBijnnvMPkKUpVxX+8SPZmlWIJBGTUGwH7bQ6S
JU36oDalzMPbofeaRJ29FgFO6oTFEZB7NxQNH7BmaAnyvlt/wHFpZysEIeB1IMJORmTUbhqPeGRQ
+X7tecwHRFEPgXcwAqLwtA6F0OWoj7aeed2Y2xeLrpo3GN3gSymGVpqTB388nsX7+1QEBLaoQ0FA
EmKLvpAmSm0q0BVPmcKkOWEb6JwBOme3Hjf3N2O4tM/SlLRo8qbl37HTqL4lJ+XBjbqzgIgC9APe
Go2HrYALLpJFWRZ26qHFYHlNrJXeMmHmYSCFgW2JU5/wHSoOgu58VY5OckLK6lx8W3RLm3eQFfF+
99AwjP0AKaIvi2K1tF5ASjye5d1Q1KcQHYbfQV62/qp1weNyHgkVNnJ4adssPA+2ikG80WSvP2xA
7AhVUUF3umvSoz446FohEWqonVMZLPYZ1/fJxT/vqNxxl+KS/QgtO2C9iDvzhFuPKswTAVMKUoRg
cseTw9S4VGiVu8bgOL9Mo558nNX1ayMQC4hKHT2L9iYVYLaQ6uIpQWFiHb4mIzLlIMy8JsKWb+gl
lFsrWXWVKugPCjs7dy0wU4APokPAIbA5wRcrierc6DNv0QYZBllTfc4ClKrKoCmuSq5ll8frZW8/
UDgl+zOBtlB6WQ9N6ymSmOmUeWmoVrfcMmq/rNTijO7P4qZKjt9SlNQHR48YxObSRRD8/4NuLt14
zpehQUXTmwJtQEI5z+bPkLrNS1mk1lOqadHZSS0F4weMdb8/HvBubMpZYC/AUQObXA/YVqa5G3D3
8tSp056XQu5OZIYgJlstcpui/5k6hXLrJ/MIuLe3iKgcCzlcFFvBm6wDY3pY2FIcZ57cLeF15u37
NZEpIHBcHcFCd0ORrf2+JoVs0zoUla2sqOQig1KgfFxy2fpcDvh8Lr0cHFQp9iJpDrhZ3iZCtn8z
KCZt0mHrpR7YOmHCvUj+OBWZn0xWc379h4M0Cu2dZA9E4mZnFNQFE1PmuEEitHia86SpMezOscVr
JIytYCxzSUo0AZrp6+PIezcXtUj6LYS3YM6J4+lFzg3sFIHC0eCkWyTFU51EO9eN3D7Zsxm5fTPh
HWfF9rehjnCOVUUrfaDGdpCq7u1UmuUwrDgWuLU345+DOBV1k9TDxBl/ejVCq08vIhczyp+KjV42
rZwjWbe7JxTnrkCaCGFA3qHbrlQVq/kQVjMxY+ifeJb1H9H9sQ8KantbElIK0kWijgHncz29XR7O
OGM5KcdrP70vdL6nPU/BmdvyhxUY1eLWnVW9m03kLA4mde9iEbYP8OYAS1pbFDOumsgYNXnm6YPa
VK7exXjotWl4NYy0+ZZ0lf3TdsIpOjV2PrvtYstHzgx7B75g4IPDQN6DrGQz+D6tI8RHU8/kknN5
PoMNifrEG2WqN0mhHxH+93asuEHJ3gFUU9lfx4szUwk7iXhGYmSuPWMYq9Rmco6wQjvYsXtDg/7D
o5/qENt2EypphHF5qZH2OLGKE7xtQuUP2mtmFrM/tot+sI7uh8b5KkQ86ZpRXdy28k29wXY4DFNv
mMZPYdP2t04m0cxA8bw6oQOCQUlGnEX0Rrb5SCZEvhy9Tb08qfrLiKmoB1R+OOfNoB+s0HvRAAH3
4A+60eLG3J57DibyFINzMlYpnr6rbTrUJ72PEZ5CuX75PNPU+3ucssltnT6mKW70H4eywMEStY5z
Po7lwWl4fw7xY4ROKkci7MstoDCTJUvvFswnIynOvpSFMaZuZrT61RwpV52CvGq/hn1VhAdJw25c
KiwoDdtgDbZtXlxw86YbktRDB/XXJEmxD/TAetMblMJ5bc9e3hva58cn/96Kgs2BKYEQAbwD2zv0
vvS8LlNPH5UMruCYnq1klN/OGn4a/yEUtxpaeZwCvJPW+3IZ+5D/KZ+5Ad14Nux4YcfUJkYmzZH/
1P2+VMFqsIC5sQW4f3PktG3UGb1OqFHHRnFI4bpjmzp7NUbyV/Bm6tPrhyZuLRA2wEKBbq6H1sRm
rxZZzW4pjPeR3ZQud3lxtrtoOYi0NzIeCqwOAda8u6/mItZsaWRkmRkLbSJoC0udh6cpjtvPXTYW
ByC6+/tRQETImiFk8KrcfjRdnUPJKq3EM5W6Pg+W1L6v7UY9gETurUJgL0LuX3DZtw16RS2p8edV
4iFtOpyofJi+kdLq6jlz/Mefam9AL0OJn/Ii0ylivSuijlB2mSrv0y5ILgh4D/9hK/OOohEJnh/G
+iYHn7gKlRDzG0TD0unZKTr7bdAgLWoMU/CXRUfSrbrDvvzO2hA2I0J9hXOL7bweWtgWucx1H3t0
0f4OAko3+aJZeGDAP5vh9Lx+Jn9rbAMp5dGPvMw6XIAqlV0iboIOQN2e28icPsCRep3vGfQ+wGS/
C2Fk+zQrtguwcdRcj2qi9Hk1NACFg9Ktmyr5MUXS9A546VFHYmctwkugrkAmyk7b1sJQ4LOJqIm1
ODUuFDDDNaMITWW8Zw9mcC8UFx6FBeqZ3H6bY6rv5Wqi/RF7shZXpzDAmWUIlY6zmMLR42W/d8mK
OiaMKnIVst3Ni0mLUtjeHLpeNgbyCesS5ZcSSHpxCrCRBoqMH5qNOYEXTY58CVFNclFAyS5FXxTu
mJv9z8e/Z2/oApYgs0x5Wm1bTzpc89GQmhhRdil+ryxZ8JZDD40iOTzCP+5cqxYtUrqVtCqhiG62
RYv5lZkvVezhlZKdNAsP+rTqwVpHcTMgUaQEfpk6y/W1A+T2ARwA3AjlARTN1rsjUmnj2XIK6aqJ
HV+d+gaPZw4EI4mTgyfq/b7XoBYDD4P7Tid46/EApN+q5DSOvXwas1Pc1oMPYA2vlhJWv6Ogrft4
aPdHKOg9UVml2Mcgt+80mMKgxDoE9Rek4r5R6819eIPS5XGU+xWCdJLFW4nNQYt5C+no08nM4LVH
3tThUJ3XSY1WVovFDuYvp8eh9gYEl5WHGZpV96LtY4HYHFa82CcvugToDabySJnfexxF7OZ1TYgI
VIXx/2AVsprXKwLNUdqCQzR5BZJUH+XGSc6mge5Uw9vwkvKfnaxQKj629Wy/foFwiVNdJBsSLafN
MwXmuTU5OMd63MBYuXROf261dv6nWBLcIop0Plj7OwuSbEiwG0QHBdLBeqSYLgWt0REvaPIZCFWZ
ubnch0+OWs8XEwfq17dqeDyQ6dF/VYRKzKbGl1Ud+kI5GXKb1MGlgrSLyOmiukHcGDeaVfpNi/vk
IGm5P1cETpd+Ie8EoJlbHseQamTm0zR5MOcLX017y7daPK4Us5femGpYfozxNjtILHZ2xSqomPoX
6YusNmAkAEDQCTUDt6wX+5km1Og2XRZ+erxed8dHmo7IPzvjjpTcpVkzDhXrFXPc+S9FGbHNsGOp
OMfqLHltzlIqSuvV7DHegRAR2fLUopF43XxKHVGhcoqyyUsNWCp03WZvQpP8Rg7qUN8z7NcfM8Qj
RcNMQDzkxYS/mNCqXxxMs4rJS6y5dkl1Ol9HgdIdrcQ6uIN3DgCedr+FAOl7cRetQwWB1A5lX01e
S+/meUFvwW8CDZJRkiSKckULR7oEily8LbUxOIi9c8TR3hPdMMowFEU26yZVp6SvnWXkvhs/tzgp
vZ9qPfnyeMXsLE58lGEeo89ErrEth5A1KQUerqPXR5qQV+zjC9d75aXxXB+8S3YWJ2Q/epbiYEOG
YJPOOHGazqXD6WkXdOebdFioSMrFLTfo92VV0v4h5UN2EHRnfIgeUMIT56jChbv+gLMsLZRm4tEz
nck5RUUme2itt9fEGtvT46kU32N9WcDkhiYOQZ3yC0oL61Cm0QaKM0L3Z0XGPySAcK4OReoTVbzc
Syj8H1SWduOB2gSJA/iI6sc63gziohob8iF9Nuxbnk3x2ygLK/jGU5j/VTt9fhDwfkEyQHqzQqeN
R/O249TaUT1OyjJ4SoNHSohBznPcTt3BTbQTBeU5ATASkkBIZKyHFUVLqqm11HssWKjNwCBu+BMV
B4fyzuRRtIHKCBSHVbktGC2D1vYKt6o3RNqokVGPwyUYw/Sb1PTx86I0wUEVYGdYgiYllCKoT3HP
rodVGmMZ09TtPafU5UtlDZIfHZPs7/cYaSuNCGTJRZwtUnmx1bR2zKX3OqONP4RNF9ykZo45mUeF
cnJvfUDapDn4YntziQIFaQpiTuJpuR5aHEs9+YrRg2nK7b/Q/c3cMJmmazQju50M05H0zf2e5gVG
3VGIdEIP2EI1W6eG81XlAz5QOUY5UVzfGp0FQ/X2CMa789Xor4Bsot4GFXOL+pn7xFnarmDJF0N9
qxNNuaQRT5LHJ8fOgP6PtPPakRxJsugXEaAWrwxGRKpSWbpfiJbUmnSKr9/j+bBbZBJBZC0w0xig
MenhdHNzE9fu5RYDB5PczuxpY/KLlSqtq7GhKczzj3ra9ufUrFAXjI/IVV+vBF4EvLVUNyWx2voM
mlWx06cVsYirth/MTrW+eEWx6AwnNl58sK0XHc+1R2S1l1OCKBkXvHk9odsSCaJ5UzAkcSXgAi8l
RH9JXMeH14L0aqHLcjdExSyuFjEN7D9zYsEgVaYqKWytWrkfokz8d78oVnfKvL76Oo7z/LfidsmX
OTbF38StHkC9Bia0u5kSs+Hno24swe0Den2tmAGkwABVhuTM2KJEBIMNmRElfZBE1Gv8eCqqrxlt
o4gxOdfwIVlnCMsbD+7Va44XQnKqQwwVQNCKyW8eLw+P2xVx3QeCAa/vU7gosB4La9HO9TDM/TUZ
RvtiSo3dSzsyfG7PofGf4rS17S9ZbHoHLuz1PYd2m9xRQjjgWN/qdU9xlHcjHQa4x7vksSNTPs9R
jn6VyPrHLHGig/dmbz160qBGaI1js/Jy/hLnmUi9Z1raE3wVln4q4MY9ew2ztzHYSX9AP+vgTXh9
2Slzo0dOVoKDefWgdoK2Sl4RVyZO0oB1aLmBZXYULe+tIl0lHVt67rjq9a4QAAWmDRgzEGXqXSsk
cC+0pNoDi3190SUtkSQ15MEmHtkEB2JptSpCXjaIdDc5U3drP5lhk/kqd/DN6BC5FDEqw+A0grcY
gnQGzJ57DeE/8mK+tRTjH4WDGCsh+XRnh1X07fZl3NsaNBXQL8F3KZnR1x+whnuNSSbi4tqc3FML
KXnq62UFf5lh53+/fS0ZiGB+FO8p2azX6pR6wGAgq5o7M37k9QvPFJ+yd0KZyyOVqR0ng0EQq0rt
JgKFzb7aaSrxBBHJmzqod8rkOT5sd5VfA0K6b2ZrOumk6efbG5QbWLtoyEyIjaGj5l0AWL7eYKg1
k9er0kVPzQBYMYk/F9k4SDEB9/MMY9h9HQrn0s1C+3F7ZfmXtyvD3AyuCKAfTd+NhU5e5C1LzjEO
DUVV2NagHsH/j+5ft9fZMxeiY7i65EgaZHnrHbq54wxQdJF2LFSIC/qIfl67NXqx9XTwMfccFkRD
rMPbSm66WYoGwjwqcwi1GZfPT2GVu9Qp9AWp2z7a2Sh+3t7ZztkRSsITI6M9A/zgemfLlCVoxcrk
tLQ0dEJBaA6JVze+WBbtbu7RI47jwfOFsRwRre3Yqgy8SDu49ux4E/KBztD0os2II6IlY07SyHvQ
JmAFDL1XftAiLP3Jqafr7Q3vHOVq1c33NfJoXpaRQoMB+Q8yhfn8qEXRdKq94YjQZX+DsvwsKUMx
m/W3ZdNKo844tUmNkstk2jNQloqaxsAbjGb6+Ohm2pG+hfyjmyshmwqQFUvibWuLk3TCaoKIQ4MF
MFMhiI7a6H04Lm/HY/Ok0omUERUZwpaSNJ9GFQLZhGfOi370eeo854sTXlpj0I/GTl8mB7c7or5H
sZsACkFE+Zl/ecIhLgiXvgIhY3du8cGK8+FeRKEJdDip3mvTpPzTz20f6J3TPcAHXT0bY9YvJ5xD
9rxYFp69z20LgQ37nyg2wxORRvcfvVaqr7k1Iw0XDUfdxr1bxSQdKRqNb0S+NpXQMBqXKq95OfV4
kQRTUIPnLeDKCpBRAI9zdY6GcjnT11cOHtLXNkeJGZeo4o7pfGxtbrR7q88cBxortU5mv3Gz+pNa
qs3oU7BPPmrL7Gr3A+M+0cHCr+8V5RiV7I2SKEoQWxSDEAaQkZnibz/b9mXpG++R7D73FxGGb3aR
LCXn+CB1pou0Jay2ezW0pwmflc5KyQyvI+pAaUf7g6VUTednnXFEW7S7OZknAg4BHLOlIVeVpoWy
ZeBZ7a0xSBLPvhTIaPiJ3mp3t/3Ta9Nhc/RVYe4BUo7xbKw9HPTUhAcpKHrHvPT6kv2bKaX7AcHe
7lwLhv2snkFQVc2OIPqvXx5WxlPRnKN4Qu1kvbIRGU1je9zpuV6mk5dN4VNV8NLF4QjJQZnV7efb
W91dELElWtdUvICsrhckdG1mL5Gxsus0jw4jfH5epdWpaCf9EieAg2+vJ9+ytSNx4RKlg0WTQmaw
m08bmRpCLzX+uEAG/SFpjfHB02DgmVF+CuBnyj9XgDmulagX31zaP9+8uunIerrBD6BDsklkIz1v
BnqC5H+2SV85Sija+kbh4sO8tj9lzHdcGDEr36XJ0J81vTlCre0Y8eoHbN/bsVG0YnT6oG9o4tEe
AUPSF+Kps6ajQafXjxBBBa0rfi+AVrrP65OdtMzxCq8cAvSuuwA6SPOkuhC33v6iexvC23EhqSTC
Fbs12HG07Fo0Q9DYtOzDGUczhwNK8Kn3ZgENihBU0WlNEK5IsvX1hhL+Za2ZwxCoGZKpoWZmfjnC
U1jPhXqKlUMWqb2tMUpI4MDOiPk2YZko26m2anUIrCwq71wFRxr31fKuBql5uv0VtZ1rKGtucHPQ
B0SUamsXhuyCtvoA5o+RZaIveth+NivOX7S0vMVHC9i6oLo8l9dZZ8z/HMO988EdYqug0zbAMARa
QhvOVJirz9kc2k9OlaQxFATWfET7vPtdpIIjJHwGNXL573+JBei7UQ3K+yHQk769GwT0VFMbf0mi
3DtwTjuFE+JEpMIgGAATSKl6vdQk3MhrND6LWtXdpe0qROoUSrp1m9bnpo0/p8xLXZHNmbi7qnty
vaV/YGSrPTifnePhdxBEUG8jIdi+Pc3MGO4AUV1QDbmHymqyWD7EbfaJ1NZgXjFy3pzs8M7ZfGCy
AULXbVc1Rg2uLtJoDKY4Ge4dV1CvFIKimxUqB3vb8cgMDoA/x12QN27bHWpRAcqbRxGUtoESATNi
90tapAFSI33AaCEQmV4Vd80SL4FRJEfIyx1ros5NNY61ZVa3sfzBZpQ2qVy6LUmkPri58VeB+M43
0R5esh2HSDoHCJJbRiV4C8duoGgp1SSExrmsjfPQZ/WXJWySA1KA3f0ANKfIjH4SHeG1yVpNbsbk
piKARWp5SJdxPMd5olE0VeqDk9sJU6jVQIXBvAsg720M1jheWdCBEYFlx8XXYenKhzz0jGdNz3Rf
1EhTlYk2+UVvvr0qBcibUgp1KQ2onbdxAY6CRYE4F0GRN1rAyA2xblOl5znujYOAYdcHMAMiaWKA
8+D51x8UcmP4liw6f23vNRdVK6JrUabVecriz31lZR+FpfdP+KIiEPaS+YPnVteB3Ojga+/5AMJq
BsyZVQYrufFF2uC6jVvlY1DNsOP5+dLRb1K1fPoelyaA6XiGKv32s7CTSICGZn6YKUp6u8bmbpiz
budLSlPXa/qEjr8wEKaynUd3RmZnQoHspITwRd1edO+ayIOlEQ7dKonz+nvPjBIOujXwvcmf/Nye
lGdjrtKPt1fZuyZE1tKACMWYJF+v4qRGYpktKnhGH1nnMBSVv8xZ837Sq6MJ892viN3wjFA4Atiw
XsqL5nRA2UsEKBxDoKiFjNgmg6jOcEH+20+F+Jqr5lEJYG9/vFcgKbAYl7drvahZaNZgV9UYQMwx
YZRDVwXqYOvvh9w6epD3NkihW8U6ZZdh27fL2yXUx3jG5Wgidu9tq0+S5wYGaeurMclXKqpgy7X0
MT/qDO3dCdCnlAVwabwemxhzXGbT7CFaCGoVfvqIID6oRTdchkQbz2AKjxg6jtbbxO+hFk5GnbJe
UvdpoDYiPudNW13U2XMvkTCOWMX2TtFCWV52ykH2bskrJJ+QGOZKBAoYtu9I7qGQPYTmcEYVPDno
khyttTFTY2L8P9OBAQBB0c/jbHkP5Uw9rJrjI4z+7lIUi2ktQ1JFC3FtnFFvNDBEAgAw6sL62g99
copFoZ5BxL59ho8OL4gN2m4yp96WJDLhKWOlY5uV0npX2O3cq96CAvC4HpfbLmXPccGHg0CixL7R
WFjvigfILS1diIBBKlM7l3xPIacQjrzynhGSDWDt0DMBvt64rjhLKLWbLkGpaSefTCW36SpY6UPt
mFEHi/BydL/3jksKtzILSe7KwNN6Yy4i8RDWRABmidAuqj2Yl6ZEjy2cBv2g8rG7lMQ3INi6MyhC
Zzcq9SUk0FXn8pwhGvoFwxioCVjpwVJ7xwU6lxYJRVIyx81nbENXRwM4EYEXiu6+JLf7rCiHagW7
GwJLbvOM0vXdgpVg6FrcGBqhoGKK4praBQJYthgqP6nq7OBN2/PDoMz+d63NOfVGZbipA4ABtoH8
yiiT++gok/tnnzPYqaixE6SMlv2G1dOvg2UBeDn1Thkk/pKN5WndN0OKi6K0Uf1baC0TXFHvhgdR
we53fBnDlYPNwG3Wy1h5ng7liNEz4Zym91oemQ9x1HXtVc3AmN6+ybuLMYclsRoSg7x5VlogXlU0
1+QEojND36it+GHuW4VUT8PL+7+xGoAA+CnhKEKSe701DQIrVWTpCwylem+HI+ogk/EQ5YfcXXv7
4tshqwPmSY4ErFcKtdTRFGbswA7lUaAuYXuPJMjXWFTKAex4LzUg9yCFJEtHxGcTfthL09plwhes
kbr6rkwwCziVnknm6+Qs+l71y0nJT8uUf7/9MfcqGcg0wkINf4tUHt1cgsj2lKwYybLg0V4e7RGR
78qaq2s6CBjeB8W65oU5fWxqkfyAPyl8bCFHXE6wdWfnKq66q51Gxh9qOBT2U27H5b+DIeb/bv/I
3XOQvQF8OFQhW2OGf7xONY/3z1NH63Maj6BrcyX6xxPpkXrJ3mNBjwaUBYBJ2YtYH7lVMpjaODxK
ZehBUIt/uNjdDMO/DvYBVa+joeq9rUloC5EuyAQgp+v1+lJLeEomnvZshk2stNPvpuRAr3r3d5JA
qQMjzVmySWy2xtWNaVWyNbtJkWRABqr9DqW2sE9JjZzIb/gE+VS40AEx3rVNvyopMMgUBqGfloZ3
kBD0d6WeGCeEDePzbfPYOzNQcDLvArUC3nT9DYVw4sgcqRIL2cCPdDSsp9KkjlZEGcLansj/uL3g
3qFR2aRqAFyLhGHj74TZ9K6RpAPsZaZyH+U6hNCliBcuaR8ePFJ7zy7Uc7AcUDiQqcl6cyTzTjWb
rFUJUzxnmd0rAemgcA7Oa2cd2XFldIwRRnpSm3fJ0bu5LCCrDazRiO+tYm7OedgUP29/ud1VwAQA
wyHPetVpZaKnEAgPU4ssuq66iCrW76NEH73r/2+dja1TwQGZyBMYAM2a/NmdaqBbcXLQv3stFwEC
ABq0FxunobvNNyzTS4SGEGxQ60Y8P9h5NWl+Vee4JdHk2Q+1T6o/x7lqhzujyjWSkSFm2t4EVfIn
ula6cVZnq7vX1EiJg4Ke8+CXSe7g3nSn/6MtNU3xVSNOPvdJmetBWJcUF1oNQtP3os1K6QZnQ/gi
LI3lNDBHm1FmSM17tyOVOLdVtnxp57w9IoneuXBy3A+WGBISqmabEs9oj0DHTKR8I9eFNqBI5s+G
XYk7s0pLaPrno/mmPashHMRuXuDk205CFpamV8MHEUCOmxb+OKqt7/R1fZQe7wSElOaYrCWUpiC2
rTzoXVOkolbp9rQtg2g6qH+iNTWo6kK7Lm0Jhx9p0YGp7jgTOVVBA5oCJPnd5gVY6CwuRs/HVOH0
uBvTKXvuWM9nPsB8ewhPOdyTjR8YEYhC175kyKmqoILdY66ZRQGsyL4b9IUPYpm905ItAMnLKaf5
pPX8EuHWii50JSpp2jWq8gNk6Zj6I9Xx4PYV3ys0yrCF1r3k8+YRXa9jeX1mdrrbw0CdDGpgu1P0
UeSomp/KMrH/brqRWZim7aLx3diW/WfE2+e/UttWtLOpZeic3P49e+dI+EZZB7Uj5hA2lwLEYp0C
G8XlGNSulkjT70DE/ldq/RE4em8l+OAAb8nZCmbk1htvRnVSwwWFdJeK2E+h0e2CYjab/BCh0YNg
e+9KyLMkh6A0xnTxeq1sirK8M5Qu0DrF0d7pkeMAZhSpUp1MqG2zZy9V3NyH/G/66/b33HMylFDx
MnRUeCw2genc5W2noXIbxJaK1Mjc50juoM/zQfMi+8Rk+vwbB0hDlCFbh+Yo4/LrrcaW4pqKIggj
cj3zFUdxoFaG2b+29frAdnf3RoApB/ipxm1JF3I0r81stPqg6s3+Hhkn+xRasbgKux7uLcmBfPtb
7loMQF6Y4EAO0OpYb62lKkxki48xOxE+xpViIKHjaQ9GrB01Ofa2RoNZiqNTRAJOs15KwFXUC5gD
GCHurOsg5vQU105ycbqw/6aw/kHc8nKvNggFJnqpFciSARGl/EG/uBuivxGWU6YgCpo8p0IMruf3
0/RYT+US+WPRTV/LxZz/NpSGh5XGbfxsG1l5dFH2PvGvP2NzKanPdWZEHT4QfBaY8RnchC/Ygg0l
jn7jxcDdgXR5oU3YYkDi2BDI4jBDA2HbcErMUgPFmXaXpp3M823D2fPlUAHL+yeFv7YvvaaOKRxp
ZMDxrGSnTNfHJ0qv6o/bq7x4rO0ZIgJMVYSCikREbc7QNdtuUqaBKdjKsc/pqM0XI3GbANQ/o8a2
Oz5ZRlo9xSX4vKqYzHsji/org6Zt4VP+mvpLmw0OMw0UXa5gv6svZWhZ9z3580E8/oJ+f/VbLUkv
D/snhr55r3VYFEvoxgZGy9r+3yxyxLVbSk2l39ObDNR2aCYXmdOJq65n7Rfw+d6P2DSyC9q86Z9J
bWgF+pRuVwdtPZYH57VnhTQxSSc1joukcv0hyxreII0aONDU1klOzRi6d2A2rT86xm0PnMpOzYIF
ACHRUYD+YUunXlHT7KJw5uI5BgnyVETnDK2S05IAzYEw6Z+e+ey7ekqOvOfOJhl3AlYMQQGDca9u
fFstCwEcBV3RRtW5byYuupUS1AWaMbnZgYfZ2SfM0Yx742Fo225nUU34XkfhMouUhq7p2wPk6qU5
Ov7Y1OU7YL/6JcnUn/o0dgfpxe4+JcUbdXhe+y1Wx+kq5kdzxpMoU44gTazi3EBteVWFe0TBsOdF
qcJLDDXJGQTn8rf84kVLJpdmQ2u46KWR3DXzoPulUw++lyJ1rPSuc9LCbvwUKbgYZUyQHjDmN8s6
sTItTKZ+IX8jgdh68hAEVNzT+kKMrn5c3L550ulc++Vw2O7b3y8pG4gNKUux1eF13LQBlU8ZViya
8sEqI+uZGTD3wRtRT1HjNvOXZXaCAip53zFm5+ym4dGTsRNbEVX972/YIl5dBjhIR6CTr/Wu/TGp
NKVtNEc+w3dQPoxT4n3q0iJ7ew5AbEpzmntDnrO9tV3oxUpRAB8RnRh9GDf0x5Cw9WCVnShAjjbQ
sqKYIDVc1uYUQdIKgJhVNFQdvkRxWqWnxuyd98s4q+cwplJz4I12Xipmf2VbldqW7PevV1TVpBvC
TuVjmvG8+IXXqpWvx5757+23au9S/rrOJr5hZDBGUJlaJB2Q+jJORXhuapA3YzE2Byxgu1vSQfkg
ZkJyuA1Icy1aItUauA+wIgYpEgonZq6PKpB7Vgj/KuwymCIiI5sCk23AXlmnHNVgEuZHeihjX3M6
D3PbBDG+9q6Y7aNhrN2vCJOP5Djjn9s2j2tXsHUOLxXdqnxQZwitewspMkQU4gP3vWuKsnAA7hny
ym1+rS3AJvqevpVdwYVeoqas+YuLf2PgLg+isus+/4aFSIoig3kUAP8bSxxdeKSjiZjJaIwCZllh
ntJi6p8N5DPvf2cp4jMSFiDI25EsbV5cZZY9Oa1D/i6e5ypo3NQ9O5VxNLi9d2IIWMG0zn8pVctX
8pcHwmxhktcU6ayaqvk2NEv0B5Ie1tNYauGX27vas3sZycsZcQhKtg8ueXzvDKNsJ6mp+4UR6vyb
AnfBgV3sbogyGFkt5HDk7esN9arCqEnPi0cVT7mg7tH4Y9bWd2Ophge+ac8EmS4BxQzXA/yNG4uI
UCmZNJeHvM6H6ALXunKXt2n2ZTGG9gJNV3jgOPauNDABNiU5bPiM6621jKJHqBWQIJhTE9SD6n2I
o2nyXaoe5yQ2YrR6l/Cv26e29z05L6qhoJCIWDZxsZ0qdT2hkRJEReZ+Ycx/RCB8qB/DEUb120vt
RWS/LLXNSsidsyarKbWoblxMlyROlPd55Si1b4+xd3J6q3g3OSXwSNydF9xefO8weTehMiV2oGS+
sZulThOzVsBpS+2gd2SbH3KrVQNVn5d3iR4f6bDvXQZAXUwZyEoP+Pb1WeqoJcIKOwILN1WGhUxr
uiid+nZaJ0TWSO/kbBmechv+9aEgdB+VPhiiWLvX3BpRm+yQ1mnPLrFHSU1HGQIo2XovcQiHE9pf
2OUyzGB05vmc5pSM+9bSL0ZmoOoRQ019+7x2PyDANTolwJ4Aza4XzfRCT6OOMiHQvexa98hQMBJy
1FzbWwUXjNlTkgT1sbGKEAIQw05yGhtTUQMjQF9m7sPifHsve3eMcBXOEtDnpMrSNn9xwtPCDK4l
MPwUjs7vSVpOPkM9c+Q7mf07AZUcU2NSlJdFewWMhXw/H2wKGk7tWpfUqgoma9yjqa+920Qsimc0
GGMmAFnvSKq6p/GgMiCk9D1M66YMBKziWhdZce84VXRwe/eqxkQBIGYkWIE1N+8Y7TwV4AUTlMgm
g9FMFu+aK4n9ZCpLfB5DYPzGUluXZkkVv8/sErU6M7wu+nykJb+3czrNUt4DijhaSOud96MY9dwZ
x4C20vCPYebpqQDqgvoZMhRalJo/32478JlJJREUjpkHWK83OUhsDD3rlXpf3TlmXJ1ts26/C2Me
DzDVe5eBzqiETsCg8FpFPQln1xuZa4un1rtEXpd9HRFRvb59Q5BQEWVBHEggudmQluexoU2MQtWh
rvillkbBrLhEr4r3G7NsjOYwy4blSPKTjQ+p2jEGeQe/V2r3oZ9aYeU3Wii+5PM4H3RPdnwkLQT6
5sB2oPHcFty7rKM85kkqsdiyL0balf6c1+MFlrSWcQbHPdGWPaIp3HlQpbQn6ROs/VKWYG0bIhyS
3NX6EfIFJf1DT13jrmrFcDK6NvtvNtqFSdHkkxcOxoGl7Dg02nogDeluk/pvO+k18Ae6ecwHCiXR
L3Tu/+lEa92paXQQnbwySYpFcvhRTuuYclRvvUNbIJqeJDFFtzjvTnMHUKCi6fp82yRf3Wm5Cq8b
Bwc0iWbQepU4a0qq9zmriGF8sEHWvC+RCrkQHD7HQnkzx7lcDkIGZtCxF9K39XJRboytqKmvVbHr
XhV1aANFmCnirJrx1stG45DQABIqHAhvwjYMmelghlVfB403DQ+mVyxBN6fFI2xbR4G5/FOrAitL
EfvTqISYV2rJrHel9lHhFFHdAHMYpZZEbflOa2eXuVS8uxCErw97S3NfU/z2R296M5efXJ6cEBJU
hskoMK6XL6D3qpIO8E8B4dGZSlnzXBdytpRQLGjLhsZXOx8FKa/ugVyUZqnE7/MUbPdcqy2yYkXU
BFLv6NQxkX6pFLQ9jSSMLrdtdHcpcm4AbRTCMZ/1/uyFJ7ezjDpwFme5dqmOb7EJ1uvWmQ8e21e+
jF0RPMA1SalcivKsl5L6VTbgjjpQvUi27I2w+6nH5TD5UW0qnyqjtz4xlhF/vb3DnbsO6EjiBWQW
CTJ2vWzDT2nHSKuDSaugK5gF0UVU9b/xHeW2SHZ4voFLr1cZkeYl9cVOStGXV8NS9MBNXM3vx8g7
/8aGJEYAF0aJdCtqG82O4pkhG9JVp342Ci4p1TQbuqHb6+yZBvUmMJw8dvCmb7fUU+qOc7OG4Csp
zm6T/jcNHsAU4R31lfZWksN5kPaxIWr5648Hz7CnUCapAltb3DsX0IrfpJ76JFKrfusTgxHSv+KM
wD1I0Oh6qQgjUUaHyohVJyNSzqN6dZeJt7Qz8/vb32/H/dMQYeAdo2BGZjtpiQkkAhLzMogqe2j8
bs7V9J1OjHef0cJMTrXj1j/fviTNARBfkgL4VX8egTgjYYNooHZjcmZ81PTTblp8De3sa+m6R03y
vSv963qbSGHKQw5TIA9qDZp5qupeOaWTPt+7Q2jA1xDH17rJjpiO5BFtXwRKGRi/xov3Sqak5Lm2
OrUpA10pyzM1cfWUU1F5bPOlhehUr58iGClOxmTrBzfv9XaZI5XyIaSPTME7m+06idXadYsHK6Ea
u8+jxQjGnpkPEeX9ZzUbm3tH56rcPtPXl0MOr1JiIEVmjm5LfufpAFcaAUED/zToQ5TKw0Qe4esw
RLzZiWGt/IdyBiRLLLe+HENFZIYt02jNJ+tbJ6bZn6yw+Fy0Tn1wOV5I7tenCBEosyX07QBZMIq8
Xiu17FxZ2BmIzKVPkJro3NQvlSr7mU9lxUQgQsGnpiui/jRMWvcOuDmPbcbomc5bFSU/7TCDVME1
gcYeOL7XLwZJNWEhjoLRF3d7cRtRNUVm2nwGxUg/pxTnTipSK19vn+tr90CnCWwExNaUCOCUWn8A
9CL7PHYJbFJVZ1o8USyf7rH3ZcjqH/rYuwftw71NsSB5OpUCYNPSzH4pFiyz3ZoNFc7AtXvz0jIC
3nxAm9w+4jbc25YcoGXWExKTV9VN6tvlguE0DB83EI/1cZ754Ewjv/S66H03KEcV/df8hkzxkMTD
0Q02CNPdWC20TiolN6zWTePofoqm6r1ZzdWdjXmdZ9NSMl+fdOUd0yPmF2cOmSKETKt7Fw7e8DOz
vS4IM6/6npau/dj1kfvYd6n9n1lU1te6iU3UdNPoOa+1hPZVcwjGee3N+PUI6MriLDQP2wkQJyRl
NsykZQ63Lx1f8TL1U7Po+YOB+OZ7z+nVp9KajR+zpngHyeXeUQFckOg0gj9oXtcmMcO/NbnCILTu
zf+GKfLee0tTnhPX/NaC/z2qKu4tB+SI8Vs6jhLAvF7OKBMvVNukC2aUiv4pFWu6G1DBgAvCcP2h
MI+KOzuO84XUzMFrEsRsS/pJaZtlL5QWog5dvI/7VvOpnpr3tTsekQ7vPAwsJbM8MgByr83lUs24
VzPEcoLOasVycZuhPpcqOcJDBDj8ITc6N+iiJDmo7O/YDvAaqph4UWqa2y6MNlJxoFvbBWkehV87
k0m9K4N63fRoGbNbUz/tsp9Jm/ZXrQYheLntwOR5bTw4ESY1YtkA4l3YFDnLLszdrtLbQB2H4Uc6
mJCpu8X01GpjDOPaYHyDk6BEI0Ifk+e5zI7W39s9cwtA8yiz0luT9vaLR/O6JWTwuuuCNpqzHzV6
G74TJ/F94yjRyU3S5ctcD+NdXTlHHYcdy5Kq66SjfHpe5k1KwQChpfXT0AW1qzhBY4/RR12N4kcg
C/mn2x95dymqMTSxZYVyC+HpmYymb1JBAVOiYFwskekPwPdORQLG+/ZSO/eTWo/km3FlSXTbGq0G
jRl92DeCQUWO5roo7djzIltAPLV+Ls6dHh8lureXBEC1PkI3NVBjguIT5WSH7qjthgnZoGUrp2RR
5ifRWdNb53Rhyvu/TYJGWK/YOPacKkrYAlZfliCyW7pC/bw8WZlx5BR2NyfvJl3fF+ar9VKj0mlJ
aGYQtWbC+J54Q/60iFpBmnpOQEjlnv3x9gHuXQiERShmk4TiiTZ7q2O7VpcEEtNYHxI/rMrq3hPJ
v4metB8ZgZ4fnM7y3sOCcDTdsxNbUKoASSr1OehObeJiOA66zkjaNgiHzGaksGhPkGu9PUtkKo0K
jEQDyVb6xsnOTTEYNml2EKn1n1WZL+8MTQsZ15z78+0PuXPpUO+jVUqFC3qObQG06+pqiQRplB2i
MAk3XxOMI1oR0N4eoX52nCjRD9uil8dI8rZnb86a3oGqLILWMIbuNGlp89gOjP9BDKR0Dy5MWt9i
MZYPpVlmT+kAwO72Xl9jn2SLivUpcJERc/nXZrq4jnBKiU3gj09I+o7/CEEVr1Eq89oaFGq02HbP
EfGPX/a2dyVaPxIy3LkpjFOSshKE8Bte0Yql6jz1CdLtZjHmFzs1xw9j4wFPns5J4eV3t3e8Y60v
VUuGzbkqYCPXG4YOvZvCjA1DXhE/5pUdfxVDlxyssnMZWeWl6KRaJNqbNyIftNgh5GBPSAj/FGpm
+55RNO88p64fM4QPnolZaqK+5cjv7JkUIR3z5jgDqK+2Yd3kzvHYqhQBIs26i9vaDcqUVlKUpONd
l3QKPTVND6bFqC6OO+Xfbn/evcNk1JhmluynUcBcf149zfKwNqkJpJqx4HKcHw1hxQUm2/9UJdYP
crW9q0q7B38HWJEwdnOYIHnMuExwCgtmM/lVV3YPepkl7xeq/gdX5fWR0nVnFTouOnHXdji2cr02
FQ10bN4Yzp9i2wpPBVIaPqg96wp1ex1EScgEVMgPuf1NtdfblBkVab0JWRC4082ZNmHUDXFUd4Fj
RQj9ZbGVnPVBaXG06IDnvjrr5p2zjNbZUYTbnFVnzq6dKMPsklWx6at906a+YhcGDIEKMz/CHPs/
D36k/NbrgBDcLwUKhNCpGBIerU/etaO0SkaIRNspmh/1Rb5EQ1b5Qz+VEGC5/dNiP9PSD7zIHGNf
nWzrLjHaN0PYSDDA8UBxJGfQaYWsfwbUEnYdRQP0V5Vh3/eK+Bl1SHnNwswvGjSo5zRcjmqlr42e
UW05LSL5qRjEkf/+l1g0WvQqicKOKScUadKzskxC83N4NNUr6HUYIb2+ndPr7Q/+2iiIfU3adMB6
6Jpt8zdAZY6RD6TaAwokJ5qP0WkSdvihS3ProHrwglhYn61DcmriLnmA6YRsznaYuRJeARVVqPQm
SkZNWCx+Fxqe7mt1PD70CazkV/Qhm8o3RrAwJ1Ha019Lqwjj7Bkp5C7qYrnv3KFti5PiDOLnqLco
Uyju7H6DDbeeL4gPR73flWr3oRI5mn63P9frM+JsLD4YRBKys7mJUkD2VmGeYpRDmqsnc7SdE6go
5b+oinPGJUXx5fZ6O8dDdkIIQZGLuss2O0M5mT/vZG3gpGZkw4dZe58WKA+/tNbIZztY7LVzArRG
LkgPB8fL/1hbYJ2lqTW3DirnuVo17zLdCK2fYzaiXw+FRuG+B/Vijb6CHm8fKLmC8qRVDGl4ceib
p5d8lETVc5vX33X6h51fVbYe+65axe+iIqFCPog4pFyiLO+NoRDIL3i197WpmeL2qaMhwhCOrvMx
Xcr4yzIste6rDgT0lzC14g9O6A5Po6uoUVBVxEN+k8e0kbPcgC4RBGFXnUEZWagXh2D7TqMyWBbq
5cj+3Qkmv+bTVI9zclniMkXukQHa6KHI8sHwswry8pOXTyozYfDBeY/ou0QpYtlJKi690rjDoyDC
i3+04D1RLtD7SId70IP71ojU8KMxZVp9B0sZmhillrcORTHb/WOpIUF6c34FCIJSC2hrqlX0H9Yn
BMBUj3WbunXkJJ4foct+skRUQJ/seed8jp3zgUnw99ZXlgkkmIRfABFyZGG9HoIpttYB7wYwnMc/
OrOpzz3ESx/LEWb520u9vlrkpuSo8CiRAJARr5dCByBqGPJsAn1simvoavGjM6PHSe44PzJ2cpSA
v/S41nujkYdV4fjkS7Ot7Rj9bIB9AsE7hxZqprPeLt/1dEiGa8b/4ak0jPCvDibeKCCCDaOP+VyZ
xamiMLOcHDv0wq+VO41feaqTys/o/oaPZttq/1R10zY+j0vzfejN9GMyVdRR4iRa3PdQPpPoNyIa
7wslhT6ObEufTm1mN6rf6/9D2XU0x41z21/EKiYwbMkOklo52xuWbNkAQYBEIECQv/6dfqtvNFPj
mrVkU81GuPfcE/qawdWuJq+lzeg7Qc72s07M2DWkkETtJRWBNpvj5NUw6aYWpBj1c8wW+RTzMfo2
ezDk4CmxVK8M+KNsTE/tJSa3Ytv1ozMPlEfxL3DNYeOt6o5vTbmOKNjP38Zb6nL3CuO34krYIf21
ekSW7Ip863+gvjNqnwRkvDRKILr3bmOVxHSE6/KBeWFfEVG0AUePOitbZSEtP8khqV42COzo7WhZ
TBqJdaqeNscWdl92WT7D4MDyTexSGo/kvpPwEW9rlF3YePALuBJVHV6zmZG5jTLt3yMjewtllunX
w4QtAA9O2AfBlwFRlcPOgUwmgWp0w4MYzrHTedK52wU+TXHjRrjXNYkHRnqYgE08u4ijfR2RGzK3
RZevvHGQ/Zw2V0/LvQtbtKcUU7A/rO+vR/nZOB2VLKbk2LsQaXxZ3wu2GdjAIH2FwqirZK7FNZQh
vGzNih/84WHnc+B/1/b5YSWuWhQvkL6AGvnXzTTP0EusjiQIQI1FG4QrD1Xn/kTy+Rv17TzZOOf2
4WY6A3gk++tjMH7PNdR8cZvwkUX7saLhBKSp2xOKc7cxaR2eOkrcqfDawjxXVPnSiCqOeJuMif4T
sxXZrucn/vWDo2xDUgre5tkj/Cs3Ew6CaR/WEvkTI8q659KJyIMvRmoDn/KiJ28LRcZtbvOzFDDR
sFGgCxm3CzipcFicjjrMoBKkEfLe1WzUa0D0ewa+1MJAoqDjwnZpbYayscoZftEhtgHIlprjtAWh
ZO4eFOFDtp9sKlnThb5L9oMskLphIbjYJ6xz98Zbit8W7Hzk1MI21VJN9ACi4uZbxEmuY+OIL38v
ca/HY535Xux5VCcPOCnKcS/mUN+Z1IbvsqP51ui+I/1RT3R+J71S95XT9YfPI2xx1lm89IUWNrSs
mPIPrTxInb227rYTUNQ31GaJezZ+2J67VEXfhokWtyVMxWKo0gxd2oRQmJZqqYbrqK5hQzeIEfng
uU6nE2cs+Os8dtX7ZHS+IpHGyEvLNkvbYWM6PsSmCt8w+JsvVxM4CCFDlzy7vJpJE7kJVo8Dne4w
RJr4LtAN8XC6qoauca6aspamJb+BFByrC8O09Rli+PIK0QEo7+AvjRmKnDpXNQhNQqLDDEGLO6K1
ggPnINbtRIUcQRlHIEpbwnPnO/YD/sIUZIArFztCoaeViB1SIpqWg6b5CmFaFfhTAX1MsvMD0ejJ
GGIbG1OaQe06L9k9HVG1PLpKm++Mx3CDpkgkfMGEb6ya0KXLtxFWkxHokGH8jGO7FRcTrIu3dohk
9R56aiJUPJYOLegP5B1g7frkxVzdsgo5sO0azfXPDX/8UzAKAQ7w4Ci+zVPCZRtHef0Sh61je1uw
Tu3WcUtK0Ia6FDa9faaQZ7DQbm7XsqN3LhlZ2oYZKqIGycWUg5OThb6RxVrb10lW9tNHIl73YMSr
W/DLMHTI+oRcy02nw652WmaN0RD/gpgYxdGuthM/GBnBL8rACyI7YLZYfo6zWH+hiS/xX+vUZfOl
qAjE2ZtI3G80FaPZsypsLwSqlfWlzCgiTBHGHtm2H80SXS+rIbotWcX5zvdl8QD/lv7JQQ1JTmTA
22vQP59lc8b2sCEdi14esY/oo8l8hTyx0Wwzx504+2t4M8v6itB8WlrfhyLsz1o71iwzF+N+1AX+
cjauPrscbRjfEYdrQ6PLMjoyPiNBAD417Ecfxu52WiotEH2k4ncCWmvZyCyjD25B2jLEDmm+w4ZA
WxgtxN7nERFpW7A1++WNKOcmd1DqNAFuLbcpqwyW6ODFE4UUOT3CaEqcBt9V5LpMOhAj6Zqr+BJJ
GTlpOR96whs6lmPaEkTMXme1RvhSFFLs1zDwx7E7w2th2MJzhwS1DqReWqhGdsPi2zqAdxWyVGnU
IUmOgJwJmrLbAg0Rveh8r+6gyi8+1LiUppk3xLm057Qqc4CXjfNNZrCornKeDfc0yinK8syp8s0O
ND3KpUcTRajMWtYX1N25LhX9Q4qAX91abiYBa1qMcBu0Rkm1i2YfHsssNdUODjTVDEtXFZ5KDB7G
ds5YB1IOrcTUFAg1900SeC8OkRkZBE1Vx7aTzRcjruSW859Rh7b1UnA6rXsE/rD4oCv4l7YgMpf1
rsMr25oqBIq0qDVaHpF/elbu5v1wC29yMElSeNroK0hOC9Ufeacm1kx0q+WNpwX9jUlFWe5B5F+z
Q5Q7GAuUYo0/woKpbgNHk4XsTDJkn+i4UQtNK8+OmwPs2J6NDO/hSCK7VqtuBienXEpQvFMugDTm
ZI6vomiqKbbili0t3yDTuUmx7BR+WtWPiqXlnS+T/Dvt66W/2JRainvIgZ046Klm8jAKHT+sA9nW
s3fleFcuDN8J0oEYYlJ6sWFZp0Jd8pTIj/hsL9MiodQ95F5W7Ig02zFcrT6Mrokmmbxu0sw4mtPA
rjwsPgnmFen0Dswu9zCXGpfXYYW5ebNs5TwjBA5B0YvJsF0maFD0QeZD9eBNgviWkMwl2YFIvFV7
4UDMaURPAh5ux+q3CY4YcA/0+IptGfsGuS+RuFzSLv7J802rq83J5AGpGpnbczsVVwMc9tRRCWEr
vKTJPHZFgeoxNmmxPSyG01OEEhWVRYevhVp4aV+WVInnqI9iiwvRyo8++CltlFbxD+hr+7TpunW+
MR2W+W4J8Pe6gqmVncD8z0l/IKyuL4rgNwiWkFZrGitihOWwZfZ1q0D82bkR+pEdeHEmP9XMzLCU
5ypoMLz0cIbH6vW79mc+eJ3M8xv4AfOdYMmKu9IY+DsOrovV1ZQo3JhIGuu/ocrMETyf1NPUlh5k
5aul96xvc+SBK1QHSXSFMpVARoVVv4kjIvimAYLd3uXwB1wnOMwTrnJEQM/ZqzEaZ2G/uf4TvF2a
NpHOBb3Url/TZsq8GO87baEHnDaf6htewd7kZUPp3V9PmKiwBtOVrUbw5cjP5BeW3A1bIuumyGTn
9iu2tW+pT0SGzmCuoOMV22qawq8Y/rglnfagom0WaIe160WX85XtRDnJ11hw3jWDntSdjYbyw+US
v8YLSuAHFMx6pzjUES2lOKkOqq953YBHwN/6iKsHTJTzee+HpAwH+KkuKSJrhpm3uJw6mN6XCmKR
qVhS3qIVNweh6AoQgqYsbnwVsDqMJcuNSvTmweIJyXKdJAGd4ll+krdE6e4Rod2AzROquscoStzY
UjBqPgLldbbzOu7gA69ifE1rbMxtoqe4PC696c2VIhBPvPV9j0qu5I68WR5Hc4tsy/K92oB+7FIi
4B1Vpq6DT1sv6A283ruqAYjslhvCclc2G/5XUAQn4Bf1nEaiCVOaAfigfZSvOzdVC64VFXM070jv
xD1q8MlbKtNwV7qVI/ari4t7NFbVpU3dErUjnvaJ9FIK22MKhw6biUwccp5iJ+oeEdDHgbq0P8RA
zuumU6b7CQoBxL4o4WL2VA7KZntVZOqNJ6WQDc99cl0XfsPXIpPslQFggL1ZNEQXsCSKqp1LfZ4d
cZbr6/JsktDoNYl/ATAgyKcMDqXAUnU7HQTKpjjrWHcRqqWPW64JM60iC+E7eFckn1AoROdvgyZY
ukk27IYuq9wBni7jYzYRigzRNV1Vk9W93poUivXvUMTi3hhsDnZ0IpB+gFtinFg7UV4tpwwHFD9V
nocJe9mCawILvfJqk2BiN+uiTXfAljS6lcW83eSjTbtd5ahYmx4kOdyrZW4AbIBgtrTCO8WODjJl
Bx2GxqycW4IcYeoqf9GnUVIekmlM38gIGPgIwx9sAh3i+AHtUT/sy2Ss6ms2IJOxiTux3IiMDMOl
SHBZNSrr4T7bYWryFFuTzHvmtvgDmWsmPnQ0NebIxaLfyjhglIQegt6TBY1UqxmM4BpSLwrBqnbF
yGCOEbREi7G6QmWdQYwOqFQeAVxFxU5jYhrDrD3D3h0Z7psD5jURa4qzWRsCfpCZjWZuKpCtqFPb
5Og5gFYhD8GgyIMIpUW0hn3uaoL3Y2Ex9G4pHH6wONlatbFjFQrKkXwfbDrrViAlCIcRljWucsAn
1yZoeKfZ2IKklWJYFQGlKPXaDOlsb8YgBt9oWW7g6BVWqLYyWLdtsQmSHXIKBKHpSA3GOL57CLfw
ZOobtSj3w/K+GHH0yPqVF65KUEGavOsb5OYU/NgVCwh/mOyoCmUY8jibAbTmFxTOOQq1vPBVoxea
/VQj/MOaFPlR9lBFWvHnagw1JhpwRCsbQnzwUPApQPuyLsXeldlg9xO4haQBEV2pVkLGg+OsrhE/
YrZI2qPo+/xqywLHx4DfVHKUZJB5m00csUVbNg5bC2ViSNpsdP6ebGyByxz4Fr80pYVAR9CX12bS
SE5Jx2oscQXCkuq+wzH+zZEZNwjHutyaYSu2a5wMKKuzyaA0QcJv+mscWPdg5Kjf7SYjeZ0Nfo3g
LkfCfmEZrGvOipWu5XU5vMR+XXXruyUtMFWq6hOnK3nAN5JkrUEbcIDmIi33/ejDK+UreC4DGGtJ
m/su420gtDylMFwpsLlidUOWFZe76auxh5YNk9FdtxS5QLGloh03kVvb2prid0E2Up+ImtkrQ/AI
vn3nw7tzmE7thjkyn1NeA9ZKfF5eJlPu07ayWXYfsmQdgfhpcR2G2ILMOTD1nE8UZaanHF/zMiM8
qS00Mugbk6VybsegulOqYUTXLhCYZrs+MClaTzV78vAR1uC7GlBe+rp37KSYWzrk1hTL1ADXnJ/M
FMi295bl0xW85ckvVvb5sOtnhXa8SBZaXqwQgk072xfz0pihjl62MTVTSwAYTsdUKncoUierhowF
ZLT4DaBiMkYnYL2cXLOVPnBsu1r1OyzP/Aeuvu6DRRzmUSYoh/hwnOcSYe/d/En07NKbUm7C7rN6
Ln4FTEmQHLopgU4ahWljB97z3VJzIG4DkoEUrm2JX9kyxJJ9JtGW/nSaYhnHnJ+NCaABsJiQ9Ouv
tevZFeVzoWBPAhuY1gMTezNRDnol0uAlNlo8RjgYrctfYBJZ/S6TlSDXIpkrtuM+2PJ6kfn8MLqC
fYNZWyF2vY/t0AC4tdvVhqy9X8gCmC8rVFw1kkdj8TOJh3jB/dsDU3Cmck+pWnp6MccQ211UXbZg
A8Zh/C2XdOH7AYXZACB0zN7DKPyHK/kUtYg4iRVAGFkDhBGLCRdnrZtqiNpy3RCfe926ypUPkSGY
ksAxOgcRtoOZHW7ubroWqKtwuEwmPULFgjTWUdOsbOBB1P8WiBRgDVQC8OUewT7/nBFs9MNxywa0
UcModiBNuQHtDMddhOWP/LmwnDseFpjXO1RlggNXdPp2Kbsc3waC8IAJlT7FOAGvfDnE2pP3WHkM
CYqa+7nJ+qmcGo5zZtybEJPfuijQT/j+PPKE5wL6bt6D1oz1hb9bjnZ5hfCE9i1FAfUUBRXNKAxC
dKExoKkaaN4MLmfvMJ0dYFrRZN2CTFuLEv9VS50huj149xmNVN8K3dOfcpi6t7D2/XeHahlYNVyg
X3QCu+a2G+n2siLDHJ8vj6BkFXm1Nhl8Q2ibCnADS/RmfZP0NL0xK3ociE0h29yvIaFHj8zlR7NO
8+Na9YBbrLJ8QDOtcS0aANBuFzHcEC2cvdVzVSJitcnpFB5wXgND4CFaPlSUT7+1WiYFuVJfmtZv
+TA2G6z7HmDolT11rhsu0Q2432Sbs0eGHfQrqAnEPQHoZELLHwO6rVlWQB6k42JpOnjoVk2MHhS5
9vlavWh0hr5hgBs+ksRObAdWS8n3WhUov+F3bDFZIZu5B46zCtTWM/cthjKjeSBoQfurrN6gDeCp
zL4ZVoz3Lk39Rz2owV/rVVQLRpNLSZpYF1Rd94ZV4x7tN/ywQ71Mu97qerocMDr47AH1n2pkQY5X
MJUsH+BVdjaYw9hRtbD+quwe9Yu83YLyD93g+Q+ozJcTvO861uYzy176eajXZhxHAMgOo9yb0m4T
RXpTAetgELgG21g3kjcpg+twghY4cpa18HdrLYD+J3k0mgscxeow55JFTZF2OMwD7jOMyOIpiluJ
M/thS3BtQ9k8A5sEM47A0ylOJgClnI6PSWHcegV0I3/aUC1j6ufROO9DgmSlhgKC34A4inDpJTDT
VvSxxfIxEWB8KRGB13CzjknLqqgW+3XOgmyNE/A9S0GyuxMmg+MXreuhus0xQvwtkIj7Mmk0vNiL
50qarUN1STu5cJRssV4esBsADiEux91aykcDL+pika2o4ZPbDoPJXkg+YXoxIyviPH+JxuRas2y+
YgAyumYxkOseV0M3ve/6sRRoqZOAoeeyqZ/LGvoXkHInvYMfH+W7jhEkCVjjchQGmKP/7pYlXK/a
b59iwJl6E0/Jgh0K7fd8RCnsr8g2pfZi1SK6KNaYOgyGCtcd5FLX49GifvmoQ0Avm6ktPagu03In
c80fkCMb3eWlyp8sZql943RRPkCxLL/pfon6/TiURDU2SvFfhhW55G1B/IjWcMk7QAFhxdVh0DeS
NsNBPuzY3J25xnY+p0qO6/wdRS1/Y67CxVh2kaLY/xXmWKD+ugtgI5uDxjXDBhkGjm6rXGMFG8Z4
hEHGoFEo1KT/2WWe2Gb2IGjBVyxQgYlMamUDzfoUGlDp0xeUJ8VjLkJpWyeqcEUnldSNKkl0Kfw6
56el0Muld9L1F2JN2YvcACRdM/g86gOFRW+PWt+jRckzRb5taFzYngDoxvXAAVhdzGXV1e2K0f8L
7IAIP0B9NpGdE6tmBwxx6QMYUwK5KgnAKTUl9RHcefeN6FDemBANGLINaXwJcj+fMGEy2AiDrIfr
BPOsuUn90N9HaYK73Thv+X6cx+6Dgv+nGu0NDkYkOUMTVoktl02McuqpW32CMlKMw7wvfGffNjGC
A2sUTo0GlovmBcLF6CfHAvg5g9nAWswsuvd8SPmdnVFBtNuiM8zHYepydJsBxsd6Nbq9L6hF6qGX
4kqMLqKHJLbRVYWDr9jDISUfd9aX3XgxWLHJtkB4gmxUX+DisZYk13k+u3IPdwLUXuiCIWFOy54d
apPSqWVGJ5cbgHrMFybtjhyTMdI4FlC6FtIvFUB2PY/Az4ocFzVOW1QbFOy+GsfPimFxzW9KM9Uo
j8iWfkpwMn5MOYxf2yERCWqCGY4WNe1xaDs4x7cYv9myqafO3C1y65MddoYs4eKxIuovr92aH4tE
xBRNBNve5owscTusxZTt5giYD6qJxPG2nEL+Nglwuk8M8UtpY0A0uVmjtU5aXcvkzm/nNhOHD2En
cE2n5w7RIGdSSZo8EhTStsFIDWNdKYYrfy56WpiORU+lhpEIjLJ4eifQ7YwPXSq3TwnSQ3U55aN7
qfqe3he6OvRUxfYiRAkzQNtNClwgX4ccdIO6vpnrdXnHyKJSF9BIyRMaIv0ZCYqTwYQU/2KQUXq/
LZutUVv6GVxRtAN3ClcRkqqqDdhthyICoE6ZC7ScQ8b254bb76gaqh0OVloDvFmcvphA9gJ6pATM
L1ZkwotrIzKGwzJf+O2ad+GbxrX9mOHL6cHlmtPfU8VQ9Z7d8q7nrJ7CEZ9xuss5VyhjeeiAlGf4
WdwjPKuBFTHoX5uoBdrREsu8QdRFDl2s9OAE4ot9yJYO2D6gffK9CCUqiNR0/U9wI2D3NMP5kzcl
LDrqGwx4AfpVYw6ACvk2JN6tWKEEx7eIIGgCz8TcsZHKuJkKeIYh+b2Y6X4a9fyc18gMOzkMNux+
FZDPoR0uoM5VxaaQGIJk7A+wSQZ1WCP02Pt44bhsUsPodqwBur9AHp2dYWOCzmX1GDldrECtXDPb
AVoyZhIKjhEtZd4MvKqAAUW4O3A9FHTc59sIU0EUfYk49NsAKuQ+rlwd6ybTy0oOPptldCuBPSPY
Vg1iVr8UM4bdBlotyC6w/YCCBzmW2YpTtE+HdC9EiEBA8RSUTnPreoyn17awmXYv2mm9HVHAKBo1
vMvAbaoDyJswpktZ9JTOIa/gRp8OoEg1VBY4B/elTkb+mNFC+66JYS8qYCG66uw5R/jueKvHKMQA
YnDp5Bc2LiCrQqxmiip7jKPoLWZykZc8LLo8/zvZTycGvwr3VCR+Q6kVVVs1/ULAaIrSBmM/PGNW
NZQMjZsisqDN35Y4uSBhSJcbnQNEx8RA+fE3jKz9NrUYJ6MROxhV0O53V28l8qNzbsXJjojHfRuQ
vDJ/Vgnuztu4mrqiDTCeD68Yt5j4WfoCtVDb1YVMvk2RInFxEAIzwosu8R5DZZtt1fYZhelM6EE5
xz5GUGeHIx5jME2k5zjuFVciwgneszyKsbmTkqbAywZYCsMgvzK5hdXTBIICEBhMVODyMODtQDxh
XUkuPNlc9CRJOqHScIsiGJZ03qygOM+xxpYi4F1UPwqdFeUPV1RDOR97zEkpa/JQcGWBQPW5fFcV
bpnPGq1rtw9VyPpT6Hsx35FVwxy7he4Nlt+sDF15CgaSjWOfeS+vY3To+bFCwsayF4DOt4dC4e+f
mrjCqAAW/kjw+6Q9DeK5YHEUvndrwLWBWclaXxisb3y0IhnqI2Bx5y+T2ePKZHGKUQrgtcVcrZGD
qXNhy8FfWLkgS2QeRb/gqnSW34IQxfRhWko3XZkt3vjeE5kN3+Hs0Wn0ubYye6CeeXxhQDXZGj6u
W7LLolWWmGUAbGlXko/V+4Ad8whPQB6u7UrQzWwx7tf9HGbYIsDvef3maGC/TNgSc1ngEBh2IR+6
bxE1U9zQyC8vcNmk6SHE9fDYTzJzDdTzAiFLuP7yPVzMhuk7tUNXotfK6nBBFX6pxb2xdpcU2+XT
Ec3JLgbXeT2CmJm8QIAEjIkAs68bVwOHayCqie4xSaViN1R8+77qcnqEHjp5Xisal2iYbL+3mvUj
hgioERumIbdtMEJhNyN67/sK7h0gMudWkqYrOvZ9ttQmrSdm9o1Uan2X6bYuKGR9HO8Sl+qfK0zJ
3xc3hKsIxb4ALWYqLp2F4T2atGIfZdgXCLkcLjPONTgD83aNMZAX+4n6/DRh9yzNljqMb9TaIaA3
75fhWpQIyVzQNqCNzJSSjWepQkYABuOYzAME+iG3JDyrSZWAT0vhx50WoLfvNobJ7yPHifgcR8YC
k4aHKcIhSMlWzDUykBBEUoD0wfB2n3tNQJoeJm/ewTuqHrtBJsOBjl1ZPk5I/n7TCLQEYScP5LOe
/LACjCF23XUrkWNLljDsDa3D2dthKOHUDNMw0S4BKbjXdk4W2HUILS99vLCLBWTm6YZAytSjpSa4
vmszAsuAnRzmNTCbBPazpDG7hmidiFa5jlNgzxb5vbj4Rww+dVfmjSal+a4p7qZ9WCX4HBytO27j
oUbyrdu69QKwFs13trKSncCmiiSSDXsp9n23uZcNNAG7Rxu5/pBFwn7CyL6qmoWRcJIwfvKHVev+
u5kX0JUrxvj9rPIeo8u0msBbXLcZU5Y5NSf0S2hfYcNf35zlDbRNZMHmFkwfzGEwXMW0d/Yjkg+U
RO5qg8BRi8vKizxqdLfNT4yhM26QxQXz/BKVjtnlYQ33M8+8wisJJG4YTqCtoaYUOPGSGoQr6i2O
87qGtfoxAaT5hsE+mA9+gCl1i2UJ4JpvvTrRgBJr7yHd8TjczqGEZOv1t0Fn+XNch040OPaxblK7
zul1pIzpmxiToHdKbSHQ41lQuidreHXAYVSxA8JU2cHFKnJtieFVchBJbR+IpduZ+0fSm4ma4h7W
OrB5lRMO8Sbahmrds35d73tQc5+yXmt5MnUxsX2Xe05bDdLBvO9IRyvMelBkHCqDqfgZQgCs74mj
ClhmQvQhSSWXB6fyGvgPGkCAsHPwrVsT933E3Zu3IoEPzhskFuO20zG4b8DdWEn3Mat7uKSXmT1h
krJO7wnfqn6/5VH1UU62ylqtx+D32NxwT+BylMh3D7bOL3U8zTc+IOWqhRMSUPZKyvEqnSJA2CxB
J3dAgZC+auLNL5yhGG4NfXwGi4Bsx2g/Q1K1hiMM+oVzs11wUCkEMNgIo1nQg4YXwwx5TgKMiU8J
7ruHTSYF6oF/J2n+jVcGtjhslSq4HsWo6b6aHo1iXh2KKuCwipuDDIxcev7Hp3yVwsLkF3ZHcACH
M10Nz6MvTHg0KbqQ21i1SgGDLgW+fTIl4D4N4HSENaNtDzfyP3y0v/Hzzg/9fzooFJlAFM8//x/6
vaMJbqIOttQ5UoZP8EmeniZEDBwlRvj//VFITQZZF+5RuFW+CrbgwJOIdVBlqxLwCrKqn4+0GNyR
JXr8g1fJV1bt2S/5nNL+/6EQcKL7wtBjixqx7XzVdlyNzdAhLWEoZX9cOS8a5bY/iRj+YYGcCcPI
pIa9GZiBX766YVVbBwpJDf7Aml6KzYfLCgfpH17gP30qMJqhaU1hf/q3BQIxuyyHwOsWFD4Ezi5g
gGddMuyEJxj7ckP+QKf8h7WRIMc9RSEPtQQm9X9dGykY4tZC4d/Whf7R5/Gwows45r2b/mQP8k/v
D9aIcKvCwY7V+IUlComcVjrq6xYIiHkCIaC8ESh7//D+/ibYOy+LGjo9rIgC/gpfdbqKGILuEF9T
NAPEnwaV3oC1kexMFWV3Xle+5YJ1j7oIySsmi26fgiPz9J/PEmh8wPnOcWdCUXN+Ff+z4dDalZBp
4KVaA+p829egqoCllWX/NaskgbjrvCQrIHdIf86+PCjlDEpuBJ5CpVv6vEHEAPhkS6zSt21Rf7Lt
/PtSyWACiZkWqLc4J+svGy5iicXoBC18xIbwA/MTDDdXeCK8Q2jX/ylj+qtg4/zJzlrdIjvbzuMT
/vUVcm6TDmMOAF5lUt2ocvzQmFIfUNX8BPolW+gr8t1A/fIHKc/fD2g89+zQgf13pjR/eW4RKhOh
oMd+IJ4cFOK6Wu3y8iBrpXYRLdY2TmRy+Pf18o8fFonFWDMgG0OA89cPCzJJyPWAudIMMANadlDd
wfFbDwGBg82cD3qfJhpMUpj7/+ftj497DhI562tLKID++uQx1wgIkqFuu2yTryKS4+OaCUCpS1jk
3b9/yr8fAJDwwvH4fP/hPvpqHNNnliuvazxrpNUxXlZ9TDbMEf79Kf+0Sgk6WkiLsP+Tr+4DaMs7
wKglDtBADBTDE+ZWbpSnFfz4P9xA/7RWSArlF8Sk5XkW9NeXtw211SUcmNoabK3bMK/dbQ7uz7cE
fgzxfhvzbmlQBHCy//eP+E8vEv53SEFDoiJktOdX8D/HS8Rj4J8One22pPK7SCmRO1HP2bL79+d8
lcqe9yCElSUEnQTeY9mXu8FGCbIP1qKGlABSQVjAYsfxOdlhIgH5JAgMCJ9x5NOABHm7ZNV/jao8
Px7HOCkxuYQv6tfod+dTjGcxXG67/2PvzJbbVtJs/SoV+x5uTInhRFdFNEGQlGQNtixPNwjLA+Y5
MT79+SC7ukSYIR7Xua2+6Ojde9tJAAlk5v+v9S0g2Z4JrH2T6DaBc0MC21CV5wh8p2YOzMaFxWpQ
t1/zNSMgHMmEjdVzOrXfkQHzJiA0aEs+mnNmkTo30urGQhCd46nmxoZWKfws1wh8SNJgm9eVefHy
Mzw51JLRqoOtADe2esEpZwVhE5iuZyqx+QiogiR0I67eV3F0LqP8963LEq39r6FWixEbDKuj0eR6
feQCq9bJEw2pn/lkfAsEmWRLvnxp66+mLti4LEQH9YnwLFbjcbgB5talnT8og7bHfTQizZrcXbpk
BxjG2O/skBKOMWXtmS/Z+qY+jQwYCE/hsuquvYuJ3uFp1PXOd9rU+ZGXpXuR0v0FjK+VZ97BU0NB
TFT5NkMbFObqG2MB3s8mqXaYZnvnB5J608MW8U72jXLumLB+fstVYRdb+MBLGsP6fcuyrtHjEBWr
YozXdFy0900+NBuaE9bbzMnOueLWX0+GW8y5kGLQLAK8XF2ZJjuCTxy390clRiNpOXvxZJrAQ0HT
tCz5HXTvzjy59SdtGZTPCfsycznouatNaCz6WtolykyHJueSmJMeelAkDw1e4R07DuFT5Ckvo652
vkTTONz/8ZRlS8NT5HhkcM2rF78PaaI1Uy79fGrkXqa7snxr5GF3l0eO8Gm1lkhGynMXfWIO4cx3
QZu5cA9xTR2vF33HZp5BpJ82CX0aS1dmjx2q9SNsYrQEL1/iqce6uPFNZwHgMpmOB6s7hCHszSRG
KSP23Nwabsomau8CbYp2skZsplSleuaxaifmLpYpMK3gBwn3WJPKs9gO1TCtJEr0Rr/RKdvSdXEs
+ZjJ0j3U/TC8s6M5vUxkq7/hhJd9oChs+DWO3Zr8G1plgZvHVKawa/hBGRgbjXDxczvok78ShdoC
EERjup7yI4d0UqUTRMkqBr1aOvOGWSIOTaa0h8YS2deXn8Wp2W5jdcGQjnZBXe/uMHsWuWENnW+g
ilbQICpZ4BsomhDLjMUVWarxFvdScJXGWXsIYF70u5d/wRP14blrbXnh2BtZJN0DRUZCcTwdGoqc
+pJg5KeVlV9Rdst3NvnnBzuM023VTrNXtlJct+pc+SIrkXHzhP2661JaKQicXv45pyYnUTMO+2xg
EeYaxYOAPwxKnRbzPET5VT7J6U2vYq5QIvGYVqFNj2msz8zNU2OCfGDvCySW1Wq1TA2Zqs7KEEof
Z1DimZPeL60oab9JJqdPNzTvqCbkgWmfWTlOjktYwEKqRJawTkTT6ILPEWU2wssNi/6BLBZwbEcO
Kd2UCNusoka7JK3NM4/85LjADZevHEbu9RMvZTTGnSikr+qZcbCT1LKQFcvkKsD1ve3LSaMpgpns
zHdnuY3ricarxRIGEBuA4/IuPNsUD8h7O93A6QEws3+I47Hd6p0lHl6eQCfeKIJ9sI3zAsOLXHME
0JJmQrpz61tNmfgu1KELbAGIKNrwB7bl3mv1UffYGhjw/Dvj4uXRT9xa3JoqAZ6mhmpvve9gnzA1
qRYxlbLEukosVPMOmUx7dqitLwsdfkDdngPmnPhoMSjVFHYFi4t9NX9ZySDNuqxZXUcPGXIKq/NE
UT21g9izxdD/+TsK6khfFmlSl9X1Gum0C3DZcqRvZpNy1Vpt8yZC2VvuVLyRsadmMtxNrj3d/fm9
5eTPlo4bqxPFfDx/JI4JgZpe+ko3y/1UavlBikr1cdk6dzp6dQyCzfTm3xjUpLyhg0ZZ9s7Hg1Z5
G6uZYGW20qi8Gk3q3o0jlK9hVY17tdBvCNad0jNvyontANsAprDOfdQh8B8POgWJbWVmIP0yyFuK
3EZ3L8nYzFgfGiyoL1/hiU06wRa4qZm1DLY+9PcSBWHXD2y4JrzFBvaxSzHMxr1CH3MjcW97Bozu
nUzn5uPLI/8WPsrSQyOUBNkFnLVE3h5fp1rMLPGTi56ISgH9iam+qWlC/sCAMe2iyiAe1aga8dWp
ggrvOhplxByKrl5mBH8/0I1BkKgPRbRF1YRf4OVfd+qtYl3mxaJIySFi9RBEP6gKX27WRQexmkNW
Ouah0LqmM65ugrD/U7Lf082gdk0Flj0ZWRnHN2OKHM2ua44sUUfNWkjoBTrFyX2sS/3PF4CFD4xu
VCz04nUYDr0io43wg/kBGvM9W973BW/5ng8MZxe3Ebeunqf+n99OAnHh3oHQJ39n9SJhaSstRNyd
L/KSWoFWdLdDXEy+GyAsMcl6e/vyeKe+xDD2HNdgM+eQAnV8O51CJXdzKnq/NwP1MEadhoe+lQ+4
HzXY03lwY5Vleq5ucGrSADIlxwXk5UJNPB61jyN3CPEU+EUnDM9ya5RlWaxsEQYqC5LAOPMkT3wp
DBTCpsHzJAxkPV7l8AWm7Tz4YgrT60rEzYdGN6c99bT008s39MSlUSkHBcf1UfK1ln//bPkWM7XO
eU4G2pDIL22ntrERWxgQlQ7xN6j4+cy27MSAJi5rFnF6fQvb73jAojRxoGCW8NM6DHaFNXzPzVg/
EJVWQT8qqzMT9MStBKcJ15cOL0yJ9bGIRnpH31cd/JaPlo+yL92jazBRl1vn4OFPVLfVVmjZB5GA
BuaLavLqw2dFSMeseBx9mUTTQRhQC+pY6d4kXaJtrUG2HD/V4i7uWvWyrfDXiNadb9WhCz/HkLAf
cXWbEA6M5tAvgSy2IYL7MGi6G4dD3yXzITkUmFgOYZjKc3iyUwcGfAocUik6it9DrmbNIEIT/Zsv
mrZEIhRgxBL6KK6IqCs+lCg52MVOY/jRZT2+KOsY7ghSIeW7NMoYUwhAgHb78tw8sYbRDaBNprHX
sWlgHU8VVSkBozZMFc2SCmKj3FnoSz1UFhRdlWamh1lxW8yVpXHmAHdqZGrzFLLpRUAqWn9mREce
fBSOfqLa3wicMNmwz/IGR7nwNalnH6y2jzdD63ZndponpistEPpKHNmYrrp+fMkh7q9CVtroA0WP
kJdZ6YaMQMMXdX8uhvvEpxTK9jIOtXD4JqtrNGQWGiyHI8yGYBHnm0O+R6kz0sMdETdOc3Owa70/
c4EnXv/lS0MEBRsDVV/X0CdNdE1aYmyvJggnKopYtNrgOg7zMBZ8AUB7VN7L0+i3e8psZoMplt4E
5bz1CYXWf6mNTjfx9sXtTatFxV4vzWGPlPJP+4I6QzFhIVSwi3F+y6Orkqy3EhsOxiK6vMR7F2/S
3kFnREX7zEbm1FVBmjJ4gg7QmvVqX2jVlDiWMvlYganQ543ZeQLRSoRMacj8l2/hsowffdmACFKY
hJJOgRXh7epNdLDJoIQFmxAjl75BgU2rf55LACwvj3Piovj2cODRuX/8j3s8/bUQ6EFYG5Of9XAQ
TDxf+F/I+Q3dsv7y8lC/Tf+Fi2ixNeaLzdHjiW35bOGzUhcEwVIwx7ZaH2TXVn6Lu3IrO2XaUfqe
PqhaNuxeHvTU9VGeMxacLCeBdRhWBCMPs6qG6Aj5GtwMPX5bTNTsbIk49t8ZyiCCYLk49krHt9LC
96ahWlz0TZKUWtGiWoI/hyTetX/24/7r6/h/wu/l3c+J0P7jv/nnr2U1gfiK5Oof/3Edf23Ktvwh
/3v5Y//7nx3/oX/cVt+Le9l8/y6vv1Tr//LoD/L3/xp/+0V+OfoHLBD4gt5035vp7fcW587TIPzS
5b/8f/2Xf/v+9LcAW//+97++ll0hl78tjMvir1//6uLb3//S2ByTg8BX+L+eD/Lrv7j5kvOH/+ex
+9t11zL9fv6Vx3/u+5dW/v0vIV6xKbcIh4HMzu7V4QUbvv/z31CVtiy6GmwaqE7+9beibGT09790
8crhO0mHGJGBxQaN2dSW3T//FX8NOxu65fxCos7++fuOHte/Ht/fAAndlXEhW65q9S6ArKP1RvWV
9F/21lRzj+cKJ+9yUMrI2NYyvDQmzfWnJAD2ZMxPTgbsMEnqDyK6dzVkebM1HKjeyS2O9J0ponQn
Zm06jKF1Ucwqtm/h/Ipb+88M+4sa4UuT63X8OB3PrOW//zmpmB9sommCLxVOHt4CqP45qdxX/D9p
OrI2ANpjQ8ef+TWpDOMVk43TGhVCFRHLv+aU5r4izo7NDjqTn//2T+bUap3XifvjMw7NmG8r+6h1
9aqFhNgC08QG3Of1xpXtSNeuUOI7Wwube7uxxjN1pNWnlZWXDFhBuYFLQAC0TpIRbSFSqwcqjEg9
gbRjKttWVx77AmjDsyfw6/V5/rrQhD9eDikpqxTDltPEk4DDXn1bifHKEoe89s1cTXqo+VmFClu9
r1xDMabcM9isFV5kU5/RWLpGNZmjrZOrKRShXd5Y87IviCOZAvMMcIIfJksaDobQof1mtCYopVyZ
w4NVgA55DX+hohwV6F5ANTvetqVI7ztJtWqH280AHNVZmfHaHeOsvogyd4BLpVWd65dKrpVfR2CP
406grQ/3lo33n9gZdcTZAHZFhLsi0drFj5EGcrv4cjuvzbFa3wR2l7d3pUU0ng87YEqvkyocv5JP
2V418VzZX3IgGea1M4f2XSji4Lqa7PhrNmYgNQqBgIHDA2eccRvY7mxacG84povN7KYZgLZEDa7L
eUwxSMR22jqbSEruJWT7RhhgDTT0AK9FbjcGMCAjGwgaVSyoWvMIpvGwTO+v4YKW+VQokYQ6MCg5
hPpx6rJ6Oy76NMCPAVnwV/gKyB7eCICZrboxUw2H+QZ3XSumrZoE5mz44JQwC++zMofNs5Gxk2KG
JyqlHD7WUTLU1/C5iuIdLsZpsDZFCdzB3SS12qvvbbTl7eRVujEibsZES0SA7wwU2gAmqKKkVWyN
GGIXvpxiRMauLevBNXxABM1sXia5wjHjVtKdy9s3sZIv3pgKFVgXeuoQ5I66yU1zqqRXRqAb7myJ
BWcBCSSGnd+Cw+jUtwH+lvxDmGDex7QECircVrQ92i8ZqVW1y5vnTNMbLgDlxbbiNCzAn+RmC8RE
VFFJd7lWI8pXG6JFphrQFqaAuxyWzG0ghQINRot7KGHm3HyoQ5Lc9nXfTvmuapAZb3mOVgHoDV/D
JsGW3G+Jl4bDMksryQ89bEoYHxoAud1g583XGZ/KDO21S/r9rFZG+L5r8rIRG/42te83U09v+hYb
EQ3BXg+weCvc6xIpNSxI4GoOpvmO7Qv28mKQEDmV0HH3AEbigzHArdiqddgT6ZQ7xi1GExyc0ki4
YXDeOuPboImhuhwwTZQ3mpU5xuusH+vsKp76yAAOok6K7anmHI33iSFb+nJ1vfyn2WgkkGycXL+x
lBRT4maMBkv49LoDfYsLiBN5MlV9uYlD26q+q2XGyVSUKPypotsgD1tdax7brsPak4p4vIjR66uX
lUJ1pQLIREjLfNnUbHQ6H8cLQJcNhaW563fBKIGjgwIYheXJtM/7PexZPAwyiCoNKZCKfVp2FRHb
RjRVB31qLXMzWVWab4OY4tEm0rETb7pKKTACiLpNd3nfqR40LFEc0GRbKnzrYlx8nIOr0qPE/n2X
wlBuD1WXD+9SDcbedcCLjEyAMqZ2H+KYAZelYONP3pdlMFoHQ46gxDzDLDC/fBoLqH6KV7G/lteW
U0BogzOoxIephf2HTUMv+S1WrFrgXiOlel0kiRpdKLqT1ftmCKJvBbqk2YtmcEnAZtI69nQ3Cm+m
cFHp4cGa72PYPdFOWJUybGqnqK/wcjkjyDHMQH6PS7ff6iwI+TbV4m68Z1YC8JoiCEoPg6KPw7jR
OP7SkQOcxcf6E5Viwrz3TeWayfwJqripvQ0iYh9BNTjjVH6Oin7S9U8axAOXeTkkvM3tgkACPKhv
TFLySssv5Qxx6ltYF0VbOx4lyqBsH3vyOWIE5sZEuO7wDV9mm9cPT0vSf/ZHf6EofLY6Lzv8o833
uy/F/KWIj7ZIT3/k5xbJVF+hTFjK/QgtsV0vK/nPLZLOHgksOZJ5FmF25sse/9cWSVFfsY2gt4Y8
BjYDD8/hN/zaeSua9srG1c36j9KIzhzF2T/Yeh8frB227hxBlz0+tQKq52LVjujjVIcvn8ELDoOE
clOQqwcgrWO4f3ZXTuxZjndHyzjUzxAXLRU+yvVrjd3kWgTVBEtFN6kAaCTG0H01OcF/QOV8Tr74
+zXZxEHoFJXYfUKZXxULUvo8ZV1iK1LHKNuiOne2c0DM0MtXdLwH+3lFVMk4M1HZ4QTF83teuI5a
w81VV+eKcOO+EW0NntDV4+g2deYIe1JL1MjLI/52D1HxIChYdpi8/8RtHo8IqrOF0wqJBeddJGEV
EqAQGYnJXi4Jx8P/32Crm1hTf4NGsYBwiEhid6KXxkMaGmq8rcfwXMLmb0+MmASd+cfWAsoa8+T4
yiKpqnQ2EEUYOAXeJKi+cSOI5sy++cT941hAHJOzlP4oyB+PolFfljrRGxDApgTpi4FLPYUq0VIE
PlPyO3VBxjIWVh/SIez1UOxCOlRkKfvKSrsQXIzHCz2cealOjYKcbfHOUa5CEHx8QQsNIpsm+sRN
ZWr7tHMy2JIiOaOMf3JA/av4xkzn6TwZXzjkEcm4ziHWFRILVBX/YRpGDrHtLcwEh5tYRRJGWE9a
hY30or2uelF/gQicTK/Trqi1/UJQozKICaJ5p4+87V5BXHjBtqIDKhj3RXYNKAX/nSaDTtv0pQOS
B7OsJfaWlY6d59YlvI7AhtuyabCx/sBmbgRbacxl5ok+cb9YmV1Pm7mABMm2P2/fuola1xdxPC9r
Z1fan0IKGOdqn8t8XN8RJqrKA+aQSfn6+MbzNQiJEDDBZoJqgZK1NKxcu8zeUFhJ31q9rWzYTGm7
FhJStxGYX840sU48eYSTyznQWAo66x8g257q7yA43dJN3ugDXGPVQBXyx98Ag24uB1t6AWjXVh+c
cMbGbasE3XWo+zy9h2JsSJViHvK5ry8P9dvXlE8adVCk34tw/rcCb2IJGQsRZRyRmuKbPfYpIXsC
sykkUiO+L9jqijOZdyfuIWVQVmcUJ1hOxOohKtUYl7HDkBp58hvcu/0ujp3pzDKxHkXHVEhkvb04
gpApreNVYqNoYkPDxtpUCnauTsRwmht76J3ty3fw94EgWC3xiyxIVFbWYs8mtTDsKtA7Ew30sTYL
SGFmO97/+Sg/NwzYAph6y3N8VrUux6KOIqUmGcEdDbDmVbI1HI7cfzyKvjT0qSshCGIGHo+SD4jY
wILmMC8RD5K5QkREnylnKjbLA37+FusAJZblBikyRSe6XsejJNDz6jC2MQu3c/Um1vKcWoY+fdPy
b1ABNiPIcf/l60IHsR6TPRuSGJa6ZViq/8djFiMU2cFqcXHnjWJ5rVrg+oxyQF6+Q5ZcQUa4a30w
+z4A6RfUue7xpZEF5CO93s+A+cyNRuJGdohYvlC4qBoZqlC54FQkHOFydLDG4PiE58nea7p8emxd
DbyglusEDKVlk/6Ya8BW2x58jg4OzmySnWXMybhxOXQ2W0stwuxSpAsgwqiSHtAd7AkiOBJdudUz
iB1eMdsmXHbDGO6FO0J9Bn4M7X+K9HpD4mqTb0bXGA6NTtDpppSIyb0CMEjjwwRtv09aNcyeMuhY
qkBLlXBqK0TYHsc1KBsji6bqjYFW4+APCGjJnNqafc2tEjSUDplp26zWGg6qTpQvuXxaOW0mPAAR
TnlDSy/nLhzg9BWsY5+zUbOwJvfgaDl2juBbrDnCox0HjUrlyLQfTbrg9YMLyAKgghzM0FgCIm3o
xg2wETPbhoXVzZdg7Tkz1ki07Q96FFkRvxDvFuteEVcenWhR7aOihjNFnMnwjoMjCBgTCXTsgRse
8JK3Q+EswkTHUbYgbNVkW7r9aB/CFoiN51aF8dVgEmRbxemtRwhW0fAe2HWAA7uf5UYqvNobQzjT
WzezlG/E89Ao7cCNvYORZyqPlaXO76iG6rEnOfvlB3AYw33oEFFyUSUDzA8zifLZbxS3Vh44so6C
cJNY+yitNvqsTJVacmLWq091WMREqbXS5niZDINNiV1Pq8irC5uCBtzSwfRqDeoLiYRRFkWeDszF
uITX2Sc7s1P6z7Lo1eqznebS9BUOoahNM44GoJ4qY9opaNAoprS9oewUciOKDakFAfCSZEj0vRnV
vb5xVcX+rJQaOIDCWthcYwR9ZOumhvE2U8GLeUT31fKbGSv6dNXmgaFcOKKOgXKqcFY8xVVltkvr
dL7jvmvJhyW3Tv3aZEEmQQGChT10tZaRy0JhAjRTMNkfQ1j51jbsq+Q+V6YYrv4ExuqxcLO6v8in
AOZRkvehuhPqkOKJn1Kk5kkbV/YPK1fB4m9aINBfWxvqzU1fqgnoAIQB8aXj1jJ5jbI5BEEaWX31
2IL6poxTNN1MhayHbHcQvPHVt1rlPL9hu9hY26mbR9B5lhZXbyZ3iAo/KHKFpr816QLrP3UVqgsZ
kTi4AynZRNgV221NvvgDTDCz3mKHzYsrd+xBwFUAaUIfu6bpbJo+ZA9cmlWcX1uco9rrKI5TUJmu
aQ+huW+NnPLStuVAq1AKjkuVOe722Uj3tQRzsuVOp+klklzoHSFHvdYL5Vx+nvpQv8gTCMp3fHKi
dqdDWY9g+UWVoJnqJIFoPsHh7aT83sQdBxkUUyIRpe2D5wudlFDGAvTQ+8Sh6uNRJIlv+z4DWqZV
ANcBpNjUqkOXIIS0HoZND/lIk1ezlYfjZszm7AtZPYmzsaumo71f6e47N8T2Apm6g4k7TLJ+T7A3
MTtDPsKSmksjK4C+ZL22GUyrSb0mN5XGMzkmuNT2IE9vTNGwU4WcDri21RR18JyU48JBkS40ii7L
rO7bMDdT5hl93bVXlNSJB4OfQsLdNPZhcG2G7FP9Ko0n4VWUOvMtuUI13Iw+Uc3DaClq7Ktw126A
+7BkC4PqrZ/IUFQXsdM+5YBRGloChNy7zAznih6Zxq9P2LUglcDUfy9H4QxvVSvkGFOXQT3uyWCs
202nm5LvdJXWo2dVlfqGhIw5uCQzgbIfUy28S6wsv+VEDgZU9EF8z99hUcXqRpUUMjLJ06uSOiWn
iqktA3C5wIm9IXEiSGothNOdVpXOPXdKz6HDDPnHcgrtwNNKK/su69qGxjzogpPqHLixx0engDRZ
OsGjAimz21acJIyNgSqVal2vVI+KDhx1g3gpfWdoiex2Y9zX6oXUwFeDU1b6a2UICn0v2xiacho6
5M6KkCjUnc1X5b20pVpRVW/0d+NI7sS20sgH2DR1yFGizS1y7+dpJjSCpZOcCVWH6R0pevk5L6W2
0Ga1+sIls6ne6C0nIfBYHV9rNIDze4VmOhkhMoJzFwPNveLlEJCB1KK6NhMbeGHTqR3eTz1oBeCh
GmZrWTlG6o1N3nKRUoQPEFjJb8uLgdo3LRAz+h6XvCMP/ExRXjR5b2dMICURH+eIGuqVzFW7u4rJ
2QHXjIoTjHNDnLfXFXoUfDb5Y91Wa2u7utBaFJde0zgzKZJWR/xGH5EzhS0Ot8t9N9Ik9bEb4e+3
G32A8xtkqXoNmpHUzri36P2UjtK3TNBULy+drCipRFd1l/qlXivdHslVqZIzBx3mYkpct39dpKUB
qZwPT+yPSAMTRMXuJD4LPU5NMGe9SMkDQ6ll7Gy3nuL3nWrWgV9Lnf891LkIbqoc/DZuj7Ro1Ndu
a9cja3gxts4bEdZV84gAzGp+DEnQyX1hpCI/hKwOhJnyYSZkotUmmDRpBXMQ3kigHVy3jh6aNAyg
tCnWMHkzyBEwc3GimBuBUjLzoNHGfFKHaFpiPCj2b2rTymkpx41oL5OsYjWype4OXtQRXLngj1Ge
S/ZOUIBUozM8cnBUXvCMs/8BJDd6Bqn0s+Hluuj0i2SA7eUJhQSTbR0Nw57UH76hwELZqxUWjaYt
h+SSPUwM1+hSuDTMCUNhUzZFiqDkXLgDpDjqfzdNLAIwVGxbmg0pOZnckxmagIsf7fLHxGfWIcw9
ChGeKg1zki9FcAUzo7F2vPsp2Fy1Kl34NK17HfaWjhKQQlHtDRqOk602WclDpGoDpnOjFQAuM4ho
SKK65f5mtfI+z2feESfLNBY5ATd8x9owN8BOFbE3G1m/NkIlyH0XxhPhUMNogDwUxvS+a3vltq1r
x1pipawfDg9N3Yh6zogysaxA9ftAJ2SKU/0sxx+L3eJToKhW/26MxlHZq5jEM0gDdI02fSjA3MFl
ST4YaSC+xkKtitcp/RtnM6uFw2cNu+d0aQxFp3tmoaT7Egp2RzJbXLQ4+TXINCKLxOB1Ves+gIyD
GAg2NVY27RirH5POVlzyekTH/nNs9HynFEDeSd0ojXszz43mIsRM1G3aRsvtLTmIHOrtPDNgVsMj
EhvZ2q6zKZWON13QJHuXWUn5aNrBkOyRl2IoaPiiqh6sN2lu6Jlato9yc3Te2AV1nR2AwNa+EUXC
GqilY+YbEG4jr8j0+nKG+t3B6i21d5YsF3rpnBZfemkX3B/Au08LcaN4qV7TAgCNTLGuaZqU3kK7
wMypxoADqxtbX6IczCX8iTiEDXrU6mMzpPB/LDCaFA8LiLte7DQFjGdrhjyl0ZHTNhz/U9svbKd9
0wG5m7cI+mHNOUWkJdus1UBR9cxJfSOs1nxfdWroeuzWsques42zE20FrE6a5LZ4Vhmfc1AY64oB
BykUmRwOkWmpUMdWZ0RVsDnVyMjaKJJNz6XJyxGh5yMw5TWC28Da0eCG9jxVNFm3NjnEAGbTebqb
NUm6Qp02ZbqbkONM24jQdLF3xhyerGlVsrzLENkWb82+hTITcWKbd06oJPpF2Cc6+VUK+u8ZfFfw
hqM2DOt8AiSMx8GyPmGMiux3Gly+C0HSpL11uip8b+rJ+D6ZjcC9nbJYU/dJyrzYK0GguDDbTVSW
eTN0/aeXj5u/3yJ0V4v2H/s3tIC1HjiqoyoIiyXyALLEg2LNwSFw8WdvRJ6oD5A0u3cvD7icmI9O
1JTD8UVT7Me2ryPXOz7d9hPaQyCmBdsxOOmzQhgFhw72yeUsz+WGnhgLZzQBnqiGGHCd/ZxaRi+z
JadSNKqJXLVwdtk8Q4q20nNK1d8P7eg6iAXEwatRbl0728D6o1XIQwJunOojmP7pGhh4c+be/T6I
hf3oqU+0dH3WGqikdvPa6kc2JlGX/MhxT941eTVcvPyETo0CcISGFO8MhIfVE8qdhqMNhxySH7L+
oMVp7IEBz88UplfB3BSikMPYS0nFXtQ/5EcdTwQ0lnDA24boEx5S6bcUkGkRQ3wrAYA2Avtap7b1
XRBrs/6QjorS3ycc5WafIzuNdX2aTP01K1NtXUydNtkXkRamkAltkCXbP78jGNkQKRq01LAMHf9U
MgwUk8M0992Wb41KUy5aBebqvzGIjgmEOioIqXUVUOvdXpcVUTAWNLmafW1FnBjIeDCyLw/021uB
p+GJJkNRWkPOt6ovpYXd140Ma0LNpdwpAyIfWOWO4s3mUP9SxR3JLp8LkX4fbPHxc0RcWhBoqVf1
4YgArIJtCyITY278GTOzR579e6QZ6pmH9Fupju+XCTlGU02UuRS8jx+Sjiw7piVFkIMRdhtzKocL
VrPkNo5K1AEWwcGyQz7w8r387V1ZPppYIKmyLy2cNYoodJpObx2aB3FeBVvwiOVON5nNT6P8p3X+
F6C7Zzf8t9b5Hurg9y8K2Rvtl+5IvLr8uZ/9c0UzXiHeY04/PQoVutY/G+h8LF7x4edDQ1TGsgIs
1ppfHXRNf4XXG/07nXMc30uP/J/9c43mOsY7LJd0Ux0ac3/QPD+elYK2OYvBUgfnDUDTuMZ9kWMC
CT1IbkNVoZhptdJY3FiFCu7R0P1qVJoHNWsw4D+7TXc/19Pnr90KdfZzXFqYoOhY3SGrcU+eF+Hz
AjJwX8W3UeibWnnds4GPckkgxfCaRMnvZqb77QIEc430458PTQEb+ygGA2zea6TgFHAMJYfqto+N
5ipPqrr3wTbOO5d0DwmrB9MKldW43M1hpyrIbKyB04kBgn135pfwdJ/tNZ5uAu8lCglccdQ118aq
Aee1ZU7RbVyEkY56zNKzbZuZnM4GYN4dDXggu9vMKrRHiswt9d285miouVkKGQpq0ZWeKFJuLKuF
JPzyjzsxMUydzwZOArSs7iIhef6ACjdVrHF2b0hb1YaNmTkF6NK+yR+mUVJG09jVllesCEV15jt5
3Jj8eVMghdo8IzbHENKOBxaTQ+hFGd6qzIFHYN7l41i6JBqRd3SZwS/7QFyifUcNuHxPOnB4pm2z
zLt/bf9+jW4vwpUFjMUm43j0XDVbC0vZTRI20fvYGuUj/fgIgZd+Tk5y/Gn+NZKDKYt34Jdo/fkN
NsjpJR4puAkiQ31wKIIctLzTzuxiTl0OUAFXLIw9FU3v8eX0JLiVYWDchGTgIE4Nx4cxVFVf1lI+
vDxfTl0OXSGx7J6XhuFqIc3orMrYSIm5tbp3dWvVt7ab1Ge2fqcuB8k+nyuU/rQ/lkn7rHXXpWJB
4Ma3heZO9YYsu/yCmoz5NinldPXn10OHC4Mgn4nFQ3A8VDkMRBDF6a3ZzPSoZBQ2Hhyabjwz307d
Nug2WOghwHBNq9dMusNkU3HlZqXzuySvwtdtDPv35WtZJYI/zTXoBxw1eZvZv63RrUNVhtXkRLdl
rOrKtrbR6+2KAByiZtrNx8IgcWvQZzj/hPLofHkTB59gU2HF31uBRoXz5d9z4qJRl/N6sTNxVGRl
x/d2zqxS5Jlz08qiuUjDWT30Sjr6Lw+y7KdWbzKfVrRGYDxAIpgo+5/PlYoSRxPU2o2+QEuSjriV
riw+RFn6OLrNGX3JiQtaAAGmgFNGIsvakGtLkbuuGG+GIA0vwNshjDZCcW65WL58qytCZcc0wT6G
w/HJgvJs9iPgRQCX6Tfu1OuXecsZNW+qaMvkKr3aVFuvDnQA6+WEYkUPqMEKa1b8xkyM15Dxgws9
zoJ3mCKTexxifUTwTDN6hpIkb0VHzM3Lt//E+sE3nAntLD40NirHt9/s9KpGMXVj6Y1yi+G8eqQI
UW2aibDKfArVgzqo4u3LY55YOo7GXH2DZKSOXSLNm4TCi+rFQ0LC+jjmV5XTz8Qn4zCg7Alt1COL
aHpttZby5uUfcGoeAEXACgRfDQfeMiefPaGlQhfzUbmxAzn6PVj26zGK4jOT7QkDuZ4HHFcWviEH
eUAjx6O0pYaGXao37CuwtXaEl3ZbeIMmh87Z7T/SuY0+KVXb3nfuxI6G3EP0SQ0yYt9MVAXFrUH/
FQNwrpzDc6y4FU8fmoXG6fBxpkwEX+X4p82anlRubd4wj50twVnRW03G2WMZJbo/0455X1PopOJP
ZtGGdXwkpkZo2Ov6mP/Lde9i8nd/ZDkpKy8/mNVp/tcPezLl8P6gZFlNDSqd7tC6KhEeiXZpRyXh
tcRf9pdt35oHxOHxfYdn+5NVjOUVMQnxB4P2cci5s500QPq27ltho1+MVZFe0sOs3r38+05NHDw3
4Ez/L3tntls5cqXrVymcexqch8tD7lFjakpl5g2hUqo4BOeZfPr+Iu3qlii1NtIHfdHAgQ2j7CxX
7AhGrFix1j+QEEvRgrfrZld9Cw9JvVIaC7+pwsP+EyOGE5qfH0RE+DI8QmHc8I3Wt2c04/eH7OxV
TttF0IMz8XFSYaEmS9hhs5di5vz5rD66d2DkSeVutira+fI+f3UeqmUABqO1V5Pad+daJ/QAn0Tz
B3x0/csIqcbD4TDGCHhWR+3STLTpALx3uAvpY/0bdw5Hkl4p1S+whs4qsaPxUBq4v1/h7GNvl6T/
C/Pt7ETO8OF80dWAgggYi7fjar4AfoxQxO1V3kgZWhePhLhpm30PL/A2gVPM1Ru3WN+i5EUpd/Y6
ihpzF2+LplFPrP0HlwWFK953EtkLlmoVf5uucZpEaa7GmLdCrmvfq6V/GV31z7BEFHVZ9rSxT11Q
H+xidDCQP+LoU+VYK4uIyoUUVFZXxmjSvakk7jGlkQfbu6NZrx3NohqZtn5Bq/tRkXHS6G+sudvS
u/wRyZzj8/334e+RgYgtb5FtrKOR4daD1xVX3hI1+ObkxYb+nnNi1u8H8SAPcu/8ygAAa7/d47AZ
mhHP2KscVsJDoibtvUbX77dnAldOAztNdHAl4O/tIKWGzWZtjVc5OIlnY7QBCVmYKH2+XPKXvr1X
GMQ1DU6sFPpb050LxcMmCM3DTh31u6pbumO4LAWeikgS5v7nY61UD2VA5lFiQOSW+EVi0Wp/AjeF
WR03V06G1o2PClx0E2MZ8tVop2nZjlBRQLakxoMa5v1x4uXyNGt6fAb7+zJqMwtBa2fwwiDrJolE
62Yhtmj3VKeA+O8KFVL4DgUxAImA1vnB67hhWeFshPpViQ2B4Xdjr0Ho9YbkHLI/7jJuayWwFT0v
N2jKtgr/2c14I0IxzH5zD8hfwjuBE4YuClDz1UYTxoTBcz1f2RLwTRoKR0xN1BPfZb0HGAS0NL0h
tLwRe1hLIswuXaIu6q/GQoJJxnS8tCl7m3ORnoCu/kLevt5tv0aSZG0yGJt3wOoRAG3NGDs2AC30
5mZR7NQKUDdzziBRGbukRfBPnW0HNlN80xRD/KWwRoRSvNo7q5x6uT+xHeUB+uTXeKvPjAZnZOtl
d5WYbYvTi1Z8qfWx/6KqOGXR3NpC3IsfMjuhOjwvZ1VU4iCD1MHBAbKSBaWuiPnE514ns6v1WWuL
TPOSpCAOr5ZRUYFzaNrPMGuzmxHopR8KCTLRTGsrBJROrap/N6rJ0alVG/Q+AE3/ou+/vrlRq3P7
xGqvnFwDMATmgf68lZ8IOOs3wq9BpPAhmQG8adV+G9XCAe/vTLAFqk6/LTs73I31fKk36Mfh/rOZ
x2I6AWV+d0PLIelfEK4dWURYt1wzpUgXr6uv2tZVO38adf0iR8nzzvXKEiM6reuLQFfLiPTATW7T
qcH2kEezafkGxmfeidP24SGgx8SR5inskJa8XQGolZ2lZS0vlsg7X4acYl4y0MDFGET5RnzTfJun
xhE/OBClWKtt+sRVcczE37bMq1N6Hu+Cslwd8ha6SGRJcNhXIaYbcre0je6qw7lc2ehl3H7XwGW4
wUJWmYLa8cbLsp7bejtRCkoAQFT2SxXRD8ITK8EHGnfKAZXcsMedMpmNyQevpQ1nZl6LlxMnVl4Q
6xNLYJaqh4QqWsRvl45bQy2nMr8aHMyRt4bArDBwVXC+m2R0PMfPRKdQxAB7XON+rnZfelzTX4xl
5OXLl8ztzec/aJ0HyLWjmsECopAPQWf1KfGZRb1hqK40pV6SACzBuMcdsx/+nS1DN9wFek3vk+D5
dt6A2YpUT+S8DQipSAigwI6XC97smcCcB2ev8ljUpbGAygScGSyx0PJNhQ3TFRY3dY6FAWpZJ4LV
B9cGxABefrSzYQqsf5TbNZG+uN5l687eRVSY2c2gxTGSXNV499vLjD453CeKpryW1oHaiUPc5jLl
spyd6Qi+xd5OolZOhAm5hqu9RZVRaqsR/SiZydvi1bvFISkPex3vjqY38Tab+k1BufhGiKoB4AXp
5/D5pD7IMjycc2j0kIBBlF3nd8USDqAnhss20dtvalN1ZrAUY1H5o9sDe2njZVJ37eIhIIZXeYbe
pTbOP4sh7E7xFog768mTk9FvgqTHOxkBrdVVyOsJ+de+ujRiiNwBOLA62hr0Gb5NzeJ9s4xufCC3
oxsRY6E5PZsmepCBQl2p/TJRusLsEryUdZnmYdiiT+1gZb6EMTJfuRctYo8e6YKXpdI6yxmGy+oZ
yKNW8b2+Y237xuoxrlvyaAh0u5uutKUSd9gB1s/0A4Dsw78BStguboMXHTYVOX5qSoziWu4of/ZF
L26GpBG48XInPnetGl0B7JqfwfdE5raswfz4Y5I5h2m2ZuOIe+HUXnZgFsZd3Vv5M1bX8K47iqGg
2428v21NrQkDL+OF4Wu9HvY71YlgEi26Ln46hS6huIOm3NbLgHHcAGN68PHSTo8iLcfvYOJnxAYQ
LS/BT+HOu3EGw/ihGZFe+YNi0eACouReJ4lR1gGD62D9JZHwDBulHjImmLRDV9CtAhydxgA6sV7I
KfRM+LKpezjmWrUdXZD9yaZrEjd57oRaTEEbcYts4gbwrK+P81zsDOEqc1B6jZvv86EUyC8MQyws
HOBdJwPIzatZCRzF6N1DY4JouwxdaVc+I4ox7cJe8aYvXjG4ewOLksj3wM/1hxZ7p7+KNFFH+Gzj
FGEwKorF78JorH1VhmcodmOOsZ/bLFe5UQsu186uhd+VSFNuGjub+IDIWWDCCBA3e+jSMeuxZTTF
vT5YTb/xhjYBhwqjIdvgnwwUul5sq95igTin/tDydTaLFzU3CmrhFXsm02/sMdO1K4hDIJ6HcLDz
ILdaLdsu6Ac0B42P+12kbeQGUClbHqpwV0KM4zvaj0rWx63veIn20irUcsMFo86yhzRyViBur+wj
M2yeS2CQyxXyfUUegJPqMFCOuvIOOnzZbmbTTZGHNUA3B3aiWV/w3hO3GJezg9Q5k6DmunILTDEn
B0MuYKnRhlYou9oLK7yjcZmDhDFaRjrtSriFEVVeA0JBXFFKDZCCRfikR93DQxYlzJstPpCmcaFj
2QwcuUyjJ8wkOyQJjMK5w553ujdmHQEEM0ljXCUsCMUQYSZxrwJT5X5UhcScJe3wZQjH4UYracwB
uy5jeDiTp/+ExFhpu2bw9C0e0MM5TOJqb2Qlp3Qc2kMZweI/hhb/mKD2QtsfwTo+2M6s5X6Ib/Y9
TGztwsHQ9RyKD9BFp9WW2M/dqseWRSm6e1APyfXUIcKBnktSI0ZAsehrp7qFhKqC8dn2y2gSQ6Ia
OkcFGO9fVMj/D1/4PyS5ry6id/AFcMZPSUPi9V+qW7/+H/8CLtjuP2TnEFw4OKhf9Yf/BC7wRybG
fKSJ1CrtX+JZr4ALslIBnZYXM819KTn5L+I/mAZSZV6wtGUcWYI0fwe6YKxKXNSYJVKIF4r5TwW/
VQmhnPVUnd0cTZa80x5jOyuDqTOn1l+wYiQpmtx66wFJ9pqs/uohjH7X4LN8JKC455ZXV76pLt8I
Kn3Q1FRbccdqw+eyVcEL9/Ey5tuRfrM8ifEORPAYDAmtwAX9+2foRPYDbJgKx7Jm8r6LrHAvsWy1
X5QkSjM/rN36OE06xI9JuPblONs278UBnlefY7PpmvDMxnIMv8vjcCJD+mhZqFmQI8LdpnCySoyb
LFo0uKbaph0AqieOAVa7GLAoaA2UfaKiPEJWara5Yv0LM/c/cZCGFy6I5uUPNOzaP3Z98fOpA6j6
v0HOTq7nf69kd/n08yl6ap+fmtenCtDc33AgCzkNqSPBqZJQII7K34fKRFYM0UvZqtRhV6Io959g
IAXFDP5e3sgOaTbiS1LB7G81DTTM6DryVHewXPzngfsNQNDbZwxccCTPaJjyC0GL4nUmd9er1BdB
8d4ldRfQL7LpiKE4GkHI25x4LL19+bsU/VH/oMZIK5oKEHNejYLLmja1KRmTVZ/DNXlAaP2xt6Zt
6WU0CU0UoV59hS//zN1fA47W02IoKUZiytBk0TpdvZomlHnxGZ7qoPNs9Rqhn3DvOeMpWNO7UWSt
hDmhqcHXpUz0dlqpiPJxTudGCkKRCagtbEAodV8+n8vbA87iEV3Jy6FKgpAk4V29TlJFuBjhwg4Q
+cQ7gUy4y6OdMJML6Fb3U5o+9xNWyZ8P+vZVIAcFbwb8k72h07w35dRf7Yt5iaKO+mYbmMiHbbTe
7nbOL/1lMK8XiKydggG9fVHK8eiGwc4Gs0DTBrjv2/GceVbJQGuIkIbzzQlLZ8NwZWCi23xiL77/
aDQskIEFPkvPFujK25FCyJR6mk5dUFjxdDYvpqDyDI318/X7aBQKajRHaIYbYLDfjjKgPG1TU+sC
IO01Zj5zHfLQ8Op2OjHQu6MFaJ2n8a96Elj29U5PTW+IltjrAkyxoqAfhdjj8UdxFQWlXaWU+l9t
1+WHz2f3wdeiKo3qAfInBKO1cqDqhPZS9iihdbpZbG0TvTzuWmVX1NWpmtl6IdFV5IBRpbakNom3
3v0kJXY/1oYRpGOU7svSJf1E6O3Edl+tomRlIFIPlIMIqILNXJ3kxsLUAtSACMQc3lpWZ+4xNrio
cI+GPXX0hBed+Gyr8yUHpB4p9UOBiiKYvYqIFmSgapqqLFD7+dyI4Rp7g4dieaWXx1rEpyoOHw0n
tZzYjRwudPLfbse6HWGi9xp24gAk2y3ZtqTbxGi5DdmgaEFvZqgKfL5JVl+OKZIqsj142pGyvQPu
GzBrWpQBReCMtnLE5vtO1FZ7Yie+n5jOAgJTZxGRalp/OED2NWywkkGmsT1Gam4eUYVLtzFYoO00
Gqd8sT6alAxPtkOkwg1u9d147BH0c9yROPTJrneqbJt5kfJvzAqImGxEQWWkYPz2cxVGlsyV5qbB
hPC3HxYK9sCNzoO+y1sYQ0Lb/van4h6TObqKNdm7WTkmerYcaREsYZ4GhE6xzbTq98BvEp3CJyLJ
4N8yG1iXTFEkwBp6Rt+grhJ70w1oN4i+LXefz2UVm+QolJ1gEpAk8e5Ywx4622sTd4Hf7DYxJX7+
couhPf0TwwhPZBkfDWVJDWJSNeA5a45Ep2uRs4xOFkxg3CBgmtNdq3k4qepz+vT7s2LlHECyEmG1
PsD9MvRZtXhZENrRfdWH0/mQ6L1fzVimfT7S+x1uwNaUIEg0WbiYVzs8VIHw9FGccz9GCOlQVVYC
dGecf2NCxHaLWwTjaab1dovHRumMXZvlgZ0q7eWiqAvYvb4Ooyu18KoTGKqP5kTTALtUtgY9exlF
XmUzY1rUboO8A5ZMaJpyuoZLmj7u8bdXTorgURom0IKAWZ3aHLK9NXNE0Yqsmm3aLt/NOfu9Tt2v
QwSQXsJUZcUaMsvbqSSDlsahxiBKX2RbtBTN66irxxPYoQ929ptRVl9HryKRFDn6K0k4xge3ygx/
6ep+m+mjc+L9+n4oQD42qCE0gKUK0Kr+TJsXu6NBslGp1CE/5lliI1BZeMzcXjnxhT4YCyQlDUhp
iia1dN4unieE0KkqisC1UvNcOE5x0aEQ/MRb4jf11AhDMOPk3STrJoy1WsEx1JVyLhmqJK7iEIKL
nNARnvh8y72//kwQP8RtiUIExL7aDbBwR6D6jgjiqIqGS70vy29ZJNzufHAjo4Jpq2TuiQD7fkwe
Ieg5kk7AMCJSvF1EiNM5jHwozxUaVfSm1WajCMuCYIuGsGlQu/58jiizv27PyC0PEZTGFjpursZ7
ZDVgydcBY1NnuGN7YRs4RuWhzOxVbeR33ux+VUbbE3t0l3uUeYaundFir9Tvelu13zrE2mzaq32k
B1WB1oFve3F/bfZersAdhsC8R1akVXa9qdjni2lEPz7/9e+3HAJXJMvy6YvK2rq90lB5jjSMfYMR
LSSo3MvQVjwKFiQl0HaxTuyHj0ZDHhMjS/m2Ycnefpu2yaqpqcjzxtTp5l0uLP2hMeuuCRrXs+IT
o32wE6C30f1ECRB/4XUyBCk+Tfqc+880BOpTSMWkW2wHBVIoUzEP/lCVzc3ny/k+UYc+xGAWwQK8
8Rqnj8HvEivCzgLQnbukt1/mRUUlSo03SY3OpGmeakB+NEdOL0hKEhbUMY23K4oIRNsqNddhMk6g
aCPjkRbJZZ0lYSAyeuKfT++D78diUikCtAkcx5AX2auLysgGw1EaMw8i3ioJRPG2ulfmWhyRQjBO
KPJ9NJa8DqXTGq3P9VhuZTXjPGYIqbjttI3tUjlHLSg9y1A32n4+rQ++mgMFi9UD+iE5pW+nVcRF
ZLuU/IPFq5CDqYXzoCM3ui1NV9vyhEy3qEJGJ+6w91+OdiYIfaIHNBXO3ttBS1fHQRTTwgAITXuJ
2HW4RQhJO3pggn0J8tv97iThqsikXT6MpRH22/EUXYnq2CVF68cJHY2hBNPUJ01/kcWjepaGYvqi
6LW1+XzU918R2KdEpEjwvcRHvB21NWezdHpGbcYl26POhKKOoO2fdTSOPh9K1iz+q00u4zDxi9o7
cGIJE1ovqJFiRjwUSPuk+NIO/jKb+Zfaa9TCN4ql+JotIrsTbU2/J5kxcj4RbN7vIanCa/JE5zVJ
lWg10Szhxk0qWopO03SXZZZbsCCoXPreMqJFZGXpfWih0nJi2HepIxabwNUASRLoqMGtvqoYavqp
JdDeysu94+RG2YUHsvjE0n40CjGUzgbyyDior6LMMiz6rNYJ7/McrKMjmiZAX6o/sUPf7RUKXxwE
uYKyl7NmlHTd1AyaRe6oNXO8lQmZr4FHphE3Lv/OUNRUeCvaHqqj8nC+CmTZ0jddbvXIQCHNdZC9
/Y2pzvlWTZVp//m2/GDtSLBoXEnVSqw45J+/GirXaGkn+pQHU6U4iCQRbeAiZOVv1pQlzpldQJGI
7U/Na52GjHrbp3mx8DBqR7RN1DDOftiu0s+bz+fzbqP/GsfWOHBE5V8C3K/nEylTg8+ElaMlqyeV
jyTQgPpA5TW0uOD6T6Wit7tOn0+Zfn24jsQ92wIKQh1oFaSFkVqpXWDG0dAtO2tCJX2yhJTn+3x6
Hw8D+YFHnwkYUG7SV58rolfXoKCdBzxAeosybzKUgUI57MS2WGH/WD3WEQYchwn5ZGCn6/k4oiz7
he9lNn7kzluET+6zuCnR2smOpWocqoTiDXpfvlu7/d7xilP2oh9N9dUvWIOJvUz6fNoaD8JesQcU
JOzisTeXUzyoU8OsLjq7TaYZX4M8GIxpusw998HIy+FESerjQWT4kCLlZP9vP5s+DHhkhDLXwmCz
2blqVAVQijz1xGf7aPdTfLAh17H9qau8HQft2UH0tZ4HVloDLzAnDVCOPlKVIuMz/dKpwwv86E49
Mj6cnib5Ig7ZHhXnt8POvVV6asmw5pIUPU4K6fKYRb1xIn39KALTxZbivVJb4x3xB6AlFUvyuxCi
uF+Vs7mDEEqZxRwNFCV/96RxmKVSv6ygcxpWl4qe9GC1LOakVCPqYWVcJYGRNOXvn2jGIYnkEQ9V
l3vy7dqBENF6E4pnYCwuOl7tYEZ7CyjtiXzu/drxcpf+i8REfIvWLymnnMxKN0GKGS2yGpi3zJtB
YqRc6Xj9+crJzfwm00GZnAtfVikh9vCd3s4oQwgRfYSB7s2Yh7u0VOp91cz5dWxr5UEUeXuiPrUC
BBKrQEl4kuZJBidLfKtYlVqVNesKdOMUsaP0usoyq3zKyMgQd8TruruJrUp9LJzOK7eicjL9q5PO
vXMkZ1Cqu88n/26dgdiSp9PQpFRCM2T1OZtCT+OqHKZAOLWySxw130MjLm9iA3nEz4dim6xWGpNS
sMT0hCFE0+deJ80hxh9hFyZOkJWFQqScC2Xwrp3ZNFuIypWaZhvhjnWPeaKpmOEY8PJdlutmiN1u
b3J1QOyjDHtfi0kkT+ncNsUmyQFm+e1SWlcZL61bi86idSYmIFBoWo9Yhc6NY3wzU9HZ51Ode4hr
NYYNA6WZ6uhB4X761R1JRqRohoV0z9jqnTl0iG3BvjRcP7cLlU/jTXo/XiUl5b5b8F1mlwZdP4Xh
11zNvEObx+Yk/CgVSfin6WW9nW+5pdyx8tXFQcfbh7trpNgxaE5l/Bnqc+7MATp3eXEzxygd1kEZ
KcDFfc1toDcjF+y0aEsLrB23fafZaeOPOJIawEjTUEEOEmHcflsbuPJc5IPAEHfreU0+JejhWcUS
BW669OnPyVLC6Qx9sgwYHIjF6dlwozyhwhfXIzKdxTQkaKm1qJluMI/O00djAhxa+1Myh/atM5Se
d4SqUFhfyn70nF0920Z77PjAetDNpadt7cqcVaZuFka8GUuUAfZId9nelViy2QvGFtWoi1DU9XyN
FmmmPChRrrfn4dA1wz34RsPaaIiOnQ1AyMCXI8RfvNR6OL+kZa8gs9SPOVwcVHWdsxol5uXSNkXa
HPUGrPMxikrwLgmoQuebh7IgjLRhtDELi8Lop0lS5eJCFknNx7Q2i+hcQhmTaEMxME4eFTMOdR/b
JjSdBtNs5ucCTwnDBIEbxukPTpsIN2FtFeFdGGaufaZZlevsWqFP+vd80pJ0ayCQbT9NTaxmBSWQ
JIefDSgQWK0oWjf3RdxM6i2GkX2IZmvT2tcFgngjeLsaPkw9Ft5fDQoSL02ZtaOPUlUeHYxejRH8
q7HY3Y7CCc1dVKqoFvIgFUiqjgm4v74J8RduTTx89Bk05UudhOp3w4jB7iK6O+E4rFcgRJc6Kepd
I4rxAspNjpCbPqrLY6MMNb4I6NxCxQlHp0OBm+TF1xqRfNMbPct9DZqT6bdW2NebniJjH6ByXEZb
pPpU9jbie8YGUrbxrA05lj+WtyDT6tEeQ3/Sm5BARDo3vW67VHtW9VYkG4zJF2M/CmW698LCbY6W
2o/tNga8BZfbbEszEG1h2Zs8q2prV1Sq/hJhNZVu3Eh3sMTiIW4hc7sA6A1H0X130twwL6PZZWCE
U+EIAASxXb+IlLncYqOr3Vfw0IZNaZbeeOZgFM7LGc6kOHPDWZ135lhEzyNayMpWz3WjCArN7n44
S2p1DwnJMOCxSBl58eJi1ewoANd3LaZz86UjIr0L6jGeYmqvC2q7yBbXjriqSjVsd1jtWbOf5W6s
bgZlyMNLlO5cI4jCzkXHs+4jM4iS1LhfhLLEj0tiF3yMNE1nP0chYtql8H8eCPzxY+VN4S2xWxfb
orWRxVSKqiDcuLW6HEZi5l/Iy3XfLSDm0zlFg/S7RNXm57BuUVEO29qeNuTgobJRe5G/qHqoPcQD
jWqfDlaHC12kD8qeInodBeMUlvaPoRwS9Qb2hdY+5tWs3qqN0l1ri0bxaFQ8czknDhXXsK777Kjk
lVcerLARS0AtqL6rukHAmcoV969hDr3yOHdTX++9tNeTiyrW1O9KrFrRHouTTNmDDIpejFHTKr93
Ww9JVq9GN7or0Pz1YzJGd6cldZpCOxg97cwcVevRjtXW9hV8sr6lKg92BJRdJP857JObnKE+4J5r
85wvF1UfF8UG0qpQMJ2LDLTdwngcpPNdbI9A9FrjSx4qsbYRdZsD7RYwXLa5O479nyHt/PqyzUsH
4cQ+RkOUWOKMkGLyGQi2ki43iDI2449GbdUfrh1G4gHIk9DOs1axzcNsxoT8OrIMdD57DYqV1gv0
P4klg77L3bbSI0zvFlvbRIrUXm6NKY++Zdok/qyGWn8E8OiGO1MD+hykRqYRGxLugGY79YD2qccY
UX0bKlmb32fCaLzHSFRJtHcyjqs/lTxF/Lw09FtDh94T6Fj5peda6BlI4MdN3gQqBnrpxqmtJt40
rujDTdGUaXEdgSbEvlsqyO6Fl7nLhRMBG3vAKAaJ5bGquCVFPGRYh9EmdNmIadMFKFCPsd8NqaLu
m5ld/l2Cre0Alf/+DBu6aTyaCx9v67kJ5mjAckToe145i0ORT0v5V0O3f+bNNORPY+w4LzVk2eZ5
EqMGAGoASrBNlBJBbrz7apKEKretr4QNZED8PsxU74ZohWp6mRvRhII0Dz5k77sUb7V+6iA56lHW
hI96bdfJnYK4n8Zmd+0Z+tfkNnvZ5x9uhWZW8R1aap15hA9WsaVztzfzrQsNKb+Hf1R6MXQNt2eX
LGlSXjZo6Iqztmq8DNN50wNYt7jmHPoJ75nmsVC6tBOB1y25hx40xHfE5z26+k9WF7XRbQIyvH02
oMNyhJIwtq5qRJBfzDIcuOxVr7POEmAbyFSn2oyysT0oyTbEzxrAit0JAWLAdlnhoCinpP5KZlSz
jVHLHuBA2Jlm3ptiVrXrBqKG+mj3oo3uJla6388DJgvXjbnU2o72Yjzs02g24FgZffY42ro536Kb
W0g3Oowj/6Tb2kWBJ2azP1qJjuY1ti7LGJSo0SLnOjvGmdUmc/utwpQuDHQtzRsfMaHlPFWX0T0U
TkrxHF5DUQdpOwC8JUiow6FB7MTYaG6iVdctFHpCUDXyzYPW7DiYfqz2hfIjz4Uy7rW4jsadojLC
halDA9vxrsy0SxzsIEWgW5Xbfj2oqb6TBpXIp0SLPn2JQPrrX5GQVq7qBrudi4F2bvdceeowXpnR
XFJtcYSptXcxEuaNn7ej3u06xam0Lw7Ge+5e7UzvSelUtf2KbO5YgJHDiCDzp17prS3XExVRRUlL
E6Xb0Ia3Bo84dtUnmHOj8q0uo4SrdM7nh1/J9P8EHLf63+UpLYUk/nsM7q55KZ7jP+6kz/NLU/zx
VPz84/8W3VPz3CXPf1zwX9vX4Fz5D/sn4t1x/gF5jyoRpEKe5HDn/sbmGh4afjybJSQGWBi99jfY
XIt6MJ08CJNoGUgbvL+xuab3D16ovLj/X5X6KI1RbeZBSFGY1iEU1tUrDDrl1JVLhEekFbf3wnDE
dbdo9tOgmuEuMwgHC+Sf7auF+wg2Kx+2rx6+YNJQHJCKlVRCJBl4VeVRpjbMJtOTaik9jq5XmnWR
OX823sWS3poSv9vctPotmkJbXEj9yMs2WnpfF3dmIjbD+L23Rio0KjLqfzZ6vYMpha76QQ+PGew9
YsrR7m+KdtgNYRpgXRIk6QWeB7XmkskI/DRgGollC5UnmPtiP8REd7XeptVeD72gc06BXH+hMD+b
rixGvapFGk1dUmtgus6de5lc1T5XpL9slB1uKtfV1rjJvja4LQX4exw/X+lVL+XdQss/fzXyiL2n
Gk6MHNoQv4xpvA6bb5GWbusi+aufrKPZ/vX5iCu2Lztq9W1XNYbSsif0wRmyOrbbXb3ddZvaF362
s/bhoTzafr47UUlY1fLWI64f9/DURgkFS4P4mGyz6yUwd+MJDZYPh4D5TqGCau87TrnWD6hj6+Dx
Jud5cZOtbX2Jah7O5dc8/f75Auoc7PeH49VYq92SWQ1KailjRVdotlU/3X390Bym83I/fiuuopfo
TL/G2tA8L27ifUSWCDjbHx8//xXrsrZcVBrEiGngpikVPFe/wszavknTTJBybg1t436F4Lw4/jBv
KzJ4NIzwKIlO1GlW9bB3Y652a641tgqtjTENsR2Sfl90S4ttOIU3dOJ3J2b4fjRJe6Dbh8QK1KE1
urh1FQrLmUanr1R4FenZdBN5pL6CJH1TlIZx6Oe22xVLlV+awEA2gGPcp5nb/NDWRn1OCtVf2zxg
rhWsqV9mYZu/t+sIjxTBIWgQLNGBMdfobs2iVFWit4PbSpwEWDHbG89LwnNDmVOQ10qyCaPGOhEy
3pWoYXuAawQtBxrBMdYaqjBhvUzTczvoYwumrRs1OzgJyYk6v4wCr0IiSH/mBEyTyru8Gdfagdk8
Dim8gvlgu7MGNL60+86nL2TdN6paXU8Qsc+bXJtxzGhsJwnUxQ5vT2yA1S0kUW2UXykqO/wVJ3sV
qbTKGww99bSD7lbuFsUEzy+bsTqYtPN928zL7RJVP2K7KTCq8JrzNE6qHdbwc+ApXXg29LY4IV+y
CjPgjyg8W7I5SwkaXD85xOtwTZrfFeTn1a4z7AXzjaU+R0m2PpqN+2IkznjoYjc9cRmv1CIwawTY
JXvP2IxCe4Mw/nZQfBTSTsGLaNfNU35X5b1EvHjiwdFTnIeoDee+Hs/LxowocG6sVAowJEbb8Gpa
hsr0e00UJ9ZhXaiWQCwOE7012qAQm9YKFoOuxuVYL/UuRrIzSPJZnIeQnMEcNOEOCsdPMWZnmISU
gRbNwwbGg32ihfJ+WXgm0CH6pc8j8cqrZbEWoN1KU0+4eYELC6jYaOyKbCDPjh0k6MCd6+POjc1s
3pPiqd/CuKmfKGOX9s4rxoUoiQ7ynyf2rNwBr84NGBNK2GwSk1I2/7LXYTmCLcMrfdgpCQXF3WJ7
y21aZMmhsNr81kEttfZVc6i0jRFRcu3yxHI3mWPMlOWaJv3i5nkOWV13lHKL4M3ykOhGlGxO/MpV
aJXXJAKCQHGkDQHA8lVWiXRs54xOYR+IASESEk3+TRt5eFNpsANlmLWdMLTWxzAdB5SUbnM9j4jh
u53H41nvAzM0UQfprC+cOLGfoq4/1QlZXbK/fqGU70LlA5DJO2kEQbXV4TFuH4pwdjDXLGxtq9Xt
Amah0n2K9+NZqYXGoUyagc/b5Ns0cjWKhbheqc48nriM1p9VLhgnEXUECZlAv+jtGURHo+uqSLUP
qUk9Huu7fCtCKWsG5efEJfvBUHR/JNRMotbpQ74dSu2sPsm7yDmgX/aiNku34fnpUH2CBX9iG6wC
LIusgZaQyHVge+47pTTUh+uptkR4mJv0eQYQte9yLd5Q70R7PyvMe9pV9RNCDaVPVQGYPmWmAKd6
vLQmzF4chPlPnOpf6InX50f+JAmyA/yigfpaa+mNBkEMWxv8PrqOHkVmmDdebx3VCIGG1BDlniBf
nmdx5+2wZtQftHnsMZVfut00JgiehEp/3to40/nO4HbbZuyKM7G0+b4rUTytuY632rA0x89X8v03
k/gCHmm0S9gqa3RgxvXl6m0SHvrBWS6SxMNIpK/VQxaqp2Ah68RPfjSJeQRgTgB03lEALPo+9pRY
3qGszP7ebdIo3dH/rA4irzXL770u+mG5efsShwbOX6kmDuW8VMWuKVLrlNbeOhn+9WsIniCxwJ+5
xL23u3W0Jv73QQ8P8H7rO7jN4sacrPamiidDbLKQIjs1rxkGXGcNys+Co5X4lVmZ28VFDWTXLWn3
UNL3dI/DqLT1Pq3jCWSskXn/Qd15LNeNZGn4XWaPDnizmA2Aa3npKRptMkgZeJdI2Kef71b3RJQo
jhi1nG13ibhIZJ485jfFdlSjdRpGmb9WZ7u9vVc5erurpEEJKNt8/ae32nlpA04CDLOzItL7slfh
hDkmBS8jVOptq2HBuGMSap9jI4zWCKZ7VevlGzRM3I2SKyabJi2zf7yVKLiBgCH3hy7M+wPg9rm3
Ii8n9ghF4OvblutOjKV7UZl4N/75Ue+Kz/O3I7sDgkNoA9P6HhhAj9z1kWHW9mkpnHiwxjSm1dBv
8mX24/ksSI9lIODqxvsMY3QOl+9OOTR1OHsogJ0ZcO9iHFh1CLMI+Ozrpe73OAm+Ni2OsVa3EuWL
to61qtY3Vafa66YFqvPn9/7gtJ6zN1ChZ11U/Md/3bOZbEus7nP8RZvEOQm8oW5q9l6oISv9yRK/
TxjPS/z3R51/yt/q+xk/VN0vkuTAkfX38IOdw6C75ZbZZhOPTNDixiiLT673D98PCCFYeQNe0m9W
OVjXJN6AjolK/HGjeu2JhqVzpXvTZ3TdD1/vzEAnDwS38Ju+bmqaym8MXo+qJHZsgf6Ll7146yiO
Fn5t946+/jMgPZuW0AcmARo5IBPo3b+uqI1UzILlZnIoyqDdemUgt70+JNtJr4JPaqDfz8f5UZzB
s01HQMn166M0a5ITQ8bk0Oc5PrS621DuZ2uJiINj1RtfCnCG/kpVoqWfvOXvCwuw9sz0JgxAG3hP
i4JIluOqxMKCMa0Pmo9kUGmO85Wk/RxbGa4u+rxWnyVd52P367HkQECTP6f1ZxmJd2khTe3SwJww
OYARmmeeaErmxHJdKvR3purgVQmNDb9N5HjwmRcemeJrHb2/Onlp5vSzDsBfMKh3v4cMA4MSOJbE
ib+kQP52egjRc70WQbDvfLeJJ7uvcFol/XTTDkY6ESTqa+nEZqk5h6DPl2MB/wVrOowfhafj8jaW
4rYq8GVW2C3vp7Yfjl0+Lc+Vl8tNXzNwqmbLvchE3uJR6g8Hry6KQ1kvc1xSdR3UklQ3BhKgl2qx
yqNuZcYmZ8p2nBcfU0ZfeZ8kEr9/d8Lh2XeKkgoe63sQ64QtmFwB3+3ngembebVikKec57q7yhAD
+nMY/OBZ52SFpJY6AFLNOTv82+rOeeMx76uTQ5Z56WU3BM+ekegXRssINGjLh34t082fH/lb3Xiu
N85UJfB1iBhw0f76zKw01ZqoIDkkufgOcSjZuyqdw3Ogul71od8PnggwOgyK2FeWdxLNIj5Z4t9r
H34CkZ9CjeE4OdSvP6FhaqxWQPqHwm/GkC7bq4abeuwuK2rfE6OzP7/y78EYIiCLizrgX6hC89fH
1UDirTZJ0oNfL8PR0LLucp3N8QTTQX3C5Pj9Vj1PC+AX8WZn2si7W3VRy7Bgt5wCT3ePZ/RLmHuY
P4KhKndY/Hjk70Lcu/rkxp095Z+USB8kpue2FGHrzB1mfd8tLCqJFmaLWsa12vhRvWT+oUMnCnEP
MFLs93XfL5X21o+lsfEbsV7XjfaUuSPYvT8v+e8b2z4jHh3qNfDZ7nuCsV/mToWEVHaoTRy+ym6O
jUpbX4ZyshjMWvoY5bCS/vzMc87wa6g6P9OmQERHhXbEu2tJyHzqVxphBxda6UbAzrwkZf3MBO/3
zWTjAHGW9saIDqWWdwF6COBCwmHNDlPNyByvTXNvydXCYFNXn/Q2P9hM5xWkv0KTEa72uyQJ/9vJ
htOcH8qmH4+jwCFUd7FVFkLfG5RRoKma8gTBDp222l4+AXn+fkh5UXJDgPakFSBKfz01rdEMBZ6F
+aHu8RadRddsO4Fv8dxYh3X0+k9Ozl+skfefj2yUrgjhl57ju72LYt40LHOTH3L9DFVzPYwc7CXZ
LCJN9nnta1diyPqjnsh8y21VRIav0n2qFMbtg6y3SgfFlQ9Z9qYPcglVgRHfohwRk9KKjZgcMBbr
aEdDmw/8x3mChWY9XyI0h3Yn/ddXZ1S3lturL3/elh8EXBaSOMuc8tyYej8mSAoj7Ye6zw+MPYE8
+IAPfbNbwhS32l3uyYsu7fXjNKsh9mf+T8B9+ifp6IeLC2mde41K0YFV/uvH7LVpMPwlKw6zMNCQ
pbsdt+YMfrLpjUcEtfNrrVv4uCnW0nvH09TJrB3/2TDGZaePfro3m+4FrN+66VM3CwE7TRG2Is7e
16zgpNkJVBny62NtUGyOncMAUtPQz0SF8NXi71Zopu56d9U/0Qv9KM6cuUj6OdqQbr/bpF3Voq6X
zvlhMux8q1qj3qwdjBoNNGZs9qKTYVsvr3/+oh+FAHS+iGoBnD2mXb8upm3k2ujQGzl07uCEZ7VF
2rzYIQfS+Yxq9cEhpPt+dhI4S84C7P71UVnSD5iZS/aO1hghKMLkYkj0cmvCL9gVJOKfXJUfxFCT
K5nNit8Nx/5ddAsaCbOHAviAK7gbW7bMwtTpPpPuOB/ld0edR3BHnXH3eEO8+2ra6rVKQwkC/Rh3
3NMSSSOV9VPUl9TbYDaCKw1ec8y5EZ/k1x++H/17nEgINO7ZLPDvCZdK8rHNTT8/9AYuH4ahNY+A
YuXNnzfIR1+NWRRpPPuSWPYurVuSIaW5oRHKZiC4TaKLy2UZtb3macWtK/r2k5vv4+cBE6BaOdf0
51PytzQSB6qzAzDrOQJ6hUOK16SLBBGDMXyjwUr/+e0++nokGQw8SamYfr0L1AViCEkADvPg9UZ1
kQJljBWg5v0MJksay6Xbzc+JlvzH6/L/NAz98CWZgnHKwWPoSBj+8pIB8x4paic/pK2Z7vLc67YJ
Ms9hIhbt0st05/bPr/nh8+DVnx+HoMj78ZvqajuoUGo9OLC4Mfgp65PI+XRTQCtzbKbgk6P3wW2P
nAidIEbonIr314RVAyrMOmof+pxaNBlDvp970kYF2fSg6XazwVSooccapPtJ19JPko0Pghr5OJpm
DCMwhnyfk+eidrl+3eLQ8m4oiGKqNefy64ze2P7PC/vxk9g6sA30s6DArx8yZXIdFF1aHowxF5sk
C+ReZszKPa8qPjnuH929KP5BRwSi6EGnexdplnycjZ6+8yHVVfpWWGt3WBY0+7sVi7zMHdpDMqMg
OTWriEiG+mdn7D+tuM4PeR/uuPjhdp87tPZfP/Jvx7O1aFUIY8kB5gHA07Hx3ZGni41VBSt949HY
lKj979n7WH7UaRMlrpWyDUS7Rxth3P15+WEI//Z7sH1grntWvqI59b5hbGuopJndqu2zvDOMUOHK
9LNStnHtNV667oA1LfZetYX9vZSl6HYubI/TDCPhpVftTHPZNe7xa5KXsFiXFXXm2XzKcQU5OtNo
PS72VOjh0qryZvXnDHpmkS4wLMaEjkXxMqr6jqbGcD206+BvGXBWP0RWT/PGbGfnZU6sHnFcXOIp
HHGdb9c7E7Wsq1qVQFNJKu4q225vNCuFrlFPlVrCwkHdN+wghFhxJ9wCFm0yGUVorbWKR7cG2mSn
iT/Hk2b19OAZz6Lk1Jf9bsi7lpzHKao8RJjY56GOKr8h4e4/VlXGjVuB6H3z26W89PUyfbK1FSB7
W6UMnV14YuEweIzm06GpzDipO/ekS6O9nDsTYDw6wtWz2RMNpUxmd8ewkd+2zAnYbyDI/cbwRfDa
LU3/WK2a48WGU6Hhn/VKu1f8bOCsKFwZ8ZpVxgtk2uQex7HMR4oAI5Kw0xVoWUx/tB3DNn8O1yFp
MMzKndPktz+mLH9MPM1zNnNZG8+dAoi5Nxdmrlc02Ke3TvfLTaEL1wppDucgnXPP2p/X27uGp9Iv
4ZQmw4VPX6eOYB84XpTNttdvLJktT34xFm9eao5q43LTvEB8n7A3U+7yEhgKLggDb7uMhzHzrtp1
SaGvZgKqiuYZB01Kq8ZQdRyuVtX0QRhUU12Fssuk2NVO43/Lmgq2DlLHAHw0dxCXwezKewH2FCQ/
sAfkxDSx+mE21B5XnZYvRqxlwXpf4WSFyrNo/GJTYDe3RmU61l8qq52bHYpYam+nTXM3ycI9rKlD
hyl39UuIzO2dh655Q9jrGDh44zjetvXa5ZHsg0IhFTIYD7ogmuwlcs+nVZf6jctHt8NCzEUduho2
iuHiTnq6azM92Q8u5J9IVMvgx0bvIprvzt/q7ixuo2xPjGEydaqLG1OHzFE4lf49XUUBYmlddT82
Ebh9Nqd2fEuw7YKdqHsdbD6pty+WkzU/ArtU95azDq8Y0Rgzm3m2YlstqJq4yZRf52h0g1pfHOfN
UZPUIzF3Ohrd4HkmtmEK9G925P2A+C69RAEKMaoHx33t+xTu6kIIei1ydBM3Gkj7ZxPPk11G89EK
LT9DdCDJzn+nzFEdXAEH2Qd9aow3h2ZpsRNAt28YLiVmWBeNfRYDxjwjUKn9mCHlfqy7JZ+iMjMG
EWng2bMwQ3Xia4By+Bj6TeagpJUtSbaxzNI6plwfDRPebrHYIIXlbGxu5WdvqVIAyEHLSYJ5psYI
Uo5MULsdlmVTptlghdOylsy9cre8qay6v0Gge4EsMntJTBhASryfqyfNyu1D1QQmRJsUTGdYi7E/
BAjrPCKoPn6faAGD48qSMYnwu0fypi9ARCPOBqqYE1IOLxIseAGZ0+q/woepZWhOq99tIU+Kb1OO
oPa0lBg8w6Pp7DCxShNRe8gPVZwCNrVpJNtLdwhwT3zs67S6wiAZSUW/kzOgzko5d4C0LYruNjjX
ubWcb1J7ah+yvp34oANbd4uhj/kjlavzXRcUP+EKuvlG5jLVwBHkKMj2ckQTKM/a7IYADm1zdax1
ZK8tySsY+XzFuyIbmYOMqjiNeTG/jaJO35ASh5ENi2PFTkzqwRhbxRrcLf0UWHHfMEC6oDqyHkpw
5lm4oN6EKLOLivOGk4fY+bQMRcSwvryt9E59c9r8Qq3Zk7469rBFPiLpKWhg2xwKT7Z63GpTF1eg
TqdYgHKbwhJqGl40SdakN21q69vK6Lx635jrmBx7DSYC+tOmdjusFmo3Wb7Kuz4b0rvAH4O3icV8
SKr+VDnBE6VjnsfuwGUTKYI7UNh6OOmWjiJdzgZ+aQfYYSExK3jW8albqW3NxY6quhLrBgKGmW2G
Isse8tJKXgqjSx/589IDARXwnVakKo9rgmpkmGlngyBaOs3PxhbIwhlKq75U4CG/DP1Zgr4cy9kF
cz5rbRxoeJihKUguEqa9syRcWZZz5y9Dsyvn1jyVXWGzt2cEo8N6UJqEKhPIJOwcIdhM2EBk7AkV
4E3BcARTJ7y4Flm3KnQ88qu16kcvnLtUpXQ9qqEJi2BKUn7eHBwUbpYv45j0uymZRj90jbYyzjTH
6YLNbDG8t1pvjOsBWknsNmqGumbh04RqPADhpXabl6rr+uuWBHFAgzGYx9BNaThHWDJVOmyUBBCo
2Y3Gs5Y6/qWPZl7z77bGP8LZX/8/Q9DjHvO3fC1+Va//EYG/eq1+/Pd/Xb6Wr1P2d5T8X//g3zB5
y/kXMyF0bc4tDw8+MKnz9KNX//1fFqb1KEUAfsCgBbyXR1H2Hz97LfgX02UwPH/BCf9jeP2/MHnD
+xf6jA49U/7RuR1v/BNheGZzvyb3NEUo6qmt4Q8z12Cm/a44rAREudVcZxw0fIyLIJl166k3dX0r
CtE8prU+TSHvMG1S35ZbnNWcQwqN+yYLBiClvlld9KYsH1yV+du50OSxM/Q1rpPWOPWB0YUON1yU
rD0MYhua5DGZy+YA82mJ4ddFOHZcEDsg2xETzWB5qUY0oVdxp9Z6w49rwSOPfowNZhnqc/toK33h
l8z4fHX2seTp7WBEapquLTk7MTdqd9CCGreQUg2hVrTBdlrGC10WFSdG+6mZwdPQFNsEgXpCknFY
jB76yUQW0toaeYrbHls4a5iIZGAlz4d37P14AaP30HWvC/daAZJkP5iYTiS2y/M74x53lG1gNVcK
ovUWVa0HCEO7hJl8Oq/7VnR7qEt0m5Z9g24ad18RbMap78MuTa9rbQql6Nc4Nel1Zu6lrRVfhLbp
+yq0qzK4NsrsKaV92llzNNEobwo7Ttz2K/wYFZLCpWFumT90coEXNL7qGDTUsl8cQ4uxL12joSut
Q5bgqTHDBJgDf0PqV+2XqrDCrE6Lu1qmF3aTfZO6VV0Uga9ttKFPo7qz0Rcf9G8W9qc0DL5jq3FM
de22rR6cPI3xOENu4jJQDRTTaXqVzjTsAP4md74hr7qiP7bqCQ9YsTCYysmMI2pL7Jan5jAp45kd
Bc/UHy/MQN3VZo1iMCoO2HeYO+jeN2u9/JD4osdUAIdgnMe908xvybTsC1VgDiOK44T1QCTX6nuW
Dd8S27leXfYS9DuEbLosyjNNQGGdftIxQHfJrg8oHG0tZMfDnit629jngr0sY3LufCPzmcJkBKdE
/1GSkelJjWTZWB7LfqW36tm7epqyLTXEHWYs2x4ZjTLnohdYn+/1tr+CSTyEdtl9E4PxrW7smNTm
YBXDMffwnxYBoV8aEPCEIiNrk/xmKIoffebcGnL9aU64bnsJXsiNkf2wpbUNzBmuO4xvpw2WsO6z
L76tvlD0XCWtfk9JuA0qGNGeIpc2TWh8/mxtPJEemrU7pm791g/ZCrE4gfdiyzd7HHFJs8Chzzkc
tgl+eiAfAiowUsTQ0Mpz7WZGuVDfE6XIfjQOvXufyRl/P9i1oYWHFhflYOzzxPxWpJZ5TDXp44PO
bdY2rRvnWnmEMv4K9Wsjq5W9Az5zOQRkI2N2syYXTpJFXt/HOOaFi7EXWOvIwPjuLs7RFJBYh+Mw
blfS43F2khi2us/hL0M3YyJVVYda7lB4i6pVougrtssssQdiz0y+gVEsZ2Eqx3i29FNdPln9fTN7
MWjrMLfB+mb8do58VHSvk73ryzLy2qfRd7+nZYn2XTN6Ov8RSglth3C6jmAA9Lb266SmsyitZOpm
UDlAAg/hLucJvM/GGVKuVStd7nx90ZbjCLipZZmWzPnm5KMdZFubqJMXYQ2W3j4EYtbTr3pe/yXg
s3hFfUtnwa6vPS7y7qWB7W7s08wW2TGQHSD5sPeATu3FYi5LNCj8ci+QAMADGFZdYsaM/7HGsMc0
5UepxHqTbeVf60GaydjQtPFWwUnWIiTq2wNz6zogWaFcjVQO85wuY+6nu7SzraeyKGfgoYveyh0k
APdboic60Hz8/ywM7seR6JyvncKwUyZdEGkyx+axrMmOSLusfMQ+Y9GqjRq0Mt+SLBpO3JvDHLZd
mzCZrpWly9CmPLxZkSXciF76u7S0k5eqxxhvKTnwvhNhJpIkJGhjfSlkfyg55RjeFs8wg8vXHonb
Oi+vEZHG0KyvrYdGWEkEizY3Q9td7i0D1LZje+qlkX4dn5UkrABB5mwavtM4b2mPzNW1oUaODqRb
6bSRH8x7pp1HrUqDY7dul6mP1FxcKGfCYXkMg4yOLE5JeMNFAwY+Y55vkmJk4ZubyerDMQh2hcV3
RwRca0W1IdLiZ7oejalWkUi2tadVlyPsfSi26iHLMurFUbz0VrbBwMg7TSP/w9D/WO1y7/nnFMxN
91Xm7Sc5hB2ToXjOM/QnvWI75CSOlt1EpTapzYSK8VFL8XmS084aRuerh2RpyHwIXiiMzO3KKTq4
yfDo0pyS6A9Fdnbs1zaeig7E8siRNLv0zs0EaV6yXcfynomaHrZoYz5Qb1aneZkxFdI16tP5lsK+
OthleVFJiuvMnkXkOtTE4yR2fE1cm4cWPeX+hyjLn+jYGCFSptk+HZc2NoKi3IPbRnbS8zaydGZq
Iwg3M2dvncqNL9LqZqqWLcIHP+WgnfDQgJDbx4XUr/z0xbKXHsWG7KLq2xtVOxGpblRYQ7gAvR2S
67p0x83oB4+pNp9auk9wvUVIfjHGUlZcOqhH0RrbIQG993T5U1/UjWdV5XXNg0HsYe9sSH9jzNpp
dIYrT6JEIgvcj8PBbbKHwJ5fBQwz3ENBdWvBbqqMbYqRbbCe5Nllsh7jkXSJq9QfvzeOerTzHFND
XBkOCsvujVZBgQXYufXgz2/apfuivPm4puN6JbRq7+oyObnWsoUJfKMckv2aJja6HdVN5WBIMNr5
w5q+1jRuqmzYjut0gDhr4JgxhKJtj2LOX6pVjxbLj7SGalYASjkYKr/wG3vZgD7it2R3vVMTj3eu
R1ye9QqieQOFsHWDC61If3rWihCF9lbKZu83bKTW2ExziUnWEkFDQNasYwMMlIe7IlseW/iJC15c
iW7sE696SYS8bJt03wkOiO6Fi1b/yCnAp6raoHoIEp2nZk3xZDlq7zqcRVFfFyVVidQTOorOXB8s
Z95ZXbNf+nk7pcGbKgBhUP6KE3B5IkkXaktBqCcYBw89EijrrJPffBltRsW6u1PTU2f1e1Q5yseh
1bkFr4NVD3aVwhRAaHvT1MJZCyILFXjGrU969zpW2regSLn6T3DE9R9Z1VyYGK/bvQidWQHEDXZD
pn2pDOQv6baZu7rwq8d2Cp6MSS/vOZOoJXjccg36wY2j75LS/enm1kZXpDRdMBF9aQpyVc5Rncq7
LO27BQmFtAmd9klDVztyBLgO3Ft3DtUnOXQdn2ECus+wWYdb0GtXVU4nJfjqJhuzuOizW8gPm3wE
YtpneA422ZrcTG3z5PjZ1ZDrRexgwMBW86g2TR0N6uFiVFwZevOKBtRFq/yroDiTE7JW4m4m9wWD
lDVKmKfT6iSCbUrZbysUuJ+nbKy5ab+2JXVgArBuE0zjZvB2sHmyaNSvbCg2ESZo/l6YnfiSTwBw
s31bz89r5d6WBoYdWmO/BN3biJ/fYKb7scHCfBHeLdJ1U0w9T2To0YqwBXoHCNpvc1d4MToAEfjn
yM7ZP4sZuo17BSh3lwRrH2eO3pETVfJLU9elB8LQXr+1fgN8nEM3nqx5zOOhm9etr8wpNihuL/t6
KuOutR/o6yah0aK+g/DEy2r2688s428OCEIYVnqZs4c2crgJ1PRlXToy6+DoMYIoHdGFOaZykubx
0mVxviQnC4HysXXBiE+x06mNQ5MPXTdPu10XV9ElTcfHMl0fqrNqjrZcdAp9llrIIWoQpBGZ8aQJ
90J6Ym9V4wEb+rj0tZLJe3Dy5/SUZwEdM+Q5a/9pqOZvbZ9fpfUZ2f8msux8uTx3sxGnlU+bfdjk
PtfTJKT74Bi1tl9dNAJ6G02RRIIXay6MfL0088Qg+k+8h8CmeKg3o6PfI052XU3ddhZ1vDLHC2cK
19DUO7lvEQgLe+q7KMGga3K8m9bXdqltYw+vvo3QgvZUD2lElyrCtG7f91Bk7QYDsJbF6x23CZOx
WPaGP3+x9IFirvLtEBeGh4BLNq2KnYThbE3DFxLBI/3ZZit6Ow9RN8LdGocP4wl9wSACA2xe1739
zcm0I6jVvairt6BG0WcoxW5dso1ybrlWHhz+kbSHaYP6ogolw/FQc0aMJ8VwbOfhqbA0rAZpZLd4
wTrS+DnJ7EeCY+iQ5I9DMJyGFAWC2sieYVJf2kCemiTYL3wWF7h+uZBxfBXeNpPUBDbpbZO73K/6
RqGkFeUUd5uyrJ+6ZggeERlTJ+yp9nblzVFXDuiP6Ndrxo2ceXT92pyaMLGmJ7e1vtYlAA/MFK9K
pb3iiruRdfUl7eYlyquATqbxfYBHVFqdd+zH6w4/C+HJfSc7PdJBk06tfQMFRN6jyrTNZTmhV0R2
2nrtbdn522n1utDKpp/JiqbuIMyGEIFgvDKJq3pAxAqGcdPN5qsuCnjci/VdpK4MGyd1IjlXe5rl
5zlMEVtCbd0aDCBTySq0vLG6wJ2KLNF+tb2aOBL4VPjOcu+v1lsimwfKe8OukIVAFE0EWzUM24ou
WdwX3tZukrtpaLdYsN1NebIZTW/j0MRuBut73cu9P833rmifmTtFJSPdoadGqsuo8y+wGd1KVX4R
zanuq1uc4NFvYSKTjXT8beyqxzVs07cBXd9sehoG4V3KrnNCtbr516Lw5cY2BKabWtrdJS6tVFnd
DF6QfkvSDKybmZXpj8Qa1svczgUTsaY2DuwoCGYqH/jAJCQhbD7rkI4i2ADbMx96w2xvdAPEDEr5
KuxEZ0elng1PVU3f3bF9HSo/IilyoXgW63rZVaS4duu5Eao6zZZ8PqWiZgNnZmLErjf1u3Udeu4K
fTsF+hu8EMZyup4Yh6IygqhzunnfeVm5k6P4qplp/QVyn0ZBl5hv5Vx2Tz0z1h0CNeM2SLxsV4vW
DyGx9ge7GJobSljjVljahG+v6+xFN6asfdVZ2zT1rS8W+mFThL4QJqRasph3sAdz0DN6Q5mj0Wh6
EFxlyMOARUSsykZNODEJ8+UoyOqRbOLScIvmxNVSdDsvh/oxndscfaEGFJxS47p2xXSsaj+rtvpU
LN9BuHiRXLr5QARqDgnDjcNIg/O44jfqSpx+m14mNAwyc7vowbDRU29+KoK1OjiIiD33rTcnIfay
XAD8zDt3nqefgnwqzoBg7GprFHsdLfLrmTnP98IJKHr1Csl7LFNxyq0TP4i8nCqo4c2aU5En6cZo
2nWn0mRGOznxdxr74TUZencXOEvxRiA/Ir6Sbrp11PeAWdHq5aaaf9iO3z6rcXSCCANE62Fy1RLN
Q22fLGvWW2xabbEfGZ/smTKYcUWp3ueQUnvnbOew1i31b4dKDvdhFaZo1G0HFv+yqhEC1xOtjQZj
0GkieaNjhuf+Yksoca17mjACJ6bVuXJN5b3NZpU/6FXBesGXzXeB3mrb1tTFwzilzUWTt9apQjU0
rgz9otCyokMJT683FnqBRTTpjbr17Fb/mjjp8JJ6pk5MVWq99QAEM4iaqvItQWKLnnXf4IJOdrv3
OuUWIYTaPQNeitjKyZzvtV7i6Jh11pRGQqji0DmZvJBFXxwdrclPDNHlsyqm5ZAPlnOhMcDBtFgE
rhY1pgkvgqeGq686e1s20iFdbzrrifqpQaCHS0boHojseqPEeoCKfGsgloYEU3A3D82rKeSuk+I4
FTLZpQZjK1ggniLhQFLuoCDNVeHSD3QAGq/B6BV57OWizQrCiICaxiyH2fUapXWw87NpjCnkxwdX
m8xYAmvMQo+6vo5d5TnUHrXYBkrTQdrDugInhqxb7nrirmG+sdNZlcWB29tyBnaFUAkj12Kg2Ekm
TezOM/Kt9GErVH2KdqHvTa++ap7GMTBuNH22yQPqi9KaLlFrrkMTU+kYpH9+a6yrd6nZ3l1jV8hh
1bfL3I87Bic4Dzcd4+MdaCPvcvZUV8USFYT7pG6/FrVxPqlTqg5Vlvd2ZCGM7IVaK7OLDt++cqMK
QiqqVXLXzvabI9Qy0SXy58vEQZQuXMrKPZEhG5t60ei2VpZ5JkGOeNxjUYwiSKPEzpXBzLitrdvv
pbnS81w9N+GLIikZDbW8nXRSbfAF4Cipv8aXtK0Y+60DHK51xWEx1EwoxzGShhj4MU/7AuGtXUKP
v3tEKYA5kuaVp9WzwaWZ0HdAkqEUpg+XkwkB3jJG88Gy13PqsfrjYbKNkp6iJ5ajolHB9Vq0/eUs
7H47gL04ma0A/7yORrC1JipEztZq0FRR6kBTZpNVlIH1oG/GZECbyxuHN6MbsrifqIZz121D1QH7
caEyp9Zu6KYTjsjTnakqqvvB0udvXtlAD0ZkTKNgLpyV+howXc4lfqC86n44WZ9uIbNhjcrUTDJ4
ddLLuUrnCyQqaZeYZjp2UTs0ydFdmhvHd1qSnyqRt2VgmV8TarAg7Aa0QakhbU5bjkqjQcTOCzle
m17yaA/dl4IxfoRs1q0xGrj5aSbodoy3LbiIO9odNsubI0djgCb0rHtl7lYpppcApcxTadFpK73y
aBJrKW2yr5ahAXAq5Ytb5RA/1MOI1zVhJJpYStJS6nDtaoSFQ2LR0K2xp7jT+2d/+R/2zmTHTmVb
169ytftYQQ3SObcxJ7PIunam3UHptJMyqAkgnv5+2GvrONPr2FrNK+2mSxIIIsb4x1/4/JUlfhpi
Eqe9MpgwVstZS3UQiRpJNWxUl5LNJaWVVRrL89b/ZNXOHUiSeYg7prNhaV9Ps79smGcfJIyHvqgh
yUzux74t0yjRznADznQNlWKfga3m4t7Wpn9eu8WXmf3PLDvwXsN12nOssdobwwBM7118wYi1b/Ge
ojhRfEm4amxMH7wuRSSdWrH1OV7qFNMdxyObRPkPWeftgh7PqlHcL+DzmzkIrjAESjBylC+lY11C
B2u2VNhjNAZEvUBp2TeMyl9c1krDrhzhFXYlCoWDI1G0gbSjyZ/uSs8ZDmve3a0aRUDcw3zeFtZj
pe2XfvCeh/yhj/2tiOtdppV9KP3HumQCgZEqmNMgiX0pmgWayjNujzzEzH9g+H2BJcK0MQAAcAzb
giJquCkmYEreb5philCWbt2kvlagfCSuHOem2XGre5cdAW3uTpKZTd/8cV58znXJwDNu89Nw5YRk
MGgAXJ1bv61iYNPufhrHqzgcU7xcAbxwrMwE/QKaFrHLlvJb2uPGhCToVok2P2Kc55+DNxzrIMnw
IqPIg+u3t40qvoYalW/MsPuG26w86rqurgGIbwkCXDYejq0sEfcOduDpQvRg1GZ+uBuESZc8HZnp
OE9jregKmo+lR0YxMH00BHIl3cCLSJsh4mTKxRVWZ8YDXL/qZCKhWx5sz/gEcnA2VmDVZjB9DFBS
aX+ej0L1NzCBvjbjuLILJkq0Wr72SQ68JV7nynwkNDCPapukHcfJITYkbnbogrTYg6g8TBmouUja
m0Tgnwn8rC+MLG73ckr6vVMSce57PjZSvX1eL/NnryxPwoSwWc6VfjPJ+h403tj0UpzGXjYcutlx
oI/AW0G5np+4kEJqp2/9jRW79UU9enCdCy/SPQ5sdiwiYbY8uXhbKwvBqlm6YDnz04JOOqpUeF6M
2rowegHJygimm3k0CeDEL4V+dNkvunZ2dAYLcu2h4A51wJmLQWRb3sRNFuzmxLr3rZaABByZP49u
Oh3FJLxLu0qSDJ/CJb8iuIxIetsTm4DJGn5zX4Oud0+0UfR3i1bFJw5yzIHq9Is24uyTo5PgMu7j
I9kZsCwMj/akXccjebJNmvaUrgizWhKcY6ge5lgyly9svgm8WM7JNzL2tm1FTlmjW60Oo24gcoXP
cwtgB+xhAEkxGAvt5WJwsZGYp28W+3JbFk8pc5ia8dBWzcVRg+Kwo8WYJtdil6aje2F5fKfNbO56
p/iK9fO+WrhryryNP61OY8VD2w3eCXmAWyhbFnwFezcZBi/Joqamj4vth8wwZkK0hx48enjN+/YJ
9V56Hvo5TAofQlvHoUKFsbHhXx8saJeDk8PKETCiXVDt74RvlhdSic9uC+NAxVjf4gj7AMP9RfnZ
mZHnp2buHzE+OoQFdRWBQ17dH9NJbjAyaM8z0lcuJ2ESyxMmDHMstmrYMDpipAEQVSU1sfchm1rO
TYJd1c15O+oT2EklVevoHs3wvMI79+ggEj4toNokm8Zxt15T3C+xhLQzvzLF4nb1lWdVRBY4a4WQ
PoUATONYzpEtO0r9SdyRivQwd4ZN4FR64rTYNM7xWVyZF27nHXKGWBumfmeZM51yMPZgwGYu1rnm
fsBKPcodWhGf6UYOcXSTifAM1x+CDLX72OuBlTNNwSaYXfOUcci9EWL7Pzb9tjXaTzHT7UjhDnxR
cCf72msMaINevglc6jb7Y51/6qfXtmfYYbD0U1Pjiqgz99uQeJ+7Yd50vrMaZpoMsCoAX6zHkejb
8tRt+GCt5NJW+r7OEG2L7pOYGSvIuNmNpDdPCQS/ktfaelCBytTZ48oRRBjBkLRjbCx7NDbwmPFc
dhO46VzW7c0b1eZyI3kOeYZ/bzJugKjIUhZnQ+LIYzOwO+gAqKGoBQ2E4eAGInauuZ88rDhyDU91
tZvHYHebiniIaPsv5Qx3EVsGJl3ZfDqTGXNIpRM8+AX48qQxuYAr01/hRf4yMu1QvXFYR5zKIALb
s+I0alMT7lKjP7t5fYPN7FTMO4naKdIlxntjWd+3PIVzXZhs4KZ3bxb8fEvOkQc/LyrMgXHaR0Ru
kavEqydectVNXwbmh3vXL7j4tfBIKenrOLxEXn3TuckW2+SrvFmdnRv5ERcCe+OEmopb3WFabB01
ZLQwHJ/RbC45Esnpow0gm7cBIPXg3QgrOerB3/DXDmCqDDVShwk5R/vMPi7MW+FlWwgaBYLe/KHV
8DWzyX719L7queON09ZFVKUJHs/5njQ5JotWcqMlw8Z5Nk/bRN/GlCC4AjB3ZkSSyNeE/C0Q7Wzj
4eV5cEfKVo6aq5ZN3m+qgx24eAdamzqck22Vx2fJJM/sVtJ+am+MyGFEWWWfhA1ndSH68oUDJdmq
0Gmw9ugP0PGaY1/XXRRaLfgMYzwRS+yFJ5DhsYaaG3dbz2MoF9faiYbOqaO6hHZn+dM9CDBw19gc
8U7dmOZXCv+jTI2LqqG3z/3ya9JPF17ZPTpEyfGqQoLPr5kIbRUrGY7VjDbJjpKlPa8oCuVjiaG4
GTNIsQMwNW/MPkqz3NuQ2KJsMOPboGheJru87Se+MuGJE8cbAB+zs7CBMGAmT4XPBL8xm1dZQ0dY
jOSAkxS8PoGV1eQtgP5ussBTzi5kan4ZC68mxa+L8dp2zkQyjlFpw2VQ6Q7rouWzJ2T3mOlBHSYD
8M8HFIqoGY/DYnyaSW2t0haIzp0ieCDTtss189fi1JFfyzy+HCqcjpeU03G+T50kCsR0V5vYYlvD
K1gn80wR82HFy8MU5NnnUVXXC83qBOVMNGpXKIN2KGjPgmE4IzL7utKfEqG3TSDhDmAUXvo3wHYH
vOIPY4wVH8wYi7UY291hNgHvan9hd+6DvV1OJ+XAnmQvfSRVdjlABZNK8YtguOzxCKnJoYeucMV4
4KTJzT0s6xcDj6lNQvZTpcR5xx4ftgSy9TfK6qkzoXRUyXhlV20EHVyOySZh8Bc6d7B1T4dFnKbp
Wgo4U0xMClw4fLiDihMxMJ4MIgDwd1dnvT/B/lkOpj1TKfXneR3vOWWjQI39iWlZMBuPIpAUkay9
LDgMS/qyQFoeaiz965phS0spKjZl4t/3YPlFHZeH0XH3RAxumSHewst+TBdS6Ytkl+bBRrlpG3FA
pq92wi67GlKvYgh6/E0nvZ3WUJqSITnpvOWiNzO+LGvatEXyKAx1WphAK/KGcnPa50yJZ+yzN5LQ
nq7Ced+4HyRBzyrZNdjCG5q+waa36EzGBtbZ2DknjYfFkDZsUFw5ALO7e2l1Mqp7kW5dhXGVhgkw
o+Xp9cGM+1OZw6zS3iYu5bNbOo/KX67A3MpoBtv3qjPVtccq5PBy2/TG6KsYv26xzDtfLOD0ebN8
s2JaJ2j+r3NabUvNg4IDDZH1TrunIbT5pbTuskpdTgxNVuYxHVXT7+YwG3Z5UUCLqA+MGmHaK3wB
dcDKXjgfd1VbXNplqx96ylM2yBTAFTjFSZxTd8GuYSzpQ039gh7ykHXFXVjqu6CfjtkYMCeX4UUO
d/a8FWN+CSVJX5F9cTZbmlIn/voTq+76h/ri/1SjvK6zauj/+1/fRRc/fvvk63//6ztRzTJxbkQS
HVroMt4R1TC2g3BdsTRIuHevFuyBSUaoxuJr5XflYztPAKlZtfjns2oUFWBKcMBuKhn17v7wk6za
y59/En9l3oUBGB5GAPCCV0rdT/KQDG9mTw5mtUG92T+HZcybNsEE8ZuQVXHbSsP4CmwfQLSt+zs0
+dOewWU/RIgRim/ff5h/xKi8gJtV9/Xr8F/rP3upm6XLyED4v//15lf///EuEVz979bFF3VXv7zU
b4mX/IsfxEvD/IBLAwZ34eoyiRWwzUv8wbyEAv9h1dL4AW/QwsvHQZj2F/XyO18TBHwVbwosCHiz
fxEvLfHB9wUcCJLdAnS/GJt8f77Jt/qvxdu/+/XPixmV+9s15JNziD3j6lWEOmxV3b9dQzigJEYF
nbuDo6PP8AK05GXj5EsBh3nEHRFYldxKdjDpNNEwo0hyN3Amwt6wKOxyt8wOZWZVoCyjncCiBwcZ
uiY+LyzhwdERnT1CDuLIe5XzotE6jMDbw30+2UaYwteymTefkFU1E8cG3d4fnY3X9mH7mFjkpsNz
j003nbuIHLWZCoMcHyJgEDoQczkG95jQ146iHUSlVV3AkbAGtR8h6ox3XZqP5TWKytF9wqiltHZN
ze5zjc4fKBveqwifMwk15xQDUEJbymqcvV0o59qnmkuKcp/JRIjTxOqNlaoy4GI8L073GqfGSjVx
LNXduXj0N7fhOInhqvFk+clo6dNO/MlibCQkfoYwU73kOZfT2OJHZTXMVT0if+HYBTOVtCZjgd/v
aAsHo+0jtyfXg+nr4m/cMajUvsJgr77yVY0lSoEE1d+HzlIYx6GTdnlTr8KBbaBaKLBpN7jNIXNb
99jjaIbZsoMHE3ayo4dNfVkYKbu8Wzz1QbFc2LEpIEYM3fzaoCsdXxzERdVlAzfMPDOzPrk3etuj
LA7s+IVEyT4/2HPWTA+ARVkIryUhp6fYZSLQ2bMUqe2c0juVwTcw0TR/IkhHd1d+k4T9GQiF7dFh
1ETepAwK7FNJSXKjprIJ9k7QzV+kJWWyG6oYUk8OPfjWqKGhMxlTDqhYOVh01HpNSG6SFH1P53rp
jGuoSYmlKVQ/u1VW3cFZR7ndzYm6H/jUCrgDKqBa6BL/2re+b40OArrdEhRoXvgj9DNJXVuvyqIY
In5WqbvMpjOic6tcsS1S0V11/oRd0aoXmvDL9uGKNC1zR5AalA82ZgFp29bVocoWIi1EVoanAwL9
jpI4s5hGgv7piwEHgm6nSSwz0XAZprtLsyosLvORMIK9MsvloRlFc5H60IxPpdvMegOjI0uu/J4J
XJQEVdZvhsYzPxOn3cINZLj3KlQT2AfRO3wwojVs76JEHOpEyyDKW0lCUnAyTYbrHhQQF+yjBEcE
9HhZt8/KLHcjxr/lbYmRpIYKZoTWJsk6o957sBhg5jAp0HQmRQzZOZxFSas3dMyjXE5ZQuUbn5ar
WergOMaN+SnrqC15UXXoaHh+cWuf9B2izIh8E8Vrs5hU9DTYI6pNMSmjg7FaptRfs9NmJxMYDjEs
nZ4eGEGlktmWVdykKQK1KNAzTtAtzwTVyQiuiz2oVyEYi3EM5JQrjXMStii+g6CdO8qqDOq4WSVp
uSmCBT0gsBz1V1v75j3bbXLHQU22QRyMUK2sOJ6c+wIgfDpk2J6Xl5khsO5J4gKekIYJa20tBlKw
QRAipE8K9q/JDTRFxno0iiDSdKrPPOVpup5rz7nJh4FUimmyDOMubBkBc+PGbqyq4NnEb7E5cSbp
eDxwyeQ5D5wCbRyqiwotK5y5varwJAVYqDL6nMYsNFTSfq66YzbXqt9n/kDfYg1tSYgXwzNhRVoG
VvPZknV1htmgY19bzYSIuyeawN048wDZsp2N7Fl3rnsjlc9Obs0e1JlaNxM9KgzSV793rKNil28e
5TjBFAsIZwkOWeu45nkxVITY2GS5JIdxtMKnJY7re4cOrLzMJ6OZz3GY1Xrn+Ur5W6mqgMnR7E4s
eEna9DZTeQLEFnrjkl5OONpaF5S4PknqfeNZH8fG958Dpy/Gxx58a9jbPJomimcEKXcu5upwjgyc
m46Tl5kYqs/erPYEaxr1ZTXX4o62G2mMW+VefppCycddN/CtLwr51+pDP/n1juyjwr4SMp14d0bT
11FnFzKNnMU3LLYlraGwjgPU1p4AMucbJhC4E4NtAmR1W2UWybyAeIRoOZF6Fe1yneYwtnEXhDWK
TsnTcJv4PvXiw161sphJy6ZLR6r7oPQTKO0FEcbDVhdM5s7dXBrdlyAhx8omsqbrAFyWspvsLVKd
pPlqDTO88UX0tfPC0Fo89AGIQb1ZXCTPM97IMmZjUcCa/lWXjMht66mEtOgX7SCiCWQqPeb48iWA
dmzo21zlcrxWmF8uB4pSzsfI6dSISz+IFDwbKpNcITKzC+tWegFWjw0ytGI3gxusITazqy/zPoXF
6eSYM28W3xmTQz1ynm190MwbJ8A6ed4U0m4TnD4NbR5cCNx40gOouEyZg3Q86ATXt6eiJiI33+B5
iR/WFjIXrdAmxfGANPUwl+nwLVsjns76AiMSf1fHDQrUfewawfAcaFnNsNz4wqrIVJkTVBtIbFb1
MS/zGVQVpZSXEvHFy21OyhxFdUnXtEzxvGNoli4X1Rz7pEenqVRnTj/2AUqwZfIOjiUzXpxOO+Es
Wx/d7rxzOOV6Ek/iOHB2oMMWOEMtzAbDgiwkvaTc4G4wozgEYjXVgdi/GQ1WMZZCn7B0E/Ymawkx
5iqlbXif28Fd+gtlima8mqoO6Gtjg7J3j41lN+75gGOCtSIGpNenBtky1wEeNFUUtpOPfa7X1Vpd
N15lLPctcjr1aagLAWvG6FoNQ57k0OxksZLW50DLZNfdurFP00XzndivODmA3pBCZlQ7x0WV/SkO
3brdyTTw702M7C54cL6OtO9UXxp/XNkiup1z9Xlye0y7qzROlhUJ8ZzTjGoAJDXtUvVcqEF+QUKG
1LysVanOZ4/P+CQW+ZTtKjK9putCNmBZUGJ9j4lKXaVnS2I78jQGy6+O8M718CRZ6axCwZz9cZa5
e9fJsfrkWbZpPXjSJLO5CpbOOTRaNNkxgc2h8K+tVMuWYpUishQc5RMmIplxX5ZlPd1OITGWBt8v
suBj4GBGulE4yPFDDe10CzwSTz/6sP+0Pv8yVxuX/731uXweu/FN47P+/R+NDwkqHzBBpCsNkfqu
+rJ/9z3f/0SsTls4BeNCvjoD/ltxJj6g+8SAK+RfsDUIc/Uj+rfkjD+k3UWPRr9EJ4WZs/dPeh/r
bftM94Q7NT/E6qCMYw0N9NvWx7MCBL9tHV/79GaRlTIc6/svZBAsxybAnKuAqju4qzdJkMRR8a0z
2ntDaBzR/SWqBgmb1Zj9jyYuUGk2n2TYXoFy+gkk/RdDW1/+02APywqpwOv83Sq7YJVlw3OVPb9Z
aus/+qvHdj6wWGw6WTpYGDPBarv9Pz025t/Cx7mHiSNmSKynvxab5X9gVhva5FdjHGx+t3v/a6mZ
zgc4RPw2UeEWf47P0Lum+rdN9rsWG1MMLoJvD46gdLLvnYktbwhrNWafM0JQYSzMmD/Ms/iDCQyf
089YEOcNF/GxcaY/Am9w3qFSjpT4vc/JZ/qVFGfeIWTibBinopm8zU9P/28AsPeIwfcrhbjpYM8X
BrhBvv1sEleHZbiEn8ylLJqNOYXqdlgqBhD/9DJgIjaW3B64CW/u3WV0WM2519K7twpmMeGU4329
wHL8w3Nbn8tPGBrPjctwAmFJi1mrb65mPj9haBaNFr2D/aRTmovcje3HJMgZ4o+WGYWpMexj38ee
m0z1P7jk/d2FXRvLVjKaWB7vwbuCBQiCK55smeM0Z8oh24iezAVd4FftFdiCNOTIXi6YTv7BMG/d
197fMjAN6BInOwOqd6ZPBDsYVmfqp9ZKIG7MDO/i7eT12t1TuhriONgVVECPeqnc1y70vV2NG9uf
rKd+XbCrCHg9yFm0FlHybx+8t6z22I31NOaps/Pa5L5tDOZoMEr/sF5/vRAxNOBua2qChyfvuzfM
nDtd/NR+Qm7V7rEnancwwcm9m3F2/v2SBbp7/2hRQwf8NvW0v9q8vXNBq7DzmESbXurFTsrt4mQp
I02MPhocKhqJinEi7ZCsUtw8rAWfZT9MYDEJT8Jp6BcPN0hGhlAhetLmZnJy4vwLVStTurHz7GcJ
CMFcwBwITdEVzJbI03NR7xTfCG38oq1gY3UZGjYDz32PeV2FCiaIVYiAVlNgbyC+mi/Aig4cJKVp
wZ0YzS6DkyIZNpjxKewCWsSNB8OzbcJ8bVPjcqLH80zrZd6jBAqQnrZj8xxIx3YueoPM15sgNNJH
2ys0EdDw6eoj/P4Q1C/PVQirw1ZXTeuNLT3+tNrNwIRAh0DY1Z2nyIncWpYzNLuGznLYSpoPUMNS
1l+xx87xySQ+Wp3EjtXdLwrS0MZrOljwZSEN/0g2Zn/SxE0qthr6Jez2zm08UDX4rAnRjWszHTO+
UO68qHufKFD7TFceI1iJb8XnlGSWr53ArxCbiszCfAiQ1Iuf0WGJ5MvIfPJWK9cYLkmjiQnKnTt6
jK3pzQYP9iCMPIXyMVh2ig42yFNbRB7njHEDz6VnYg+xu+pD6E4+hXpxHbtZ0U35llykMkQwAoV9
MI3d0jSdajZOM1WobAztYnPzqWlqgmRvLO18n8xNruzx8+gA91foBLnGHeZzWCscIAOSFTPYYzGg
TKPXbcUegpKyNP2ImzZuAEX+B0gqF18Pwb0skxbQnnGSAAPcw8fm5W+BpVaU1WAUvoKunpX47WOs
lA28hP3KCDpbknoIVqsaLwC5HS0cj+7LH5iuveK7+jvUm//AfdUPFFj9wIRdCzsVIDW7sbv84OWL
u1I+pDCq6qFPu7xGYhnjguVu6raBP+HYXCojNRdSzUnY9hA3x6EV8jINRSHOlIo9cUC+2L1OSz3p
DTBscBGmXtKc1KYMHu1OJQ34p1d+y8vaSl6bGXz7sl9KnWIHg+bxykqUcTUEZRYfZna99OMSpFa7
NYNKWAe/m6W+jmtX3XAsuMkV6LSBX1Vb5Z/mesj9g+pEQFDe4GiTh2FNc/2YWjSIh1RT2Z4PZNJ6
EADDDqKICxhKJDfJcGcmw90nD2wcY0vdV9nO1JgBbAcyNK2DAYWw+YI5x4y2IbFnDV7rmfxVB44q
vggg3skT+a6qg7rFaO5hmchYuAeniOOrbMDsah8sOCQ8gd679j250CL9Gkr4HC89lGfmsyAFJj5H
7iitGnGIGQLNzHzujM9E66HojYc8HJCKQtmzUVYNE4ksbd+p/AEQAwejbdalTOgXuyYMeVPXq5TZ
oIp3z40+YXiXpmQgV2buXS9BUzK38wyYs9Wkypve9QpYu9DuQmamq42paSgH9l3eQ1ddRlxLQISR
kjVmV96YQLzXa0gaEoquT8JoKJtsBq6IkYcRO2q+4vts5nti01P8invllHB7V1mDME2PaK1JpReS
naXfLmT0Zpgr9ZywGdyS4gAEFt/gqDN/7Od2Edu5cvlciKKNGWdKj2MIYRnUjAqez32c+O5DbUD5
JaRJMnIPa91Ne5V7mYeFVOwiUarGrNrGhO5eJDUW+v3CdINtPp+vTSd1AXpqo8gYm8cM9LMqUdDN
KldeTTZDZSxdMvdjBTXnczCMkKzcwog/CQhOL+AJ6h4wDRoHlln5t9TRpKimfdZ/9gwhLpoWAm9k
DhkQ9TgOAvYJir1PBF1JBiZu7q9ZHL3hbnyzDj+7IbhiVDlddQb1YfC2pC/3j/2EXcMSuPJLak2E
4pC/3n4ZZG3M6JOwSGjmqs4OqWdNIG4mCofCcMS4D2YZqCi3dfbFJdkDGtBSovoYbUYdxuzR9S8V
hIyhze5MUPPP6Ww6D6Mwphd2KARi9ZiFQcQxZ2KQ4HcW2D4qeCwyhMYtQ6f+65zMASgslwFmabE7
iBrRgToBslcG2PQobjUGUDMX6eCeNdSKyAxdXRboAWLT2HPT8KalxocLYbcJ3N9gUjDxJZLSvpEj
Pj1RhXOCCaOtmC6F7ie4zZa3XC/E9r2OWTGc94aC/MobmCKPgxVFFpY+5QWfTnxZY1fSRp4TxHpb
hZqcQNsAg4kINEpH4GP0r5s6D+YXu2oAwR01M1uYdZG8LLlfYQ0fpva0AQplL7Tg1yL3Xdz6soRJ
ixJRT82XDgiGAbypeC9Dt8hn0pNbM6o9yoy9vVQIysABq57hAvxaaMZYVxz42x3UnqBXWJnJejxP
C1d5W5n1Vb5vjbh44pOpzMMUV1YKxNWDFHflMBUoKBv31u4zJIvf66L/ACS0rlSA/ztAclHrZ/kl
a8dvb1tX/tGP1tURtK4oU+lRGQTbYvXu/MuXR3ywaE1osyBhmjj4/k/japjig+OLgEg5xrZ/ISj/
Bkks7wMBOKZFyAaaPtNx/tF8+G3tzH9jM2x2Car0aIPJLHrnuCmowIzEZd9mLGhAeK3dczkG+U3r
9XwMPz2av+kr1zr8f9qSH9cyUXRiK8lsW5jvGgImRWTclyz1IFQxXO4uUCb5lHb6AtNOndkM4v7U
g7xtZb9fMrAhEgIA4bCJQPhtD0I1CyHGaiGhexOOj/Zi7JCRZn9oC/7mxtb4MUxSgRNs6zuh5KcW
k4A4B/9zdp40CWGT+rjubj3KhxEKfxW4FAhVVf2hrf2bFweogYe+YzlMYN6bza9uIoxT1mj7cQmh
Ei0SvnCqgbgGHwD/H7+579FLlke62hrQ8PYx5jGbqFUgiVd91UCvDt2vaG/bY2uo5nTMOghFv7/g
2zYroBBck0WAZlyWCd/PO+SOBSlUXdQYtEzpmegXRBRxc8ak/2Ofu+G5rADS2373+4u+XyzrReno
uKLDNX91nx3QaXorHxPjGkZB0puxna7LPyyWX68CmUf4IJwO2BPMtLfPUrUNcQeiZGZpNuoyQ59+
0fb+l9/fyvvVAaziIacHwQEaowh6t+7npQp00zHQalyzewjRPF4XllfD5B7l8R9fyrdcPmiwVlgu
7++nd5I8zSd3YezD0AJNWz3hVGov0xNKh1H/4R2tK+3nPYQbC2j2A1RhePeyQ759elNWtxJXFuI9
8yA+5uESP6aNGh+7Nk8upLmsFjX5H7G39x/496uG2IDSOQMyvEcYqKXatglSzUzNG26yVTKQB2F1
btPabZeFuIc/rP+/WSQAmmv+iUBu5rxPmpnzoA2ErKGWx22wCzM7PjLgm//wWf/9VVbUkv3xV1/p
zHWMOZON3thWQ7kCEzZiIPsnAO5vHt6KvoL1ERTJWWe9fWVxCVFei15vIMG0h7pwiWtANXNqIU5/
Tceq/YPF+q97R0AkEwOGFcHEFG+9659246WDM1c37do06iNPGfNQDVhRD+MTPoZXedAN8JHNP/hJ
/80XRx6vDeq2hs7z3b29qsckhLgemB3BsOA+M7r1vgaUPMaGHh9+/8X98trWPcpaeYowyyyxDl5+
vsEWxcCIOA7tXGD3F5NO8kNV4QL7D68SOCR1Y/rto90OADDfXkUblPGOibNrsWRETJH2PEcNgMbd
P70Mu5QAvIO8ANcyfHczMOTpEwYc4havIchywjWu6qz+n94MMyrLDym4OKA9X6xr9Kc1QaTf4BcO
izxsc+TDKsZJoq786Pf38ssa4IslElu46074a875gne6wq2AF+MExmlXaI1XgjNvc2IT9r+/1C9r
4Pul1qEDBZVlvc/oYxCQLVNeOXClUhQoixyFc7I0mW/tfn+hdUN9s+EiWKdgWdmwIfN+512B2KkA
ca1FdvkIjcxkT18G/5g5Eg2iRZKr3g7WUixbr/XLFWCccXUIJpqif3y/NGZ8WSQnCF6h/+4F8r3a
eZKhuM1nNSenS9yE4mDZsvlTlsCv75BIHXPdPShUuc6779iIcySuhH9tyrmu9mmItE2PejwmdmPd
//7R/voOPS6AES4YOVXOOgn9eVF62nTbTkJ66JVurnxkqMe6QKP7j6/ihNBC/XWCxF7/7gNbqsRD
+4BcLA+qBEtH/MRwbv2Tk334PV3754VCNoAv6CF8Klsqm/dTIzfD3VNh+LjFzAAFbMn5BbV9Stuv
fjDE3ScDJAd5B6p95IYDIXkwoRDLOwkuP0Va3Xld78s9EuyW7dMwjHrTWZDpIiuWhTjPYGx99fEs
wMga9Kv7FsdkwK1Rx5hXLlkvurvE7pW/jzmN4Sbl7YxK1EzMojsVc6wxxe1Tuy0xJwuVP8TYAqrF
BT6uU6x9QWXHZCERi0Dz7CZPZ0ftpz5IUDNynrXqxp1jHFpy/pho1KoazRvfz3B3M0kMUhu/QRy/
bXN38Q+Ljb3yGQrX5iP2S+Jg16qQ25a7a65iJzT8T2mH7/OF6CXMPMRbq+hPeTH2Kks9hMciC83q
WkPhWE7mHkLtjRE7Ga7RjKLnc+rtRQLh++PsgrrlTXhQWN3PMMRh+3CmFm7t74bZytxbbKzjdJ/2
kCW3Nqizc1NIt8sixEvtTY7anOFAxoAG248eiLXAVhJD7SJo3P3o9lb1ZMFhEqc1E3L7wfJwwcbh
a+6y8hnpmJfumqCy7Y1ObAy3TQHkGEGEbAdcURREldasa3+D4WrymTCaAA+wbrawf5jN7EGkmaFP
grAxYMUuOeLxzurq7NpfUu8BlBZzOzT06E/Qctuvulc4cJU2LsFg1H6N0mVSS9dFfSahac7xmN5A
hfLrrfRThGVeXZQoFyT/+01qKDAZQ3oof2zplpgrlN48oRGS5XAJA9QLT6vGKq/HdrS9+wXLkuWk
xyvRjdnM5BTKHUhzDii44P5MDNM096nxJchBm+2ttqEqX2JSKLsz+CmuvWsMwNuvJK7rk85eghjI
ssT1tYLYCL+RvbrGLyeD/bIHXhu6u2ZA1P9lYahh29uqEkEX7tAXDhiMFV5oQA7t41pYwFKyTXy1
S1qkZX5k4TugvuIDK4ZzJ2j/H3tnshw3smXbf7njQhrg6KeB6Mhg30sTmEiK6BydA47u62tBeV+V
xLwvZTmvicwyZVQEIxzux8/Ze23ZfddtrpoqohVGMPXemW3ryoTPkJ53q6R2NyjPao+8ie6tMGlN
HuLQz24gAbYfRud1FpTorDfwgIX+pDcU2GV9Q4C71Ttc+Wx7eFvyOOdbRcIUGmfhtHjDqzmWojok
OgQOIULc4kBwXTQT0Dvxdoe5guGiTAy1AB49YzpTQyb9aEGRkdwSHY3E0erDIbwkhrXpDmnCRCjg
oRoOKdNm860kx9uJAiYxsMETc76QU2xI/A30EQneLCxzhwILF5VM3eGqJ5s6OU066OVdIJFq7lWZ
C7FLjbYVO4hbybRFAYbQLg7jgNZ0jNZ6V+RgunctckF8VXmMGZqdlBNs0iCcIGmFCyVJHXvXEwkD
TzNC0gGekdE6OwdzJlM8P02LHcO2oT72IoMTCYFS47rvmjaOgpy8Ygj8fvEd719GAZxKRn9NWTtE
euixGr+4hdN2Zyk3nvCYGSi+T01HjOeNDpPRe65rPN93zMSq5swLcMkdRD1imlpEIt09ZpzwuXX7
7NJsQgNqm8zr7yYTpATozYrFX3qHAQRJ6HWzGxMnkPetCiRXJ7O21i9Ij98cJgHEpBZ1+lCPuQyj
akXh0sgW1RUkJvhdGqj9fPST2kZ3i5DUZYDJhf84Fin0zapLmSiGPI0vtW9ATTJAddx2WlUMgyZp
XBVz0eK15VrA5DDAWGeLgV2jqpAbb9IS325TtI0ViSSY1CGZYrcDShHkzfUcC/rdDOi9jiGAcsso
s40g2DVujlGrJ2QEcbnVtCqqocvFLwmHFVf3Gm/ohQ0ZRV2hXMjOsCiuflnLxRg1+yKrvvSJBj9U
6SX84kkOzkgEweh9QAJLadtbmGpPPjOrARNUCnql1UFpXHitCe00qKT0zunRdy4WXxNeGIf4bG7w
JjDTdwQq0z0ycwvEckzIRNR0NjhXK5xxyiUwbpbzlKfF2isjN7Fh62rqz4Gm0N3Gp+sS/jZ3Ntlh
JlZKsNIyF489vW9k/b6ThOfkfGDcncaS6+9EU4gaxZvDdm/DxvZ2hWj8V7a11rz0ap/EgwTaxNp0
B+rUZLFLFolfO/7XgXErdGajNHFmabIvN3yT9Sp9xR8NKmThNxkTjVOucSBfRu6AKHwXKidBGmzR
SpsnUlyi2BoQQS6Nb8vIGMca199Eaz1arIaisAk99b02VAz+CvrCGLGgyBOZQ3s8TkMHf2iYmcZt
6rFwk33PGfA1m9V4n1uZw4zY8HgUpVTGdWPEWNNFkw/jRqK2bbbIWcP8XKLdIgEgNDLmZrWDK9ZP
h1Zsh3YCWk2rMf8Qq1Mu6kNrxFKny5mwFlzV8JntMdgVqtXs7TBRUBKaFoaTsLE6vSN1Q0iMHc06
FhUD99WhgYQEW0UK2IVDGLMjD95z0FdpdZaVlQHdO7VKEGbVGHuRX2fzLV2/uYq8rkFXr4SBC6L2
cnnqJUpXTLGd8+QvAwOCsrO4mHYJI/CtPZB0HZVFPC5bvwGHlC5L4fN+UtdiYsREbNP6XoluHEIE
Mla5lCgKMD4vGxP63Qu6eotHHmBHtRla5cPZdVv7PfVVxQE4kjhDmVlBwmTi2ArkvENrwLTmMAAu
lMM6y4i1+IYSs8ZSb9fWA7JOzN41MZbnylQ5Y3GDULnd6m3Z+cnQ+Vd2Zy34RMNgCiiQJDL+PzG8
2hUmZpzWL/I9oJ+4vUlis02u51Q2mFaSoITwq37gfpm3gv412N+zyDerOr0sfjCCZTvm0734gRGu
UQvmV07uLMMBVFI+YbZ2WDtlOnvWCcZTWJwaaon+ocpDlPJoZFe0sWcTlQJkKO0ciOQ1WnNz2Zc/
AMmA5+s+uRA/CMoKeXXD+Spa8j9CxUGKfh/th8PEymB+95WyRaAphygEmbEd43jrGKU+Ekvsd4fB
SyCarbJmcAayROBA6rzbYILSMHTIpIZGB5wZLY6BXvscAw0ijapUFl1hrLa3gc7aECxkCHUOkUVW
7FWMlH67wCWptzR+VAP3QdlYoNpc8PGT+9Dv+Gbc876zO4KKnF7emgbKa3TE7vJcpxBVqMEh80D4
VM6dYlJ67naFjcGcHeoiiW2yV5JZeX1kJ57BCQXsTO3GPg6HF50I+2XmbstyE6G29nj2oW6FoL36
/ZDNPTaeOFxE5AOtQhHuvdPr90gZnWbNJNa0W1JITB+uKe+8YQPkaNwYMG+uTGX6Hku+inl7JPUw
QqSnkOywzOYvsZmygxgGuLSNtikSN4ypEE0gEMZTz6E+Rro10JYPouyLCJXz+Nzir1jYhsUIkNNq
vAdoA1LuYM1p1Nmy6D3Y2WUGd2AhEns3i0ANwOjBMpHa01YPriEY4s6DgSuBss+/8YDam4QLSRzx
uPfzFyEylUeBO0w2/hNZHb0KxTmvznBm0+opuLPG3Ci3TpmDeWFGh8IsTdvhO44mD28zkCvBksk7
tdW59vk/tt8/dTgl3upC0TJdVnntljvb+IEKunn2UFEcnTimljILawXdWVXdRQm0kovZX3HTrjJw
lZk9+VrYiGmCbgbtN9jduA59G43eR/4CDW0nklx6BDy56c3ETtc8hplqvWhKfSioqZ6B3rYo5hD8
+KaxVynagD3qmRLMKjA+vQHjLfpoEGist5ATlltd5SiIQg7TC98YkuQ8XQk2oDh98xExbQwuVxXE
RLd4VKZOm3YUpI5xl+Vo7HaeOXj7MNUaA+/gaES3M9QWt2jqVwfox80AlmSixC4kl2HhtVCkdQpw
vbQqZAocB3F8EHgyprPc46JxS89j/J6AnvqQzeC629LoOD0ztxDwCIglh0AbeMSgmI6auojknnlF
jiRuzzXYn6sF70ijKrZplk+ddyef3Sb8YsxLqW4Lk/xJ3mJaaFwXWWAWj3ZVogbeNGJOBDW2jRf/
Oq0MyVNpNGaHgYkCiL/xEQc/lWpaHkefx2sldLq4FRtbYn7vXfcl6fLhweEquFr6/N7eWgsQKpZS
PvcRap8g2M8GHvdpoWgHxLBwDeFpzVh0pvZShE7C6dPvQJI7B2tlsMCW6fR73vbpEAGmhWcWELtK
jWm0KInsMlkJLG1RkXoRp+keq3AAMLwqvXil71IBL6WAhJHZ5tNA4lkS1YE0y0PoSw3+obKLXSsn
86qChFXyPTRQq6CelO8JSVrhwQ/S4qVxJaG8uDbkvmiczI48sYQv8LSM5gYiIXKWDbxAt3klohem
gSwZkn3lsyWrqzDGloyNidKbrAvtPaaNIsKhHsCEbRi199k2hlg7EH+xLM6p9LX74HhCT4eJUhCT
xkA3Ibw1aGfkJzC1gQ/MEvnCTgwd8i1Rtm8Wo372NiBjAMZ6HWOasopp2NFsoiCve+JpYU433BSG
bnKP7rhID0FMpjrIk9PysCyG/prghrU3eDIsWGKud1nN/CNRm/UcFRk5pU8jBrmOh8Ns3R0rjtqB
9in6mQDRC1wQnx7ahvYw9KdW5Yk8tAAkC8Kvh+qtxG3OzseUdtp4bo78Q/d+dw51CZvKnIZIPChA
0UyOutbfjDFV2cXo1iBM8jnw1YHxZwy+uTH1neoIpuOYDqaryurKcCfqFhC1wu1xt/SowA5LNQBe
xKBnZAfafiAWqG590OnL6B19f3QHehE0njcump/2Cq8k5JoskJ5/MZRwMipFNPg28xpyhHy3FA9G
7ZUVeyjF7qbDIELtJnN1ykoE0Ft/MfInSr6ZAjTlDIUF7PLwY3pBj6acqsR12Fvw6oog1H40aEe9
+XVCQgpK6IE+DwF68jBxVjdb1iXbYT3BptoZSRkmW5kAoYaDlsmvLXQt5NCzQ5m9mIt8hHi9XAOk
m76rsl14yqdM9edjMwzvrMvExvLDVfNjmYuqPZjUxsZ5bIEK2eh+SZlPD8qSx0DpvjqQ9MvJ2VqB
tvfcek3za1k6eHMqOy/anTL75XVqM/YdDRrkRsarpKYwFvUFnaqiaBoyFSgCEYrZiC8N0vhEeZ/O
2uH5avWcH8aGkkRfmU0wi23RLqiS64Wb6huNg7wkxcEbrChRVtcfugQ+LRFPOXf1h4IyruXgG4Vn
vEj8Nek9Q0UfdFnc4EQDBu6asruTtoQM6hLA7BOZMWbNZRB748c4FcZMnNtUsE+LmNuyX3BfyXwv
uyiWIP7uIsr+oLjVX5ohTMUz5BUtP/KJ6ntPqia6FsurBaE2XZPX96jCmvYgJLHbD17PsJouQJs/
90l/VxXzSh8femvF2qsTWhmK3dyouBa54GkbVxz5nL92pXUBdJHYeeeD+26xTRv/vZJi+pKHQbcr
gyQ8eP5ItgAlp9FYh6CcMPVao3DeksCZ09N//S+4IVUGgKABgfyN4VWQtjHBaQ5JiNF5lBtd/4W2
BOq+2acFexDd6F7/V1BPuPW4/nFBrxKQHnVu4gRRub4OtW3dczOzIJHqFC/ZPAbdTRPWE2dMq4vH
v+/Yfm5BB0i2mYjg2rcwXrvmp75wFQ4uK9MzuIDkyCRoUUZTE4fbzkSz9fcv9bkFzcWQuQszJMb7
aP0/a/DdyZ76VVS0sUCyXhIQiAKvn6d/OPLmVRiJmIy8Vzm4F3xq3ne4Gfo6zQHBOL465xJUXSBs
sX/zKp+4HQEmOnxFXNApzhk0is92ny6BMiR6BFXw8GW8V4QCNoBVnard+V0xX2W9E1yNvolnrUha
4zHgwPswPZvS5+8/1f/0BaJGp+G+Djwd/9OQenBjxzIMvkAKZR2NPTZZw+xMngmwzj9e6v+UV/8C
JfzTp/6XNLSrLPmuPjmG1p/4U3aFvwfnA+MOG7gGI7L1GfpTdrWmoQHLDRkIOg7jRotx9L/9Qpb9
Bx6edWbMw+DjTWX282/VlfMH61fgp8CBY6ER4af+gV+IAd0vUzV0YCiFmOp7vJ5l/tWh4ctOOLmO
N3Ige3E6zCZcIKbwtRmeLdKcg6vGT7i3T0NWpJcUBD3cyJ6K7YwzLeD+g1mUYl546sHHTN6B+SWq
7zrEaJ9AGc1gaWwS3ZoByVgWt+KNI4SQcIuQwFN0Qk5LNy3q7GxfCF/lR392cjdqzLyG61h1Iykf
Sb1OYDJTu5uyN2ZrU3uasMBhyn0kxYZVA9pi5k9XQdZQHTQXzEs4G8bXxcg8l7qC4IoNfpz50unC
dQaQ0UC0S0wREd1wSFREpHJpcMaCbMgiSPDgkJeTkkRWjOVCPJQg3MQmZZMujzf1xCDm/ghKOUvB
htsDSQ3cKrIGxF9bePOR8E/5EvqFuHJSp7Z2AI+Ta7X04beU2LyXOumDd4i7oVqzT7kfplS/2LC1
tryXWPCSz4mFixek6DiVl7OQYXkO9RlgWVUzWNnqVQFDMk011/f2kntAmZplFLvCX8KOiCc/WHbm
kKJHzcF6PNUAyqx7t0YAc8mppy9CLyZm2O4NyQAr6/RyLuG2d9ddF5vyjNMp6FG4ErwhPLZkOvDj
9FIlYAz2bRiklETDVMVPbKIDrC8aBQSrxKmyN4nXAtVvs659VXi0CAoAOfdGKhcTbhMB7NNYuv0X
k+a+u7O4Ex9ggzVtlDZV8MZoAX4blTH8d7UUMNhNwqCcDZI1irIgSNQph1q5HvV6dvcq96CoFE7G
QMOcPfIjgSyBq5os3tbB7XDubxTXjiNIQOM9HYwMVeGYZSe4VOmd0WfdB2rGxx7Nf0GoJXPeSPZB
02B4CLJ7PdZVxgeEhUdKi0ggaihFKNAi7GdRT7hqCiAz4JiJrr3TzpCLzZBrwBdZistoM0jGJZtY
jB1ClqmcXib6jQi/W129id7IuHDZ1Jp4U9zltpXcuDeTZcGDFzZxpRtZDQvs6NBU31NRxm8xTdZr
ZH3Wawb7kxC2pGZqpIHNDltvoGDkz2z8GvDkt0SVmUIdYjMGvJdR7zJFm6rlm2O4zfVgu2vJ1nIp
hO5SB/3WpAoON0Haou5JsU3U56JXDGUzU9RZlLgdtZUZo5MGNQAQ60UWSfxWjpbjH5gcCK5yAY0t
lm7ZdPdVIojMg1/OlGvoRXFDyLO4i+emuLCMpY9hxhTme9tiF9knGTxbmoB58ILjwbvtsS3Stfcl
DcPG8mmVS5sMm5R+2HXLqIN0OyJpHR45UPVR2AfJd9HNJqRhhTiJvxxpA3VtgDjEheecECU8yccx
TdD/2yJF9pLXMvmi8/X7CQmZdRB1Y0jeejOmHfB7JFnQwZ4IXkvtoGWTspL2MgSX9mgKXm0X+/n8
tCC1T6+HslPw4DxPF3dqchSGOtPwim0cLMnREWk7HtZ5fr9LlDfJHfcoTDO6rRnc2YaEnFYzgeUA
zhzC8cK4JGC20OhFNga1HXaUyirLbTPkKXwJ4CKa6q9Yf7sQz8DWcGrs6KUE/wcUyXY2ZCuGzH6X
oIm3gbJjbw9qYvhimD7Jp05LtitklhWYggFv3PZThkKD5LEVDKkTCJ6e33nXkqyY144h4KmZkoUY
ydAFxFHMzdRsO8+x71iwAF/BmmLSTxwnHeEYt54klwZq2bbhgSO02F76MYodbRNx6AX5uMPM2KTX
cWqmZ6rQBQJ74Sd3WVsOGC3iRcMbatmTW4evIJilAdszabvyEmhcVZ+whUD7JIg5YZzBGaQ3xQLR
Yh/EZR/uiAioMLm2LAqdJVMV9W3o32F6gCWDLSv1tgADLZNlPWVfsoxIikh1DDXpyVgZeBavB8oe
2/V5XAqr2xXU4HQinSYGuY//H9aiKbXazK3AsNUbZZ/wkEpSRyQpGAAaclE+QS2HauH3ZJ1uWv6g
MzKZzRO5eyH9bF2s5pPMrFJwT6X7hXxb7prkdGVb5eUL8QnQYPG0+r7zDrIO6w1nff4lcPEbVWfO
2EF6eYLHzANNZK2y3se+rK70sgBsEdbin9FILYdDjJdsvQzJK3fy3EdhZMsXqYV6Sw32wohxj/fO
NAGs1Fyb5tNUI1Sko6nqD4eAA660fg0wdlm+ZpYg2JKxSr1J49oOyZ/KVb1tESoUAJBq627uF+uZ
xgBzmtKvgUOP/PQLBJ6x3uBrXu4KZukfhdEP59j0M9L0mKAcRplj3AHGFF6v+AvEmau0ZjOgwCPY
o03JVaFlZJ252mfN6LHw2Bp5aKD063FgPpcN3kORGOsNW612BRk7Pf6+PGn01pkUjobBLczLVLao
tydQOVg4GtuJXInUBOvNYhHDlnm2fdX1BEsT6B2MxGpNeDNCizN+yOxvRWj2KT+49JY+YY8pp5tl
Kd2pwS0x6uAiCa2huPASoqo5WaYlrh48iepiC/nSYQ0UOK2PmiBYcyQRpDS5jRquNG8J9ggsGtRK
llt6zmG1JRiDi2/dBvJU9Sl5M/6SW29E2Y3juzXPSXtRy1giDKuzkp1JhpD257GI7fUnZ0Stc2q/
JpIBSGSbc0lsl+U5wGwZ3jMOWKbejM9o6+r02Vt6+k8dZMX8oZ+HauVN5mZ+pC+QeAwE2OWtiNgH
PpgQ5RRfO/KG+Kt2nI40r7EKmVXqOvDrzRDKwWFwwcS/XSNxXILD2oJtDGclN7oD3mGDWdGAQrwf
Ny6ys+ACCGM8f/QAnYqrjg0CH5ldBuoS/1CtLmOTxPizlFSuxSXxNtDTSNOaxIx9OjbaPyVFzgQb
BHbNbAS/VfJaK0OFW3qza1ZT7pZ9xGiFNypSHTPIixFBTJtySmznXU+9luekFs7Fje+GKIEV5bRx
qLq2hx3ezIQJAJpc/KOEguztWwAnMmKZ1jbqFOA/T2SliuyQtD6lMAvZnR6DIa8wl7numK2hWCiD
voSAil4QAkziUAY6/jA11gbi0nKMYTIpZoZqsQlDVCws5m0/lJrmfkuv9VhJVZCUh1pNR7M5ZERK
Khqn1zkbjzyludDfDcroywBb9Fe/mk0frOhcZHtLdZ2A6jmE824ERCbgsltYgmryht0tgRhZwIc2
1FcNYH57N2vLJAPCc5PkAgxjRgCoYaMnDyi1gTc3fvvKnkDCnjt0AUsdqpgTkc40BNc9yn20NAFp
2juHsqOlWtMwz/xYrJZxLzA/WtssqOBDslAICF1ae+dpwTwP+EqBW9jyJ0kNMvTyQIHgAMxyJ543
iDDseg3n5iNpoZiFeVTbh9qhmt7r2e/JXhpHnHRlbIHII8Yvv2vUnH5UwsuLSA7IZTYQ3+ZTT/ok
E0tK6n6LftJJNrXqaG52rTeuGasQhs5J1+QjVr6ZPhtWs/YvPZThKCNUXoIWw6vHgLIw0xtbAzg6
q9yaGe7A/Kg+OaNExzrT+scmPxp5dQzHugHXx5gQJYoGeHQJBozuVi2DVpAhXBP3mNjKSHfMQQas
ZkgbjK1h8i3QqfYKd+cgJSLHkX9Mbk3dpnHUM5Dr4G/NlY7oNs4+WKV0ZALehePbYCwQm5Yurb8n
DVa0XRvTynptJNNwPHc4ZDiTu6wBqONZXb1EoMfQSDJK6z215rv2msjoxfUba9hz7Qhhr/puAjRt
U9G1jncEO/cCG3zl+9cBez758FWfK/Igyyl/RtAy6RgZBt2mtTONcPuB0jMHcpMoELDLnw2g/+sf
/EvYtJn+/86tBz18k/pn19aPH/izfQC5M/wDhS0mEHSZtJICWgF/9g/oLv0BIhr5NfAbfByrzvH/
wW3cP/B0rMpzBtz8iRryfxoIq6WL1gHNBRtNvylC+580EASNjZ9UubTmgeis+uyAN0ePyfnEzuh8
p+ndxu0fSaWTRBJr7zTZ8XTvltoBmdsFZ1U3lQePYLQbBDfNOUVWs5cACG46cgtPJEKz+abItxKi
HjgZi4sw7NsHi+HZhV9BwvSsicpadcsJ4L9JQqdLQmabHkkcc0F7//TR3/ypEv2ZUvrrrwMeFbSL
5ZCGibnDDGh+/qqEZUzHfArcwL1baHiIJHXt8iB4M5mu/qZJuMp3f1Kp/vlKmCoEsBZIQ5/9brrs
wpzDzr0XpYTTmE7B2UKX5QDysDy1OMwvG91AbAgpz36jQf8PvySviJSLBmi4klV+/SXTADwpirv4
3s3CYVctXXKiqnIuEtebd//w82SRIdk3+R25UNFt+vWlctbNEA4lNKORjF50Et9KD4SCMVnub745
+9dOFl8dWB7LsViGHrwG83Nv169NLym9uX0ofHPPveqMltc+WPoLgiN27QSHGy21a59VCW5h57kl
1t2qif/OT0n8rfS/Y/KJlLFmRPTnc3kDOXo7DM5ZueZLyXtXp48T0i+7pG5oulNeZicEmTc9N+eN
FtZvrCNrI/qX1WHD1rF5PJEy88Ir7OpnRXYwzbmH/LR4sIoRfzHosjVJh5pi7slSdIzqN43iv6xG
SCJ0FV2owT4mKnd9Pz/ZEhp4AEWO5uYBL6h3WOKJuARjkqexjKuzZhrD22INBSGz6ncr5FPjn6+N
LqhLv0XQ67St4NMK8fN88kKEMg/a98Zd0oAa6VBa/+Zp+ywK52Ug2/GhhjgH6Kr669v46Re0GqvO
iR0RDzq26iOUzeLoMB07FKWPbT+QW+FyFMfcfTnevGxHU8vbKAJlSKNU2VWjK9RB80Ho9tvfPyF/
+eQdbKhot5kW0M8NV2jzz2+smYjJrAlcfMxi5DKx7DXp6ADL42ZQjB8n5sEWTSvf8G///oXFXz55
hyuHtw5D6Bhyj/+0xiyCIU0En+qxR0quKojAKUpSf6xu225+VvbwkEtYlX4SmoAj7dfeTLajrbY+
/dIN16+bdKRbxPj8G3PRA27174llo8UJndfaW7YOKtGpgWRsDr9ZrJ/nK8isTMRcrFgPQyHYt3Ur
+OnLNBqKkWQZ5sfWFWu/gFvmOpgNr6ibTnhRyPmit2k4z5b+cx39X5XyL0zcP62fv0w5bmrV6+Sb
/LlO+fEj/65TvD/WqVeAW4Wha4DSilHTv8FotsXMwsIizuYicJMzAfl3neKIPzhs8Z4w/GAywqjx
f8oU2/yD/Y9jilHdeihT9/yDOQcv/tN2yitYvDvOGkoimwPe/LTU6ehKYn4hqeLw8K+INsxuh47s
qWBIMuI4Mzp/jcOqbqsCETMCl/ufPqv/UFaI9QX+dz/nDThUbpikwYuxbIX1aZcbG+DmKRPJiHdq
kOfXw/vTAukMWAnMBVxlCB63UOb3XXYFVNJvGG0gwV+CAV4TbezlRMp981TO3pc4a7oG2K49PiCu
GpaD0UjUParyd9XkdYe/f+ufHrb1ra8jUOy03NnwFH7GlrVk7mEyq3FWeaSoHWczszx00I3D1HoW
/gtNMi33IZMYfqeYm/NZbU9WcYIAC9j079/Mr5sl7wVLFCw4al3Bpsl49dODX4SdbMU0RRPjAJTJ
+F+8o1dLLyCluHDqTUEfGnl4koXjFlMFU5m/fwM/0AC/fpHAHDlFkONjisWo/es7aOcZWTyir6gu
phE18qCDbuOQY2juJyvNX/Ogd+GBOHlAwFC51MTmwBA6ciHtTbbDMkvPa7ceZnguLmIqaQCd2skx
acMD84ysOwlzHNvtb971r1v9+rlRHPFYUqC766f3afkNS45Ko6dp1Lopiu50WKokKqcQmq4tB7Kr
2jrM03MzdgbjpnTm0EHSpOsJoZ2uYVMVQhLk3TvS8MiXlHCDjRzV0dM/f5srNQ1zJHBFG0farx9u
EGa0pWgNRzxJ8PurLtD3pqqLfUO4LWRx0fYWDh1NzFG+kP571SxItg5T0jTxRpjIi3bdoix761Ut
Y6yMCYY4/f17/HEq/rIAgAF43McCh/sBn+Wn4pllLmZVoyFixpmoa9naaOjytK/DjZ5Hzj0XWvm+
JJ8o2/lzCcQcw8Swd4xA+IS5NTBmUDcE50sd69cuJYTcaTB1nADsvKLQZNbpTYW6q92+RaJtu4Ox
ZVpvOFtljDFOExUmzk57eTlcqxFGEXHiwosfJ92Nj37srvm+2u+6LZ2SIPndOvq1xmYd4cD1qRJ9
2AuCYfanL8hfJIJy7csIK1KD6S0QNOZLXAIFHfOSkJ06bpGn08IhmH0W5nMaDPaF6hVU06FmFhhh
bBO/c7viuvy0veL3o4NL/ei4MFbZsX5dOG3Y06YlrABnUy39MwskxNmIfCTf0rZpq1f69RD8/Tir
9IkhzFmVUXPtSIagL94HN2FlEgtrDdN45jcSzs9g7MkmVk/a1CuCKnwJK24Oq6YqAyamrTTqy8bf
oVaeLsK+GjfEbZJdK6rrzHLQO2air84V8vKDjWJ9F9SB+VAP1XtVxVVk+/KRgE/vCq0m0VzmPOc7
I65l5GJkIlhy3NHyi2rL6e8bnyAVJeePoYXkrJvq62SqudgiLm9Oo6G6eFc2jnkUKqWCpXFzQuPF
OwHZtK/ankkiyyV9L5QBan8Ar7UuVT/YdeZEqQfv0b0MZ9ntZzBNkfC1Pp8nJHrAPg4JCJnjwgzo
3vKS+25hUJ6wIo5yypdLB5F9C+6vIvsgaRuycr3gm9FKAuFx4V3GZYZdEv34V7bS885WzhbKBqHy
tZkc3UpU51NbM0lO0N9tpp7KOJIuREAap8J9Rso7kYth3OOdREyX9xVxgkQKWL3JVSzzaX7N8MH8
fhzvmlo8hnFbXOM5aUF+KRjnRosyulQHI6su5sTwX+hnGV/V4KyTCzNHq2bm/WKeu6M3kiSEzer7
pNv2vezLyCXZPbC74tCRJn4DDnzatYyc7pu0/5qJcNqD5P5OUQ7yI2ynJNhORQdLbja95dawVP5q
KqtZIiYJaHuQM+UfXd/572iR3ZuQWIFnNcXB90bRaYtMbySXuU8NLAUe2LDukrpDOKU+g5JdHdO6
pptuVifT7cKzxhLkcfl8DzuuUjbtct8Otzky6k3pJdnt2PfjWbKo+Myuy7I+jHmtrgZGrIyYPIUM
NBwO3oAk0O4Cb2vMBK+JwUuf7Dk+JHg1TnkCrToMR4fWeWoEUK0lwVwD3pJ+SORxmRtkCgYenMem
Hd6GIlEk1LuV+hZYrnoVo838WY/Osg/IaLl3+zDf9kK63maksiHfm2TLb2GVzAedGmQy9RkJaF3T
PyM4FRGHecaY2bQ4dwLAoHU0IJS9QY1p9hE42lWZLFdxeYH2miepqLp9MXm+Oku7KSPG1WEQWGYv
CdZH0odUTAba3L6ysRbHEYvG13Ss5U07jGMUmDH3qjkHKeZl7Ur+86KCDfYBbofYEPDqFbsUmPeW
IUDOiAPPxaObYfpJVcJejn4xBfdvxWclersLTGXLJaJIKIUuIyqRZpd4a/QmTJ3wWHHzOtmDX0XZ
ZDqHdtSvDdCxRwyyBMwnnZjOx4zRyED2cYSYU57jJrjBJfGlR1ewZ9ahzkJggW7kUyXvUGSOX+ql
yG6hFsURLBXrNhid9C7pBuNMDGOFQGWuDqr0w2OHPvdhAlRGShrAgSNFzQ3/lT3lZkXqrD+4CEoG
AmQSzIIP0ven18Hw8pd+lrGAcoeBoMT9czXjITtaRc8fU6pwEcWzerfqAk8JV3c8bMWMl8EQSGyy
YT7GaqL33MsY0Tt5MRKY33RrM8q9ngxvfsUS2kft3L+Wjvs9bNuxYABgpCdbmfK+VCRzaZSGH1PW
EtS12Hl9ASk0PMTc149dsHhHsdh8fXZBuBTRDSMoPM65x7Jb3lWW6ReEO/VdaZH162DyO8fIOGG6
WD+Eic/xrczH5cwvS7rwXInDrc+0fTetkvfEjXEkOcqZDwljgx0gX/toMU4FIoq+ot0xPKqeIA/Z
17AuGTJD77+w6847WiQ1nIu4+Wb18XBb9VOOxwUlVdcU/t5zjeJKTZ65a37oACrVPcVYNy4kCJKz
OUBWMMVDf/Pf7J3JcuRImqRfpaXvSMG+HPriAHx3J507eYEwggzsO2Aw4OnnQ2bVdGX2dNX0nEck
JTIjg8HFHTCY6a/6KcHZ/A5qII0efHQMZjVdg1EQJBlHhE5UFGTTGWSyA5te07wiMdyVwkJWpRp+
GxU9/YxMiNo7dzUxwH4l01gy9/nGmDSITaOy7udlerV7DhIocV6osIfi395WLsU3IqG4ENKtwrS0
u/sxEyUjW3rhYYtmGEvnl6aiDMGi3BxDkLTfSIt7WzPift7kLY0FI6j72qc9lxxLDn2Cg5W4xbD2
LpZIEsIpenegHo/ueq0s6PoxPZEeHGmpL9TWmOeoVuxz3fLUw7eEnsaX1ul6Ksews1Jnr9VS+dk5
4jv1av3AyNs9suOfsS8IfnEiVrRNpE0kLqo026/ua+w/8Bhyop1b0pn6UyMxoeASMr+U3vDOblJS
z2wOo7hLR30LH3iTKc343JfQ6hhv2k8NNOLtIJvxsOS1/uF45bZ3ibf4CVPwb6vxuPyphLiHGtDt
2ITKd5K6C6VG2nhN14rGIk77g91MMG3ahqFTVTTyZKTLfAder92DKwQJCMJ7wwpgYFMX8bOQzatY
PO+oGLHSbCZnrs9NZKrjJily4LppfkoLTl046OWuy6bqaFaG2JdSKBQ7FcSWUl3/bmxzeoQlWGzN
dW1xBV1/NNa4T5Zm2Ljd8SftJqkTuHHNGmLiUJyWtqOLl9RM7LvswCH10vLXKosZzrWlvAzWrF7T
Onfe5ap+0rdOxYERUSA8U6ujbUTOQajVhPtEK3f3QiLceAMwyirvGNn0rXEwvbcrGrw2PUWLIV0x
9HBzN38y2n0ER9z7AHl30hm8xyiX3ccoivhRYFv8NS11/h17TXJL0yjf2oNi790+IpuDkYvqo8al
3UNbIOLbNv1TaZN8DTYdkHludXyHTF/JDaAMgUG+DOt7ppvk4zYC5wmFr7Q8YCRzNnnGLWLMavsI
r7rnZGGyuyC3Y+wyuWi+IaRGtaFI45sOHGDgxsrTLw3t4qTrdGhtmkqxfjZqujxGhkBLA2U6v1BA
o9yShg0+FXiYpjaNN1tvy4S7sZzL/BE7VgsXNZ0tXhX3K9Et3CmugY2RFZ34sqzU+d6qmzVyXDbG
cTYK9w5rND87gU9yYdxYRUCzNHPhUc7JuRR5/TAqREMCT52/xpqqqo0s507fYsN03jEApTRzajW/
sv1zn00tclT4WB5QcC7WcWNYXTZs6X2R8phMWea+WHVVbbVi9Hhi0ujG3T5B+MBx1HSgvLcKsAmq
xtqZP+jIO3s3kTZMFblC7SbZtzGj+03U6o29j+xihnLLJYY1YI6poGxt2wsmdRbWFg4BC05M+9h+
7AfvWUvG8ks3hmaPTWT8Fbc2m9VxKoeLHJf4vlw0Ai3MYFuym8s8su54TCoTx4ZeSgMS9VZUgPiJ
5n1V6gCVOMOlGSix077z5E3OjaOpe5WgBoQQmZpiB7EmgubaDzw3YNzZu0hJcQYORpOcM09b46nZ
aPr5wP4m4MmDtwoGggw1p4qe7c7tx63qLkvjV1hbp0AsmsO1r9itvo09UXwNk+E+Fy3MZTl1fOIR
D5jgc9bKJzBo5vJsMWvytK4TP+XSjD5V2irlZjaUctdF4F98ZswuBer5RJd3XzjvVc7gmOi0MQw7
Qt1YU1O25R2d1Ynz6WVDF5TFEztC+8NOIXXwKAfZ6qt1n1+VMTFiNslWBbdD6om7taeufpBsttmT
4GEoN6qSqFUw4d9UN02qJ2dqV5Qr6euk8NfHNbhxrJoTtddUbmutIa0dKG1LO5HSoEMas5eXfVTG
mJy5lSuaAVRlHHZsD8ZlB5C51kMEi3L0h4RSotOULABJ22liOE6Vrfri9jn9ZaPUXZ1lVOF61Stm
COzdW4tUkQq2emNWawLMYN+SnkBCOy/w9ocsUIDmpaHLWG3aOq3L5hgmSdL5UQ2NwqddzLmZjZZe
52kNEHsZ71ZB5hm3E3UvG0tvq4tCmhIyigQyFWHpCCsMzg/1Io8xtrL7Vo30Y6NnyqdO1pouJnPh
BaMYCArR1GC0r5Mp2UFbYAJKiGO3lLYWb7TO9F6bEQyFW9ttGZJR7U4jhopPyeJ9rckO/vLQIoEo
SQWmeUK27pYmjB82WVly5hw7iLk7ap1oTZphK65N16sTlm/dsLdAYiBuKL1SKUGTAPD+F0O832cQ
/6h5OEyFOFSAX3IttEtzlVf/QW9v80TgDdJ6mDkAHiBncPqhRgeTYOY1O4oNQQcVi+Jh1xoz+1MQ
pcZmMRW01tlC9wZC4iRw7ui5xpKEZSOmpxnrzxBOlk7KaUmH8X3UZWH7CgbokzrHWC2wheE2rrn8
6WlUdKwKQm2L41QUprJjacEE4xojxffwYLxh0w5DG637hdzy05LI0r8Ymmp/1dCYCSNtIzpy3Vl4
OP8yqGmrlBEjZ+jNUmfxTyZNRFQpnq+/58mJb3wruJaNRrth2mTDzwM93+RAGQYfbI12AZCQ3WlF
anLVpqa8/nNV6r+ItOvAek2cUNBKWsn86zentu40NC27vr5ss+c40jj4gTzxMq5AHJfniaqJXWFK
NQ2HJbPqnVO0ol9b6Tmb/fPvZdVg/3SxuCpsM5cSFL4dZOO/aI1xo6/9NgLm0Tw3QSu6U+mRIARh
NGwX8AH/4uL88zB7VTOhVrn8yKBtDc1Q//K2mJUHLihVy7Up+HNQZPMCpwNP1GB7n//8B/s/fiVm
9bDomC9xLP3zXVDGtZLV8UqgS73Ex1+tHlu63nzYMeb/w5jpqS7555/22/63LbjrPOt/l+JSIPO3
+dY61fnTb2iiSof5Nn5388N3PxZ/FOhS8Lp+5P/tH/7b9++f5Wluvv/j33/WY8UO9uEbKkD1j8Mi
Uib/8HL/l/kSS1ieVp//tv3s/1Rw+/tf+2PGpP+G5IpMxJRUWweAKzvvbyMm6zd2r1hduPgZof6e
ivn7jEmzflNxIOCCMZg085d42/6WpfF+M6H9wTBEyaXlloHC/2TGRGxnvdb+89InTMNEddWtGYzR
KGX8FZZZ5KAvxhYkAWqDrw2iXa5G6Rnfg8KGQBQE3s2lSjY2pWU79mv6exUDyqZHT2FO6+sI8jqW
Zy2E2RJ6DvuyScEBjnlxhO/lkaiPkhkcSx52BCq29uyle5pNyk098+gAbaYGQ5/VfmU+d6RM56mF
XYIkAQLNadlaefap7rPHhLE39ChB+WEMzb+WHZcwoXuSxt0cxRdwVW3oQk+5c4U5kuZWlDWVhzt/
7IaHDqQLfTHRbZ7n14gUQqawVrfOtkyiaWtrUfzqpaicbI7Os4YTu8wX6gIXW38rQVZRrwZRRW/N
NFgwAHF+b+HbqP1zKTLrbhp0ZFYe6BsII7/KwvFC9ND+XsUy/ctS0g8dp3ig4+kN+jrPDpCOSGTy
Re8ybzRPlTvlN5uCn0OZGB2o9F48pw4cWA6oUjtaUMSWcC3neYCvr/htbN2adArmBqFSFNoX2SeH
bvNMllNQaY16m+l/i4O2N6Ozq8tG46uaywVh1bh4KyUEPk1mb2MsrL+g/aw2HuoxQmtwSNp6TRm/
126vU8zNKOw+xnb5StYGMWvkHHiPn7a8GtwVnPJLALlW7BiH3qK56b5fZHVJO+eXN/DE2MCdWwiK
D9N8mNHmd0B17RnmClj3FAnAiel0xJ9q+2Mv4OQY1cScccw0EUwElN/0zHTlj75Hg1f6Vr1rSqM3
/YG2Vu2pVWP1CtzsBhjLDNlZp2hcBfEcBjx2vRliSVYStepcp0sXrh3AAwh3WR6xnNt3GFGLIOEk
FcZDSs65a66mTv/lpjUqeS2o0iJ5UM7HJXZe8BXo+THVzWqHtL0XNX0E7hLN27jSP8oigTWvsmmQ
S/qaRuDGlppGUWzAiBfWrl0sI4h0B1RbtNxBDEmOVNCEMR9ixLdGNSE0jNWVktWzCaMv47gsUjb+
w/zmtNklXsowdtNTNepuAK04jJF4xjInZ0y+1qiUfTJrQZJhR3VXMFhndbjK24vj5Hfod7uiFL6L
q1WW/ZOTcfZSdeLgqzU/F/IKAdMf7MNgPIj6sbW6XUPNZaz/zI0llBgo7EJ9U62sfxjz8S4S2LpN
st6cWbYdgAQ2lKcCgVado0tsVAECzgo/6jZNpodDVYrQW9x9mmbRvoBNs3Qt76rindy0qQ68VVtR
yBPigs/uRd+J3CK3L2fNn2zjkKVJfxSmtdxb1FkRXGOoppSxE8LIbB65bc5adg9KYuOqHzQuPrPt
XwF9u9klaD56B4NyWm+pDvOQ3XE685G0AEwsJ9M0gyT9ZbKqOEw9D/SjyOepI8VPuRQ0EFrqa8f0
HaBLUeI8OwxOIHmVFutc/xFhPD8nGfE7mae/6qK4L7KGXVXmuP6otm9NO30psNHClrvxoJvjScoy
GGVxrdr+s0jTnaZgTxoM7QfFDzK+FCQ5gokT7G7Oqoim6lylQ0+pqXVRl9qfvHbnqHMKOUVvrgNZ
7ZrcenyA3dwZ26yJlCATeXLqwfgohGuyLn7m2GZwgvO2cZuzEc1XHy9m2+IRbfyb6t4fuLJZ4hI3
v5XL5C8UIDSRWDgsmAq0gFF5MOeo/zKW7kFV1OihK1GtNrGuXLNE1EYYFR5BHqF64sIUmHlOo3R7
hHK4NM5YHOK40V48DfhsXfb1mwK8x9fxTIdKtXgPVZahvuKd/8y73ruYRrqNIxgpDnTUsGtg6HHK
oBPIMi+2rj4mER1OVuq+FYqLrkCH6YEitZHEp3ru0iw9JkbjHd0Y67CpZ8050mGTJPiNswYBsCmf
tGK6Z7eI+75hnrQMxRkncnYXVQNrf/LszNwZ8P9e4WFvzfwzxUdP+vPRSfHAs2X+RlPax3Z0rPp6
T4yUOQ5xnNqw5SkWbRMqOXAMTb+4+fizlKhBUW/SBl7nNzLwP1uFigmARTx8tBStiwqbCbRsg0rv
0VNBsTOBPJgcTeg6mQypUEl9JQFH60Ee3xScM1kK9QlhseIEuTQ/aSLKtwXjOal62Rc6mbtD5vjy
uvo45Z26pY+dWITpN6UY/QrwGzS+61ymd22rkqnsZvgQVULcckb5AImUo6ObL5p8WZb3ngIWiqE3
Ca92x1Rwveh6p371xHQuOp5qA3PRYZR7S3lPlWpn0P6+gVLy6rj5LlPeYXPux3a6OKZ8ipWp21Qd
XTBcJZBf5YamcqSK6tat4+RaHpbY5nbQbd90xH08NHdGPJ7SBv5SmlU/HIdm6tTtL/qiHsa+O0wV
ld1VcfFa8zlqk7fIVI5CjMeci7gGBxkPoEtsz197ZjGRqx9Rl1wJyB5Mcielc1mc8TWdlaOuGE8K
xJ6N0ylXx6u+F/HYwh/camIdA1OUBVLN/GVHVmhk8B31T5MyWzeDP6fGazbPemQa9jb3v0qn2Isy
vtgDy0zHBNVQMw7D2r6JyNjpbnqP7LLRx+Qe4DUExgTxCy2S25zIpdOTp3CTS2KcGONmYVn8hIx3
iBsr1PsmyGA+jTPW2QGhypOExVzf4G3fJBI65qxrhJ3Eri0V5eCq/eF3SwOAmN95+8Q+kv4Vke1k
zK8z53m3jLdSzr6iA8fK1Kk5qrqsN2ksHkTr7QUzDpEImtK8Khwj74ubNkh6Y4cwz/HUieYDBDQq
YyblC2IJwRdvywvmc2n4c5EcatKk7uLuqm6mK00J0J/ROD67BGgrkOiFZQMsWcsN2F0j5GC1Gh50
iHIr8a5S2sMsMtqEPdJ3bYAck/q1Cscwyy9u71SbpSjf8/4bdsqVkrA3XZu3Y0tOObe21hoeIGZJ
RK0O1GI3DdkhJkQQFIta+mbSebsOttBjq9qBl4+BBSdDb+Aumfp5BgaJnBjfRmd8rmkhCsrpfSnH
oLSLem+I0jnJXqE2yfHm41B+8VYecp3XpC4DOZYXbq2N7LNA5ObR7sHheIJRSavWSDbODUGw851x
ykJjtC7MdnNUAgbuif4QN7RTK3r/wOFrIwZxD6zMX6SGfXE6dEuiwgjrA/K3O3qTA/JbG2yKjxQ3
W0E9QOhK3ZJcI5jEwDSl2C+9+QaavXoSlVmFBrPWk6dw+a2EFTAvisX8P33T6id6d65DYzzWtQws
oW9HBTSe255I3p6ZRW8I/LLjNL0Ar/pxIKdux+3N7PQHNxV7OLgfk+reD2O5VbyzTjQEFP2ODm8U
S6JZZn8uJ/cJ57nYLurwtS7oW6zHPA9qsYOcUvrd8NxW+mGtY173pjCOHA84l/vsJegerrmZ7DJw
xLB15lczQ4BUzWJbpda465mXkJJ323QP3yoJVYrYQtLLBE0aNyBVGSqe/jPuflTJnO7YqidcSqYR
lvr4Uhnluza7HzrQ06PlFCHtCywBGuuFnr0a68jIsw/MmHnfcp4Z6zxgqTxfs3SeHIgxG8OJPgd4
PmiBV2bTCHt4Sisi9ehUEfaGPrfRqS+lEV3N+BqlH+TcN655V+RA7SqFoGP73gusz4WJe6TxlUb9
oPJwmyPvD8Tcp3gJc7UOLfhVzUJhU6t227p0g4E4Pcpn8dnaq5SPXJTyhljKk8MUsEphwjF15/y5
l8YYxLrHxTM1ftnoQOyVaJfWPDUyE+6UBdOydqLdYGK7M6MHp/3ISnemL7pytov5YLilEVrtOjTP
XVo8jU0bz75ILe2AAZ6pvXPmgEe9OM1fiKO+W+QvrRiCdAZgLr3ryiDzleKHp/W+qX2SqbifTeeH
Fv8sVFvu7ITiqDY7jtqrUeuf1ARzzRhPaZfD0aII0dSh3GUKyC2JX5kAVmt8JJEWvbtxy4O0crMW
tKQ+75aOg2SqwyZqu+6xk070ktD7uP6/eL70Et4yOGz2EDbpa9ygPDD7irgp86DAoIyVZcI+GWb+
gyn728T6vKFcHluIsl6StgipMrvXZ+NHKZ00YIb7qElni4thOXpT/0rg82GyzO4VWtJXtj5Lo/ys
4OLTtYnUf3qz5kEN9Sa9RqP61bdw69MSiFcFBApIXBZ12CgmIq1rAsy96LZ+LUwz7Itc8b0exLOq
1jue/KGIlXPMo/Q+I/wX6pqSX2jxzq6NBy127i2d3WnReWkoigzc4SbD4X3lpKtsReUZBzKo1iPc
vH7rgS1+GwB5fdCdkBDNX4BTmnp/ZphBE2KjLB9KPLT+hF8opCnJvQhE0L3nWjU6td6IftNHk70d
0EbPBCWKiQz4qGpAttKyDrRyMX8JUsBwu7NquhJ6HO9iq2OaZ0Ge5YZiTgBXsB/jlirOLkkDjbRj
Hfap3mjnmn3u1JI4VMba22c1yOEABmVsvZQ0xoAZsOC54g2dlUuEQ2THlbY6JhdB4D1j37GwBb9v
QEuALWfJ9UlSplcvNUjUOspwGDrgFMi+xPvyItGOrt6B3R6KOGHsggkBSkRtagEvFrZVRcDlDQXy
BxIHG4tXuN2M28DgcRRdXYP7hdgiWEZMJtIvlj4D9uhVkoxhbM5zkIC/3U60uB8mbR3WF9mwtwGS
mFcU5wJbBl6Nw9IrhHT7eI73c+d0J28sPBQ0ngS9YdM5D3h7KX21jbmi89Kkv7SStXONAPH4KVAG
3kH+cD+y+yV/nFSXMV744Uc3b25ISMSFw6lXpuzO1RTLhtrTL8uTZaZpHszSUjhBehQwzp6W4v3g
uBaYCoO+FlaosSWE+wLhYF63nUx/7UwlIxIv5IZCx4mclhJYz1HWQtQsVw+DU2cMhvHVdrnBwDFX
W2Njaa3WXBRhUN8YpC4v1CGqvKo4Z5NUJbtdbRG+mi0atoDWkU53LeahnQ60mtjyMRutQvvmAJc4
32kFlxXxvDKPCXly+Vamy3QemFXsVW0dvMBHmHwG4yl+itrWHsjgd5HPSgDFFOIZK1NKW+GONGAR
7azBJY09wSvg67KasJ7B7LhkKNJU3Az6aAVCymwiFW8DsFAJQMfQS2zeC3vJMDX1zHOxzIDR8AWT
2R81ObLYrwZvGI+RrKxqqy5zdOgsg0ik0Up8DWW8Dnnnwcq0TT2qzl0jXasJaFZXHuy+ML6rxht/
EPjQb7Mm++96YIdSeLkFJqsh1l7N/bFRRf3egNFiDJpb+nJg2AjpY/QiB9dPMeshUatq2FX60j4k
adYcBTGMWxZFURK47bKGpGXcbe1U6ocKl5xvtUn6ljLrOQlZoKrC+g9NlTk9dVsDMpa9RJwf8lj7
ppTTO1gi9x6bwXIf2tStL/owWjfV1ODn5tWkHbu+GbvQLi3vdWAsfGspZlyP3Vk+Yazqma7Y5DAQ
NuZsPtpl2azv/pQhiKSWd8/5yWIAmGU0KTFOaVek8saKcsfcSsJRr9JKhl8qyWdaQSN1BllNs0FF
r8ZdlXbKtiWgfKJikvOCdqYoE9XLydlDlFpTHuxlZqWTnWpkGwtL3mPOcvlGJVFzzLQ6fowG7Mw+
jAIPKUugtllsxq8l/ri3fpx5epcgab0Ad0D8WVUF87CSs3HW99rP3CmYCQ9CK18yjCLIjLFCE3GT
1NfF0LpvLa7uuI5AEA1N9guqqMaFOpFp3ulDzyOG19ne2m56VQt4sGHF+sKmnTDKQ9aW2rQx+th8
x5eDSQiLiO2eh8a1XzXZsJuJHdIqjSE0pB+N49sCo6vh8nLQLUgnL2h+QzI9o7lO80afVLHXvA6D
S22ySTbvaB1muaKydteoRkSp7ojtfZR9v0eGMw6WjK37TqMCebMY2OyWj6R7mLo48yMoUGeUzxmT
1aODtefYchceDTqYt6kz1NZmZLQQlIqWfmvAPmgS0KL5qBddfB9DlHucjIoDgrn0DELT/kmqCQdf
JOh+G4+WvIDyMDm2Ng9Lbs5XOHKkdgfDPVmC8xWv93AD+oc5ze2qcJJPRo5CoCMx7Mnz67hgasWP
Ews8Z4ckyXuhylNuaOgvYGq3hZFh2oV9ubEnUOoQxVBUhyugy4ta8Di1sh23FYHmLn9rZ+txRSBM
9U6R3kmW8RcwJKyU5kZha+P0xaH05v3oAVDUI7YdSxSudu8zEDuMRWmm+XDxdC7OihbrFQej1Z24
mPUUHU0aKzn85MaXDQXqdbWZllu1nuyXHJDKZGih0O+jdkjfqLg5zW7b/ZD0UF/KWRq/JjYOpLlN
VZzaRs/finqevwtQou+YbM1jNCuBi7st7Koox3MZQbjdC2KS3mEolNWb1+SV3HF9lslBEKl8K5wq
+zIGK7nLKXr+yRCYtHjrKFi+c7N4XoNu73bt0VDXq5AMpqxXPuOupW/EoX8AVP/4RO1FhQVS8cTd
rMfLbaILBNldHewfWWdiKUvZxvJBO2bZ2BWkaX81WuGcE3ZIWjjpufjsBhN5YhraO6Mqyr2Lv2+X
LorDmctZdpWibhSjukmJPjRGp3kGUlyQV/QFoNO3uStp5kxK3ffwtPplfRfzCASDiB+SQF5MFi71
DmpkbHsWUyAJMZ46dmsYIrglZUqac2kvYip7tGcYurGIT8hamI1gOYdmoWmYxNF4l9GzX6ZFhrIy
9g31x1+DY2Ubs+5Pg0zzMBrHYU+zAaz0xTIDqThnx0Oxjy3vEZouh9mhF5i6eAZpGHhxxYXEVHAG
1HgvYJftqGLPzvVK75TNAIurnpd7p6/fZdp9Z0IGGWP6WG8zDllVdcRW0Pu6kHWQa/FRDOWLUih4
hVrj05lHhKUkU7YrZYAejl3sVtGhoWODM6n9rNlc+J2InDsQxCgtStmR7qjhLAxs6Vyl9RF4uzv4
+Y9iWtFS6kKRVO9EP3S3OjGMCCZrWHZqrby3DQpmTdOyWXIZe0T9GN9DQhkNJ3TFVwYBq+KgtW8w
YvrzIG4ReC1MD7wuoiidcHTFq4zzjvvYuiLaZC9sP/MdLdIiZHkHC4ObURJ24tPM8HuygLnQNi6S
eiuEB9MBzv6+NoR1UKGw03s9citXnXiHN1ayte4QKzCh3RfWm+XWu37sjjHSLgwgDjeGPd+03IPC
HWenkfr5/bBIwEIuNVMbtRsAcZV5HGBVYv9r6ndGB9JVptQP5NxLtdutvuHARqhzp5/uMlkIHuqW
43Vz0HRTrKkizG+59lAkQziozsqQFjJUtDZkGvMxu2SR2rxhxzQOr2aOdN7SPRBNOrM005pwbXdc
HuzDfPxiuQ8KmTtQk4deDvvCRHvMkrS7TdPKey3klZHCwFpnZ9uiHItz2eXNoxepF8/rtcOolE+9
Np/1WH5JCbm0aU/u4pxJP7zQNILUNw2P7OChUNVlcYNeJb9ihDs9S7prL1zlI0tz584GKI1G0dHe
xLMqhE1TnNyyoi5tDVYB1F1uINd+DHC9NhF3WsJ0EXOXCfysx5VHk8a17JJnExEfNF6Jfq+zsx8P
ROr8pc9vjAj3pevskyQjm+FKnk5ECWyj3Od9BwRmvKtwWzQSf69YnNvcgono5uqW9a31WUvhPoBy
opCD4hGumxwMiTfEbCukbj5JTgJUIIg+nEBfdJDkt2RsEdyYsuzEUAznyTGOOiIeBo3p2kf9+OJ5
Oegnpd9a+pA+aPjLQ3IW0h8bQKWamAGOee5n2zJWBFsx65dposLex2RyUGsTQUwLhkL9oAJC21cY
aKhm0xECp91kxNq2Ho2nkaUkkLHsjmNVDj8w8TpsRnM6rcfqwUgJC1ULbE/7Qem1H7oR7wqWRBcR
kHf0aGD4073HvGJqEwOHGybMuBGtM7l50Cv251790cxrgbYgZUFeJKqo6jOJmJEvQk5smgJpnYXd
K+iL7xv1pyGqoCn4abKs/dIM46Hp8lNtpHdFAjYww9iLxI/xEpvRngB8shV68TIjPopEN57H0juO
CHlVPhX42H+XBbkRZKL3LyTB+1dZKmHeMnVxkx4YB9GarYav+eR07TtAphM0WYYFTLihgAxy3Dqy
jUOeyylJqunN6Z3XvqwfOc5CJCbmsOmtiUYO9zA1IA9NFGMiVMGYxWfDOk5Jc8oQkO6nUcVbOFt3
WfpF/itLN1mPLtPOYuvQIis5EL6nQpc/uk5ad7ikh680nkY77DNDBlKOq5JOqUDkU53BgLpWEElx
TpverawiKtJzV3ovMUcQ5cSEXLkzZrd6r2PL+lRXza3gu7RXIiP3k9uoneKzb+v6EJhCG9BdClSJ
NNLAFqYqsC8KFe+uPqE6R724I6uKn7JJ1Itmg6cJOoeBlFmoy08nYYuBHlN+sxmlwI2mWn8AM84C
VmhU98QGw8uNEn1jQwIwE4XpUE87faWwJYOdvWP0macLkIgZcZOUkMIAURJgqYf5DyfN/w8b//vv
ybH/HonyMH1WX7hz/jCWHL7+44+/8IcNhGQwB23V9HCjgWvjZvq7DUR3KaTGDMQja7V8uCYWrr8T
UbTfVJP/gQ8EkxDOjNXD9jcbiKLTjM1n4wBDelnVMHf9T3wg5u9U3f+0gUDVILmIDwtPiUZkhdnE
n41CNfTNefCcxyFft9Wpx1FWjTkQtoQAXnQdizBWjOKa2G59q5bZvUyaJX+g6lPARsNx4CRlHsSj
QaPXIOS7LqPpkTCd/mTVRrMdAQUdeIJkL8usPSlavDxrUwyZOenjW8R1fDJh0oUMM8FgGiKet3bL
76ssHw4G3GMfjbg4UyvhHksiCyppDZ7120zpRmB+4IHCNhnEW+62s7nJEujXQVo51odVahKd1FyY
OBW20d9hhnZPGQNv3Pd0ux9tlBUCIq09OGzFGvDYJYHCwuecwE6F46ISEMdK96qp8pQhLE7Xj4Wm
eiuNyk4OgzqOLz00fE6z5mzeyonnC99Kfykj0+IxEWn3ZsP4bTApjapniyoqSdcZp+lBgy+lynRD
NUQwNNoRElS1i4z0Sj2cymqmBaXayPvJefOM8X7NHs2ZQn6gbeFYfQCLnW4Q2I5wsH4g4pwNiu6j
8rTUKejV4dkpVR8eDPR+Hqyq2j2qSbSOqMWx7aa3poZWQa5Tv+sgiJgOp8TO6KlGy+wfOkbrcz9Q
XFO7d9RQPEqPiacp6ONuJybKURL/yDLATEnj/gQN3vmJ5chPtRy+bJvdWwOj7l1a/TvL6GHSlWPZ
YStMUEceJjJMO6uVNSZn+9Guul/moj0T5X6MLHVPbIdmoW7bR0B6K4X/avXeDMaUAQNle3zqBTc2
02+3oYkk0sNOMR9shr2cCtpzpk+flgGOjtbffStmXtORxjnaYzjKw2E54S5hn1CnNJ2wGALZBOO5
0SbKdqKpU39RvIxUr2xM24HapXDc0OkYoA+ozeudRU9JKsZDawzZy4Tz+igdIlj4+QvxJqi1Gr+U
dHzsYieIq/fWQjbBrELNRF/O4LZmHDVh2yQu6ocJowX4LPWFltVFDAcVA2o6JRX/i73z2K0dy7bs
rxSqzwC96VSD7lgdeelKHUJSXNF7z6+vwZuRmYrzriTkAwqoAqqTSAQixEO3ufZac47Z7wsy65h2
K6v4USL45AUmZnHVDuxNTPJ4dlokoyJvKgnTaDfRI2Jm6iKXYD8QYm2UEU1rEWKGOuxPcwy+m8ju
KyPBkDjOLZ4y+tmy6jVKfqOMs5vTJEmW0a6zWcX2Vl33YRb7mAlFW7PS9tArcGSpPZ9EPhq6rBFN
WkIYFgn9ayEwe33VH0kwi7ZVHx+REOWE9y6zs5L0UvSodjusPuFCJERRa085c+r9oqSmk8ph6Spc
fhuFNhsgY+F/1MWAa1gZG1qjlzVFN/3TOjgW7CGdNs+OQrcg0igYILbCupsSCsh6eQ+akd5Ozuya
bhegFAED0TVgnwDZB5dSwXHjW8aYYX/r+j+zOHzM42YnZO/dnEp3ZMLVXl7rwgMaiHYnMRaNqvqx
KlSZupqJ0qRIW2Arbq+bPfIzrgfdLI1aAenKoDfYubCE2LR4c2fpiDKxMX/rBBuqWxXLpC/RMtug
W2Iswozf76MRBX21yE/zZN2EaUG8sVjYWpVso2J6DfN1pj0iHKYvGCVuEpXdbTvMWFZQ/WDXNEN8
vEFCaBGelzZ5C7h0bpsbAKwD7S0a0t1cpwT6RQ9h1b6t/v5XPIdbduZ0v0d5xfk6QY6IjZxZh+t/
Gas9WRfajSBQoIl0cRFs9NvJRPrT8DqKVrll9mOXMvcgHic3HQIa/E22xRKsnRL0OFecTuNM5RKf
ck3pvURC8iOo/eiVprIPuzkEezoSgCcZWzWKH7CcMtCU5ScrlkfuuBEFd12xhHsCDBgM0Y2zJ50g
zaEDLgOc6zGp1Q02AGY5+hO+9tweiawu2JMT6u2x2KqPmBatK0WplPuKOs4OzPBVwlNk6wRjzqAn
bKB4DJgWYwBWEOJkyQb1bRxql6XHjGyAXMKusuj2KlMkoMsfxP4FLVl+UKW+ey0nfZzYUmjaWyEL
qBGMQB1BCMYaDlqTHribL7WxiaV4IPCjSZnxlKV036dGjR0Hes8mF7UTLYb+lA9Fg46yCZSrqVkl
1k0juazcCHaEGalDoyUH0Ig9vlGFpkEJNuKEICPyR5Dfq8g848VsRfQr4co2B/pDWzbegp6eNxPa
38cqxKiU5yfYmtumDzdVznZ9yLAEggJUlgz9zMASqLfhsBvKcatk+rtglfVBmUTRDZGyrzEkQLPj
WhW2Jg1evxTTwDc4F3JflwPID+mKJFUn1EcuAecwTPpDN42o/aeYXl6ribicXkA3xH4wVMa90M8B
vd28dTsRCnsZtuM2UXGAB2atP4RiWr4ISrbchQSKeLgK8wulTpMH4NfRjngRYYNQKNzjC472qWwJ
JwF5/jWRH9VTPIM2tSNKEb6eZIXuUjWnqh47/aZrhOKIN7d46ACtv0aSvtzGAN7Ysk+tW6g0vM3c
DK4skx6gjo2edvS8vP1SAv//Ovh/wtT8dSmQa/8luv6r5j295Iipb38WP8+YO7/+i3+yAaU/oGWg
FJSpZzWgXf8WREvGH5pMBbyCeBQdKTKq579KYUn/Q6d8VqlSEUwDBgGW8FclLMl/QMq3VnCgLGkQ
c/4jNuAZlIG2OWgrEb+EisYaQdCZXr4MiniitrjGgiT90Bslu0fTPeLnnihDHJV+AEsCY/UPV+g3
qJ0zm8avo9JeVbBByKi9f6EiPnhVQOnOcV1Y1wNGLrjSeXxbz2H8DQXktwdhJ6EbIoU+LIy/V/g1
Bm4TkP91GqrqD7rFLYjieprtr0/lzEnx61RWdTqXhcOIyNP/ZrvpzaBuetW8xqzKDBTWhnqtIibx
QmvtCBfG89eHO/M3/ONwksgjZa2UHfnM5ZMm0mgsvUFvT6oP4qTchuxLjm1vjt+c1++uHh67fx5I
OaMxIX+Xe8Zm12PGqg2OQqdryND767P53dNnKBiRTQMqJYqkv188HVN8HkX6Ndps64Z/aYA0MS6k
HSyV4M9WkmWOqoeR+/VRf9GQPuz9/nERDVmyeCN1TABnhwUjHJMuaV63OaS0kQKVBIqOxk0QacQ2
lVZ62zdoWwsjMx41s9V9jWy01zjU0XAoASq/KYH/aDRWTSMmkwIXejjV6de/8rfXBu6kspL3sC2c
P1hN09dWYlyXfd36CiMMxHUk4zq5aMbvsrJYVxUove3XB/3NXTdFEWsQwFDiTs6vDEzqCHS8fD0l
nbSXm9FyF7Ih/vMXk9YoL7+OJYid+ZkbCEr0QKaVeG1hr3DkgKIkbnrT+/pMNGnlyfz9LuME4xAs
vYZpKOdLWxWFSdNU8XFaBoOgNU0bf1gJac97mC9myfTeooTPJJTA7iBLfeLRAiV+Uq0VqacYJOwa
p12AyD0vIEsg+KnQDhXcEoQwhM+7JLcHJP0uMApGNGgJmaiWfpMS185k0lKCqyUpOpROEXJm27Li
6h6/RHXfIBhjQjDVzTuOva7HU2CKtNwEhZFfuKxSWUJglcdpaEg1m+QONDjiecfMVWm3InaILRB7
EuXEOG5lFxPc4rF7LUjllvvpiCRVuWYSH8huUcbpiybR2GTHC8LcQbpMElatKPeI8FHezrgBbxoF
c6jfFpXCVovp2fUKCoe5yD9Yo6sIFLbbURufdalaIwnqAsmdVldI/+q2MnOnnGP+lboLup9qBAWJ
lK1OeAuxCr43SaLuzKIzElcbNeRlJujlW66jtZMn0O47acktQIAmcFO9Lst8V85RdycqKWOCsOiC
XSEao0AuqFwwpNEiGqbwCRB7kl0ylG7I9vvdDBWkmSHIp9CLcX2UCPdwnNgxS9gMt16jegzbRvjZ
TAMq7oY1YQtPJjH2AMlH00e0ID8XAQoCOyeqvHTVWmDY3JBWWNP6KKxbJdYIpYWhcyIgtO6gNBgZ
6bHE/NmlKZj3fFTCDX8duZRZ6eOTKYz9kQRQU3EJC2+ulqHVDsAywhcC+mB2JEkEwkBvpvQHo+Ii
8VHgDbrTqlN/RAyMTp2dLYrqaM3awoQQppULLmQk5cwaUc1GIv2BStcFoKNmUyOq1MPiJZaGil2+
EBNpRUJf9Qp4HhQ/ATblSSJrD89Jikjf7i3IaKuSH1LpvKThmzZMMTyBgpBBJ0TeCkiXUROyMkpU
ZUrlR6PqUS0uUTIltqGaK8y8HpXabUopOJVpL2cX9TiiYs21EbOumZrjbRen3bFWSoXILFmfr1Ag
jQc5TMcT/pRawoOKO8pNC3YTjIEituUQm7LcRjtP7EyRaYgGrTGQBD/RloxOlDqqIuFY0JjsIZ/L
iQ1oL97UUv4PMeHYE543yhCsrJK6fw4nNqqhGBnvo1kgx60HU/eFVuS9YZxCz13VURu75F8nCQrH
fnqLJ0m9l9OsfWZYG98ao5HDoIUUrzuy0CsvI0Cje9XItWs8I/GrNeXm4MaqRVxrYpXprpx4mndW
Hk2neuLV28SFWu76vGT/wLlWr+wAuUELcTmvwLjCJ35B+1gMRscst1iMPWG1bGdNqbSerUxBbDsP
jY4A0uryhs1bPz+h5ieUgmkNRKYutNKUSbUoXmSp2DzHKkHjTjHlyc+Z20Cwn1QMd2yFyjc9FdAZ
FmaNkILghGfcB+rDRFgx3X0rKS6TIqTDCM1NGB1Uceka/cuX0Gm541emoNEkEgojfgoIsb+QWznC
gCIEUIPQaEZIJsulGf0xZxcH5V2pitXGr92X6jDcidn6DE5i/4CMWAidGQyACAKqYn7WIV8SnXBR
R5T5enBdz1WWbggnYuqwSIDfNzmNYgJZxwEdgxLrWJsFU5vdsoVZ4GBsD01nqEMp8VMtlt7HptcI
MmRZJhy2aUMLutWIBC6S5fGKVInsekRSgClUE6Qj4OW1XzR0iuj1mlzP9iRYISSrjPkOl2nIrlOe
e4IMzCorPKb42lU75oLihN3azA1VhFtDMqa7AXq7eTGxklfPed+US4TYMw4E3yoEbP9Q+wpkZY5e
anl8NJuGMBkAnLClSGMEU4ZO1GhGBRY3VDBE4a186hqVLJOZZNbcFQjWlvcCRP72AhUlSnMgL7y5
WiWTjm3w/2kL8FaAWLFMchANa1lTRaHesWzKdL3McYkzbxAM+SApsfFOUqileisgbLMoIC8dleCQ
1s5UfIjjELB9hhEkHoQikScbXYT+1GjZfFQrRLIMy3UU9D1Kvj+HVGgfsoGsAL+d5qXDdybGz32e
p1dikQ0/hUiTflJ/o2egc8etr5oI7XcfhLR6hBJ0l0fupnpdyVGEpJueiyg9wBkR7+oZUxHuRZSq
29oEb+gtGMZFh5xx2rZC1MCTiaocV1tHYnHoG1mi/KlNiTS7gtGk01bXiAB3JtqahC8grJrY+Vfp
qv5sjFPWTqGx7cwsQV6t1CWCLatGEzJUKeHBdE7rxyTpjMmVOyt/DERz7vAxJH13CIgP4BCWyYey
UNcnS9VrzXLqvNJp7SCM0136DzKjpkJ/mZoxLTwipog0UNOWPAuLuVvMbLaDwY6aOAcepearILhD
HUbrLq0ET0xUXG9q3+s8iuKkg4mLsuBNmWBn4dWne4ZTiHdHavgQ+ZQeGREB8DIQqdC/VxwyXYCW
Ec8WQdLLFdq+WryqP9IBBIJj9eUg2THbig6kTch4cYx56tHDBL3sskFlTh/lWQhPGbqEuPZu2voC
G8XY+a00mkTZtCVfKj0z54RIc/yIRxHuRLSf+BRYXkny/LTDWKE8YtE3dzqtWkIxBb35gYgdcEfH
uC6gTU8UsAvVFfQoIu7GusthYhbV5SKRZGPneaNdL6i/nuV6pMUbWPVMfUJUioN+Ikj5CCk0tWxt
TGvGEHXLmS00VSoGgbPAUBEQHf1ChS6YqhBTxJh9yLmcZDuKiGw6KXf4GvXgLAjDo1NoqAU9TWWc
QiS+IWMLMpqk96lHO7aVg5ZO2QQgfiMzfJ6u4llJJkTHOnwpoZwqYTtKSX6rC0pvbhsoAzhWY2RR
TCXhIA37Bk9zdB/MQUpilbZYwEIspkGoUJSlwOLU9B23mC6oW4kdX7W2ic34bTAJBYrdaAzkyhsl
qxU39RDWMJOsWjEs8ko6sGk+2SGYH+cE5+eUFvshZHq7mxYVLYBl5TmKilAm6mnN4fnZcqGBZ2n4
JpHTEaPhxPjwG5Z6NKnYr2bp2Fd6goSMSgXlgdT3kgNAEYEB6cRsxLpu0S8Tie8roSnLCg2zEgun
ziKwLsuSiqIT+rg3mZFwN2mSDlJAH4ZuVyVWOrhLRm57H6N2+2+48D+12H902P+vy+pncds1P392
Fy/VuWV/7XP9X2bGl0w2Rp/PX9mD4sXPf36cwP76T/5qPGnKHzT0RJzufCHYzZns9f7pxDf/EAE/
sLcE1UsnaeVA/9V40v8QJfSt/NsaTRNRU9l2/rPxxARW4t/noytqhqxJ/8kAFr//37dnuqTzEAC8
hVti8ZyaZ/vbEE6Tnki6SZhXLOEKkRcDsxj1CjMmZKGRb0pZdamX8KocAqLHx1wvpoOGOF222zSh
764mUvgQpSgmbKC8vMTI+ljypUkCQcmHiP8r63XhJVoX+wnCdw0lUCb4GPak2KFYTZ4TYaEqwsPe
K2Q3tzFzNwaJUGX4NB9mKNEvFOUFa40154xXFgOrP7HxpeG2QSDLjjKnfEGgMzE8g1daXYICBIw4
V2Gpesj9m03Rrx5BAskArya8t7WLWWEYnEXIDcPJzEZ9NYdh6thDLpHk9wghql3YYk9FLDFntcMn
fkmv1YDdJUWfNueeabaEvCnEhBE+jUKVHJksMt5GnHYPhTCOiy82XT5hfZ2sazWcgnc+KOF9oI3t
faPgU4VWECqPtMyjG3mSJ4wrWJ68XpGJbEIONUT4PYO1LjTJxWsb0NeMunKQQvIUB+auChl/NlaS
PJb0757juKh6KuVoAg1j6VXtluw5e7eyZPZorHOKw7rcXFgkYNI7DIObUZ6MxzLsqeuxO2d3OZpN
wrfauL8rRGTBroKA4FRHaxGjdKaFnlscrrF71ODjwiHfVJWI0ZRg+tAP6cVU0Jrkfg82jbm0vNZd
cJ1reCYLUvr6QmWTtqCVa1Dtki6K+3dSlebWlFrizWphKF6CxMQxIid8qlyiQPmD4Wip70lC6elS
za87Oc6VnBFDXQjyasGXukYrVBAtl0ad/FkLi2v0uJhnuZnYWXVRK+2EiaBkg1ZjZ2UqVfxTJJnu
R5aEYbKZZ5BhzkJTv3NkRHQWyiisLnaAzU+3W8gPjH8VVahtEUdP4PMegcsJGtwlboGoHW9IR+V5
iJpyrVKpgqOXQuqFeA/0Y3oHHDcx5xGMsIFZtRT5dZhVNNUGPbOQljXkCsqKLLm9KjQ/pgzLyB6u
p5js9KAJbju40kHL3Eyc5Hsw/lr9yudMR7MrL8Mt1InBfCxUDQWREesA6yRNqKZt3QjBLY79sEPA
VZBBhLmNaLI4q7PqRsBrQBbsKLAPgaqK2WEbaXJ4GtADj2wrJTDWapsZ7O2lREmOozyOF2R/0J0Z
+YSmNoHNjFXkvpRwFVfh0l0FolDpboV8jXh7Eb7mwq5uQumvl5FKIF4L+9Lv6mTBgDMnUs8HEj3D
ViSGHipSXsBxiyUAjDgewuHYlplQOYFQ97VTRCXbQk2uKo1b1NJNMOjxXxNdWt9iWEpJBkxVrdsJ
TI/vmC8Jht0RefgnClRVYTuYCi/ZWKSXZAYmpEnm3AsuZqK8qEYyPI9VFNGTmMLxZMjDWqoG0XRX
LVa8OmNKOgTIIRfBrgDHY0Gcyor/L9fVUwOQqXZkOpJPQQlU26nxB75kchb8gL8T/qwltXzPJr1X
ABNoNAxlvZpjr0QbRQHBcH+iKjGio5ZVTXMwlSD9E4YLO5GEufgle8WeaXyo5/oJ9AfYw7JYoOEb
wmK+akWmUCaExmqpaxG27MCQ9dc1nZRlYyUoex0FhB0a5ZgURbvsGhm7XFlVYB0XilQUCYe0GyUi
6AYDc9ykMWLctOxNYPHFGMLJ8TLanbVYWe/VZZWfwNlXzWtW503Bdj5ikG8xNWM7h1cHcaWaGnjB
+8aA58Fc3WNxw7uL7IjmR9M8jwpabfT4DQ0p8pIp8NkVX6S6nqOXaUNxO/Uajq3CRN3h9FNQPad0
Xp6RpEzUvQvdHFpdc/waDBaqCjHRLLzdzNWJyjDzgVK6kBViVRM2Kxs2dQgUmjKpH+W2LH8ObOf/
LGZBvFRyZV1zEhJZ3DmTVZ781W+LlyDDht0PcdtiRjIm7FtSFRIsG7fSO62yHspaTsfMDbhd1x1U
wuc4C2ZPZsiMrN10kLXCyo6SfPbHeVrnmMM83JHQBnKkb3X1VuYPDijSNXqPnVj2r3GvyyBVc8F6
RQRIrHCgRlD4rXhZZoTRGu8mW4RAwA9fmzsZkhgRaouePgydoVEPLjHpqBWfccDRUZghNMn7W2zm
smEHiRr2TC6D/IcecH67Fjr5NpXmLtoIERZLNAwj+MHOAB9jS/oQ3QnzID4OusDbkReUAfRO9ci8
JuUaPXw+VzdhwRzZCzQpUlGt6xrfuBIAC+5tKHb/6LT/nxhdDj+brm9+/g8qyPZ/+D0CuA6E0v8D
xaS8ztg+LybvXmLkfB9LyV//wT9KSUmW/xBFpmgGpDBmhCtS6R+VJDUkwWc6/5AvMjODtVr8q5CU
9T+YXFAqguJiyGl+mGDK4h90zqEloQKUmG5Y6n9SSUrruODffX7s/Cp9fpU4Q/75hyHiEEog1CdR
OlZH6XI6mlf5Vr5KEUIcunvB/3A1fjOwXIvR3xzjl4rwwzEAx4oTmbD0i677U/Rgw9N8+vovr8Pk
3/7pMxy+YRHFKiz8aeVo3ATH4bE8lr74Gr6r33LnEFv+9hBnJfY4aka3yC0IEcQyV50xB57BUMRL
+qbxeK270s2tZtpno7Cd5bbd9TNaspHGg59BdJDtVY1C7W3YOC4lJ82qGhMWsrk6SGNXbhWyenOI
MdQTOjgROtHmUGV+RxqbN+LBhYqQVF4/So0TWom4sURIq+gyDU+vUIL1TVu7TJyijdTo5iP1PphR
opzfJLbC76OV8u2pNHULBoBGWAxPdRAJXrZmnSx2/Cy02/mQbXQDUEGE70kKb7q22IJ6qzw2HbqT
ZH20LehHgwBCuU1NZnnhlGdXGNPeOhzAuNqiPrmV45oUst4yb8MG69jQq72Na7P7k4UTkWGi5ps8
ASnEpKn8USemcgDSX23ksis8DTTHiS6B4JZArDZtKr8QOiJsus6M3YHWzsVAvvrd3Myqh5BlPGRW
Ux0J946RL4e0E+cWflZCPdbluflmpH3palRiTj7UozNGQrhLUcVtYli0Bxl8FxMzrG/MlwgHoV1h
l0pTeRmW0B2N9accYc5FIgumBza73nz9rP59ovavN81YZ+Af3oIeUFDfzzyq6kW81V2RMcNGdlPx
m4nnWQDPv//+OvT+8PeN2QjreX0VaFzgmtMvkt6brug92EK/t6CX3UTFQbWJG0adONihi5Q0ivd0
/pfh5utT/DUV/N2bvk5GP/yGROgHuOi1dDQkeOYXsXFolm2EynBqTfqKB12/HmPQVruQJt7Xx/zs
sq6v7YdDWkGhRaWQKcdcgXkfRnCSkeklTtNz5jo5rRtmzYMnRNJ3sNBfwYW/O0v57JA6/jNLsHBd
1DH1VHvHlMNbWrSFELhU0lCYyp2KUmEckKRuahhPmiolXtQsjE0pKJd8E2sGorTHSCKJqSEtW0gi
h4Tqp1GoDqwo31ybVc/wux96NiM2uk7HCtYuR5C8bj5cjzhyEaNBEyF+R/uzl7df3wP5k6/IrzbF
h5ugsxMmxC9cjsmwaZo7Jr1BRn+tt38YDH11X6GBnZpeGR2oN0ELCI4MmuHeEMCEbBtCJ9Krr3/J
J0/D2pP5+DQQQVEKyyzQat+UpttjdFWOegVvovSscff1Mc4giP960/T14B/OViKKXpKyVT1td256
uBx84Tg7jGdP6cWwo5Vv0xjZ9S5ELk/0cBPaRCY5p9q1NtZ17d8yoNvN3i3ggtM+82S7P3z3pT0L
Afz3Tzv7WJkYHPuk5adJJjNPUi6oFC8Axjlj65bvSkl5yihozwiaXZtdv359RT6rIs7TqqaZfgih
9csRQByOQtCx7UQnO8e51p7Ke/Yey0E3k8tvDre+aL95rvWzpa7tsfa0UOiP5ibcRo5kk+7kWKym
qEf9767lZwuqfraYsc/NItPiKGCyN/Bhds2xdUDDbYNb677YDnvTZ6vrEQLjCbvkG1HPmbzm33fw
fD3TFEkUsZgdyack0/glTi4TBeqND+e+i07jCAFJu4ssR4kbuxdTt0dSSsdN/ubpttaL+LuLe7a6
4VYsi2Aol2MBuImA8QdyMk/44HwTM6spJk5i7Abr0JTP63RwNVIXqepn2mph0HU3CTMv5r5o445t
+0vWQIHsNMPL00NaPFlohUxr9sVpOVbz8wJ+j9LXlS3Dj/BgQ5X36nZn9jshoZdwYxZ3MqPPOjvU
NMD6ci9UD6140ye8Qsp1rD0mMyFTy8MoNrZoXsv8wlIavTQWGRqFN9J8qWCHxhvpzvGbQW51G+yC
5UdvbuhxHqSsvEIJvgf6d4iEwGez6yn1pltWPj304ugqVLvd1I6rLcQHhhG2F12hbycSRabxhnJn
nC5GvXeqQNwRqc2NUmdHw6MwSY+d1T9PA5+5lswADNQnZYzeIqm/qEFRff0efLbsnmeZWmZMiObC
smtu4oMm20yxD2jPD33sFFfSlpnfC4m+x+lef+wuxlv52H6z4H+2zmhnb2Dcz0PPDpYXXriSF4fm
UwGEsNkFwMYfSpnUg9Bb8v16pWaGX8rzJF9/fdLaJ0v8OXpWIj2BPmqzHKesv1gUy1lEuhoZHzWk
8pvGHJAMaTvSsGx1eCiq0bUIxMARhUJmo/Z3YVv/aK2bZToQUfIcATJJYuiVxp1Gr7FPAl+Uaj9B
G7CIsw1pkUjdDMxH1fBADoAx1WFTgUrsG+xE4+CZYeSXY3LBmrtfufIN7S8pW93xpyU8SsE+bBo7
SJ+IzxL1y6D3KuWW/jkm2u2sEvkc9cdepmCVAbOn33z2P7s7/4WRbQqTOTBqOvak6ZJXsYEZFkmp
C9cAb8mFlBNms+VK2Za+N5vKNjSm9QDfhPz4zU36ZA0521UGI4YJhtPLsYXdkU9uMR4VQhO//uPy
31Wj/1oitbOPfMr3t2ohOhzjphafpyRatg2cS68bCvBQjYVrcwg0v5RQqDTJJO8NAin3GU5uznZU
mHAQFyZnPLQmeB9fCnRj2wY9ciDVapyKCbNdVwKmkYFAPuRoPeIAqb2hnT7xCA1Z95YOIzT3r0/n
s7M5qyaWXNBN6LPLkYKFhCEIW3aEryWd3r7++599UbSzmmAys75QG16YeT+eLL90NE9wSHpgfZC8
d+HP2I/2xXefr/Xj+Juvh3b2+ZqhrOB/Q+sQhZteCp5NVffE/Jq9Fwnm3XhT4EAACDYwyG0OZXLZ
KP/Nyyjzgz4UZXE0SlU2U/nUxQaoRiZgQREuCev45u8r6x/63ZmdFdPWODB2ATJwpG/6LHrm01u7
G90d9LsHP98bB1z1Nlmmnrkt7CvRZijsvjH83WAEek1f+Wr/+fX9/KVS/t0POXu59KHqLHrb8zGV
LtTxjQxGcp5r24if84eWYBJf3xgHVQaOakPF2iORiO+SC0HcNPQhRJfAHek9fxrCLXapaN9/o0uV
P7nzq+304w0AwRUKg5rMRwaKNrEYqfnQJWDbhs3ynqYNY/SJjuubcqrHjVbtlx4TGnqAGWkCm3iY
Ba7W7lFmzcZFDFhH+65Y/KRF9F8SE0PgPn3CfWOiBzH1pfcHDz/1o07V9s0d+ezUz94wZsPLkg86
D/2R7NDjeNNe1OTS2cUhcYutdaH/qK+SbeEB6rTlTf6guYod+tI3ex55PcxvHgj1rLNAAxGx0MwK
MmePVrTp0ByV+FBBuyLH1OUNqEC+Sa4SITYzMWC+ZdskeFhwrmc20tLAbqEFxk8Yh10cru0rsyXO
pf+mVlA+uzpntYJGTlGOPnQ+BqR6asJFd9lp3WmZD03rDMM9nmE4wUoDl23wu2EfIur0NEhT1UaM
wYYDB/DN1J+Kh6Lcasq+JeEGwm0GvSAbLlps/EgM4+6qLU7kiIBb+U5f/9kbr64n9GFJKQyslQQy
zEeytVzGlg5Ll6vZhmvYi8sa5kIScgQ7cOm/O+Eus/Wd7m7SHZBOp9qzN7A7J9t884x9dpPPFtZB
arU5Q1x9JJbv0ABLNMynfNkRlh7juhtFBGWnprTgtyRexZB+bo418OQEakAWIXaaOj9MnhemWtFc
EE0J+TVAu6ezo0BYolyPwO3FgcCZr3/vWYzwvz7S566EVDBKY2zW147aw6Hkl9gmowN/rU+J25eo
4lxaisVJNO5DiEKWK037bw792Rt/tlJ3QpCNco8+UbkM7qE9vEjb+QlYV3FKvK8PoXyySVLP1uCg
MUaZAaXEK2eHp/hB8esbWKv7YjNvK7fZLX7+kl1JB93uHoQL/arcxPe4Px+sPQOnU+hQi/nhBVum
HbCKb769Zxmx/7rkytkKHCl43yadH1Ui32NcW+/LwJEsn54x+GZGqJS53iy8y1eir+FWRnkbuhh0
tY0qec1FMvjW8C7KV2ikdRXa6bU52XW+rypfIXlBgj+KEnzLiBlH5fL09ZWU1h/3m8VLOSt/lJwG
3rCKSXtH87PLeiP5bOC8/j70HvmKbqaN6os+RvdD9vPrQ362sf8vxqlGgHY3cMhkB6JtOpYHGPf+
sFPc9oIQAvbZQFscYx/u5isJlaeTv3595M/O9WyhHogvX4iiZBCy1450RNzJS7bLhfFN1f3ZNOTX
0/phwZLhgoplzd9vqeUbV3esm+pByV3JSy5i9+tzOEsJ+vdTdrYqouWfrSXjINYtEc5IE/oTpnbH
amz9h+iWu/Aqvfzu2/FZY0k5W/XiOoiGYT0jS7K7O6By2+FR+ImuU7oAhmp+N+T5pAb/9QX4cOEi
AU5htXCY8KF8GW8gKL5PR2Or34pv5Z2waf3lob/97vn77IOonK1PEaEY+EA4GmgjtqEX4O60t6w/
dJG3QO2UEge00wkRYkImgYvUcNmC33bU3FmjYx+kXZpB/nPpaojIN+zWh1w6hidzvEIHSWzfNzf6
k432uXkt75GGKGogHcc9YmIM3X67oOwJf4y9p0j8A+WtH65irdiV+iH75UC+6ncVbuvcL7+pKj97
2s6tehKmICCwXKto2IgQp6drma/XrYYwptfoK19iTaoPhggqllX1m/f0VwPlN4vSOnb9+OWvIICa
pCPIR9E69WgMVrShW3NfVoU7GjW+sBcQz7rel1krL63mQiivRuCKVLMP8ngbWh7TFdCzxUNf+TjB
JIdCt6o9o/ZHQXDb1I9zX02eaujSLcoIIgmvFhp51nZqtxN4BR3fBeODnz0ZtQbL4fhALkjeQ79n
dnYZ3pQQ9BQyCr652b/O7HdnfFbCmpIq6IRHS8fBTb18b/myV24yv/IL19wsru7qdnQz77qD6tbH
zokuuo140K7mzXPmVfdfP3G/3urf/Yiz9VEHsYTAkMuugT0iF/THLOya3CdJ+R0FyEo+ZH814TO8
hc1qPb3QWjEvm3sqHMiFkPIfkF+cAD0RAostYzpi9GtNJ0zvvv59n/VV5LUa+LBMxAzkjVhZl4nY
0XMbxsPYPLS2cDFte/jLO8NwuwPNCCKBde/rY356Y86W23zpI0OTOObUbyJ/nnsn94bWTwwX3Vri
V6DCBVu/Xcz7dMNxtemRdjguhJ9h78jbcVcq1IHXpX4p9I5+Aqv+9e/6rDj+NRz7cC3WeZqRivwu
whV3pR1tHiSfxcsbXOhRfA8AM3iL/VNi5AFqwkObuqm9zr2fvGojOe0usm+/+SWfrFOy/Pe7klf4
j/p18Ya3j9ic75Cz7OUcGw3h1K65A5AT22QGPLSP6UndJhuaD72NNMYWL0NPmbf54ic/pAMeiel2
9vTb/Dp/D066cFXBfW+l/83ZezRHqnTRor+ICLyZ4qEoXyqZCSGpW0Divfn1d6H34oaaTxQ3zqQH
3edUQpK5c+feyxhbCdqCVPl/j87vOu6POQuSgY7Bk0Aw8z8K2ZzqPQpWkQZAXqPhZsOFeuI21DW0
oCMKDH+4h3+V8h/P7e9s6MfgNAffFog7Y5rU3kgPsZtrjnA2WD0xrtLGqvie81928HeW92MQkMyq
mJ9Xa4XF0Hmt0VqTXRixRaMT5uvKvjpEJ/4Fwoj70BItWYvMx6tgbW9+z/mPkVOugyKtjJFlC57x
emBLJphZGudiPRxjPXNDQ9iYyrUG8Ped58dYPEAOBJBk6AkfGod3BT25FR5EplBVo7T0BmEei1eR
P55iJ7hBx38HA+6NsVdSyO8i34+hIdYLCJoyv+aZ0W+Q1Tz6KqwKNq4Qaxnk9+z+/PmgEruqx89z
ZmzTxl/oHhqKBWuCjcdfuxZ+n/M/BuhZuk3qeYE0ZqnOJ0ttibp8i7RCpXVGg5mDTpl/wq3ouZLY
MYv8MfDrEeBwDMdqsiW6t8ukgSukXnj8MemMeYw18QhhHJXVU7027oHua1sk6pUb+5I6TRRWnpQK
Y4MxYkCjUm2MrYSVW3uvRQrZjDWRxfk7NWaFRoc1mTLqjbRaGpWTGukFrnFaYNYGEEU2ZwI+bRCc
5Ccwct9ZPTchrnkU9sMOfWnUinR64+t+3zR/2/6LazF0V+Bw+/9lEbSRmYPX3qFA78K3yCscmBqp
xOCtFkqMRn2HfYY6fOWef2zN1BuMxrJR9nNYXbJgVI5FDWyzA2LaRmhaC770vKN+rLyijEgOo2EG
OLfJ6w3RgvPRsdQYHSBup9bB83Gkc3kq9mS/EZJWPhK9yCJjaqBSfx4RQGuY4xwJ5U7qifOtsAYc
SQ/qdwbpZap1WmzAolzf3GQrJ+JS9QAKEEnEDDLjTZ/UC5T9kamyavUH2cI7xCF4+OLBk0UdHe7a
O/xH+bzxvmvDzvPwY4YZhS6aan5fmDJfxq9JLxD6w3nVMRowathhBAXQQK+2JnjOu35ZbvQiHyMp
fJV5CVijCXe1vz53bcsz2I1YYGeh1ZF2oN2gwiKaD3XltvGSa2Py/74kC3NLknCY2/GsHJGnprUZ
/ukabVBbqI81KvdWIdWPpcso7qNoo4i9NugijPUUVwETLAA7Nrwxwl0B4y4hWyIsa5fspV5FQ4GL
X3WYRoFR4cPD7oNLYcZ7/kq/VNgg98czt7Y6FiELRgxVLiYi8o8xkXCRo2KoOtAvBSTQNFBprLzw
cUUayMZwa11CehGLfElAikcwXnmXoMB+aA/+vdyTIwQJgAy6VXbtTW7kVGr0VdsQoHbhYW61evMU
4mbz+JVXWm+Csog5XESmiWqxWPovwND3qDZxL+QEv47JGuB7+MW5xaU6hGfx8h8HXIQcZRASMYJ5
rBcclE/Fv7W9ioFETu0VVfjLPrNXcIrAeRDhu1TozOvjYVcSIjhz/rspQoi8TCBsMt6xu+aXZp7j
+ik59nrqTF+KG1wzq8PC2uUGWAsiqqTlsXjK7cej/745AIn+d/AGIPvWT3iADuH83neXsLy3tbB1
Mf69mCx8w2R+BLUSporNAOsQoIBYt3FABNGAbprvGCj6h+/v77Q9GZMxH1fFxjH6XUX+37g2Q7v/
CaSgKgVjN+CNMJcwkPRgZwIqcoo6c7BjT+lbyavILLX+SD/7z5LbyFpW3CNHuPS9DbkTIG4mNLPh
6qFF++GLuye1WrjyRyHo/TNYO+wuPKcbS3xt8heRKSdTMIwgHnkAoBjxLdo4S+YN8tsMLO50VNsq
SlvjZ0XhxS/MRHobmkvwCrtLqHwyo/V45ay0UoWliE4gZSnVf0e+z+jCHhiHM1lBJbATVaFcdONY
FQZ1e/kI+sQTbFdUHCmoDR/KuQ7R7HOTQn+VbLUt5s3y2zsvAtYE3x4ePGycLAYAwlhfoUZriQlj
QVXU/0JJ4hgakVlu7JoV8BAUhv9dZNQY1fJQYDhJjYwI17PJDE0R4HxRPxUqWPwGyo+66HY6pmIf
bKztleKnIC8iVDLWPCWN+LKtO1fQWJWl4fmqxYewU6Odcul2rcXs2Ff2Ru2jExhf5+qz3oVvEM+F
CbIKqQxBMOmXxk331RE2mDs+2NjqK/O/5NLydSc2WdTgGGxeElCgGsB+WMDtCE2jMxZujCKuDbMI
V60CXQlCM4yXiIDIhbDmnWRqX4NcFUufPmywJCLv6QFGir3WUCVcOWFo16BakL9W3bVhKYMFxBLa
S2Lc2nSExQoAcRN/SGmhhl0COD+E55pD1OgNeSpQDoEazhmurioHGdUp/AB/H3qnWoa6JjyJWh1e
JiYjQGFRNhX+Fbo5fSY7sK59T9CETTqQAGwS3BWIzgPEC+jhML5V5FYxri/S91mrNIxFeF9AYwAa
GzHjWyR5jstjDEoYR+OqIVY6xXfoNgnR1i11Di6/7BR5DkY/YnIBqWOm7Wuk8p88rxaFTkEHVa2u
jcu2VvpJ+1CsMPLnx0Fi5coqzBTwn6PBKgFkb2pCWkt9DJWeUIMBmAukRcCxrmH2cRIHu94nIqxf
QOKAkQKkofFPwFkQ1nz8DPPa+O2FF1GWbipJyH08QltBkTXGmWBKLAQ4ymxjgJU2HBQR/33JoYep
A+xP5sJNp49GbEMPZt/Y3Qdl8M4nucwFu8Rid9QNsKnHL7VSsgFT/t8x+bQPqyxokdVao1Efhh2z
I9fADXXGhZWcBa7IuMusx4OthrtFdE3CpJ/grolUjB1vAly4uGC4jVME6p+gQ2kVlXUCtjRvMTIY
xSMHYVH4sHB/RkggcQ0MXSCOFKHl0lRvUCmBMBZat6CvPH66ldatsOy1iBCUTaAgjJak7Eww1GK/
2AymDAYfQw9Eo3P42WQC7IZg0lSCvsG7LBzOYqcIwaeETblL4Waf6nHlRejDCTHcyBkXEl9gHIJY
KEE9WS8BiGrL0QgpD1gP0rzy3HuKaZ/tfIqXx6/xXQj/ZZ0umV5gA5c8fFJQ8kCOtOdeJZu7dkdQ
bCmdS9/E3JNQu9b80MNTwzW3vQJZzJgwqJ+efKDmAUiEhNXGvp2352/PsjhoSni6xa2P1SWP75V8
a5Wt8LOSmyzFKuFwlhNwXXGxgDEy3M1QWGeyOxxmauVJiHIjrYzH0zk/6W9vsDgpUoJqajPgDeoI
VB3YvfYcBfL8rhkTKwlhY/n1eJzvathvAy3iKURhROLn2Bto6R7zdwgyPgVnyUje5Zfp3r3FG19k
pToM/4t/NzyA5HWZCpg53oLiv5c4oZbosj5pCrINEXAa3IygnaLSu+IpsdHefN5KO9ZijbSIoB2A
ERCLxtDVieM16AvN9angTbpk9uCyn9y73IDMuw3jX/t2i3gKaaGBQBwL4UajjrjpGpM+2KGZoNo0
moUV6a+SFmiDsdWWXxtvEUuVNhp7f8R4HNoxinqDnru3RS1bqQoLS3oPpB9aIaHx4w0q6+MhAHuE
2AOYK1vNCen3lb6k7YB7zoCuhQWYJG9c/0c4l05P62G3UT5ZC/5Lxk7Eww85mE+azszdwa6OqVu6
EEs30WbfdTvobun9UbbB0XJ59K/h9bBxxn0H8F+21ncW+CNVEboaVtOQ8fTwVV4SExJxwOlPvgW7
YEawp8KmQNtGt8emKMiRXbLEqKGb8RrAFqw1xh2HAK2XDVBFUOqi4WihR0futLHtV7KKJWtH6klZ
+D1mHapljClqSPv+RLFKXcBe2ylnVu/2nZXqMATaGHDtMy/iTFkVlVwyNO6198mL3zgdInWJCcN1
y7+ibas4aHqJh8aKXtOtvGbl+r4k8UBGtI6ZecjS8M+xPX9tGDK74G38x6AmLiJLGbND7MMdBeEM
hcf+3DiwXXpGR1iPPRCEbdhO6JUmuMk7TAlt2pJumyXttZdbBBkpkvq+nNNCGL0r+S23oNKJNKHY
DcQNd+HGxXTlIP0fNkEMzS6lRHEnHliI8sDeobcfL4i1Qoe4SMrIREGZNULakyc6eYWiV3yBQEZ1
9LnXdLSqFkYNetsZEMsUoMBQXQP+ojBn3FSkp66/sba/y5JDewTLsuU0cmYaa+KN4Kv+CwdhhegR
ZOQLzSUo2dgChPiq6+PnXguISwYCH/jBOM7RtjRQ6VIDi5isA7yvJV/+4whznP8RN1LCFUWpZHNR
69NPdZ6DwFIPqY1c76DHWrdAqN03qclrV5wlRSAp+ySW8x7fATxWo3uRjrjKXRonM2NnOod3iNkc
ACYt3vONfblyXC2ZSyMcY0eRJnOto3ThZCIYApB4fzfroPOx90vYXfKTeKqbmBGnCiQHsKSeQ3S8
ij2tI6ipfza+0EowW/KQiB9BvRI2LF7H6AW2OjHqDlLIopXh3lygUqh47FWGwUrv4nQ2+RP0TYD/
sauNbbk2/iLu0F3M0yUToLWJi8FXcu1cSCJ2W62VlbNBWIQWJqBHuJpQtDcdh6P/3jl9riUn8am/
BG7fq4w1wNkU4kyTJn48ntCVtFpYZDBw7h5oOcaIHYT3UBlCKujmTgNbzNMWR2E+Z35bFctwA3GE
kCowZbi2fyQ7qKI8fvSVyVpSH+RRqFK/wu/6/QTL31rtqENYwgl66+BcG2ARDQpaKRTIUUODAsqO
h+wmn2GO5HvQ/td8j3EpKzPSI3Xzt/CQKyGfn9fcj+hTtwEbjbFCe4mQ6/VwLrlS70WjEQ9RCOkE
fQJOjQHn85DfQuGWtefH87iypJdEBga6WJEwzyPQB0/YMPty8/6/0uSCeOm/rwRxHjaFvQ6Nzsh4
J6f8zqE9yUEL5z0+bl3j1+LokjEA82iGAFoPgI/DG+C376SXwYHDLezDS5SPeaKGu/KI81MOVBTM
Hs/aSizlF4EAYiRTC31rZOcO+i75E2Mldvshbf382kdZRILR78hA98hvJAUlNlrQwNfhP1pp4+nX
Lp/fLPufa43q6kGMoZw5nsdKZSCC12sTdD12ijpNF98s4T0NibVmo2GxgigVvnORH+PlwlSWMZRY
PInaMx/CHkqILVEDJzz7sIs0UQX1AGDeGG0l4iwh+WOTSR1E1dChxvUPQGL78Sdf+SZL0LwMAayK
oXxEZ7FWm/FOFfAvvwsCFEs3sOTfYORfYuUSJJ+nXQWxdAnHi1sAyieA4xa5zS07STtg9F3hDBvQ
Izx7xVyFDRTYLqIJrVVgXYBov8u72mhVydmC0qw0c4VvHMyPj4Yuk9wrcLcDogwCBibtslaMwqR/
K3ath5aMhsKW2bjhQbR7u7UpHfmfzgNfJrw+nvGVCLyE1ke+IDdMjxtkNZ5EkG0idBpHg8KeePz7
K5v4u13y4wULGGdHJZWjBKNyHnWASIpKnfzL4x9f0WURljB6KBY3OEDw61PyFnlhsxt8S3rryjsM
DkJU+QFPaUN1q622VmxZwulHSqQqhRpwJQLPZzLkMyEFbBEcqHqjBxkhvYxlnQaHSkvusA3ZeMk5
3v22YhcJBNXAe7ieu6Zl//HOVWbPQqjRLB1S6CwEEuy2evbfcL1/PNwK3xEWPP8eKA0l+Vwu4SWJ
NwGGNShqfpFMyBDp1a43B7W4oSmKypZ4Gr6C1+E9OsITGnDh0+Px1yr2S4w6HIEhtAxZKG8w6Xt7
bw+Byx3QqtQFI/eIi4rrpwisbXah9eQ/ZoXsIi8Qa/gpSXMdZcb6Crvclcz4XOwitCgbjXqld825
sXzj8RuuoQq+g8GPPcFKJdTYOwRPxrx3JnL5fXMrLXKJ9sLH4PlO7oV27gBHj96PFWjk8P8A1V25
Wi+h3krdcxMf4SQHrNRmYIbQOlPmSIk65Vo4Ginkk8rxv2Xy3yvsx3syfsYqTIJsK+S0ASLqVz95
hV8w+/x4HlcOi+/p/fHzRdn6Ul1jofi9jjYZrAGb9gLOHUwvHw+wFp3/F4EdQCGtEvChdP5pctgn
OlZTyz9xz3N2igoSEKQj0J0AX2NfuGT+WNZbhqtDu/EIKwnrEllNCWLZkSbnPZYncLzOgj38DTaO
wrUqxRI5nfoCmU3J0EnIQ5UUTnajWRN3It7hFL1RzE5+8suTWN77TJ8AAS6M8jIrfJbPeXmXJ2iV
pC8ycWCq3volWpOChk5HNrkd6h24TQleJ6gR7wxWr8CCxWbRQ5TSXVGZIRDsZbexylZOmO848mMZ
5GIW4f6DPGs6NsET11ygcllHJgd9FLLxFdaS7CUIWyzgm8NEEePR9/DG2Q2KYAOuxWqyR16gPV5t
a0n299//fJFabKUaCvRe2ErnluM/mfCJRbtesFNFG8YvXom1uA8NNDRe6yi9tALEp6hTzYLWLOTH
Qtk6Vr/LI7+cOEswdpvJQtjMpT863gkjGJW02eW3sr2U41H0WdgsDJr0zB9ZkKIiAqk1qxonMz+I
hcUBwBBCBmuCt2AyC9XAq3wEf4K2yTHl/xYkMSHVRwh+E0ygWSzfSHNaDQFao55hLEN42EcC6tjo
Cl4r0QLeENm/NEgNDDx/+WRPJNTN+kjleDeL9lU56C2kRyegB8B6kBuP5t8ef4+Ve/t3EvDjcyT1
pAgF3FA8Wquuovu3cyGibxHr8a+vbOwlXnzkR4ht+RXisPBJN69+sLGpV/K579vIj6eGkmBQpgE+
3ZQeUYjPQxvGFGqwKVG1cn4swd+TSFgh43Hd7Ikj+Hr61LmcyxjI2OG4vpUCrGQ839vwx0u0Q0Io
qUORsDOheaLGauEwduoQ0zdRrVNOycaWW7nFfJdBf4wj5nzLVHyMyeKAl09eJXhVwdf48Rde6wou
gdkK/D1prCIsIFz/jgxUI6FShzQqtSsHqKQdyucGVnxlZ3fglt3mXlnxbRN1tRIWlyBtVq6akM9D
lD7VJNWQxfH3bCd7EXj8c2NC0SJrMkIDsGLlVdq4TKzhQpcA7TyGeZUsYFUnTmf6Vm11HrlFO6jS
64IFC2CgeD5HT/qP64SeN8GP7zeONKoqGbZo7w5H2Y33gBTxJ+qSqIxGPyun8fL4U65s1iUeGyrq
HUllLHp+dsYFZIoIt8e/vBb06XnIH68Ae5eGgxEOUoy23cdcjUpqCPyLf5Q4qIkJgwEjci33nwZa
NMoJLWS4y8MNTk/h2yLmjVfwnMF3XxtPs7Lx6PnvfzyND81VYSK4T8FxwKgv7T7d/20wmawu290+
3Ei315Ym++8ocVgWec3is1VM7NFsp9VDbnTltEuH2YItdbJ62NiEazdEenF5gi8YO7fnZ/oU74K/
5wL3o3qUlYMtImwMsgYPoedg+WPa2BxuktKMsMsc1qiteZDAiPfsK4xboIYKGmy1A4vSCq6JRZ6k
E+WEijriSqFsPMFK4wYmz/8+ARBAADrMrwnMBigypQYjNBWcdW0rJs8/9L8pAa/M3/LHK44y6eiK
QXUphhF9iqPbrmO9NhkwIBu3DTdOxZUiFr8EXFcTFHOlATNJ2bXqf38y8EhcMGugPTLq8XELN7X2
PovQMVFTonAsgnNTG8BtFCDYRk50qs5bMJ3fbyf8El8t+H4axBIGEN1aRXZ8HvZbwPC1n17EjKaL
W4Hk+GlOeuL4e+fDARQqIMci3KhX/75BeWURBuAi1ErUgAFGxmovPjRVFCCySlCzNdHfOHtX7vnw
LP53RQ1TBs+3BoPwqQFhvTZ/h4eIjBqpy0HxfjzAMA8CPhbEOaB9j+D3xSo61JAjBbJQ5uN4t1Lr
4Jc4aRYVJRjj4RlidGJ5OBodpcQD7FGC3l2s9vRd1nPqnke9TgarbV7k0RYhLJLuZbNDux13n2JP
eRCf+vP4gVbCFa8sIsnoR0Fa9Hig6drp1C4/sEZ0thhLEFTwKTYKEGtTv4RIV6FIRXSPK1MzPgu5
U407OofENPQEJ/GtlEeVb+0ohLs9mE3oX4asm8v2SO2k4Ua/Z70awQXv8QuvaJbwS9g0rAOlAG7W
tCfA/6UNKjN6jbJRUyTR7gQz4vo94fYRd4a7qIikgtyh7pfC6rTBVWIPFwBV3vlZuLEmVzbWEind
Fnmo+CUehhphZNeA7sRC5lwCoRpSnOEGaGeOML9EUnkReXBbTTspRIgrJHuCPY8vXMoQtZ6No+D3
nJZfYojbKYbcd4F3yFqwkZhSpaCOGwpbHbQ5BPz29IvYk5Ud1SjzQQMOplV4k9rtuANs8szBAMwF
5Y/H62IlPMuLCASnILZJZQzTme07lKXVmZ5Ae1sNrZXcnF/CgoEd7XhmvtyxEOQ6BddRS46xK+rS
S/rePbMvEhQYIO8U7BktUTRoXsSw/lE3m0Nra2CRlURMkWRtN78eYCHx4ECWXYHJUUE22jMrAXzp
fgDPQ6oPYRcCJRbRLQ9IBzQZreeNbbKStMKk+d/QXU8BJTYU0nwZHk2s2t8zU75C+t2Qe7XVJ7fR
pNuIEqZwTuzH62GF5cpLi/yjncIpz+f7MgsPWQQGm7FzSk2gG0PUAT0a1q6ILgYomMYnag6W48bI
Kxg70C7/fVk2a+goZzHy8Am+XVLpDMBc6BYbgcUfE5PSyB26IXhTZR/fYnDzkXoZW2nKCpMHltX/
jq5EgTLCdnZuVwVvOb7mZPKajwB5DWxfH19ja9y3e4BLdZB3sgt1nmDphLoU2YlmbrcaEH/h341v
MK/OX/a+NIecHzlgECpwheEQuXot0zOz201nmI9rhVW7W0pSq995EV8qho/lUAB2Lz0oLzAjg99s
52Er3n291CCX7PmmYPAm5IFgUlhvbJeVmLkE0bLZVNNkmDhPjtgvqgFoTx4hNVxkn49nbmW7S4tU
Z0TFP4StFJpgxxBkzNrbgjquJTDSIpDEPXRgCY8LW+ax7yiCY2c8N5+ciXpZ4XWnch89YYkakZWf
YH1d2UmkJa7wynrjxtStZSxLDK1UQiX4GxBcQbznHWrBsK0A+6CmVLjKaMNfWQ2DrYL8Sn2BX+Jp
x3oqYVGJzkkHEC0c1GD+rfl/6JNUq5M7oc71CaXs+rl3e1fcrMvOS++XZb8E2Q6wUfbHeUk2L+m9
BI0D6einqHO67zQGvYvNTVrtnOX9NtIi1HTFbOEFtzavvVDQa1Ala8DJmu1LhLmNu/fayyziSSuP
HTNFDXqxctraMttPWh2X1caxvXYPXSrYy6UICREG6zF4h/AcZXQaZI0C7YnZQm2sheMl8BVuL2PY
tiXtSdfggvYrufVfMKw+l7ApiCJQr8ElZE6jm+17PUnUUc/2m54583797fssspKYJ/8/HmrCJcCt
zEk6ppZiwC9VjU2JGJVebmyrlYghLiJGzQwkmfgWQCUUwye6VkfxILcMrLa3ZNBWMqwl+lUiUhWM
7Nw6902IdleUPobQt4W/XEhlWgWdILJxm1xdFMtLDcyEpkZC+JP66xDpfvXeSrwmQQC/DV6pF2p4
iba0TVcSn/8BsMJxOuEDAFizSOfANC2cJv3TKuYgmUOd6P8pnH8ruP84B/mUkQXaLznPZ0LmXSRF
qsEyG7IkVQ8H0CJVuo3b0Vq8W+JXu5D1A6ZoJy/USA88LuyNo/ol8fUWWMJUh/S3zkHZKS/hxufw
s33ea1aFOkC1j9907The4lml2U0UroST1/lun+/akYYrnlpkBg2iIER//QoUSat0o8FJfWf8RNhv
g79p4hUpvbF8vgFTv+y6JebVb6RUgS4/5GqrG3iCKlMQvZ9eaZj7cR6Bj6cPnUZ5OrTFIW7extJH
0sBrTP6SRqZf5lqXlE/9AKdjGsxNmBAWo3Qhic1BmVkZAqNqSyPlSi31bVQ6IN6a4EpmiRAbZtId
TB6NlLz36ERlLJRCaYONbrX0Z2zNjRle2elLuG0E7/pygAO3R+18l/3KbkBXuJI2msmhsplzfsti
9UqeNkZb2fVLGfNI6TMm6+D90WqBTUPBqTfQ9zWDWccHGpfhO2q9kPiGqrW6sVlWBNX4JeIW3t8y
AwMqyCSD/c3e6hqVpCw7sgEEnpKnWgRHIzjxAjR+pltGBCsUwU7PYiOJMk+UpmNZ3iBLAqMCbAEI
EouiEXBAK4RqSgYN+m/tqBfwvu6YDI4IcLoP4ZB+GBtxYwt8h47flt8ixZKluJkkrocHkA9jdCB4
EZjNSbBjIqEScZNBfalr7EuUaFp2tNjwT0wdirz6A3FwNUg+p/gdtqTWGPyVk+eMQUHL6eEyW/F2
Q54pcmyhDg7NaOXqx1aMqn4EJQuB9LsUu1yEtncN5JSf6CXzLKKRQwvZkc8tuLWqFH3mwr9QOdGK
EFJrIQW3xJehSvYdZSWKUcMoY8TPQRFH4bK9pMiaVBkiKLx9vtEiXcE44iP9eyOgIqmMGwFiyDRq
AYxOXRg701GwvZdOCMAatdHUXInqSxwyEUexLQV+9GQg0XkIUcOBFwKTOajZ403pXh9vjhWyKhx7
/32bCAsqga/miOyy38M3RTHjr8oCeFOwWQtnb62iPzgxstZaxJNeOsaAo5UgqayW94XKejGKl+aF
mq2ParuDS2eNYiZ0NLpDA8UQeWNBrh0KSxBzyzBwiw2xoRCQ4+wDUuw7/jgZ9CxFFL9I8GIHER4k
E40h+tZFY4XvBefmf+dG8MWGhpsyjZJwAaB8feYnNBfA9ROP0XMh60FxnJhbX3y2tUmfS18b4Tss
v/AMXGWb/JkFNxHUr8/Wn3QOXSs6Mrt+P45amOgpin7CnoTixo197UqyhEQTFnxoikOKyNRuGUym
QjAnEEqDzAJj1MGrAtY+kNLVK11ulUTWVuicbv9ICaaiKYaYxpCQBrskZuCIdn3aup6u3fKWSGgy
ZnWczfj+DswEC7dv9iAUmGGn++BvKJNDBB+airtxJ9yUc/bVXapEm04MpMetfLfV5VqrGi+Vz0eR
U/Kknjf7WXTJK7yGLLJnHEaP3W6XHNM9Kh8UZDHTPzwe5fGeFNjvFfZL/P0fHDUcpmV8PpgQpOTG
08qZHl8KKv7Iuvacc2IjARUSMioTA1U0QaOAaV845hIJgVtFtV7V2T4vA51FFMzOo3+SIzOvzl1+
JQJ89LJYK2frcsjQcHB9Cobh5EN6NErHP6Hfuk0wHiohteUc3XkCs96AQLCXhUxzXCMBqnDZVHwt
LWFDGVW7yYf7d9cbMAk3emheJqEBF2W1pJsLxSijWiki5EdyU4G1djnwOvwDVJl1stRL2nLfK9cS
LEmOdoBpM5pMDsF5OzK+0QwwS2bfceTpjd+brZy/t5FDC53G4HUF+ZUQHpAceE7Qqt9+pDlcYJLk
dVQKLZO+glqx5aHW4oktdRw3cWMWwzOdmlSDmnouV0RLAsgixF2ksuMp5JNU5ZjiEKQhdP3GHjin
qC/MqYmNph1cJEty5cAuy+UF8c0Pkh18O587kuhKnD0J4WAVPP8aKok21OlHOPTHZggdRrHaAkqg
TUbbDdzMwRRga+IVUQUhJR67cGRJBgUlPspatc4FBC5ONLIJfg6QuGJf49hKWZcEf/K61XkoANEy
D4NjGdE3U6UOHFe+A5WjLejmXPbiWy1zBwUm9FYltWJqSKlIPruULT/avEwhy1LCISJTBswg1LRg
6kQNmR7AXdGhAjh6pGUtqZjFUe0qCf9lx4rGyHeqwCF4gSFvZApUoWGNHopV8CLk2TNJ35qk6Twh
FixmEPS8i2U74cc3ph4TO+eE+iUMIU2v8NnXlJfWBD/qcTRIc/XDY98+VeIxDGuNgpVGYY4NdJI7
G14CyOilLDyFlRb7isEFVsxoxHfHLIVFRAqLRVlp0aFxqhCGree4HMHR+uPzKhudOPBwwx0JnJTY
TeEO1bFGKhzGvsa1he5D7mlQoZkX9ird6FBrxdINEYdFPaWsAd4CTeTxrUePWsufIUid8DYuohCA
k6lLN3hhDUiLaAmVhgK2ZMDJl9P8+E5Pe3hspD1QkhWtV4zqU+Muocu9D9GQFH0USKGd5Cm8KDBs
HMHkyItDH18LrFvpZaRhMVbCxfMqyK2XV3/T8u+APcdXMBVh34sBi4TrLjV8o+WYf0a7DtQqCVcS
atAjngDuR4fQr2413NK1EHucKW4Zf5r8W96zuSNl9BFiI8ekYvYVWxklXL6csQmeW0Y2AxH1xOkS
M4cUjLChf5vifIfXGHv0JikI99R3v5y0Tml2Ix1Aa0Jxe85XnCZjr9zIX+Bpy91kv6/tFFa4VKhT
3JDsBIKiBDZvkWYwbMogZIWlwaOBVUHriahFTmt88syVoT6M5Ab17X7ENw9hTVtKZl4eugmG7rJE
OxJnwFbcGGIYrVRmOkzPXQlmN6zeOoVCLgpf9kP7mowiJjU9dj08dCnoSYUdSuURpDRgDUMFaGQ1
BoWlIiSRiesZ2JYw0ulvA0PMSpr0XOC0XKrxkejSYUo9Yw16JklB9SX3MioLIMy9pyS9Q1WFhqi2
Adcoff4dHq6Qg5cJEIlmFYtEgmKWdJ3bXAj1DkUsXsuCPxXs6HtpcO37Y1v+bUilwnm4Ga24vMn4
6mKEalGjA7CP3ZGKuSa1tFZzO5GyIznz9aw9TNAml6PSo8LESVHsD+g41apIufkwF9Y7nIYcJV7Z
poaENhW7mODeKpM9Kk9KYLSNWnkSItuRRulaOnUN5J1B+QmTM92pVPIGerGsXOG4QncfouILKgW4
xluiWPRow3kENF0iak2iMR/4P8vJIY1WwJBEVpleYwBlREOAUzsouYvRoYd/Ue7Rkxqkl5w5RdC8
yowGF5igNGVm1/hnavoKU3Dbsk8mhe4FPEMkqLDHbfDUVaFNkcQRw+SpISWU1uOcterUhR87/CdT
S+5CyeRAXxMUOAAPolXjvGo5Fp4XsVa31aDFkKGFLKeAI01AFJylHHcBd0Mkj0bYKY2QLHoT0EoI
hJ2C+xWf9dBukApNEOyQnhotywuMEDTNvsyk6IO5VpE5wG49AUlO1Ni5PQu8ZWpxkmSBRQWB20HS
GDFSsXiMoOY1KgcCJQKBJzj1Aqv/H5LOa7lxZAmiX4QImIZ7JRw9KVL+BSGNJHjv8fX3cO/TRsyO
EUF0V1VmVuZq9mTIE6VonjoCiqyIS3TdFX/5iikK+xK3msSDDHPvXW9kTl+RUZeW04fohsvc45aO
ITnQx+KV+ZEouUzFrowku9EblH2teVLsNRqcMa42Pf+uZTvxlPTYyfDUvpLs3OHUnTEWTSwvnsp1
p2XMkuJXk1nRF+5SnVP5pVilTQUS0O9Nw1M6KJb2BeuoQO+OkXCjmIW6ZnjSq3M9eh2WXQIggGDU
glis/r4+jQh80v7GDmMZtiTnlR4u3ZbpDQkhI+JlWbiPytk32Nnu1MHpl5nAaneQP630xyT/oWeM
8ZPfweKSYAW14p5C8IJoFoN4ZVfZmqOqvqJ4dvvcRi96tdceV8XGGE9VeYCNioqzsXgtvr8g1GJT
mU5dc899SPO9WJ8rhhYxuGO4U1kGG4Ky39okf4Lxva/RAf5RcDjW+Iv0Ld9S7aNtNCe6PHJ7J5B8
U+m9oSm4h9LlVi/6LuIbrSP5IphC8zrpjylxR2XbQkdBzzmiWT17nfcprh1eJHeUmCW7kM++KZXY
Sw3jy/qMWy8pV17a1NEMdRt1+QErqv34ePggutaU+QMJoc2K03vlj1z0Nd8FyE0/z3sMLxylGdxy
Oeew9GNjXtvesft9HveuOjfBMoyl07TNUQcHMEjSFlpzafqjKt1DLT906hcB0uUSstbej1ctka6s
nDgNBqG4TD4PJpiStDck4k8bLCbnSdmI2Umt9DTNjcb1VBpkdFbtYVDNyrHXhc5K2arR+2ACGQ3C
pKmSO5o9mrJYNf2lmIvvdaTgp6bmpoWPeBmfeLsKRGT4ixhwYercYdU2A+g/oKV8MmvOb7ajCJiC
7etq3YvF8tWSsVI1griZLvP0Dl+8aUTnyHgHtsXkqmQwLpVwYv1o5zq67HI52GtDPDFeHBS2xLjX
U+ezkUh+JGmyYAG2VBCfLMfvZWgGUvglAxmAtm1We2+bT6ScBnakEnz6eJlZBApLsbGe2jbQi3Bf
29bfokWaO6bStSh3YS1/KSn5VQlftT42gVpPPDGQ+Zce2mkNrDtCcl23NrZ5QPDd0IWs7eeyzIHd
4o80vhb2pyq/9uurWGjrvDp/WokDUHp/Ib8Hq+lwF+NZSSvgqEZ6m1Ttd2QxypEJ0MD3bUCVVlya
pD5Vo61utFLaGTVvrNRuzdFXq0Au0n/CbLzY7rHQfdCK1Up4POGsbWl4U26kG9bOZ3KmokNTFtNx
MjrCBMs+3sXLvB8J9NmwBXsbK+Vk9Eu81eTxo6KGb1latIOq/VLW1CtT+3eeyVitUmc0XlOD9h3J
Pjh7ciXanVBOpfjOUgaTsSA0cMIqZWzcLke+tQx7utldE0qHUkm3cR0GxIy+Yt93EEIKlokWZyyT
P80mDCUio08n1N60PuXFpEnjtTNIYee2RCVRlWeK80FDXdy1xzX9TOwPWeeqOJuZHW8yDnw5EuqJ
aX/m1YBMnd55UsNVMs7400B3H7p1Jt6ZVaxNYg/xce6tbRtql9psjzqkW1QXh3W2setiGGhDP49S
t1JKHl8tb0VfQZSvy3GOCj9ZE0df3mRhfNYzY5pSHgqFAwXimuq/afcR0yH1RU2cOpsAXqPr3jp0
FzXpHVnzY/W7g+u1tPIuKbca15F2eiET9ViI/Dr3EZsGFn8TcTrngX9B7RZiTPKFpk1769rqY9Hs
bdVlr2U8vargM7N6bYbjXMa/JIOQGUpiHNli4xJSF+FvCglfmk1YP0ckiiq8gfeeXCvOQuZl9Zkb
tqo8tTtkkNCKv9hBkd9txgF6jcfZFfW+t9WtUpL5RvVvJt4SEsSfzaHZNQnXbqO7i4QyVPma5Gdj
cYeUzSGh/Kr58K5PP7yELvMY94cTFoXXxqkbZrMbNv8Mk7hx7bcavdVsjguNXDclR0WTN1L/a1jS
RiGVunzRrKcicQsTF26g7gr/hhksVSs/ND292qFCpIeU7RbWSRpj4Y6DQp0qVzXe1zjfL1b10iSo
B7piq8pOIWNozRJNrrumvTfpE7V/aeRyt/bZpzB5SE7CGkbKkxu2deKJ5DlkLbV8jzXXwvlClo6W
vC2+IRhb3YkI+yk/Ju1dt3Z0CescZB1IhrJPJrI9unhv2r7eUKkZUw76PFzXyTpFOE2wbyR3pStB
9/Y9LS2GqaPhjNhA9RmeqfRE/c+8kpxE3IX2Hi5Bim98y551UkSemp5F82WwvmSNKYGSjHajLxun
DOQWE0xy2vrMb8y9UZ25PVsqzJgeNXzp5CcVY8mZ81P3riUTRELGo7Bc2/qM8KJpScZWdzocZPi1
vMQIE5qH/3Ch+ub6OrPS1+VOD+hECoCyqzlQzTnUfD08WTY5ZQ6TTk3H10vuYJ57reAuOuQ9brer
fbbogkXWeApGSgDCQ5u5SjYQYMaVTZfdFdEuYuLS7MyLmBbUjGMtw6ndlhLQt3frJTrhEBd0PRPF
3O+lPvZtBc/M5AEkJIQLNV7U/4aksSb54jdjxR1XbZI2GKOg1XOcIF9agTlNUCiemYd8iPaQ5pFb
pRq9ceIa8nyZKnOnR/DtQvuRI1ycinZLab9Kk/Cl3A9xWJzfQ/Y32jLfLbKnGfuq+DO5euaSscNT
gEvDdKeirNxY7DvD5OyG5tMUuxFxfbV8dfVVsPVRbuCXelLnuAHyDd13Nnr5sil/iTDaNJXxWnQ7
NT730jvp3oE0EVJhsV2PCxtP3+pd8m8t+6TkdEbhwabUjhVLamldgZNVevLzsIZkWjbN4SmupulD
b+T5Q4RNB1RpDWIvSZWvTXOQlr0HPtE4cZz5BunQYc/kq7IrnVZ/FmctKlsM2Sexz9t5P0VJoNpk
IhnrdVVUNqYyv1/GXam0P6thJCda4GdbjsotUhMHq6PnXqtvTTH9RRGDm8CHIAxjM+jj8lZb7E+F
ln2TF9vYzEbM9LKEpP9KT5W6OB1x1HwuV16Gbysf4yAKlT/JUrxqCH+W6ZY157Vz6k+t+QdHOLD6
wcwzuFru5P8MnLnSsfWW4dHAmf2hepNUciqwccPbzQoeZIvFRCZOdcKCn2dKhOa5yrRZSk+Z/b76
qhJ++o1QnkW3yWsnFo/1hB0nVlReku8txde7yAlbn0whIIaleMefkkawRPLr9vJBAbGrG8LgdySF
2fa1qLCG/DO+lYt41T6kxSfcWwmUwVUMt+78PLkP6WnQOwfmWL/2FGs9cgEr2GTFFzuOg6w6t/xq
zsebQds2XX4a0l2J9ebolGnQ4HhpX7Q0MAjPRlRcml5DzBBTcLSXaHSqFwM3pvA2Nqo3FJsx+5cY
fojqXNmJk4YSsVqxKfw202yTh1Cerw1ba9021Q5FUe9SIyAEnlXXqf+OB1dNdmH6K8Vf4foc9f/G
bN3Vit9i41S7jH4lMGHUYhK8Icm3azy7vlTmynWKnC0CA8v2NHJrXfmp9WWP6TnX8RQ2+G0cD52g
g5qcYVE6c8qrke2yu1ZHTKC3JvWoJUvqqiXeUWl8Qk0cNF18FNbRuOj1EcdMCwcaZDO1a/+TxoYp
24vM1wJkorx0405ZSYTPoOrx22oM5vBDm+5pEyT23WVyDliqtF8Ke1fr77HCAmI+3Qzxz8SgNwVg
IqR+4jIr30VLJqZkeKI5FqUbyz+dit1v+W2jnyv+6vGqw/5r7JZXHg6Zig7AcVKLD3CmPr6E9a7R
72V2avVjhVMoEvACp1DETbLkUfSWdqeoOxqCtfopQy8ntzwvXBPQrvewQ92oYFXp3D/WEHGEj0fD
jf8oSSHRhLN4KTvBNesPEkAL2c3DiXakZsvsHz2e29RbBS+zt6LaWN8Ule61+tUbP2qec2Mn8B8l
556Ej57NDiyNe80eL2FRPZH8utFqHiZB9fLNDgOCP2Prhc9iVk/lXcSv0XzBa1haX1qNziZOnDQp
z3XPHM9QbcQFUqYhMGQ+3HoK30ppZWWa8BZ9JzBZy2qQm0Nu54FZppx4vPVsV4mv0l7gIV3iHH4s
murVoErmNGFqzDCbv+rVNVo2VfEU9rzyJ4NxphR8A0gCZYH9M3mlixNZ1yW72+tK23eCWR/bC3K1
jWkel+paai9NeNZpaCtYsNzXQndUt0V+SNizHjTAw8wHt0rLXXeruAcxZ+5UXlnmmntd+qbxOaz7
QgLjDZrPLttOLP6aXxrZbzJFk7XB+ZPPZcbBJBNzpvwrxRZwc5NXez3xcS8hPNA2/eGXUybZXi+2
MKATHch6TcyXuvwd8i+j6Z7A21EhaN2x7h2R8d2987OW6cestZumhTI0b4hFbb6+zpa3MVhEXT3N
xceSnFesNaL3row2hfaUhkHJPB5tTPtFzC6wm31OW3AwLdDKHeosx+SmGhnEAIFykgvNN6U5GMiO
svgw0spyjxhO2/G+H1Pq/mAwzivcKavkAg3RUrTljg6IYTnhPJKqx7sQzmxUb3BmB/WyWWSz/ZBa
F32J6t+Uv3etI9gpwr3FvpRV6WDRa4CVKIeuAkcxLogYxpK0vsBMr8xOpUrZNPKNqb1atBWhU62O
jCK2e2owYSwoHn+ZftWqa5E7RhRE2o9u565uPGeRk6e7uA0GsYXkoAyPpjMR51C/4Buc5vh9Sael
vHdkkNfnIb3G3ZteAuAeOmnyRnYG0vxztnea/EdH10iRY9ClqPQx8SFbWWHLXGlGg+M0DakYm5J3
nu5Fph/ZxK21m0Jx76sI/oTPh8MJ+Wb6pvuZqi0npY7dtA2sdNu2NC/PHcFwXfQbGgcj3K+IYGPX
zIPxp0lp1bA+Yk1f9+LXmfzi2VW7C3vD9IIdA576bIO4HzXioy1GFMAlmbOcUAIDA5RESndNlLt5
+5oZpMgXEB6HdKBpNHdS97VapmMk+wKjwK5yZHNbInEmaUOlnAbmOZs9ob6uv1ryphJFLzH8voWs
yXMvG6UjF3z7BCO6Uema3FjFCSmJpP90wK3Pi7DAtjcFpvEt92hOoHDvSyxMkhILIzD/zMLrD7iR
LwoSIODFZyqQGWL9pm5V4182v7fXisISbxMMT2jTwl8jf5tQAgNl5Vy1wtH60EWjMxq058CO4B+b
qdstqCV18yPSTp3Aaibzp5iHNL+o04E3IW/ACB2NdbzGtbuz3CPtBOx1VfGWAD6Y13F2sU3SmCOV
Vwm+W4AkS43hjjOQGGIMc2M2v1V4nrCVtnfiwwDPiWmbt4t1qQiMHDaGhe/A6yRVLrrHzbr8PPDA
D2S/pnyU56cZSRGjf10FS+fVqS9PTiW5Yed1/Q7bajn5tMZdlpbuPMGEycOTNoab1bSCKMJnvnsq
Z04Y46dOsgEqvUta36LRa+ttM+3bl4YsYBzm/5g9Q6SQ4i1CrWh54X1AUP5h/g2ZGytOJeNQv1Xt
DVs+1rQd9z38weCp1OhfLd0rv4XAuR8XvigU3hB9Wv37rDyJZw0bAnV86t61Jaj4iTRvXVagylsZ
KVt6EKI4Hab4MPlcNdnRkGxhnqCX5o6SDC7DtMBzCLIHZMfVe4n0LyXhpvT64gBYb6u/ceTm3XeS
ByCtJItb84siHbrWzeZtKAcMfMafyEyn/UjFTz18AfIStb1JP1Va6ntWWrxk9UPToFVBAfKen8O5
2bXGCR57ky9HQdWVBlBYv9bAB2eiSb8GHACsJ/mvqm6MErmxFVG1aeaDXlGmZ+bWnZn9a5QfTb89
8H8clLjZ1OL6H7D0eOXEJj0m8RbrGNvRqy38ACouGWAoXr+NdCcTaSi/5HzlE394ZUE6u4M3b+Ba
zfAu3+FNOkIOjTlo5hc9v6e8U3GNCzcer9NN7Pr6XGuBubjh7IOWIAgjDAD36gJ1I7MMpwtjoKCV
d43i876Z8+dAWYiOve6ZoTNEQViXLsnQ1XRfYywPDnZzByqe/g1R41TvQtz52uXOzbH4NoKx9YGq
J1YevlfjkIbEGhhgCYPT0NRIDd/a8qpDzySvnfS7to7Ki2Mu8B6HRxCBeOjYHDsqHK32bKVyh+IH
twcz8tLr2r5pAnxFoRJivf+OyZqUbemi68Ub0UtJlP+gFUgACOprv0mxtvVDrgdpts0Vx6Z3JSLH
wparDyyLO9rPGX25hYibl4ptNgQcTaPwQbglUgyBk3Jftl/jr6VnUi/gplRnjLe6eVaQ+amnvtna
6r+JX1x3o7mrs00pvYX1S/1VquE+TF9gTh5Djz0g0m/xx+reu5MA0m9nzdHyp9Y4KCPFXGFt+cUO
3+YYUUjl8CXQqyk02qvuplBi3MQdnbMBQz5u5PFh9p64WYW2m//aKx1V/Szm4jAbDG3Cn3i3MtZQ
N9KzwbJD8Ss05aNS2L3NwfJmiAy2q1pVo3IcltLtjfpk/r+8k9hQkQC1TJMTk9JUVV+C/AM2V4wn
s1HfJQCIjaQPDw67KpyuhbWnDFkgz3qRgRKRVhN1z63W7Lsl3qll5RhDvW3r8E9O6097tL4lNQka
qOVNZiSO6LZGlvnFJDzT8lRjpLBsysgXTLNXhEwISDeW4lbxjxp/q6gR1ENoBYzgpOi22k6pDw8Y
LnZl4w/KvvixJW2baLhVs7NXXZr70ETesPwNo+aiQOkoXGDOW8HfLGuesmpDMPdN7OB75o+61yr+
avklVIs+JH+zsVehTmZr+CiFxzDedI6wplPWYF7cj4el5xAXYGIq6zWA1Gpyrm529xHpsp9O+KE1
mR+Z2RMQgJ8Nj/gu9TaOj8EeoHYmSLtuH32yjC8+JWhuZy9quF7r9QSmFq7jh2LdEy19qsJdyu/W
dekmpDumnG1GmcAh/hrHJ+rmtPirTY911P+i6XdCaR2BAGxo8LGgMF1FHCakixrJABHpAQ5X7aPp
hRnuH+jDAvDdX6doW477BSQWsgoqQYue7BL+Ap5npyuH1QByV7064xZc99UCTLRbV9i4E1U4GRzL
8MV8LzGqbjeh4VUsaIakmASj3O2q5Vz9mGiuMnO8Ai6DUozjVRr20m3tj8RZsEM5mh+6FfF03VwN
CnNr1xHahl8Dq5Tqot5nbVdkmN7tCLnbZMTCc+uNg8/ALdpnYd9Qu+DDjJxAUu8qrz59Mt/RJNw5
OqR0GTINAn4tFh5kEEYRRlKkZ4/8RsDr7js3P4Zpa6q7Baci4rrmnxFNYAGBdxm5y8VAt1Z4GTRx
OGPUrcXbbrwU6attnJbpnMGyAvTqe9GjtwPcbR7x3XPj50MC2v+ONQ7syZ0mjxZFwdjwZVwujXLv
/+yfPDE2Q+IZ4b96BsBKkvtsDB8KlWHhDw/xW1V/5SjB7Okw/pf7OyU+pKjWuxLrXf3oWMdmVGgl
PjK6R9rI3Ae/0+aNvbVJqgoveRbk5d0ej+3oSflFhlsesgPBxZZmvS3vDajnr8ysDe4Z1D9V+Ktb
TmYz9KNVzmSH5y7r53V2dZ737GA5aziLoHF1ytdkIi1JKbw4+aibk/xt8XuGzJuLn7B6HbBCFdmV
ERASEvZIiNNapW4vqJ9sDHbKPqq6g2jhAHEkgmIs5N06MkmAHAP1+Zzlnt7pZOSv2QqdjpxlQByQ
d77g8eZvWN/MYjk09HGq4dr9cVUueePME27JAUYbvjiE5iO7W3hL8zHL8PyO0H6Xh5wCRY3tMX1o
yFYamo3HfJOpNBaoSHKnAvGjZUDpY7Pom350zwqjSe302nZePe1mX8f2tXlLbYf3ARAUsEKJILek
v7z8xJWsLnz7o6TRVN5bYJYo3cql7S7lJkIhW7iaualj2VWvSQkd7j56t49l8cNwyyaQbH03BIlf
QM9ZsYYputiUg0rhoU+B6Pf1wERjE5qhHprhm5Xco4lZtlh9CRpz/Q5H1BLl8/QhPZxg+qOESqOt
CdTs/YRLQ97NjErVikPeKdJQxT7qDKyCWnvhcFqjc7Z8NMl7FHu2/ClD0SXizcjsQD/OsjcbcI+H
HATehv4h8UJOjBdbkb+HQjpEDZUmxCHx1QLbl+p3I+WadePhS8E9fPzCaz7OXGaNEpWhdVx0LK4M
vhyE+uJ3DvdFKgUy/HUc7uSJB5Teh7Hx7SILGhMOB+JuvdRo6SIIUITY47EOuSci1+Bo19W/ND4n
INNR5LSISKJ2a7WFs5DOxsAQt9+69KwVE+KgCU0+656ckMikeUf6WMZ+upb0EODaBlWqMTwzm7xF
R4+TRwAPWnbp82lTK+ZpgNHHGFlyNPVpiO5ETMJ1RzYCqQ399mi2jPfZLa5xBBhzvUUDBWKi1tvM
INzGYgovcj9mVoR5BjHp36z6y1IC3kuGcSBFaTq11Vdu804kAC50p1ZcnRVLdUrrSercx6Men0R/
KfgHo/yLv81MkTFaT7n4CWtspt9SGXm+wgCuPkvkx8e6P689NkcMu/TJIapwropiq/ypgPZ27IOM
NMuKHDJUhVsabxJ56/ah5ipcvyr7u4uixx858P6nqGKMiDHhJEz67sRRxW2aY5RfxQcl21KAE01j
MyLRLszsszOAUPMZT5s3cBDWdBCQQQy8y92xjP86ePiFaXf8W0Xn/idUuaz6eYBaj5jRGu5E2bLe
K1qipH0f82yvWWiy4nSv8oNHlnkgFvNQzMp9wJNg2pfiOcyuAi1jFL7K3dS5q61chn4MvVZ9dJvV
R5ynQXGQ5g9bAb9G6OYMfJThNbFvqjr6c77vVniq8KmMQJS0pz7aVyrM4U2RtrrlrXboGuNvW3kx
7Iph7kTh0O3q5S6RXhJ1pNP+Z1TfAogp6Xe6gG7ZpC2JkyXIe4aVanHrp/6cFuotF2DVxJfFxV7H
RrH4J1rkEv0iwzoTZ1+uX1NHIY3tO/7PnLm5/Tbm5EWy4drrVfdLZYR/QvmotdWuGTjh/aBzr5n/
hh6khAqsTJK1HTLrK4yXPTl9z9Gwn9UXE1lxxQpB0rzpUvTUAWq3DBiJKY2nBHYfOM2SnTKB2M1o
Wnxdk2O/VvWbaUTJXRMIhJqInr5cq52wo3tlknojEI5W/9Qo81Rd20kNasZifVvlBwTElRPJpK6r
5zyGyUUIJcKHMpC5UdjtW2ETpSdZ415MI7sA+KptRKluBzsOnSY1M2eQmzGIe/EdtWbkw4SiWlji
kxUiIBHaSHaoQndfXkLJ7/OtUGz221z2DiZtepWo76F+XcZnxs82PdgWuxNN4pYokspv3RCuSYLA
utFbxqkMF3qLTRinjf4S6aaR7sMQyqqMrU1PZBtBwikIGzKFHbO514gJbKpbbkmHRpEmx5I0T8eX
Q+Wg2q7V3wc9cZVyu2hfugX/pQZ5z9ugfrUzI36BmqIu4UrgLK0HQYd9b6U5JkZGa92c27h+Mwzl
HlE3o171ELOLfarolxHjTWCChS7WAsIi0502eJsYcAXah4jxqIzjcdd2xXGcBgGrFcJ24cwbW0HT
yHyZLMw5plWETih1YtM2QvHiiOdt2tAkg5ouLgTPqSvba6HajsUtIs31Wes+7ZSQc4xGmnGoiD7S
3dlGh6pr9Y8uHc2q2CXRwG7ckIDvF4EcXvTRT4kPsVnL0oikXqSLZuEEi1NAeU41GmeHLtJUtqQ3
aFSLOTqxp5TQdS7Fy2LspdZX7X2lB9F8H62DIM2U9QBOW1/3T7zWkd+TdAGdJVaw+lQCj9TQgClI
sxQvnTVwf8V8YVWdMl9i0pSsn93c7sFXmEar3ina55q4iYjp5gK9LZkHEd8M3euwmuhcOwFnguhN
qCwDk0W+bpkAbBakWGm1LG9go0HzkD/4FWFdw2K6WsTHrXdRY+2GJfYHFAiDymDZvMaT1wzDtsm1
XSN6AfdGy5SiOUT0zP372twq4NTB+mdyb9P89uNX3tsY1mgfdfsDcBa25bmPkrNSbXN1Oq72r7AA
uwsmlFbdL3rnLwbPoZZ2VvytCdJOJJf1M9yi9rnS1Y5dyl+yHRD56LY18he7Db/asiF5Jg0RkaDG
mxXhSpXxlZjKSudDMGA3vPWKvFXT+L6EmRM2Fml3wtHDBCVEJaHDHbsl6FoTu8+5Guyfsa1lb5AX
y5WUKPEUPfxVKvSoHGpt6AiUrHtkw6lMUEGhaxX/A/ogrqnkayEj6eyI0jIj+4AEW3NhADkd3VD4
WZpuh8Y+xPMMk0dqDCqmCUK+miOwsVqfnbirfKC2qhJIzkbgG2ss00M6N+BS8bVhqa0BHhmy8iRB
xmmjsl1RIs5D9TEptp9Y2QV57jlL0qfwsaCogTsNtPcreysFqhvDMGRPHsrBN+qHQuw86wdZpNZt
RdpZTYbtlw/RLjp3Z4rxlw/jnTFuVqvY2kj9dRoqwXSSsptUoVLQ7j1HvoFeCouWlq2XPWP8GtdP
0WxV5k4NOVmL0iamPWFHT3Ij49ap59m06XVql2TrUNU3as+P+NfVWP+FxjFDgdDSKJcmXbrxlUkN
E4xkuHPxVtbZi2ItxmWB5gZLyBnNH+ptJdPcfLyY9dWIX6UWlHovl9XjwJUJvpOF8V0bvGjaO5oW
f8hYR5NREMda81cj5c+c0XpPoijQEsiKBhQuk4XtLL21I2+HyKK/Dk+YbqbHse9IONrxMpY/Wfgd
j8CdHGFr+UVkMNFhFyn7+D0oxSIrXmv46+B3bEfI11EEZvgUKmct7ONrxuamhgrxrs/rT1KP0z7t
Xq086HPjVy8S8knGQEcuRpafj1K+0i7GhOH+mEOsuH3tZP1zYqiOgT+sOTk5atxM67f9Q3mHUTTa
kNlG82t5SZ8DMVyr5rTECJ5Qr1pqActfuEbcbo0YJbaHvZ25EIHA27WZMJd6NLUl/IQMsydt7Vxi
efKd4ovsBAlXiwpEZuquPxOc/QqF61V4bTmd12mXhAfVunR66kRcMdn4OrY3SCeo5amASPXtEuQN
0anNWq4jKbo/ypQ1GJp4zD5HKb5kdOOiPczS5zDZPpf2UyIaX5pehCawXp3YTdDcMpP0J51er8iR
M4wdN23+FBmWvu3bFQ8Q2n+vCgd4U+WJv39UYwcREw0yh7bK+mPCJFYU6ylSSCUEp9AAgfoxhVZd
LlZuPFRMSlDI27z6WhccP2bhtKvqKMpHH1Z7e875HGzBZl+miXaKP9g94EB4SOWvGBDAqt3GBJPv
2dWotDxxAcPXxWDlFKQjX/c2+dXq6hZ1DEFCaGFhRRO6AsbeVPotLAMFKepGhPZJGsSRX+MPUwFg
Z8l2rBeL+W7XWON1lhe2W8YuqTFVhdAuc4hr0TN+NhiiGN0C5qD54/gXN6Z1QxnQbMa4HK5DDKLP
tT/Da0WxsriyzJ6HDVCVHuUhbZyxFq8mMhQWPCpDv9alFiTsuexbtpJZXJHKrVWQgyjReA+LxYFd
EVHOahi7D0en97rG93dZ37J1lBBvbJVeLimAoCNt0gdqdJqJQKpNYW0aNb2UkpcjEBkqDOY0jXHR
lGAWZIutx7zdqqOEpHUGA6QRexqk6B6NubvMmnXs5+VrlsANNV1uXUtFPVyZ9q1RyByz5xuIa9a+
tY9JuVOjv8rGnj1Rrtr/OHuP5caxbV33iRAHHhMnbtwGCXrRyabUQUhKJbz3ePrzIXcnF7coRqxW
VWVkAQQwzZi/GxSiet5F88y2TmoFqxwfVfcRlXq8iMK3gk4d/UtTsmnmxYMrzhoB1ugJG5kIfvHc
R58uh6+yePG7V4XFzRePtfnSG6C6ypMMaBhOiqCXUIcs1riPw7A52B3eAdcvijtrgGRyjVhZW4Gv
vru4VROIU2+Ek8tc17EpruR2qU2Huwbi3B0LGyTV2nRlpL/XY7Ho1AJDs/vYB+1acy0niXrlURa/
3Uaasy0YRRA8I5GioYGJIKPUcgtFcCd9lLKHAyV8r6rkyxt9ULKXfKw2Reg+S8ALcvMY9ECyvong
pjLiaO1bvcr0QdWbyU7C8JuxDgnDUjACeHe6uY7lz8GnO5/Q0BVrn0kg9oAXzShk6GRqE2w5SN9Y
x42MBdNapekfLTUhGGsiiXql2cm9rxAW/Jl1L2aDTwhMXtdt9rtoVQ3J2gTF85r3jJT0xn/EiYXc
HRViy+tmeeiemg5pqC6nnFZCxwBRUUfYIUsP1jVlNAg62FQ3PU1YLtPiDC0bc5K3xWtlyfdear8l
eUIBDX5pDomEtmAKd0D0uEqS8rk2Ke8A3EKz3RNIHEpLdONe3a8sDFEomHUIEeGUJaedMpxk6vSW
mPkS9AaEdqKhejFM5N95aLi/AH5ZwIovU80/Wr4sOg7FRzpK2F50IsgYmES6l5qDoJ/LvOJ84QzF
C7mOqFk0b550oJykJTfYupSGdZLDXJIZ54R/KtG4qNt608iIQEaxoz3oDFtxryBqKcU8roNV4A70
MQaekV4Gjy9WKPvcugOC3JctwLcwT4qXrZFPJ15X/urpI5s2Gf4h1GokPFs1/57CfnBYHsYV8Uyb
qmRiGUQb5n86FyAv6+1fTVRCPfucuiUczompg8vo+RJzQk/G6QFZe7GpYlusR7sAfvX1uzQE7aMW
kh0vs4u91qA0E0qJ2FjeuirFcFg5YWhwqvMYhZXcUpfiRKkMtOm+DVuou2ezMwGQLOMgWeLBioq5
4h6yobwzqeg14S8rAVgs5ixju8imXoEA86qXIkKc0vXrTNeOdNODunuChxzwWKy67kstrF0S2gtd
8IXhv7jfI+humXRrry02AT9LqdDwt0+Z0i2N8I2Ffz1kyS6wrbVbrTgc+83eeHLR7OQ5vb1RrVSZ
MnfBdkernSPD3vruq1uyOjJQENf4wXiXe8ayht3W+x4oVjzlRMRlHe1czJOJ1Bu7NdSzPC/GLx2l
Vu02myJ9s2liRPzDVDl1aOPS33bzIukPjfUbHZgfvHsyRAo6tsYJpPeOnG7dtHlUEI2SNrnR4HR5
i4ksRD0O5wbEH+knLXx1uxPlaVaDYeXMYkQXkrWUa+lBzcq17WvLkvj4+TBxMVrvbTilrzSBAn7I
1q300hXRyiTJ1g52av+cY0ZSWxqi6fJcBNVEc5hKXM7jVgKMnCZ9x8IeEtjSfNpG56911d1EhvXm
0xi2LeJVb+m0FcfwlmK8SRDkqZGJygxhgqnsAuogHfOmW3n7qn3oumCVD1j/zHyrYSHAFLggUHHy
wTc6b0pqITuRXVn6jDNyi30+Ay3jmOQZ/TZC7WGA0iX+Q2l+SMGDbDr4i5CvvQ7qh5p/WvDySkGq
a/OapSMe0LD7HPoMb32evipZeMoDQmwrrT4pvfXkjzL5Bck4z+1hJ8W73CZirqItnNgooGIhp8rp
PXg+P9PCgljynTC0yJ7/G1ES+/EO7Ji5xeqZWdHKy5CfR1CZ+yY/+e4Dhxk/gxTeJd5km1wWTbio
jfDTADjtHgbpiXo/KNxTa0Bd9QQAyF6H2NqtOW8AyXP+39YROnCj684yktQRpa09tOuaw4kQQTxT
RXpQi8EZjWQ7+IZ6T6MpNLFajWcyqPuFaFDgKorH2h0rq9wYPlVhfaTquxWfRtHM41JC4KJWSLIS
2zsIo39HwZ5F9qJ1EZG7vQyqnE3VUeYmT0oJms8R2PHCumFcpBMTPqU7UNn0+cBZl9gNLYXKGjgT
5561lsVSKelOGKAuTQ80mlnWajm3mM1k4+tC20UJ5HIt3G0faQ966C8jQ3M8u8eIscrDlSKhLEXa
3uiOWq7S8CAJ9x4zRB18dp119oZfhvcbqy9UPqdQ05Ac1b9XjHMoaacKnL208oPUy3NTF8vMlM17
q49QQvmWtuQQR4BT0i2xIr4FHa6rjoS2RIT6u+VGpM22BV004+5/ynUpRlSqRBxPRCFBnBVYgZuG
72T0y9FHc4Rhsk9fhHhH+TdqnzlkgYbkoXV6iRqGBSV/Fub4yJlpY7LrpArciO3JhxYTlFR/9GN0
sOLdUMB0eJkTpDHWCgvR0LCO+mHlC+8goTUo+nBvhPlW9Qw8Mr2xbHJVdfD/LGKjAHWSt4ULahDk
/nMZyQvye3kF+E4CFMNZtayT7uBV7tyDXsnGAV3+GDqasJw469DQVYXyno+26QOtEPEqvVRWOW9s
VtQ1HRwArjcq4raObgAmbjUn9gBpj1r3ysLbKC9i2OguH22OzZJi/370iW9BtX5PgZ17D4wP3T6j
5xbVxubI7IrHPDVhYx5Gc9lndzWVhFIAGuj1qhPuA/MrlYnTk74yRPJaH81LvWGWxDnCRDtHKhXm
kqNoop4HXsULVtJkG1cdWXSAvGHolJzcvcAp4GuKrttauXlP16rcqYzsXFUPg7/SNEcPtF0OQqxo
T3WRUUJ7HAQWWexqs6LAkpYtZVhXTfTzeEpf4rSipcewbzCOv2Bp29hyuvKUSF2NyvjZm/cdtVk+
nmzpd9K/QIdzRJ8coTTFIZjXEOPczcIldG08GOg2xbZA+SCqtewrH22VIzJOtj1AjJpuRfvb00bk
58GnpcZg4RJ7n00u2HOdBfueEHA6uYkPf+Sw5mrjTofBH6klmv6I3wUUZVgMbOTDUWJit7KBFUGZ
BU3/C8tQbf8OtD+KuR6r6pQYR5hMaOIBv7FUHPwydTQc+aFR7uPxVOrximapixLuSEvOZfpqhc9D
yT6I11zs4g4te4lcXDuUZFNFpQCknPiKZWZhnQqceFIhws8aFK2o0KrR2pfSH43I3BjfsFlig5lE
Sk2Q480XCxxEPrl0Vb2mz9A8CfwFFO9Aq0EVx+0S8bNqirnXtk42HnQz5S/DyLkQIgF7q1QALSJE
xZKYxushv0vUO5X6Rl7V45bMWID92UgOktVjaB2fJ+LLW2T5BoduACppbACMdH1Vt8eimSfAXN6D
7i2KlCIbdbb+VUxNpQBGRPQkoe5AJ4FSyb9DTD6LtA/B+Rk2AX2V1EK8ljh0pUPjI0Whb2yEGM/m
UK5qfCPYgeAIoykZbK8oKwo3mQdVuuyG7i6vIDf2QbOrhtdBd0LTmKvRrg7PVb83EYyqwTGXJYam
H73mib6xhODtfdr5qZTSrWnB8pY2qkyskdIHZceGYzlwH0ZtcKRFFfvOWIttZtv008O4xRE3q+G1
e+NZ1v8YSYquy9wG3vgUFu+20iT4VrA6FJ3i4E51BrVG/hCtpBCBrNh50xM1HxzT+fLopUCnsf41
urtI6/xJbpu7ADqmsQiOLndS62ETkxZ+6T164TQqgrNhB9uCN626yhLWZa6VzabW9kIeDBJRKWFD
r6JNXrSW6+qA2Zji7lF42S+MGggAIASW9C9bhOrGjQhKbg1EJcOYOkP7YRgacFEDPODlK3KxwFNL
Tv5dQ1K5NVftYaPIw+AUnU4kZ3qXhTHJLD5VWNrWoCtm6/VLV9Q0KSs49hZ9sxozAIioxN0J8tT0
1VNQZsz2ypNpDWeQsaLXqnryJMV8mnL7ZMfkfO94rdFsbAXgwLPBEnQb3abokYligcKSIg0vxXhE
2hkpv6Iym48VSQXo4Qu451eLrb33HgpIIAPjhF0u3bB81+tTaWKWGPCDdX3ylVaYnYfKpUZtUPYr
xbNFr94yaSi/uvrT19S7slC2YsqCyJNTTnaRmYlgnbXnEuAYTm1UopkHCCYgji2FbRHLTG8Yy8L8
TXMjco7CfuN2Xx4WZdvnAOe7Z7ulTErFkB/TEpEa/vqWkyeNWw28fZ1ydKfTYw4VosmvsWL8IvpI
yppNEoevmocfN02Ge4teAg+gpmtKz1oH82pPXYzwScHVsKiYa2VzL4jrQbYf+J9DvVEDaSGrC2E1
G9iVVU7QUx4nDz55WdRNI1I1sgUp0enMgLpv0N+86Jgkjoc8G1VoMKBuGE4BqeYz6mzyA5D++pJ1
SsZxrnXuPKwWflV9qnW+Yi45beXvGk5OWiTNDdhHK4a6LtyVCjLk9w/6QGFmPghQV6dyh3FuJTEl
NulYUtL+SaYBFyxpW7bSzDsEO4X70Ol0MxTFKp/KC1C3In/D8tt0SxHgZqM/lQlGzrNiPSjUJSIi
kcFSk2eUWUcZDV/I+UKJCHM28R+7Zd9TSmB5w7/oB7Ezpin7+FgdrE6aPJFn0J0sfCyKJcZbvPin
ADJ04PT2hF6U/ACZp+49Fd8YIMPSSx5Fs3CHe4VMFmnDtMTSmtvLUnrraoQ14bIx5n35hu7bozGu
fF+5W797HJRN664jT3L64OSGdzHaU9vp1Ye4WA7d7zRZ2Ol7ACtvvgUG5NRzDYsavPqsFd2zHC8s
mlB1exWAU0qJp0k5z44V5/vk1Ccg5kKZRJ7BnWdR2BwjFg27PZuGk/YHtX1O9QfRmkfJM95y9s5Y
HKiBHbk9QE1WcvNU+NvGftEolnNw8Lh1s0Vlm+5RNN1crfhoAR6PRsUExmGloDVJ11hHuyDssEJl
n8WWvtMmU21RCCI/ocXnJRnniVJRiVYH20DaM4YsUWMCxphox7pEjaVlw7qRBExUVm1dK2NZaAZ1
1SLAmhfYrpTkpZA/43BYFXhJhpz2tuU4EoDTBvwlYzdo7kYJy02ZF+tYwi0VSysFE4AgESa586d+
MP3CH3/7Yi7c8ChntQ3EbG5zRebkoaCeBtXc2JD+FbBe3r36ER3gU5UCxoTbUFaabT20GVU8cuBd
aVAQDdjxiuSN3Lk7X+YQneEJDv1za6Usv8NKkJHTJ6vaPGrqUdU2AkgIBlK27mKO6tWwF4YyM4qi
3OqW7zqhb/yCmyBwBJq79ImQglj0+eKton96qliHeLyiEUY7QoEPy+G3GlNcm5kqniwCsuTwIxGo
Xn2omUHVV8C3uU5RK8ZtqUX7RKseAh3JrxQ/SV6wc9FmGJJ3MKpAm4kcE1odrm3hr9URQwQJa302
OERttBCA6Znsn5lWPuchfoZukUl3bkNk9JAY83yyH0WwxOeGodqyuGqTU9mMWOiKwkTdbWoaz1nf
g25DzWczl9Oir/aYBYIqmTWF/Esq3FcphBaGmTJN0g5847fJZl3GCwVhvl1t+mBpBpQr/vDHC8Nd
aqNgx6hABWVkgHTDpOxMV43dLCxkbL6SLlzz7HvBvkabY8igFFN9HuPATU17q5SEOj2qFjFyFlqg
CGAXZq0unBBPPM2/DdyFlfTsqaVjwwzUsY9g4+zxi5B1h0bhjCPcbjr8LmxkIBKUDKEv7YAhSiR3
FqhhicC0CZAUoQqcafCBSZwuKr24d7P0aMb+ib7Jmz4Rp7zZhx2hSk3zhZAmlNZCOnqR4RC58Utx
/Z2bmPI88jEnUOVDQ9ozMKx95KJxCnsExT/HUSlT0ut3YVQXgXeRl46JZXfYbWby/GN8wfA8myIT
z90Mz+CNyMQrcdSXzXXzKGwNWTVQ8OlLX3rM6/vafb7xAFNq4TcPcNlht9B9eYg1VdnJcpdPAlG1
3A+qHyJFNGCHlCEvXpuowxprlAYVvQ/n+tV4AlpJH33UBzd+x5XYS+0i6jiq1bRsbdQ5Y3+Y4nNj
/OxQgMvRQd+FT0ldFPGcRuNwnq60D8Eb5Bu3tq69gosou7LWzNG02Bl6nWBdsrtMz5Ux5PULsDzU
0g8R7TnhbrDXJk28a7VNp2zM5r2vCTqoGGBSsaptvIq4QYL6VxGri1Cyf7OLVf6a+Qswl/I2zVkB
9qBXZ9UY5upApWbzUMW9P7ykLMPVu1Yo6wD9h2xjMg89893vnthDMT9hyZwLHGZu3tN6olmHhrSN
9Qp5PcnvY0NFi3Gega3hxU9mpvdIRxKrJOGsYGa/yy22ynRdNOVaiept6ktokXSatFIV/o45H6jF
VuXP+hjnnQaL+/MnvdItU79sotr5SdV6fqHt/K6SUILHtauRaJlKr0Em4ygPQB5+dypqEb21OGaa
qgzWahDDo9cxBkNL7z/LKJ7A+zjfmKQ+ktGTVumu7pDlFpFannuLikXN3Oqxs80QBr5TwPBshFlY
kQIIwXjEX9qIyr0x4f+Ox+/my0XmfZtHcZak8kh3Sf/u6CRb95StgtmH81yto3omr9DLyLMXaY5f
EAHwbNvNHhpHzEDc597qjzf/xFi1lxF4L2695mtT5yJr0BeSWkmWp915arsmeEtGuCIVv8jN/1Va
6iy3NTBXbwEeOTF7SHWRwgZhh+1K47BBJiWUTFxTcm4bOLiWenpdkOL/EVYvAQeOhJhW41T4J1uJ
1xby9cYjSn6AOutIZZUN9YB299R9yvlTbOz6P8Yw3cAihWxcJ+l9qD1LRD/mCyQ63lH2ieKaNA8H
tRO4tl5aRIepucXEqzcLNJxn+k8vrAeg9tF/GoylTOZHRAbqXqJKaxyLuhZanXmy9V5rBZk7Gicc
l4tRx0i+TDtw/BWpi/eTRxTw+U9nIeDBTzmnXY281z7J1ctPXfOusdmwITPik2gXw2KN+REiuc8J
L5C2qExL0c86ktnamUvAVQqoA1TWPVsvcNKGdqexN1MEN+0aPgYXX9VtTMKQmugwRY8l2mNPQjDa
OPV3lTOzOdi7aCRopjYiAuk+DB2Rtd8sg2Q84Ltk2/R9dSbLJrPXO8Wlh9FJf45V/RSEey9D6GMf
EzSVpCyE4F7Voh42laojTn0Q6qFxv+jQU/dHrS8WRvExpjt8UtDvzyXGMpNuJTmrDulQWH0U4Dn1
IWKdUIqHUg8a4sTFg5q3p7JJP9TIcmwOcgp1TJJycCV8j8CLYRcZ9pzjUVAueuIPOEFTls5E+KG6
9Efv86UPcUzn69xbJ+57JR9STgdgEbkuCOQlz0slogWt1jqKWUq1AxvzCOWgoSdO+VVRt0Iyi9Zw
DAlnyal8NTq/aS8DDgdsaGH1VA7bJt2pyCZKBNwIA4sQL3sQsikYzR9BEp0r4+HUu7mh/jFHIA66
/2HMsPpTo++T5Ey0jeJtbJPcn2BB/dvR373CXBdh9/NeKzX4JXz/OUrXqTy386eoPuep6iitdy9R
zCZti4+b/mapmPsNdplK81d9Fs1QdOfoOpske/h5PmtXQv//Lqf/RIc2ihqGMvlqe7MxyRyyqCuz
ZUZ0FGLwOS2OARmBouT8TULBY4hsPwQkFQxHTwsmzAluqgq+0iZ5yONhpSO7SiD4fTpqCfoieWhn
yrJZdyWQFG6brswBIAiosgJ6PZs3WvB+nyqtmRdVUS2VqWcFAevcH30hHUxMGvkeQfiNrgLTwva/
12DNmG77zxvSUb55CpA1T66iyPiIq1vV0PflnHaZ5O7aVWbGVRbvDXWWHTh0cPYjhaChlP8zPOoc
NgzHffFudH668pqMi5pHykgWDAaeI+JY81w+SvewQ1NmavZf3uCisulF2aU6mRt71EcjWr2D+ao+
ookf340bGclXCmDNuNgPo0JShBZyC++9/0w/oz/6n+os3XOiqZWV+Kz3yq07qVe++sU2lyihpWoo
zffdH7qzsc9BJaJfvld1osHn5db/am4EBl+rty/aOjSkusZ0hFLv3AiQO5DYRFm3UQZlhAX+PMvF
92NY/5uO/s8YTuWpSIml/g6aCLcSQYAlAXFIY4mrNbxwJiodl3K8RO2yT9Fw5NGdFHy6pKNL7oic
rHeS9jCiVJa+ogIcPIg2XgX5VEpLkW79iFVWAZ3O0cBXoI5J6xiJ7WiId4PJbVCkKxcKknMgOX9R
Je79+FNRHvywdcDt5uyppbKviCvTKsDaKHht0kOGhJw8Dztmy1DeSvp0Nv3Slp5z/1OJ5HM5Qj2G
idP6aAQV0qDtEMpAauil91zo55aO33VyQPDR5zRi6N/ygOh0ejI00DeDvZVstEZU3Hdd+tmPT2oJ
beQnh7LHRMNJFKY2hDQL4tya//wJ/rYp+t/LCGbA/1xG2ItbYQ85hgCyvDA5kvsrte9BBUqC1r3F
BmGiF/E57o+xcpb0I0NwVZA7jIqq88sZEslew7cegZjH7r4rrD+SjjsmqScr33vO2JEBJUGBWpp1
+GdsK8Tr7HzsMDjzogb5u1nOcQEUFmdh6pBoo1QVZP++k7Z1vJfEtk22tqkgznuM0WvESCvj6pwP
6yGsTi10QmxD9OZNvYqh/WaG75+NwP7MXGOeid+Vu3MRi8qYw5L6AUZxkdf9Oeq7D81t13o/zDXS
V/qYsHnVO+jjW59utHpvjeONYlm5drK62AfkGsjFMCtIpHrlS0QY4rr+Jenek+5hVdq6CYnCxB20
N04c36+nujr9+b9zKk27AfGMvKu93Hywyqg6wkRiGEmyzCZnP00JiYktB3ldRECesIzTz0PpWgS7
epEUL0ujzNI0aDupKmFxRzddRoP5IDUUhimqwNTqPaySR0OuwUC/kkJetFKFnrcDNmlAuTPAU1sO
xK3l5VoRcbEs97rtympkZyRMdXBhCHfm8rv7Tqx1CNdA1orQsBiKtaGBTjloL3ME4V/GQ34O2vfu
SeIsAGn40R34eqQCrcadhCaKGY+AnYqC3iak8XyYJdkeayt8BxQlxVad2S/1nyi+Q8XO437FdIAH
vWFHeynpFUIp8EntKCHrGGbmF7olqVpE24qkAizUNL1bIVWvU5LYZsUbzulSniUnwjCFvoiqM2ko
o+8hRNyB2ac3Ghb8bRT1zRqgXmwq6qAU2Uh61B2p8EttHW3hQe6Qbs582lVLs0dBrzF9bm5p2jr3
lzaqy5lEs7N8adL3yeRcFznujMpyDZA3/V9OMsdl6ZDHMteBgt61BS66VTzHznjEN3GIVxS7d8Qr
o8ZdwT5u4lWzbnb+Qizxbt2Yd1dLyIsNzBSeW5oZT0Xb5jke/5W6ks94XwmYpr1455DTtDA3vOZZ
P9MdwlHnX69PnhMtqUN22MqLGxupMlUy373eaS//Z0YGYxP1LN8qHeKgOR3sKvPpFZkz5LlzkgRm
wdJ/ujEHv68PdPViOS9BAKJoupe7lx7SDX0QTsMnid7zdPFfAnHqxXpm1yhPSnWw7lwbVXoRHYSK
/C/tI/XGl7tylP8btf/P+6rlthB91Fl3ijR5LRta6xRhRiC7tLTj4maPmSurw9/uPv/cJtXsknz3
ERADejXvGkcfnth+0DlYy86kTUK1E5TV9q1q58rC/Hd4/HO/Juvawo1R2bcNmfVEYUrFNgHpJcWO
tJbOyVVanKQ3BsKV6u3vGv3PzTSoXD2OoejAhlaj/K5hLDdvvborZZtysa56upkPka7Rncezzm2B
B5A0xp8H8DVoSblYiywrEZnpN0CgZUZEUlRC4Ue+bdZzDBvkavfmaCxkC39ujpznqPRQy4FBqhXd
AvxFYvgUjzSQJVVbI6SgKWqQi8z2Zv0oNwiSVVJIBtSXNMchi12Wgp1ZqfImFr68a4iocPoav0yL
dZx0q1S86iqhkLT2dVG1BaNt3YlEIVDUdcncimX7d0Oq7TzOe7wCsZ4RlED23c9v4krdgEzwP5eN
1Oxco9GVZD+cQ9SQNAL4SvKlCoswyfrnSK9grn++1/ejhcZB/3kry/XzJpW4VRb6ykak5RLtrub0
k5T15ztcm9MXizHkcTkiz6RNRkWCENHkrIhzQhhmqnFjF7tyCNOVi/cVlIaJL4lb+FoUrEoEhoSZ
+8aitdDrGYolL7reqvZqm7vHwC+bbZxgzCOXNsQRlo9OyDJ94+j//fvU/37Sf2afPySw9ZbZMwoL
ytRgK9CBDUFx43Nde5kXK7BkamYo995wJxV7mkCo/VLYBN7c6i7y/XYlXxSQVevqWa/RzyCIS4B2
ImyrfavKi/9qIMiXRWIdJHGBlPfOFATf6LL9VpHqqlbdR9yGt6bOlaVdvsAUcMj6ozrK3GSg7m9C
hO5J1m7DRAcg8nfCHo+jNlgzgtodVUdD8/OzXVkX5el7/fPZCwJxisJVewx7T03ymoU3EIzp3XxT
QMgX662wIIzLgut6yjZKp+Q/hOQKxlB/YY7Of/fbL9ZdM6ibIs2m3y5Bp4tlEKU3pv61t3Ix9Uvi
M6wy4cpTtFsdPXTyjQZYV6aBfDHhG1qeJq6kcOHYIRV5UBzE0AT9/fxCrsxh+WJNLKvO8ySVqxuW
P6NDh6uSZX8Du7v2QS8mMDqi3gunX25jS5UxN01G+vRe6HN0nj///O9fjmZfzGI/cb2xjVHf6Cre
dA2m2yQd4pOD9s/X/76a0eyLeRyk3eiR0pvtTdTsnjy6M8Wy1I3ekgBI+z7BQGXttWMEAJlKVOnP
d/2+lEY08Z8zzI/Rho16mu2boPnIIs0Ap9eSVRSTAJFFDbYMYn9/vtWVBp2afTGbzabJMAeN4R6r
UHSQn8YE9/RcOvdP2uwWiHvtK13M7DwIRE6j1HBfaxlHjrQIiLktxEdoIVfNMfjfahL8/YjT7Ivp
HfeBrWhuRVIsunusQHHwbPU7acA3V/1q/fwG+PD9XNfsi7leJFKs60hS960sgqeCD79z7cxd//xJ
vp+Smn0x4X0v9GwvL8O97i3b4DFsj3J+Y0Zeu/TFbIfsriVXj8O9RIxoYvVE+i6K8saOem2uXEz3
zqI+VVreSvJMkHuK6YswNoXUw/lIluytdfbKXcTFjDe0sEVBOr17SLd2Vf6GkQlpKOHOenJAvn7+
BNdmhbiY94NQ6naIuUtIDFfphC1dGwh4mGHWa6Sti7uhuLGCXXuei7keBXVE52TuhPYY8T44KgZf
US2IpS/pInHjga58eHExy20a47pRRvTkYL+08WscVyR0fP78sq5de/rzf+qBOjFstw+ShHSFU4sh
l+huvw5uvJ4rM/ovpv7PxfGIVZqK8n2v78mRb/DAAYCf5GKhZzdWwCuTWVxMZr1u2rZNuUNTPxOV
hoXwxk+/9l4u5sOQ5iL3OwlXxdgT/vtZYSqtb6xAV0aNdTELUqnsQiQ50T5UHUIyZGIryJubvAxO
QQjfrR7AV96NdTEN9DgfUmGN0T4j1E1Sj1q8+XnMXNkRrItRj/ZML82giTAiJgwXgEdLhxRAYWqk
6vPP97hyVNKsi0GvKSA4IgyifeeFZI2baTscFSltEAezHCk+6OToTTnPdhYukOp1C3tMtTUVy0dU
C2mteG13Y2289iIv5ohtuH6Tmnm8r/qjpN/RBOnGILt2framO/4zQSp/iEURJ/E+J2fChjfAOoC7
ftZ8ur8qTLZ0LrslP7n2EBczJR+VxhdJEe9DVOmF9VxXN1aQa6NB/c9naJR0HH3TjvZilFY6GTIl
WHlAFwDr1p46jav/fbbQ/urB/nlLTayXUp5yh0aipUBNOMvJlf7UJXGsWuj8PN6uPcXlfPcCJEkG
THiIP7vRHyIXAQPai2y81bf9ygf4i2z/8xSRmQ2m0vvQRWryHFc1EmPp9ecff+UFmRcz3Q81yS7H
KN6Pn+2j8pH/cX/hl/352td+9sVkr7W6jTGBx/t6MA1C4tSXUpduYBDXfvfFHK/JkPkf+UGD/ICe
kc/m0j///LOvXfpizvYyOsUi9JhZ9LyAtkQRqepE2YyhSU844pHd2P4v39D05v75sFaemI1X84aw
59DRqyFR4udnuLJ9mhdTNi1o1kZMHiOmRt6zS5fyyU53+futfeja9S9mrt1URio8xjxNP5VHOPqp
C3eJJXkG3fnzI/zFRL+Zu+ZF0drmWeDLk8KkMWbJoXrPT9I9G4b2ps29V7Geuws0xD/f68pINS5e
VyjJpixcOdpLKSI1a2Fr0o0rX3sK4+JN+Z2rDvG0lfoSCTiZR6e2yuBUR7IcKshKxrsd0JsiTQB+
O7xzjlRb+UKYVXOoq0xfZXGdbVko3cXPj3rlyxkXb1U3q6zWciXaF/SRRZ/2y3syJvHYDJ/Bz3e4
VkQbFwtiJXc412lmuE8/8XqjNozFLH5RP62z+4sjwc93ufLJLvuD20VmybRUiPeWD8wKip2V5Y0H
uHbpyzUxlzs07/x+GZA9sWhpGro3fvWV2lC/WBLlRBtK/D/Mm5Fhlko4+7U270mK7Arn5xdz7RYX
K2MmW8RDjG20b0nzwidPpIcJon/rHHbt8tOf/7NkJU060E+XuiNJoMd2Q7Dq/Bugy5WFV5++x7+X
lrWalpJcujsT2U1DndLp35OHn1/LtYJJv5jjfREYkuiQ2tCzsX9sT2hepm7Qx/qtOrZv1ceN20yD
/JtVS7+Y73EREH8R8RD0d6N3zDD1jpgRY6asAsgwmjZrN0bplYmsX0zkPnBtN0C3ukd7QAaXURM2
uOrcWfCZ39rAr81k/WImT82rddLuqA582tvScAXHD0v9wiqXyK3J+Be36MMrc+7S/1A0SUXbZV5b
UZMwJa0bFv2fv8iVAXvpfghlpR/dAsC/lYhyo62y9JoRlPXzxa/97Iv5rHVSM9o4oO9qkt9kdkBX
uf975f/z2f9f7ys7/c+Qqf7//4///sz+H3tn1ls3kmbbv5LId/oygsEhgK5+OIOO5sGS07JfCMuW
OM9kcPj1d1F2VVnKTLuN+9Tdt1BAIlM64uEU8Q372wtbtSSK+1f/+p93VcH//2P9zL9+5+Un/vMi
+dxWXfXUv/6tFx/iD3878O5T/+nFvzA9m/TzzfDYzm8fuyHvnw/AV1x/87/6w98en//K3Vw//uP3
z9VQMp729jFKqvL3bz86+fKP36mLfXd117//7YeXnwo+d1sVn/Lk058+8fip6//xuyveKIEGMdCu
1p6t1/s5Pq4/UfYbHWjqsD4FWNdXUv7+W1m1ffyP34XgR4HEMlFJzxWOx33qqmH9kSXeeJ60Pa2F
50tXuIH/+z9P/cXd+ffd+g1l7XWVlH3HQV+89r6Dtx6OJp5wmKEMAuXxHb5fw7xKj12Auy3zrnP7
kIxOh3eSXcQ/ed5e5hrfDgMPXXraZyjwdXNAYkYThrQcN16edudW0EUn7djjz2RH9R4tt/+TVZOA
9sWJBUL4WvvKcYWUjivV69cozPplDFsMmRuyZrvHeWVemIKwywIJbVzMVo9lpb02iYj0a/TxQVfH
zWni+SFOMIrhGTw8ysLrb2BYFcGpEgiYjpQyM6QM5hg0RqO9LjOgCYZipUWdnQEGDJGSQEd9srNU
7IA9nfw5xIU6i0jb8YuqrcG0WHeIVGGutNBQNhhfDas1m1+7iT+etSabR3SPtYETMtmOHtemhPK1
2RrbmYzc5bqa/WU7BrrwnA8tU8TJuGsSW0X+drJtixKji4MRxGof+82W0S+dBIU+nso8mtJNnJVO
COVsBMXjN1i7OCAEhAP0vqX+Da667+zoYKvGw9GlN4uPU0WZORX+m2Ys58neub41AdyxQ+amCRFx
faFM4LoT/K8A3+jsJAchp3Z263jMSMVT7o8lSrMCtPiG76IlZq3KYfJT0fdVuwwOcoC9e5Bb7U3Q
JnZ8WgyGsc8848RDhj2qtjgrXFyMFd1K7yRKNQr5lDy/glOGzVf0kQF0OHuuDmZi+7W/VYEh6Ns7
UfQlFK505R8108IOPTdOTHfHFaOGaVQE8k7h0TltojLCGyBlmCT9UkUpaYFnW7594JqTUGHQGbRH
DDvp+DNM88B5LKtFUWziMcOlQ0KVLc76xhHWbnEkrzUTKwrGQkZjPDuqk5lpCiUxemk3uVy82IJT
4YjiMlGUo/EnycLwbFKTKd6CrbYqPAwonWHxYxt0FRj+NlZOMaYchts6am3vIkch0Lyd05kDZlae
2Zf5aI/OWSWEZnTXTSyqzHkmaRsuiwWCugg6RsqYJR0NwyKFayfVUdLpEEBRjwff1QRBehDbrijr
6swCOArCOnHdvj8Rc2ZDxzR5Ab9nGgevbvcqSgwDv4AUamg8eZP71VHUTt3yQRtHWkjTM8V8dJF1
Ky27DRThe8Ftu3aqRupLfDRqRHdVkBW3VuIkw6UbeA6MvrbzcLfE0cdiuH0pjmfSHFplNcBs0WcY
XxuVgHNBi5FjpWOCIrkwyRx5XPTZBcg2+bT4L0zEFDO4tdbWDU47Y2LnMEaWej5psD71mDHvl/mS
zlWMmz2eKGI3doNBUA8vEsoonJ9mTIl/2i7xj2tRe+0H3XTdeBMZ7FOxINJtaW7bbFJEFza+1unA
3EyefazctOjxeMiy4F0aBR6tymYRK1RicOwGpMHs4Qo1MK2himZ5O5rJ7VC2dvQfK3OrCmW19e2s
8TuB6WX3FXrjdpRRPtyEli6n4ayp/bkNHpYew+LlpETW0N5hP6+s+bapJsXcauJQWvWqtsZYPzV+
lO4bb7HjelfBVOv2fuoxQN75qRmhlsceXDcj6pH0rmIp1VduIBIjNzMPnyZJLvDQ2HaZzdhSYYHv
O1raJmwPftf7Nqi4FE3mYpUWwLsOA6NdG7iEQiBvV/ZCamFHYlv2wJwcC4d4Z+GM6h7KPMEleQj8
UJ1mAOfPysjGLypT3I6NbwlSF5pWEh/bOVx6C8T3QkFMHeMvFRmNMrSbIvDPVaTa9ENkmRmnDzOj
2soBZTBcEF5EpghjhnjGnFTrJ3nQy+2SXSVwfMkm7tvaFV7wrG78LuT3ZDL0TmADT6YZ2O6LYqjQ
QHtL8v67COLbNv332/K34wTClR57pXTVq6yFfd/ucwUisMpqKCI1jj+3KaYmv7Qtf9skfcU2qdkt
/dfyDz9NgsYPOYzVWNo7WYrprLHxv2vd9lzFysijH5/Wy9h/PS3bFlIoTzuuL4PXbeqw8qNp8fCF
cxbwNUtC4AJaE51X6eO5EBURgAg1258yaOo/uXMvw+nnQxMTsIo4DlfPez3/U9mzAXLKM9a72Gem
1Jqw7wGcZdvtuPvxWf75IeEkcWKXKgjYoOWrzI3N2i2My6FE34ZXcyxR1w4YS//4KH++luuJSJrH
PpFg8HrKZZjnvPOdBeIEZZiG3a3mZMLCBQHVg1GqWna5OY2PjZMXX2/jL8X4fxvAvwj6r+rH8rZv
Hx/7i0/1f4dQfx16+T//jKf/FOrfUe96Eeevv/41zhdvfO15KDuEloGw7XUC7Gucb9lvhBK24BXT
Gu+5NaL/PtIn9uZ1Fu76wPBy/CvS994Ibq9n8z9P2Cy/3q8E+vK5hvrvDN+XhMM8LwKzWtIQ/t6r
XlxtL/A00ic/yZR3KMcc2/i0VPMFygpsGlqfuvqn2ocS5JSFFudxNzHJOCY6vkR4g3kdNg8Zhm5e
eB3h/vlHKh37Yzxm9TtSj9jeSznAe7LdBt+0OLJlufe06T9VFobiCOwtSl62jAm3tWhYQDPXDFc1
kfNCyzrusccI/JJ8VKnq2qENMhzLBucFWNSN80GMnZo/l+HcivdiSMP40HZGgxLGxh1LqCDDhWxp
cOhk3/aad6WoEZkiVsaGyLFkBkBeWMERbjVUrUwOBw4ZYu81gEegFzh7f6xxb/Kr2BpOvFmY+pCS
NYijyQOb/rZTdau2fUS/Cuda5Z3bUVRcRHWKC3Dq4/W6y8wc4Cocd+2DlU4Lg1NeT0wQZVV2VbnK
OYwdo4fXmH+kcbSdQ4EXhu4np2BqKmnp9rUDkC5GeH3Czr5ZjN4tQ5wEm7nJ3PB8xow9xJ3FH+6w
EcKbWMsyoAvZzGDHGTUvTAcyqIBnKSyvfud2k3uZlFMyuEz7J+QBhKTRcLNmaV90lIS456ixfGKZ
iM4M6gpSvlYhsOjrIN82Khuro9oIzMqCIvqiQoayNp7vdtleG4W23C5yAT21Il/djGXKtG8mtXtw
gSXgNd5U+MYZJLrZ1pJ6iU906C72YU7T5rxfCsaPIwbWYaPbxK1bYMvR04Ar5sos6nkK2jkPCb1d
yzAMmuq0w8F/ab50JuggsGqX8B5wdqLI3WLM1Ra7S2HvNQD00rwF01bNicUMMA6w9D+i0dtFdUOD
kf0TWEq+Ghu6AQaoU1kfeCMhD5XhkN0yA8WJdZnCmXV08gWzB9fPsbex7PcStWh1luHcjX0LiRXo
Wmf033kOdqKwc3z8s8Oe7Bnfrqj4gt9Vh4pxkTNgdfQGNdFsG+V7yG4es8FN8rgkQUpNvUyqG3Ki
BKe9bqkecmy1z6I4hpkeaisGUFS4UMjnBk7x5Mr+IY0IkfA8L/xHbHISwJiLTh8incbXc1bCZyd5
TC3gU/jT4k5lWZi71Pj6bnxDeInXCTZ/SLe96MQAjiG6t0u8V8aEngXixXaxQAOV1pUsXVjdemKw
bZc6/XiSLoBZ8qiNcZqw4xiqgjVNkHhwMthissnwTD903NUGG+KPjrayD1bfMzQzJRlWvg5h2kM+
O0hSVAHtPLUrJhdnv6BjGlTS4I0UTYBWg0RqUieR8lV7S3q3TqoAGXlL3T+0S7CSyjH3gwqnCT/1
ZNCVcw4+/NHRbmEbaVuAi8aqHml531sYGYaNtR1NEj7mtq8xYiJ8bM+XxSbvLoXTU9ssp+JmGSzQ
bXmN1VW65OnjFKvsXYzJN9NHPPfMptdAY6IZN8FNV8/eYUklgh7T2vmnAbjWR54YqExAk4LquGRF
IUKNwvrU7wqKHZjOeu+kTnFRXKpgwmHJLfHGKkRp4VUYuo/jc8GF/r13XokhgdXFlIDcJF2MgXCd
lwyn+wvGxjirGjOwoLbqUOo4NzsUwfEhd3MvO/Eqh4b687b2/3f43+Vae/r7Hf6agmJf/fY2+fxy
o18/9XWjtzz3jZSU9IRHZYl/uBS7vu30nv8GhJrnemuWQFlvVb3/s6QXvOFXXRX49OZc5a1SrW8l
PeG/ofRGeuUSgrNvU+37ZwTyX6joPc+H/Xufd11PBMpXGDGRrASB/7rQXiYG33m8V6AKeNa+XoZx
x3g6FSbp4+w8lGS4TWD7p7P0bwN7AG2Iirl20vg0X61JiA4SLN9bBvR7yJygXQIkvfHDXCHSj2NM
3ruyOcOUbGIM2eirSAosV/O533933f8iBXrZVaFgius7lVebGilxkaPW+Pe7VGuslUhCkWDrWrEj
WPPQ7YowuXYLaJhWYzCbSrHC+fExXyYJ6zEDh4N5Yo2slbfWfb8/ZuRaVl/OvHsh7lU7R+dP0se9
2i5+LUX484Fe1eEHPbENhDDBlco/tilAUyp0dz8+mZdpyNdjcDY2OxpPl3rdnuoHh7isT6K9VeN2
0o7dSK+2rX9ym171p54P42oHW3ebZ5c44NWpALe1q6XG3rUNBr2L8vysKvT7MHFhrbb3ph3etZ3A
1KwXMN7ETRFM1z8+z/WmfP+8c9NciuuKJEj4ZOavmj5eZYSu08Ta6aw6x8U3u1h6iRupWevLI2W+
Hx/uVXPp2wkHazmEbpKUrzVhibs43VJCQIiHZt5WTfIQFxSluihYmG7yr0rNnE7rqht3SJ+M19z+
+PiuveaPr06YVgKlGF5xYfuvpaVOOVlUS3DuS3R9WrvNZW4tMKq89Cka6uUm89ybJBvLQ2Fq3Mv8
/EE56ZOT5Oc1JrbUvmtobzPS5sqGIOzEi8KOJLik33hT+MV5YBGopNmT3anLEjzPrsKMazOPKCaq
gbF+QUh6WugOKgxV6g0ZxxeTW7gdML5FbOvcLE6Gi9uS3Lqi+Yi46K4L1E3VujeBzZGVH71LnZGJ
KTd98Gsfd6sFGv16tHE1pVq/RqA9MAWlfzdWGMLVE1NiQ/QQCuEAuLI/BDPbrFl/5GbSvbXDqd97
kvGYPA6Y/OomuY1TDpUDgt+qWcLjnO3lRrUYESYdf7o2xXmSypu0AwT0fGYyVRezaXAfgJVA+Gpl
NLvH6dT20S4miLKzEn37xie6v8BeDdsaTJatCjSYdr3LxhkLhuaR9GOc/r7XI8D3HiFuJbhyVsFI
k5sZnH5LSAoS92OU5cWDl/uXkwkuXexFj7OuWi7ybIC46QZ3XggtgDV8uQhqZbbQCnBEcKLkqExK
gksb6LFbwrmddbmZLB8que/c0MR9yGbnD5lgh03d7j4s4nxf+HwFjEnmd+t9DX1Ysr2PvGHK46tB
Q3lPfYGXSNDBuiZ/Aqdi7SnLA1HvcJeY1ov8fBknzLk2adBgLd1H8zusneTerrgIs1OBYBKlPsyx
DbEs8S8JUKBVtjP2jjP09DpOHhRcI/xz+vrIllxgEBRy31kx+U/nLMcVjIgq9xihCXgUpmVyz0Yu
Q+yRILUZR8LpYr4I8WLHRQoXHpeOwTYs+NewZIvDiPwpGOt7GUMEXL97HvlAuuGUo1LBt30C5mdw
4AmtOzxs8QVKeV3thV80TfzkzdECJBt0dNSB2vGEbx6HxGADkM7NcWbym8JLqkOABfc+cfjemYbB
pcPufklLmiGpB1JT6GmT5yAPmVMFzRkngKzwFDyUHa+gX/b3i8sDYLnJkxWp8gD64b6fYENOAf7N
gOFrnFO5mWULlaPTeMnn0IC0qOU2MXwzK11z6LA8X18avNPmw4hZNFYa/Of1dR9iGguzwVHXWAq7
hjjkTw+aBLLInlzDS5YvxUPSepfxKC5kOF41tr4rhlWkPHUU5x0e+IV1GwYH+cywGgKHRm+bDshW
EHhYJ6HAX0u3m77Ul2J2bvKUF0l60YOjuTBzJThG2N67sjpXkEctiys1+8l7H7DYzh65YWLhNCWh
9V2aePNFTM4EmzZMtq5ZX1EfRZ+DC+kUBHf4sjLEXlh3tuTpXv+LE9FL7vKHMuKVpa9118VQtNfF
l6wx2zVdew/W8aZNEKdQe2ABWh98OyRtEe1qxWxN217i39dUVrlxFEvG4rfTaQ0i4HQqcC4uPKQO
S4Q5ESWU+NLph4WkO+J2+h23xoUqurMtZNL2wncac7y4TJ0/oLDjDMhr14nUCHYKttmtqYrPBblv
pgKy9Zo3HrILzmfxg3GGezgu93m1XnsF3ZKcn0XZ5zkJYr53FcRPedIsR8/vqVX7d0VuLwem5oC6
zAOOV1VbHdcBU0pp5HLdDA9JYKy7ac54uCx9qvGzOgqqOXtrVJr/YTDky9Zm3XzIdfhoj1xaOQGt
sBSfwpLhhj6bg5dgg0lW6k4oM3hDQ70ujc0kzh2/suhz0X87ON3YQJj0xyvRcy+XaJiuA7xWKacK
mOPacU5UGdHmpKG1D5u+wxi2kDhWJ0A44Sx8mmkzXTtBIbcp6/fxgFMXmXZ17yUl0wQ68MS5Crv6
SESLfCuWBFaqseb2zPiQrTQmxMWmjy08UbN4HUQWg3VcKL6y8DBdi+yZLzEbVvrCuWkpV22oMptt
n9Vgp0Na0O/bPIbaZUFdwjnyE7W8bMdIb7cbNQAWScP2flLKPQOdVh+FjV1/oGw0HQIKTxeM0gQY
66YxPFYre5vY1ifRZAN5d7reP5ivxSakebdnCkDuzdioL3WdVceJcAztX14WszoAlhHFgAnoFyMn
I57ojbHvxzR/mCa253VxqiueYMS+TyBHU3aq9v55WyRuvZlHyB84XdfI8NZ9MQvbs2INNorAvXQW
nsPS5zWoWTCcxXBChdueKcE0Ns2rK9f0yceqZAV/XiOyxLu0u7q8tUrKCHkdntYAtoC1S/wPKHax
p+R3uanyTer5WJOxHk/LILdZlTwNtbyuneGirfzP6M4+lH52ls302uk1TptuioktqCEepcaWgLR4
4TCqrY+GBPxsZeceQj6Mjh3AF2cTdaDzefJJVEIMg1GDhWBZuxOZ0fDoTHEEaQze2eRO13JkDwEr
O52WNcs6EeV9UK6nKe2Og/I+5hDhPw6JRu8RPyQR1y9rk6ea0butaNaXdg0wnsOFUrT3s5c9NClX
E9wL7NDA/Gx++2WFfg0UqfVSVQOqQVbo+2sc910G49Ce98oJgFUesFZ5vnU3ciQWzfSJsp/E5NCn
KIWP8E8i1Gel6YsA0aPHoOAZ2JSbSQNfVXqnueyGTmBI7fvmKk78Xd/Hp2C2b8Isx2gJ6hixCH7b
dpvviEcuvN76Q/jNfarig5+V5aZQ7OeLcgjZ4H3YbbMvhwa+5nIbjdBUIhI3LI27k7C3P2OOaIHs
hZRRDbdMxoJjDeqjZnJPacK9E93wJZWA1UA9b9Y41OThE0Nj/TYuklMvagjTcoO/qtVnp8XMu1zS
Yt1QCT0Z19h9THhp1mfOTRWFaVad1JmtPToAOJh9djUHNRzWNmHfpNBK1LhaVCdjt+ojZowi62za
WvXi7AdL/pKUm9vr2RJ1CfEKhXXMWMn1v7+9VU3ruEsCa4fqBQRQXhCkCZpofvSU1qyebKxPPw79
n+dYXt1YuXZ7OKzgkXq2afjuiaLCXlLZyq1duV4pbo460YrQ1ok1wKlu+UBfFU4au0qRq4MJcQPn
vZULC3qhDYKVngRALOy5a8xkj4RA612mUX43O9nDhAnRrmANMWVwMidm16V+e1LJ/Kmp23unJtIZ
FvKa1LmZAtZ53WU1shdwZeu2L1G37k2vbqQidFzDTWshckBRwHrF25lINokuZw2Ijd0TtZG0PMd0
oEuBzcvgLuh4RSz2pyyD/StG7nZXupf1wm+SSN1PqejukCag4OnGFA5QxJ684AJ/+nVnJOeKMGvd
jDN+EFgJ4E6vO4i3cqxZWAv24lyyK2g9W2tgB4KCkx68MUNTI26cBINSb+n3BM/haZS6y1cvhF8q
qv2/SONedNYOj9UqP+v+WzTVKE38fcntDvx290o/5/CJb3018WZtTjO8SkmLMtCabn+ttvlvXN4C
n8IDbVYSf5bXb7U2hx+trTSbSM1dq2185lutzbEp3mm6c3yUhRlp2K/U2taF9N/vo08VEDKQQ4OO
uh1qPf2q9JBOCk3ZzGQYDb7iY56O8Sl0YQ1+ZwDyZeXgH9tluvZLezwTVtsdvrtOf1Eie1muWg+/
dvJcf62Tua792hoSDHXfJDmyj6HxxCWsLzAkXTjd0o5oj37xUMQ99Dd9116b987r+fuCcdypG1mL
nTLN76Y+9bZVPuCgLMj1fnyoP11UiqOcFbUNuueB/bqx7bS4r5IH0aHANRTLQIuOTqYNAMQYrQBt
L5HfeWh/xNEcxfqRiGB2Tn78FV5NP3BlOUta944AE8iD93rqoEuGiMZChjohNGl1POoxJkMu88Hd
BUuiNEa1NbYsc72cdoAyP7iRkjYWeln9B83LPiUP8Jcv3th0RGwYmv7a4Mf6/fz1GXaYNnR9DzXK
y70nmYNcLF6dkeYs3UVtpebUKpriJzuc/NMDhlSBAwkbFYqn2fJeHgZWW60bAe6EmDkJN14w4Xft
mKXiYrTS/oCFXHJVDFaHYrIsxuWAXg13n9Ev1JexCNv4hjgnvmma0kD4octm7ZnCIeoYitQmvqug
AQ/86WQ7gppgrjLqLtEc9eTMI46thzabJVYSsYNvIfge9fnHt/ll5dAnMETCsxbM3VWSp14LNQKp
ipmXrNjgkZwdeRmotobXjf2jGPcdpOifVCqf68ffrxerbpcurqttDugQ2r28nnTrhjGosC4QsX1Q
oEvpJcJKCgfCsOxjELa3VeDSfO7AbKkPI+wvxnx2ZdAfSq9E2MRF7Czzk4edxfDFIvb8pah1Y0/G
ihm8Hp71aXLSbiVYils3ua1ZyfZFOD8uXRagSSRqwJA7/0mI+rI2zZX3fG8VN3EJWL7pzr28EAuA
hylSSMw0jbOTWNrZUZl35idTx391FERNHEhrhQb41VFgWARdKhGaNjk4c2fsAXJ4nfeT6/dXR2EX
UNxYJ0DL8WoTmCflhaZcjwJt9kRQEEBsR/f4x8/qXxyFPS5gX1v7Iex3L69Yo8vCmnDVwPi0+VQo
Z/womlZ9+clBnh3pXjyhtKc4DC0Q+gaItdav8V2EOQnmrYRxP7ca2OPGjkc3O4YTputHaJioQGs7
et9FU24fR0pZiJGzxXf3EZ7UFhypOh8vEchV8tJNcLncDHbm41m8trKPOy+F8jzBdW9OetVDO02n
ticBmgiiaXn6OfVnMzX5mfTyYHWOj/isosZegyF1mdZ3ZlswJtyF6XDcUV7LdmUb08n141JdLU2E
wSMlJrvYhUOcHsNZ1/rQlAkga8MNgXFeuAYL7yidHnoXkOGu7UeSnaWgAcOLVY/RVW0i53ia2yl/
b7l4Em37yre68zwuhuXt4DSL/S6s4giWzdD2y37Uov2sJ8uKjtq2AD1n915a0D3LqVJmSQtypZzt
EXyOL4sGmzkJr681IIOPmtoNosOslva9XVum2A12GPVHRVi7V2WzkgtRegbDKVZnZtll2JKIXZ8D
WbpQdQfjYpQTTBc3UT41dSR8d6AVBxt1W6zFkTVrCq9CzeG4bVIJb0n2Q+nvwqoFmmU7jcX2LToX
G1eRQxTsjHCOaaHbLXznvIJvIxTXJ+tQmQaZj8+9jcL6YzUXFVqaRCExrzPXao7E1KNVWF1Aoq3L
OEy/Z3Q2uumniS0PjbAL3zxpUVdzSVcRQh9QB6lmjGHXma8P01xnj+3oGJSpUQpys+Lbv2tNy0OA
CvSt6BE4X/HHMIXKQuEV+zYzsFUl9u7zfvWBe5/JZLYvJqzS+r2Y8DA+0vNUHmGXW8Jq7FiET2Uw
9+MmaJ0sv7ZM17RH0AqzhNJtnOGtSRXpXrSI6mmUNavRC0KSD4FjiocwiWEgE5Pi9U8tjKox+tkp
vRTV0nywJ5NTNaR4kBy3aDpgKNlF88U4zUDaIRND6SfL512EALfajl3enVRLXIJypXg/bXmWZrEP
lSWQlQQIIrZAZHHrME7R9oSNruNsy2RyHpBHBgDj+l5jt1cAET8Cdy3gtILBGvlCY3rKVA+ljJld
a1stkeg3NQONJKA+dO1tVFkV617ZsUknCDA/zX6DntZrEFntmYOQD9g7Yk5CTamaQKbRXNqhpu8v
i2aihF47UdmepmEzm2s31y5vij3iPi8zGVIyb2ASbO00F87ON9oPj8wcezClylpi80l/htrPUlv9
pesEajpAR13868F08gOIkrq+ZiwjCt+JHsk6TvF1eBIVpIl0JAz+bMA68Ifvskl65PSxVwNFtqYP
eG1Y3TYzk6l24eQLc9Tprvw462QkE87xlYfT6cNsCMbG7ZH1QAE+Ul3vwTk2NSXmhuLocsCQWrXb
JFt66I4xZchdEgmUlK1tfLhj5cA8vKa+cAJbMyvPF9efCIFYM0lug7hTtMMiB9kXPoSwMMs2QJ7d
IZ6WOaV8ECimvMxhDVa7VlVxvpnGQi3XMhiCDLgl5UE7dUJxwPM4iY8AhcTvRV4xX1mHWf0lcXr/
QlZOUu2d2mYfHiadwk/SHVavaVCfeaLx7vhK4UVIF6valFUpcWLJ8g6jwLxpjrGLM7y2KVbrG4Ps
hDZ/q06Aculx59m5ushqvxw3TQj/FcuJOot2SZ6aZWsntT6VcV61Fx7RjI87r9M6J9Kuw1vlL5yx
KZwIIdkgLulD+s0JHpEzZqpBDv9GKj0sOEDppd45bj021ybsF+8EET/8qtLFEXXreYi8QG93zafW
DeYzuxDolxSIY7E1Js7/EFMBZrRmtTqgERbgnMrYaY4SHXQDTJCi2EZO6G16fxEgJBNa3LXlduM2
XtjXNpF0C3qzCtwfTCrn3NOWdVY2I4YpxtX1TV4060xG2aKMi4qRVuQCXXTcyFTASk2DFPOcdpLW
E+9Cdz8jF/hU1ZXVbsalcVx4ucjmtwaZEcKpuMb+zQ+Y19uMWABmiKgs0sHai7S9tXUxdJup9t2P
WmWCrmSMjA0oqKEK43YxMl0rKqzr2VgVFfrRsuwtEuzusyrHLjxqmC8RGLLEQIq7pGhxTFxru/ve
caJ7qmB+eaoiGQvIX1XDEEnlgZsKC613xTBXt6GXILRORRLz4ORDcpf1U/BOT3X4VAwI6xBRNNI+
J5ua4PTSEC4xM66jpy4wsTpxM6f4YyaC0xsZMQC+iyfUxCBDQ6zCGytaWwRh2yIeDZnn4qVusOX0
gWcxeEDEGBr5Lg8RkGxZSoIPDCzUN66Vl++qrMPSKZMx7A+kOnVD37EEEeyG3jzvla2c4Mav03w6
FsOkssM8zi1eG1wQqn9+NZ7GXaPNjkYvEx6u24yfC6NK7oRng2/FgK4uuAcNlufw7AGFFyWwFK+n
y1aYwsAVsjXLiBSDbR07RP1sUwOPr8MMp89kBl0QXiudrHfV0KXFglyUyQ7Pj6mUUMBaRZW5nS20
obXtR9fo28rp1kLYCSKbwl3vn1b8N4iJs4jmYJOW/sxbJnMvmnOGwaYhOGngl1AZqKSD2fjl3DlP
Q0wXYjdBgAcW2FGZxyrnObD7pdLT/1DF9hqi/n1x6fZT+dvFpzYpX8q51g99qy9JdFlMOGrl2CRb
RL7/rC8J+YbnjSCY8o5HvqbJjr8VmJTzhoxiHZmUKGwk//xXgYkfBZo/FUjyc2r+yG5+Qcz1rHL6
Ph5nrkwjISA7o4qFjm9N3r6Lx/sUnyFvVCw7PpLW0puSA0NuNOlKOlYVukS2LuCVAvc1y6zY9+RE
pc9t9uyO8az9UI63LqqBjTvFzXlbuX84RUIOX8ygjYIu38caznFrnPbEy0MIkSrMdx2Z+lGcpRDj
LQSUkgBWGifdMipVM5PoP/l1QnSni+NAl+99ukc7s/ZfvEHcGs8+hvwETdmSLVsFv+N2H+poOCmb
j0MVjRvR83hbKrwrjPxqyflLj/n/ygqrR9L59y/Bvhs/9UmZ8Mw/zzs/DzWvH/n6CjjyDYVVLdEU
eZqixzqI/LXESrXU1wwhUBRgwtSmIvavV8CS7hs4uJKRBo9ZHoYaeHG+FVkt6b9hsNiV5I8svCgk
f6nKKp77Gv9+C1yPl1Azu8N3YCRCU/N8+RY4EVOF9RRaEHqjA2HjnZqoWOCrV1rzoXWZoUMkhg1K
BKkUUUN5VaOvPhvTJrvP7Ux/nEgBPltx22WMA8t05wcoSE6qOrkygwXVskqIJ9EIbMc0fh94yY7w
8wGMrXNE2+m07BGHO2GwLwwWe717x7HcQ1WmJxII+OBRvhlWiKUc7oe2uV6jwu0MuWmnJjntpSnu
nAExszO16o/C8pp9bKfsBlHfF/Y+xPVxODhYacZ3NMvDL20iiMYTeHPV7RSXOWGD8AgrVZYHjKLn
8d7NFzAelhvN22K0m0uUUgV667a/thg8oqY0T4UEWToaog/jNtEfRJLlcCesjmAnado52fdjLMwX
hVqh21idMf1unfSnSGIRLW3MFDJoQKdQxB1SJjQjVSzQ7yOh4VwRHZv3g3JmvfcYmD2g9CZNqusI
xrkkckKoUA/RTazc8SLuMmJfL8CZqK0BDO+kMwcF8VoY3f1f5s5kOW7lWtdPBEeiByZ3UEC17BuR
lCYIipIAJPouE4mnv1/ZjutjR9g3PDvjvSVSVUDmWn+72fGw3F9traiiwpF+OhHld16n1zcH9cm+
iwOqwmr7yM9+Wnyqp8MOiUtuhLvTwppOju5oXxDxXiMzo0dWDphKx/iM6TCDZ52y0wDnowmZaGWZ
5ktx8kpDX2XYVynVKN5N7FMHVtWYEeTNPFavQzhwcgHDxRZnaEkc/VNoV8xmVvm++XFBS28hj2MZ
x1Yim8Bp09l4ok8GU+BMiUYrbr4VokHyv5ubosvTMI9nk1qt5w7V3yC0/+qs+4/2qn+ii/7t5X/9
ef8vpOF/Sd6C/x+vdGiv8ue/8EXXP/G3w4xjyUGjBUMB80m6wvXG/NthZmPRQlvtCBBB27uOkv84
zOzgLzFWS5sRIAqu6ul/2LAsJ+K/MR5gsXMQJUOE/Dc3+j9D6lg6r5px5gyGB/ii6F8TEXsGUJsG
eZJc1Gg/TStxLrbf7YMq+v+ZLUmF4Fj8x7HJz4KVxlvmIEHwONcDPqT/OTyAdNhmzLEViHqMdtai
h4MW/GhJ1rpFrUmGId9HtYbpZwnuheJs6YNVv4RN1n72s0u/ktA0Ny5Fc44akEDlhdVO4mNHaun8
jq3AO/X9SiVj7F6QHFiP5eJQqhzEzmNVZ9531+ScWVF3j1grZgTx4/3kq98GgRTWodz9Ki3bpsM5
/8hi7Be7ALRhF3hNhQukzOjo86yoDJJMBephauZH5Qzz78zNULvZfvgz8ovpWMYo3koQgZ23ykut
8KVkHQMMW11z7QccvX3WLu0vjh2aDF3hUpzHUZQaEuBfxiE0Mu09Ly7obcwQygVUJf3e8mpbU+wb
aGGcqUuJNp4FvgwWX2ucXxoOyQpNc5NbtXiJi4BIgejUEVSQBSnOYK8eLiK2nG0+KFC6UF/CNbL0
h0GkilZI42TexTp0/Qc0U/GjQsj0VWNrXviOGlpsa9G6n4iQ7HWfi8U7iwjjGAsyuXSU+83W9zgz
wdPWZN2vJejKZ3sxcQRwUCovVfakZkrvjf9j3oaANpee4FMkiQ6fua3xxV38wg0/TNfGFmYZYLhd
q8V6IXEwyA/2GGQnSK/p29Qh6kLKFZTBxcNhWlGYzr11DW2gfQGXOjHuxhblu9NNcr7AARmB/ALc
hqJkCogvNEB7ActxTIvHWBOQs8+byisx3sQWjt/RHwDfGhdKD4tzcQmX3trQ+UumUFI12jefGMEZ
ui+YX6UAONh5sZnErhRLgDiKpS3dagVils8akYcdFRgPM6/REwqHkOxxT0wOOQxG4LkDW3DfJ6mK
Lonta+/8Qufrb5VNeMbGsnZ+RX1lbUeY//h9dkPc43jaCiBnWXDUqziiS6grxviy6asorQm9bIEI
K+kIRXzNk9u5TvclG7t+8EQ2MCZM0TocQpgwACWNuYf/ex5+bVWA2xpJXtXtrTYcghQj8jKmzugN
6qDG2Mz50zRrw7nAoWT66XdFfEKRCtio715tgaddiYBL74C8792A8Z3kEm6ipLBqG52OhcHjMvgG
kWDIgPEZSLf6MGMB6Va7wLUEs2OERg5CIsE+qiZkHJSbC72zgnLFwp+F+ZPry+iLZ6L0zv2UCT7c
WoGUilBG1J7Vq/k5Flbh7WdAwPogvXYs99UScZrw+DTfq01YL44MqyjVXgQ0DxDNvjAx5CQeCmrn
GHc8M9BsuQbyJ3JlV5ZBA9dLZMO16cyd32S3LN8mOtvD89xVs8/WzR5BcgHjElCaX+K20h3++FVM
v1v2Ejbuslz2bRsvhlI35CLMAp4/7F2hHPko1Kp/he40UnDVKfyHRdfS6Y5PznrM2Zo+xJot+Ycr
Y/fXavvLl13P9fNIWZmbdtrbJKuQKrcdW39m4y1oco/2VbewcE+GRb05DUkLJpgeca5vwW7qMYft
8VCWqJuXfHy+uoaR89kwg5DZwCzgKzkhJo3l9RdSFfo1XTKpEDDOtVvsRUN5xoPwrrX0cbPO1LO1
WQBwSFhGcRiLkl5SRw+FSIpMhc4l7rZr/oVr81CoonTtUzz73ZDaUjofS80am5ARp475ir0e5Ke9
vkjQTPmtGQwoUxhrE+y3VswI/xwxWK8Odsavuco0mT3AndEuWGN1U5XNnFF54OqPqByuuq5qVFTp
Rht+z9KxKGjXTTNF71PlmyaBf6Voc+k4B+jlFiMvb63eWgyRQMfCNvMdiHKT/+jW3J9/R6PdNn8G
1W7rzy5z6O2rnGHw6dO0bT0+x8gtoifAE2sDO4KMp2AVQM319wbWRzOz6by8N21pwxbrMNvocW0m
R9I+mhWtQucH84USFPzFco/LaKR+4HO2LQBMi+zGnQhUH+5c/v7sVGABWDBkGo9/EkEftSLmy8kz
94+0AI1OsxsEFZ7AWVmgr13om/DQIaPW7U6ati2TxlrsbWDItzJOJHwE0zcdCzOVCQV0TfQWGiMn
DudcDs/94Gk3JbvG2U4ou0hRzCY3pHzLHf66cWQOh99QIZjLS+JITj4lvOGjRRAnuJ92CH1JuGiX
jwaqvkP4DhV6zBZZ2UmeXWk4M6AgSAJyStoSRAxt6nM18Xac2mpcwrMFYG1j7zSVLX+52h7idzMF
M33jI4HAddp34yC/NjU782u/sIvcGVzDzZ3v9zbVMY1nxpF3sguL257gIf+Yqb7JvonK2VQaC08V
R0diL+C3n8ZtD0KqH7Q2bkADUF0Wd5y/Wv+eN9HIFHNq4z/pSri3a8H5egPoqhGiVYXr8AkFa/tc
MX3PONGy4Ku3vZzxuoNX35cEVKJ03KZieVyM6/z0bZ0vf0YzZMWnB8C23HlLPeS0W9Kjea5IgpLE
TdBsXiSaY1SQndqaAWs8AYdS7TF9j8ZPCi/fvAve+V+rj4sVLgp2R5bNfWDh9tgxpTROihAELruJ
N/+01D2pI7KZag98BsWq41Lpm62SiSPz8xMty6/SCdrvuhpI9iCwod+XWw1lkhU1TvuNtmo0snsz
c2yRO2RNB/DNjTc5MrtmXNsHZCnFwVkGp0965XPmWr23V0oPZy8I6uMqXIOIcvDTcDb9Walue2sr
moR2C7a3NCI7PHGQTu6MD2awyz3fumvtNTqOzkocagk/EKMnRnO1a/swPLmsbbe2PemDmsJfvanU
CTKKpHzBSVJhdj0My5AjV19/4aadjzhxQEqz69qnu+V9kGv7GFMglsiwsE9j4MmPVhfZ97VqSDji
31qggIhaQN2pdmISADbnShoZhkyr9vUuD8MBfsQ/eXWOyykMWKimZnF4oHvhit24kP+TeXF9EOFm
fRFp9JPHZHpcPduiGBBgWkJ63pGypRNQfewNa1SP+8JdtkfT1WyCJugvQ0A2Ddy99QWvfRsV65wO
VtWkzeZaDxmRJUk/DNVFkr8DxAWOhd96Aa/PxSiPeNP/LO3VN+0SG4azmlLMPC79+3llq3W8+q0a
YTz0ig8PG5547skLS0M0w+dhhFWURUs1crbicbGj4Q6R5nhua5/hpxFBCm0uDnhrNMcp49Pc4S82
E0+MKzwEnEEtylt7dl7WGRGo3ZH14+b4o4HC2z2+CJxwa5t/8PKOrKPL/B17BEX31urcrTTZ/Gk7
kz1lZkIYjN0NJZv7SHH2N+LxBbJ2yzrVc/bHM36DCqrEvV9tKX9zOUKodssxLIV5q7Nr6EERez98
RtydWoL13LZuzvwu6lkjmeKlTmcrCj7xHIWP7sq1HsaTfxdwcR57mw7zFdLVKBIudbW4lxpzDEfV
0P0Cr1EJ8ULdxdnq+ox79QVJkqGmkl88nTNKT7dGt3vpIhyCJ/GokwWt+haXA+H+Xl90v+2uDeTe
JdPrjzM55bnzHHAIAIWYYlktyA+orpVknlumMVTlklKhhx7Ia+X8e2toeG/bCZeRYjzFofAhyQZg
x6n91Koq/+zPuOV3s6uJwJjN8kcOhfp71st/tev/2w3+fy7w/+c/IgL/G3f9a0zJv0cuf3xiS/r8
Z9ySP/B33NL9C+oekL0rRs7gdBWN/m3Vd5y/gNq7KIu4XhDNXEH9v0P3VvQXB9XcVbTJ/+CDUv4D
u6cX+i9XrJ/4Fgdl6V8xzf8CvLfRdbFh/2MDx8GMvAxhEKgDCTBAov8CXM69sRYKeFmAqmxGF9o0
bXmJ0YIQAzdRFw6DGPkMKszNMG+jvb4PMxSet9OlnWsrpRhZ/1pdaeajjNp8uMSNEKudzKqMfvvt
4pVwlU3eFPdIVComuyDsurcyzoD20yqP1/MmZWD/cDiB68cGlT3iB2lzcEXIJjB5VW5+jq22giXL
UCfc5aVF+SrDxrbsm0V/eH3bmsNmLSY60MJMbNnVU9aYZIQuHVkdZ/qGEYDEYkSy0RD7x9s8rSjv
c5JbnrJmalnmS8bsZi+GIKcYg+CQ4BQWYVsdiSbj/nIHJsAN2LBDyHVXzqp43WhouSl8Mb2sYzQn
Xl+uH6jQOPgI+eIXm5aXcdqA6LLuu9c31L+y4VNejbXJ2PpG8+HugObmdLHC4TMUfMTInbZzFjf1
qRz0ePSRjNwJsTxYpdfybSwGZhcJvx0XNMAWK8OR0ssNqok2LYX73cylwnAHF89QGT46jcj20hM/
26Be0kwMy6ldUUKhVXyPw03duH6gLoUn2j/F6s+XbOjdI7My/H7MrIfaiKkRTJ65OJw//CZCUTMj
rpRdpochQUPau5A2uvPmhxnAlQUPWmeYm50VsdF9W4NemUMVTnxRuxEL9vhkTdsWf9cFS91NXE1X
6UXbSocjlSEvXqkyipvRCxMHYEcuCfO9epCKlF9L5jdkhDr6xGgx1Pe+6R7bATnSPgqWHvNcUBFy
2S2Vt8OIXTk7oDd/25E6zznr9OzDwFivVQCxGkmhaJjm1kNGQqRNyLwnm4rknKuHJFbDvJO5x5/w
iEdEDMryED+XRHkEh8CKl7tJcjGumaOf6JVqw8SoaHBfimJ0iOrzF/VdjVnkMZMAD102lAnybsqH
rrzwhVdUlNbhz0IUAqGDS67Lxe+Jvttpd/yB/GZ56YLWDw+5WXV+rDGx9Kes2fpTHbVPDjvYbix6
Tnx/9s8VOOAbgStE4/TGfmx9N9stpj3FbkA7eUwNyw1Lw5VOHtFf+cDrQ1rr0hyWHB6ZwJ21nb4m
8uOuNqdikkm9ZkdbhzQAWSrcyBytzVilZq1AaKLM9M4jRvpo3pU2BWG8B9utp/JnWI/7YdnqI5ze
b3fC6UeTE8g2m8a7xV/XfUzRNnQ3/VTJkLRgUSGiIXD0Zz5ILsYFbbhOQ+PVAe2RrT/c1GEwjSkJ
fPi0stnX8kvVVRUnYgnvra6zqmTUCjMHLIpu0fSqYsCo7f0w0i9K5tnwq+yYndXU33JA2SFFmBPf
aUE1UJz0+UAujY1Q/d1bmwtikaE9cJ2Ln8q0brDstBrRcs/GXX9xFrBrjZjMMJjOIyWeEoNdcCBa
qmyICHJ0s7c2hGGXkptc8kxMW8qdX4w/6TQjizRzW2tg7M0QXsV4RnxwQ4GGhxsji08ERCB7GEcL
QVW/eBiOA/92bm3yB8ht3rObdnfoqpdjn5fy2Ob19t0w7pfHOdBWEiqULAKRC7R+nCzuggBj8MSZ
fKgm3ym9fTOifoBqYP53++noVPZ2MEv9m4HZ3HQc+gcHPcENUhL3BiLAu3hDaX1FCFI5OHNiQyc/
GMTZ9hYzHEYbD86BBdE/hPHyu8qrOLWr0vwY5vYdua9PKnpoLjV9qAeCjsIbm5wss3X8uyt/TlrX
/8VkSRLmTG79ptthz6PhvWsxziTAldsloF9zr9FWwseyaV/tr6q6Rey/IbtYplPdit9IHopnztvs
NiYpMxmylY0wNwF5sEj0j2HQoOFpuplAnGD7Iee8O1jM2z9IZSjrVGaZvJV1W5/xY1RPEZG5F7k2
Dwiv/6xDA9yCRia6BFHW3TYEXF30uswHOuGd52pjcR2CTh85aaNzWan8ElEK+s1dicfwOQbJtis8
fbYNJsaSK2bc9xoHctI6/meFogeUuY33KO70o8LP92S84ehFWXMI7QExZ122pwpE47ZnXMOM3hLR
owM+RGKwJn6TMLhd1XxDcUN4H+rptcV37KfuEFMC7m3+H3aBZ99vvbPsBT1eMrstjAKsUXwWeFi7
3vns7QXxx/RoNQveRu7LZmjFizO2IM/yqVmHmzxykzCc1gNGdn3jlC7+3r7vksKdT3LEW+cD/O3a
ep3RX/mH2UGAsvC1HUbPPJMltexMFSAkw1xcCFzu9jbt+fy9t5j0v4PUc58Y7dEFXob53ZpF4sCt
z2lR1NklWJs5yT0r/+nZy3LZcFMdfVNVaaHC7s6u7VPYNX7SxLrc1b75QkernyK9nceyeB0nQ2k4
lUp+n59M3+lXvPHXbFgr0CbJi+2YucufTnVPVQ9zNomFUfgHjfNpTqDM1PVYdZd1J/GR44R8zwed
qkU8lKN9CR3JJR1EBxcF150EndwNo3wuwuE2lgh9ok3uxZjbZG12b472T0XQJf6E5mznD5KI3OqG
mDZzXqveuWYm4Yp3uu2bLHt7BzrcHPxQPAY64t+yHuLOxaVmgqtTfPweuFPD76SC1J9RGO1Ixiv2
ZVBUnEueeC6qLH6t4sFPNuJlP2oLCjVCScw+6REjfbD7HESmVdKb0n4NR/cQ4yMvzlupLGoq6sKt
E6Js60/H3R5oFOz3QdHAJwQjKI+ayHhbNl5DstOKL0fn9XmY7U7MdzbhXbAt2GuRgdY1FklToXqz
bQ7rStwUW9a8R/gaAVVoeMRaRAbvNoRNGRx5g7BNmwbprplJ7ZdL8zBtS0F+mtcvFweA8PvYOuLg
jyauIXun8OB1sfWE+6IJd5OtNxrdZkjNI4L99VMZ+BILcMlikNykTVUQuBaAxVaV7h3pDyp8V3kw
xHt7VrLdl2rKH4Uzzw/b5ASnOS/dh2VEYUt4MVIosN4B6K3olTzrGDaDpKuwO0+uvT3G0nj3ZG+v
gD8uMQQrIWwqB1xbF750p7Fj3KoBS39WAzmT5vvQ57OAivVIemjkCMisljdCCOsnbaqnsXesh4oO
zMS4PLsb0/5ROb258ZU/3hl/eWb3/T4QmvMUMYJfdYcPjIDrLVJz8u/cvKKkrJ7bA8TJC/Z/HujZ
BjyU45sI1pFUoPjWITnluHoFaq3OE2mrw/yBqUXgW23vNYUiDzkvdIKc8yRKl08/237ngfVZh3Zx
KUKVk3lenlC2nVHF608/kkNKwB5EtqANcu0GGgkJChZABrp95WtV35tiQWiXx194zoaDGvrq1E3+
e29N4/3VxHTWLLSA+O0LnAxXmAlNsa/6ibDmjtMVE+xM+hPutGbPW1vcRj73SaL8Xp7qVbmP41Bv
L9rfqotbuGBVTnRX24ZYv2AlMs7lLvFLY14bJAnvdtZnRx2gOvCkjfanL+PDKg0Fo4qyBT+ef+nF
fSq7tf9oRFUnYSN+uLMdJYEWzVMGMrG3mzX/iqUT33bRJj78Yj4WhCCnazB0HyU5bQmB3NHztrYv
omybj7lcflnrtRocJoyqePNdTAqDuS5Pdd54tI9O3cW3+uV5XuwR5DLLf/ZzGP4k13h5GAvP+xZX
44QoPgsRMuWZ/0IEZp3kQTe/LGKrb4i1K4kkV/HyxzeWOfhWo46VLaYjDTfcac5kgW0N4Q8U7ctD
PYD05oHQjPHlQACyV78agg6TqO7WF6E0nZ6LcxS9Z3/VIlLEADoWBM7a/pgqqtE7qhv31brIB9WD
zcJUNQ91ZMT3smmcgwhqOKGofVfuah9XVynG/u7Y6QIiABf9XtbBeF7Q2iY92tWkzMiq6MJtu9Qi
7I7bZJfHQZUrYY0LqV+7Oh7JF89sdeznpXmKlzmNiGsiEZEsil1AENDjtbQL6mVBhg30/W2rChLt
88A/8qI+F301XYyAgEGi/VQgwEi7gnilVXYQuWHh36wM8mmnYB9KazgL8h8k5rGPchT20zx2ry7a
+JvVvdZGBfB7wUIXB7vmyZ0jMjItQPx+7LFqu3n8iTSW9y1avqMYLx4bOw9uyHp3XuzJLW49ro6k
8kCDAxz+ZJwZHBnxpdK1PsmucJ8lI9Iht0SM9nWt06Ad0azVY4twxI/L1BDm8KqUhL6qFrhSAtGQ
hNgeC5/hovklCfrZM9qWj10zFM+s6WyXGWDVfVANXxIterJIt192flTkN6SJxLdtZolLOUwoaWIC
janKYecwVs8JguK7VEbdWL4ubxd7eFZIBxMENVcjnA8MYGGRqIY6v4sk+pacJYv7EUtA5g3dzhAE
fhrMxKehR/TZzjwdZNX7z+11/in12u08p/+CkuINHey0rGIXRbewkbPyeuKg505FYysO7ji9yZXG
56DI2UNn3bN7993J1B4YMD4D7POr93vI2w8pCufbVowLKUWYRSrbUDMYLP7Fmv+6KJcfE0v/B4/z
OevyMgm3ujjIhkxZS6meeNctaM4eEl7SsYF4UxmbfGUdzCQRILEoE1fQ9+dTC7AnH9O9YDTxGaPz
CP5F3uYqio6Zn91hHXt2HGwlEvHNPYV+xMyq1BZdfO7j6M5FNZWsQ2QSXVV8Um38RNBonNiLyvbb
UH6CkzTc+jWAtKm8G1sVp6WV204O21nk9Q/VeBrL1jzRpiPiN6suCWSwi/DBMMZSk5v1hsSaqNb1
V+G0+anw5+UumsLgBL69/MjCTSdlDZG9NtsRv81Nv4z9ixXI8qe63s6zu+4Xq69eJprh6yDsbzPb
qg65FzbIjKpXgKPpbVpi/bBwD6RmUe4v9oPPqLfuO7v9asmA/NTrNN7WhkZUmGgtTl3eB4ktWn9n
WdWUujj7L2Hf7y007u/wa+URr3DwKe3A/1i1J46WM9zWqlgTDhmSL53Nxb+RueNJz8o+sYT/cK/c
9OLNH4G3/uIRyXgt3A4BnWMd14x2cKS1t6Hn5vvO7eTBJ5b8j5d5+jUA1IEJQVO9xJBjnclBYlGD
7/KyWk+z5X4pUhpIKWimMnXwVaYtrbvfVshXzu1ifJRTP59Z2YKUi9dK+0WOiMjQhXt2Hl1qUJS9
FRsIe7+eDwH5M4nohJX6HqTX5iFG72N7+DYooBFr3a4mAb2RPeDVl75y2IDFn20Ni0Nsi/yAjiUI
015a00tvtl8yc8CvTeTtplaMdy0ZXXvqbZvd2pFbPFqEK5DrMR07AZUfGbXeOFssjvmw3dtBdEvq
6zvjEUO510z3JLY0Z6hr7xbbWpd0EJP4cuYs/NGWLMBxX/xZDXd5HYVDOqmgvZ3l2u/DLA5vO/5x
SYSXSRT+W11kw24ZifTuqcQi6ox6TL+8FmpP7fpZz/Z6Pw1dfcIK1qRDs30sGykYrlnC23KTDT/a
8X5beWYlAlr5qV6GlbfHzVI7nxsUfBPiFNZf9Iyl81K2ojtMjpiBFK57nbvRZUl8xJYOPc7boYw8
9mrO+JA9Y0+s5dPQ6yLtRghsot3pZsi2gUIFqhrsObaJeXH+gEARLebLF7KStl2tfW8nBmwpGPTW
J1WNdgq6+cdRMr5plRucGiecT44NDTeMQ75v4vExQDcA0uKIRAelzx04NReY6+w+johv2hn8nFfn
SMUYCdCYQl6xMemZIkvlUk+HlvDJCqru8FcPTtaTmD82BD3gcWA6ynSckflgwlRNKwkyfv2NC7pL
LMts+5YU352X9VMSBxAkKBx+cOOR59NrcROFeXfOHe0eGuk/mLY590Ukb+x87Y9jR5BVloXMjpwP
7PZzJFNDwjLyiqg84XK88iAR8UnDtEJp9/Z+zuhiaPzpW5evb4YyjQR40flBSczPugseHKzTME++
fsP1NV2frens2OVyBAR/WLdRpFXg/Ua2TrlGV1R7RDoYWqyQcN7a0Eoa6OHiZHN5m7kBF2srQ+RY
VMd2uTpi3tTnLV9NomYDgugVn6vKMvfCzj5nN44pyP5Rw1R0x4oyDnXrzMH6MhSt7x+qpYI0y3KQ
+F0jM9GmoXJydzc5tm8eSHKTt6WLLy4JMldQ046ROQM3i1XxNoQuaTxZRkCviaUk1HiqAjZosbor
dpkm+tDb1A1JD4j7Xtu6fy0Vz9tuaHtrPRMUxbsz5n237GS8shNGhS2QXkzupLgsaytnr4y0UYew
6TnyJlGzpWgjX3qci/ZvawauewoDra2LHDuHSKLWJX97x4+fnadZCRZuQtYWiNY4W/o7l6wl5zLA
hbM2xrNd3PTGd9Xet8eqSzk07e1CrYyjUo2zY7x4mndpRztss942gVgIVrEy52GGMCQDEsMV4JcY
2nSdoKzQzuvlEeQ/PoVTaU5Bm7822yIxzwWMac1dtoTfavsajV4DwOW6Hp/b3L8Mnv0zc1qzq2p7
3ivqVXZiDX8RdLm98SDob+C38hgI8qUY6mrzbk+m3lUSqAPJ2nqY0N54e4csr13fRv0dLiBB7XlX
bu11LI+GObVqJd9WFEzzkzMtLc/DuIanuAFIJkNMtc8lAJLc56qtm5d21P2NABBKqgnYciIA+x0d
EBr/RvfLne43aAlIX8eyh2QqKkX+CglZXJ3d26rUe02PWEMBxecYVd7zUlr+c2+bNnEKc7s6jIjB
AFE+e5LZYvZf1rxnLeCQLDiU4A2HpW8fm7noz1VshcCdQOZv25SFZ7eP/MMgy/HD2Qrzx83a4RhS
QmV2bh+0WI6yj1rOZp/PhLq7KrfPAAD+WduZ/BOPiwW9yIkRwRl0k31HElc/oV7U9i+ciHCH29b7
5rMJoP5PTalqbBYeaMHJXbwCffqUxfKNiG6Kk8q5W6dzWTQ2TC1R5KN7s6KFKPeBb2dD4iHGZoFw
IH5YkRFohGnr4Qtqdwq7X1xyIOzaVU3doerCBpXZQofZa+X54wqmhhNc+GZvqmZZoUIHs23DKS8a
rCFAM6HWt9GgP6GCMhIO+G4O8xYXSbll235btve16B6BpsnOEYbEcHxdIRm/J3IlFqK+ZQTXSudg
0bc9qKIRFziKkqb3Er0LOdb6GLSBf3BzYGyf027n6Ip6+zy6i5WQ9/AdO8268j0fxweCur2ESrvm
iJUkP2BSDE6iW62HEW0QWvtuTZSMKAXgdLd9IhjVcM76PiKpc2qcG+QP/Q+i48OPXGUhjjWv3Nsb
DvhiiIrLCkTaARGCyhISC8rbbJQREX54irDsXpbCbZaD7uex5/spp223ONz2fZFXVlrzyCTV6LnN
PiyEg1ijFTZyoeoZ2eKPLc/sF4iB28a2z9pQkHTARaP/bOO4Hu2RsZw6IJIvoMr3ygkorpnmKUya
0jgJ92f/AJ2t6eGNLG/Xg1QdMP654PGo4cDwgXzetyn2MbVawLgr4+33YJh+Tx0Ycz3OwW3v9tfA
BwZnphQUFr3T3c0Y6H+qPnqYNQuXXMr5wIQen6VYV/yOBSVDOGifis69D2Kcc+NsjpEq74dqOo19
EN/Y2BVG7iM5PMSRQm4PO4A7GXXBWMV0htR5bycdJnsyE1HtYfWYX60wu4ft4FJkmX4aQp5KAQj4
TNniXTCUB7X5lxI6b7Rdnnm7aL8PWBIBn8NPvwen9jxYpiKW+bONO/gEClA81aHs9hQKOMeA/MgY
Q+BTEeP6NE5c/ew3eZ5i9dn2qK9MDELpBi4h6iuXdP7U9GL94rxt3tUY0o2+DdkhEObBsyY/zcOZ
EjMLhCAd3f/L3nksyY1safpVxmaPMcAdchs6BUkkk2SS3MAoobXG0/cH1m3rDER0wFjrsbq14mV5
AHA/fsQvYrpIIMX7U1tUxrM0HV1D/y2FuNFDeJfR0O/GKRYw/sZfvel/xBeL8Rfn7tFIx+Fk+f20
G+2ZB5w6b02gka5f8A1B/ZArJEZb3XVBauM7xaypqrm0k7JBBLgDu5I3Unnbaka1QyU3fRiUst8j
Ls8hzsACPyd2Xj53HUKCKUmsl+vdwZ7lXAMt1sBXiOnOT/C51aw0v8ta6yWLgLqosJG3St+nb1JF
UAR61REkWP3drxpq1tZ/a80vtdIqa08BF+1m+9ZdSDaHPPPnCjrLCakR0rco/xTEKZQXW0PUVeu/
YZsBtkEhc9+NQQTWjxDykOED8sZvCnOn++aPzDIY0oC7/5DBdUfLtXtjGgG1lpZOd2jeo3jT0442
Zz29qHqbqTG942zcgydXvlp6hqA+QesePkq609opzXZlHAQfOsDe9UPcd10FFZI0CYBpjStZSrff
+1pVqOTvm2QY8L7yknHT4aHBvSsR++97fzgqg3xQezzRNk5BtguOzrw3vVSEHxl8oLsbOxTCJxz1
8mZHRRiU3z0EMB4qD4ldOq2iLv6RzPn/SI3/K8Eu/O9AjeecyzrP/s9dnXzLftavERvzX/wP19LC
CseBFUbCM5PC4Eb8h5phGLAwSRv1P5pc/Nn/4DWM/wdLAsoXf0NH4XnW//pvmhkMTamaQDk0UwIN
UGF0/A1cAyDJK7DGLCJGGQMZFLCGPfPMFnIxMOUHD2uK0E1bXdzXBQ0EEwbFDgSFT3vW6+61Gq5X
1BAcscg29nETDoc4QosTX3SwUPDlH169RPcfpMhrHzDtXJznn99kwy91ZncAAKoLAAkUg6HRnS5y
0U62Pnt6DhseI8Xkg8wT71ePBxSJbwQWE0YcDjIG6G1k1PD0GIx+RvY3mmTGKbUPMM4YG+ICQg9/
HCKA8BkF84/bP/ePYtL/4F3++bkwYzWU4AU0Fwe+4GvGiYR5DVZhDN1ERa+ChiCJPGSPEkJbYimu
zSVqb1B0ce4YO3TvkZMCSSd98zsC2eItyBbxkctt+GAMciJJzZPqFwoKHufc9J7mq+E3zLDwB+Za
zGBRH3yOxfBeDTrl0+0HmZkxl89hzXvUmWm3M4vnFe1WC5pKhegQUo/20Z3t6+C/DUM73F5lwQWa
NxybVmCUhGgu/1vwc2YAEyi1gQ1XKfT9dK3fFkNZPlTYGq04G3CAlg8E2wgpM7AZGFBa85+/eqAu
RiveNnkgJWx/Jx1O6o0n3tSK1mwA+X78++fSIH7iaos8PRTR88VQ3dDJ3vXQDQpLPgIBbMDlR/Yb
pHaHx9tLXflQSPlB2AIrM4t4Lc4HchNhOk1V5EZZEB56Xfb7aWTI+C9WITLAoTI1vtYcOV69PYSD
1HAw1chl1hAd+H9UKHcjF/23q+BVOgcgVeKNZ4oF11to+FoOeOC4aEzNrKuyPXjctSvPos2v5Hxv
G+w83Av4z6gzNO38YZpBDzGGiNkKk8nsimz4pBDTNuGgbiwEMWifMk+1RntgFsdQQDLRWBHmOlfG
ncOEgWahsHVdF5Zp6YufAKkd3mgXR24fiN9tEVVHBopMgALKeH0K2y3pQIhckrV24i63iwEkz8KI
hVcM62H+81cf0k5QpkhgYrhV1vq7NkhocOeUKrc/5OVhQ/tX0yy8V2AaXgj/2o2NbCzlpquWjtwy
d/wmxuwF+Ytd6Q8rumDXXqUBjkLDcxDNxKXPMXVTQN5URG5TJdq+6hpjpnEom9Iugp0cnPJx0rG5
AjeRr22ky7vJoHlKRAEyicXycr92QWtnvVcnrj18jRFvQ49y34f+DAK7axFvBxCyhTKxJWvHkEDd
p9NzMEbfKo0+6zgbflm7uP15+9VffmATQ2vHJpmw2OPLk2qi6C9gCgeugyfFJ0eJnPeRQZ58e5WF
6cm8gf9QKy0K1/lTq4t95CF6bueojM03GvL/EtPdvjcbINJaSKcjsE7WoERfzKrN9zriEoA8vPpA
r3HY3v4ll58f2xM5b2nApezrZajV9MpGojJy6bPEkDFlQ1aiDvsEs64tHTr9YIRT+F5YKGjdXvly
k7OywUnWkAXAynMRE1O8jlNkuCIXue+ReWao70K8WPaUSiiYhZG68s7nJzkPW5CFyC1oWfLa7eV6
AgZCavg8aYiQ+QfK/1kFeGCsTbMJzg6TMGCN23gsUwgt8DYzz59WHvnaZycXFWSIXPYoCi5u0YLC
HVBpGrkWTK4HiccH9Y0mNkVbA7bp4uyu9armORpoA+eBia8Z+JEtNLFiJS/8I114/jaQ9ta4ysGR
Ej+NRa7a0idr0Gxs3DBsuCwC1KibTR6JvN23nSaqfaSkSbvtndx/UJRqb85IStrsfV5sc2Qv4fym
Suei9pHB5/LmVmLWRiqiVr4JLtKuB7Oj284AEotrz36smkx8yTNEDfzRx1giHTC1sDp9eJ9G7SxQ
JKrxl4qr0e8SwueHHkNDkwlvUf0u2hFU1N/uPXLi+QzyD4ddXXyH0Gl8PQ3i2s0V9CnhHKm7WvO8
bWBMDmynUD7fXu8yUePqB02O8Cr0cPFHNfHVtSGtzjajElKJrMriBH/WIIllrh7lqnG4vdRlAGOp
mQ2oaqrl8H3PbyitLcqxUbXaDbmK75WY8Y0Vqea/WQVlZKKGI8lwF/GrHNvQHgKFB1Ile2UoXhQ9
7v7NIpZlOtR7cq73zh8lAINpdjJvoGMJJjKTj/OfM4W7v35h0NsdiegG1626TGdAmTMzjJrGRQwr
2Wud9x2u2NqNfuWrSDIWSOW6lEh9zmH41QYAUxU0dRG2LrPfet8M3a9upI12+0ku71NbkvdRhZI4
U3ssctmG291prLF1I6dK7kAQVSfFUZM7yk9/P00Sj6HeXLtArj3ZXFxDouAbOX8kgF89mWnBYrVA
PrgRhuPb2ZUVr3gIzbcf7coBIuc3UBOmgatd7OoUvwXDQdbZjYFDbJ0yUnYKL4Aq1chW9oM2n5BF
aEQMG8wTxY6UbL/zb8WI0+7kNDBgRmhyC+PU2rfRoB2KdlbLEw3wLZ2JuBIZJaMPUe57v5TPwGuj
vdlZw0fRN3JFSPnKSzZJlKiLZ8VmItb5TzLRHR3SIGvcDIj+0fKtX55iy/3td6xdecnUDzb3MReU
kDPp5fUmbVDYS9TKaNw4j/xP+KYgk1AjUNbT4u6PEJ4HMoIp6/d6p2ol5AJ0jrceQvcCwHXvRzuz
o4F9GMEdhdglEOOcPM1WfuW1Hznn4LRa+ED2rJz1+keGaUlPICtat3HMYZdPfbAFTKkgH1iP/2In
kCn8z1qLnWBZhUAvJ29drQpsILbSf6cHSnXIg0DeqeD3DnjHGY+F4SjvLPgOm5T2xDaJveiEFuAA
tCWwVh5/1lJa7k6cG4jvnAauMHsRFGmqB96oGb2LpGDxCE+03MiqsNpd73X9D1MLDYwXJ1xeYGlD
mDs4sOtdOkCMvuoO/wZomz6ONegLFf42sAITfSDUVcWmB9WFXq2Z5M6+NNv6EBgKE3N40uhp0iEp
XHBeOD/c3nTyymlzyAFngRGLUkAsvqcNWdv3c6d1w1LOxJlqnmJKbZv1KNBaKVP31Ix+Rdbs7VzX
3b3X3PfxsWl7AeIfLPeYJf5hamFRVDP/QTL63+VJIpD5Et3PPkvtXZVn8HAROdiGhvE7aFrdtWFH
HPIwEoCvhuyuj3rnaIc2ggOzLYmChtR+sBgBdE7Vr9xqlxuYcInnOgAkwZ22FGJGAKClfFZ7FwUi
THMbp3oxTaZ4UJajp9sv9zJsoIzNO8W5mxKLhOD8rDBW6HRzsnpXqUZ5DOrkVxkD2/kXi8CKkH/+
tZYHUpFlUxGaBpceW7/LlcDa0tsTKxfAHHvOg/LMxCMPoMNqCDq5548yNnE+kScMbhfVv8LGhknb
H9SmRDS/KeXKprz2iXSSNYozx9bpD58v5qGXF6e5h2XQWCHuNMGUghxH9xN09sp5/hNUlw/GbUPH
c15NOou1nBDBktGIR7fyDZhBvh3elQhiHUSZiB36ZFD2xrj+poWmaHBn7swHENwQrY06rx1Kl9Rp
Zgsp6dD4YHJ3BGva/45QTa9WXsqVzaSphiVxhcW1Ql3WLn1tscG4hF059kwuW0bBJkPhlVWulEj0
BCyySl2bOzvLnmaJ35eVaryPaYoKnNGA6syekXqFLYuJ3jeGlGp1woGva/EYrLVvfhv7/mHw/PoZ
BY5RW7kErmw8+nHoVdNq4vJdNggN35eVDIvJ7adQ+zYpk8/2tiIXq6wZFpSVKxv9SnvNOVtwsdND
NVJQkWbBxi68d7h0J8dKF4j6oAF6jzt5sOkh1X3O1FF9bpJEIhEETPX2mb5yAEiy6HHpguhBI+r8
AAQ+NK8oHSYX3fHyOCVjisaP0uzgZOsrz3t1KTYU/Ur4VYTG86UwycPLC+sH1zMnmiBOaW9l2/UH
ADH1ylKze/IyiJDROaiGMBGZ+wDnayWhzRgIjDoNJ1seO2FLRpO6/4BdkH1Sgk6n+QA6JggRt5yd
wnfg1sNtBCz8g1dp0cpWv2xI8KFtMi76wrP9rTz/NUpR2dk4A6JGogMMis74mKdttA3trL7HELxG
hRqMCU/0gzmmspJSXnvvuoY1iWNqXELLZA//ZaOJAnVyocV/bnzQjUOaf0IWv1rZS1dmOjQaXq20
eOtjlJeZ6BXNBfCSvPHUCIF5TdRFtHO0me+hm0GE9yNww00va83t/ErQhSigkkyNDe9U0oD74AMc
xY9SNQAKOR0S5zTuHUhkmah+2GGnticrKTX1kRMqzI2m2tFjVuYSD0qgGuXKM11GbZs2IQ4cMxmR
uGAsdq1hIWesGQq0B5QgD15YKEd4v6mL2oem7DATHR1INmMV4uEu8ieHYeALMFzIrUWJXNJBb40J
7QPH+o0WmaJyk/XKc6x02qfbB1lf7HhhmzbCl4jCmQa3izrvglfVWRja5jhFObJCmmJsI01Ox96B
2/y3q8wmL5DlBetBiV+ErB6cn2yaqnV1swlPFXy6gwnq9cvtVZaRmLYZFSY6ejrHBb3RxSqZU4Do
q6veHfpmfPSpZzfFEDsflRCZ+TFWo+fb6/2ZIry+muHbkzQxOCXVZtBhLxYsAMlJkibV9UppoWVE
Yr8pNctXUP/q0GjA+5bWf06a3W35b4gG+TKkrzYhyf/PWsaqvq1qv/JAHQQYmSKVqe30KHP6Dd4J
GsAeow0TaoasSbdWE5jvkDEHGlOUZgjJQ9VRZZeI9ICmaOvvVaX5b+q2sB4ChL6BcsFubzfm1Klc
SJlHYy0EUhRuEdsBNhvVYcP8U8TglWRldIykgU9AgNURlUbFFZM7nB6guwaGLN6EyLqjy0cb58ft
V/jHKfD8FWIdzhwPeWSNofgyxrUtlGLUL1rXCbWAnmaIQpHT2+pbvURPVSofjXgav0wg9O5s0M5A
+Nsk3zGuiPJtqkfO/ewN/hN7YP4yTHUFQZUolBj2xbnyMnaWBqOkt9T7oILl8KhZcrrD9J3x9dTo
zfcgsAuAe1bjnPi8fJm0dwJXrczqQ5DYTBf8xDa37YRbxiZqoYq+gZoBdttr0uY+beG5b6Q5qjQi
R8w4No2j+OW+lZ3+qW39vMJNIFKOaWzAPSicBOKsGQkkS5F5h5mJuPIncEgAY/KKJsmW9jt42zpr
W5BtdotLtSILZ492c3CPlI5eEu5nZF3fZNMmdMYJ2YIG/vuDgr+nuBed3nwUMVTjbYd8AcLoiCoF
D7aZem8Uf+qesHmYABVhs8EOg0aiBq0G+i/xVHWLZQNyOlR7vb2FI4fuiiF66lWE84AHoez3IYzj
MtwO/WDHMDlxPdynfmZoqJoUxzRLR9gPITOATZV51ScBzSfbtOCWDQjc8rNnagO6DqpR2cfbG2gZ
v8g2sW1zaP5RLpnqco6O0UkooDO2LqJ9+HNkNBsLhpKHv16FhhlzWQuIBCOZ+Ve8ipJFkkJZR6fC
rXTMFSQ+sfskNtYKv4vMjodhGZMHsmidoot8voyXN2mLAO7oJnVdnFQTA5iY7iOOlFN/HK3hG8B8
7E9Hqe7zlkq7dgDd3X7SuZpenEeDYzhPLpm50PI8/wkBaguj0nstg1NNQ5em/1F1NSr/KqjWBELR
qYwsWOTjr9vLXsBQ5kcnElA7kESTWS7WzRssMRS7ZGBQtz7enYNSv4Crr5tNrzjO76wput8OSUiM
ytNkvkUoPD3E9LpcVLL0bZ8mn7Ssn8WZyQ33I6qkzcZGra2DWymSldnI/Fsu3hEDKeIWNSD4ivN3
VGfwb6JW71wgxky0Ib3eRQI6kt4M6mkoHJiMtVWsJINXNjpBkqEy9zXjQG3RalKxdLERRu7cFked
ba9icBrSvF1ZZZly8hnoIqpMPRxafCTC54+WaTl6VqrSu72thCe1m/QAIZepAxNEOvWlyVKE+hAx
C37Dl8RAxSu9ca3jc+X1csYYOAJGwodq2f+IujapklGhku/t6aQNTnj0oUQ+GVl35yQVsu6NJT6s
7D95+U1NEl1a/MwqUOFdvl4zwWPL10Y3VB2EwFCcGLK3FI4fBBP8sVTxkiq+dUiuxXbjQvM5JrDf
ExntVn7Hlc/M72DOrtItmbu55x+gARdPzPWpdoZmuLMDgYY0zKr7tMJYN5ew8gYReHDutGJPWVDh
eDLilzHCUunhRu3TTKB3K/XV3u+cyyw2PTUuG2+OTbPw0fkPSyoj1PKYH2Z3LeSlPPiNAevggoHP
T7UgKuKEU+9HeNXfcG63DxPiCygAk7refkNXdgenAHTH/KGI5IsX5OQelMi53PZ7kKYqfJx3Qxeg
pmEMEBlkPuwKbH7ubi/6B+SwePo5oyRVpvM/H5HzpzeNJCokxC5XgAY6emYHIBjK6rGHhHEHPCzD
C8t/xuqk3euKjmZclPAymBPsdDxKnqivrGOLx/1MUigf9chAey70mweARcqhwt3kroOt8mN2GLqT
gSeQVbexTp7BqJ2qfxonJDsJyNQMfPkN97HyIBq8t7qp7/dhhqvHmEEA4DgxXAGryygx2WnZKN/o
YZetQKKWeTZBgmnYPEbijSA2vahtat1CSBR7SLceq3pvd9C+naLCEid14IOJUV+5k5aV6Lwe0tko
/WvcEX+wm69vXzSJDNj6HltPtD08YgsYdIwbVxRU+fH2h75y/EhE6TarKlMpxjvn31lBOgivmVh1
Y+Bnp34KMDl2lLXq8Noq9LMZK6MUZpr6sugCNBnlRqe6tUEyK7LOOnUq5+j2s1x0M+b3hkDYHzAs
Y9Y/nbRXWUs2STL2OtBcL+F+BSUz53uSfPoJjmD8xR+G7gXN+QDxKJ70PVQxLd2WiYEcohLrKiJR
eYUr0e1fde3ZaQUzm2FuwnhmcZIKD20SLXBUF98HACRxNW5DYu3KKlfyiXnmSApDX84hSizCRI7i
gcTZW7ixgcpH3jnIePrq7EySOEn8CaZp8ELzdkRay/dLN+pkS3UWhxa591SHXxke6uHJQMX5u2kH
eAMNCWKcltljzoUvoW+vhLXL18LvdRhazUWszuzqfONF0HFSwKo0N9SRa9Uz7J02orN9++Vfnlz6
/SDyNJ1iH1G7xcajxLch3+TCRb4aY1QZBNRZsnmcoIGdon7q12xkry5IT3i+ycGQLM8TV50/jfUk
XNOzg50dwt4FwIQrIFUljhKJs7v9gH/SoPNAzRO+WnCxvegOaFnZSuFmiJT6VhjtbDndY2L4SLM4
PKBPbp86BYnhyOm9A8xh/UirBtvxNi/f0wnJdn7Wj/c51mFDbCO5zKTiLjMn5TAYKx/jMqzxU206
fMA9HGkts/1MNyKQLfzUWmnxCgxByhaAJdFawFTv9mu5+hleLbUIa3iX2tiYmcJ19LTZMSqgt5RA
VTEhHR0UZGpX1ru2mznduAqBNFBpjJ/vZh/yNHVZKlwZ6v6dH6o81YhGyO2nms/E8ltzsvkC8IFV
01zsZgj0+dDHgs1llCbq9KXloiQXoRkS5oeB4n8Pgsx5ub3oZYHkqAanR8XzALSBvVgU+ha2RHYs
3WbChaVvcLkvDPsDM27zsVYLanKnm755oWKtRIhr33B+WNOZYYfAGc/fqTTFyAmLpDsYRXgiao87
Rs/TWz1F+dUZRfsv1rMJSJzduQ297Ay2hWG0wh8kMtBo4PcGAmCWUxVb1MbGXU4veKWqunIc2C7U
HIIamwJ00Uyj2x2OQ5tOLkUOSVw04jDTyl9R4ccrK13ZnWAZQSfrJjbJPN35m8TFYOhDo5rcSJbq
MQusN2Bf1wB0Vx4HADBWug6LMKhafK5MDjqMNpKkFk3oEzlZsJsEsxkvr/yV57myM5jCgLOmbGAq
KRenzXEgfyp4G/ClbBjBQy7fxFCrD0k7Ym0D42zl3F1dD0goxS8JjHXxaIGHbwL8BTeKJv1gUbC9
lEn7VUH8/O0UD8HKIOJKW8QhiWELoqDJvl/eWiMU2cIITdU1C3U61r1TPckgVdGZ8NQDpzU4+Hap
YatqdwejqbL7uo+VlQrgyufkN0DckXPeApXofM9kWtOOKVe4C0d1Nu6BJ97jfHCUNFhXXu+V7Unm
plJs4JNMCb64wkLEp0wTtK3bhcJ7GAc/opVXqStx7GJCIbl0GN9RCzrgAEnHzp8oL3M77eaMY7Ts
4odUWi5kqYi9kXlwk9QkeMDJpb8X1qSjSoaPsolj+kEWpjii95TeJTL8pRQYAfRjkR2yGO2G25H2
2l1Ov2PmX83YhIs02a5QJK/VVHVHp8Vu2eqDRwQlsb2twy8DFK4jQLDwPknSF+Fn2aM1FsaxGGgB
Z1gzvqBTKfdNZQOh6MCGlxhN44iBblyTQW3uVxLOa/uDr6YLk6EPk8NFeWxnZTzS4lddq7GrIzJR
6fvOwv01M7w16tCVG2ieUdKmm6kvFxQoMeke2tC+5kJ7Yf7N2AGd7SR7izN0DRTY0Wa+lsoNIZqf
t7/ItYfkRjDnyeiMk5bnW6YPRR3g4KpB7Gg8pqDT19pAQS2JtG5/e6WLKf+8O7lm59GAAHquLs6b
jadrzNcX7mQXb3OGAEfNT5vvXA3ZcyITEwJzAmWeEcxXDU2Vj0adjCdphSux50qKQZyj1FWFNgfX
xRMPQRjmU9UJ1xdVvyHcvc16Gz0ZOiWI1tlAjnzt+faj/wmfi7SGqTpXhg2Uhatw/k2vyrbC6pR4
8AzpFlpYzTyLIHnUB6hVSM2ZSbwhut2jyAfPzc5jfNvssEJ0Nu8TvBcMtIiQ1jV+M1msgp1gnrJ3
RtV5Qb/H/K6QaCq4k/m4vNshTlG71oqz31GECtw2tWvY4BjzwMmvFNQ09ral2BjflY74rLXp+HZE
oeA4jY1ivtGR0Lq3SpoUG7Z5CdE3TR+8uDcZxk5RicwsvPN6h1+RPm0Lpe8eoCThmmFONU6+iOYm
6Q7VvqnYGJpSjtsh0Mx32JV23RvNGnGw6SmU0K3PFZvpldHWwzYZvUE5NWyVo2GZ2YOqZNkPjbEy
ZiikW+9QBQSkppYF8mT0DPNt2dj5C4YZqthl3mSjHYA64EsxhenGdGT00zOqvLhrWpxB6PZVToGk
dME0pnHy6Gh5nr8GKr+2qQELafwoOifQSRchd2IG5Yioli7InHfWVGiPdWhNH6dsaBHAV/t7/BSc
ncW470umeijopkNRv9UmJHlu77ErVwyFEAgzrm8NZs/idPV6rCjC6yUt1sy/Y4QI+9DCLf6vV5mP
sECfnFpciMVFllm18CLFk26CWMHBE2a8R731218uIujUaICBVMcB/bUsNQZT4NCDXYQbNn25L7EG
200heje3V7mIfKxiSQdUnmUI2CiLlBHBNH1QPc1yh8hM4Lf74u1c5JxKS18LfRfhnTkWJ3/mJJN2
k0GeH/++R3uuCWPFza1IordTvI/VsdkkcabcNwnuZ6oTDDtbz9eQVVcWJsVCYNoh9EJLXWSsRjRN
Wt5LxTWZRj9ZVdFvkzLF92RKf6KdgXR4PDUIxrdru/GfNsBZyAP5ThFMraiKGYqwCHklwNNJkWGM
YKZFkUpXJzjU+ZS8aWslnHbMvxRmw1qFJIAuopNRo3hahAikxSkkU91XaVyYKNC80xvH+ZEic/Ip
nNoS4bU41reOV+f5Bxors71SjD7fAel7sz6Q/uT7MsPmjOIxQDCpkiLeWnU95Nh1CFFurALAzY7w
ar2LNatpkcwy0RBSkhppygoFwxNWZRg6+mIaXMdwsPfu4iR8Qmq8wwacA7gd8y5ztRJ5h8rPkm9R
riGibOMnjwZHCt4/Rk3qJQpGDecLvMJ/mRXSKRuzqcUvzfLw4R17ZMOa3nkIcl2v3xBFI+1Ya+X4
gry2L7cOOAf/UNcGOuxkAMPPoTXkz7Ty1d85tF+q0qgWBXaeteLsmziE6xwYgUCQJpyFSG0FB7A0
uVOITIR/H5GejWzYDCfUjPvHMXL058aYFB4yTMxTifmUj27OiHha68Q+HnXgEzZ1YIzBrmpk+xMx
OAPX+x4NUr8Tsjvgj5rVe3rm4UlTEuHvprylmWKXjOytjE66hybaQfWVr61M4pdUF2nKt0E79s9T
Rff0AHSXRmH0otvoRm0VLzCibdsF9edGr8ty75BvuXY7RQcd56u7EkO4L0nVImjRFa18GxgwXjYB
Zay3QaW8/o95BrYX/q/c/WefvubQXyQJ8+6lC8HUiG9MX2BxYmtapqQG4ZNaB9h8OKqy10JM/Vq9
aPY1sk67wsS8+HZEuuzuMgGx4B8SYfGhxAr6fFVVKfXMbO34SYkYxBl9WXyCMThuS0UpTmLscY0p
s+QY58zgg2gSJ8kwd5pi7cGqzfBvS1B40JQsNGKY4MIAn+Pnq5wlQu2ic2IvfeJ3BHuhe3KH9gnq
dx0sWH/0nJWr5bImJJc2mFMyhGBNuA/nC7ZJgsgvkqxPWjRLsFh460UxPPM4T+t3U2ePD2psqrz9
VDuGaTK+18ZYfLn9CS5uUUG/Av3xGY3Kle4sblHVVgLbRrfqyfK9/MEek+7BnK0rb68yx/vz2Iib
Ja1sMuG5KlwCm0VrV6HZBLo7yfio6EhyeoHQdkkOETQQwVv0+dFArJxu34/hGqb38t5jca47Wqqz
O+mS/EtAExZYNd019Mp/gykh+j2Zr+w8NAVuP+bl7YM4zszyBUb156Oef1DkOrtJrWIes4YnEjAN
wSwL5Xw0OfZ9l1t0YltJnDadv6SKz8IepB10hGbKOBXH+cLZGIAuDWvdrTCH2pp4bn3zh1I/OL0z
3scIuu2y0cvRFJuUtU08b5Dlp511LGhCEUCEtTg1tRgNOy1Tw/XS8dMYN+YHqzWxKJNGcK/FwbFB
p/mOmBPsTKS03w5adOdgwNUowfe/f/k0NyjsCF/Ygi7egVng6+W0huGiQdK+Mybq6U3RVeKkJsoX
Xj4EVEglKJrH8fTx9tLXtjdtzZmOSHsHiM356+fOjIo0lAbQwAmJoDZMH0MLReh0TPp3eWU/REUC
2zgisiIsuJLWXQkjtFNhyjCLY+oOePB8dRlkFq5/ZI8dthNv1SwsTp0/1u8Q3La/WjmGJIFeY3DH
zyqfAOwk+yE3qn9M5f/X++Oin8YOfP0jFtsAw6q2m7LAZEiCfcvgoGDm9xTYBmJee2j24f72K/9z
NZzvO0ulr8SnduaZzBJLMsAkQD/bN90KHU8gZ1ESf5ZmlH4zuCjeGwWQ1W2j2om/bYpGfiaf0Ood
U4kKzAn6jc2W3dD7KMApWXJo+zrF1g286mcSCuByYTIivIi0L8pjUVjHJ9JXAxAFFRFciSZUPtdR
JRSYY3F7mp0X0YkC3fpjqMh5bj/plUuSLJqpMWxHlgaoef59y3wgFats0x0HxuN5rSh3Tl05b6PU
aw/ghWE1jSj0AVgwNlwYDzCRWnxy8EWoNYFx1+2fc/mh+TVk9nOfFvHMJYqgFnnf9XlpugDlqqcs
c35xwPuThcTXQy/wNLq93OX9xHLsbDr4XM3UL+cPH4IRLENjMF1NC+Uj/og9PZsuuLu9inYZuWGs
A6tGboOpLqT182WMGZ9N8LJcvVSM74DhqezH4EkLhfNO5AnnVmmUz3JU6g8d6qFv5IAXeuQoP6GL
kVKL1Me4V3h2vFPRJXUdz/F3qGvG4RY933EFuzCfpeXWFyA4ZgosQWeZNVl42RUtNo8uivooyPo4
/tWAFTcg6dbssa+8FwLLXJL+ARUtT1lsFijMFhJp1D6fjr7jaMfeQsfZH/CO17wY3n7eOzscitSV
A36ZkFoG6eick8GNvmiYZ4lsJswQ/SdtnIbT2Cn+XZv49V1bBz2GglG6Z/CdrcTSy0BOD5n0j9Ey
sRyMzPk28KdMMZGyCJ4QhUge0q4s76n4ih0urrhaTv20wX0YvKnoERN0tGl3extenq15eQzUucLp
1qHUdZaBYmNlCDVn+a70zBPDpJZRi9nizwXmGaTUGs306nok30BTiC1MQ87Xi9XUQpfVDp6itqyP
Vp9UJ+SiUI5PlOBj32Zro/vLwzyjbWBWmVzPBpjzxXoo3mKhQWHeMWahxQGqAVl4byVkXOImqGLo
dULumcEpMBDPl2lBMzOO1sIn4Q3D82hADUD6Mk30N9it4TvqZUnxAc4kcN5YNBaXQJdjxxmAA4QC
5Pto++mi6/uN1MPhqZlM+SsNel/dmWOdvoskGmgrP/nKbcZPJnkBMEggYmhy/pNt3Cu0ShYRtgGW
ssvCgOszTsVnZOOVo5op/q5obO1UaBW/1vYQc5WlBfBeKs+U0fbeiyN5MpFSPoVaa+3HFp0TDCja
J6vGS6+R47iHte2qfh07QPdlfW/Vdn0yNb+4F6ml7aLMCBBCk+1fF1Wk/MwOdSZ7gHiWgdVEbz7M
7RiDH5oDTUXjqQtDnbIbk06zEF9vH6DLyMhq4A5BHCA+wj11/horI5iMxvajJyNxxg1Qq2gnjFpF
Hd0cVxLfK3uZpUD7Ijo318uLTZbQUk+Rvg+ffJHHLxi0pls/ruuV13d1FV4cFo1c3wT98wfCUFzx
q6GOnuRU+kcIHMqu0fW/1T2by/4ZMPbfq8xh8VXlq2hpNRkRqwSysratmgAPdJz3tlpqB5g0/yLM
UQaCDp/RY0wHF69OHfrOsjs1erJGQ38u22La4qRjba1Ace7bPljrzV1eJUDSceqSKEfQxl2OfIJK
tfWkg3gsAPsd4JE2u7wwg2MvSAONYfR2Y4jJ/O2teCW20lKzVIDwPCQdhfN3ao2pjyC3Fz3NRJlT
UirBFt0M3JyD8EeOT8Hf31yUfuDPgdzrko1wvlzgG3jNN338FGnIdlsye2gG5Tkt9d+ik0/OED3q
mGgMKIWvhK4rO5TxDiW9gPANGGFRdgV0RwwtIaZ7LXD20Lfkvkjx/rr9Nq8kaNzGs7AlhTVZgVhs
0Sbzag/LQmK6EcHhgETVvOAg7KibPiZsbaZEMe6wPmgwEzfperYwOTGO7hAVCoWU6NH1uvqrHWCv
TShrb3E+r4293UfToemcCYuorI/X+ltX9gC8Dk4tFPhZs3MRjobYMyZPoSVs9ek822/KY2jG4TGe
InM7QtJc+RZXwh9J4Uy6Z7IpQYKfbwIYgsloexHttKr7EtIHv4vq7hdUmDWNpysfHZQ5VPQZP8SS
84O/ChjlgEtm0Vnpk++H0KTzSN82whpWPvqVc2vPA+JZc4W2jbFIF8x01PS81dMnVH4Yr6mKueuh
q21z04nxycz9XYVI6X5lp135aPOKZA5w8dlHi5eYDhXJZutnT71W2RhYFzikpLhC2oAKjlWQ93jV
6eDrc5TZcD40vqFDnGF1jBSn/V/snddu5Mi2pl/loO/ZQ2+AswcYkmmUKZdSOdUNIamq6E0EPZ9+
Pqr3nmmlCtL0/dy0QUpi0kWs9a/fUGsEZPuM215E1bXsXXFtLh8Ch7+5zS5F8Tr5Aq1FKvj66o+9
W8axPVenrOjzo6su4OrqSELA5HYf3ILf3GjuMsAgAyoAynMeR9dh4OSgxD/pGc7BslJyXy3acvv+
NX+jnmUDQlYJ64AN4aVceH1GqjNqOC3l9Qn9kglJ3LAOkbTKb4sYXl5oxifMWS+XjGwGKp96S3iJ
uMJ9FKjDssS2WToUPUrzUzZ1uoUwRT5JVEx4bufphT0UD9jJI+zWm+UZK/Y6KBQkZ++fw++uFLwE
JqJYzVGDnLUOyrg6QA5uTS2taizArY3tRfKRruSFQfa696NY91x61VW2AwPs9ZWKUfxB7POaU9WZ
eIlDZUgxrm6wdiN20yjC3mjSpyRHGRwKvTO+LHPcOP5omtEj4wjtNEz69DnS4+a+Wmz7Karmtt16
jsxOtaVHzyjoSIqxqZ4l/P9OI5mQkMgPXrHfXaoV+V4h5xdbxNfnsHjCEGmdNyfDrItAwzot8Ze2
9B7evyNvPI7Wp4pp4OqXjCiS1uP1cYgzbSby3tOTEUWYKYxf6pERSj4yASMUY2g3Zq9tMuGy+Ftt
0BP50Y7qVb04+/e/yHqc83u26tFAqoDXEFu9/h4GzgLcUEIuiR9E51U300VmGQS2Z16785bx11w5
2z7q5GcScYsP2B+/uQqUpzTxJBJCdWO8/ProWi7UDAVedZLG4CAZ1aYvRkJyDjoie5cZmk7ep6Fm
gaXWydWI6+imsQd3h0Y1C+xEWpvKNOoP/Dh/s52zfK0yQTRS0IC8s50ReVyMvRB4pGNM8aNs8xkJ
L8yth9keFOKbhV4TdTW7MU51ZkqEpTT2poF4zu9jjVBpMiTLJ4IC6YumNENS0onp1zitetWsighJ
oFAhsOH9+/hSs72+kRDOQUIYajNRwKnl9aXMonIqEJPSE7amvDNEYn8GkgA5jJk+4BWFsWQd0nV4
UeAgm77gjjQ73KeJGhzTxh0DQZRsvhVEkj/VJJBddZzcVq+IzvDzSSFps7f7DO1fpNRK0LIWrrBe
r0PXn/X8dlBMFDlOo7QPWlryGbJAl5y4mjSv3JyyG3dOZzdsDDGSHYgMOg87ciOvrJ7yMAScndDz
xC5ygdarqmCIGsXeGgJK7mYk5TEOemkUTbiowgFlg6F0ocR9oh6UJWl3eeLopU99UZ1sTZpwhOUi
f7hIhBu+HVZl9H4BSS7XmBgtt80IMWOxFvu5xhRG+JGpyE99p/d5oKvJ+KhKxyRGGe4dCVVk2j5H
0VA/dMVijxuK6WrfuZivkJhC+i2C3ZisUFNZE42XaVpz5Mbc7gFf60YGGus75ryRA9eEpCXr1OWW
0AF24/lHjuZIBLPXMjXNcE2yCYXBcdLv29b9NZsNg9j3HxHvzdq2vmorpw2g1ga2OnuwDcW0UnQx
y8kWJGMHrAeYQ4q6IdtGS13i3uLFofbrF6/aKV4xqp8zyK1b8rnw/IMdouVH5oBT47e1NH7q0xR9
soYOQ3X6lziQS23zduB92AdrpMr3ZliiLkA5Nx6R2avoW7kFdyn5WNamj039IXW7pCQImZRR3zSk
HWazRlDX1C2IcBPyLLf8GYMQPU99TCt9+VKrBS+OGERjhFGhFrcahlpMkro5LzYIdgsyFIkRbchl
bMonIoQHPax1cqfCkTfe8k2ye5FlFC5dnTM0xoPa5fOFScpI6+e9cIedp9XEVEjTBKggQ1SXARSs
eOu0M9yt2hg8a+v2zaD5CioJYgW7GWkN6VjqpiKwNkSm6pEiJbSK1FQr+RE1ZEVDkoyTIigLzU4O
6PkUav/MSH6RFBp/xckzu9dI2HWPQtr4BTarOsE0lJm8sSzxiH1e4KSNRT4jaSPw6EjaiVtt2CDN
B/xrIxbLPo4fIxGjuR91BLNydBLE4AqUcoKxRHRFVEReX8ddro+HLLIIQXZnuGbbRdb1/fvP2FqA
vlqFmPatJBNWj5XRo55VGkkaZcRmdu1pzIhitZrGOZi6PJFSRHS1hSOpVYxP7WR4H8DObwpjNAoI
yphVM21ZjaFfr35zRg2WLbM8NXlhBHWPdXId65guEsO46wj1Df/xea5KdYAjNnGambPzbLNKm1wz
4nhFdOwL8Kk+MlwIvuWxl9WOZ6vetLrxjxtaygbOkUoTLA461tlhdTvW3EUf2lOyqqBXQ/hNYWPA
//7JvanhGWg4K/0UjhIIyHkd15JKHJtqOZw04ZymPnksVNO7HE2pf/C0/OZAlD6rOwo0aZ6b9fO/
tWpRhwlOrPf9qcYAO6RpQZfJMGObC/lRGf+bQ0Fux2aZBdAGEDhb+0YNpgL143SqMBgOWBOWDXJK
94huLf/grN4OPUGr/36ssy4tM2o4Sv00ncYcH6NOMAKMF8zDjFzH5oKNcEd2hfPFstiRmyQjyNC0
6s379/DtWm9YuH3Qi0Gf8DA4en1pHXJqkIQ500nHXy+0W9s7VPPykTfXW8Ylp0ofu5bKPCoACq8P
Y8ssF5ZUptOka/VOKe3hKJWZ+Yc5zkeID24g4jG7cwtoQ8VqPgwPrQ8VYbkf1D+/u78vHtpATHQf
519kmslJlKIb6cdN6U+jsDaQOuow95IPT/p3x1rZgyrv4nr6Z9cWwxeIOoWcTq1FFGsRfx9dN30Q
QvhuFO2MPglzI97Nk7iA2XCEQ/2p4+nzG8dQrhw5qwiH7Q/K+N98JW4AvEYmn8Ae5+1E2hupu/Te
dMKTs9hhEzneZCOERqkDJf3z5WF1rKIdJrgcWO/s9D1RDLMJ6nGSVgcRLc/c+2x0sIk0cIl6/yl+
O3sAKrIZepJ7gQYN7srZ8wXlSUliUzuNEHZp+1SnUrcmJdcasOYh60vHrFECbyqpdMvVv/CzqmjK
ZdpOmOFmXDLdXwiBuxXsl6RP9pF5jCmjs9U2FSVDF5XGBsKf/bSgCb0pUvbcQE7jr2mp82c2m34+
lqNCQFKWsSM7xJSmV0s0Vv8YHuNE+XZrU/hiLrre4L8thdCOBiOe7flkGTWJSF2z+AlA1h2TBPFB
1/W7Z4VB8l+sKnDLs3dWGfpBmXNlPnnzMIdVPqw59SXi/jn50MB1RVhf1wOcFtqpdVIKWuac3T8M
32p9sTmW1aVOUHeiQb9vY2te4VpuKMkVYhglzBHR77kflwSF1h8sDOsRzr4B2WKsUDxC+L6c7zGF
RxYsNfd8agsY/hh8kVUax2vS+sJ/Ygj/UKg1YZL6Un60j74tSiCAkJRk4eC3enSf7TkM6xYr6Yvl
ZNHO+GZZYkdFsidNEXFy86T98/eS+TDiZrTo0HzPDeUEkeOD48zqyUPI46S6+GyUBmH0I6rz91/L
3yz7qLRWWRNFF12ncVaH9GXbLk1RWKcF7sfnyIOEkHlrsLsQqLj8Abvei1qBOOFXdoEfqbd4kx7G
DQGDMEydL+9/nbd73UqAB/Tl/gIHnisbKyxrZa2tjODJe4A+Z+Kc64oPVti3NxNBEDwyEK4VsDl/
kivdS4XQhXWSZpJvx0FyyrqZXWidKzY5CZ4fwBC/OSkXSMRaqzBMAs/ZDQDwmG3E0jypOPf4YwX0
JWuv275/6X5zVuyWENM8dvF11v562embVoKQt/apklZ1yJG97PvYSHZ0DxPEBlX9p1QsloMVuIb+
vt6ocx/tqBXFMpuzfWKUogUl1eymV0eA6bjw9p2YPxJmv337kfnAxWI6g8Ml/359fmUV4/5AKPhJ
86AhRejPUb50ykUsgNm0RbbBUrnOblGSH+9f2Jf783rdYTd+4R7iK2uyBr4+sp10GIZIriw5WOMv
06SUjpVCbqxe+cwlbu8a5v1h2rrw69UC+U2TkdNHaMUGO4T5WkvIlfYy46mlOPTxnK5OLqbF26hz
TD91rOqDx/uFG3X+fWE542jBisVQ/GwDanOCvKbecE6iUKqNjTAocPo2e4hqvNnUEYdIkvjSkCZr
vqzbqqEnjknx7BolbB2bdEj09kE+wip6/0K+fQ+gf0DHWPEKRjrnPJBo4HJY8RTfRTq09znu9CDD
lPKjXeLtRoXYnAUJuxWOQaLL69sFn2y0MqbXdwp45MkTQqH/nnoCHbWmGx/rKTJPjgA0CBamKe42
izEQCtJU02r8/eSY+7Qv9Q3xuFwLi4zVJwKnev3gEom0r7LY2yVZBvfNjZBh+1OTxiN4VyuIpySd
+DQLi+wwu6K99lUrkyZJcFb5BS/x5WjblSwx30s8dA9QzuEnq+ZC3mmW7zPPG8oHWE8Lpha9ELlf
OHaxAaqpv3o9qv1BJvkdu3P5w4lTs9vjPVV9FtIknbZqUv0uWhxnSzNTPqqiTiTmHNFUhjYn8xNu
gbr4rELLg27khHO13YyrhDFKeZiaXkabURPaBeSV7EfarCHgxNznceCWphT41NnNse1l9ktQkmJj
rsfLV1Hr9k0m+jLHOD43rksdd8Gd45Bwg/H3NMR+j7cew5yoSYpdMZJ7XCSFzXMlgFfheU3dRi8a
65KQ9ARmWWOOJJdkdq598Dy8gcXBEqjveRogeQGbGa8fh27GDNUpuvQu6/Cc9+xRJ3nd6b61poJ5
izF0B+koxqYWDLkWTOM+KNHeLlsc/gWtY67FJPOsckgX8mfMiNifKje+lVOCTCXJ7cAZUxvo1elv
GZcsBFLjYfr+27b+4VerAGaq1EgQxWlhcFs+O287JZGmhzVwxzBHXk21M4QysbVDBhi2taIsvqLm
Vz54xd+WExaVObs3rx6cBLrV11dbKXgveZ/0u64v68vIAksdS2UKS2buF4K67WjVebRtCBxjSLCs
uex5dYk8V3ywPb0ULmfnDy8CY1l4nZgknEMfndS1ke9i3hEEDqNu6l0C5DPdGm8md9autSwB7Y1q
tTF824x7SEuD9WC0ZB8gFhUDrvmybo8D3dG4HarKvJbeiH1TVS7qGDYUSjhLNsRoBIMXVdsxi1uI
wPjz+Ljr9fEGMqmZhWZtehc5nQ1l6YLFfqhpVYMnGZh4FWQSRj18aYE/Yex07GDvPwFvKgJuAksh
/yATDKOcs+7A7jI5SuqcOw+cFvaZVwaIJJdtI8dqQ+5HGr5/vDeP+oqgveBojFdx31u/z98anxiv
bRIhM+OutWV+RZiRgew4covPQq0/5VLVH0Q9Wg+kHrYfCBPe7CzrkXEYXOfU7NDnwydpKG2rK7Nx
N8rJ9AtDKcgtR/H9/vn95uFmugVEspamK/J+dkFLr5xGvRHGXTrH9SH1CsIxrTLbl3nhsJUtMX5/
enatcXO/W3P+ze3M9AJn6o+M3d60fZwuPAX0HHBwDAa0ry900Zh9lsa9cYdeYv6kjlW99xqGfEmn
xF/eP+ffXdm/H+qs6qK2K02TlfOudAEnp0YpAyqkcfP+Ud6s0ZCKoNwgTSXGAaRy/RZ/e3JSR1Nx
WOrtu2Q2tG2upuUFjHeDLM65Ii+60Q6xbpCppfbL1Zxr2gdL5VuYD0ITWDf8A7j+XM+zkiE1R7Z9
OzLvGnNyN5lb7tIkK3yzE0fYuA9DpV63y3BRm/JmcNKPjr5ew9crFcwdSneaastmrH52jYfRUdSu
Sqy7ZZmWqz7XjBMuusnVkHdLKFN4oshs5c/cUMvvsig+V3W6GtfK7KPCcd0Szr4Ide4qEuM2APqv
n//tNrRe7yyOLJU7VdJI+Bqx9Z2PKUt3I/ns1i6Jg/VFNRHU7mJt92uM+33HIouMdGznYOmaVAvF
4mVP7z8eb148c0UmUXaxrejwzs7vT5vHkMehhp30fo53k2pduvFs7B2zNmrycsr5gHVve2vlcGdE
VirgEXn12MZG+tHrcP7qIX9CSwcIADpHlXlOENMcmSY2aPOpanSRhO2sNPlGTyjivVzkVYBIhlmF
hf/Jcuk1CiTyphQYt8Wm130jE96Owgk79hn2Wq8Z4WK4xToAG810IxccmXzVbG2WTdjN2IlWS3UZ
OcXo+LLOlb0sTOtZICK4ZLIwSoSgafvgspf2PvqXZvTxKB+ezH4xv3pqk16KWmW2YNA4eUFdIfcL
SrliZ1mcT19cY+7gKGflkaRAC1OtrNJ9qrdGDyWtjIJ1SbNMQbcUVQbOwrjX16Yy/SiN6o25ytpQ
UTIg0YTd+tb9R427Shsbkd/HZi71i4kMeOF3SYyzYzq4re6z3uc/h1wvPkWK3oLcLXl3r3e9saf+
Lp5SLTNhWAMWAxtmXpwEGPCCYmik7fz64Dlc14G/vyB8V4JFYBIgcIevdN5aFItVt2XGd0WVi5Fl
7hZdMAxC25WG2u9MPakvEq0ud3om8/t5NayEfDGE2pjnAfjnR04q2vkLS3YLUxeoJ6uihP3vrNrC
WTedpVD0e4XwEEzS94DTG83+nrhAGq29XT1cavux1LJra+HK1cPenPJ/WGDzJZBQkK2KOw5akReT
jr+tGtirWL0V6ep9Ufd2YJO4GajLbO8GKu9D2arCb5pk/D7iCY1z5wc1xxumEgUu+Ke36uLYlVlB
X69ZXd9ZkWOXzv2i36bFVavd1ExlXaMP8acM1xw1E0veLLuzO4/gtm8zQjXDbILYuiqpSKW7MSvN
9/SvWZXt1FJ+sLO92Vpevh9kyX9/v/MEtMkdJyXXCuceauyu3LgXw8b1p03in95/Ns+30PU4uFMw
yODpBM87uw7m2EzkBXEdcl8PsEIJBn8MeYU+uN5vluLz45wVeakRNcNocz5qoPltkIS4QIabzIcb
8tdz9T9eif3al5D457rBZSUmt+/1//7Pq/SZKrv+1f33+mv/58fOfuqm+Vndd/Lnz+7qsTn/yVe/
yN//9/HDx+7x1f9sqi7t5lP/U853P1s2tf/E168/+f/64X/9fPkrn+bm57/+eK7Rrqx/LU7r6o9/
f3Tx419/AKL/7eauf//fH14/lvze97R8enwaf775lZ+PbfevPwzjT6jeBmsRdnNM51cS9vhz/US3
/tTp9FAxsTqhDF4R8qqWXfKvPxTN+nMdK4ELEXj2Ysf3x39h/PTyma7/+fL0IA5Zm+Q1U/s/J3/7
1/L31335vcYfuvurZZJaBts9zMeYEqyObhBpXr+Twq3c2RtG1ddqDGn2Mw7sXXUfN9XQRlcTYUTK
jjz3TLvKIhYpoRn1kS1Xfpqq2sOhRmSo1G1tm4o1uSBKx/rCm1R5RI4Gv6hrJlgpqnY3O+5Xy7PQ
6OvTjkDIcSeQJnpOhGG/64osKFf6ZZXEw35kBhP3nvVsVmYdOk37yalHd9v30xdVHVG4wOVSTi5J
SK3fO2IiWsScq2cW9eJihqe1lzaeXwTdVxdYf2T7hh+5b0w37jejUbtHvVbsnR6Zml/h0BBU61DC
xmrDL1QN+oLZfDO17qm3kqNhlyduKXYLiNX9wiUGA4pDuYeBMBw56G2faVsP0q0j3WvBqCow0qQ/
OnOcOeE85xURQokepb+MSZ3Z8OIkxuaojrQdecbqRa0uLYAG+szLtNesRzGMrZ9Nbg2v2byvhKZc
jHM+7jorhrs0ut6mKhGmJoW6T52MMOje6p2t1EgdgXvShqMxDL6iYwc6LcMzfsnjqdHn5kbMce+r
bLfX1BN26JInsVFBNX2oVJ95K+bAbpqs8bvasn2lTiLAn/Z28TpchBRjutDUpL3RRNr6UzvUpOJa
ZEdMaGk1o4svMqXrQ1HF2qfBjaoafXXVPctRW7aoz7VvSzmYx9lOjO+F9AiNyGS5T7h+Fy6gAzcw
7dSNDR0/QZ5aNShZIhvE09RDVs3LvhtBOPMSYtIYyW1OlIYAFB3nfUPNBNkta/Aiyz0VzQa0p09j
WsrA7er2MGeOdSrdRNk7aObCyeitTZM0UKOxXvPVzjJ3cYE6wbf1CXextnCea3eqv7lZWe5x6CIy
tJn0C3Mysk8ZMqltudRMkGy8nmJYPYck1uXRI//hwvDK2hec9fWao4eQyowjf2w6r9xMWq5s+0Qz
L8daVY428sA2LON2xOZrtrRdJIv6EWrUsJstRd2JHmaQry+jvTeEq65k0A6erifNoPCi+NKQ3XKh
J2LkuXbzY90CYa5uZTDphsQ3lMF4Jq7wSZtJymQCDr2tHZUvXqFVYd150y7qa++xrlrxWTET854H
Z+FJQXXXWvl0MrXa2mI/pxKX0bXP8WIqBxVy9Z3MFyWwZPq1YtC7syrQ1Fp120BNpgLcckguR6FN
QctId4tbo7ah75dbK8YuZCLYofNV/EMAUo3E+SVGIXaeV5lHQgZPMZx1X6+q9FRZ026YlBvZJ95O
llivK1Z5PUn70HSlvMRGm95FVPfOAnuSx+Ca5uw+86rHWpetnwq5H0FQQlmtxGZv+D6TjHm11PEd
9cTTYsWW32em3CViLurAM/J7TfEYnRupdu1K7ZszmfYXhKzZ1qgIVNKluUfJ8JhTKEHFrLXribyx
IFOWZ0Mqw9M4FDd55H2q63rXzFoZQn0J3Si+QUfyuaS3j9r8VPbz46jH3/Br/RyVMmwrpdy6HRNs
p5Yb+oYNFJKdZUuGFFZ8JBD5m1YMz45OPEklxggeXPwU6eIGMn/yPQU68nEOgq2rT8nPyG7uvMS5
butSHItJ+Vqn2nZp1TqoChodfFDKCZZ7onxT6FhvdVOZN2kqvg6xG9gpY1ADmmPdJLeJIw5G4yjb
qoLU2TNfoHy9RHe2G2BD06k0Wwzd8QueDZYLxwkE4O+93entrmAyT5mqLemnSZAv2ZgwBxUnvjfM
qMZFcj66BdcvGSNMFyoPIpyp+HM1VcSDWhDlnNHamNpkE/bjTZuldzeg5aaRN/BPMfxgzbhy5x5b
EDiRh9mu9QMWOtf0DI7fKC7hQo230GVZl7A8F5/W5znzpp/pouwsRZ/BCZMrLxOHNAPPm0yMfhwr
eY677IBs7pM7VHtbRTuPAdYmdaMroxaSmCD2lE6SMhsh9S8q+5SM46ey8I4Tb4bvDLr+rVd4n/o0
uykHp91j8KYjUtNPo25sVG+8hW3o/crjRPOtvLO3xFwyopDKNY4B9hbEPA4c/sB2EeUU2Ea9ZmGp
fgwFe9OZC9Nqi2wPAYYR6otzzKZhCGSyfEaV20C+b3p226pk0+ra+0TIPpiN5Xvf4lMYQfz76RZt
cecRr7M1JL8bEO4CpTPrOphPpXjGTWXy0xV1i4pc/ljaYQlrznTn6YrY1djiOWE8MHM6jo7ovFPv
2Dzgy9KpQYID1bjVHS+6rhFfM9MbUkvDVX0snvpuSO8bwT9DiUa6D9yEILt9P9fZVjj2qcdYdaP0
GNHFXWIFvSdw7lnU6qAXbRRAxB025UD8m6nnlyV8BR99DOQE5KBY5Ilqy822rjNX7HSFF06pxBJo
usi39iyxQu6m6VGopc2MrCNARpUYKhFQJBrMG+ZGnw5t56GfHdJ2mD6VNtvgIa3jXGz00u6gcdpT
T8TrlKW6P+TLpmwIphmZ3W+zysAkLEr38ZD7aV8/wpneCBmHkCVCdpbAafIHVRAqlkBNCuhVvk5Z
311wYW5V2D+O6EMPFIxwdaKS03xDSuN1BAHbK+CekbXH9WsmnDHMVDuqxfzU4AqAA2eHC416wiiY
LKXmxeRgDGqVnbWL4jFYBsE5CmzDorz85aqzFjh1mvu2VpEKDDgFaZWpf9jP4xSKAmcueyY+JrLd
AGUFwUcTqeUwMvpK/ySr9d20DYVVpS621qg8YT2d3dh1K3elZ3yr65KVs/XiQLeqOFAM/Mjm2v6c
ivkqKaJuj2yj9msnJhNMkZ4fqWWzIdAOXnEOTR8e3hJG1jxc5G5q7MuUmXqgWtEM8yQer3IlTo6a
O+b7wpM5LSh6T7WtHpgoRxCFR5tZYFSn6abBNeSyhld8bQKphcwGsi+jgJM7DF53PzjWdycRAg69
q1xiLv9LlBDqBV9F5ZFUynG4oAyzv2et5my8zOxaf5Fju6sTb6sRtdDi+QWdAL3W9DWfI7EtRgzA
ZCySIJ27Iw6T3yyzbDdqPGefypIXXsL04hFAj4ASjk3QEukT8q70MJfrLN122obIUjk8ClIFOzTe
FDekV7CxNdW8sRO9wiwNG9zG8y2Hm6p0S8kFqOnJ93nM/dhkiqKUG32c8pztAI26gBVKNV36RlGy
25hms8hj3U2GHRrQt+Xgp7MoZixH5lQgnMjryd2OU1LOWz3uv8XIAPqNkiiGDMm6UcorV4GC5A/k
K8QXTgp9RUUmqgalabdyW6pLWtwq4Hba99ZQpwuBQRjRG4A4hCUm6ILVwOjKPAE/V9XUZoGdnZ9N
FY/Qa4yEvvPgFc7Y7UTejj/qLsb8EzVAgeuar3rV9FWVdvxr0mIDHH7CDrQkpWvIBM4VepEeDCJf
cJDoCUs8tBEmXL6C7OlYqWoinprO7cdwUnAj2eMXkGQBySlL+pmhJOWC3U9BrrCe+RNijHQP5Ruy
gdqaB9RfM76D09QfWzlEiFjmdoy+2xzgmKokY+JcNw6DvB7NMm+P2OAln9oUt0+TNhI3jbHqj/M8
pNMBWr3mz9Jw5V5PFKu+iJk2cMYgPGz7dYUd9sIhHl1nzsUQlHMv8LATNr5z2tJkLTUy/n7XCNAH
OhMdZeaFoUblJy+3rCcCE2KCyyA/N2Gz2Fm/MWaRJz4EDjLU/N6Evs7mtgChZEMWJxcDznkyHKeG
YViXVO33asaxAijJRWNCvI9m7ucepPDbGLeKc6ikbbMeVXrah6vlWd76I8Y1zT6e5KTcEUSN/2A5
Cbe9q1JbeF81p2XBNpw5Ja4RXle34x1TCaS1ezwTA2RbXQFmY+f4/OtxilXBAMy1q2qSxSgBiNi8
cgj4Mw6TpifFJtbSjggYJUdzUbByyB+MdUd2n0QBOkWhZ13mRoT7tMQw5YsJ4PjYuSy/fk0C22cX
F54yZGsox30kozsV41Q7XGYnna4IOG336VQv2g/XAI3cqdOsElfYaRotC2FCkAqXIauvlY5NcMcr
Zo+Huosc4nZcJduZiXSHL0rbqU1IwshU3aqoZthsmSqqvpGllARd0zrITlo4ja2GnmKIvtWla9+l
al5epOSpYS3EnkMgYUk3O6SBHEhhsKvMg+44T/vWWNs7Xe8v3MXAVVmo+a2uSubto8d9lU1UOn6n
6uKBHAft1ptM84GMw8/0TTyfWg9ApySkHgY6L1/Qa175bRzs7EZLhx4or1MKSizZDaGr2RHKtnlS
H73Cxtqeqavht41DJqCgFv9Kx9cpoRST0x6wGHfUMFnm/iimysb3sRVbD6aFHthCi2rwUNl5h8Fz
qyJECpZ/spFoIWywr9Lak1sRER/Su+Y1JPl+U3ADqri/0omq9rMkO7WxGSRu1mSH0umngl5WK25k
nP2aRdaGq22vt51JKw1GVHsbIczJHwaSEEEG3f5RQRUSvEA0/x+t+oN5x3to1f+qukf53KXPj3/H
q15+6S+8SnOZT/4FUCkv//0fSMpW/4RcD2Nlzc2F7L0e5z+QlGv9iXWLpjNkWeUg8L3+CSQFXf7F
IeD/YvfkIQFKYRyAaetqnAeD7DUo1cxqrjeZCw0o6RHLSb0kGFjzUlcrD7EhIx0ZSEsbM5ZlyYbf
OMR+ElcKj0tZyTpZ7gi/LmUpR6LccvqGDRlfRqtcGUncTHNQuFivi4Mz428ZXUMZMifS7SC3WNJv
57ozdrIgJG66b03LzJTNooh+Gg6VYZMUdx1TdsWjb1aSUFFp9hQKEm8B84b9WJuumijTTH/x1ETb
k+U0yx9q2w1EWZUIoZ47c3ABuOIOuj6m47LZ9GUs9V0zFUtZszx3OMcFXdQqUe5HDRDyHkuMkoDE
2Yw8YkAaO8MUE2tpo1PDAZOYfAtatlwW8SDy66br2/TQpkXjVr5ip6J+RvdTdl8XuFR33DwvxFK7
d5Iw0zC7uMJD1hu/5q1F4LIbx6GZjNiZYRbniU2CfLo5eYPVfOYI1aPnieZ6wh1yFQITVRDYemTX
ezD9+dBqi0GlAvE7Adfohh+FZ4juOJeJfdsuES5drJh1BLCO5y2CbdsdvnVeIS7o7bXN0trmY45g
C1EkjZ/uzwaUG6VUa2+HNEWladC0LwO7M30soCqVoszHeN5zsbogn+hTg0otxiTIB7zFo3Ew2wN2
Z/XXsYRd3fWzkofRUjrHyWMcFCiLs7RbHN6isMnrCqvWNlI3Wkxtus+stlt2E7EPpn4vE56fLy0m
idmvtnfjZELbpRDEOsWpc6MUyRSHBAs6IpAGU4ULO836jDttxN5RunQpT2pvlju300C0UrClGYv7
46DjLR5Ptnc/4KzisUjOuIInVeqEVAnKTT9aadjqbhm0s+P47qwA9HhjfrvMDL9xdEvK764Yki0W
8fgsaHGCCM2sY3wXFAul65Tr4IHGJLECw0xpmzuzcTEVvfzKwl5XcOnWIMlIqGwsbjveeja7G1pV
Wvnlf3N0Jrtx61gYfiICEjVvSzXb5TF2nGyE5CYRNc8kpafvr3rTQAO5nkoiz/nH0eolpbVktv9a
tyfpFWW80SA0dFRuJL1N4IkeH+eBJXvoUJOzRKhDi3jyPK25jPezZ5u0Bht0H1346YPamrG46aYO
eWBKVJAPbcWXeCjGaAwZhkWOSzNTU8JMXIk6nvsDAcL8lCN1FJ9UMrQaUoy+d4fW7nNmVlIkF6FI
NCdzK5N/eYObQ97a7Nrw0YlHtk1/Ovvrpn2eiSmDwYHi+2yiJlQvJAqwFo2Zd5jw4x+net76w9D7
+q8JOu97Qor6WQbkuullqbJUZvT9cRl19W2mL/w96TFwZlAJ7j5LFnXsmCx5OBfJWhgl2/RcKTD7
hxFVpkklrgd8wEs/W9zLUVDujYGxPCTMTcM+ytp8S7e87PSuLSbvsCxbfKb3rj9oOo149xevim9+
7+bM5s5iit0cMDD9R1PD+J2Kxrp/QPsU23Mu9FQdVxGJ6rCowlPc5Go7mztylVp42OzR+tBtGrvM
m2ts933Qefcxr9J8XysKu6tGBw5CuzlPvVEieGvzTlH7vrJzNTgsg/HgVk523bT1TxDf+YuuESac
8mUK87SMcxZL0RuRLqWIH/GylzckAiF0a5mMt0kn+ntsAMtAhfq5mveR0tU+QiW/8UCs2IOBTPVu
zEJ77BYd3SY1xcPeb+K2O2npDUy9a5ShotgQOMYLERxtVudPMTNXvUfVL4/IYVv5c/Q3TbHwOgi8
zh1nR6on0T9rvc0+BcSseaKxG4LG3DCsIjIJKVPXZXQzgw4+s5jjGzhy0xOO2FXSATzI6dYKJO47
TLc2+CHHrnwhGTvBL12F7j3pzrrMxvWss0eBgvO9Iw/ssRwz+95FSXWsJ2E9Uv8C900Nyn8mtSv7
bLNmEP+2ZiYaEBYFpGkdmjxsOW9X7HFyrbN9kAE+ps1GQXLNTYamNWeu7rbsc2o8cpH9NXEG3DUc
MTuWzKk7GiMB/COqlMKzbMGUp6IIfm7M1T3pKLNxUgfkOjmCgAznVtkeO1TOx+e1sB5xgJG8TStf
eGSBST3adccbX0DEWvGweT29ehnn01UAZYKgZl1kqTvIutcw6AHLUXrNe5LIndcOgV+c1kvgvwK7
cJLH/Zr/QDhtPoYMNymiPLTofyem5y/FuTTsYIQcPua6PgEUOyRmoZolITvyKsQ9SrJjzzwku3Ke
yuc+qHvnkNlS3fLFX6A7Qm2Sg5bR3O+Z/1sPSKLu4Na7aDb3CglFv/c8zd3vIZzu32JuuH1lVeZn
WY29e560YwFTvEXWOwqwth6PMbln8W6Qbsn1PgX+xLZX5rZokm/JsPg7F5aKUR27eg1cP4e0oaDB
wGfdO2PWnIxHd/c1ihAvxuSctShGBLiqDQO2BoJgI9YBojhJDm0dVAaZoq5u76rZOzInbUc48uRA
sqp7jBp/aJY0cghXP/qVq68xGe6Sv5UIaR9bHAUmJOfG+W066saHfdtwQadZTabtkTvefbGNc18I
pjwyz8xMK8dfWVPuOfPXyuuCmYfQieCXbqDHToqU7X63uU0iup1tS5dk7bEgEyBBzrGruAjbtGit
qD+SmkbMwyCcBRmlye7NZEAZR4QY1ZOgsxhyoF9Jz3JVCx8zZkXVXlxV4pRmfJzMiSvXXATQUZO6
TPcH7iQ+JtwsMCfZHLAhVVJN43UIs2S+9MHmyt0QWP+/FutATmMOfV24zNZZvy1VY+qb4yTUgyQc
eztPtr09t47XBbsOAPpVqr4P0oB0OWBD4qG+U8AxU1jqc9N+kFbpfHP6jR8NgiD5cND1IMCv6/aN
UK74J0i/+EHjYtLfMq1JyFUcVWlNqpbZ9U2J2msmerw4kIKsXwazYTVyK+NFaRxVUfEdHDj/3RSZ
H6bZvLSA2lWW+4+LkAur8SYgR/Q4BtxTg0N4QZIL7w9fKdltgS3at7gLBnuyxHCvZ1x6/ldnRsfR
u8qZh3LfoyWsDwTEbdQmEOcHWUeb8qGYNiAohSgppK3kTqaKZKNxweOW+9kvUQl8NeVWHI0jLG0+
cHj1LiT50KDKGM0fWibWr9W9lwm12s4LrNsASBPdV0T20yR8xdZtghMFnL39WMs56w9TsCU8vrS+
J8eMAN76WJoxeeQjJgjVsOqfR16qV9L25S8L2XgP66C+I60WCPHUJ5eXn08sVb0PDCDeblz8e6CX
E3GEF76vQ8wZ2KGYc8uov46hbdpD1cRJ9zA6gwd27W3bFo67haW5O9W9NKyVZWi+rYtf/ZmiaQKt
tTWWiWnSIsURS20KpUcIcEozx+9azsK9ttavin3lgLUiIi5JHrgnt3hP65YxmtSTAnVNpni8Ef4a
cWknOptuM3lUv5axCplB+PVVuroy/62rMZ9fApy32XUOeofEjzl7G3l6glMXAOb/ov212PJ9sxAq
IJBZDm82XLbhlbiLjUNys5VwUy3jIQl3WeUFH8NmSPjHjKEeMGZEcapDoJAT3IkFJh0bmFEVxYb4
HhG4V5tIr037oV2BeqkJ/ZhVQvGAdlv5GDBykY5WUi5FcY3oyoNrKB3Yi3IIB6r/TB4Dnd9BVAx7
fnUAQygwJdWJveKvNqfMC3rcMFHWoKGDXN/eZjvZcteKLb4MrevYHUM98usgdMCMyPMfaj4OHTxm
VCphIhikAaDVRf+vqCvAZ7OGwTfw7BBtD0UHT+WCr/ZHCJfo7aTfSnuIg17RedpvkU8pGln816iV
8e9mrmFlbZBl16huSn83UDONoo945AKUplQ/ParexQPXrkecSj5G00tcON7fkRWx3TE8L7fBsidc
4Dui5cHZRP7LwouBE43hawNEVBzbzlcakYIpbqydQ9rz1ZG3dpPktQAvz4tLvRWJ/yhN3LoPVEQS
k7FMnfjTS7V4V/JQnOq3X4+t/uPkWbPsyh6LEoBWYZg4Tdj8XkuzQk7q+kGPVH/h3VMMann+OyK3
BIHd1ATfPZK8/EPpCPUpqIrXfJWueaV9Ivrkd3ZGojM5D5C5J8PK2TTpAetjFbm7IevmD+3MMrvV
AVzIgVOpWNJcjI13c/FprkfQs3r4BH2Zim9IeTXB7ChFqjdkC814bZywwDHf5ex8aQv1XF9sbhzn
ZizPw6G3E/qChv5qdBRcZl8e4ar5yQd0+ua3m+McelegTQ3HuNRP0obZz0XyRz5oreRc7pqFQKrT
VsjA7gXlMPavwYcbfNiwgmWE+yeJdA70CXw7f1u2yPnERCA/Gh0ul8Yptv6TgGa0t6Gcf3jcT/Er
Wn3S+3QcGJ7pMKYOiooXBmr3LjRBHlCMp864eXzJI28QuzYmggkpTvNsw7w6R2Mbn4pAwKn5KjqN
c5XdXIvs38kq91M4TcNTSQgNhGI7TBw6C0RpqRnh9kHUJMsdFw1ewg1G5jAWG1LomPrW7TQUBfxS
FVpyX4DFnfwQllFyY9ZdfjCGKkw4Yd2dnWFdH2ELEgrp24Ycee4uSQ8WCSvwbfEYRjiOZiJsuAR5
o9sk6OrvimehvfUB1VOpnVh5z0mzMVzEYQBlkTXTekSILlmETYiuAJX4KWsne2lEXP3XMfPv6YVq
3q1DUNJTaSGn4SXDZzysww01TMsCYZuIhXwFRIS3brJfsVuzucg2n5476oNTtcRFew063z4Zt7PL
D1rd82sAbwfPt0bqIY4nTWbHtP3ZvDqKDjPM+VOd+/pkk7wv0xo4e0JGC+6zR5WwveH9jFG0KPK+
0zCx83tlSxgTCZAIV9duiHdmpaY/uH3Hj8yLdHidxk75aV85g2F9jJKPkFyz94VYKRSXbC+7bfMd
cmDEuOSnxW/XX4FY3XdhfPezWAVBuuMmtkPdqfnUxVIXRBoow2g7SIYyWW5Pk235RLcY1cwkEdAw
XYY+81qNqDMZQ0Pw92BLDU2pzPOK3OqU6LGg/aqgZZBvOMWXWVnvkBDjax8XiRozLUYfZD8OJJAu
S4SbkkeqPdBdpONOPyFYmVQmqq+gFHxwTtyP8b4qmP3hhJhiX1iq4+xvCxvwlZuAnZM8pOaaUK7w
VsoMsmTm8m/3zIFz+9y5+Yrg1NaJPMjZca4beliq/WzT/0dZoR99zaROEQq0xKGP4Yv0J1ZVeavY
Wu0bN1rwE6mTc4lX7RU7ChSbL3IX4/U6umORyiJI0Ez5Y5suFbpaYlOG8FCttgvO0A/Itzaalh6C
NQPuzU0X+pcsaruvzY8CtKdjkb3k22KjXVFPbDwJFwkTMjf+eUt0/GETXq7DZPy1fiB9atZEPUSC
0EUp9K/ABt7NC0V2crvBe/Lp6vlvgygjmAFM6ZDPCXG5hc6/5z1E5W6RZpUp9Jd9zLUbnGdieba0
pq36vTFy3BdRbql1hjqZnhiJoyP3PVnnHdXPOw7WnGTTrEGsMQS+HV+RcJthvy2jKN7rsuXJcWei
gOAJBmW4mwfEdRc1tfOzWkATlhAM/r1wkz51ecS8X+gtEc3pIpa7oCRF9krLffzuOcw+vC3lSdIV
f/HzKHsNRBy/ECyaQ4J1SxOe4XxJ9Qrc5JoEJWGu2SLvPcFd9UFKV3NuGmJ5dlvO0ntcTER/NKLA
4WeD2cf9nMPIyId+AgbmsPC7AuOhmS8LRxXdxvUdjkh7POZ8qzHJTtyVyTtlCtSnO2XdETR299ln
syp/iizgvL3DDTeYNpb/BL55PgrixvjHodAUL9Ulfy4Tix+MVG1zCcOk/dNzme3rdunznZYj27oQ
41X50op1t4JCMjkkXXYdWrKyU+BE90b6kg4OQ9D1BtuHW7fjRzTX/fKMUMlu/7rO2JeYW2l9wjV7
z31rgedM47VP6AqU/l6WTr/S9WD8/RrRN3QYg5o4jf3WhGY8qJEz6omOMlgqyP361s9B0354qvAH
uHK7UEfIIRWujMTTGqd9IUIwXxmO8J+N81PRy6CwbTmNPSp/cidNx1klk9dtcpEbiIwQuZeu9+d5
36zZTKY3Sy6SBxV8rkUYPaHeDrzdGGin34UFZYApkrX28e7nUKlrliz1QCn/lKAs1Z68Pm2OZtmc
ctdhSn1kyO/PIT0n67EApX7mVV4/miwzb6gHQALGwiifnRyDYeGotT66feef1jZWPlBcRYdgJmi4
Qvvgf1m0/I9VsdxPwXCCV3VXHpCDSRSZ4n2PcW5nwaHsBcmh4espU38NOcTUTot4fsHuNH8o4swq
cghiv7pgYuiTdPCz4lujNLotuy4amndzV7sfxybUj4VqYRG14/ysp4pM8LltSzSp06rNx+rGy0/d
xzBeZPrS1+zRNebXDsPq6K1X4dgAPGkwy4daZ85MuDJnPaCkIwA99CtEcJDK64njtO1es0ok047o
jah69esE+E3kCYe3TYb4V6mAW3ZdPhc5p0DdP8uqN6cm7NufG0rHRxE2675UYjmgkfTSKlQJ+JIO
jQefvgbnQrkWQQhYOJWTfVT9WTDbHQHTFKIpqNHYm8Vju8z2rNsluISjGzzrLnF+VqPRj/xe/bPy
pDhrossfyq6VEW3OrlhO4SqCv23cEcNS63lFYhMSJuhl+V8M7f5HNVC3cmstoaO0aa7Z97Kp29e8
FeU5m4lL3mXJOF3dyctIRpLCdHDxm9/suslENBiIAkDBo4pv2o1Wxf959eb/HioxXTzg2csQRgzb
xVqgkqvW8rMY/K2VaWL0TJRyuHU/JWA8r1HUua9jhhn7CqTZ+deCHN9yV7VLZA9JW7jxvpnLiTg/
7Q77JF4rBwMgdW/HWfYS+7GvUWFlSMy8PaUDPpd/163M9q6vkods9cLvbZgJP7X+ZoD+JAEmS0n2
/V+ARmwzmY2TIhXSyfSxqRag55HTbEdKb3IylpnXE7Z/yoc68HfAsbk5DhS7gCcI6vjQUob0TqG3
4JVbwvxVI+mREO6tNjgS+rBgjZjJk9piWb9067J8ZavMvxUEPxYcWwoiIhgNXaqBu8rlxVfkzcea
oc+mW+8T0lEQjF28aNdEr0TTL+OT3zeobMZpVc4/zr3sawuWsLuGURnfkETIFxB2PgKvwVOUd/6w
J4wkVOh/fHkNCmjcH5Gq419LENW3rKZRKqiq4Svp+wrhQxIzoW5Cx2fXawwKSQbP5qiRaVAMMxnT
njloUM1U98hKF0nPuptmVT2HW1yT66HW9ioGnOW7IuzjXx6vt3uoA/QdUFOO3Rd9Vh1xIcTUYXQb
F/gk/Ii449ZFYzPjQN9VVRVztyDljtNuNRMCaP65fZ+jvDo1xBxdka1Mv7Zt5eX1K2+BfA5FvE+Q
qpyDhMJB1JWiQOSYdc0eDmP6qdDqdIM5IBjKj3qSo4ueaC4vcbKtcscZvh772BN/F28FTkFLB6pV
jIAyrNnLgCl4RrHLvL/+jhlyHgtnEmC9orfPrq79/0hG687bIJY3zhVLhGHd0OWnRfYYSFHWhwjy
Rp2mckD5s7UABYcAXR4FGWtfvm2mLaOD9gy1KwOxSZoUclumNnbqjxFVy76ZvOSfU85Yvbug+17n
mzqWpU7678XsajCrRjTVwbFN8DrFQnYcIK7zb/TD9QZ07nVXT0vm7rBdZ8tpWPvdeUjohUhZdLY+
TVaQN4TPiR2ZI1T+EvUKMUtN3qV9UJNW6sIsMz97iZDxt1Z63vASELWQce8jdHrBtZOcgDu8+LQW
0cBq3wXmYcbzR49jnEX5Kc41bmi/YASgkbEN9iO0C5q/eczy0xzzsnAIZ9BdIWqWo4N03vuhEjtE
h1o2bkHZsNSEzrnC80nedEt3D+KJQSwFqggfxsJpNgzWyVQjeVEZMhOf/mv/ZpiR/6PudiieyNvB
ZeCT6+Xs2YdjTAIUXGUceZX6nvjDBAFD2tK715cakX9NRjgLJVtX4YuO53uFGELDUL6rShk8kFh+
mHnLWO9Db9QHdsIZPXUAJrft46YLwKSFVwZyhxEl8xGTh2uJcEskhj7WtQbdJRR3MCfD2/++obNA
d3FPe9qtGk9XGmH05Umu5O8EvXG5G9UQffHfLm+q8voLeYbxCW5p+UVWnfzuJNP6jUgfaCo/G+SM
bjqfl1T23uYzIaFKuZbhsNWfCEaMwFvYquE18HNYTxQ9kkSZIOy+iaoPX8ORjs5rVfpNu9+2KUIb
NyClYIbsyIpOYhGd+0xO4pQR3I5mveij5QeZ+rL76eekEf7dJrvh1owi1n/fxXN4HCqCHl+9xBBc
SzCGSxCYouTqz9gmvU63bCF73diFKHsLgwebGUB1pPQkZv+BUwGXMbCYX5RvJdG548+5w4tlbhlS
WfW0IvhDAQLNwAatFm54b2pdol/XoP4RTkP4S84ry1mCrP7ciWz8TfTnTC9LSZzO3b1AhP5lBCbP
L+zh3nUp5UKPeCghOVo5lntbzdGtDlur7pIs4p1JHu2e4Rsc9+T1oCLfuGiiEZQnjOqUH/LueADV
WD5QHmTb1dG4BVEz2hAtc59AU5JQgIXAw0urb1IWYXJxQRinY1yRgwZA44qPgvBB0ltyvfyzpMLL
66TbTl35UP0HyAYaUAbaTJf9hH/YRxoaNO43G+rOXk03DPdbee1+ZDDz4KT/B9zvPynd06Fc5qM1
ZjHvmEXlAc3G+tU3FYvRWqDuvtacFvpih8K4dO056hIOYg1h68ApvLgx1W/AdXFAlistOtVe+qdw
6arbFniFZTnqzb5a5uj+KbDLj4C2D6JOcPKEtUjjSvFWY/DTZ1kPdLc4aAQLps5uN1lWhKwfoulb
EGVrfFgo8Ba3UbimvrihsGlgtXsgtd95gJHtv69zFfH2Wr0m655oavfmmtF9q/zQ1XfjAs6UkNzU
cC+UnfbO6JsqdQjF/piJ/ycpBYY22NewQxWXTZB/2a4aHhjFIc6sP5Zrzbgb1h8yXrdfzqI23h8U
C5/ce2SMJzAUTfFoO9/Z3DPDjWMc1HVg0V953RC+0tTeED5vbFds9tHUrceyG5finU31Xh8YMfqd
sxxM596+3Wiq46fNC9Y9dBGm3px2ieXAHFEm4YG2Cra4x2aRdEwc/LHXYjpuLoK85FRSYJD9iCKK
q/eBqKbZ/23HTng7BhYwmBm0U786inti2+fL1OQXW3WFikAryay7+qProzlNcj9YHpSuqQg/dDmt
EO1F8WaaryoocvnSdTjiv8IiW2tEABMraJPyZoRt2m3SEU9SslljHxg0Ir8uyNcdHuLKOW2uMwB4
w9MkP+S0JN2Mi4AtigYq6fTmLu6eULAUU5RA4wJMH42/9EhwkBpP7wMEDFJTXk1VfnO9KseagsIS
zP7aqZ5S+LQLAn9e97o3HdpHvdUFGU2SxK8EtwigtAJnJajnHKyCCe+pLb2o+93y1DDlr0QGHgpG
hJmhOJJgSTwufmAe64xpAYIJsowVAQx7eGksfZwYW1VJ7t4w1FmO5B9ZTrS3vuNrClenOi9LcoKA
2c6C3bXbuatDpcKJlmD85BR+RcBwcbPOy1kBWdt08XVVPFSyG9QzJ8fMPA21Cx3YzFXp9lQ5TwRp
pPwZp4DKOJcsnp00pp76Y9LOpquuaB57sr2LYtbR386PxujDRS+dP7LIDg1SzVDl+6qkMzYtgLC3
hyGjJ1btnCx2Z94/8OXPTpTNfIgnEhoPkP0cbm2AdOTSD7lbPQGkeZa85tEYpNDxnJ26mjafvyOi
nQaB68IyTSxFEnbe3l+DNQlS2o7vcqAuV6z1B8grE11DWzWBi7pGgAlCE+cJg4RCO0my0lqX1E2p
qFDTAwKyWd4BacLn8x36keLPWMKN3Yf1dsJIsVEgIINTbanfNm/0i+Xu9p5gxwhOSGng4pmUZt85
KdAYj2kcicm4yxGbB6Q+b6hd0i5qS53OsT8vD1YMqjwoOp5VdIG9mLtzlOR2Pc1h53iHsap1lSLc
r4Cj0Kqu8cmhenbMTpwNxpnOo8NLtJ/EAB1M3rOgrHqL6jE/oj4U+ZHfLxgv2Akd4pVNYZ1/ZZwJ
sG3eiv73kAuIlX9BMcwwwD7ZM5BYDMtbkuaeLLqyoW3bybmJnLtrX6QWfEP8He1Ak3JsvLY61ehL
xqNQq2OAhIGCIeXA9XZ9jin7yasDfmIlR2Wv9P+GWEmmlb4Ku7lV8pJ4Scs1irNNBH069abs3oeo
7JJ/AhfQelZj73SPddEwoQbZjJFuloWSuAIaB7IrBM1yHyipEhIqNRijf1ODaHnHOdgiPwdcnqp9
taFX3Q21rZab7vz2myNZlhHBu0n9u7TYto/rvMYBSmJw9xosaYfMJne7y2ZRInxbUIpn86FCKl0+
VYD18qgHiILDEmEJOGHq6JMD2rAl/+pqhqCLr4QVP+8cQXiZuLCjHxyP/ZzGpu6rz0xE6/g0DbiW
ml0zublO7zm32wOJL5NpgaRl1x+XgrOO22LBB3NfJmJ5jDeaabpDJmO1HZMpd/x9Pdar4KrclP0V
h1Muf+AhGYNHgKh7M2vicAW8134o6lPL8iDsyXVJ5QnScJvKrebEiiCSYQWTBBbVQe9TL2BiTk+e
fNg09YiYwMH0dYw2N6+Hw8LYm1zBcrr5sjEfb1+4plz/OohsEQ5aqnFI9r1ee3tBpyOHm178IP7H
/64sWo5vuvkpjmChmgvQCMuZ7dzSHBpJPQCWJ5PF5cWUTSuO+KBsdkScWNVvToc/pVlatgTORBEi
rOUe1mwVXm1ilpiMP81TC32VfA/bblgR84Z6na6USXrNdUK6kJ2ky1n9YkP+zzlyHI/22NKZVtTs
/tDFzFiJQkHwMg9cmOnmj/kIqLPKMbuEJu+aY43ot3nv27713jg/EFWc4Nm35q2sSIjeI6yfOc6n
umnWx1zQBcbsrQtKftwmapdPv55F91c3ysn/hj35X2+cyB1MVO9P2X7krJGPo5gpOAaorOZPVrA4
P285CNOvaCSSOThWEmzqmYfcDB/E6Sf1MV+NP9q3RanZf6xdM88HRkz4szXcCvduqqGz62stOljU
tSvXfLtuS18ER3+WlfvPjyy+z50zx68BTEDYw7E8R7mWExKTMuCHfC7XJvOnlJkVYfWlifRij+E8
O2N7AA4c9C/duzMSM2aYJeN5Wty+gjhdV0xYwCBKDyi4MAU9r1vM54SvIOb9/Q8/zab1s146W/8n
s4ilEBiq6OYwrTVzv/foxhVR8w1mkT4thmEZU1k5pUFCHoWC4Mx8gYuSbuUKSogbf37zVb318mTu
9Py7rLq4PxPys/pocXA/SpoAk7Etf4S0C/T9IS4Mak26EpXeLCFA8Dz2rkkfvFseuIv/xBbV1KSQ
KIQbL+Sh8HH3FdKt6oz8pK9J/wDB/sokje7VoZ+bNYfS1xOG2kRTBWePk7/wTRMEda8l2vZwR7Sq
A8eChzm1uHs+iLpY3d24Td4fZdT4A4eX/0pscUhJoxLz4zL0GGXIHJxIehkd7M8CZwqC3cbnYEcV
genmlMUBWZhj3His2g0I4HzAFuh0A/SFVoQfeiMWb7oBmr+zBvZ7RsslzQ+5EJnL/TPkfpTvJvot
xl2yZWFzQjK58NDSR0+Pebs6/vqIO8d/sg0tRGNGLy6MkUDUWVQI5hyXroTdJAoBMuz640s7Zck5
iwc49HEe1Hlrt/HJogujhdKd5xT4sNvT6YZxti7N9uaXuf+sJmgrqJih/DFWZXgqtBdeA+9u9LTJ
6F3cQIgfYUhBR5kJEJ5wy/LPfkmifREq5xfjpn8iiNJ9cPk0Ukf3AdVa3ETHpYP0C9sA84wT1HtB
1j+8zlR4L61u9LNSQkiMKYuT7ESVhRCLa/CEj6TdS2/zbsmaOxDHYNCXLtbNu2MthgLbRm8S38xO
bwldP0C1cmDpXhH4cUJ8tmzGh6jclq8IGXGK/6s9RU1Pq8sQF6nJzHQViRvMyNnG/p2lCUcty4WC
lE3a7LFxB5GkveyjFMCx/sL9Ca0ctfafE+Xh+gy1kzOhkc5zVlWm/kyTIRcm4Bm/n5ZK/lf7GxFA
dMfnpyFc5/HIv0fcie2UtyIonuLFK39S5IeyxR2n4APBLLoMslWZDvTiXcawjQlCUNkj8a9AjCJH
mCJxpvMJj4Svcr72iC27BQlNNucjoslx2que9tolqOW5/L82F1g9Afi3dJByKThPnmXtxFCXRS9K
FtBoXWXGb84coNvlB1Y3ryLubJcUPIj5WDe3qgKXubioSdLYy1oq5qsIfynhB9Kk8Thu+0Ss61OI
azOFeyMGJ3fUwW1npDhcKpJHY7DYYwkdShH6xP65NUN4qujfgW2LkHMnE3girDBQN6VjW5Qquo3Z
1C1y+EBpH90toMlpDJX/AyirOnpTaU9evJHlMArAwsV3wQlMWVwsmoznNWrb65oopvVShxv4JCrW
+VFuvKYsd817LSDtQQziLdhHQ1A/YHVj28X2t1OKlTE1kLsAlapB4xVWy8JWU0HO4miyCAkwvG3H
TIIbpQQqTAeYwqB9ApH0Hoz0YSmqdYj3Qvax2LPM13vUhN6l8KrprJ1qJGQZcPaScfZclhm/1D3a
6KIGUMm6bZYH6jfGL8Sz7XuxsJzGm+/t9QwqzM4Qq3PReOZ5IKf1MYtVcnMIM0f2lSTVk6sNGLQT
htEb1Qj3ALFA+OdOd+KaRdb/7YDwVBwvYdT7l1V2pYO7t90+ukzU35xq7j5kuyZXaUf5P47OY7tt
ZQuiX4S1ELrRwJSZFKlgSbalCZaubCPHbqABfP3bfNMbbIlEOH2qate+0h7CKMH+9MTUiqpB26HM
rmaMfkKmYsik5EmkxluvHauT62gL3SLfeN7V5ll3y7Gz/I76XvlkFcsA3gSE7+094BCdhCGkSQWQ
LC/EB7gLvbGunwbKWq60RXckhLncN/XsZdcBO0t+MBW0g3mKxvEicLxsGfzyZhMNs3ksUfR+NwFm
/llJwv7sfA7DAmFht8Y+RT2TaT64nsuHPNHpAk8+EPvBicsbtR/K2SAfhI/wMhlUC3RO3hJoUid4
9txuYWOSN1bR63XkhP7buKK6oGoP+xYzaboJWraDqY+bOEuq6TnuonVXFYHcata0BxlQViQYUa8Q
I81OrNVKLtljcH7W1hAQT9a+eG1VZJ8V38OWt7afHjyeOX8XvKzd3l85W/VY5b6Yv+LlBD7a3bVF
6vxoCHacQCJxuN3UoS62az/nvwresx9E2nKyXKUD5FYQWQWLElsO1VU457vJmgkpP5Tf3ZAkr1k3
CHYlDC5sWnQf+6cA1aPaLp2eCNEjCjQ7hbb1zMHJch6Q9bvGK/wQdEH8Nka+kWfNLusIPM62Tys2
F29jYzG/pwncPKiQIwJFF7947JDO7jzYc4uQ0G3Y3EfeYUlcuBnsm/9iwJTymVS8eWUDqZ1Dmvdj
vKOjZ7HcozDLCOWBwqBXqoJlSgnTX+lB5ctC6Vx4/xfD21DUQUwuGwAunZQYdfed6qI3hQ/T37TV
DOF3zrOMv3WSvn+X88LHyheavnvf0/9NAMPf746IiGDMCvc8yep9npZNfXT7OFuOqZ+46+/adKpg
Jznz/5/44CG4sT8T4590znxktSpHB0TZx+3jzj7JkEK5+dkseKX3jogrbdE7WsEwmMXUzzwRGZ8s
C8qYSs3ERXu4n/C9JFQbSeCd7DYtFcEDrzsreBqrGqNBsoyW4cjBr6Ixd1f5zhWdjw25XgFD+ts2
xv7OxDgbdmbBInOAeXOGFQGd0CIY81//wkheM63QljQ+MIHFyaYbw+BZzkA9XgAkCBf0QjREZwLn
meAAybPwwltw3s5yxAGSKGIEuz6NYqYnx874l8eUzbaTyqH6mTlekmGswz5/IA8JTqE0I+3xtNcR
b1/jWH8IuI9UOLSBPDhF3pk/sBBGuCRNby48u5wvl1Gjh6o88ts7LcMP8JGSm6vnIbIhBluOmDjT
RR1EIVR2Sma7Xlj251BA7oGRtXCN+OhM3/e/oizH0bBaBwhqNjg+y1EnQpDlPcUIrFjS5g8j/kxA
VoW4Ow9nP+n7B9jOWr1lgo/hKH0qBf/V01Q6WAf4/JlVex77p9joXn2yq7UHlhmYXmul4oxXSVeV
P/VSYbgFHVv0O5M28pDi8e2/ydR0hrc1odwfHRHo/Ir4MjZsGWZNT3YNr7c9LyYj1LR3RwOlbiuX
QcozW8jhjUOpnxH6KJuLF4dlhjfd9fRzNjcmpgE2sS2Wqp73/09T1CrYdQtJhW/pDawrS1Xzhawo
6AsbtFQYKBC0h52YQZyOCUrzhNq5toWAsoEcIjqC0uwjG/IVCXm3eyNXYJMn1FHnIM1Qfg9BWmFX
d936K12hv6OMsUOBsSMTQDpz80NNzbxdTAH9mRZdHZ8yL28P4+iW89Vh+ZqgX1Czsydspu13LCV5
zoQWvIduFoV6SbDf/MWAbItzaOp+RrHjBX2PxxG+aNP0u9ZC88utJWu82Q1PMByLvwWB2gviWhie
TOwuV9y/f12tIh5UhcqD5mOdBzJ0rL9kbQ8hPlWYcGJV/MwK1YsHH13K7iMWqzbbZnyA6Z28KPVx
dJSGLmcLlFlchEutT8GSJSGx5VY6+M850sXuaRQcZbch2Qb3QF0E/byokNPMOZgIFdasMoqr/Lmx
6M3HOl5N/dsx3YIK1w/xWh4msNHLZw6zVG1KxvZuW9f+RFrL7wl+wyc3f1cV93rj1w24ER4gGHLY
na8YdrLF4fETUKkSzlJrTnvD0Hx3oKjmB3zRinxHnBrpvJP1iP2aYcZO8Z8O8XG9dSXIpM1gczws
Cxaw8pY1Wd7sCD2XBSvL1ej26Aq2MHuXf02KPtVVjA6N834+5UMdxxTFadn81xMqj83FwhvJkp0N
/VpfpFPfOQy6cFvlYgxYS+qiX6t0GZflIVQOXBLgLsO4+rs+YfONOcVWzfyYadJa7RaBUPQKC48R
ggAPe/Bm3EoPNzCbTrfahfm6/Aq17vRrMKZVsQ8pguAyZnoJ8w7dYxqqc1ka8b3ySYG9wnGaznvZ
R87w0cB3ptRsRaIfsPwHmJoGFS0YlzIVdMNB264xe2hINQApp4YP9uS1wvLXjr4svJsZu9l5od2y
CMU7y6oihIg1wB7KBcv1OzzGDLijF9kOPTgTAmXXFJeySXYVCdL6nykzz//24gwdc9/ce/HcSaKr
4GcH5F+nwYWDrye3vmKx8wLGAD9q6weufZhzPp7XgWX4vAf+uYybJCnFWZZYoDZue99P9XZ2AVOw
IMUdD/GBp1LXnh0yVw88kwC9T2hTF3z6uAi7dPouURV3JV6kYOczMJFpssVFZYl1DwOoJXA6yru2
2Nqnr6EzPIP2OijAaVGSYr34MAuheYmSSpP3xceS2TMMSErsfH6+klyEE/5Zi5Y4ziqH4lM54GQm
u1Kn5Qe1gucSssjgIoVysKnu1PK7fcLz6LWJgFIUdjzQck3eXlV8AXspRnMbKmKPPBTa5gULbHLx
O9m+LlhjE06Tw/wYkh39bTTSAD2CtLZMY0qSF6G2s0+BAzXrtAyw9ncRDtjxjN+Cer4gIFSCF7fK
CIrxmmRFzIYAwkUdt8WxhwvDPypXcx6qrHgqY80hzMx+/sx2P2wfRJtMXPmuzV+g/maUCSh3ufk9
nhQO0cimAZLotGX5p92nZkRIvUufONbBRDg/Om+KCLtWQ7Bd8eT5m7SKwA7FBPPcc5BRhrivCcb0
B+j89KCpJAPuoPz8V+AV1dbGY+RxhilR0irM5s5juFYAlkZcbHuRwz3fxTMOeCww1BzmEbuWjY50
2h0aQYfhbdWCUxxRN71iVyiRoggSAd5jsdrFH3PmdG8qqyPKPEnn8BzsE72e60BO3pGXif1aWrIG
ZHBw6XTVlL378QJJCpgAMFkMJ/XwQB16RBB0jXd9OeXTrqtmcWbZG2SHRC/NlkqhOwQCGfxnaIFp
EC4el7+ZJLH70Kt4+lFnVuqzkuv05tlQsWRxxuIouyRrD27MefIA5l+cdF74M8dnrxZPmk3Kc1Pm
/aUX9Io99soMl6IiKSgzpmq4YPPZXav4bI0OzzKs5DfoUXomdcZ6XIiye+Z0zNe1zZMRVmhIsuNb
jSkIcNKYJ26VDEJbZhnANEu3S75wtjt7xEIIapbDGt+6AZPgqYcIkR3cYGF+qzMHndTB2YpdJrEI
63WcyaPqs2Hv5sypvDSn/q9JZ462nOFDNn9AqXfQ87qHgr08dzPYhY84Q7Z59Wq8Trtk0iw8BJE2
8hsZsjHvafozi8YcO6Nyu7OTRuo1acfUBFq32PsSCwHbgng8t4ADIQoxDrwOccFWJ+gT9l9wFhgv
oRkzuftu/NRanTBeE7TcTHkQviwe1T3beV6aPcU9lHu2ozM+J05RHNbSqS/LlAx7KyZ8RyMczprw
49YZUlyGwD3M41KV5Fq47XpOnHBedt4EgkRScA7tJFD9YZF+/dRzzW0DFpw7IIp5eRkqP9l5+Hod
fP4O3s2QpXmGYGyC95EHk2aTqsQxixzsTXk+gVae+3RkAxxUuIpY9LTueYjMvVjW6WNsBWPSHVfk
r4uDNYfZeyQAfMANg8F5BTB38/OyhUpJJJHoUnHnEWcuzMCNP4ZyOeUYxMlb053OlOGLeAdNYz4Z
10I1D0r2ZJmXOH8IimdHEBrZpxzw5G7WxA3O/qgxxDRatWrjs01kxxIkn4Jc0U9R1qOzHXBNXUiY
tYdMjhCbRBMXHwZo9qv0Zb7iEECl+Nk73nzWvfCCQ4NaxMkw9+8Fk6g93V7mWfXHGcfwuU9WpzrV
RIDdbRNAKvG70n7XPblBQejxpaEldVfjZm62mQZn2EN+B0CEQnvuEXOfi3IZno0JquQHXa3zUzei
v2BnCDlLlRiOWOQ3ABj9SadQcTj+tZvcwz4LT44DoG3q4DuECJx8NU2bXFETuMuaJlABh5A0JIzN
iutkClxr9cZgO32iTsIUhN6xQjjLjGTI06B4y3oKr09j4oZ7D02I4Wf0d4jJM+syzNGFq5JXIT0O
wIZoFkYwGHb/7KCNC/OEXT9dASkPVcIrzi4aCRlmfbAA6MM38LokC+ZaFmrucdCgUnhstjWHHIIW
35GzEgdzJ0oRvV4/wTnKw31K8TefVOE0bEEYOW4kjLthxwYzeZyZXX7a3uUXDI3M+IASCFQUq+LK
bJg3BlPJrQ3L6QeH3iy6KQMHs6ac9xr5w1xcgDXW8aFv0e434dSRTnJF7fe/kEkKBlRUuuE8B8Pc
HAgO1dh4kVcpZ8e2ilmBRIB7S7g++hPOg/ELH0H1oNVCdWPTTCPZ7liqHd0N7XQI+1yxJyjEI14P
MNqZoCjinM6tPllTQEcM6tJuWJsvZ/518BhAfwTS0LAEvCgW0N4NfKH/aGMvuziBrk+OUd1vzq6N
uS59PC9n200QqrDkshvfUAUGoseqPmVLDt/hYu6H1brtyXq12p2Ks56tYfPslv9y3XC66GY5/Ftx
qFKs43HBknGMSWptnGryL4nHWPFmlXEZFESctiH0tYTOaW7g5lJPPV4IrJPFqYqG8tmhniM91vU9
bWk9S4zKI1nXv+tsWXN3s5g6xF1WL57s/hCa6h8gfMC5J4aJZVJrN4SFgGWVkp5gZhpx/cn0RxJs
ECNBDpQMg/WoT+h3MZkaYCE73tr2ieF1GH6TGSF5jkEtaM8Rs1N0WsWUXtbFmT/BZS2sX9wal1Cc
/K4WEj8v9yWy/Q38biGNhsrbbsfELz+Khf0FvLR8ffdw1HBFo/HiXkw4jz36We25u5I4Aya5MMhP
Q6386CBaMz3wK0Jf4IQw/IuiKHn3V0+zT+5x/FH86wuEHg8mASZMqt5E6Rt1VGgiSQVaoEvJaWCd
SYkh4i+akrtdLaMpgYdjjobDqTxIkSZIzyK4o3hCgiIxfYxlYrNd0EyY76LVhTahKxFoseuhHsXH
1c+H//xw7F4AJq7wHCvB0pFLAeW/wmT6UkZe+KO5I/4ICo470yze3ummbs/zpdgtfoRXF6hgRC/H
hB1DroU54qWL+x+UcECGy1SWdceAF0DB1hWU3NlKEB77dCHzu0Ne8q+6RqVyyMac2yADjSRUu7D0
tag3MevfQPOLQZcYnxKsdhdYU9W3A0Lm95ABIuClNSUElSNcNjVZo4M7uffHZgbLgQOHaFF8cucQ
aqnD01wIKIUkL/TWOv5Qg/ddiZOAgCEfo12KQLvtyGdH8zkHQ9x04ST5pVvkhd2YjhF8sySaVc2q
AsaOQ3aeiemIX2P5Uom2p6GfgAowzsK3EfccVIvp4S83YgOnM0zNI8dKOrnHSAB4xBf5x3qz5Hpi
0UrlUzUd13YyNxwtiLtQzdY9iYDuaWUHc5aLPx37GXYogzHNSRxtES/3fC7OqzGSzHS24lYtIhR/
Vjum3U8m5HOtOAnsXdIJv92Ue/Pf4nba/XQWLJO+WTF6e0vOVE4uud5NauqfCB1FZ+25LJHKycSc
olJXInSlscYdu87sbBq7NXi5XwfONCfdZxOnmQyWe85GGDO/XDCFdsPgOKdKecwVvSSvf3CIwZnd
2rMTJ14d8s1KHUnGp3LlKuMfk27Rlo+viuvHYWr0LeELv+IbImBWJXC64JkQKM6WmnAa9QjEmSNT
Xzhuij2RkOiPHiWJ1EGLYIsL516xpcHXlgA3YlKA2mLgJGnwJmsZdD+LLhNIShF0q5LNSnWSqiOI
W2a64rkQEZRHLG7o6N2oIE8PANgACHCsoaxMIQBUb95gZISgyreHFI/KcJoCpaO9pxqv2o4myOJT
zSq53VfgWbC+KFR1srBTGPcedm6bkQ/yIakgNssqPXZO73rP5EzH6TaSJ3mqs5Jzb2RZ8j+7SuPg
xyQpcDWgqx09J81Z9vHNO5uI+GoP/8PM26Io1qd0tpo/IiTIQ6D614xY9saciZmRjrawfsDWnNur
Oy4lBj07+sWx7kwUHdpIOvqae13sXYeV3hbUSh/TfWLa/iRZ3vzCrFp8znE5dXgLI8yxvIu698Hh
HOXy7oZivOLL00cLPQ/ygSePZGRZPkoUUrKv3Ywx0S8eyjEpP3JbqT9BJMKXKo2lf1u92uYPnAcw
MvJ2p0gtY5fA4pXd82MDa+Y7Cqr8SfN1vmBhN4S8VVVEaGL+vEzbcBRecgb94gcvCi9ysA98M8Bn
YCduoMwQYtiGFs8L4gX4ydXlRNZvJkZvX22QGyYchimj6TyALWU7Mx8S/sC/VQ2/BtXcidM9JXDU
LcSDR5SxyEwcHZaciY/UCxaTn2rGrn6MEgwve1Dt8XkZi+gYiKx7asc+H/logIvs+GkMkSLMeWfd
2GXY2mUdf9ly7f6FUT+3u2oJiTI3IRPaRpXj8pQCc6+2s7uCS4Bvm15VyNrpcU5XQJ4JDXNip9oB
RTnKFIvsJMHCflujtHpxVFepm7MGOFkkF606OjbTF38FJNwuXnipgij5dmfMDjyFQ60eZItl7Qbz
qqZbz3V7tcO+W0HKroxLwW9DuUVpk5e2nfVbiaX4XjeF5euhZb6IICatNC6w8CKutQ7kpbZxDY54
s5Y1e7OUnbb9hADfdtU9yJlgcZdAX0+o8PYpLZJkJAlUt1T7ld1Jjk1xa2cfZjSCtv8bsT7CV10y
OWQFvmSGOtObHw4nerHl1B9F56WQ6wlVayEF10/idRFjEj9hjuBE17XEfG9U9Tkrq34n2NUTeQQ9
x2jhPlWbwcU6rjgUjo+pauskkR9+VN4cFG9Do5sZXbQBQEQcK/aZj1t+X9RyinMIcvWZ90aahwcD
Fgfff/DGOHosk2ne6VxDxh/YrfDjijZ8xeIfjy+48xWHdC/jMRCxxUOpgH/Wv9CEsvYP5EVL+jMy
l3AA38pQ/nMZ7cR7UHdOjB8vlDbemMmNHqxN4fu0WYujgki+0TxpKdHe422xzR9PTPqgosqVN6c3
uFTIQmlJRmCsV2SsDTsiKq82kKR87FZx4OabXo3LjRul30upYRRRCbur/Bj7e+6OI0WfbBQ3dS+g
CIF7plQOt4a8FAvzuE8FwrUm2EGoYgnSF3K7Hf4CjyEh5Nx5qxI//LJR0TeCeYGcyjPwSBJoAKNI
DIA+IAjcQqmFUECYsm6r6VaquPH3ihzUsJvYs4N88BabX0dOENmxDgwr72Ji/UV7ZJBPx6B1yAMX
plfXErar/SQmI4P3nvzVVy/5QbOhbopDN/IQJAStIaz11ru/cFS4x+0Ohp89rrueBfuizeKZyly8
EHo62HoBxj5IsVcC2hHoHM28yM9xtqF3So3iwI3XCYUj0yHvDbdoxuXPEpXd64DARWkAmgZmQrDe
JYv7pSlL9a8yTVv8QoBw0xPOhqL+v/CNV6QPZ8iwniyGQwThm2JI2Qmx09VYR8jrqj8LJgoUab/T
9XoYMHRx6wuSLZFr6/iBQ/A68btG61fIUfbajvnwK0GVyp+BdatHlkNruRumIRrg8aB+ddQK587f
2g6Dhz9HDRdETJ5kaIPOtVLrvMfiWREYVTicvcKcBk2pDDChFvYHBvYCF2kr/HdnrPF+TaJWXwAK
7gc3WxRp8aFjb0aUXPC2jfPMQB1ya6RJi44DX4ZHiO+TY/6JpxbnF5guHs0HuE+4RHvWt8B+XbuO
p1n6cKQqFsu/grJhrcJisWRBJG2Cxaler0B/Z7BePS6qHb98Sw43idnLUO+wZfzn5iNy8aOMi/yo
p7TuALBZ1hKdZ532PIEPpieyT6cYDg6R1KeRYjnz4ngqwSQZhjmuUc1/Eube3fhi9Au38vwCi4l+
x6munqW1at2AFJbfbPijG15xs6vmaKVwUDJZgm7D3n1Heenwt9+P941IftdBs5XI2oW9cP4RdLG6
99V6wWMn0ctZncx1Kf9D4McklaCtbYpWlE9BTbckrm0xf0IhiW9piX9yvxI3cUlpustxppymPs61
kwggLV0v99VSuD81fnoWikJA7EvxAZsTN5oCDtdleY03CdNEfVml1de+qKa3IcI+TKIktdURBo4t
d5JihWEDuan5sXJe3kqbVY8Dwve8ib1IbhOMIeAi8KYpTINHg1kHXHE+/uX2JxXlaJ/pyyMNCrBq
jJIzxSJzdBrLHpWd4Nf63q2TnY9hLRzxoxwKtLsU82q1DWMYLhvcXCHr+AiMwgfx8pUbVqdh/AL5
1q5bDubdr4gffAZ24fKEqxkpLmGYJWRjM4cFqJiBrG+nSK8fmOrNF4eEcuP2ZoEOl8wQpJRkhZhi
VzusHABfvaxc2RcgLLgHQ8Cs2NfIqHeyEXby5BB4Lua4wsNUirCS4RnnxSkPhgdU99KlKsd55obF
oYma/jZ7vP5eiDBN/i32KnERtahdTuNoZTSeyCF4cLwQ3lIcRP5nAaUi8shrNx2RBEfW3QHIf5Q9
Vviki99x0IbQnDF+QrAatYLAkHv2x2S8+j1qmfmqmKIUdJ2yeyibdi12KoRjQ2F9LdxfNmvn/5K6
dU7w8P1su9pl+VE5UhnEZqqB5N12u7XVMPjPBAuC6sBQ6uAJrBSEJ5Hl2bJPE6e7VswyN8gJaAZx
IHTPnhCL5Dmqx2SvEhZW1YEzKCOXiWzdHQfDYRJD/irY1jqx+1J56z2duwS00h61ncXJI+p5qXHZ
7+CXdTmHj3k9Twnl9IcERyI2qZprHY9uPAJsbub4FLRx/iwl3iOwXF7z1mLJ/o6DJNr6eJ+ueaeH
v7MsAw+v7QRjI3XdGy/SCfkSLLJL1HLeZD12JK4uYW8TxvVLy8ZyC3JEE+Bs2Tg/o9WQEPQsmtwl
zthPvi2iyXE3+XBP6s9ldSiXnklEMqInLn+1C1Jpn/kd8gbnIQydDO1td51TF25pbsn39Ow4/H0U
xuuvqhzrP+ViqepoXAQO2LkSh9nASBrf6d0oMTZ+zREnrl3ble9QgjEQ8+FDOZPcEFOYuADBYTGp
t0I7iKCdDQPyihIr4z1/gXHAGHVuUKP7lx63PD5ZNVR/YCMQl8jEzDI0cNX9QbmgjkGr6/5b46F9
WfNl/S+blHh3YsdRV1iNDZUcCBXcLKiBAWuPJrB76eKxebe5iHg5sVu5Y9GmGbI7oSACPbwUz3Wu
pnPKBjA8LEW/OruKRMaRF2uW8oQvxidexT1KdhpTsFHV3rIpqUU+qhEQ/aHoC/cqp5L3g8McBNKR
K8oBsRg3/7EihjgaE7zACKHvO7DM6NO6xqwS3Ql6BHnL6syNafCNBf15wO1JY2m8JP4+aTAkga4a
eBXCNyMqk1amDXca0kaGLhMU3y713Xss9+ohwAfAHC1ivL2Dn+KHG0y4a+uecBwXg0Iso6MWcxSg
1AtdGQqcDbCjhsAtoRoGN7Q0ZCKPpNSBtMi8bUTE9tLO+fRaNH1Giq0jnfNSZYbRPFmW4uCOpNzD
0R39JzAMq3/0hlpn55WmPHydcZi9dWyjQeN4Q097Jeu325QRagFHyhDB454KOtFR1fKMZLwOT/AV
cV5BxNPRdR4U+l4D7D64tKjqXLugF7FwOWm/7IWZWqo4l6XO8eM4Ddk2OnKWXYLWRbdiGJCkNj3g
W/JUOAt3eIcN5So4Suk6d+k//NevUfMY8vr6DAod/ZgdMZ2EQ4ElGQKMzJ7rzw3ib4tMLzD2PxZt
1VN5YWz0ZKTX/FxlUdp9N/X2lX2iyn7EZFlUvq0bGgg+0tWLW+BiUYz2EHo9mw0zElmfBHuHf1Ge
1uJTcNT4Z6uFWOpQzOpDtX6+TTGQRETSB4W8VI3BS9DIQfJb23l9Y04O7m8sNjbVLg31qk4VB6zu
PZySdvhTTVFKR4CyOfEGvablJVoHQucIQ7x5FXrfilG2isShitIGXIiqo3+dlfFPmWYANFC6ee3j
tuC6QGXV0xvLQO7MvSEF8SidyUuesBxiRNzU7oJovOSR/BVGlXiZHVrJTxPlAOdANBgg/KV9FfmE
scoVMfFFbaFH9XHSUdWTD8ul6GT02fUAqL4bkhj/NdDyQ8RM+tC/razj7jHBZxGcYRnKBmdZxFlA
EwZly9HgMe8+Odb1yx8iVG25I5bs/+2pkq2f1Z3yQc/YGOCHbGgZOw64hYiIU/EcbgKVRJeCJ+9N
2kWHcECU/zX5U3gK4gCTieqaaB8kIVe5Hrtm6yplPZwbwbAHMMABrJ1jQjNAMNZzgStq/t2PIuw/
4G34BXPOkk6f2u+t5a2ch7/wGlj9gyvFG34CEexhR8yxMdF2ZgtIgLstn3lGAIAZbIb1Q7Oy78Mh
3WsVxw89c7gBgOYBxCLuNgpahec6O2eFn/7D0q6aHU9q/5nBdbzE7arue+/Y/Ff2dfe7K2ZCF0Wa
9icSHuaHBhRw7KKh+5qAPj32+Cb0a0RdKO4Vx49vofHnfsNP4SI244cEVsXUU/zHLt56yWEsMKoQ
pA2ihj+GVpE96qhMwLZi+eNbC2pp/9BpHgAtbrEJUkpCcU/5wZObv3JlYErY/STisc84OdGDKf3L
IBBVMD+tLqqLdb3c3Ul40z9LGB8ly7cCdAVhE+qA+Bi9D4Y9BYklq/oClhiRYq7o2RmznQIpbA80
mJrmNyGGAhOgM4nphepGrv6NT7Kmu46EALtdoxeYNNJk+hgXamJh1uIZ2hE/zHNoXZoglqC0x3uW
+VQxkBs2gu0gOTbQVBE5ZGz1IAG36s5vz26wNhLvazf/MQ3j+LXIIhbA01Ck15kcxFdOAaxI9ynS
HR4110dDDcCZzsAnEsBpulqzF87pOKH0UKKG6Xl+SQLg2XZLrsk9sUBFQWmIAny10ZCur3kjariv
+DqOAY0IuKMzHjyQ3BJ3Z/1+6U8ZL12My1zRtflsyia8FURRGkTDNpd/J5pwXV6oScmxDVMp18wd
CtknL4Sw2uq9zqE47gemtOKw+NSTVD584kOadEuxbwaqsEBQ0Fr67RLe834F4ephYRAQCt9Hcgvl
rwgPArIontkku8Cs9F8R/Qq2LTn8xtJVtPPQ11DthUjQJbwua4/03wzbjjN9fVV2JmKd43R9qT2t
9FZZRz6z/U7yfenBsP02fjZygUASpU+I0Ya8CcRFDr2Tf04YbPwdshOOvWgeMmcXxCMxBdxGBC8l
jT8uKc9jUzXdmanSWU+rHznOW2PAeB+jMUvzu2bvpdc1cEDsBfUs+gdt2e/fDFdPfyy1jpkDBevZ
XZrm5sr1u/4EtKUr3kEdZuTe4DhpQ9dDEvHy/r9sHsZy0wdNURLjyApui0gE09GVwKv2y+hZGGjF
Qrgi4KQOuahZzpT2FTOcMr/axxi/WZ4R6jhThAwxXUUjWkrtE6HcVFQm7IegTa+IIsVrLTscIUUg
6nsZm8g44bTZF2pW+h9UTxcKiZ2wZuPh5LuFRbLFFRkAmXJkWtd42FZZ6c+yW8LpVMyc9suQ3ede
gds5pGgWZGArBd0gluD9ft4xZwWzM3fzfmDWiTdBgBbKNdX6wx5b6LQj8wWFjJwF3CUWTHcxHmIk
kK+2WTfeFEbNE4t4Av551bCOjnB+4QuSbs4WxSed1bArkAQ/YWvSM7P2ZBz0xEYlCRdX71efvSXX
1bB4yS4qVht9dDyQwLZ27DJeIQo6+Y8wZ3nxipDIRBB74NlPTB1L9r7yHEz3fpoRjOLQdKbD3UCf
SaajzFq09FIsF6z4gN+gjJ4WMr/dphcFokblTYrgzP1Odl1o9UdehrmkWgv/Qc/ifYDJgnFktv9F
fIbLlSXsCrLNo4CMwwO6KCqr4Wp4Xblsy7PBj0AKzpCWxS8bRu9Rldsv+ChB98shUEGYoeHHSFnq
XJpQqWvBhuYfJ8sEl+KgK/R40wQ/i8RPghPb7eKacVTmfFoGQ/qMOcW/98JYxOnUpjf2RehlRYqw
K8mBbVhfCxZ8kxAvpnFARUqPNi8j2IvveWLJ3zhmnB9t6eMMFVpA2gU7cptHyCcZOFc0ctu1Xy2I
rgfdDPrAsYu0knBr/zThb3jLMtD4NACZeAc6gpqlPhS52OJxqZ6oFfNXMtjkh7elZ5H+0b6CPSrv
0u75BafXhcPtG0b40D2GRB75mGzZsRafS9D/UpUXLXsa5douUU/hZGgW4eWLBxF7gW9+ZvQlflMP
afH2EnHHnueGyUOuFnAqyA/+e4CQ3pznerXDneKj8xPEg+SWal5+pOHu+7MNdYaNut9t2vvdKsiG
X0yhIn4yWEaH1zkdS/U/js5ryVUki6JfRASZQAKvEvLlVbfcC1FVty/eJCYxXz9L89rRM62SIPOY
vde+BPAq19cg7LL+swMZuq/bEChtKJrCJV2NuupxZeJLUkq3fEiJt/O2/PoH4xBhkq0B09YKiVU8
du2XWy3UGW09kuuVtXlxByVZjc/O7DAxaShuQF55NppK2+uOGGsTeeo6So0x8Nib64Z/cVNaS/dF
QOL8YVkYz0FaadxIgzkAFSFRs0InezKWrBnneXxEtnBLoB/8wKC3WXWZ34sACs0LJAwZowRT8sid
sVYJglc0LDsGDurTBmnxjF+zAHbShIyS1l7SLyKxjirqBbg5VjYewBXQ14N7Lv5LQ2tmpWyK5GEa
6oootTxAZDcrtfiQbsb+4IqxNHtTggTejojynS31bvWplYSx2jY4xqfSC4iWYdL8yA3hX0u6V4Qn
Tornow6KHwC1+h6g99zj3u6dJyjGeVRlnNM7Kon16vphEZHlZtUHBzf/rnZjTKWxWAo8JpBYOJjs
g02x/SedsKtvEmXcz2HB/00jzM8009dHwqLfo3e0sjebZIIrzob2CTfMN5rU6QeafXqcoc0wvC/K
c4lU5ugAE2QE77Y5w+PJO/m+D+gnu1mYN4E92N0W3vp0EX0WOrvBKnxGPUQzPbtuoL57zWGN8ift
jmVV+8AvRvkuGSYwJBq15HgYYnVU0mOx7d4wPsgU+JSMitN/a+YWr7hUlx8wkxZ0Cy922PFhXpE2
cmo0k1n4OE92fe352J+wa7snKlRKMRdcEK40O3suzeR957lsMQj4JrwPbaOWS+Kkyj9gtMW2Mluz
OkwZvR8KJThZPq6cB1fUNF9UCjs3RUu/tTX4XZirKEfNst5LJPdUmhCfWaUjMTNhWrG2spM1cm3H
qAhNUfbepDp9K+n6OeT78CFty/7athnYLOqZ4n30h4+MXEa+rgJBQ9879b2IY/ezAeTyJ3VmHJD+
kGdHNbPTX93lb5sG0yFPVu+5bLu8OAa8eDuHW2/YdJ70H3XdIbtRmO7uRptGfDcNasS5pfRp0Q7f
qt8OH9Qfy67DGbOXTRLOP15X2WpvwVzZNzADyATUGetRZN+oZC1Ecj2/FkEmoYmP1lyHMrIG+xqE
7vRg35osdCM8v+kEhhKBcXiRVU7cFJOEDZdUGblsvdhtkGBy7lsnOzGl3y1uMe2r1KfOwmLe5az6
2uBsjB5BmrjPZk4BwLlLc7bGLHlbjLpitbL2Ej7fvY3q+VjXInjyMZMf1rJZzEkQtx1xFrX0C0il
60g4jjxn/D4QjNgeiI3rTC6bmFFQZrhl/bZwDJ/B3fHbsmkiG63psuC9YY+5Hl1kGs8ul9UxT2P7
HfkD0RWInlmq+mA/VLeORTQ5buDSPQ7fSDP71zBvkAKVKn9HiClPtQeDuBylcVDhg4ZE4p3+silK
dxnp2psMTOZG9XyueoZllY8C3TRNVdQ4DhSswp8UAN6JcbD07OIRY8MYmTQIX1KWTbT0JkuQhVmK
jX3ulik5PdC7EFRU9hFN1vTXzO387eSiopwdvtAbzjtZTjNa1SoO38iJRK2WWM/r7S9FBNksRGHw
jtwIMNguKl+xWADBDaiXDpZgRuyd5lgQsbMFVycvyCloRAN/Hm87z9zelHOTnX2MNnzUFVpulSHj
sCWlDtjTbW+YaLuAqTeCBI0nFlTAopn75DMFUycLh+Mw6UhE6NsT6IOenJdx6J/CZD3yXYe7Vq/I
AX2L9R+W2m+JNCDqhLHOczadsVQzrWzVkP8LRNpvrEFy+fV8qyt05eK6LmEQRKOayD2BeNBjZdJb
2s+SCw0g10dCv3sr2Mauu62EKA9RST2RoxF8Wr13TyaluYALSOQ5TASHKjGu4YM9IuMfoD5tccdD
MEVVc0+xVN578818rpBa/MSt4Pv2ShxIYRGoPUkhnYC+wRNtCeu/nPDSrcwWQIv4DPbMXQwrR6Rg
pXb8egtAlIs48Ktr0fgFnMuilKeAafNn4OvmMvsjFnTK4R8q9/q3qprH8uaw5NWNff7HhB1tbGGJ
r6ktH5teJx8BHPPNwEb0MQ5UtYeMLtLNlIB13eZeaGwMNg2Xeub+1JYon7mw5rNHpdVuJrA8m7Ej
2+eoHepniltIco4PLoTYndsVWnJjvTmJDUCXWS7fYDgcmVLYDCD5mKtmdqHJVTyj7EFtnea4FxCF
6CgtfaYH1LYbSvrwXc8JVoKx8Y/IgABw5CUW27zUr33Z02wSCNQjPvJuyNR1ynaN8sjzhL93eyMq
U/5lORXWO3dJxIM2ayIxNDAzGpIB2rx2YHNNWf0DcWVwNjx+N8GrHtI/RUzEIDku+YvL2jwq+zmA
PE79PxNNObX+zunJTozKakxpWZOW9SzMBuKnre5WWaS/cyyHK73+Zxs78aHPwR7jqKdCYEVKBEGl
v1jETxmFX6svps8DQt7YYsMGYED3tUDZSbfKa2tzsXtafj12f5kOx1EfOBMwq3lsXzJlB1Cnwuwm
PK9QAPn5DS1KNikJcKt89ZyJkB2va8svnYv0sKK+3+ady2AbtllzWCCZPSWdaV/oUjhLlGnNXxI9
iIQfV6QEpq4YtbSel245F3zidgD87PpVpcP+JlfY0lVOW2MBC2oWHUdWZaHvmBOsiLKg90HLWrPN
UPZZxsx2O8xaEWLifteYTGNoIInX2LnptmoeSYTIm0APu2xtKWUb1FUkcrXRCLCS42R5AzaH/tGZ
rGHbTyHW1umdzDuPPf4N1IHaCfZN8mEmfKVQ9EJMviiV03k28MzZsyuOMzwVwnqVC2sbxzHFne07
8oMZTfppfLs9hUOozEGUxQFC5E1+VPD7YA+X6VNcMwzb+xL+Yqdx7mxJG0MaE3fk8EwYsPNMn8C6
WWQYEkB/sAbGg67x1bXElX31HS+NQvxv5HKFMND8Xr6Xurc/LHBt1qHM7PxnNC6SG26t6rfw+uk+
Q40VAncnpmsrmfff/OIU+yRwVJwcY/ZQD6q8uFPQbbUJGPXDfcDQAXwnHhTtcoNdKEMb79507JBK
s7E9ZnmAUSBj1VX5iYvSb/4vmRFG4ZY85zbG8obqGEVV/sHghf/YGD5XA5vTsKjOmATCTRtM/XsO
jR6PyrwwWl+LpP9jiuU1iW81Qs6bdpjQciMEdr1ogSm0U0NQnjCeJU+alcNnHju31I3KZ6x92zXI
OeX4xONEyQV0/cCSgalGYFfk69jtQxdA/szJAX2d4FNsi8I43RZhgrjpFNPXm9bvDcvDUp1jhh5U
U0naEAgE4vVuBaO+IwilJ1s2DQ3LrKTmgAszlGCe7yz0btJydi0JyL+NztldjvwVv96U8WRlVby1
WgHoX+DV+WpNMV0qpjPOgRIoAM/NJhwvGg84gtusspjooiuBy/0LfWJ+Z35iH4Iy9DRBV73zPAZN
l54KwTp736+ui5EHI5zZCGxa/6RwuYpmxKTRmNrDXx5fUR8qNvZ/ZJ5N9ZdtTP24dmv75MN8eJqQ
ndDb6VDg7A+m4obpB2FzQs3mkioV2sB6c1icU9RDY8fKo2SnqhcaR7dj2tFygyNyzeXRd0iSX8nM
nC5mnubwa6TP8xFK9bg3UC1Z1xXZ7fJXZ7wCq+9DmmXahExkXFPAhoSB1pdsCbh5+QHzvHr2p9EA
4Vjb4pxJP4WZ12Q/i0wFtyraam8PkMYrn/AAyGk3gRN7J42OWstggNunqq6PdIdopPOx9h/FBHov
GNycxrZcg2uaFB5AOYPY72oz+iXemqExtMh4dIjNRPZQ7+JBWOEdChiptgNxorss9+zdREondoMF
fmGREfm3p3FNGdUhkXHCFsqmp4hQc7kOUeE34d2aEud+GMzs/sfetDkXzpDRARLsIVBQy+mOt/CG
PCaEYA+1pP/NkGs+MsUhy6cKXRe9cOygzYTowAIywFhkItMZJkA2rALGOtj8t6PLUH3vBf76iebG
MxvfXdUf05dLHSV2rfTjNGAeJaSuQ417y071wAV6XZbfyHCSTi+NsLpq0goXPKj3DmC8+pVFlrWg
zrm5f79smtjmI3VRFyAxaFmm4Kug7+dfJ5c1zr3Zqii5SHDqt7JnKqVR8ib9cqJX4GNijsqv0EyY
R23ZdQg+HftQXF6pWyg4UqBWt/h96vjZSYo0ySPEVemsKW0ZQGckMTN1FkxIncR5CdFUYBlGH5n+
gaOYx29xNZrwc8IkP5zNhJwf/0pjGYTaBhpdM3EbkVMoD6gDhumY8q7mFTue1FjAOZrYzu5lHDs2
cGq4TtDcAjIgilORZP5MotW62gMZS7qbKyKzhqykhOMf5ajOlcDOTrmRxNjAaENM9o9tpK3+m0o4
KBOghSx3W/QcpZr0CzndOkZfQX9ceODwYL90e0bLYMC5eNYXZCHhzb9CEuZLmNtWf9Qx6CBCVLhO
NjRhAstda4dRpTSpSAk6hw1GWeZi6ZwwQEYk3X8WyXzbS5XS3NPhxiDVIV9QgeEwcTdD5+niOFbT
OuxN6FafhGnY1ckqSCoQ+IHGSOZ2kR/ppslOVMu05g9w7nL/sGjfCU4znLUYSWdNzQlQRp6NM9Kj
QOlh8eTRvV5B80B+3FhuOwyXaoiZ4KDNb2oYW0E2v+BrQjlcG0ULLbnZx4dimH3vWHU1ofaBla0a
g11jPqUc4fNuKJhm947uZTr2uCOR45ed3127G62jEbeoRjSvgsb5pgQmeDHOMMmjaui3+DySYS9g
eX012Yg4xAVvzV1TefLJTz2S6bG5I2/qFckpJ8RhwXLqWkeleyGnsrrjP6k0kaIaQS7HgSLS1Bre
OmvxnxFAmemVjKL+UfnG5Y8ihgZQiePoQ91XDlC7kImMkKR/Sw95GQVtaU+c7Wnzh2KhHn9HmD+/
BNThhpIsxwPsZBj475EodO9tmbagbRm2P9fWOPwjYrmYjnhekbSWSEofmCM6+aOrJYWPE8w7Hrv0
G3eF358spqsb1Sb5Y85xUB7MVKbFvib67kcpcnKiDA8iMReMLpNjAdctxQZ6SymHP1xdAIYRBZ1Z
MnOjtWjl8o95/PhC/nozHsKlC34gxtl4qklQZMzoDNTQCrgGgcWJak6Nmzd/e+AizJVsi2y6fp3s
i82W7Qs/6fyyzK31xmtL+hNqIRLOgjEf/VPvxeJhomtx97UwxSUdYP9SnbUc9fzyubt3dcGGuGNg
gGUD2z8LDJ2H9yUkNitKsGXQKnICictUrs0bDh3F0J9GCVW1kBmOltkX9G1SOTRJJLR1DyQh5D4R
Ti3CkVJJ/R0TwnHneSo+jx5Wci7sqYB7IxrshKpnbxn5taVeVxKSmWIg9+VRTJMGvNIo/DvyFPBK
KQty4M2hkxpGeKWqItRtXvFWwUWfjtU4Vj9WOSNOG5nN8sxms8A+BKDox83xqOKjF7H/CsO8uPKL
1uwEurI/E/vhfwiPHu7IEFCiQeoN4uOsDsZ9V7eetQ/ogZvD6jBkj3Cm0H06tuvO+w4JnMHnamPw
6/F8f2brFLeX0oMOfEYEmyZ/uy6t8p01TEOysyaty1MMnDGDFEsIG1aLWVwBncPeVuz6bnmeFGoj
JsBnvxs1AxERi2JblpSEm4kvE1RoC2acW24annP0Wxcb4mZ2ENyK30Qo0jOzv1UvVCUATU15+8TD
aDOvqK2aOBwvL3HFT2PI9iKwqRycMp/RFleCc9usrfQP+FwgN3NS4i7uOXmfcRJUH6LxyLzl6cVQ
kBgYSRFJYZDYuBKJh9AcRCeTZFny2i2Mnncj+Kxxy/jAecoAhzWR5m94TQx0rmh23GQLOlbcE05u
401J1uKuGWpKr56ha/XZeVbX/WGcWt9Zwzol+LemNjvT9rk7jVNjODBZ49ljHVbPIEDhRLrI8e+Y
yNlnkXBqiDQ236IKSow05crsU+ChYxu0wL+8PXNJfdLsC1HPEG8mkFDi7s2jepLdH4Bhavkr44pA
kE0lGOF9545BpkDp6agjBaFRm76zBZppWMzpy1DUfBvFIibSj1w1h9B4QiZJ89yE/W6ZcPRvBNTT
aVtalVkO9mTF+cFkQeAcBotxmNQ8O5t20sNPINhv71XZTncCUU773TJPLhA0JN1wYjpuJXctgaLq
4JhcKSqoEojMxHDhpZydAHVTR8mNtTSHyqdwDRFswtYN1gkzWcFXrUwy2UfWAkP2xYZ31Peuwm9+
lNJtvJecYbO9sbuxXY9l05Mx5jRT7R0Xu8uDE7fFxEA8u0FNh4R+GBaNZF/q2CDVt3bb+q81tkjy
poBCkZhuxro9J9z+/whqYU9zS6K/Wh3qzaiHErI+uElt/0OZPD+OyQRUus0gu2B8EPbToqEZRPME
NebcNdL/h46BLZ1y7czf+sgegzNpI6v/paGHRmOABGqAYkj1UJXZg9+5xt4ZbmKLvggznEDWu13K
1D+vQUgWMqUV84a8S4H6wXyPKuIlOQyISBb73GbfeXUArp1KkDiUD1P9O/uIojemG9CQGA+e804k
NaOBwR0BJNalHh47uCFUlJWhJM505r3yN8XX2bPBwnFnhzaYuZgwpzwImvE5Qyp4yle2/DeImv2A
/T29a7T4sDWr3oi4efm4TjPcFbLw9MYD4rLTjb1ix7eccwBkMOGgVijd6yAW7/hRh/x5GW0PQBVz
8K3k3GUNYslHH7qQjfO5UgzCGutJoEG/y5mnFtuKQd++tXICCW+5D12NaGtXMiY/IZdIIY3MVXhA
NsZe3wnz6mOtDP7WyiEy6jCZ2SruusVBqGQExLBBh3wXJo5XsYOWplv2XPFaFihjV+xITS7/KzSe
qLSauZGapr5VU8HnjRXzwGfQDyDa2KU6bFpbpE5lITfZ1MAyq6vlSzlVB3h3xaliY045u9J5TRh1
7+IquFGrjDijnILa0FThB/yYv7COXDCsZnpCb8j7n48rLwFzW+9xpol6ARs8c+AxUd0jekzeBmtw
D0XAY1hMS0rORZUJGPopbYDXOuU9FAO0Tks4/Nd6Q3GuW1uxdi2Qau7CrKjuQhkXx77M1VsTlNyB
LLLxHXWQgjeTxjGOWjBI8w13gr/LPGTJgIficKOHUAJNw0B0SEcSqVGC45sb1o4Y8GJq/PtM4HEG
qYF4zWCWYZMCpcRx150Xu9ykwAwesiJVjynCt7tAEDXEdBp6kc/IFK1lq39Gqo0xom5bXs3qgEGi
Eg/d74bxqkPJyx+2nR3JaKrhsmBQ1h5KHgF7j3I9bvj2NHfH0msIPHVbzN1ukGM2n1jn2nFkymoA
PEtlgQ+Gd+PKa03cIqPlot0bPx3tyHd1W3wXi2GP4FkzR24OeAugQEVE4WuGMgq9TWtgk6GNVinw
DgLfQBCgHjsB6fUYUs924+q9ELx+Ec1HtXz0dpvWW7H2Qfc4W8kw3TFrwdihcOy5PPshyoZNEmNJ
PSTWjXPJSQC1qmWQ4mxLOaEIYOgTIqO03fDgtqa8MWxJ+eF6SbwH6BS3NdqQ/hcmOMpgB7TLLQCI
E4QURETzYD9kTBrJnvU5QbfoJSpAZSE5aPTcI0eyU9uGtDyGZqTZ9RUaGbMonz9e0H3e5sjIlbZZ
WumF26gSI+MriGcozBFMR7VM/Cs0LTZp/Ofzd103HGdLELZfTsyabwv3KOQGwcPbvvT4bPl5Z6I5
dzPaXfxe2JGxpeKXBR0S+P24R27pXqGRhazmUG4k6PzyNjukBSXPjjObFWU+pGEAMTdGWe9zH/Ga
k8cM1TM1EyzGFHRQ5NbSXY54gyaz7ep5cA54VGV4cEAcnZoQwAvCjtQYRida53e4I7Q+DAU7lp3o
W9IoQtW3YFICq390x1s+RkD6/FtltSj5BmwjL9otYMuCFEQWnJsgWzhJWts+ECPDJJEniczZjERi
59KRrSixctVd+guqAwxzHSzxlw3GDLnJoDMd5WFZsn1y4u7VJpTwd116ANrkOnHfI9htaPB9V9w+
mwn8tzUZ8P5QdZY46joouGe99BkpggTwOftmWckLohVx6ZgklRuvK3l0e0CTwxqhiKVFRJ5MGUi6
r1kjuN0SPp+TT/OxBWzxT/LDftWMfYP7esmt+cKhiT2aVDgXwx0N1jOvN35Wf+4CdlYhcS9UBGFm
EVSjbnwAlAvPIVpn6HMxex2eJ7s4TRoc1tb0S/hpxdKSWz+/eYZQstYebNOlk6wa+vYTeSmgNioE
ez/SUhCEI1EjEG3dhcPeReOE4NMJlgYFxtgHzJvoZ3ZD48JrkiWoqM0YlDA0jJZpcekZjngMvhsv
O7Jxs+yTJxUKPhO3FVBDY4JgN7cDjxA8EjVuWXE1Dnubqn/xciTyN/foZAPL4/DjTHEQFdd5TXsr
qPGDiHUWJ04pBCE6CT5HBX+aPNwd30NTQKaJW/eEeMVJrm6AtO6RVXtPwIbXePOnJ5xG74F9yvFQ
lIEMt4hHlMdeFjkW4VtB/51ykfQRqAD/NnIlaG+boju+zllJMCQevsE7JMqavB1FeOf8ycDz26+C
lsuCEO1nIeYFns8IIUpZ3I3IAMEhUQifC2V1v7Mz3FDm1VwfKAST6+hjGNm1jcBXDplmDu5sJbKg
gkltSjgNnqmXnZobeLM+ekCW88NNpUpFqv7BHGaZR+XgBeelkvG/2RtzMqlKJ/tdUtHeVYRXM0qB
8sLvvrplTH4ockokQSFaoI6tKksWOGOfyPCanjGuhHmE1RW5WppYFqQMP/tmZmAMk9oWnVKs1blK
kGZhqGiXK//Mfw4R3ra71UFJt08ZRMstpvr+h0XsbEWUKtqLRivtx0fGtkXKJn2ogbCKyaOb7FEl
3cskqLwPK8bEc1qKnAGP2xkC3qFBjsV2jvPxzkw4/KMF2Um9Y8TU6m2C0+8FTQTdb95B6LNSz30r
F2+5dGj0ezCyrf8EqZloGrI39HBaqE05aDuWLaC0kBVCnRzTI2kF/T97bPIfq8+ohaceGeVJYjAW
R4/b+nUBXfkPTFGsn2qJUXbTymp9GCliHrs+9x7qpGUdEXOYArOZGus5WdrGuqt6XX6nJMP/5w4J
AWC6RRzLYKAlloH8TzeC36+Q5JmeQMmws6CqGdv5uYkHeV2tLH9QLBT/wjUSv2jU66cgWRCn5Zj9
DtK/UWvtxCFBjIUVJLiOrBG8f9kNrBX6amSN5hTUa64QFLO4QJ13gluGfEvp7D6XGsD5rqgVirXW
clltdi2IryvsTNlGHWLDn9amLyeIwm7fBKFj/pZwjKzfd0HPMifvmALdNGfhCz5s0ro8kSdYxfGr
QiHJ0NZhFja2H/lLmrJWxY0wtFX4HeusY4YCV2l1Fko6zSfUrGr2WavUg7J69w+MzJeiWV4BMT6V
WT4/WfNCeEM3izu0ZbB+ujR5xC+7PHQ8Uhlo67k4lQhxT0oaJBeoldNTb3q155Ypjoix9ZWEn+WF
bf66o8MjpnL2rS8EjPaFkF7OZzmqXduT2ZUDntqLoF/eEzW8TrU7oVvI862TOv5lxjp0r+oe3XMR
WOc6mO3I7r3PlQdlF3vDVQOsiWrAe2gTSLZDyVOznGXyyD5WY6IJ/dR8YFR4Z2Ef/JZYnZ6tAVIB
9X12TFFSkvtchl+tApWUCMPirGV4u4mbsuRUHfv9ErrqywOq9G6l9Y1eNcrqqRa+fe9MabxFzvUV
B4TTgIv0WySrLQQIRiH6DrvT68qNvxlwB0DXsroIs0ZOquGc/TY2dLllGa1zQVzKc5VDaLDLbnlC
PEg6RmeRKBQE3QUddnUpijH/adsE+Ede5ceOTMBHy4zru+KljGhjfRxC3vpFy76cuD+xNqRgR9/n
DOcic33vP7+1hwtMpRvssot/cyr5KAnW7hLqQN9J3EgY5vv6iIhrfBuRiLHY7fVjqH266w5apGX7
w2tHVBwYDRwnoHUW/q76J0/9cDt0lfxjI5rcBp6SJxjcztE1g/MW54n6b8Tjdugk6UBIEMSTFH3x
x/Ny/eF4Af29bHAfS5bYbWeVV3LC9GHVNoYGXNI7CySKanV+EFX7H+Er9Q6MBEO8kpHExRi44HGD
Mtozjsu0FwnXIYabgP3F7YnnId7osJSIYylV0IY5yNAiUxTivtQme4MJVCKWpnBEUzLuR6GGo6fq
6R6kK0zfUTEAIIuIQWLIdBF3H7sLxiYn6AcLwpd8CljxzMGGcjl84mZRFVzrxX+Y3OA64iy5L9JV
K07lfjpJ2yq/0eO+4B9pP50RH06Yjshkm/lEPlP81hTh3mKI9unRDl2WvpKHBkEEBlOmtfjn+iMP
0BNu4Y+s53IWpTX+wwaIZ5WesXTn/okz7tOv1+y98NwpAk7LKErCgKqJWITS3DNdZ8b1NmeQ69Ma
9w/Vv3eQruZcgDCIW9XpfWcbk570UoKRMoA0qp1owvIIOlg/kT2GE7Sa/NOKN2hfiuGE2c5GNdKG
eUTqN03b0Ht/FjQhn/wUE4kL1rXFmvdpFbQMiCfqO4LhSKlx0dQA8RsxE9VEPR9bmbpHDxQb8d6Q
Clky14xtkmn9rUS6IP0fzH4VGhvVNL4Ly0Y1TpqsYhubQEaIp5E5JY0A19uULVdFNDgRuFbyrjod
bxci+14LkxIIunra/4GCMj0WDlvITd2tWBTwxDGRRycqf5K+9yIFz0lsvHbIof0nTvu1ttVz2npg
BXp1p4GNIrWpSMjg/6PAM6btLQGtw3ue1ubKb6I23Nf+QeB6Z8Dsmb+2a4cf/oQQMp2h3WvtVe5u
TRDzJ1DE4P4imonqNRGvzqIxcXgSk6esiT0lCPtF5A0q7ByG3IqQ08//0IO0h0BWc1SuJWw8hObt
SSUAy8sWtYLbMIFVqBg0cMzH0rNZh/bN+mnP5IDMMYJ8loXywnp22LkTqYRCIrjwoa2fdBx+TB5Q
/4Hu6SVLguwfQ0/0E21G/28XTb73M+VHOAzwelATxsxc2+FH+gytqXjJt2EyT4KP9kH9NQ5So55C
FXOAwChKvhAiiHaF36v1OUjR3RQqpPdj8r3t4lAfk6n6f0OKJ4Oe6D0bbfOBzY/anYVVc+Y0Tr/K
RMlL15n/bIM6AT7aV+YK56Il0dgTwQD7GOjcVgzSQPiokwdWWFhBHXbmEWotfP2lveztYagf8KqA
nyg6Fil9il+0yVWtsUqzmgOvp7+HPHfv88DEj8KbcySCVrq1R+8NFGzyxgCGFTSKt0fLKrPPidHC
8yw6nIQVjHgNi/Ke2IFHUgucp9L44tAtc/bkWMK8yxIx7lCI4YYlvaFerTa46CDvDmEItJdC0MHv
BVLiAWMJzl81mi0znua1cW3UsMWkd00Yyy1cJ7Nn3qaeMt4JquWUGEQk27jnVr//V8RAwJD5TM4L
25kYI7kRR81gMJLlEL+sZQCqISEdD51ifG984oVpp0lHQujlfOMBw1Yzzz1lojtyWuHOvEBZgXqD
SmN+A6XWJJEK6Tg3ns2qbUgc925ZsvYe9yK7fJHIaGXo/mAlrbiDMtlf5jnQZ7wU+t3vaCCV8PWO
SfDy1SXpM5BIlLRJ8AQe98t2vRYdKsO6TSWx6Ki0li8x2Iv94C39xZEttw/X4F6p0TmJpXy5mYN3
BFlBqC+kxe5kmA5LyBcy+eWot+2U0JkFXh9uDAqwxww75dmgb7j63iD+DEOnoMbbIA53MW7PYVMr
GuCLyj11DPraPlG6i+O8dJqcDNr7Ez2TTdnRyE+1OvGpwOl/1iutT8iaIepiZXYjgg6BTLnrnpem
Go51Ns/vOPbrYzDUQN34Yn0IgyxEr7Nu1/uwY6Vuz1Z66cLGec1lwKcN+jxkrMQPfANqjI9WV1jb
wkpf5wzWIbEBgEEVvCR3O9kERBgDY3bGsIXsNUhY6ruMIkGzuum37uMmElMcfxh7eAAf5j3L7MYx
q/w4vji9Sh/LZqz+4FpDBlsCMw1H8mdZ2Y7NV50zpGHbaP8WknCVemjGqPN1CRG6IefCGuMXIj3Y
KEI9/iF22/2G6HKYaFxx8cDbuBOiWg41nBIaRSTSNbPH0Yn6hRi3c96zp7oh96Mszpw0Yn9EdCNS
TQSMVrMgw46lm7GFrtadXQ7JIZ4ZhPLk5Ns6F86C7pJbJdbUBc6qmt80NcPBmwf/bZhN9os8GH0F
SK/Iw0j+b6kFMgDOjG4zEBd8yHznfZgwt27CxZumCLd5+cKYpIAX7tnWVeJE+RxrY1BIeFa8V40X
P2STStF50ybsCDd+Swc9EJmh3Cf0TZDHOMELKr65JiXAxYuRE7GBLYcNzUdMkMIrLSlaOGdIItSJ
wb6rPOuQVEL8C/MJzMcNuE4SQEptHnuvLvHumICkviJf7qALxgtACxK5s2oeSAMmo4e1YTlSuU7d
C2aZ9RmYmkV3v/hM9srSnDLIQ1R0i0+WQxtEJAvGKDiT8dtzKnvfOG390mQqzLhB7DRKhGDxmwTE
HTRxQ3nQZSlU5lCdiLkOH3Q+dN8DV9HdVPr+HyxYY7QkA0sBGm+PhCeHB0F3axFuGCY325jp9XfR
kh7PKmq+EwyTjxn+kpc8JSMxchy7/sxZq/7iqkz3BGCyZivs4alvwTDIIs1+W+mggrLGW3hW7F6Q
6+UPazgTWrlY7luN9jVqhmrcJ6Hwb/K/NnhH0NH9YTUZnxynit8WPT40zTqchxyIf03ozf84OrPl
RpEtin4REUxJwqsk0GzZ8uwXouwqM8+QDF/fi365fSM6utoti+TkPnuv/R1xcfZJenBszJ25iYFm
rKAUA9SOSwu0kWn9CWtk9092agj458IXzdW5DjeC2rkBtv4JxrIITO76pLvkfHFCYzqWEe/tsWBt
gwRp9g8Jc1FNeexK41LF33Euh4cSgt9VCNJjmD2hqusTEcO8SH/Y+HO6J7G2cnRV82eYKJFF0DtN
wLI2IJ+jfyhZ2Y1rQP05T4pmmkYZ5euizDfCdKgXHd2D27pn2PZqOdw8aMfZmgwvEYds8a40fHaE
8uVI1YJwTu2CtqlC3rPlUER3s1bNQ9r0CkD91BQb+tfGJxCKKuAR1Sle0NwTyrrX7yVKE2aG//Ns
jbl098mN1KkHOdKdaEkcDvTLFNcWDujGGblmbQDj9lDI8lLj3E2iz0wMFCITRHM2eTTlQTJG3DCR
hN9E15YEaFP2tFBa7xnozj2VYy5kKJ3+UUIhE+ZTuEeKuAWZkY0Jeu7/7gmSHJaiBxdrK3kyJgcu
5fiHijgMD7gMvelO38ngXLAQZTtaJcJnKBsGkz7EpAoM/9pL1m5zoNJB61gttRDuWsjipvRBG2b3
FwhncqMnSyRfanb5uk3cE3j+Xzsz4Udqrf6DdUi2y/mw8q29uI6fCl6LETLzuwvYlILQKao2o+Yw
6vbYupGVRrtGUzCsw+SU9X7yjO475qX+/+7E/cIjaFOgDjySI2TwF0IuxXHRmjZBrfVYWrGfof6R
+abO/JZ941NI0ugnbGGhZk3owMQr7N9IDC2CDJL4hVPH0zaCJ4fEStccJRl7J2gn+QW2FNJ8NVuU
DYGUOVjU6/GNihnb2DUQjqtnXVtAq0KadIAh/wOeUhvXtCY8sQUA1J4XunKexx4sBHmz+OwlU/Mv
btvuHnplRiS3aT8TTqUTaVq1iyhqfab+Iz16hHovrFD7veYwDyWFwIg521rpu2afHHK9bQvfs+v2
bmjO8qYVkXOeM024GPNwDmJuKHDnIaU4/Eo6PYATH+/6SSQnyyzwl01Tf8cVqh89lOiPrElNnzBd
hrJdduIhT7UeYyeTmfNYW1rzkbCo5NBCQqlDeyZOstTJYcJ6+dlF0fztmPny2Lh9dpvrRXAm0Gvh
NrpxMzqHnmhVlO82daq7PrT/wrfq6KUAadoVnfZHGym/mSyVHCQssdW0X352k4l+v3ZUhEXsIF2J
+DvD+MEmoDTPDoWOm1FZCVl8EmfwOiIJ0gx8xWMY45jagI10jpFyLHA+Zfq0Arg2KqZWyhn5ZqdG
DV6DmFXHrGnm7iP56f6FuHJ7Lbnj0eeZBfWIjXewDmBhrP2C1wHRyJ6vNFCqP0uXarAjFtT+1FNE
LvCblmXHKIXIGBE0n9zyqPMyI+/vhbF1HWosUTriPzbO3HlT3Jq8DTi1d0IRpKk10iafYVirB/LK
49MSR/2x5NVWkoalNMR2SJVbsDRw+IJ1YOkyuj79DEswFE6+T7xwfAWi0p8pvS7uxto/AorDxvLK
cpdNIiApNLXO8O6awN0BtxlrYkpK4C4K0spUzHDzJm6t0j6g8lR8MUiNU1AOPV2B+JGNs4Pf2whM
jXU7fANG6ZZF3n6ooSTzzrY/kGpTAtCJGkGCujOlE7bpXuZxkoA0pkSgvnfJ8ANAwzCxhjkxnzte
PL+tElw83uRQgLFmSAIbl9R7udLunxCcDccHD2ee8JuxA0KGLgS1f0Lonp8wIr2wa0R56gvJ9i9J
KWv7JrQ4PqGAR0YQV2NTb0fcJ9PZijs8vVTWRekjzhuTBiXuNz+WY+jWtshZpFzx/HcV4OE4/USJ
xPNEGWm8bIj7YGg2skkU26Lmw0Bwc/JHlbRELua0sAitZSM8RIRxLPg8x/iSqRjCp+xxOeyXSbuq
fMXL4JLFYNbyZqOHSWbPmWf3qFlGUrCbyVQa08kT42MovDZ6GnEj3WEoYZCIM40oNHwWH3IgQ7+0
rPJQY+1gQslLt8OfZ7Ss9zwwScdCM1Z+pvSWfwQXyA25Sz+eWrUYywmWZf0CiBkgXMuyGnhCtU5i
qTRC9xHIK5tfUlS8Le0Y1hCQskzjty1G8pMetyu0r5Is49kk6MrDkPQFFUZu1OcHBRQM/P0EFIwE
aA32DUK7vh+djoBKWmYfIyZVxkJCc87qSaYTTlW1d16Slt9KopsLkD64v1tIfCbSGdt7HLRcgWXh
sfNUdgzpo9FgW/jT7Or/sk6jCoWslH5OQAJw16xq4JT8R5K06ZLZgI9XCHEax0HKB5I6Nc99bVCk
rGtSO8+GKkLfdIyy2LWgUepzYXjyQCWb3hzHLIeCJ6fE+LPSTZl+VVv9WmKUQeFQhbFJ2S+8sHrt
FqpooCYEDRVq4zkxdPtXVwNXlzx26ysQCPtGR4t8jzjMucKig750IZck38B6TK0vsLK9KCpgNh5v
V8id2iewU/0In1YhtJpF5QaYLg3XlwUL1R2yF44Meo72Y5OPzyZ664/WZ6/UBINviTy0VLLsJBps
yClq/gNa+ITpFk92mJkzttpmeoa04p650jB4RFzN3zHPU+BAPSqqGpj5MFO+B4xzk5vWOzdHBAZV
aHsmbe8taaff2UqTgO4ULnvOgLZuF96hwWbPKEHMAfW7j5/wXVC9igMh/mcN+Dp4GABXO98zx/U7
UKeTIEa6majarqzxkUaHbSlIiAOHeyQkeXfXuKLHEEnu9t3pBN7FaWzpNIeL6xf4rHbG4BDbg3lI
3WJkBjioCLk6dXowuy7HEuIOe5NSRLCUTvNApkU+1j0S/DaklQt0wTwG5Ew+MDiOV3Rr/ZxGtTzq
wjU+7L4PT3DyaLhyNa/6XOrGu2Zq9UqF9ks+YGwfdC/5O3Ox3+tkrMnVghqpMNjkHgtpW23MzL24
kzldDYiD27zSHcihJNjwNMQvDQszsbF7/KEwEO/Iy8YbgqB7Ra+rfqLQUI9utQ4p4RXsEABLHBzu
WeZGfWMCcNt1lFoO/erUz5hKJ9Nwn2Lor2Ci4CYUhsS60tYFsfrFhlaRA7sCEv1euO2vx149AGwT
fs1glP6FdHFzM1b2owBqGGRhPW0sVzuwDUP2Llxe2DrhnMvgGETOnI4XT1JWr5EmngZGzKMBWyVo
6Yl8AOqQsU7liGLPdYgyUiWdF2pBacb1JkWwbncTUPlrqURx5jKLBufe2REmeCsa5wwlOCQMG+sx
c+H4bCz5bG/cFn5xPlJkWnLi+CjK7Bxw6u0xmHBdZHeF3jHgSJzFZ0sqYtMP1pvLbslnrVNsiK/f
ZO2FD9pkXlNCc5uBzHUAKImPqsv73bxIFcyTV+9Qgkt/0eCIDqKrv0H49QF21j7obPs9nolDUsq+
ZY4HLAm+mAmWxYKnS/eCt9Q5CYX9uDWo0GpD/HaqJfVsKu8lj2DGUSMMEcb5Xog/AnVUpXWWGKmP
ZRw776zEz2LBKG60SUJDskBTHYzPeVZ/zSa7djAQukaZFhKq3pytsEj3lnSOuFXtneOKCk0njA9Y
k3M/amNUxErMQdW35iOSv3sWyXwGqofWHI4vAHVsZqHFV7E9n/FZfsXGIIndtMCxcSsHeJ7+AIFk
wRbRJ4mNE1wEJV+rvTAiGLqY0fg46GgpOZXvnBL6iTYOXD1TLXftZBtk7KzZbjYyLptPA89xMDYV
dOBmxDV8pqZTOlsleTfwZABlNYzN5GLhZcEj9jCRzKdm9TYwvjLOzrntdwrwxLhy8jiecFG3lfPQ
4P3Ej27EO50+XGQ1esqZVncGKWjc8GZ/ICyGNW001CZW+b/C4uvTu4t2b5kCT67edgdgLuO2dZPq
Elr9q8fu8TlqLaSmFIujone0C619La3p29AF1wnbvUgUMO5gIINAXLQBzDWgWoT1DlCPsocOasy+
7rVvBbx4Q61Wj0mYrIXrOB1NGRxFB5m08pt6QVwiWT5WVNETe9UV+6fcM9QDBrIrgWV6xoXOFsed
y8q37Dk85lLjtsvknJzickDeABCwH6VusMIgxFBQAgA5Mm3or6WpwCZnS3V2alB3qDmfpLr7HmNa
LuBpSGPgMo4dcwPbqydAaiQPDcShALBUs2u8OnmNDe0bWPswntxEA51JOvoXu7EOTgZu9R7Pf4Vv
OqHkWysnESwt5bUIp+N0ZK7mPVhZwxmajXZI5VA/0sWSfnKhxx+VNDafJXpbUs/VI1UQ8mJaKvDm
H7tKbDSilnzsChgDRLGQPayIKTqO6RyVh26R6kP26OaW2Hiuqd153WBcGf80GG/S/YRA+GlbvfNX
DS7eGSOa561Ko848sv7lWp98Dp0d3hzeSmd0xQAzgXsl5XARlqRrNS3taNixM3gvFUZ83rDgqXqu
CQmdP8WUY8OuBiKkfPdZkv1NOomj3GuyHf/HO+nxUs9nYymj90Sjt9oNTblFoHPpBXL+zNb8rxmV
empiasxtYCRIBvm37ob4PuLl4tJgcGtqvF56VFyaomnZipoZ5uVM9wvqerYLzo98I4RbB/M4uK+s
hUlz5ANXyoEGk31qtryVGuld3HXJPiSoj7QrAeWIIt0411PLC7AWxQv7FTpneawnW6/gdsTZK9cr
DiQ2bkTZOP7tCjkgFeyYwI46hbyxw79F69gIHi6/ZsvQnKyyNwNM+dUz1dwhRdfUMu1MnfJ2JyJg
WTCufeGnoq186F9bDVNcUboO3X4VvKRaMkvpbJkbb6WNsH2+T4Y66cP07jZR4PVYrErCNctkTXDX
y5ottFn8jay5run20CCuSEZCVOxrn6TyLVsobpnm9KYLh1dW04pTOYZB3mbfnZaDuIHy74ESdGZ+
maTMCDZFfzttGc4keuAujZzXcF3Ug+15FjJ90u7nuF9/hi66OWa8vvwcS1w0N+r2kZF0L7xKZ18f
K0AgdtHnH9JxnB99MtIf/GUQVeKk8umoq35DGT4mCWEYfxj6j85abspJERcmtljbnmKAeHG6u2PW
+6GHWyLb7wgv8pZVVUpgatIPoyjVheXYWiC9Al0y1jVjrHyBlXHLK+SbCe4EknQ6VgsHjU0s+2i2
M5mRqY+STddSwjaouvCRYMu9GHSXHNmw7jvqV7ZAz06bhSRCou6c6WX22i3sYQapKPBEJVVsDqvs
tbI4V6UWEXWF/HsYXG8Pjv0fWvcCyrrzc5hj5yTDX5kA9z7ymNjXSov300z6a7TKMN11iOC7tjQh
WifDqLEGZq8h6tcWL86GvTlYFYOhd9ILIJ2C3p7MXrvU80U8kLAbda7NUKHD7tOr1QEMR8F2pahA
zXiPWUocS4Y4MAjz0Msl5+RIc156ZvyK9hOmiYsqP7DyYMMeXjSqyhzoIjWpIywKqOgLbJN9JCuX
wbvsFE1tEEY1iHv7YcRuWI7ZQe8aI2ikXTwp8oJ+laxaYVrQANXlDMOFc4vs9GAQ4CNaOnV/8O83
e8vW5oC2P4ZvU8LqG4b6qpb47kKnYSSB6FzAc65XGdw0RPVNRjn56bLumQfIoLUzn15KG8M7W1bx
wzWdhgaLWPU9q/P2apJFpGUU6dh0h69WCMIuG2Uk93g0cVE7XrSqmwxRGcBN6NoINU5SX7xe3fAQ
PtUGpueZ1sINzJJvT5XVGQxN5fdzzLSo1tbxjMXxudXq5tg7ibebIhKIsmRuS6LvuWh5OdqTHWDU
eImN8lbXLa9SpNEJCEckDyPj0H1gm0lOaMKFzB4qHxN33ympPRN3XMVb9tQmBt312TferBVPl3qM
OVg084Mm4qeF9Q5OnKzaRXinn7Swf8wzKLsMFbqPVqP7tdukf3V8BBwzPLi98LL9hIDlc4K0EJuw
KPnUXAoa6LXhKRkGRc0PqY0Npt80wkm0lvYlTvJRCzIrVHitpd7NOZpZZYIBCBQ/Z13bMiBQwk0v
AsPLBRj49q5N7PLQpjEEpxDGjOP+hl18sfFSQz5lP5O5f7gOOMcF+sjeHC1xlRztey0lATzxvShD
Xo4QTAwfzy5XWsTSfgzq0B1fXBFVu0S46QvdB6eGbc7Vko31j1wNq7ohDT8sororag8GXD24Pju1
t8jVB1K2XIpcsjfzhFunWlDUvXEeWX/hBt7p69Cx00KmVoL5VGlHXnQCQfzgafaIyg4LJrOoSjgt
5KKvOfz8k1xAJ/LNreWXV8ju3mrWQw3NgBUX0vwRxz/+xNjrk3PsQuQ3GTg2eNrT25KxNxkGWgVS
no7XsC2S7VQb3cfCig75gwJuqDTJKRmiyDkWApdqhR7CLI8mBj4aUB/sHq6bZh5be5JV+Y5nrdoD
OmhJtMD1s6maA88sMSszd9KYBISUD2WatBsMOz4ZkWsfTKHA8ImObbFJPqzUSDaxZnGq8USSLpl5
NZ5NORXP9hT1r6oRzUOVRXrQxcv4YtAGgH6HXHTqHHQKUcznXFGoU5kFsyH9wL9ArD3GyXHNVEmK
nXbYAgFgFVEy5AE9S/VDU3dWMHTGn8wrT8Ltxx/FHe5MANDg7CX8MrHtsrrfmA8632eF7eArbBq4
AEm6hP2edoeR7WoYPmLfHs6Ripz0niPW2MEoUIOOjtFx7NdcmQl4okJs4rrrDFYzlXxrSE/4NnXR
jzJBkNaWHqc3hsfS5h2QdU9Suj/GkMRoVa21z+Fp+ZMz40nOTE/AZXYm3+bqFSwMEvvK5bkpBglB
aSJEFNH9g3+9Wfd1+gQMh9QthnU7W/6qPmn+zIX8O5eds89Vm/nsv+MMH2HBs4zadlhAxzylotC+
3LoKqZBa8+vYh4mYuiZ9vNCOGy6m+bABLvsXdi/5SpO3zUpX22Y0cO65OPXbpqdMhh8eGka83uu5
y1enropqsvUEy+2IjjYs1L25Xbz0KMoEs1zTKiyxc3PhyIRFgFscK7Y+zO/dYFYAhkhRcVhSc5m/
DBarypMcxxTbRlvyNYVuhVmxj9kJIjDQD5PwiQQYdhy5hxzQHfMSi9DWwUC2x7nWstZMivaNVhii
vTBlbHEqIB9U44PEnsXOVxtUvM5jGCcUkdcqwYinD5cF+zLgFUcKfynCT6bt5W6To9Y3hNTNAxKV
Og7gFV4ILUvgIpgC3xqp4PRjRSzuuhrHfRZ7WC57/nFd76Jf+JOD71GFeSIS/0VyozwsGNhXMx2N
sMXay67N0EQDCCpN6Vuysu9M7/05myCPYb5CwPOUEd1Cp3X8xON7idUdg0Y9otWa6Qc9Md0pVizw
ueC2YEsl6zBC9sNJhzfKMh0dksU/6wU25TE2ROr4aMtghf1NhoysrBW75gbUFHVZdDe6pFgQ11BM
NmgO2Z7Fg5X6uYFxAzN/bLyamXpL5xIZcp5h3BD7tzDtiea3iwswn0BKUd1Nf5TzLaNndzPE2Ix4
fnZTObgPeG2ca4tTF4gxkMbGZvE7CzqVeB/8TazBCMJijtmAjW+RaYFyhTMHSYY73LFZlgELSJ2F
qHJKjie66ZdNsqh8pf0YxnnQY3ntGIQPREMsunkgk4Krp0qnAQCGeW08TUZCTotlkJ9TzL5Y1YKK
cNAbtgClF8eH3m1IWycQvu2883YtOgw2U07eL6YrzOxhb7+GsfnOp7oq4HhzN5GWXpZQLu+lDb+w
6kYsba1JneaSlI9GpivfVTN+6rS500PK0j4E67w2Xhi/EfoHLMB1nYO+ZxCMh0TBv2RdMCCa86YC
6gmTRXL68u2Z253bYuGp9YpJKaWvjMY3j3a+pjzTQjJQShm6LJa6zE/XSTSEVkg1xuSitGCz35GM
3VRWyhTpjbRGQQq/1an8nRf3X0+Qn0ANZJJeo/MKh1KO27K3MYEu1LP7vZAmdyeB9xM+ISzOJK0C
0y1X58xS8gcu4pUMGjXujnSST14kT4Q86VcwCLEDK2fgp9RrYY9B+3R4n2GCkFiY++mB92/zNJHM
nI9Ezi2iVPxlxmMwc2qgAfZUxtiPqWmcepyvB0TV4pCmPRUhJiV9bPC8HfuBijWngVXXjNLzhD3j
7nrTLoYrvJe6xfo717+XSNurpqXFMoey2Iw5+lZsek/zSK+CnCgdyef66NZ0UWEC0z4iynxBPrZ6
yNPkLJADG+Or7Ia4DmgXBRsyQgotHdHvGULbU7Fg9aIas7657Wwe2mRcKQ6UxXmmIkZgeex40vTM
dsp7TD3tPlpmtbOh4OKP1dBw89GcKABqsLm3Ywc+pqdR011xq/NXTe8ayH0K7M99AW1ljUS4X5Wl
xOxP6bwUZx3m+bNEqq1OmAXQK1TbHVVRjcBMWzd8UD2P7Y2FbpX7U5VBeojnYhgD4SzEYnfs/cqO
2E1hnqd2Pbwb1TxP2XRPTV3szEZ9Eyqa6u2scFuiDzH51Qs9kEDPCcW2EcwdPFIRRjYBemA3cTM8
FInHL3DSxd+p9+pTiE6HrRHpr3XzV00jeRjN6Og6drAYdPqmJfAeEcmd2GhPU4Q2mWPuyfQMu4We
wyYKiQOj1rRGfnYX+l3FnI+XzM6hvhkyarZ57Ra8bdNRN7eYFSjjnkfzjWO9+scUsLzXXC4nv13k
9IzWqp7tBfp4Sgz7YKBInnJNf1sJ2T71Ep0f6ab3gv25J+oTj5jDrb5jRanXJ0dv3CPDBMiLbJI+
dnMEO5OSlkeICnNOJrlJyUNH4UXwVspumqWM8cwOeD5BVnGwbrl1f8BmMXqsOjAwpdxTD1KN4dUw
FqjSvcw+5iJ3/tSUCd3tJbfeaHZlK9AUyt2YoKF5ihTVQVuWVREZkZAe7AJJwANwAGyyttvXlD/4
vcmrOhiU7aNW0Ja4ENQN+BFNxjIlCEFziofLyZFhck+AsV1HF4gZmhgkLRCR6RQk80RgpRhFtp2l
6v66FVv5TjbIT5xUgetwya747mpFMsc+uAnA7w15tAMIu4bvIFc8emtxNFMrmyY74FFYoRN33unE
RA5J4cmHask+oYtH/kKcmGicbE6x0z4U3fJSgaoyFSsjoEzU02hL+6+PUA89WeHFdkZo344t2S8W
ubZxnKIBCRGLYf13vYRlkv8UWEF8rxkafFiJtxBi1bJgaEP7oMN3xrOZV++Lk+7tpHh04uQ3czgE
COCTxu5TwgmsIXh/1WOz1mIISUV4oqXbKIaZlA5gdyN4oH7ZIaAR8OuKN9U7Gbsy8NvosBywLV6m
QOPaf9SVlV0XRdq+Q31GuWFRVIfeocNCdsi4JUgSbvPzQNv7I7XJFV+aGRV4aFSQeL04I99wdZbF
sK9IM18iAEP/EpgCwISBPiEne1w/crO6yXn2DmylTRxYhNCXqZFBJ91/ksLvMyVAjBwQ1vccORBa
RcqHwGMcyIkZAUfrQgrMqT5qNgkuNaQL9TO9ElvRDsahcs1Xw5vyikxL3nxO2HPI70KSioM8keYT
zvInShysU7fiEkLTfXBrTTzgEWSbyWKZnlojA1ofh08xW8odxZam3OGk72kCGSzPhwU5vzZDb3xH
DiZg0yUfNaSVcasHg/mmgeqsH0qvdXairYpb4aXTziLZdAdoKLxg5m+Xm86yFJxsTE5nlpz1myVk
0wZKxeNzpnLzYUlDvq5Wkh5IRuYnZkE2JI5JQBx45bpXZ7hldUS/86jhSXCavFf3UYr6T99G9idz
TH/Kolnb18pIz17c9w56h2bvgWwZP4j48T99NjC8I5Lnc1de5ZRfR1vdKhZJROk9IuNjnuT3pRyy
gD6PtWuF0NPWGx0LFq9GeTVlVceCGy//Y5dgp2mSZqtAMUfV/EsScEBmy7GOEMsLj7g8W8ISOWez
lCWQ2NG4t83EH8IzS3t7/mGkXROM3FbSra7TdS9sGQbjVFIjRoMHbA6PZkM2n8e4gQWKelUtMywj
FtKHcjKikEhHb2lHjdOcDFjVjPfObLQJDcYIL01TmsMh7fldPC+Ai8ByZg43YxvgNIU9lGYqWBs7
ukdxqISSjbsNTWYvgEfujS7EtrsIzoVmhF8mKCVDFVckQ2kNdoyfmK3lDUACZd81H8VvLJf8OOSj
1NjtcNyVOv0g/kgS7ubiIjtDq/ICvoH541yIv4rUnx8asJBjAcaQVEG7GXna0pHw9OwoGtXBT+T/
PEGYjMwIa/geDek3rSME8d7Ix30ntIMpipz4XvlkcbfACU+kAUGHwoaojvG8gApjJWCwBDEczdxb
dcOHQnLqGdQ6mV06g1BH6wkUFYvNAMseII2pxOHtKGe6LuR10YIaESLgIvlhSkQxtVwPUlbpVIeo
Yn2Ab9rylhfRd7Hjt63svlStFzldDcWc7MIJE+yWRBwPHeaIQb0BU8JsY1eDfpG0aJ+8NNO8Z9rY
HF8aDTjWEnyKT1+0+WsQBn5y7ChUmwnr0k5hLPiIO5h7myy2rWsTzj3Na5i+g9RLlnCPw71s0YAK
tXYOsqXPph79ZDK7PnnmAjhZPlhM5OyycYtdp03ph4jNLLC4RThf3MfH4aipekwDW++oIoWnhUPN
4dQ+m3PSPFUteCrox6H8gn8vi8cYAdN+7oTNXgnIQxU/KV4Gle+FXl3egG0Lrn30SA/1SRH+nAIl
Uk2sIlp86RKqHOsxSa1n9ppEWyw9crsNJBQ6CLfcQ6IgCQksI9NQJI0wZlIQXS/5hZyoRZl1qbnM
+JOY1YiYQcEvmyoEjGNhywzFA1ck9t5KQdFK6GR2a1sRyc65g21kvUzteXZMI3+eQLdo+z6Rox5u
DNVU6CG4tOjJWv60Be10Zxt40R8iqmaQlyJabvgu09Zvwy6aXxnVCPCjsyflj2t34omhr5D73HZD
oo0DAlJXiO5By/XMoOk9G50Pcs1VfbNqQyx71gG4WzaLgTa4nWNYK/UGsWmAfJiB/gy1kDBYYtq8
8SpawOqtNtn5xOPXI1Vz3dKZvTDserSbV9aRqKL4Y9sptebY2MSOVwS9r2FqDA8Ji8T8EoGrxUmD
Mey4pG1hPxgVON4rXQnlnctfJg5cgEaO3WwiNxwaYEY3cczPvslcuFWQYwbYjyOvixk5gbel5xU5
T6ttUjMwyKo2dpw6yQfjoUWlol4Xr3ObDc07gDuZ8hvEHg+WQO3bMGXx3lA+G57oENONYxH30XRh
0T4L+n65bm2B68fvVdFWcjeGAxEWxQd/KRJhjyc8Z2UHSc5yD1jAOvONeC+dpjbVoXuH2fgnpaHj
jWVII36SyU4uo+iZUAU7VB94S3aCYdPf8tEoD/oaJql02qg2Wo3EjqDhrNZ+IDlvKGoZRZSljMKv
iol1fHJwH3OG0S5tFZpNlUvVlet1txjIMDldmIy/E4HnaleKWDYBBpyp/8415UXfKS3n40k3RzO7
5L0cjspBMaVJqM3XLPrY4knWovBU4zjS71izpzuBRGCAbafox3aKBag9RTgxt58HzEsm9reE42Ky
Euxfi7CH5FKSgUsf9MKkvzGazfRkYRmvodPENlsy7soqR0Ckw+FQ6ilGX6OJMlwyVnSPlEczgchb
8vZDkdMS2afzRcPE3bNwFsm7tpQo7XZJO/KtsUINA6wFRMuh7Vte02lx34cB7/BGmyiND5Hg35q6
FrtyCvW7W9XlUSRO/ycyPUfCNzGFgbmSXNjZW6DMJgl8W6h3syoHGl1RPNCL0yrZI4pRzzeqSI/3
pkXAgYOduAEnDs0ufRvi2cbPXH1ZTjRYTAqpIvQ3sas/1pE+/lAQNXwsGYpmTOQtHyYfcjh6aBvB
vVltF0ZYH8OuMbF05d2CI1xv9OqUguUAsJpFA2IbRS/FxNoFpjTIIKLy1mIu38Yg+vGN9omoC9Kp
SlebR5zQ4dFMiZvu21G3ry1X8eVuGdjgMghHstyQuxHk/unlodpI1c1jPNPFgI+M0r6NMWg0/5Ql
IpCv2NWiwaLt9+dO6wcbQTOS7oMOlT8ELJGYnxWXGUiL8OyMfUyz1qlB057wmJraK1A1WASUdQwu
vNeVpxxvW4N1Nde4zgQie3IzTPoNElJKoXaeRtgK9LBay62NEg6eBTMYmwKv7qlvm5esga8gVoPv
Wz20lverCAcPN/KmFTx5oQi7aCw3scI8GHOnI2dWuszFyaXLNahCXJPbdoBedUnGwVR0KlhlfKxd
JoTDwJ7fx7HYv1ptAhitjiour6vR5ihtiA04dgH8UGQlfxj/O5/uN0xFEXDNR89kdXmuDax7995Z
HYb9XJlwSVtWm3j7aAJ6GIzcJXOdkACnLYuqKToEpsK0KtJ3ysO9nJfNURmrMVBfnTRBWnvxLw0Z
hvuAXOkUD9gtbVygnuE2hIENlHekyFRIwlzpyKtHxnpvBBY7T3mzvChms8K6YmctsFZ3DKnZfJl6
XrCPetWiemE0as6yGKs38h0To1Kpde+5bjZ+lhS18cHcVhwTphM2zyJygL5g1u5ea6LlMYsXy9np
LRvJvRmFULic2D2mRRv+laD60dCH+gwmOzxR2jxeZGIUkHL4CWwajTurxd7ZE/tI2e9BChXYCTou
Yiy7+AtQPCvO4QVIhT2eq2McYKbvpp0dC8CAeKhs7GOWzQKWtGLsRwZB4XNZePHaeNEPi3t2bBMG
1ziQXen5LhB+q8SQ7zvoAyyJSqm/uuUKbgaChbRoLknhZ2wpi63XzODySVxyj8s5VbapamROW11r
bWNm57dkkN6N/0z2ejh3h9VmOsc3yXLL3JiD1cd7Bu8OEzGlG+LW4tM9ai6LWYLmE55DkKd43aJG
6KwsrPnNMmznzYyV8ZQNGWvzcW0kuLqt1fZXna6T8tojwYQ/BRs+Tg5Tcp7Co6PY6sAVE8URrek/
zs6jR25kXdN/5eCshxgyIsggB3PvIn1mOZVTSdoQck3vPX/9PDyzUWUVsqDbLXQ3WibIYJjPvAaX
pkBHqRFtPGiUQco1wfo9GEMkuXIApTwFY6avtW4HI15hXmOkN5NJzoM6VYgw/Mi5X66azNBfiEwt
4940aZN+MVEU3QN1Sj93EOqGn4ByUT7jPpfhF90SnuzBsZfDQx5PIfYvowbL40zltKlLzEBwvdUK
jo4u7iVCtRPManLXjYODDp+tgF5xNWdxD/5r0Wx96Yw63pIUlw+sCb+/hqknnvAewYHcJGk4RnRX
NT1tO/gCbaqdNiDkPLYWn9y/8tGRhMlZVltkQDqMkQZDr2Uz5oouk7BD59buSZBOyDBm9rxCTmUC
D1UF0SIgIeH+P1PYCIBrS+rxk+9BgDXD7JdjufyxAhDkln7WIMF8EUIf/El4R6TvW1r8bJOtOXVV
cCVH8ul1As4+u4srB+0HSlnEvulQOcgdtoI2njATdD4K7TQGCC/b1nDqXAEHVzdgclG/9JwtPg7O
+M1DnvTWsPh6YkPlePjc5a0h8w3OV80XtLLxDK9KAhEJp6K5CtpKnygQhPEaJMRSLHAUC07FqoaR
aKE56a4sV4noaCvH8o55HOlkLQxujBU1WOCIoXaGLfSu+ZoS8PwlaCyz3ndT5VB6qSfMgLoZKyu4
acMa8J66zhHMQ+fPDvN4k+AbOkPg9RvjM2hP/+jqWnMYIlslHwqRV+N9BN+ziNcp6kTwxJIqcO2d
1VplfZ+F00DrAiVUSAQ2EFQWQdUjQyL7I/XY/hpAlsAyeUJbxLDta43+i7cBqmyjUBEXjfWtQlre
2XQ1UfM6RptkAq5iRV6KBJXOh5PlLT2qIhR2WW0K1EU80mg92FO3iQfWJN0vfKdTXLjZDuRfO0iB
wSYYO/tHDOv+xmWVHjDm1i3GfnMxPijDpB5cDT5C6C0MFASF01hBr68pyDvSG+uNPaErl9YVmFpQ
1cMPmkRh+NMt8Ru+gSWdQjwVuAPuBIVMHxRm3CTtfag6mumydfN0j/aPZT9QI0e9ftAy34eVb1AT
qPwMahwWdmUPWf7gmLBLt3ERF1cACNJtX5n6EIzATjdZQf2pG200p3Qe6kVzMmCa5/oGI2Ji6cAe
mmYLsE7uKKUPYK7oBFbo4sRd9tSObpJcJ6Y7FADcZ/OXF1bWLwo1KPoWhvQsfjvig98qNoy9mWuE
bIKxRS58FTkZreU2Vc8wOdUGykSHnFhuXJkQngnqqA0WxqZMXStHEy5NUQLxkVwAxyNy//s8NsO2
R6WjU8iRBTPKnW1uiFMVKHPhKdLf7qCjPTupUTrfzSasbwCEz4gulcUeeALuJ7SRYgnuZ+p2qIyN
NPuLjroNaoEqZD5i0W2RGKzJasqm3dkVEHWqlu7wQAQXF89ot4E64JbtNdzBlqimtCdugap3HXed
K7CbUzGCK0fxP1gXuGeCYS6NKbnHOHp2931HqHZsWuXbB7cIrPIpXZhFlN6RkPk+9tOIJmCO0lS8
IKfL8jQjUQYdXJuiIyeYg+geVHit7hHQGuCDqd4lGfdCA60aDK3LYTihqxjWuPPlhD1PaMeRR22E
swhhFp5hb20n6ui1ztyODWlNGYef3BYTwlXXgyVMgFgnBbw5kxYUViFYUjbbUg/tb5UuffCY8syp
1i46N6Sk2F6JtnouosDbR7Ylq10grNAFyGWrp2xsvMe2S9onq/bC3yOiCuY3G3GGRerdtX4BOxxA
mSd2/4mgPUSSJBwBJCR2NXCRh8j71PwpjVdQODXaIHwyusn4SpFoevCCWPkYTbjo2yLbh/LXtY+e
3L1Psv67Mj2KRZwFzhNy2LghpcnQTXcpwug3pdfy8ogmSBxXVZ8FW1VWSuCFWuH/1DlhUW8zC2Lo
WlnpdGXEtBdxIbX6pzGsw+8eCCxrB8Y9zD65pQmhxPdgZW2pHXOqmSNxRAD6+Al5SsM+TcrtRuKe
FGFudK3sIkfqO8Eghc4HvTqz87wbuC5libFrhWlQ5lAqu8qA4KZYq2KzCeskVNa2w7fjSpQ0oBFw
w2ObXh733hY4oD9+ghTkfYEJkj7Tkh76bU33+qgzB41/BIEeZkHr5URK6mSngM7nj9Cs+8+u2bs3
MBqMiRKGO+GFLRAJ9QJraL/halkN5dVcURMqAFFxV91GPZ0/3IKNsv+KyQ0AFUA8My0zZAZ9KJee
CXgMmduZAhnHOgrnLoAYVRjV1Yh7brGmMU8rKOyagb4gRlXY+dquU6M2DD5vvO0tr7/rq1bfiqjI
Hh20DP07Y0zwpxV+P+KaXOrWsza5VTbEfX7pFVuB6mWI1H4VHaKutD+HCq+6I0163Tw1RC+QzlMR
WhsPDxlNKl2inruCBzkgMWMg1W9hLXjwaxX9sEOrerZVjcBN3Js/0zj1TsBgqn/ayGyv48hVV2Ua
BOleeD0GSR7kCMp1Qxb9yqZmkW2Vc9BjuGM4t9qnuXXbhH7okRsSEl9NtlmLazDPTXWQPW8MYgtl
Iy/MIWkVoxtVqCELR35TfWscIdk3w2c4aZ5J2Z2EFBH3Gtbx78Ll8r/LVEatl67EXHi/bNWo+CYd
upgKk0DeCyMBrhSAdr4cuV8s7v5Njn2wtfIQHjv0/Rz1N6QdoKnhx5MijHGMhCFGpuWMcfBMpHl0
nBhM7DCVHj7nUx881BDNum03WQlS4nMo5R1gF6MDkkrIfxqxzGCMKYYs40t3uO25Hu6Fnqc77IOd
8hN+Q+nXPA8oqQ5e4KD4EJURBLTl2yFQC1Iph8m8aaC/GA9KIHiRH6wA4xCk3afaK+8N5SGDbMQ2
wnmrnjNHFIstcIz8vB16SHpo3y5ApeqBLGFF43QwUO8o7RFtL5735KN0in2DXXZZ/2LQEQzl2m5L
6GGUo6IxOFBrRi5ayHnp/CpMTq/NitMHCCMFOcpIU/g5QFSuhF1ezPWGvjoccEopo35WWKKhCA50
JL5WXqPbCL1ARGfKFVeWV1/btJxeHH9EyqNFIyKlUlIEJPnZhE1qjKYDshGjKuA4IwBPZmnbCW4h
LXRM6yXL6hbZlqkPA/OGNLIFupfC1qSJLguVwJGAOAJUzlWzQTUeZix9K2pDR+LdkclrCueQWTlM
jaAeDQzxXPsoHZ00yIcQlaAGi/CJ87jQjsvfSOVm+2Cwy72sSLl/a3tZJB0GHUftCTqTfRllP8dY
ipjk3po3PVbneoOPN6tx6CoKrWGH/dqPeYDBekgL0o/byNBlcSeE0VW7GmhYsLb6XKVHoxlNB/q1
yu2bJEgATOLGB/EEz57DyPpHFlMOjvlbAclP9zDZODZjUvsrZwhQ0Y2StLpDtpqr3E/K8aagY2B6
q7oNKucphXCpHmEvZGmwAvxkbIG2ASMsUbIC8OcNL3QC0WKIPBOYPBWjACxHaYiblND72SIGye7n
OI8eHSq25G7UjX9i1EFo56qgvreaOi42eCu4Vzn7+it0xxnNZPi7WxIyikX0Mq0xWdmkHiNK6kXm
XEVFwE+gco+2IK4LLkKdjVGXt7TXIrRPw1lWzmfH0tMBaQIFWzbHpJBinlx1OkbhN0+qYyPLxLhr
yIGAcFjSHu8KzlM6orQUsnkzNjpwQL148ilCChBEVOTl6Smid772ACZ35WbIYlHfgKaNsq95CHr2
m3KcvsPEEND72vGbdlgnkWn4n0IDghCddUWEAB+2EM6XAkkPbawC9MfECyQgmmSAurzkCPiovBGj
QtSGXoP93cMhzoeShPMxJj+cRs7emCleZGQ5FO9vDMtP/N9eQd0KrTIOZWR1v5V8UefAtqpbnAsy
06puZIMT8ufepgC+iztRWpAwTa23tKNgzgXtMG9hIeA9rOlDIffSqllfuxPKB8hTzPomx2NF0waa
KH1425R6Dv0bhC2fqHeF4NfogxKEuFDyYUJJkqgCEoROulPsAhk6cqDNzgN23lWAOIrhN8TMJX3E
FNs+eZfOMl+XvgWkkYAxzN3nhioVmXqZ6fEX5XNgrGSeE6gFyo1lQhkSS6yx/y093nBtqYgahTd2
zVOShrlaZ1SDvkycxbRDDSfMiMCm8akhuP6Uzr3BzgqrF3R01KEqrW6+ruyetDRC7nXnILsQPCvL
HClmzFbi/CLHUJDXaG+JxzSs3JcZi4gg2AkxI+Ixcvoj+6GtBF0s5cdPeVEE/l0HR3+HZQaC6U0y
P3YW6nuLR3MfdM9qTK1w6/UT2qlYllV5e8+1EwN4zrK8eBFVwPaEBRN+5YhxvzTToCm4pDNWtPiQ
q0+WYXsmZISq76mopTOAiUyp+4n8wDy2WGN8K9zOjV4AGKFgNtp1goO068uHvvAFPKEqISUKB/VF
YFR/gocMp5Z41Q6eWvS63HvMScm22Dne96kf+70nLUjKY5ld1dYCuadImr4QwE4Hyr+wKF3ptFvM
mpFKRNi/RQkM2MB0k9lT/QJRIhofEzcdpnpV9IJfuVRIKToS2v5s6WUvyH0H1ys0alBO6kqIdXlW
6+1MxgzhJSAXXM+tJ6PfPoKT1+OEU+PJir2CXl3SOuVedDMBKKp85T6MupimTF2h7yIIWqHR0vXC
x3d01DofGvcWe2hCbhggdHaTInO/0nIu7zslehQ2MCpr+i3Tb5jXuaeH+quFvo/xPEASN9YzjK91
ySGtjpa2avS/Cm30+DHIPvyliU/TY92jFyHww9DXFLP7+iAhKPcbROYysFFek5R3rucOsOHItAz7
H+pPNsRuA6WF8iEFM11sLa3hIyKLiUI29OKB9qptpMEnaaDuZkYjXg9bY24q9yGIayilxDD+mhYn
wh9IdyFbFcGZM7Y8ny5vysEswB+7nMz4KaBOWPik9Rt/tt2fMy0lrJrZBc8BshvgLBJ0l+FTGBhn
EhWKdN3M2eBtyImE/OHlEHjXaCfTJUb3x5wIhsHm02tCwQBxIZiAlAtokT3K1sCmoqILiu6jQ5ty
ENnWRqaro6ekyQMQ4wJzIsJFo1abLVQUKrvBbpCQtHsETOVa0o17AiNvJruY6GTpkJuT+z1HcBZZ
q1BU+Y6mtA+BFSvY0zgU+XPW1jUNj7ibApCVi2wn2S2Ivl1IgArDt0NUBUm9IP3WcYKNd27iieTK
iruobXbmVGrjpUR2S38tOw9dxjbg3jmhugU6r7L4b4p4lE+fUDhICYwJnu/E2JnJvFISGNdv03Ri
5o2DxUOQGF22+QCcv3URYuETfykRwJ5fYAs4AUo6cRZ2jwWugY/0bscACwU3+AeB7S65rypXIe8N
UmGfGswhUbEG74SZp+19w+/JwoNARtP3qcXfOEwDuqzQQuXKnQIw2NoMSCFoUCy6SUEQ35RdUPxO
fdejAGDZ/BO6gbNz3J5a09L+nk7Au+36pY5G/zctPLf4PnBRYBoJrpvwyPDr+ilHmgHleGqAD75d
URpIEAji/hDu/D0xwhJSHIEdxD48yfGsKTl07A5Y6o0zmsMhnc3yqg4Hv30C7DPKh0UkoN63okWy
YFN21YSbSOdzjqgQxvwjdkVZ+EiLSTCmmcA5lQZuNXvMKpzfOBORiMZuG9Jairtd5bn6rlJ9chQ6
qbaVFZs/NLQ+uPQg84Gj4WtTXTuzwKeKshgArZktuYOnYJqAqKJ5bxU5SVDH3nBHaVDeUT4lFQpO
CGqY9nxfG8CsNiqzhy95kI3ePsG4ckK7yffwTJAx1Yg1kuw5VoQcHsgzoOLvi3H+ktMEAyhq5XM8
QYPgbl/Tk3IW8UsijFUvbLd8okHnzscAAmhC0jO5SK5xLlaH0O5rWkdTeUM7Mq+h5Ni5/NmFTvns
Gp2lEO6ZBnsGeGPwG9t86j85ed1dA+LRBxxzDLg7iQBwkQ9IEUye9paSf47Eq5f384tsywgRK3Mc
Xkz40DYVJuihZp+xhCPmVR0IlgJMCXPvkQYTc5wZbmxwkHk29E58uWw4uVlsFY+BV2YY7nHEAZXs
CuJrH22UEwhUqosBCtnplnBrBofhqVKuE1C4+b7o6IIGYJAV+ujgCw+ZM9oJ+76v7a+gK4u4pdoQ
V9QF5hngpDwo6AaMEE9m6N6DgI1u5iZLC4QN3N741M/ugKFZ5Tnm3VhZrXniLINESBZWf6vxvvmU
mEbpf9ZlZ9iL5ISoj6EvxK6CiHHCYne6VWqiJ2tEzs1EatV86R16sGsqceIXVZYiesaNYX6uDE3U
Ri6o14XLtN7jjhg9N3Rx1uBgS/sXvYe5POGd6V1lHb46azRPPfpQMUZEUIlxNrhCcj/5xL0ANYmU
QBrbSFce3es4g9e4azI9Q2EZIrboeKqQzEMEWFH5xfkOT1ScpC0HcwekUL0hXlsp0YMA6NLDoDwk
renoeBOwPwl1M7vTj/FAZrlpunkgu5eT8al0JwOecbYUtK9n4OTBfohh6mCj5Nn9NwvZxeRpasYk
QILObChL2IMHTQaiFdXkAK2pcWf0eG2aa4mdQWasOlXSh6lcvEAQsy+FP/UPkAGCufpHm3XXQ1vs
ywkaJbSodqRuWYBby6dNX4V5az6ilxvj/+0btPabp0gilfe5dYt+vAGoY5TBL49gO/Z39M/YYGC+
R+Dye7cDb4zDWgal95Zcb8aGQ2nTC1KELBCCOOAnAvXBnsg+b6npu/OmK0TxLaqtot/HyqhoIFmV
VN0+5iLroOuNEITytc6AcMoD7aIw/Br2ihPrMOEdOpU7KwcfZ7f//Ptf//u//+/P8f8Ev4tPRTph
ZfQv5K8+AQJpm//6t2X9+18c68v/Pv76r3+ThqBSaWsUXYjaPJsKFz//8/tDhMcbv/p/ySTIWthX
5XffaatqQ+Yz7FMztV4cQT4B2w+eNsR5TLkb05vIXmqXzv2Y0NeKgCddfhr9+mGEpsiNV4QHp9Px
lg7q64ehezc5A/f+18QC7rGxVOl9seC0tFvRZ1O2x0gFOnCVhIQUfzkypHzbFqaWjkS1X6rXIwtF
D8gIjeGFWDHZ19mELYsDOE5rJ7iGHPnT8hG4ujym5b1+XYngnHQtRc0cDTiNufvrQYFNUUrS4L0x
ABmaG1d2DsKRrbKzFf1YWk+rgW3D0Vw2tvXJFvBOEcK3vZTbWWrKQiXd1A2ur4V5cCjTxhSx6o6g
AIPNBZ9oYHedjHHZPw5W57unICOxub78EmefTJqeRFLYtT0lFEgrz339DoIJmu2gNx8mbfXAk8rx
G+p5/bYRJlJdkqDmyyREcLw86vKn/rFqpSVMC4MVqpgsFNtSy6r+Y9UWc5OEtu8Uj0g9YmJR5m52
3ScwC6ERz+2acrCmv4zj7DF0cef4YJna74wulVasVsG/TPF69A6sbN00ZvHoF0P7kGTSfgyaBaaL
PuIHQy0r/vxFpWsLCTDP8ZRaltAfL9oIadAQUMVj05JZ5gA/1pCJ6l2XeOOu1qb7fHlizz+nJRQL
Eryha7MuhXn2OW0Ee6oR+sMDrpPwFkJvabNQx0BYLsoPFPzpGzmEx5dHfTuhjGpTwFeWIAi3zddv
SY2DF6X59lAkhOir2XB+hA0VbLpmxvzzr8dimVIZc20L3dPzM4a1WZmU2PwHWufymUAR3RLoaNFS
jYJNd3mwd6ZTSWVpV1iKRqs+WykKErhD6XoxBlro/KjXfZ8WNg5SQAL+Gsk6tpJpZE3by+Nab9eN
YmDX4StyjnpyebA/1o1tAB4VXuo/gL46lYas010t0eINqLVgsd0gUR8Nc/09c6wXtXj0rJOmxWfA
R7Gi5rR1ID4M5HMe+i+fkCx58rxefbCJ33lGh4STKrRD0dE0z56xCstgaBCveJgUziSrMHMoy8GX
Vld5g+9jlBbVy+VpOT9wWd1acE6xzpgSjpDXsxKSLc9uaKgHwd4GGAh/oKUoAD7aQcFZoiJ1UI5B
9x76SbuLMMhdX36AdxY656XFc1Ddshx5ttCT3oIm0gX6welGcUxVQyWpTH3AuH33wVDnNztnpFog
QZyzANqQy5CvXzaIR79zs9J5QNDO25TwanfA78kJaefv87i8Kon8VvBf5cayfFQ2igJwQD1nh8vv
/Pastj3Ls3kYkzc37bNbrsXMBRz/aD8YgyfQux1d61im6RfY9ET6BVKsfWpOGziy0Qcjv/3cXEsu
g7ouVzrT8HoGvHmoPbtU6gHIBx1Qwx71ZqT+tHPnxL6mKXWXgjXa+Z2zgEPc8uryi7/92DbXE1ej
ZRFSgLZ4PTw3lAtnoLEeREwka8VDMSL6FM4bGTX9j8tjvd1LjtYmRnVKsO1ptb0eC8NpfDca138w
gTPuzMZbErrQ3gORbte5Ocb7y+NZb76qBlspNYcMjGQTKanXA2YgLnrXzOjyBYZVXmFuGMtDT8eT
0nDk2/XOaQfzmGFzg4jUFGBzp2dHHidM7eZPDZKTPwrA9nKVq0Ze23MyfIlsbnEkjWqI52UZxrde
aHt3lx/7bJocB1A7G0I7Jv+Ulne2Fvtm6lCNtfIrMefzAdGw+lAYmbWhI5c+BKH50SZ8O540hcN3
QbvXo2x7Np4J7ghP9KSiRelhU5sPsNdREvUR+6drgcS4u7v8gv85wv4IGHhDQEumq5H0cjkCvLND
tQc0UYBiqq5oJrfPnjKyvVIiXzuhOR4jOcsvxqASzOBGMCFl1ib7mfb1xiSJ2dpCjB/c7Oen0P9/
Hk3YwKpE3NA724NWiqhKJ9BUAjSTZyHGnrX8NcSlH/7jl/ThjnU4LkI/Zhrvc1AzKA0jj/qocCly
TxLL0+cPJugs4fnPA4FDcqXkTKS1crYr6ddZYCZbPkmQpf0aVWiQCgqzJlaoHZt3eEiCJKY6i6IR
do2T3NmdYf6TliIKN32maDdefqJ31oilPc+zXVO4y3J5vZM80xiI/McWRICT7rzYmh4RmJr2FB/k
b9OianR5vLOdu0wAl4LlOQ5wZ2GKszWZdHjgdNQ6ripko9EORsppuBGJQ4e7kgDzD25VO+NtTXn7
CYvNvv5giYrlaDhbogSzXP3Mv0Ugdha8N12KbUwTNlfhmE7HFp861EHN8bMX1bdE/AotrfBuMa/9
lS0NG3JgyeVUUTN3cE894JeEwjjNnXGlAUKhDGy5/wQ9KkuBM8QrP3Six0lqfYhkChwko8wIbvb7
5Uk8/2gueTMfDEVIxR1DffX1R2sUgoak7umx5NGxvHFsFGx0dMcdqNcWngUPl8c7u0sc13WUZ8OP
NgUdcc8629ahqEONILhxdF2vN2F6UoEeaTZWAYS3VZpN3OAfrMvlj/zzM7kuKSn3tuQ9LdNyznau
A0GBgr/bnlRrlgdN2RvfjwnRolY1a8euxi2Ci8UHi+PsyuY9XW2TDFiOsBc5x7PFiWXelIH5xJTA
1S7twwyKmn3npPRMDpVZ1tMO1S/DOI6NVbZ07QE3rOOO9s8HLy/fPohnojsiuFBtl9Dh7APnJvie
GuLXCXsfc7im2Ra2DxmY8ozr2+maL6qzHLi9HVW/jQxQ6skQW2vH6Un3kd1ct3Rdzc+Ud22qJEgJ
m9HXQS6WOSB6kd28jUH6JQ8Vshz+xqS55v1sFOqbWwvcPgdP2NXmQ4lya0gaW4GXQ9UCJXuw0W1I
mFZOEW7R0VBa5rFBHwh3n0yNNE6nuDCWRDQyo9PQZV2PiWMExH4NWcoInuSAOvNzDMA+/UR8jSbh
OIxjJ1aYSKDNfXnNvtkjJOieLSV6NeR0wlmm+I8cRIDZwxMBnJLT5HRIE39wVrQYkcQRc/mLwor7
wUdbFsfrFcuA7BCLHy5fbjl4/hgwaeBv40eWncxhbO8RzC0fMUYNPhjlzZXGFmMYcmvBpuCmPXuv
EgmXGNB5dgKwgZczlcNjrSRuLaqXWD6X4mhkCC1iAh7CfcKzJC2zZq3DKfkgwDw/yXkQ8kobjIxF
CcZTZ4fCmEhEL7EIOAWeGp5VlUa7HG/qU44bX4/K/KIDGRXliZS3+mAS3tkegtKUQ7lAk1ycT7WF
Ol9RRha+IdAL106eR3cZWkbbYVmFI8SOI5gfjVkkJsQpJZlPl5fWO1+apEayrgjrlfzPFfPHlw6z
RsxTBpoyyC1gr2BCs19GlEV/v4IFwDaTaxIcr+mcxQr9UHQaN3K+9Aw9EXnT0bmRrj/ZuyAeghfg
/DgAXH6zdzYNX1SjlUjMhHjM2eKKm3AswywMT43CFkf1zRUMQmD1HegyW+CJcXm49xYzGsyWCQqc
Hyzn13umNpOppSUWngYn5Rodk5rzzefwGMdkh9QDVilpic7GFJfXgU+LYHJb686sq5+XH+RNVMBi
pkRO3Uk7Sxn4PCzp1QiCoA6yEzKqAn/1UY/uCbLOmHxRGJbOqwrfKvltbEDurcmgRLRxCirGq9m1
jeBXokezvPM7geQqci317Bgr2hu23NSWFwi5Kogl41MczUN5OwNL6u8qS0P390yEjpp15neePBS5
qkHhAKtFoPPyC765wblMJaV2Qk9CYanOUn+UIjGRFlRjXBDrvxfF2H3b90i8Ah7CAPDyYOf1H+5R
ZpMfNjhiKivniQfIhtyNuCRQzktlvgvRFvoJzxOp7MSdnAOHmiYlxYRz3gmwA9XiztU/lVjypNf8
1vxRAIjx19ptohtcs61yh5Gv+BkTw1ofLMF3Vjw5GXV3zQ5zKAOercCpMCH2NtEJPcxZAtbGr1YF
unm2Z+EWNy2djX8uz84756bDrDAtpIBSnK/50YkF9XYjOQ2T12/wFrKBxeroFHOM7UopmutGBngd
lkH8fHnkN4sAU3CJlirHNhcUnZfX79qkFs5MVcQ6dLCahcojggz0ZxddZUC9by4P9s4hSYBvk3xB
85OUV18PJm0YAVZZYaUn3fHYQrJcW1PyP7iEOKdoH2klHBKrs2h+wOWhj2A9n5o5oaQJyhkAqWkZ
GHkirISaQofr0AQYzk+z7eUXfO87EpqZjsl5uVSsX7/gDDjHa1URn3AUSqnhiWLfoju8CV2GzxqY
q3Ck1DoQ87C/PPLb2Ji+w3JOs2C5H6yzzQyQXQ6dlySn1lWFvgsNakBbnFHCRxEIOrsjdo34WxSj
//dLd4mllvueLB/yzutXrkslp9rw41OJx8s2GUpjNQFpvx7H2Pk94kOHHUZQQGyh4Fp+cOe/WbxL
tZwKvUm3kKqaXD7HH5cu+PEgcrtZnByYdOuCX3U/Cx89wNjMPkiv3swvGQ4tSYteIC/JFn09lA2w
I6dIJE54OgtoeBg7aXDnq8Bpxu2E/h59XzP724OISV1G5RYC5E/c+nrQOgWzP5lSn1IEPK5Is5Cy
whholc9ttG9pgHwwn2/vXq4EEh3HpYhmOlwNrwcUOsNAJ8lsrjz4A9AjcRCP438qBy8CLEymVR5l
vH2Zo+AeQveA7ih2xYhwzV+u5uVqsjS1BzoFLKuzRaWcOFF+4KtT01bevmmBd6JNkW9UreUKuK75
lENS++Dt32zeZVDuqWX/MKR3NtuRjy7maPrylDaxE4Lg7WYQMwPx+sojdD+hcogktbYzfajBr/5t
ZMfo9CuJNAThD2fx66lXplVzusc2skt0419qjYMAEiBFcQswK0EoI2ggHPz9NNMEcjgj6eRRn3s9
5mzg45gFPcEc1mGwUqp46xuFd+fieLIPFr03ULFZ/MGqfmfXekskSbtLCYuvezaqRZdjCFp1msxM
mkhSNQ3qToFPRdYKAdNefsdlqbxKwZZ5RROSLcRlzvXzerQs1V1sGLk6qZKToQ11vqZzb+2icPou
UTQ8XR7uvZcjDyBcJPDgQj9buR10tggFKIlqxJStWxFhlmcCasmRKPgg5XhvvS61VSkIl4mUzwLz
yqqGWdFlOaUdVhGm7LyDgWT3Lte5PLbg3p/byLI2lC9RR7z8lta7r+lyOpFzkXCeNzJq9A8QkQ29
k0R9PXOBOM9lsUYeZ6xXFdwSf+tFYNG2+G2YGOxi4Kuwigi8yaP+1UoHoX4f2v6K3xsjlInW3mTu
5hzhiWcgFr74ABPw3iLQiClwulFj5Rh/vQj81veDOoIRPLsgEXsQoMhl6OyQx6Q0U5gYH8zPm0CH
RbfAJ1hwpE2ePsthZpD4ZTUFKIxnbfsLU8d6Dys1u738Fd77CK5jWq4DVpGVcLa0VeuOlWnW6tQW
VfuIy1J21bZIPEXNrD44G98ORfXCkhQpCeEJcM5eCHsC20CaQhOg9ubaD1ux7SqF4HPUyw8OwmXZ
vt6wS6HEhHrsWs5b4EsS2E0NJVCD33fBXAVoIWsRtZ9Bifc7nwh8C5ze30yyhCRjosxyeVLfXvQM
r2mQgz0Cmvyflf9HTCFRXEJ4IvdOU+jO12mpbpIStVtKbD529GAPRYiMwOUx3+5kxgRepFmjRMbu
WdiIIiOmgNMiWkGp7sGcR7TM9CAxadT5rV3gtdwMPSzswvh5eeC363SJnVg5S0dyARu93heNO5RV
BSTo5MSZo25K1aCSjmZylXy+PNB762fJ5pekijLCOZ6iN+y+miTnRYhIxAn/7vI6csLn2mRqL4/0
3vJhGtVSteUDnueZSdia0SQC91SGtQGMzWmxpIzq+MoaBnTjkrzq75NUZ1+Hzox/29yN95cf4L05
XYIICjSOIAk4uwHIXUvDyCbnhHzUfOejEYibEfn+358x5GuEhy47hW7NOeKoj7UyNMIJJzuM4x55
07Zy9wnlxb8+ZRiH+xNMHkVnmiSv1wjl29mdS427JVjTb1rN+RV8opoczvx1eebe2QYEu64jQP8t
fy2L6I+tp1WoAFF79mksJ2Prm1a2o8Y9rvu+wmEbABoxNtbLNq3SD77ZeyMT+nHkOFry8Zaf/2Nk
+jwLRpwzB9549hXdpHjj5S1UD+5TdGtjne3R9us2AMs+aj69szOoTdL+oiEJAuN8ZxRRD6k07PQp
9HK4WAbdralNk003uNH+8vy+vQUJtzyYnhw2JgWVs/sijI3+P+TLEwRi2lj+FA2HTFFUoU6M4IqB
XeDlAd85S3ktlwYR9y5/n0+rgTJVWcYcL1aAoHJvHzvbQ+AkktgoDkW90Wh/XB7yvXfUHDIWS5VV
ZMvXX5K8YagQZ5Mnr0doOwBFe6UEBAZTFwqhmcT74Lh57/OBc6BM6ZCDgqF5PR6y2LM5yUqepBJA
DHgilMhmXEkG9+/ParqyJLuSitTbskbUTmNVmr08zYXtvVh92G9ceyw+2O3v7QT0PmyKQhwp+rzH
JhoLJUAkWE5lhYRy5WXGZwwB8k3QFyDc7UY0a+QYv0Xa/0vcJgcLdQipXRewnwLudxajoWGf4NJH
oG4B/s1XcGGdz03hvQgLoLUaIUfUS1r218tFEA6imbkkCdJZDvM/N37R6rDsE2qgFKz2bZAEG+UV
/lOHMsmmgqD5/zg7j924lW0NPxEB5jDtHCTZlmV72xPC24E5FTOf/n6lc4CrZjea0Bl5IMDVJKtW
rfCHaCEzvLE/dSQR6dx7fEjAR5cLIlEAi7unyOya2sTkOuqOeq77R9yJGLVb9Zf7z3eFvpBvFbVX
CkrUgIH8zc6DGovRirzWOKHs06ytIEbnBrzhJup7uAkDucGqiwxUNzrToVToxGMhmT49s1/0HcK6
X3jhN65nnQYDQyIuL47n7CsPuC2Ohd0bJ3xta6bmLgbvKzAp8FRtzCEPovfKXQ2Z4VABx3p27Tjd
3X8lN04sNadEoiCeA6pOfqE3n9z0J9ePWqHjh9P7+4hp+mmoRL0NqyJYeNgb8c/QQK8ycnQBvuiz
qxMNQQOV0lY/xZmrnmGaIIvatvbXIp6iP6MTj4+N0akLUf7GGwY5DgCAikBG3VnQbTzL6ZzBMk+5
ipovsuJeO2EOgZDLKq2wlV116Ao+BQ3aN2sE2p2zY/Zhu/Dk8tzMknjuU3A8FvMwzvLsM6M/GaPc
RwE0Yrn4Pap7/9PUhfr0/tMEbsai3SrH9CjNXH7LIu2R4Ss046T5DnOXFlHToqx16PnQ8oycSe/7
945H9AWpwtckVF2uh01xj4Ms0y+haNnvQTHtEybyylMB/2Dh7ryxTeWgX5fVPankHBmKhF+gCDM1
Tyqd2zWKrwPulQ0iyoEeImB+/7luRCWSDyA4sgQBQS8/55sz4SXx1Bklt2YGWv3F66jqVpAAsVoy
MHLA69Vz/YUlbzwfm5Mai0PInTbfptBiYq4zVz9B4FIfRGGVNPtqJPxsNE7vP92NE0Er06I7/Z/R
w2yX1BHObn7s4/WkSYyOhfxGvwqwBt9An4PnbXTDd8Xo7V2PsAEl5mg93/8BN+IARDmXYRunAQjm
LAiPUerkkV/Crwz7SYEjb0joG8o3aG/og4ZIEcidZA07y60WTsiNli7RFp4TyGuKIiray08Lkbmq
qyJMSYMsZ4Qr6KM2p9pYME0YaOPgpbiI9EVh8tTrWrzuXPy83Sl0/5iNY2/vv4cbUYFRKiUuUGc2
9iv95M02SwZFpapWk/OkJNofdka2LtPYen8y/3aVeSe1Q46oRSI/OVtq7G90bzDx/kAaunGz4qtj
ec9TVIpTG+VLYO5bn5mLxeEkMeGCC3L5qs0cIKcHc/3cwwszz6NAy+HFCyztM0PL9EczqGgBOlrq
DAtJ242zJIc/tEso5BHcmt0zcaPoNuqU8RkdCHFw81rfx7GGcUUQLd3fr4OkWWR33ddM13XgCM0T
mKbnbwZ2F2dHpCaOKqBase6JsgyTi7Zsm/KIhV/r7wK8IjH3HXKw3oeqgnU84R8NrWjhOr8OXeAm
mf7Inr1OmJxd5yQ9yeSPWXaOyfsrfELFGK1Vcr5PY2n1H9omX6L6XL9tCd0mWMLWkHj2WTiBGhVY
qhLjSxsO2T5P1WhbWVm9cXRzKVe53lGG5dGekWQscNTe7MPi09pgNQS3Lbar+meoRTlynhxRZH3y
BuJ5qGcbdfSQTrx/UG88ogQScoOD54E+MwsanV22MWay/mlAlU5wk4rssY3CvFiXScLI/v5q1zUH
nRrGwexdDXbtfDUD4ireI6BrUbd1n1L00LZ+2WIYg9M3Erpj2zZrvZRgddrd/q/7i1/vH8Z5kpHA
8zp0F2axuYDe4fSYUJ6sKKPDl7bjSlhlB9He9lZpEFULKcR1DJTVDZN+WozcBlf0RiNDww5nnlPj
VzRRrVTf96BYtvef6voDcrXaNIZlHgiDaXYqekdHxxcj89NIUv2xqN3pSYFIfkqb3FsqaW6txbWm
0rah1U1mfxn2nMhJS/BO4wmhIQnsyNCiRgIcsnKy1Jy9sRSFk4TMc5jAes3yrxg7+6ZHVPw0tk70
E8Ot9GMeK+lGmaZ4YVPeXgpJPSaB4E7ncQ5bjlJF8aqDh1EMH5EVyQ96YeZbtMWX8M83tiA8CQk5
IYmVQ8/LF+jWHYZ9XtafOiS/9q5AQjuLejAfBSqBU9+0C4/2SoW4jOEWY3MJyHEY2iP9eLkgdGI1
7G2/O2EqmOG46VrRcQwH/3NhVtZ3VfjaPgjHLl6JjNaJHXCPbcpM7w96iuMMobzEjxbn3ft79jrY
WQQcKhfASPTg5p2wTGAQp8fYXiF4gLSGPgZbp/WTU4igDGocwx6B0Hcyvmg6QCAEvUyjWIbzeULf
Zmafp6hzngxUfP9RQDR/HaoQ+UwkIXZajWPd/We8satkagCAAK6XTdiZvXlvQF8ni9pTjVj0KUcU
+UiPfzo4Tq3t/4elIMQAXKDWZkp3uVSktUMXplpzQqwrpdwO/KOhBOYupDBbGK/deirCjCnbKLK3
ONtP2HC3qF/FzWnoovqjq2jenoRXe6HR4S68wBubxKERTeOEmsix5kPPCKWNUq2c5qRWA7LzivAO
vYOtqhPG/aOoRgSrpuL9JTUNN74WOTQoFyrOy1cZeLVwnUwVp6KfgJts0DzxgaKleDdmeFSHKC7j
gjaEe0b3CGIVnpH6v1FnKeuFke+NSEHuxb2sAUqkMzHLB9o2xetYFGDAUfkdPzV4HoTHXFQo0lHk
KAihtqafrt+9kVyDwCRBTaw7v56deqTRMJn1yTGyYT/ivbWLUII5mArqSfeXuvV88hVThnpkl97s
2sKaa0gwjyI7l6o7vur9zqfI34K7G9ExULrd/eWuEw+LqRe3I0MpJuhzNK3edpSNoSVOHicfSX5o
7iOmGYcyLz5hMhQdaunXhcZPvXA2bz4naQAFME2EK+AFioX5qODQexpqK3pB3iP9p7etYIMEg9RW
LMX2/oPeqALpUMtTQ+YLJGB+xcSkGWXVlN3JgoUFAC1OcCtPsRRbj32D1kwtsCkJxshFXzKbBgqm
LPg3EUryY9CS+nj/11yHC84S1CLZbwWpNg8X4YiqOZo0E323qg82OLFNT16XVONerbViaU9df2R5
clFxkPRaubcuD28Xing000o9aVWBn1mcIAa/wa7O+DIiJP7i2ehuYz0VJxvRJuUC4vE6XDEWeJ1m
Exe5b2cHFqiRNqKvpJ6YkVRrp47LH1ovoj9FriAt40m/YKuJ3Z/vfsFA0Umoaa3Ap5rjLGMEW02r
x5o30FCWM+PG/ZBner1xgzpb2Mk3viUNToBLtKrIAOcQIre2qtC0aE71RWL8yJ1hPKKcggKhigLf
/aeS7+oya4GvLjlaJv1zlY95+SED7kgprD+eAhDTO8aqFvrNuXVIQf8dML4FGFArYGDickBqoswX
ztCNJ3WAv/M5uQuoFmaXgIsmbyaZpSdSpmJfU4qsesxJVkjLLSVoN5YCPcQ0BIAUNLz5UKlWFYPc
M6lOJWD4reaN6ecMjyRsUEW0EAJvbFCaQswFaU5RMsznZYL2D/bQA0+FPCrw/kGpT2DeMyzskYr+
lpUc5LPguBTvvsqYtyKtoFFfQm535Tt40wsCHxuNYYgDpIFHCPClwBkdkmtnmjYNgnm/Sk/06TvJ
tmCdwcvYhklKL4lUszUbjAlVbLHzU+b1ZbafKtXLdlWYIO2Y2S1OKAVd34Vgd+sFg8+SQ1ep7zDH
cNIXLDtI3dlpSvBM9SvrZ4Rm9Mpt4QPqdvk7V7wlCMT17cJjoiYB/EHepPNJmjZICyLPz06iMupH
e6rLXTPoGSSsKtv3Sr2kITBfD7ix7OpJVhVNPXeelWgtmrr24JrHUUuLAIl6AytLTG7DoH2KGzVt
85UcUakLO2geD+SyjBbk2FwKBs1rXLUo8hC+tHHE7KruDuWIWu06M4SNInaLdmweaBDhMsvdhAzw
t7079Nv7EenqWmXzI/ZIAwqsCSFhjgoWFVa8UxboRwyEGpq51ZD3L8ICv7TzpqhSPw7Ydto7X/F8
f1eiHYJ/VlomwWNf0mPfhijURwu5+FWDjt9Ew8aQ8Fm4UNAlLw9WGNgBINZyPKZlZa2KIBDngcnq
2oI2A5QixO0GhuvaxVeKHl4S7Et81t5b0sofwVUrUziYSmBULn+Exg2vRLBJjj0wna3jsiCO4sPJ
cZpfKo7GCynq/I6Xy9FYp/SQfHrS1MvlQnPE5CjTu2No94P4mGReCjspHLED39Vsk9hZoWCb4N6M
9Vs0MvLEGmFhO8pHens98RuAjdGa4JCrIP9m1xOy9RFOGmZ3xCdP/2tPY/o1FWH6JOqwW3jceQ+J
pWhAsvNAOdDgnHNSJ+z+1Lq3WpTycgfHiare2hRgC1fD9bGm1cL8UOYRBLB5zuhlVs4kvu+OXVeO
jyKF1oteBdY06aCuXCTuVvdP042PKLVXuGRlKU7f8/IjejH8zFyb2qPB1+tfuqQgH28zYxwyLA8z
Oz1BcdN9bBJxL14FaWOqC5ODeaxmJE+2RCoDsRkwnDrbRnaZOEiPB/WRTRZjVBCb+ZjuoNdBJkkq
B/mrXIlafCgzAyPvJWWlK8KZXJ5H54qiPUOiI1/Qmyuxzb3OwZl9OuLGFejeoRMU9snKxQQq3aGp
Ldyzy+xP/ZKb6OXRTneb0uvXYlI793uL3Yr21E+ua+xTW4+U7woqe+XO6NBA3yoq8gX7GoJZINbB
QLvgV+iLOP2otbGDQUchiVA/XA875uca/3LENKMQKc73fmFQJVwTGvMZjsk8hTIjLwLvGzD7iqqX
PGzxg25wtqmVFDZF1+Xn1tGbnaFFykKWen1gDPC4Eo5HhJBV/OWbTQycqwd79I+qCpI0pvZah/aY
fX3347EKk2GToo7dM/t+AuvgQjdb/4hxnR6vgrqVglFm19M1bK3S3bs24PCtMyS6CZY0Cz6/d30A
JfA3SDPAzeKBcvmUoVPkAxQr7zg5PtxQIpVYtR0zpylM/J94BAabJEhbD8Euu1nip19HC2RtKGdo
3UElJJ28XBxZvhJ5m8k7Dp2GSZBqZQ9x5WYfOw3Vx8pl1fsPe2M9GjGI8kneD+wF+fc3h8VD6bYL
48E51kmFsXFhGB2OpwJyWV0qFAB1UC1kjzduVkRzSDgoQySmYX6p2bZPAl7lzjGYGkkFwfJ8Kig/
1JEZuVP5BhKWVVgwyABME0Ukz2MEW7XXwuwxqb00XzhOt14B2HIa1JxOqa10+QpEih4AQ3peAT4U
JyUYXpAMr7Z+pyaPWalEC9nOjeWYkNgQxwC2SsrB5XJ9HjsNFlDWMRhiZHEaiCFFMNpbLdCG1agy
Xbj/ha/zO4BuNC0o33XZXZzdB4PJu8SaJji1BX4Gq6nU8SSFBq/9tAs/f6g6y8boazS7L8jAY03k
4VmSH+7/husbgduA9SEsonJxFTgym0Gyb9TgswatOLQ1lu1JFKY4NdAkyQNkDlPC3TvHufRQGeei
/si/styU0ezN1s4YctEk6IMTknreJmNmuvcKJ99B7F9St7hOWlhKlieyPmEGNvumhkrfGeOY4ISj
uKLvUKIMiq2lwtPcdmntvRfsypPRt5QFPIojco5z+WRamZQYGukYNDtKfcTwUlnlmZ18x9t4qTFx
67QCCqK9RL+LHWvNTkfpG5iIai2+bZY17YwEF8/cxq+s1NAQF31vruMBeVQ05TA1h4mEDa8X7u5v
nxuvlxuHspoCQcJgZ8/rp0qglp3nHZu2LXZ9b31yxyl+8EGgvD8WkDGQvBD4ebvzlk+UetZkIWNz
7HgfezfL1XIlDAwS1nmXinUaZNE7RSeJOuj2cKnS/aWIp9q8/JjRZCLQ3ytopw2a/gjiwYKZr1UH
GGXNgq7EjY8pG3i0mZiBy8M426d60GdagJnCcSpr+gRVVat//LLS/rG7BH+UCt70yRybAaPnsVUf
J1OJv2EHaC6EpOsQ+EohYxMDzaK8kSHrzcksi6kxoC1Xx6FUXBq1DbpZIkke3UKIo0aFv7+/f15V
Xi+LCihrpCwUUoyKqbIvFywanA7xMSmPHvY1SJbYaaYUJ4TJHftlwpOCBzb8DJVyqU2zbzyzUp4H
XFGqB6tXk+qvXymjdbKjUbGfexxSMbARdWb8dOLWDrDn6Y0wWpt+G2XHQR/LdudpfY5KcyQwM1rF
uo6ZJ+6DuPuuBsa5arQag8AzvoWeg4PPXhNVHe4sM+nA68Ol0L+r2Mb9QmMLn0UXrXBnm/ZxkHx0
8yJrV5EvcmV7/xVdR2hkjNkVXBUQLkgvL99QbhQ6L4LfH9Wlv/eG6ZmJ6XBgMJLt6hE8rzr4w0Lu
cX2sSdWlhh89TzmFmq2pKCZu13aClitujptI4OGs5paNxxVNyPc+HnAp0iqIF1R6DL9njxePWR4q
WXocqlH/amJhEWyaxK2Hte/o7bAvuwGM8iSIpwsrX5djzPQh7DCp5GyDX71cOfOCTAicM442CkAD
nPVABX2iBLi40AxJdq4ZYR5ZdRi4TsS4hch5/VmpAKEq0NihcUYX9HJ1WF+V4NoajlaXGchzwyWk
kzBsOzo7j3nqTp9yScS+/7JvfFePkQSTNZqvMEZnV0YLVJqZO2bUjj6E1aHLoQ0eVL0IUciu338X
IrHmGKhvyqk3867LJ4wCLCBGre6OaqVaW7vGNJwEx1tNsbHUp7p6ma+gMB1tAIeygGHX5VIOys3j
UITNsQRriZ1mWm0x++ufhkDVTnmcJliqJkuY0quXKbEn9H6YboESY6w/W5S60uyLqD42foD2Pe0w
68mpRq9EP60Mvtz/cnI7XMRJFJbIyEErASjl882eMBpjfDdxZzm2de9tB+ZbT1lfeqsAibLtCHNx
MyZkj26bS6fuyly4fa/vJ1l4SSSFbNnjHjC7n5IIWBSeR9WxMCCsI4vv7c28T1GdnkT4AVXjdD0y
dzL5BbiKbzAkrnS8Rd4Nbic5B/9HN5/5ATt5rlmTeAU2yq4mjtlkoELRtBb2B7iBr1IkbV/uv/Or
y1CuJdVDDCbD9NxmUbC1dDQ2UeI9WqMBkjXHOTNe5Q1KpjsiirUzw8rXFk7orTXBlJPpMFRDfHoe
FkwUNoTtV8eqtsrwUGZaOHyxhYKrdUFb6NmBNv/ewY98pyajSiKRHBXPVVN9Jx2UpLUqGntt8ceG
Q7W2p8D+MrZofNx/pdcNZdYiuWAjk1uRec/eaRlHvm1lrTgqfOG4ZTpb5mmwTkVT07JV/FE7kBB4
2dYtS+8LiXppbcMk0utnBRdTP17VRlU0C7H4xksnsQRyBepddllnPwpVkabB2jo7xpi7fQOS2P2g
vg+VFbC9bk9fKqjf/5lpYlNoSl0iea4vY0eZT5ajFEZ2bNOsqplOD1q0CXFom374ZmJ+NRqsIxdy
TF2e0csYAtuF9iOkCYMtPS9O1KQ3Ios22XEC2JE5q4mDE5VrC9fCERET2SbTw7Qcw5Nh4Ff0ybbz
uN9VuLRZT2OlI2bTWGNf/NJw2jHWpaU1wavbYozDT2vTBfGiQPXabR96Hppz+ID11iossS17UZ1h
EIdqsstmf39H3fh2UhCXHMK1AR3NJxRhYdROPlQpqNwiOuSKpR8SRQxbvbS+lG4YL0wfZGk6e4e0
iylZpdY3BeUsDpZZVmhlFNdHlfneKRma+pw741If8VUSdbYM9D7AE1xp3NTzXrsIPRS2pqo/Yr3S
OUcq3BwpFhWLkV3lOgy5fQUsv70ZFJwSXir0UrVTQK6GnLSR5sn3ZMJu5CNO0b3/lfaMF36ITTzg
xo3l5Ya+xVAwwO8vIVOWvq1DiTEb5pn20eoHYjp8UBdl+LFKja0VJX6zB2UfKQcoo3TccpFXMAGB
HOiHqDQ7DTPo0rFWyZSOzidkbVUUcvzUm340BU61OGFi7fVvrmhquM183SyfQk+Lom2KYEe/jmqc
gTapW03D19Q0kXyJdL37iwdFNj5Nuda053QMFQOZWiOcNPLzMM+Vk/Aq5IZWmo6sRrIC12F5T0ge
+i79yBErovub7PqqZ/BBrii1lyFMzwEdYFn4DRQBxwYx3eFQl/qAU3cQRukaykz95/5qV4kpIGEg
B+TCqMOxDWaJBQzyYPQYWh8HO3WqcIOmuFl9xK/ecfb5OETJn6YK4lbbuBiXOdtowGDl+f5PuPHA
wLIhfMJUprMwj09KL1LgyGNFb2HIvxlQKr4JjGewPsVe5X9YSp4kJj4wOeY3npdnzmhHuTg2yEJr
3yYIE/13JSFD/Tug02V+ur/cdarIq4WbSEvxVV9w1sPu2youAQLYRyzh6sdM4AgHw/WYaqJ9xHg1
XYEetBYi7401ZeOYsp64C5lrFjTMGIwqzlRYw4oxbzd62+hibStm9qULamWNOE37OfSwvrn/qFcf
UVLHwD5ISg7WMfNinrTGZnDs2ADZcvPRwfT6FDGtxtSyWbrXr6Lw61LoCEKsldy82ZYVcejXCGjY
hzpUqp9m7U1ii9dm8lFHDOWYGVO3cCJvLkjQl0LvNOPnMEmjCGv69Ip9sM3pXx+168cey66N5k6/
M12Nvtx/k9fpLxKCBHwYIXxDoADyWnjTF8GdZsJj0jEPhaokn7TWUr+bLcnENk5yO0Q+OS8wS477
xj/qitNoK9VHNGqD/6y+vf9TrgoBg/EOrTbgoZBwuMovf4nq+nXg1o5+6Dvcdv8oYzjWzjZz3T5u
HsrBigOpR5aqT1MMyGVtV4D+dnFiZP23+z/kend5FM2oashZlwPv5/KHeG3NADPCc7Wf6mAVGKG6
160633dgaY7vXoryUTr3sJ1V0LGXS+F/i5d9iR0orrduQdsmTA37sy4Ce/hGmuZ6L/fXuwrAqChJ
6R8Qmsxf2GOX68XMjMdBVdq9Hdv9ts7s8N+xwVGK1o/Yh2YJXdttgrNpltHm/srXI1KOEH4CQC1Q
EtGuRh5pPrkCiZtmHzo15m2IijxHWP6eFcMvt7yicgPHFYUfzWkAOmsOkonF9FDXanS02wI3ORP9
UIAJ2QZ9OsS8srI4pig7U5h5FZanXWt9sso+OKo9ToepL/QnU4udhYB3dTrlU2BvBQEctjuj0MsX
GAFXCUxMD/e8J/scVlV1TAs1XsfYQOywNVtSjb0C/JMAgQlBVJVaHGjCPNSRDNh5X8aAukwzLHeo
uYeM0A2/TZGbnKZKDz4PKI22J+H4SfChBWmfkikA53lwselQX7whdJU95pq02lYKYkrmUmX3mole
5HT8RsIHUgqUWUCNZzFSQSPYaoZW7Gs8Gk5aPeorIUKxqquoWIe9Ev1rZ7qxVafeeBwKnyITnYdN
U8X425ZxvNda1d1oZoAjVRjGn7DhNne1ZVWbeiqSI2r+yQMehFiBopX8xWtKfeeJyFqnBMdjGdb2
ysJcdQdkRDlgGjwu7NyruCSfjuvbBbOE4NpchgyhPwSECkXss8DJN9Cr0odX1/CiFPrGT9rmcUAz
aqM2bfPAMCx8b4iQy9NuQnxHDuDnF1AiNGSJh7DeZ8UI5LSK3H0oqmnd2cZSHXUdHQCXMhUwSFko
BeaEUw2O31DaRnysMtUT3UZLYsff9ZYY4p0xFX7x5Op2bPzwgzCffk6C9p+68LKvEgpYSJwug9kP
iQwYrdn5spJeTUXOT0jS4RwGRb3GPbR+tPqsOtU2B11ppulwPzbdXJQHhtQlA/5cXLxHwFW4dpAc
PaE3XbQWDUrjKIvbhXNQ8RiZfiW6nsXJOk9MUS8pjV9dNwgBsbvkeATUL7ni5SOPvSj1QlP9g9Kj
BdZaDvjuzkm29JmShbd7vRSdRGZ4NHFsAspcIiSkmLGjbPQORW2nB1qI+icUNJz1hB3vwm1+FSi5
ZGh8U+jJ/j696MunCkZckFXH9w5DEgU7NUMkzu10+wwf4KtI9OS94x2Wo9fMDI3kSM5DL5dLhgKz
JXx4DylE+a2Kmvo6RUztoIRYZSklAsX3t4wxe5XM0EEUkPG+ji+oT2bZNn1M1TeNXnkwgYlkoEOL
qn/IMJxJdmHbuRXtw8xBkJd2WiBWwlHL/B88f3t1n+ASaZ/d3lRRl8WfBKFZGIvqjjy6nb6XFKV/
KSmxao0nC8zyRPkab007sce9BTRgqjcYTyUPQ5+o9k4byiRceSj/V2u/GYYR16vJH5QnD/byR1RJ
zPYQj/AV1whxM/EwfZANBycurWEzlZUf7KPGdzJK8EybjCWkxyygwLAF3yEtDyRyR5b7l1+ls7Ce
p/MTPKip4e+FEF+7xrJfDH9w1o7Z2pu4c8DzjN1S32t2olmYApP8DVoqmYZpzhbWqGJf+8pIlQUI
aajaTzg2yrZKGv2ohWZ/kGIeu/tb4saaCHISow258RFvuXxYDJOj0prc6mEIXPsQROgV5G3pnkVs
joiMB8kG+N0Szfg1K35z9yIBjtAqS0rAJuKV8wI+6LjeLWFNZxo4prrtOnfSseVp0oIZmjaGvwvh
9/9UiWJgqlzUqbl20SN/DrA4RsAhhme/riq7rlcjeqFPZlXlYudnoeM8BmXgfrUmoQffijhT0oZI
DJgPee80NLApz8Kxws6NV1GuvAB75Sd0spp4042N476olebmm0otmvKT4ZaT9lX0RZc9ONiGJbRU
/DEp1nkKhjpDFNdr2YlSMD5AHlDgWoGxQw/q9JnOHnoda7WySyA6TukN1UYL6lxsWvyGznUNd23H
PZJ860pk6lbMzfsjMvSTuo24Nj8MUOl+J5jb/fEgKLqrGkvs90U6vgCzmVcZN0ZuhLrZlVV4Ye9N
SFqfM08T6IxpP8fRj55M2DmHMYqNhQz0apuxHEkhyQBKRJSks+UEODh/ANKIYKQVn2u/MxnO4gvu
07baTa31O/eCd3It5SMCx+AogXkHNDBX5vOYB9UDXNtz2Yrx2Sqn4p9Gb8XZNpjXelKs7/5Rugqu
aABKowRw4vi3UI1dHiUL4dEoIDV8qkJr3COsFj9MU1jsAT1P+3cuxX1PoMDcEFMcyYa5XGpK/CqH
HOw/VNTbn1UxjCvsi5rv6TAsETZe9YnenlXgLHw11EReBX4A212ulWRupVFa1mdiZUENZphNdrL0
XvlhKLFZroB4goPvY8N7Bl/Vt2sFMR5vL/BkfXYx/pXsPXxQDo1LJxsGFKIf1dhq35qx0ZZw2bP7
W8YVqbJE8JZ4SJKTy986BQWN7aozzlVhjt9zqDm/SCyM51HPfyqxKBd6ZfLR374a+kdQSUh0LUhu
9IZnwTNPajvrc3M6A8fpzj0+xY99Y1cLIfr6oWSZwqmRXpYwgeTZetPsKNoSn8qk7M9AKxKsGUY1
etJKq/k4RCNm4FwpCxv55oIkJgyJaR5xH10uGI8d6JBJ785mP40oiJSat+4S19ojmBvsclHYS/q+
1+GBNwlpjkKMEAHU5XLFYcynQsnJnZ2wUtV1aaB0HvlGlK2HrBk/qAGmQ93oJQtv9urEYnMsE2iC
khxTz6OSoiFVD0VNO9fW1G2UxLZXlFR/m8lbUoW+sRLjEHlUGcFDkpsdogbaZZKnbXO2fKSPVmMH
CccyqRFXmh2KhejwCpWY7UsZ/RhX8hEZic9epwrBym7SoDn7seJvWp37fa0I0Gn/tIbTiJWOx2Wz
cvsx/N41ZlesGq81PURZdd9YyUxBewkYhHWHqm26amO2VoJph6584x70im3WWO1p8hpsy2wtChBU
E0IzHxys0xlZMRCIt07Wtf+aua0mayR4ik8IoOrJTjXHsUQJuRVMTJx6WDqP128ZFj81Cb6MAPph
+FxuIzh8g6VVQj1beLftM4REV53jd0/MLvqFVPr6jBDM6JCj34NmA4Iwl0uJutOske7/uXC6v3lF
se/33GCSXB+vrFItfr0z4lPMgxBBw0jqzhDaLtfzgfX1dtijKZnq5t8B76Ft1+jVsBudYFySep01
D+Te4QKTtqEAMAlys4jjjIYficIzzxZKz5syN1EN4NifrSJw0ODvxniHt6cAa6yn094owyXRkuu3
S8uCifOr6gaXnPzQb0JexlS6GDHtPZuBO5xE25rl2kv06bdrC+uDmYvIX/ie11uHe4PBCmBRlAvh
Q1yu6CVZnGLvbp/9qp22IWY4x6Dt3W0wRNNC1LkOdvhVIW+rk3c7Ksq9l0sFVueagUY1ZfiJtlXR
DD205sCtWCJ7oWKG88NVsKS9v39e/fHexgR5jdNHhRTI4SB9kK/8zSuNReEHrueXZzLmNAbB6PTZ
ukPnedoKQ5nKBxTfnH9giPkq6F+/mvalGujmGqnvrNhEo1kmKzEVrvEUh72zK1XY+CvaeY6+i6s8
Uvepr4tue/9Xz/eB/NFQy7ArBQsh4Z+XP1rPUCCwRxhlEflh/ClvE1fb1NDH/i3DsCw/9kFvvXN2
Ii1daQjC76Mol/jzWRCZ3MHqOnuszlHSpf+S87jZRhFN+ejFcVvvPL8bf7z3KbmDJACDXjpsjjmY
yIEDm46DX59FVxWPej2pB5rg4lscqC0CjsaSfMa8wOUJgX0Qs5DKBck/V4zme3Z6keG3GYBzD6jA
tajZBK6R+cdC4IS1slEI/WJPpbLu9Xb69u6nBWCICgEqjbQ85mIwrpXTneq16pz2g21uO7O03LXX
ll74OPSFuo1Tix/y7jUlwwnYG6MaeimzgCZNrzPfsbASG9PiazToFZrcjauuLK3OPkWuUj/fX3Ae
Trgj5QxGtmBJiK/K6tq0uRZ1ZTxLSuwhZfq+Ex5Qyjatl2qB6zNCIQAcikhCz+AK11f6nl6jFTKc
+1IztpVpFuti9NR9kAe/JrqSC5XcrScjhWE1QHaS9nt5JCW+ozfgpp9zRC/DtYAS32760Gx+WGX0
XsFNXNFluiGB2HLChhPn5WqdN0amC/B6nw5Tv3X07FsPs2zTIan3kHStuTDGfFVvexslWQ9OEwkO
c1NJu5llTi7pQg/ktNoXWh9CI6aqyZ6a1vWaFeirFBqVHpX7ocRRchXkufEKQwsigM2N/bcNVbTX
UaEAp9XXQ/HR1RL3W6WIWl/5iJ5+VmtPydd5pgzMm2E1umvsotNtECPvCU5aabdBDl+cBpPIw/UY
oKm3Dp0y+3J/c86v99eHlJ1yCZ6A/TeLcKR0eLZ2ldj3rSKegjoOgS+r1Y4BWM5MCNudwaazq+Vm
unc8f1y4ai+XR01G6kKimE1rjQEMgf3ym+Za2ugu86fdONjJwdcz/TQqfbw16LU0m15RSjTYohxs
hVV+DxJ1SSV8Bnr7zw8ANAJZg1AP/XG2hR2r8oIEvN/OqLFTzXXIyrE2qc8hiN8NNsjT46C71odG
z7qj0OpgW4Hy3MS2Ui5cypeB+D8/BPMd+mCSQsevuXwTWRW2ije5KlbhPhgAGlZIRwYI57ZV3Z58
iNIfq9YJdrA6zP39PSD/6//f6IQK2dwk/ZA8W6mhNnsHE+7bAC1CfZ84dvCS+JP/UJO/L3zqy2Dx
ugqDQC43+vY0f+bdxTQqJrU1J2PvmhTlGFVqz9qoi40X+0t9issw+N+lGMCTlDMnptS6fJc+QKrC
CU1jHzmt/iFSGi4voQ3f/WBwd9PkLyVUV49Gx55CA7UrhmtobM1eoKt0jSdoQO2jvIMAo0J3wX9U
2fW0DNb3v9UsKvFsqHxyWZIe8LVg2M9OjBVwi2MQqO+F1TQfp7b1N5riuisYptpebeLfSRaWR+rj
4Qu+h9MqsEL3UXWj5MXOMVoiu6v37EOAEUbhbkbSrdNoY3euO3H0FIWZ8jzZCcilHhVnAbtw3wVu
BvtZeksiY7DN7bb6dP+ZZiPi/z6TVMYgEMmiePZMmlWP9JhbfV+hk/qZ2zlGIsCZDkZiCLrPgKdV
M+8OeieUdZhOziHNbcEMVhFb1xjRMnARVb3/m662EK9ZgheZaMkaYP6a1TLUjI7x0t41EusDwsuf
mrEeDyJH0bUopr/3V5sffvlRyQ+41OiI8hJmh7+wp4HJqWHsYeN4L4mHfhl7gEa1Wqv7cjK1VQVp
7HtcEhrfvTJzJxJAhOj+j7LzWo4cSdL1q4z1PWahxdrOmB0gFZNMFsliyRsYS0HLQEA9/fnA7rPT
CdKYp+aipstYTE8glIf7L6gBr6/JWUx+Bp/E2NcszWOsgZVJjTj0Haee3qtGolzHYtavQkVcakC9
fGa4DhRCoDiy39HtOF+khhW21Ein6JBTJt5onex3RoqDX2XmXCzdttrmeYFdrzQuaTK/HFtyax53
UdG2uFSs3nZfW2ULsC07zB60prpyqm1lGfEpc8nP0OS6RBNaxaOTttgmLHkL1wh2v1W8fDQRm4lq
iEFGDW1+N2QKOVnBxc710DseZ1ROqaz2h7eH9mVYCloQ1zjXmVSQAM9fcOskiCrbrXYoQkPB/BGj
LjzTf5jNMO6SOboE+1od5TzlUul2GVQLvirVwvNwcBxkZKIofcCFrN0Iz5HbrOqNT0aZxF8txesO
2ejaG9606heM9oW0fjWdnsMjFef+6VPOf5yHt/GGkhMaDYec8/woASn6XaIM+6ZO3yVFp27zJPsC
e9HYvf2Wz2/wVHsoEoBtITPlBGB3XsWNSjXxRGRqh7wJk08urpCBmQ3RHZJn+n42yO7o+hYXctNX
g1IaBXO1uPysdyc9QQjP9Qr9MLaWsVMK20WJgQ3TFDHkey5ym6bTLhmMvjLAKM6wXLifQoJ4oYEF
1NeeC1M/xKDK9rgShn6qac3eSJGjsLlWBV4oxSGsKmsDMUf/9faLfjmdKaxrBldjKGEoVK0OiQGp
Vz2ZHeuA9vO4zaVVBLozpHs3tlJ/VuPfswpcBpYvCW2QxJ/q4Qv0+pToRjY0mX1I6VwEduW6tzEY
DlieDXqTF4711x4O8SJOdbwCl4v4+exF9qJU5l7ah4w5fMDOub3VhwU0OZjDx4KFcyHlWxEO/nw6
mH1wK9h5KXivVmtTzSNSKIlzmCEV+E1qzDf1MBTv9SpcasKasW9ju9zruYmxG1jJ/cQZ6KfcWfd9
0c03aaj3DyLFVJ07QnVn1GVx1zlQRGpNiwOgQAUoFJWUaAijofi9VHIZGm5mXMn4f7AZa3wjxdXe
qMIU52ZtKO4sWViBoaHH27TyktzNy22FbXsxL1HROiBL188HZu5DrRRObx+ayk0Png4hRgOFcjcI
G+QBjNigyhN3lzSINb4931dJ5fNDwmHjiALouDjUnke2BSdk7ALgwTjF+jx7fAG/MRo0d0pNe3w7
1ivTz/x7rNXaqhFrxW28cw5OpOEU7sBSnxxpH20oBEFr9s7h7Xgraxim38JMBwoGMoz1Rani/OGS
uZZ2SOf9wNEkH5S6vys1mW10EXePQ+vFPxovvdZlbV31iIb4KLONOxKVhX+qNJu3v8yLFw3eHAw4
eTunJYoEq7Xn9BhCq3CqD6Oj2AHCztYRmuYp9oTx/ncjkeQuyrHAsPGjWyvwgjwzHYXslvQceQMl
nZXtUDv6VZLp9m9uKDTOCAG1gpdL62f9UNLt5qopPe1Kt5viuuziJ8WtfyT5WDxohTptf+/BljYd
KexCQqRa+kJbAX+fxolyw4RzZJtBK7z0xisxa8z74pKR2ProIxSXBI68BQRGl3B13vbt1GIxw8RI
VDH59dTZy5yYg6ILtW08Gd/awnQuXFDWy+M5JjehxTwQQpi6miHWlNKRNIV1FaO/v9NFpW3wFC2D
xG6TbTdTZXv7da43nSXewmSiJgIAiM3yfHWIHIn/klvJFXDyZiO12gjUEezgZqJM+r1XUKNXx8Kb
4eb1LNW3gy8f/rdqAFoHS3Big3XmCFi3mNWwdGQ/WhYYykb9YtS1upFhiyvW22FeG0eqDlw6IPfx
v9WWUxW1JT13sK4walN29jR9MBSYO6mDLDWaKtGpiZzmwqn32jjS96DYgwrUS+qMjfJt3WWJfZUa
bnSNeHx/n9pexhY+VYFeDOq3t59xvbMsr/Jv8dZ1CLOsdTujknRVjdUHtR36G1QKp5994riX0A6v
heKawcMtOxjT5nzKUFOCaNcO8FgaKlV5VxW3DgfVZiFjXNjFXnuLUNXBiYFWXBRczkOl6lCGLhCA
Kzfss9QP7cgNmiTPyBsQt/J7uywvpLuvPRxnPWQ7ClWLONp5xCISppGrsX2FGUS7Z6NRTlIPrasM
XOpvh0LPaem7uGzSGrfi81DTZEgrbWPnSkuKH3luTLdqinVWHdbjhdf48qHoCSx5BY04rkvPvJa/
NeFkP7iicqRzRfcgfgdN3sCqZFiEGZvfg1Rwx4U4S28HTOFS6eTGff5QmUyrKYwM58rQ5dHOF7dk
d+gAqLmA1Rxo+UZszx/envsvZwl9HSiS0GAWHMfab2eSM6aE7hxedVGr+zZ01qPaagv5X5h7wJu/
J7P2/IyLCA0FOMgNGJ6tzoUi7MdRkCEcOUvtzVS20Z1jZsaFstCzas757ugtvSNSZ7qnlGxWYQwt
yq3JHCOcAr1i7+S5CMSc9w+JMk3+kBb9bd3QMnDSMH5ozCQNSFGHOEC9PNmm/OEL0esHiDiS3qXe
Oxd21Wes3ovvR+5IvxI1nhcGMWY/osyVa8pVaveRLwAI/MD+qb9p5fAxrxA+UnLb2EGqNjZGVzuB
VZTe3rJKsZnCWD/2w9gdyjEzD3oqjEVW5q4ZZxChTR4hru8aAb3J9rOFW2GAiR4bd46InqLY0da2
UvtHlg72CbGsbFub5nBSzMG5KsdiPPS18DZWC4h6SJ3ownn5ylKiWQ8QeakosWxXi7ayC0GiLpUr
kKLjMY8RS5zS0jp23BIvvODXQy0od5oCtL5WR3OVtcK0qkm5sjigb+GfIzcNlucY9WV7IdSLE9Je
UA80KekIAAz3VlMtR+gtQwMlOTq9iDdJquhXXixU34mFcmW40PhME/2ot5fti+cjKKAkmm0EXKyG
zrcKeIFsI8aYHlEeE/tEWmJvuEm/L8300mn8WihKnotWME09StrnoRwFvktsh+lR6SqMaEZ7PA36
2AWjKMoL1PAXmxFP9fdQq9NR5r01WaObomrmSr+NtXI7xUa84f1/iyIamG+/xBVOks1oiecuiCuO
EfLF1YT0JuiyToMeYC8rKyiVqtpEWVxv9XHG4scpo5vBAuVhlY6zmxRDAvpXZnDDyCfoqVa+89Da
eZyivkYHhotJVefR76a0fEMH6ztgJ8wuBuH85YdOWWupgfoK23/xLpXWp1HXoi85MXeemVe/p1/4
5xuhWwE8kqYqE8w4j4fBSzQghZ9hsNKXu7Sc29u0lGiUlI7io1/QKP6gx00wk7qV/miK9NrGCe5C
Argiiz5/Dcg5gLSgqoD3W6P8dLdRy1Ko2dEzZoQbFRV93LEeZ/N21rME06W89Z5s0ScdFZ9i/i70
kAaLB/e++d09a4EZPguBU/2GYrKaksDp0Xmt3ewoVfCGc4S8FeT9Ymexui+EWhfumI00mkkjoHRw
+1yjLNqu6tMKG75jneX6bVTkjm8BO9/GmjOcxrCxAxc3hLvYjtXrMMLn6+3V8MrieyZjWcDwni2u
z4d+RFCw6pAQO5ZaP+5cocbHKlXFtp6q6b1FU/NCvFcHmQIRRwJI80XFfhVwmMO5Lvr82NujwQTP
BrArc9f4g2fHtOO92ApmOABRMOdSD6oR2RwW5SX7w9deOzjopcdBCmStU/Kwbr0eLcL86IzO+H4E
BLaLcE07mrn8yE+GT4bi5YE9iSSwO4x5Lhwfr2yvS1YJdoELM/edZVj+ll92cxNNYT3nR1PmIUUj
4d4Ku06OgCcuGfO9HGGmMDd/KqWgaKmjnIeqe4j7/egVR6WJJ78anIHysKc8odX5qMsku6TW/KJ8
tODPAVmDSyQZg7O52r0gm4Ga1TxxHCvHDdQUkUWBiDCUpbjylbJEQKWABahKL9/2hiH3SNO497Qf
rU9Ob17qyb6YcKQe1COZcotMHsDl1atuys7OJ2UcD5mTd57fABE55DTVA6ZajTbIXNwmvIerqe7N
L7T5m32SKN9/b5VRCl3qlGhC8DrgK+nnY+C2qVUNFYQxaXgjmPA+9y2niq+R4hivR6e5VB5fZyeU
xjk8qBBweHAtWycKGBmTbJWWdvTM0tqYoN83ht5KH18iHS0OPQ+yqLQv7N9LyvO37BaIyiL5CAiU
7IuDZC2HZDZhVwF8V27cqTKO5ejEd0qn9kj8S9qyXW8dxgqTjqIsLxXoX4286GAsPGGU/lbb9ThG
lIcm2HJaZqnHKvLcPQ6B4qqvkI5ukUn0O1WLudjg3Pf2wK7qMTwzgkwU8KjiLTvoutidoicS93Rz
TgJc1CbrtXCXDu1v9iiXKCwqcIBcR7kmrmXdLeGIzivn4jSOmjzEamf4UTfGp1aoc5Bps3L19lOt
dqfneNQrDK6HCwB2ndwW4H2GyJqKU+466ca22ujQjh024LN+qd37SijUyKiJwOUDiLfGGME/T/oi
d4sTt1zGqa5Cx/GLAb1Sr0ndSxfEJWs9n6LeWbTVOgQgPSuiwLOSRojhBEkLB1YOdk4bv3pPIm/c
cUI3j7XZeicExQwfJ2ftQv652o+Xl7vUFThc2JjANa22xwHDliyPneJUtWYRbQoEqwJ4msb71jCv
TaVADvPt0VxvyH9GXIAc1GaXcsbqrjJ1PLIz8Y6taJ6uM2s64TPl/Sql0hwl/nn3rkaWW6fep85z
QjWILCodCOGWfLn6EndyhW9mZ1qenys690H0TjgizvdCGQshsDwuT9lsKXR+29wO+kaY8K8zAG1d
ymgUerTXB6cIlDDvIl+DYnoCUiy2VmwiLm1QJYxq1/4oK0QmHcQBjE1YTNr2wot7bbpo1JlYdSwG
Bu38q3aDRttcUctT32NgmUGkRfk/sgMnNNWbRCFT6cDHfW1cYX4QVWpsI7d3+wvDt9rLn9/XcsVE
lX0peamrhClfsmU3tcsTflkziIjB6mme2/XeavrMD9NO8R09+81+8p9RYXE7i5QWV6XVLA2Vwund
glGKMsO5Bbj6uRz1CpDLNG97kKRBZcY/q0Z1P8xtP19Yp69tChyV/xt8dWQPYTOiLiHKU00j77ZD
wG8DNc8+Jnr95e0hfm0xkn7pLA4IYkiWnI+wWythXNVTeZqasPwKIDnbOpkcqAFxUPsFN6Hd2wFf
HlWIAIC0o6eFxMeLbkVrp7Wk8FOe2qSp37UxNmdhYsv9MHV36JQniJm642PPSF/Y01+bRmBd6Omp
XK7o0Jw/qWoMk1BTrzwpWMvsE7VJNtYASVYrnPhadVDKnyNQIW8/7atBASA7CDPSy16TV1FApgcy
RdUpTuT8PrWd+saI8CF02sLahWbU3ie1fUkbeQ0bfZ673C8WmUTAYZyb549a5WoYZWPN9Ilz82lC
h//AyTVtRZOKB6FZv3BVtW9doXxqoLCfMO5oKSLbxiX29GtPj64HBAUSo6UHd/49wlFLkXFpylOR
e9rOnGz5Q409OtNDnnwdPSu8maQcLozz80CuzrilJAWUkyIRSsSrgQaU4GbTRJlfb5Fvx09ded9I
C16/m44fjElVuyBq1PmpMHNrB/Ao3juJNzEkVXUVhlW9o9kb3zBwl+o8r7wOtKop/3LQcxNZJ+K1
TWNV2kV8opeDwJJ0p41jtcbWaVFFnDQ33E9TPux/cwYuhwzpKMsNpMiL5meo1FGR4cBzEn0cYXQF
pNpXZYVJA8lAcdsPEvkYq7UvjMKLZyUsaTd/gDwi518NQh2ZigUhPD7lnab9ynGQvgKukh3zcvic
LJuaMU6XctFVTGAIkH+pnjDZaK0gVXE+3epRZMaQN+W7GmuXZN+G7uDmPqjayqoC2nlOd6eGncx3
nt5N9u+VrAi+1HZRGAH3BFN37baeznFBwcqR76pmrq65x32kwgV7aRSaj7bJeOFQXO3bQCG5XNIE
AvexcMGMVXlS1r1tVabVwWTu9q2EHzlYGXLvGNwcwC4ad2/PIo9X97c1RTig+AAxFx4Oib63Og3b
yjFLzxjMBxW7tGDUucEUKSIANgptJIrTuB3UFsf1OC9vsmpQ3r8dfnVo/BWeKcVNfjmmVrMJDAFc
biMxH4Qxp1uvH/srpWhV4JCTt0lH/dEaXDuAwt1u3g68fPDL5/5P4NVzGyIyujiqzQc3zaqNQPrq
PtV19/HtKOuJ++fbhRPDQkG8cV1+jDB5MJtamA+plymf2x4qo8JNcze5TnSomty7Llqjv/BoL2cQ
Q4ruERUKxI9A2Z6vltYTWaRGs/kwd9Wwwy7O3tgdiGYs0Cy/8MJLmI/1qfQ8iM+63uhosFLXGjJ5
4iSlPdvmQ9PXMig1uwlwP0OG3qimDXShaGenbbrLEfV4rFC0DfRYbe8bdFsulOBW2dXyRZ6dGQwy
ysU2YRn0v9WeMuFOWpak1kNsR+XWkk1y1AU87rmqLim0vPKSMc6CvwLrCej4WtzKjvIGNNhgPYy9
vGucXjsakWV9zfsMpJQzNpfIvq/MJBo/lFG5tYJ4XeMWSl144dxK62GCVX0oC+n94gBQNgPCHNvQ
nDxsAM1L3IlXVqeBBA30x8Xjjb3v/H1iWmekmS7tB+zzAJR6aXfljRLCUdWZpzmET5FV1YOpjtMl
P8f1Wb8MJdV60silqLSg7c5DhwPWX7LUrId6ggKb2w0tXBNN9RDE5G4KVYwrsyjZWg52Q7TK5a4C
A+THSNO+C7vU3sZlrR5E1F4Crp+PA7gRDnpSrwWyzg2Pi8n599LSLI6p1dg/FqKEd02xM9evw0Rt
G28TGgaA377s0v5jIavI+j2x/ufghIUVDe4JmskavhYPBtVV3Mt+jLWT7DJcGI68xHiT2c4l+vP5
ufBnKPoUkE/xVHTAzJ0/p5mSsbjG6P6YgKntc0drd4OeTwfPlkgvKA7Mfi9T1Q8uDmB+im/pb526
lEQJDlxtKbaBLYEhdR7fyrVRUt5Of1YjhJGDh7qieieauLc/ZU2sDaGvoBowX9g6VwWFJSzFRZTp
qNpy6iMifR5WT5py6sxG/zmLQoEh58V2tkWIym6unLyte7EBQKTK9wZ0Q/cOGKia3k6iiIVv6iGQ
dwQkwm0XcoO+kHad7zd8o8XXGJVuyt10+NCHOv9iZFxA9uxE/QlKEnqNmWXaLg3Lrt9Yomg+u2Xd
X6Lgn++m1LHhvkMepZq/4K5fgCVdBfW+3rHiX5Q7BE7Z4/ABN8LR14oi/vE75+RfoZZEZLG8IZld
bdxxJ1lwONn/gqyXGDepJ8G6QW9y80dNT527qY+xIGStOdaFEV+/V2Y6IHpIEhToEOFY6wxQ28Zr
yhvTyM96R14nbmnsJ1T9DT9xbOWA5EB5Sen9xXsF1osWEHUPrB/ZWVdD2Ye4QRVejG2s4tBmV6LO
CuqIXV2qVbR/+8We7+C8WMRolq2bWgddPxbV+bRR2MMcpWvayE8tOzxUZUFfP68Gf6q15N0wO+Y7
JNMyP3bm4vB26BePCcR2KcsxaRcljHXodu6pE6ILidO46U63kTeF24I7yzu9oQn4m7EWeL4HkQv2
FEicdeNbJIoE1FKGPKYM06/IHda2D1pM3hSz8MSFFP3Fk6F7RLUUYhTlPv5c7Y2ZllI0n7MhpmEM
zBCUUVb4Is09zx84pC5EezGE3H7o7eA6xdaEwuQqmjqb0RzpuR37amSqA9FQC/VbKw5N+h+5lS1g
XlgJnjVVJ2My3c9vv9tVm4k5xJv9U7mBaiE93dXiHKjc5kZvhLFPF0RXERM20mlTD4WbH6vRw9er
raIU0261dX/ELiL/ftZ56ueuE93veX7xXRaf30Xbnxbj4oS8+i4x2fLseIMT+9Ixkr3U8+66q+qe
IXdKHInmS1IML94+3UWqWRi3Qdxif1gtIL2X0UhhErJCOXTigU6q3CEupfhmnodXcVbJ+8g2ho1F
EnJhAa1TDfSNF2MeVi+PTX10OaL/ls1ia+K0btETejTS4stU1A+YLxsfqlKle+zo01WG3PyFDeNZ
Bug/FyM6TeRcZHvIiFIeBbe3OgH7MOEQqgw19k1yePFebeCRb9qxmMqAv5uPhh2P1WHMR/2L3RXJ
vVHosnyyc62/EegxDr5VZdMHSy0TzR+dYqpvkrQ0PwPas06aI8a7VsaQ1pPIGpS9gHA5fmU3HG46
Fcpx0JG8tXeOHmXyz8vBf30f/zv6Wd39+Qzi3//D379T2GyTKO5Wf/33KfneVqL61f3P8mv/+8/O
f+nf7/qfbSfbn/84PdXiHztZ/njqkqpc/87ZRxDpr2+yeeqezv6yLbukm+7lTyTefgqZd8/h+M7L
v/z//eE/fj5/yuNU//zXH98rWXbLp0V8rT/++tHVj3/9wWD9198//a8f3T4V/Nb/+RXFTyXuCU/r
3/n5JLp//eGY/0RzkOSWjgCy2pRS//jH8HP5ia3+k/YyFNmFhgWiack+yqrtYiK6/+TopOz7DPpf
MB6ikssPdO+fLFSOdLxMAIJS8f7j/32zs7H6z9j9o5TFXZWUnfjXH2R/5xnpYl8PhISliCoPiBI4
z+fLQdaRiqC8Em61ckhvMIv5OcWRsUEc+cZMYjvIreHYdGl8JGuhOtjHXzIzXcRTrUDVJ32rYe11
quwRQX+B48wO42UpfRnB2QuqcNm3pdt6d9JCUnELFMdJ/KGLhvwuSy3Rb5vYtBqVT2kopbd+OmJ8
+90SNNR+WBbSF/MoKbvWnl5Fn+q0Kz73ndOfOtP55khN3udloao+2IG89N24QPgGYaptJG3vqrG9
TW92YbZRlci9x9lbsTW/GtWyPg20fEPhD1ULSKgDPXvjuYk7HxKzCCT4rA0SkfJYu3ROBPjLI7h8
GVjNMAadktw586hurFD0vpo0twX7uK80xnUcyq9Ta1dIQZo66nlj0h7RYr0RVpnk/hxpziYfq3RT
6q29t8sZhTCQa7GAPh/LdJ9naiN2fdOVlu+poawCxSuh/fWhVX0Us0BdS98IoVGBjxa7y95EcUud
jeJGswE4Nei+bNvCA4ga5fa7AjqOrxbaL6lMp7QQw/uoKW4pfInoti4GdFnJ09uPbWv6FiqZJ8FH
Sp9yQ6ZdccITd1Jj/KYyPWHLyuPip5h60wqAwdXDrtVxFvHHuIv1zdKQlUEsrI9K27oiGKJoBiKr
DnMwouaJhfng7iqJoc3HadLi99Izumv6GB+bZEB5yJZmsdNqNd1J1ayvLV7bnZrWV7KZN8DX7qpS
dttJa/RNTtttw51hp/XiCTIqalyaUPcWhxNFokzs4hzNb6A4Xernmuej9KC9g/4grW2mV4Pt10yZ
/jh0VnwXuVHMfYv654Bkdz59wL1UA2ic1LfCcg7cdUEFDHO8c6LIpHc153W4jVv8fDD35L4sEdL0
09QdTmGYX7Vd1gk/Nquhvs+LeI6PEM4RtqPEP7Q7Kx+cdmPBUmgDU1F9BKW51yCG4zeA4qxAF06y
F0p0JcchpKXUR0ESiz7oW9nbCHiOW5Z1ioi6Or8HD1y0vjIO0Dhy+aiFswPcr48yKN56xQXWTsDO
uLBl0fh4xx3Tl2HJCVPb18McyU1Xo0lRmmPjt8n0lU76r5LzvtaqY1R3iFqmdHC9b3ZmjLusdjo/
bL0bR0vCj+YAjZw2SL1T62jgNCqxY2EdJSjzp7jodvuqH5Xip85i2jGnpxHWblqPwTxnR9sqy12c
leV7c56nxMf/XJ7mEZtnP2bryY5V34x3ABxTxJHT3p18Iy37OUiiSvoj6dlmnFNxVHS1eIDs7byP
evXG1mu99MNamY6y7YG6Del1ZZSi8avGyys/pnWA1qDdw6kdKlSlJ2BD+Y6ildi7CPdD+HGov+5H
/N6e1EbB9ZKWlCiCWYw495jJaB2lLrN7FZok4GvR1qeoqhLdF+pU3umykZVfj3Ws7DvqS9/6SIuy
ndMOY+HnTuVYXHOnwIxMd5cqRfRrTheH43bqNhhcUDwbMvtemaLY8Bsl/+UNZvo59xCA2PdJ3Psy
llrpK206OL4bZuNWKePkIRz7J2/MvGNDKWUjcqRomyzOAiUyjEdAAsPRUXqxV4Vu7Iskajep5g6Q
GpukzLbKhMPanFeeemi8+uuCbDh62E1dIw4QTT4dvW7wzTFP910dWqNvto2xuFLlHltf146+jhYF
LxzZhnwYnjqgQYEhoFDxYplmSb6tqr71p3ms+mulbiWkuEwrS3+wo3b2qT3Mx0o6xW3qmPXn1BED
bERP7DMZt5shStoDtNxHwxUy3ozWI/fkpRshInLwcGw/QEd/l9ewg5XePWCQ55Z+DJOWRPMz+2t7
FBCAbsB2BqbaZ+IQTfXJKahGNH5OQWTxx1JHBHDaLgrdTdGg09uOiIH5wtI3nW3Jm3h22mtFGd5Z
Xty0vpvm2HpMpp4kQUG73T7USWLfZwoyBoZIyi/QZeIPs4Tm4je6/sXwmntUd3K/xInLL9r6A7Mc
mcLeuQcswEVYM+/h70+qP8fNKfSsn+mU/YD0bCHEyY1yg7WLeouTH1qVXlSObBRFNdcwmahPBkNj
lHCXzQeOKPeYlLmzaSNzPDVqXTyWhQ5e3XSLraGozU2tAVkGDYlY0Ry2JPUpQpFP+ANseiS3K6HJ
DZq5qd+1JUduUojjUHmlT5Vm2kKhLvCr6vtN3bYG4pLYIPR+jeMMHhazuS28tPVDMdxUuoFTb/2A
xtjc7QaBSaHNagvDT03JJR2EO7qQfml7u1Ap9zmKxEGjK+hDJEmGDFCiya+z1pePHRpdV0mnl+8w
j6iUIAVAPflQ8VoMqkD8zYHdlo+hk6QMZDyza3qos1b3ijaPfqoiKhKEUSPSI0JV6dPUoTsNe9BA
ehNX0em9niZa4ScppAJf1+X33mHh7kz6uGXgws35OEs3ORqlDYacBtynuteM5th1yS3dJA6WWYSD
74gcdrqn3oxJhJrREN+MrqN4vhXD10tTq1R8G8TVl4yyjhZQytfcHYXl4s6epGFuw1zNT11W2N21
qolx9NHHvPHgi3xxoqzVb0ah32ptlt6JvNqni7Fkmpffy1TdJH1v5EEYY0wf6GXTPc5Jpo4+1aUb
qkgFSiqkiNmW3uDs20Ua7XFISCnOIztiyHG0AjcqUD7Vc0DaHJVUs8bkpomNhyTUgc4zTeJmi06q
dxerDM4uQUrN88N8yL9FWpdJH3ROqvsQfNsuwGwkrAO3BgCxSbyC58h0s802sIaMet+NtpTAW1Sz
CzAgK6PHqJucn3nZ34ep2kHvN2CUX5k1mdWGEex0f0YztPpo1k4d4aAtqnbnFa7zpCeDekLo1Cl8
k6Q0vI25SrbQM9NE+jWQzBHvy8WnbNDpuhzSNlFmWrTIQ+zG1hbNvjeV4VeqOWXGBqp8TPB83UxM
pYMiVH0HUo1qm9KVvbETVmW/63UWLcIw2AKm0c1UVe5RpMCYkqr/1MZxu6s1Hd0qNtNYBprXgCBP
SlyMmWmbDKEr3DcxqlFMO5UMVVV/GjEIjYLJVkdtQw/rTmjhTVnp066urPA6LPR+p4SuEm9KV2bj
fq6lom6iuFCByhdxF+ARMKGENlpR7jftPF/hxZMchzTWFbz+mkMn9WHHTbD1tST/mSem7eM7pN9S
LndO4dQPAO+nCFcbBcoijLey/0Yhqd0acy5OatGgf2CLTerU6X08FpZgIdD4Bwh8bWVo5DDKJO1G
YZ4mw4r3nlTet6OaRJveScQxga+6TdP2gx7ZWILPWfx9jqeDmhUlBslCfHSGcoz9PnWNb9D6hoN0
K+0XA1sfojy1996g3HPlGD0/KZPSJQcPP0FdGrcg2ryvTaOp/S4eRQIHZ3CHD+zcrjx2cYiUmNUO
26oY3A8x53Tu9ypon02aRcO3XsGJygjz4uswDz1gf6Pbh31uYZdUG8qVVxn5U2xkWdCpUxv7utDq
73NVahgZgO6wDLKYbZk2x0yRZoUxdYsU3DxaU36DrC47JbBNe954Q5p/nsceKqHh9NOxn1N01MpB
zt6Vq9QYwoSKhqrqLJOO5pjMHjV77j3I90An9i6al2UwDOgS+hiB2tHJ1WfLOsWWKSEvZGViHNqU
BlvvGeMQTGVjlrdmGzVjkE5sV35sV5UfwjPsNvy73ng/OkvrCOhhmm6VugGrPETeYOg+zZNm9g2v
06c9NMw66IrGeyau9ADkhnSju6P9Le2L/i4HbWPu4oGMb9hGrLFywuo2aef3Xo8x6tc2d8ivzaa9
YicYitL3mlo+zfgTageJ4E92I+ak8mWRKoEqFYyQWitr7nMcPH5kTqwnPjZKpKFTaFqPnWklJJbS
sept3eQcvNM4nYrGNMUj5whAxlyN2nCrVPl7LdHz6thF8dzvbIRoOoKgWjFuw7YTP5oY/8vdMNTv
vKHeO0ZcwMidxGfb0qo8UETsfrL0np09bZGk5JwQ7bvaqbLrMEysbwUmYo7fY0H0pTfzstvGOAFa
uww9kG5XCBKqom3vaOKzio3Ye0pyrkcBCfE97DkgfZPddVsRsaVsemlh8GiU2YiehhXq5J2e0ltb
lFgxwqirOlF2KodX7GsqY79XhwxdTk5VLKK6LKVdjYCZHUBosJ1dM6TpgEuDZweRMmTmruPWaH8d
e9GY/5e9M9mNHMnW9Lv0ngVOxmFL0l3umlxDaNwQUoSCNM6kkcbh6e/nkdWojKyLLNwGetFAL6oW
hSy50kWanfOPu5IuUWp9utF9RmznabTZqyp3BKDXa3Qui7uvgc36fU6w7XQtczx9nh4z2LsBZzvZ
hHX9c6Bavdq3YWE9McEMQ6xcfR6TsvLQaN3cpnXWfi6rH/SRZUjzxaP8kj1L5014bbple1eGnagu
JBQJU5zTIv0xHb1PUasXN4JNLTwWiB65+FXnma9hWOUIpazOuKlk5h2QV6e3g2nIDNubbJ+aLF/l
fs1GfV+l1vg5AE/G3eakP1XT631prV7kh7nZ8LQsTLNQRc6pMmdcTYvVtxn/7Xd55OVZcWsuTj8/
iNmt4swSmxN1mzB1kqLcCXajTJviZiJzsmcm9Rki+1zhu0+ngO0onenN3OOBtvudSEc33U/k2L9Q
1jk8hFs6eXSYzPLgaA6B1zZMzfQSu+CsmOtRcyY5HtghLoR94xvIA2ivvKwys7ywOqaayOsX+06H
Hf7NNV0ndZELpoIIHrBcbpoQbJ2ik9FMLNXIl2Ibl/oy1NIoj4rOZIbefN2Sstqy7JrEGZageVgc
gOqZ0OM12QaZPwb43ddk6SF8T44r1zbqrdmbj4Y2feoQ7LYbb/KNJe1OZUVYJEZY2ANGJaf4njUk
M5L4bKZ75lyuMjV341vopqURjZPhXS1FYO+QsDLWDFVh3K95pbilILG4CdcH7xxYNBGRl6SuA2FZ
SPeW6DnvCBKj7oaqPAfKNG1UGV7z6lOXd80IEhxD9pVHUmny9yojgQ0+KrAihyWdu/RcgckDp/ss
ooGO9qPAXuakJEvyWneWyZhTtzvPbtQloc7bSbr8HfJF3o455HVoUBOVchwkS5Ou+a3vFO54sC3I
mMeqq9yfOWZI6PVeV/UhLIySXpTezwGqtLbYuZpwSBov85q7YJQbWQJV6+GOjUZ/acJPw4GYLDlX
+/Jdz3V3PfS8dye/M0R9mKWBWi0ym+ngpsEO+WSagGI9Uhv3SGDfSxGKH8aUmi9z5fNOWv23pe0A
cIzhrhH8KLO6n83sUAcwO0FarKeJee+xY9SGzxI3aVcfRBAY1Opkz2PJvYcjttf1J0MrBQj9fai6
h8G2vmqruLYn04/Lot61avmwc0MiFxmPWbo9QCuE0aiqj/5cTGb64sXAuxZp0d4NQYuuu34Tg/so
TeM0Uxt73WZpDqSG3M7L21O9qLMC9WoOecgGa/sQbfuGFc1MAl+Kfd11KsJxMEZ5Lb73Xmn/qOgM
56ALITmG7GOxy13blNdG2AHRhOAolb/EYspkNIaqBzSyzw/MSOcFK3VkKaxOOH8OdSe/mfXQg8Mw
dfK0f81A95Gl7Ye8aJ8HxUYk1BatXjexnVNenclSUX3dsecczMJsheRpqmbxFDbd1u+abp34FXxv
cLOncnNQQWzDNRf0bboO3HHOOkbhtpxEH5KP5T0A6ty0VnOcG4/OXnCPSnBuWewUsENJupWHrjfV
cTY0unK72PvmcmWo5tZhhk/Lwos2Dx4ZRTLhsPn17Bn1TdMVJpNBezJ1xVzinSs+nG1fDnLal70M
j3ax8Jss3YmBS1H8rKNcNPOungJvZ47jU7j6d4MVtqj3smt8K99MzieoASppnvpR/ITbcq4tiKvL
WbPmAtr0V0bZb7eWt9wya9lR6/uHYLDA0UYzLrz0K2tcQTvD9gF//WYRdrGbq/LYSkNeqza700uL
sde+1ePqPjgVnIQp1iHqMGbh3mm7oyJY5UA3gI68DoTKnwInYu/prmyq946IH17D3Nh3Hb8gt3/E
4HpJ2dIcp5sxx1bvXyxVdTtYYjl6efHQYmNJWCJTHr5eXreGUM7OOf/NSZbFEqY/qf50I9tlEaTY
xozaausS0t7TyK6W8YgE70Qw6eNWV8BIultPYanXT+UGRzKcn3F0vct2uqyxHV445XoCTegjApAf
LKZ3c6PYZNUon2tKD5zOEocCRuk6t1y6iWpBhovaJp4zvZ3EYneH2e8uZFvriGuIx4nTO67sWj3y
MR2xgLwe54X64A/WR18x/SIyn6Oy6/yoMWrz4CmLgsLBvmnseToFIGrR1JXfBq9+EEX6NgWkf4Tc
4EwbAANm+lUBw5SheePVTKaplCPfq+QamsJ7FQzNZZu7DdNIRQlZxSKtdvO5PRvHinjNVnPZg4Cc
xjx4d9L+qrXEO20HxDDjbT3PRVNchdkcwdq/KYSDcSa328DHrb5a6jrzyvE9zHWJY10e+8q9NMc+
iOgOG8MTpYQze2Th2elO9m5uHBQlqeIAzg9Q2ggUZN+dxu6rH0NozRdbXobXsrO2R9W2ZtR3uX0/
5IHzzduK7Vo3mU0OtfkSsmbtclEhSyW8J6EXocjjWa3zYSaz4YUyVjNq9OrvfDn4+wm56oNK8+3S
6dKa13Mx9tMK+G/ag/851QAacCY73TEW5UXHTaOX/rFIrXo/EAaByi6/8ue5PGZNb+39omiisQN8
K+RlW7bfgnq7xzr5LWPOj/qp9680tbXUmmH8ZiC1XZICR++GvOcBM6OXJrmUOhJUECDYy2euOP+b
VY59DM7URI20raueIeUQ1BSPmvkVL64XlSBzEbqkl8HcimOpZH2ox2xjdSm2RHd+vbMkkar1eOM7
oBN1KU9TYT6tvXcwVdclLvDZFSb1/suACjxk07LBM9dzEgzutWyUoN57OTbhdJz95VLVdfqYddN6
nRFNPSR+6Rwzjw0ydUr1SsImkOFW3JL9fCjyurxxqnncDbYuryVl5m/kpX13g01EJJaTaBCMTxsh
29+ggswk77tyPwfD5VIspL3k6tvg102cD/YlVZJRJ6khCZy6ebGlv0TL1H5mRvbZqSaZqV7f12IZ
k7Caf5a8JG0JxRYZVVvvpctJu7E1sk464BuspPzU0ta8SpPK9lXmDtE8U8fKVvyjoNPIxzBRDdaF
4Bw5Srf6wYLDBW/QptvXdBjlr0uQxsJan7K6Z4POpifP7bw3ZALOnmePXz5QWROHurw5Jw1sxB39
mMV2kS/+eyqbl4kvlKwifue+ty+WtTu6pXdcyvRGp9uXbeo8rnvo/WSWDs2d9jJlRwixOlZTCJUE
aO6SPFe2+36hjlS0TZslsGvp5cQx9eyY02sxinEX9MGznxZvbCc/nW06lecei94eb5kL11g7AkRn
cmIU/2nS5CA2/MzHwBtZeGhwvxmG7cN1OYCmoveRWJZ7GpVutBPQHkNKrf1RFdSOIgh0lnSfBSN9
Xm2PtQYgUzZRPfkqcQf2W7lQRBPjBg7PeJt/mvORv2bAtkDsm7hG3BnsltG4AIHxd1ketq9V0Ho3
IX/lH8JM1YdliFdzUygtyVBYA97qqlAnapUNA8JRpDKB2wtvmbga50AgSEpurQthvutmvoI4LdPh
ecFOeZ8XxZ4u0vlSZ00noi3wtycintcimqkeHyGkDE9O8VJ1JL4bTqXbkwZVyPiOxVanQeS27Vg8
6K1fxG6yhqnYs0nN+UNt2KKKxQhdswodXA4cHT9LIPwbc5qLL9sbsynC8yWXJ1FW2uRE8JtD0Dvq
shy2uYoma15EecO/nZ+fcgJkxCVpR+a+BtvKorwcnQtQM4qYqpIm14wO2VQG72td35SEYtbENnGR
VvQpdvYa47Kv0Ke0e7spg/1MYJoTYYPrbo1A3NRpY3yXPGt3FjlqNH4pGlxWvQ/nFKiZgl7iui+h
iNO9lRk/OG5um83ZVf4oEhVkGKzzfkl0m8dNmhYuAEJY7gpqaH4Ie84TXh03WZCCvhIcwyUwzac+
LTBntxkxhhvu2c6pO+ZvnjAScVFsZwLKZBAG+NLP3DM3o7jGwm7ZHsum087MFE62L4u08suo0xt6
m6hRTql5uW0zFn657Sdg0WzfuTp97bay/CwIbdMRvPNiRXnTervJq+LATf9Qrv3f0DN0X83jOHx9
jQga/h9QMSAi+BsVw/Y1fH7I4ncRA/+XP0QMwkTEgJ3gnD6AYBnR5P8WMbjuP7CICdTTyLZwO5y9
1P8UMbjWP7BaYHU2CTGjceycpvtPGQP6BizKTFbnDAlqYDAd/Q9kDGd50r/ENedQeNLuEanZFNda
9r+parecvNiVjoadv7XyYPSp8QaQV/+HTri/GFF/fQwhFOdQZIfYLa7436USTagta4Pq25Wk6h1X
WKyd17AdevY6v6yO+2O2ZzJeBpszSjXrnVdkHX2zVvnhLdV4AxaYFcnYSIAQUfLOVaOGYE3/k8b4
d23Vr18TORu/h4PMCHXrWQD1J4GTxEGs7LKxd8Jx1cXS5o2K6i3MrqZx+cryKr2RAfzOiPTkP2jq
/hL9/s+PBlHEXnL20f1V9tkU1izXoLR3zHXVw1yp8WXEvLWTDmTgNvlcq+2YftRpxv6XmyNNnrl6
cSdWqtobdlal1/8g8P1vHg3S0EnPwlfF4/bXMKkix/lkonjfrYNNfNRimOWeyrL6+59eln8Ka/4s
pPnvPiYU8C7n5+/8zP/+nffKGmtXjcuuzesBDAwIXgi4//+DT+F9wcGEeJGK1d8/pfU6QOGgX3ay
2sK4yjtjH5jp599/yO/6uF9/Q4/UbpxoPELotf8iCEr7cg7CUq5EbKfODUGza7Lqpn2wcaFR9ZvS
u0qk0O7vP/R3FRIfygmCCAlbhImw9t8EiLajzqLr1GbhnN+7spV3W2BDXIZN9m63DQn2a1nvVe3Q
FqZb8fz3n/5vf73zp3OCkHHHWETv4+/f67ZxT6k+tHcescMibP07L9XTw99/yB9+ut+OKVT3Z/Eu
rVdn5an5l/Mj6xgHSHAsdn1rrMks8vmm8DJirDanArxg9H5Lw5W1Cjb3Zpid7GKza5czZquSalJf
ob2M7525wmP0JgxxdLbKvGcTu2mVivkqL+fqEjoTLFOWmmYa/o18hmQ0K8FKx5aFzSFKt8l7S3s9
I7UoTaQQtRJMc4WWOy08IBlIPQ3imZnT0zSscjeMjn2lBlHdnxHWuMgH760s2+2iKEI/pua1+On3
rvENDHjd62nWycqfeY1LDuVd0XuaiBy/uamGwosdEhn3gjY0tuTqC46q+yKgkXViYcqFMVqxxaXt
DoFzelsvrQJsWwr/ypyr8NLpEUNGo3a2HxuhO5fkSHaXOWzGk+L9B+AwyLRG8e3JKOObqqOg66y3
yStmxILNi/ZxSLVsKvwz6Iuvi1q2ce6NaNX87EzIrQBIXWYz9CrVJQEUxz6sVv1CFMV6ZrPDxNgq
99ZkCwCJVnr7yCz6+dxBqXNKO5mWcedKOtfmqX0gDE2/KqfCY9PLLkJsL0QiveUQeFMW1W0F0rl2
/ZF1DkxgpGDed42SalVBxAIRbUXsyeU1b+ld85zBvRDdkh06DvGIW9o6DkZL7GnhkVw7B/o4uRMk
CL8oth7zHfXsdodwnW4UJ0xazxjv6DcLQYBGbzearT60bmkmNiqeVKeP62Q8ZNO4HnvTBH7yV3ba
dr9J1VxPlAe7mlU7NWuQ17RzD4OhbSBIJODj4so4J1MAZkIcxrVcLgtKKXdG36p3fxoPjpdacTfx
BHUpzngEFii/42mWLxUrpirNq0narOPghZkr7kDsHgqv2LCVyw7KLgvvPIS6x9Zw7WPTVld5W95a
TSF2CJn1gdiOdzK826L9PjrVNRVLz03GDpOt42VqNq8CU+sxyPjGKo8OCKsWOrGhxyKETGssUAZL
JBnk6mSDmHZyOMcULAqtFRCk2LqoHZeC9gr7scXkcECIYx7CKcyS0sUV5eVGlK7jfbCKNHIJE07K
3DmZQXErt9lOBtOtyb5tiqgr4YIjeyjUrZtCIysrPKpAOsnU2NuDMhb7mPc6vUuH8pM+BTL61knf
2Hmud02ZLbStT0Z0VpUkuqHGpa7XG4CsKoL/Y0zulD6o1rla+/nQu8ubMs2WwobmlbTmDKmjOBVb
c29AVjyFaHPubIoQ3zTKuiO7xAmyK7xrarHGkm5remcGemMG/UOQ3rY6Pr+26O68bLloSvkjnbY0
osFwSFgpVaINMcSwU0+t7V63Yqmu0pIvLbTetew0+RLrBzvNmhhNwKLcHSxlaaAx5NgBOhN7fByR
sLF4EXuog5lXy3Xr7yTIXACOXGV9Z4JttRTUb92LAZNoBAEU6ZxvSVUZB3f2t1u1GN+N3EnjqgmJ
AXMKZz2tDH3kXaxOzFNVRKvJozWOqbFfPPWZriDrtZdfzGH+jnzg1LbDSyDR4njkPFG7oHhBz4fg
Ko62gD2jdKcgKB8VSO+HF6WVoiD0jJ27rPfWVh2tfhP71iAaSa+/XqfqbjHbILYLR3AeoJTIQw5w
5V+oYbyc++KzKJCq+ZNzKbJpc6N6/dC9QQOBCx/V8SduuwnBQTZEpVrfptC/nVg4d/0cysQcRLpz
ncb99GpT8XuQBS7N/KlRxSs5Rv9Jns+syJX3+111rphl3D1nnOPF/MtdVZFaDQrtd7vQMLYVk+nc
NXtz0ZBjovKNL9CerEJBOxBScAw9TXR2B38KNtXafbpfxjF/kLLmWUgXB9NqVbft5wzS8ZFS+SP2
KDeb3azH+dtEztXPzAWFiC3DMLAXVj2+y15N6/sqw/zTkJuZxYoWdYaqJkvrfTaJc2njWH+QCki3
2tJ44ntDaeud7Co267k2rCXZ/KD+6VdG+TGB4+CXaYORDy62rk9Ms2jZ6jOf0FMtl/qTR84+jYY5
3Jkig5excf+LPSUZ8q5tp5ZE8ozCd52aU4FTi3iTS6n0LOJ1yyE9goCYywR6p7xFlBU8wNJudFko
W3fHBXPXR27MLOGE8G8f81QtGZeOkNt9bjrptDN7MM6kJRYjSEJ37n14gRnBTcYopiJVn3MlCfdt
v6e13xPoqA0bh+rQcJi56VifArcgfhJUTDzhWqvQh9pjecdq7HCjCK34Mo1gCaKsssNro8wV3hp7
WUDuXRcFoUpNuin6EUt4RJyMfnC81q8TNHUuIXu2j0iXvQuuozZz4FQiOuobaReUCxvegAxntJ1l
vKSadA53gzN7S1ybEkym6xoH8V9TlC9k8duEnk46LBPyQc9BDjYJAFGa1bAlOFLr9Sr0yZzbD2JM
DxSXCSsmd9YHTZzcxYPM6sOVFLapIpPBPvvVkGd1a+z5afZD+I3OkadlPTo5vbZhAsYnv3DxcLyT
HAjW1oH+REFVNQwHOZHyZ8zPRC9tzl3NtY2WOhoLtFIH/qPfgWRs70rW5CjuJpur4tbbjLq89sUQ
pKS8uI2yLqtAN42MG3MZUrLpirZMtFpW2qYzWx4LbevtOQy0cWYl+/TFUGAe6IMwde0QwbuXhde7
Q7JUlrOAapN/FMPJuM5urJfpaWhMjuTWT5fHWZMDkeTcBl3Ui5luVp/n4L7H7V2RQ5rVhE6V+TjG
nSgRw22rsnbdsNkZX2BmLuiuvIEDHUutBXERZB1PVzk8eq0cX3PLMu49lHSv/Mhsisu8KL9PLGsf
/VpBHa69uOORh3nThhTTYbX9pU3MrNCn1ekbO5o2mN7YmgaqQzrP9d+yHmce6p9wKCM9+7DeHJwS
emlEXMwfAw2cnOaFP1ep5u9KCg43I51Qgyknn/NdLazB4nnV4kFm/uBBHaMxjqTGcrfnCPc9tItZ
8WJAvYPWymGS7JSbvg7Q/34YSqs0WTybK8xFSb7yDinjmXYbvgi8eYveVVavg6hFZwWSnLUEOFpi
LE++RXbkkhk2mjpG6+um9DuH+2xO27ifx3yL6iBUY2QQR3MzhOYKnzOPLoqVTAXvs9NQJcO7gvp4
9Et9arNyHiJyUkpxocYaJtlNJ1wAQ+mEr5vpF9UV2iDyu9GUudzwm5cD8wUtYrtyMpcjg0nwIYA7
n4iRtZG8WxURKHKml3LPMSGe67VAKKXbuisvYEM2DrBprCN7RMIPlLb6Pyo6sXaLMdB3S6m0cTuv
ZvqyhZXtXVIBj8kbUbg7c8kjgr5c3AIx9rZkE8uCXDiIVp7D+dBYQ0j/zzaA95N/sp6W2VYqhutJ
73t/JJlnNDUJW7rhnYGCwe8Yr0M1mMgsjG3D0i7pqVhq1466jrUxGS0ioCIVSvfRETrLdyv8xd02
W5s8YZ+hgKjEUXkLyucGMQEh0owIN8XjYTbMn4gEzkrmDmTjWyik+62aHUPGBEAEMsmDBWWp8Pv5
5PXr8BmiKYYZzLy+isx13O7ZMorXNMs7Chm1cE6um9JYaG1W9unxiBxrRBIwOgHa4jgkzQyVfqiG
Jlbnwwr1RmD1wOrD8Iy62894Gc+tEQu71gCBM5sFyv58/szbzqgR3RiuSPzOVknoNRk6EGMJH5p2
c5y483qb6wh32vVcdf19EBr59841uke9srjEadCojxSrwLEuAxcxkkncZ7w0Qo/xwL/Zm7Hkmx37
Y9H36Eaq7mm15ZjvtFVVMmpmfg3CKWcfXRJRwOLCUmP63e4X98u0PUyqjmPouzFoja9QGFPFxoeK
NEH8OF8EbcbN2XSOeDfRAo27HtHGS83Jj5nV7HW7w+OBiroJ0q29rq3Be9+mrHuY5lEOUUWNOHvC
GvQA1wiHScv0ww397GpxNfmNBJ2fLSbHak05x2aHoO8LGLfyqWJpmCHKli47+oBjJ6xfxf1g5j33
ACJN9EuNCV3TlZOFuNCaEGBmjC/bsXR19eFkatlnsyl5A7KAi4n6DzTYvsyfoEwyRiuPVuAdZ0hb
8Y44Vn0kmBd3RUl4RheXWwCXsXXARxHIyrbr13z+ZksDZJwQzvYBedj5wTrvMtitvyFrnB9Gb3Io
dA3q+m4ew5l5g4vVj+iEwQsye6xNiZRV9ZlreuniFks7repqUM8lBo2TUxSuEw8+UWXQrLmWkQzn
c4Yt5T339lD6KiqXM70dorFgh8lSzMblkq+fnaayhH+3rXwZ9cgus/gjN7phaBfrs9ZVf9Egpsi/
eXWFvm0q8jejhvOPssLQV7U/VeJqNoP+tgSseBiWBtuwbafIgYmfmPK4mtwq3dcakV48LlXbx3il
gkeuC1ROZZApJzZ8QLC99OYRIa0xqcg3/TSNLLsrPpZlRpvZ4JkIXliMpErSYNm2J5U6dnMUUmWX
/mylbxRVFyVJ+kG2xDkX5LoDrUTwUgho02kqRu8lCCY3mPnrNDQEB4VeIwq0ZyCIxR/UfrTslOh6
l5u6ho+8Jx2+DHY+A8QUQUOMbWL3o+aRZoi7cHTYGzvZrv0b0k0Z7leSGMKbblabgeKEdJAItucs
L0p9+0YRfyUSbEwk/NdEHFd7h//hgro016FVFrIYAWbKXiDn/ItiPi7CucZlG7V5DgvqMc8hBTYG
dJ2hcqsv9NscIHaJivQ8vaBVz+BJTi4WmilC+Dn8k8T4zZP5ZzjyV2/OX8d3xydZ1cQpaGPu+x3R
wvO8YPbMUCm6ovlmu1mICF5I8hJ97G2kerjWt07U1nWBiwx70DjsprqbelTmmtelClVw7MkNOtIC
TYujgHNCDqBMeqgLY7F+FDJYkl/42P8nXv4XX/7fEC9D/dXIjz/bTfnn/2BdXO8fhJ5gGSaP2MP0
f+ZW/rCOus4/XBfMiKo3EqHJPGA/+xfr4hCsBUFBpLIgmR6q5l+sC0sEAUao8HlU8Y/+T1gXyzT5
UX/eEk3QWgugxaWgA2MA5NDvjxlq+3ElbaHYoTiRAGddnrBO6l235X4MzprhHHJgSKQ/PiGeCy7s
2nuHSEoKWd7kRkkGlf/MtXvErfPirN6lymnyQc1YUnQ5Ipdpu/4wzzTwrs7i7hc3jYasqZ9LFL5X
2MsQRuDMInwpdgbymKxQVu9OHY6gdGrvV9t96nVpYjeOfQkPg18l+yDJCGZk4I4gCuUsqSrQTC2f
GUF2kctAGBvnyxlB8WMf6IMsKPXcJvVMb3UWux12wV4U9l0+WIqrYnsYR3GRwevcSLcJHryinu7n
Yitisx+rHcJdi1LHnrERdkOlRnua2keVUh+EL9bhhr+3cV1FTV9wZk2LjpaUpQ6xxxFtcEsSCQtU
M3jhkzK7E73zAodEedtNzog2Kev2FM1Wn0pTM406+0jSBoa6elKx1aSMDYY8zsX6hjlJxJYD8LnV
y7W2uUAnC/GqVYb7Ss7jBbqHghE0m66GMqQcJ3hSLl1mfj2CRBRPxBANh9rR1r2tJm8XOgieNap0
+oFQ2by1etXRsHD1opaKSO/xExM0cdz8l85QX5TUaKTnoU2SAiXcfYewA+UTstwLMWPdqrlarXx7
T88ukLqC7T7rbqNGTI+2bJgdGpW10dIOT76JCF4YCBgDfzRfDc8ZkQiaT2EA8pbfroS2eKV6bTpu
NY8h18J8MHjZtTeqLnbR6EYZt2hUkMU2rhhK3Fn2Ecqz8ZlhO7xVIBJ7ZF/vAJLzp9va6tAY1ZMe
/AcDAeMWi2K7qwsU6C0pFWckCU03opbzxXFts/klZGjwPSJcHLfUv6ZNEKeUzciUNcadlRZfTVhd
lOvCFFN7l07LRh2wFmHxKG9TE4cRxgnsDNNnYT63Q/E8BCWmLNydnzkhCVEqyzFahtmL3H5OT/Y5
FrM2a2NfGrM6+EuunzXw+iW+8nXX80juSdN8QCxhxH1A34vT1Dn98/gSe7MU8eTN6ZeseGJkujyR
FeTsZDE4tw5gfAx7AVWHajcJms0+ZPOQ7zo3XR/OGmki0GumLfA9K6YuCgUeePVV2C/9d0aK8kZb
uCc3iSdQF7FOjyTQhDeV8iQvafW0EUIRc37FFYbLnMCjeyzeHWGxwRJXrlk9+RrhfN5aPJxWUcTk
JfGgEMTROFnNYj896CHoSSbOGtqO+vpe2OtnSEnrTeC29SUYLj4Uq5A4Isa+i0U1Au4N3oYOFd1C
lZiN399I0a9RndrqaZIuSrLMzi/JJmleSroO7+g0YOxcITowjnZrVCgxfQeaqg9opromHgpR3WBy
3O45MYtEWiPyEmbR4skyUutUNr2vk/rXiFtvk31+YLzlgd16OY2NN1/hB24e/F/zMdIQZuUy7HGl
SPaVeEq9fIiWYtou9GaLHWjQjGj1XIKjSBF+Z/SXl1PHhBGVQMIUymcbeEcz1DZv5uB8SKzNL4Pf
Vc4e8We7U3QH7qy1YC/DkXCwjZKn3g2W+qi8Bd1R05rhzlpU/lxThJqgnrEibZrGNSH4yO+dlK9e
FlLcFEE/3y2gGt+Vg2pXVst03IQcP4u+BUpvxnTer1MTHnFgcMIYffnpTr4Vj/6A5nQxJoT6Z2cJ
wnyPFdqp8/0mkOSDVnn6mXi7DKc86tc42/Ds++7mR069uXjDW4tfc962xHEG62qYgNpQ3NlHs8+X
e2dbvIelN4crNxfzVx+CSUWhD5SwDqTVmGGDuVt2xnH+tVv5I04b3jt6KsBef6wq7w8mbMX14CCC
r63ZxqMN1GDkRX/VWAYKVI7iW1sYwSta6GpnNONMIGuTZSDNgsXOKGrq5qo6/ejBWGzQoUq/FzMz
vm1n46EvLXUP8jajIdPVRcoRF9t9lsXwdt2elo7qyeSn76bNmo6eoPFo68p0X3KvAt792jBXi/Vg
rUfxhfvSup5wUr+Pv3bS2pIyqSvRPxnM/DGkH/A6eB4/PIzyHC+P2TXe9Qg8eZMqA5y8Dle00F5j
B8cV5WgcAsFHuY0vQeQjWjYWRKB3lEiwO3A+oLJ5MoFo4e3d1HVbAoTQL+pdmZSdvQQ5GGYmzPJe
ptnHmObWPvsv9s5ryW7l2rJfBAVMIgG8bu/KW/IFwTpkwSOR8MDX90CpbwdZ4iVD7/2iOIoT0i64
zJVrzTnm1IM+yLG6owgud2OXik1TGRZaMOW9YlZu3iYjSR8jB7K/09n2GQwG/++0PbMVLKxq10m3
OsZWF/HtIy87aNOtdkga81sj6iAJzP1wDYrhyYV6gLvBhfLkhcgZpSjuKIm8TZsOw370RLtRBatd
XvX6knUMTcIMBEMMnekA0YbDWOEbBz9egjwy5XydcGytYRfgEHFaf+cYOFn9aHqH11JcOhtxplMH
d8ZY9E+uAawNKvludIatpdovocG2XU1BzMPYhX05HukUH6HqPESJs6VVFuORMZFF+281diO6MJss
9Da4o9/U6J1GgKeoofONaBubnq61QRes1kGRIrYjwmVVaBvGRA2jj87oHlrbK/6vcaVkH8LbVmvf
7V6bRYkuxm4DM5c5Y2XnP/pmzu5LO0yf2xHFfsdp7DWUHjfMKG+KSeJcTy3nipRiE1GESF78sQ/u
J2SGSIzpUyo5BGsoIAt8JjVP1BD3glZWNlBvJS759mO5tTyjp3fg3RQi3hW1v2bebG6yAZ+8iuUu
l8a9LOpwNWpxHxviy2Qa7SshuF8KzhEXl/HoATnKoeoOTmhvfLfZCWR1x5wwu4pYrHU5DfmuxeLk
02k/Ygt5N3SxiTlorXWJegzguoPlOsRW35RrKdKDaHukApL5khIIOaV2k61f6EckD9XBMzyKiCzc
ZoB38HDg3Z70D5/vFs3G/Vg8dN5w8IX8gsdzy8DyGnk+pAsS0TzGIIV2913wfVTTfV2DUGc2w4mO
RX/TYwzR9XAd+9V1R9HVJbixB7O/bdhJs7TPdxH9JPbWfavxEDjOuJWd7W0SWJhnkod3mYkrCBzl
E20zeh7e9G429F96mXPO7MW4IayYiT8s7o1LnxWsy97v5bakij7RSNvAm3jXkc2/HB6IC+EM7tmV
voaUtqvc8R2r+1MHD36DOXmmNqKXHEUfWtiLdIsQp3FVrcu+6Q62lDVHWJsguQQJBnuf8Wq2VrIX
ERNjtLX7mSQQgjs2czA5KxFl88EwZ/feT7xz1XQDprLwTtnIPVetY5r7dnCnVSfwASeWuolcvzy5
hDatygrjYDKJs67pXhcxC7of01sYNvbkW2pr6fxxNhQDhpBooclGLaVkR/EWR5fcAzRC23MfmMl7
O2ac1u1eHhmk0+rOmcLhQsUWO1oDW4ecX6KA1O+AAcwVpBH4NDPnEEf658BI/UMbRN7Z7ckZQShh
qBfyOBhJj8VwpN+PokL0M/L+zjmqmsDKui6NNe9u+GSGwFj6PPBuOozg69TP1Km2p3gT2CNdhQTL
R6UdgzmtEuRc4mDUKr7xTIVGOW/tWwun4JXjBXCTuk7fh6Ubvwq2t53dmvOZQdbMuF/6BdYHkz2t
HKdHkAia4LEeKEIV4Omkkz/TT/TIvXJCQSGNE0oMaFWbKRNrUVOMNhZWM/zpaf9jwHC8GMwxvun5
Vs+auSVdGetaBZjkvKpKT8yZLDAaYbiuNND+djDtF+gB2QVVenpbUmNtrLJtryusNdvWQHdfEah7
56nUW9lObryyBPhfuyxzzyigo3Xgie7st9yewXa69TRl30KHElgWi1XE08Yh0kO2ctvvRYR2Vobd
uqusZ78q92kM3N7eT3PyohJ58uf3EFkV0rx320wGJPlYMTsbzXxXXGqmRnYaXYU2C3GGfTZV4d7H
uZoZ/mNb9D+otpujsmJr5YnhSy3CZFen7U2c3U7WfLAk9VSvpn2hF7WcM2Xppg7Tfl8PcEJCf/aP
YcBgranZV/uBBr/sCsr/uV/brb5FyNeS5RDM+VbW0XBY1BqvJIkz9i0IJiOvCx3I6N7WCTAdcizZ
loHr4CdXxmMf5mnIxiCj7yZkhG3XtBj+ZK8UVXhWcYIpvK2TzPld0sXyJjH6Rxc1hLOqDccSq9p2
9JfOBj2zKtqxWoe51m9McJptUJoFgpdGvzZGADSAjPVyXzVjss+brt5itx1+2IXB+bmsQt6DaWgu
aFDwXlVueGVU6bjDW62eK2KQLrZWT5mZtg80scaNtujur8pobC7siWwWyIBPHXjHBFuLk2J3CgMO
5pPwJtqOaJXoXwrzW9J0psVajTlbWxUQDt9UO6kH/330BVK2TuAeqBFrk7xUNIR4MVB0qyyFTJ7X
lzKhBTW6VbeH81QevTZWzwbn25WVKu9hrMKW9mDfH7K+7fdtgA45TcLwoEFlvIE+ic5Radb3Npgt
BjWEtNAojetT7xb5Xi4CHGuR4mSLKEcP8hWf0R5fI7fNdLAhuTTqF/mDvyXKfHjtlVQ0gNVM12wR
/jj1IgIaLMQa2aIMmj9EQnRxnet4UQ6hlJxYmbP+pWGl2Bk1CiNwtuEu/JAdEaLX006lcWm0FJN5
lfgXRf3FiX2o6rUX5y8QrfrlC7W+GBgiC5TXjCqIf0DyVP9b/rQooYBhVadpUUfFfmF+90J0ECuz
xZ9lLzqqYnaRVNFJNq77RWeF+FRMW4RZ4akY8ys5edUPrDk/xKLQmhdvZ/ah2lr0W8mi5GIakm6h
4yDvmkmr3iSL5guelfHIbCd9TxZFmOlF855MYfcLE2k2A6PN70qS2c622STbbtGVpR8Ss+5DbhYv
yjMeNyK0cNGjBR/StGBRqRUfgjWfCfKd/JCxBQja6BwhbYMCQL9p0btli/IN/LV7AKaIdvBDGKc+
RHLcqPZrbFc/MrOzb/UiqBMi0FfBIrIbF7ld+qG8K9Ft8SIgx4NRPG2CafpmR/OX3g1vmSCxWBrq
3OZkquJ+WP3/pifNHZh5Nh3J/73rufpWRvm37z+a+OfG5/K/+XfnM7D/BRcPuSSbMCJUjgD/0/n0
/X+Z4O8E2WymBzjTRaz5fzufNu1SvAVUpsQK8BIuXe//weZZ/4LWCicEcfhCI6aT+V/ozRc96E/d
9UXSvkhVqbMsep7SWtqiPymsi8jGDmsEyWFOldjR+kkxNhEPJecy30cOxv2f7s1v1MVLt/7n34NO
veSkkXHukdPgB59+r3QsVpWyjA7MIMe1sJrwUfRxcZzmPr2a/Nhkd8b1+OcfXcTEn3+UtjMRDaSi
AMf+pACyG3/oeiWiQ6td49LkWczOL52VwT/+5fo+qX8F10cXGRk/FoJFqb0o2n+6n2WP+q6SNoZL
OBKXYBbGBp2EwISUZTv8oJi4Wo8NYfmn2DeHpz9f6aef97lInzM2wknsWf/ZxXaR9GHo9etD1lIa
Dnnh7Fo1G7c2M0LUkAp4FRWMuGbood8Q0zX7P//+B7P3p1vNH0ACh2sJT+CH4D8/sWizgaWmk5Y+
hN3ykLPRfoJ6mHzNcIdt4glNIYt2LM6VrXFJ6W6Pe9tFHzTaNNX6trEePNmNe9/qhtdhcvLo36OZ
/3Wc9Ol9//j7CDclg9N2l/jLT39folxQnLmpD9qPUTxgoNw07igPft6P23Zpb/7lhiwa8083hCDh
JQmHRBrSNj+98EbdYjxru+aA5BaAl0CcYa24MomxPlQcJJVO71PYQ4iMwR/7dhuim/Cmy6iyrP2L
Nt3+9Pn5BN2azseKg8fEIiPx19eTVV/Vi7brwOSVMICqjgK1AiTVnDQJ5pQIdZwCJ0CwmHTVdwmK
c98Mct42+SRoCId+fI9u3vxKT7lOUDTXEd0R0jmeo7arjvXSVIRT41kU8a3FqWnw+eAU68ulKLVx
LGJ/oGdED4nWggqvPKswv/75hn+wlX++4csloi6yeMrLd/j5C6za1gIhisnUpWFsreZSN86mbavx
Ka9lBha3Gp8VAXuL+csKrs0cU6fmhEISOR4T9uD2CI6qeest17gFYpE/5G5nklk0ycVFnT+kmVV9
IViGdnDTpd8dK29x87f2t2420OiOdNVMAGG98yxoxFNplzM2+6KHEBoF+cOfL/eT3v/jgZKUzFBE
OjhlFl/Sz+uN0Q8hB704P8yLDlMSabduJvdvQb2fvxruqWUuQzNyLlH9f/aE+MgYupHX/sAhLXo1
ls5Z2JIxWc/uD3/BeP35oj6t18tFMaYmz5uFjB765ygLb2TmP9f8nFOo6AoLxYk/bOTQO/4tCeU3
3wMbw7LF8spIz17+kp+W64I4m8hpmvyALCK6guMwPqXSzB9mQzenzknyh8ICVvjny/u8SC+Xt9hR
BMsQS5C9/PuffhRbVmDmbYlTl/7QGz0+nxNrpvkSMR5YDkAZ6TxP8BK+ZO3Seqhd428P9Hd3mIEq
jjUk37hFlgf+059gDMsh2lzOZMozqH1NxXvTlajMbFooV3++3t+8PTxJzEnMVZFFf4SS//RjvZOi
6cui+lAZXv4gkoGVNhm8vaLaWMV52/7z59/7LBlY3h/HsWxsRcyIucGfPgoFajvRQaEOptbzvBZM
igAjeQo1iyBzGqCgkc23lsfcJTbSkBg65ScXZoO0Tfo48dOjYnhyVYZJ89bJunsr7ArzcDyE8DcT
aVxC0f4tje+3T4RMZLIlePmZk//6RJgmZ9Km5XZgOuty1qcyCb28PAfoiR//fH9+99JzCg/wOEJx
xnr760+VfqIbzSVRDtXhlWU31lXXjANQUu2fgN+U59jp5eHPP/qb68NGtLiGEN5K4Pi//ug8CJ3Z
JZ2SEen3znPK8IpjujyUbmhc/vxTv/m+QFPjYePHHNycnx9/PJEcBI8P9u0Ql7tCpumFsCp/2wvd
3HWtNR0h+LVM9DvlXga/iP7ywv/uWvl1ckKWtCH/s+Kc4HRvMLDCHAqBrbpAtg+9pApucL8Hf3Fy
LtfyabeDYIKRlYRBAp0+l7YU6GACY6IZBHvWaSwxbDcSlhLmmtl5jtDspxufecfJ0H99pL+5z0gy
cDp7/Dhv7qf3SPvAnNxBVodEm/3eoRF1H2smBCghcGam88TalQz2mK8g1fHt5fA3N39+1L97laF9
ux7xFa71H496bnxwR75bHURsonim4Xsc2tDc0iy6KyKDOKvczv9W0/3m8bJiujYVBmkD0Ih/fZUX
O62pGxbPKBXBdYiNiFYcKmxUcjJMd3++wuUmfnrAWDFtz6R8lB6ntF9/rOKE5GNjZHhErXadFPVT
3/y1Sv3Nj4D15131ENTYWJ9//ZGCcSv8gJgVIUJYuoJyFgCnjeiw/PlifnPnbJN9h8QCIguCz3cu
p6uFBgtn8Yhi/DlLGDwhpkXQ3GdOWf3l3fjNp2Gzl3KS8khnQNzz60XViuYmukNYvFzxvoiDxN4E
JhXtTCP6jFDPuAVNDpZrMCSipv/XAbj99+P5WbT2u/tJEkfgLhe7kGZ+/WkjZYdqx7I+5Jk0NnUv
3oyUXe/PP/Kbd59k7ICX30ID+h97eAAf1xtNrzhow+U1nCkaZvqYp6gdIGdnGltkEkR/K15+s5nz
reML5srYqj4foGYRo9zMw+IAdlQ8lwx3b33mZI++o9JDKou/feFL4+TzB+BwkiVVhN2DfPNPH0CE
VbnIZ6kOqePgasCWEOpVSn7SOx+D98TCEKA6D4Lhaa788DYoB+JcQPJh0orcVL9XwsofhtTmFFCX
k7dHTOGgCR/iN1ck1P6Z2w7OmrKA6YyvA7hM2NiI3rObRwqX6uXPD+03XwCm9QX1yd5L/+bT3uRI
s2lFibfNrpC5woCVzsbD5f/C+LK/+a9/a1kY2RhsnhVnz1/fQs/2K6aBGcWtNCLk6sO8m2uDvuTS
i/jvfwoIAusTY2kq908dlgmNGEz/KT98dDwaaH1rEy7sRoRxevjzTy2tr08vBM1zmzbDYup2qGJ+
vSxg4MZgjiEf1xhxom4JV6FfQCi0Vefm17IFRQrXxVXzTZtPbD7d5EvCZ7P8oTGGEkIJ79nt5Pfz
pfWq4gnmFjI/HgkWUGWotz//tfayGfy6fgvWICpt2nUsevLTQ9BiasiGoSFCpz86V4NTfctxcl0Y
X8SIq5MkeuvMuH5sXR0x74G7ula1jRbBizWeRxGtY8ts72rVIoMDNXmv8q7f4PZtTqQV+HeDX457
hkiIAEJZnAf4MH9ZtDlw/bqU0i+glMLP7rqcrF3u+qf1LG1qQtzsvMKiaUD5H+ruSwiqoFg0GbiO
wKszsugbWbwN1APccpL3OF/PGoItnb0iWOnR9wEgVo5OtrD0xbiu/SD217FviOfYTzAPDsImhFEp
6RX7xHOqrZpmCpdR5CPsR1RA4a4VcCrREqYReO8pq7/Fwod3m5kLA5yDGw4AgdpGQMg7Z5nh3ZlZ
XJ40M+qrSYwIDPpax2vXjeybFBwrQqLG0/O6xiE97PHGqDc3hg25UaFMNq3HAM6fkKJ3c+qdwiDz
niwm8ouPC7WdUAEG4fEQ2lazHbUFTYDuev6Q5GBpQEvj4ybPvf/hNfP9nJXvpqUIvZi8eRuDfUmm
LOjWePlwk2BI/Yb1yjjC/hJQ5pR3ndvGzPX31SOGle8BzPArpwowFDYmzF1B9/EJ/BlCMCeP5dEO
mv5K+8bc7SHTM+Ar0/wminWORmricQxlaDxqNSWvk42pCcUi4I7YHY13125AukGPhdoEKKG9uEke
PCbaCW9KBu+8r6LExO7XWAuqFtFmWzXuvDXABW/SrkIpGXp9e4VMKkCK04Uw/bWTmbueGcSaWKSv
oEndN14EhSvNLaYvNWKcY5NqrI6cQrJ9FzpIefxauttyaNJ7quYczWvef2HtLP6xxhYSlQn+Ly/y
6jmIenijbgeB5IM3mtkZgHp/iEl0Dh8ar38OiryAOyvmQOxsAaZplaKOvWmGwlulYx7UoLrnrl9h
h8Eokie52sUmfqQRgc7Gnm2x9pWpbg1dNpeEHfwFlCh0yTpMTj7D+6PhlKROFMK/moIC5wZBl/4X
KQziCJpFT2JIaEhD/+pVIEiZDMcnPLTf07on87sdnUPBUBFpiP8gRvXNa9viULITPLR9Vj+6cGgP
zcwhtLMJNVypuuivC7JEMnSKTrxtLNmTdqHtN44szR0UaL0iySQ70cqzj5GWi2rPMrYzJ9mLGcZE
9KaPhHCmmw5t7Il+LQ4gCQd3U6Y2lHULL4KCEbNNmpCcE5WN+DVTGSTxDnLUtAstDb3NT33Y0zHt
7FXU9l23bc2x0ujSck5Q/mS2IbmfcNvYxPZWa/hvo04yjjqERcBgmNfZGKJrKsGuVrOP53LOo0s3
I6zxvLi/ihGmQJhO8n4TLU5gFCMTplGcVWdH2Ma6TDCmWb3rf+2HlMWasT+eng5hMO+4dSzqdNH0
947xjDniCrXq/FIzrd+PY2L9SBiBv4eRGz0ZplRvs74L8Xuwz7Ny7q2gi3ZwANKbcQ6rC5aeGKt2
0SbemhOPWrtS89+9AZEK4hpyNobqesl6favqZDyUsIlPw2yY97gioq+dZdjbPmeYO1XjfBK99FZB
7bINDpXV3+u2t38wZ8c8SPd105hju3NL+6UxHbrkRqkZRtRjOzORj83pnDHYj7F7VdwuhZV6LSvt
PYWD0b2IjGNehEm43+LuLgusqWZ/GMFj/+NDdmXMOlLNZIOpc2asSG5IoAbTgJzPuZlcnyXbLcR4
V4bB/AKzwDq45WhvRq/rq9vEQSW86vRovFnpxHDdtGOGlH3xXMWxfx7Bl611zbu2QUaCtcrB6r/G
xeI0677M2n1cJuk2HI3kIChmTi65RI+GG7s1/jKoKbzEdnXrlk5soEjF+LTKilDsIrPNrK3VABxb
uYPukx31UHAZCyy0Zoe4LYkq59GtgpDmjANNmIdna2J4qn4fZUXxXXJYeehpCb015fs4ZIwYoGr8
oDdJvjpCnozkMBbITZAK965xWHxHL/TWMYKcdZ6b3oO2iuDctp2/8uDlouAYehbz2NHhN4nl+Kat
0pJciZ4wBaxtAFxcs3uVQzFeWUUr124fn906yg/FmJrr0nKynVNb+XpCurm2dK33fLbdDt9wt51n
wbW6dodbtjd2ViHFUU/tsoNQQ3wdJJlPqDkH+YDCIMhecwP3cebZ7cESAyymrquKlW6nH65RdVfG
mIvjBH3jiys9hiZkL93ZlVvvG9+rHnLbhbHqGfH3SZTzcwXyfat1uW9tO7/rPPHc1EAbTWMYQG+M
hHTE9jixeqnQatYk3nClIcfrLyIX4qrz3Qi+aCehCWZDtRoRBx3diWykVUUPl9CAmSykCp4eER6l
la3qxsguRS/gq02yVqeudV0b/aDpwq4Y+yVyKY/uZpEuWmq0+IWh2NnI+sV7iOX50R48cxdGzvhY
K8Pfh7Hfb32XIRJasGuSXbEoIbOn010mrf8we0pOG5qaoQEkgxTp2BuLOwBNlV5XthEn+6G1qE4b
z/lBtHS0E7nTmJty0gmmYRcPL/ER1qpaMjfDKaiOrkvoN3c/vwjTOEyMG96I1AmOaCZTOhnC7fcy
HGAsx32dX/ppbr7HoY5jrHduBNtB6IoZyMDxbBN52DRGZAAY7/PyPTc667qSsfvUB6W7xBv10aXP
EydfJSgdWUxV322wJ1QSwrDs7nBH2IfZV+poo6PCP5DY54lIe/ggMr6uJuLBA0TW57rgMvFmczwi
PMlaNdJCtS+cbw3ngLVv5OV6Mhq8XhAFs80g8Z9jii7uTbxXW+HGFfPYSs9nFqwfsROU25lq5dyU
kQZN0pff+jHihfeiTaWM/ti2hFlCcOovUcLQAWgFGI7Wi7b0gae1P5IOVgkHMv9Qv4B8IOBk7qzX
pEGo2obeswUode1n2l7RRTLBLJuec0xGAjEmVWRYJIP0IGcVb6N+aDfoyYxDMpD4Ts6YcwkpEexh
UPg0ODquI1Y/uM/s+waTG6S2On5gjFbs06iOr+YW7Q//ui93iNmdmwy+yb2TDfO1QXI061fQ0ghc
/IMQqh9q5nEt8E0MLPgcGaGak3/k3VcvsVMbm3aow+cx1c2dMaiUJA/lqV2x3KLGy6aDi8dh4yWy
Pnj1EG2d7JXdj1W8tCPrUVjZTNkPZWJFA5iDiRWVyVXUSPQ6ZXQCwvvNj+165TRodm2gMgerVD1I
d40I3ahR/FDgvANcVl/7uazPfVy/dMQJffHq4K2pJkptjzUQ2v1hyFzE1LX1FR6CunVYF7ZlVMz3
XtYiNArDXWobyV3czZhsK4rpfaQJmCJ6Z8YAL4dNhwiNIoSDdR20xZUpm2ArZKu3oS7qsx/Ak4hV
HuyicFgXTVofhZckVxxCMHB7IPNDZ7JQmM7RCxbbCHl2fC+c4jGfQP/2TVud5tLA7SnC8hI4ZCXw
DbQbHYq3DmcItd2IN8fmPyg2tyXI7C/ExwNYpnjcWDUptak/q42eY39rpGAvsJLkCFsLgiGSsdna
AMEpNOurKe2w39TtMygIIl4ct4O0bmKDMPFIry0rQatM4lxg7vB8ol815FM6FTPwT0MTc+BZFdko
2DcgdkTBtuwMeZXmbby2ZtXv+8Iw9nhDMGb0hYenYCxuxtSt/qlKRKVeOT50KvyAdJi7uEuKl26I
+v3A0Wdrq+FRB6PNkKdyn5cYoas6ioZtkw3ZVQR8fWMiJRbldMrNyjza+WCSd4cWLAbgcbB05K/a
Apu4NqrmNBeR8w8cVnPXyrSBEuBRnHX++CSWzHfuf7X2KoEpBMsTGlvna5LDD8JtNW/zduANt8Ka
loA61EU6w/6HJQXqnNwT8gHL62Boq21WwxWyBy1ufNImjlac/2M1SfvchlocWNH7U1iTVGfhw9oK
UiTeBgKIVlKXMXNQJ3tuZNd9Qw2n7gK4NK+QbTH+uOW+K3zn3A5hs0EpUuPfD/qT0VtlcEhKeglK
jNV2qpyGZ5cvPqW4L98x8CUo/CCVIJmNO9rMiXkw7Tq+DmSsCSlj0zWN0NgacadP9UQ1Hfdhv/Ms
ZW54ZPk6royaEhxoQjD4e4d7umJz8JFo4N/STbs2kszduoRDpZlvU3zihzKmvN4VQ5YSExZU92NG
GHOVsBYORVZvK6bjyENZeyRnGCKPCnUl8TxzMPVbYx0kWbmzWo0cH4EBkrnIAbVEYU/2QZr1VxPK
8VtP9vJMj6beTdKZeU/lqcZSU24CZ1A3VrIEAFIBHgyquiO5xQhQW07ERCRG98Rj4R9r9bAhKhHF
M3kY8QpMyiE3GrrxZmWxqGgTGP98yVXyZk6mvM41OmYMi9d9SYHfG/N3QTjm2gOsC3eJzMHBtt9V
DOq3I/L8DtJNvrPNGD1hMhnnHBMF6SxjhwXDlN1T2NvlBU3wtMGHeN32/VdmAtgQG/OlzBCZGp3K
Nx2xPyu7ku26MdGW5hj+Ocu22V3VK/ZtmuAo/OB05ZUzrBD0dSe4+AkHcx3uTdIb+dpH4NkiDJ4H
C693nib/ZO4wX3RDvxKs7OytwWYnK9G3E2mKcfG9p7batagajhaW7tshVZipbdZcz6RYWdU148e1
Jrflq+gzE+9zbmyhWxVPRtOEZ7+R/i4L0QiCHMGt1oYI28dogpMu3+CPTJtuTjAh1rH3lulKrTk3
WYcgFuKxQ0+4KgtZbaxOBaQAFMQsJjL32D7SGaoYTwuz8gwwLIE9FQQXK+swO3gDZPpmbK9zuG1P
Bbw3NhQVAsp2stPALHzbyAnJOfCLRzwT+0kNzTEQMTr2oK+/tR1OabMer1WOr5HACrXCmVTdyYgc
AzPXz7YYSmjkHjDlCXv67I/JKShCuUs9xKGZTLD3wJjqLnWomocpa4d1V3B+XA/56OerakyysxMC
+o2i+H02mbB0KG/hXUoTYEtfnMyQvuqqL6txR3aZvcNhN2/SAr6ZVWKn9elj2TD7V1HXiHWedtnB
dsX8PlKRXozQs7bDjGY3cdoHB2z/jhETshjkcJvG8tR3J8TX6mijoTrgy6OF5JJBxIDkNkUegKKH
1fHFS8Zh74rq1GWxviai1UYiO34NsvpHnKTeDnK9OgxuPWGSDExynIbiNCKEFau8kv0PA3lVSRCh
6p/SYIpfcj8lwlW/p7XHWdNF826HZY0XVxZrz56LLxGphBvgNN2p7gdxQlfc3872xBYyQFXd2kiI
D2Fq+djGSLHZk2Uq1uNylq/iSO3o24X30cDiFUZzfkhQ8D6wu+JKrcpwk8LFWYdVNiqgS0LtctXy
JWWQrDCM6IaCUWXV17AYxkOn25BOFFkHbZfgjwMAfkKT/1ZjlDjVQxDuMyTVz3SmvZupBFG0ilPz
4jpBdBlUDqdPmCrY1UC2TU7opGPsYk4YFjAFAADYWCtiZsRUZ4D8NHm4W1dMRNRYUW3CkjN0NWwa
e9JUx4zgmo0aZiTd7vCohrHcKTrVRy/LbmPXc7YqogSPZz9fiynL12mGVclUc3ZEMwS4QPvV81wo
FNcUs1DsOeCBA8I1Mu1kW2cjaamdhdsOJOq2S5J7elZMBNB7t9VEOeh5GciyYJQbR2JAicwy3/Ez
w3XoN+EeQ2V3PRJkt7ZjUgDzwltbKLEw14C37pJvPYYquog4sko6ZjucDVs9S1KEQmiFsw668+AE
IXx8cUviTE2XBqMEZ6fqyewFhB1zJA4OQo6xVUM4vjAcIXTR5SStTKnfSacqv+E4Se9So5/WpIdE
KNureI9p0Lki1Nl+LSXM6FVEpe2sCqBSP6oosvaLYzKoKpw4wQIrQjl6tMwsP3qGdY6U+wJXBSV5
gRo70d2TsqzsnAvgggFugY2rxbwtAr/90stO+vspXCA4AqwU6iTh7gdsZw/I+rNN7nR671R5dzUi
SjtVyLJ3sS1iwhV4E1e4Z/2NbkhasvOw2XpBk7zbfpJcG70GnW1joJJUfKeOt/RMZaCwvXvBoRGR
sa5bKU5FMZvUsK3zREsh+Ob5yiZBVzZXbj96t0EQMbAZAt5C5VOHd1NZ7WTDJ8txCnMbWRh3c5jI
23FyMkjfdHTcqO6WWsw9NyDdKNoyp/uGnxRbPPF6wl+N3MMHs3USA3ROJL8nTHUR9zcJaTX2yIZR
T5xmqBtOYRc1V2zWCL/90DvrVlYwaDBOHjo7K46L89teeZr+jnab8HX2YnVMvd48LqiZZ4se0y6b
M1LSQjPuWFr7mSMySpevdYjCME0I4gNPB/LWQxqP+HSAR1966QuB9vWDVQt9HUGfYiNMCbhdj6xk
iugWA3JUEGXkzkQp9IVITfx/17Ivos0EcYTUjNoDZpuP/7QxliGpCYLNJgsYS6jm4WY2jPpOhZl9
zsOyekxJdqWaKCfOgj0eDR3L/pzhMEvXUdp2uFXnAPTLnFnW9wFu2gWUTvFmFpLWfCzH9LafYnKm
MJcn8lK0WKpXvlbpBW8u0/5Mk+6x8cbEfhGkIbw3XQb8DdNnebZTn40Z6b5vEOZnh7flkHRsvZy4
LyZwQH1Ve6Vhr63BlQetTe/7lKCgnVkX36NJRf6ZOkweLEewr46GFYfrLrAWdGRWl+dK4rLfJI2h
H40oFs9BXrT/EI+9BDRCaIaS1TIjHViqvnYNWVpErvDndilxMFGH3isDH/gMKV6/Q5swv/KQPWBN
SVBvB9sQxCmlBFEwoYywXhEWgIPZMZABIS4kHpMjHf37zD6EsWM/VGQiX0/g8Ap2xmQqgfuQSvB/
aDuT3ciVNEu/SqP2THAeFlULJ32W5KF52BBShMR5NBqNtKevz29VFnCzF929aCBxkZkRV4M73ewf
zvlOLhp2VcqcBPUSyn0nyeVVFhxly3OrQwSTpF6j03X/+rmcdPZiQaxOuaPAHN7FunikDFYz/+wn
Tjz89fwmVhBdyM1Ibz1yZxmPRHl6WJdgee5S+Jh71awRqXFaDxvbl9Vwm7UB7iu0PoUgzEkhmEhN
rHNBw5qUfM5cPM5lX1k7tyndHTF4bQ4D0akfHbPNqiM+xryIpzkcyVSvRkJNddM6wKQil8mGzac+
laUDDlWwFOJCyBFNNit6tihMm3MAS+cRINW072VDOsEUSF4QQYg3nRhyo4zyv7fcHU9pae1YmFFZ
NILVLQmpvN59xnQjTknwe2Skkb0xhqeDjoze3UlLmR+dCMSJ+XkJVqKsX8ylnCuAQ+yZoK6RoNiu
02+h5HRnkdN38r1SFueIde8dA1m+PPANnHTXjWU4RTyndPQpvngezBiBPkK8SPbv0IvT26jEm0X8
HvKsYS4PYeqzxm2DNfuyjKy8wUGGpmEmsHvejj6DJyjDNEjbiqHlHPdmBMzHBOz3GDQ9pMMCFmST
YLrnacxItPtjipD/OjppgTnacV6YCIBcIsSRdPOuJgOri7zhqVTt9BvTjR0wonNIzbKRZXqdMzwx
1TRo7tbOT4qwIhoQhbN6Hk1nfMXuA/XIasMXegafQLGMIJW6im670ac+ACfsc8m3BkF1gvOKtSn1
eArilNCSPpO7Mi9RiwnPjs3FoK6cOEjv+BwQiLownK0I7KnRMDoWMGQwhSnLA+mEOFXwoZpvPQC0
EFICCkAmWDxZ41y6LyETepKvB4c3Yig9lhKkh/FmAkQ5zwXyXGcdRfqAwoJ7l2FwcylQtybDHOa3
UR3Vv6KpTesd4eEuDLyFDz2oh44BaAPcAgXDmp8QiHkvztDwEAi/f6/tyf/jO3l5k4NIZgy5Ko4H
c0L1OBkuQa2EPJJWpYlhWtkxmHx46u6qUyl7CLaJV3vRU477l2VsxBNIWCVvQivZHO0EkAD4caXn
QIsDavOSzZHVHJhRqWcDsMTBROBwcVgY4KU2CSZSPLhcC+ltHvj14wqW66mKwpxkUk8Ef2h2FBnH
88Rno5iQIFMQaOIHI6OjMpuQ0+2po4FjdMDfulgzR3yrV0gLR8BItjjiSMkfuIoG0BdjlZZHwvrK
wxgG2XiT8floYsWK4yOvebQrtld3bcWnc/W6agdYiVO3WrM3tlO8nIFlr+1FiXCl6MgzvTXZGF1j
7llcSwRoP3iVOqzv6cxx72N2xh9aXj/fxKHK4Y4sNhbzRDzurmIWwuJFC9PfqhTnPd+ELxoRO1A7
pBJsVGSPjxMWPlZRKcnW5fVkbrkAdqSYLTemR6JV1Hb9A5GrC5sjC1I9RT03UOXzx0ycScEh+vPW
N8OR1wDd7y9wE533UdVjDUujzH2GqMzVrxMq3qSlqUl8B0vBrdo0fhivdunXl3xa5v0wDd3RNPoO
iLNhniad815wyfV+zBvMkBt6FxTwhX8muSbaiBO+SC+1B7khKbTDOeelHYeIORjOCy2luSdhd0i8
zMgfRp7vy3AN1VHYU7ZT7s0Hg8DHuF+oqWMSs3mRwOE10zmYOwFotG2ZtLZGmBqntTHrddN1PHA2
AEAXci8eT9tm50ok8UCxbTIl3eesa25YmOpwUwIchPEJkL9kY1ojb57k8LT0Fp/FK5jnMvdEKfA6
+Id0iEjkcoipS9TYgb/0hHfq2CdAEwqRFdlW7z25PN37ikytjLqs8z5rLhSqZIxuhz5Tt2UzivmG
VShX1uQjMm5d1H8UD+UhWrAnynLxdmXm8ajMbGjjPmTzgdOZ+8LMV/XsmpNP3ThySZENgb7RWetH
Ci0DGHKY8fBOBEBSm/bA9WMV1FyYVIf2mTZeXtZhxhrZ5+6yyYVAxl8uFmDq6SKJBQJSh3fTb7kb
DGNBAt0vxklKJU6MJvhtPFDMpKVjFTosWJThpgUzZ7zRCqKD0slzs/8Sqv1/wIXtv7u7z+Zb/GtE
C/aX3+BbxiLLp/946hr+869/5frT/M/fEf/x1x9n313yOX3+7X9AkAdIeC+/x/XhW8h6+qe57Po3
/2//8H99//VVntb++9//7XdH23L9alnRtX/zyKHs+R9V3fXL//e/dv0V//3fbtfPtvkc//Vf+C9T
HW6Ef6Cl8VF9+pbpIEn5p6kOu50VXJ09SAyv5+lVq/JPU134D7SAV0k4dzY6x2tqwX+b6qJ/RCw/
vQjpOK4D5HT+/4up7vrd/yb6MYmdQI0a/aVLjbBk/V2ilHuyDVy3Q90cknyW0ITSfeA6s4P/kzjH
9p3/TWwY/BU54QU2i0cfYerfv5nL7BQZZEtOV6ZZxwhb23pn2DMQhkaPzSWSqOp2ssbpd8I2NmXb
mueeEWiuyb+0C9ONAwb5E4yJ3n5Y82B8dUH2rnFJFfrbVO74xiXZwzsiegHC10jWepy3PXfiODNP
35FB0jjJ0Lt1kehZAucN3DyQMcIY1igWtQuj3tX2iECo+txKBlJuCQQIgImR5cQHEl9Hd03adK19
082wd4YVzcPoTRB+F1qX9lCzvQDh0nYguejKOvAGVZ3euPwwn03uoEMxxp5moFOr8c1PrAxUSvXw
iM1CfdN4AVAIyx5QDHaDdM93tW6WGpowHF4XkNpUL7twrfwG2rc3OXuh11wmmmUk1EyIlqS5Vbmp
CI6lVk46V7q/QcdE8MiwBm0qV9mAQE1HU/GQF3UZl/6anAf0jvqL93xE+NRn7zmkGI9JgeFC5slG
LOaihCMRl0M7v/ZFOuClsnP/aTTR5myQqRGOC41mfCbrXbzYK91JvtRUp6N2yJ+BwEEebWd6/Ei5
a2nCJGcCsluo9XoTBIsHddnsly8DNxnEayd1GOXYLmwWJZvu0hVqZLodjA2DzdnilK+b0Whj22d0
gF2/ojbyKtY0eW82fwbHXcZNMQba2pih6N98KsknrxukA6QgHLLYD8vyVvvYFy5zwByU7io15CbM
TO8P5F9wZWsZyC8xDuabZ/bDr3XV2OAVg8I8FrVgRU7FI38CwoAsAN8qYo0q1uIIvFuoUwhOyjuu
qWMs395gXeMGyVX5WebSOtaF36FNs63aiCcvmNDCKXv91mqt580sh8rdeNNytYbPo39OnVl3SK/K
a5QOe1mcYpUB8hZGJxCQYl7CHk0W1AVUpL55XNdJ/BZY6usNaF1m9k0a5dFu4mLB90WmRI9Sup+N
GGVsiOa0qZzLkFkD+0/DlA9+KMu3aSzt5jSaRvnqLz5sz3Qm9W/jNSIEftsT+8YosClT0ikrvq9t
gUqJ17SS+d7OsBT/gqJQkdCq+rKOUebK/lYHpIocvAx0cuui7adEDD0EhEW/PKyCWTTrq+scjIe6
vUcJ5fNhi+rgd1Di8tqyCOWDK01qCRw4JssV9A2sDqqFdIi4LyE4ssHXrGc91bEKLpdmQRHnNOrL
mWtAfEtjsDC0ppzIvHUMrwJ487pMKlSB8gXl/J/OsfPbIKRlWeuGxZ3P5gGsx3V/kXQyQ/BVj5C5
N5FpEbfAMTAZdwaD5zs/D2Bs6JD9QQJgEJGb8l2Ojd5iPxSznkv3tuOs79nYIRWqhyAFgGeYgkI9
AinX+SxIU3FNZhMuiQcrtrkz84rwlfhWuNVtwKyCQZZn3WSG6556GElPUeNOYYIppdDkwAwG0dKs
nJ8nddU6kMzHEBIWEHsSRDrznRkiXtiuky3+iIWh3HHleMP4WJn6La0qAKnBSnmaRIsynofaX9J9
lLNf32U+iyooB+AWdpycy3QYeSKXxEf/9Mq35TWFBNP1iQE/Zi95M5l4Mq5iyGtLSPlhqMb7jOPG
eJ7zDlrtNc8QehcL5GZLURdcIitiizd2A0NM8qVhzuagE+5RCq0sx3qkYRvg4S7EirRoZgYbknSM
oAXosFnNGf2Q50sSHc2VXIYE5HfxHHakytAg99MX+eUMrsze8HEHjMIFjCl70cWL8HqUXEH/hVaN
53ryIcpv86ZDBdMMgjX6qiJ72MhJcM1kZW/VR2JxOaRzitcPXaWptZ0cWd42AZM9snj9cl+q3jV3
QzFH9ZHCDDlFEFr6dziL7le7NuQ5GLnDOm+sQbEnM2ea3oUOispdca3xdyWa1WgD+TkXR0Rn8A58
7JfdRgx272ycCd4Xdb5CtmOr5dXVSIY3FtbH9wDGpp2U6PYAUlC4k/CTLhzcgqAIKCVUHgtLQZ4M
pDJz1ya8ps1D6Dd9ljQcuzYlZwmbuc+skhSCxcs/qiUSb0XTwtiect8bAJgs8yWDYpeSLZTan7pg
vMGJ703+PpoiOsqyzOcfbPSCHUK4eKT6TLI54uOvnVNBqkx0bnnvyMRZLNFsPaTQN1PnlOw0IbXR
RkMoZ9o21m6w8z3vipjuMhRh8NV71FEWhPRQhqg+XS1czLja7/H8Gz1z8LRzpiAR5L+joyob5i1V
bhVb7E6RE7MD8DS6t4ifXEvbfOiMCtaH3zG5BJNmVjdLz8mZ9HJBiwsKOS1jl2MfHy68wHuni2wg
5EiZ3rPAnT67drDnc6syYE2qH0JJnVQP7RboDMcaRhG6yYUzd4v6pXwx19RE2g+fHlIKHCvj4gLa
X08gdVpEe3XKTBCmvfGV4cHN0WqkDRMHhTRi6zMPlluuhvGankaQCwd0tdVMuC4elZF5JMYUxXJt
F6O/DWzp88qIMv3x/cKxmSNpdXCrMeL9q+XwyCAom8kOEwQIDUZEwUMQjgciR8HV3utOzYB3NJNa
pqmKIB9H2HIFw7TW3DKeF25FZoczA2Yr/JpR43AvR4SylsJpTmnrBkRrVsV5dY3SYB5asokWg16/
GZuuz13FcWx2/Zc/uZhYxttJ2ECpZlr5MV67cHxHMGG8C1bJpAs1aDvHU+5CL+m9Mj+itTFjWYy7
dnWWndsFdKzox9m+R3DW6iOQ9ukkfRQ0G7R3/OnUWOa358ORhVwVINOx/8K6ZV2wqViYuay9supH
E04eS5ZLifIU+z2GMEndpl4FC1CTXIFDil/dMaR3Y/Xaqw/52HEp+9DwjVjDV4057P1nZw0OjYx+
VTPNeJ1awVaanZMwvLkYfWCyappIw/WdX43pCcb5khJoI+H1a6qPnITNEfNZmE8GLdvkR/R4TOib
fEmZ4lucc8Q8+A+utqqXHrUOSeY8C7Hlk33SjyO7LaAVGxxKeruU18j7kOQbOyqsLxxYXswEeHG2
4ICwaIL0A3QU+O9h03KoszJuXC4KFnYDPfm64+EieskfLF4e3I7on6FXqcAaEmdBI5ZF9mtjIJAV
5BERHq7N9E3ZgD6XIDhKdAjLoTEpEDeVZ7rfzD2auwF43sEy5vm6sPjrreW+TZoFUXugqjF2JGg7
UbjwJVPDkbea8B1N5rqoP/0siz4msqSGwHA28Nt8duvF3YADf0OwT3rnadKCTQZk6BaIQUOEDgCL
NvqA39/YV0R3JZFC998Xk94FTHfvdTUZhy7DZjTCMmz0RwTA/3GQWXWWM+IG1hFEPBTDQ6knZ6QS
rGZm2EGVYDcG5jrWA9lLLRAGlCkB2C3dvXboSjcM4JMO6TUKHNHYL2LEVk9NhN6bLDjjlhyf6snR
zs3QS81fDBr6dpwDnKEw1uTwkqr6KCFN3Gu6PZZIrd8dV7M09r1bJQvr1UR2iD+cycBy5vlbgtLu
sOPwQGlqk2Xm4HW0YCQADWijG++HIRZEYDmtD0pYHxTwRYZ4yEbpNSHmEQZ7c5W1vPSkcE+ES8wm
0TmBfF7Mpr4Ho0B1V/XRTjplepgMDgFpDf2PNxnrrTuSCduZKQAKYtZAd+LI5cRGYeAPIVlS3Yxw
IWtQkRntk8kRXDH+bvNyQ3ugDl0zbMuwgcEoOF8yAzVg7+xh1wFfHSlGTXgfMdoY+FQtxwObUhQd
ng+oS19CWfRxjsj4jE/pgSXHvYXGm+hjx90IB4aavzbGfk5ZOkrr1YmKU5uNf0RRb7W6ArBYym0L
y3f3xlzu3FXWpzVfnwgHfcHEIM4W9hY0IStb+/I9Guxj5+hPz7W/Vkv4HVnBBrktGHg2zoBAEXMO
lLke1U4+eD+OUgzgAOiSngIPauIJvAWyWW9DV6mdfd2UI3el+QhIbEp7iwn2FOo+6QK1bNi3BSh6
SdhjpCTbG6o7+9j7a7tTdWchaKl2s9u8YCRQx9nPGfXKFVKDJqtvHCdG2zP4xUyTSDChJt6Q6+vu
i5kQIHKjvlwmlIWTw3yFgXDhSPrIg/nJl8wf4yxn6J+sRevAvmZAeRu1Fet7gd6soRwlCbju8cG4
GqIUyq+2epR98GsqrPt2BK9n0qaIrRya9K4I/F8gjo3dZJeUWpwFPG+O/a29dWRnEprRPojaD9GI
c2AKXuuKj1dUmK8OK6LtYqc6DjDMnA1LTR8MQv4UQTTuJSYOdE8t3LKsuOGzk27gvb6HBsi6aP7V
+SFsMzGRFMNN5nk7Ysnn82iD4gUhc23GZjQVrtSPbpC9sYukexpS5xDapdoVlhF9SrLVmw1RSZIF
KbkNx1qgwaA/sPkdKj/g92qn10ZEN0graIGdcMec7ltzmeQwwUaR+J1xlL17mrU9QAsNf1HwZUkb
MJTtgZkGwUTjZcGRZTSejI5760fVFSTtHmvkqCesdt9F0JfsyPi/vMY3YYGFRHzI7k1XOMAxatSm
QgaaWu+2lV99g+FpUN1xcQJ/W0tjoXagTjpXALh2mil/4jgpjFzU6WhQU5qvtiY+JfX308hbTuD9
XiGGKoTCCgFft/fP5Ie/p8uCIjbwf0/X7G9T/Yn8YD0P/XQJbQB8oDmj6GwY1n3m6/J2WJFXwbvZ
0S/sRjc8WKT5xIVdBfBS1uLOzpz9iCdxM6DyQ2UUhhfqbUIqAkrbcjLe7JZfylf1uA0LLByVWT+s
QeZyFVXum0NxRrFXH9LVfAqD4l6vUB1Hg1cSeyMwsHFw4w5lPFqqn0yrG8Am2d7G0bFylQHA99RK
O54th2Kt1aYuRpo9311YwjYolF2Q1qHdqxu0hE7Saut1nWS+pV6zqF+NFA4hbhxxQIBwRk0NZR4W
lfqwCRuOUQSaCRlFSDk6OR9zpxRpPI+ZLjZMk8gOQ2hxaWqzvWly1byVSCA+snxeE/LKqneeJvkm
RTCw8il+hS0hea0A8Z410Z2GYTG7vZW4ItMzh7ge79ZyfYPv2My7derK+4reBXtFOJj3dT7/IU8x
aSJTb7rKmbYj8iVe0TwZnAyC+PQF41nulWXc9sAiE9ac3Vufe/dSIWzkAb6B0AEzroX53PvICbqo
0m9FV+tvWzs8EsD0XKYJ9y45i5FYOZqgdgPEJcc035WLY35XEhOAquEK29PFWWhDQ02AjLTCd01u
2CGwMevkJVDkNBh2VqGnNzZPi0cX4Q+nLkL9b3X7EPXneehmpOTTbaWzx6ks+fXT5kPJXm3Q4O9F
1nylY/trwfpYVnhJWqv7hQjEe/OXKxvZbF6tenhyTKCTC+raBMHlz4Cj8NbLmZSlNsxUH3pvU8jv
PDWnk8G8BeML6PT+pCz3rTKm/Wy73t5zVsYknUBJ6vG0iu7qtINvWVZLdVEyNJ4jnd8ZrFuSkBET
oOnR2w3K5m2ZpxD5eNM5D7DCaI2XbOLmMsChe0TnWQ59Ro4ag4Cd9J2au9pMeXHvXJHLtsxfTUvW
lLVmuBmnCkvcehpDeTCsqyexh50/pxn/QjndpVJ9NIPxzZRWbkxBrFioKNdaVtyJ0ZDPsvphwS03
t19ZjnKT/fltjbrRiIyW3rln2oCZdNq6NSswESJGTyZfQVCnkyJbL/ypFCu5qBUpYuLiuoVEA70G
ip0N0xlGeEDhUf8ON/Shn1ybAWt544P7ro09wbfmt3HtG5PvDS21D7adZV4mF7Fl2s7N1TtROBuN
khJNJ4u7aEDuiAVAR41Fl46yi4/8gTVZt0tR73AcjFl+xl3CrWaILWzyhALrqQpQTiUqC+bsTNSD
fshq5wizPie9QUZF7DnLd+APameE/GoQRe7SsUME705H21uesDym9nXwGiSWN+Od6g6N5lXTjscc
edXtfm7B9CKFJ5U3H34pWzrGZh6RsoxXXGrAvnWLjSuNr5C6Kindyt5BaeGOnbLrj9/ileycLeIC
N5mt1HvqNQfUkk9W7EaFc8h7oZOwyEwU2jCvb82+uBm8+REKdIL1f99ZMukcf/0m6AG+zcT4YoOq
KdxmjLo3Y7OY11+KH99jvowryLG3HAhAszOPCksx6UoU43XGge3K+Gueu/JjHay23Y6N5rpaeM5K
NQ4HQ7IXJCAhR84qZDKYXs18sjFPvpOd+gwOPakLP2bLptNmaCjd/RpNr4Ix3a1XZcazVoBb1fgy
u/Nv7IfbKOUkvbaNnEprw1jPtsC5hbwnmDLSp9ELH9huhGgQrIElaAe8CEcjMW15Lz/mEOFcZFTM
IJbcZfSeRedQRbRKk8v8I+0ChrWlRAkn6E3QSsfk1QHAtP1P0ML63LXqB03hru2u+jwgPUcZhZhh
6um7tXqskqp6InxqPy/dqybUEjOPRkHdH4jX05+rTTnVoDQYe6vCZkS8ER5UfQrN4LkZyuNIcmjV
a4f1XGvHs7ASVTGsNPKrPhlA+BMBCW1cUw+6vctkvnrjcGBel1lvvJPr1g6sC3hYcrdoNBcHaj0h
ZYy3Q+UyAij39iTOpDCgLCpLROKTw3yKgAcTX6eeacxafY7s3DlViM9PQzv+pNHE6hDH+Vud/XXo
ZfN4U8yIg6u1+KBLM7dkmc04dtebRok34GWANeccI02dh/dN1avblltlVKysBwYzYOlRcPQWoQBY
dyg7/YtmbPDYjetZsv++g+gBMbe25AVvyCM2Mz7FA5Dcq5I4k9zlbbQ+mJyprO5/MSa8FCKnS8SO
ur/iLl7SwPyRZXsgXwoKsXlZI2ZuYAdfhs42Yw5gO/akfHX6CFFX1LwG4RwcxxlrE0eoyYqi25cj
2d0Kg9nqctZMdExEdpEYm03HzOftcKJOPQdzz6iK9RtyMB8dEypWpOpP/lDbdNk4VTCbVg/RgM2P
RmLAl6mtg5WtYjcOzj2k7/AcSjVcgt46yaGsnxvP7f6I0SEuxEZzBD+32hXR0NEbEi4Y5f4n13OL
OxVAemx2a4MQATr2IMqLSywbWU8mKDePU7Dpu6ndYN5jlOs13nAxUgqqnV1Ff0LMw3SpxsFbwuxO
maPF2DSKtg37E1JZiBSP8G8QD6Ct7WCxp0hZum/11OGQLZdhz3DyhVhKhQ6ZDNjomuoYherP2i3R
jb/Y0mOkmWFurqePpkf0GpPFTtjnJGe24em8Z0wAX3dNSeGovx2/RrygDlE0fi3XWOHBF+JlwBdW
xUZIFwMV2Aau7YpwQDSSOuY2x0CNrIRkiZgHskKkO1XrKy0EQAu/4RUbMmpNz1gMDWHcCMm08K+2
mg6yycCV/rWaJl6yEtD4ggY3VnJYH1E+AcKyPM89M2BhNIekp31zfXrutDeH39pXGSxbk9qQ0bmJ
T4/yT9FaIUDU6jjS7PIUrf0uhY9+rfQr1nbEZKgH7j8Z92qs9oXVPHZhG8Vlm3+ulbNmCRwIfCGu
SxhCErEqKmJ/ElufvBXEVQOwvIEwBOpaQgS0mRU8Z62+cbk1k1VQbI7eWP/YOnwrLcuJu9QJN2Du
/kwEMzNYdWInJ0dP+1PzRJZHnxAnXBzyEgl5psV0cnMyrudghcetS28/5oz5gFdMD1mvpwSbtbpb
XMR9tJvk7k5NhbM/zYhtzdrXli5EWMVXlIVjMsLyzSxrywaeFe5i+HeYQ6zDIHloZyNtjxbJahsr
BDO8XVtLMGHF3reb/S597CvhvlsjwWmq+Fzb7L4COrglYVAQbZkdRjMlY5YVKboF2zovQfFDNJtM
+lT99tPuC9dDuSOn/RHlT5f0mBqfMpFmH6mVP7EevJA+cF+Xtf9c6VUSRKonjCvDC0tC3khDEzbu
XOYFbXeGPrcnksV+7VrnlcGbSJhv/tZYn3mLxd4nUxED4hB+5iVSuAHjKxcY/idvuYYFLyv3o4e8
tIHkfWsptn4kHTHFGeQHdq1hC47tq6ks+W32vTfEkgSTY6usz7BIKz68wDW8Am/IoPq977e0TlF+
k4VYGkRTAkWH4CTK8mFkC5jgSrXpw+2ru4pIk8B28WE7fEBJtJMrCkTfuGvnaVsHZntecRBjDthV
kkloY+5cWf2SOGN+BYtkmFjoahcszgmLChlWpgKDxfxO8BodKfyOs/AvONqqeIKTP8BHLZYXhXh+
4wUqInsQbBx5FV3chphDu9UlvXfsAXtzpe+8lKxMUDnXvO6fpcwfDMtmGTC4wLpdqrYsfKCT9zbh
TMHmCD/fLTwnZ6sz9ksEgD+Q5wEoeRobKU4FhNRjCS9+fpIVdj9zKo547iWmpxrser2490WTn4Nc
H8q+HK7J6KxqEBid0Ig5hJStwbaSFXOulF0eAYHOA8QNC8e0UutHzUL6DkU7X/YKqM+u2UhL9dVQ
UrNdUC/Em+O1JtT3j/IcllxRIFBWyT48mcHgHEXUItufjz4RA2T9dvYbroASU6bZQi0Nr9oiogha
vIIMFFBejDiW/fzdyfr8ljGiemj7ke4vpUZjmGsT94AWbHzgZ5V/fLaZGPsGb+fkgY3SMRTtVzgV
RrgBH0wh47MrbLcZMkS26OsU0ab0lCVDoNgNpAh9CEkgowo3oDl+m1bVKvrIaw9P5GWxyytCjus+
pPGG7b3nE7qc1rWr7wybbTW3MWM54aLD7VyBdQg+3UYL4f54PacXQ4dPdIzXWCTXvEPeBUWnr4zg
aRp60+CwsJx9tWTB/UIgMveIL9wvZywAhgRr0PyORDcfWLMxwWn4ABLigK0a3GJMFkuQdK1707uL
cZ6K9vekiXsWzhwXsiPcyfeoOcOiGR61Xb5GxELFeR3kWzvyDiwCuT2djILVbMj4IJCX8nUpUY3T
/Kdl2z/j9V/eDZRZb6O7vGvlEozlNPD6I2l7p7bRFHFIozj753JFQuCXXn476r7rqbuQHWzcUEN1
qGqDODYSqglGW8T8IlbM96S6jW+YRdFXDR0OOLw82cDKw3UfjM5mSGOzmA6SKEdOzEqnDD+Ciuz0
RNS9fuJV4bhZZqbpRFJR1lo9QOC4m/32fRhcxoZzWvr0qTlx2G43/g6uh4/Uy74ocUoLky9nDu62
0uwLbbwzB2J+mTy6PD8JvYZBJlYdFX9ycylCjjXyYbJ0ufOENLYTatC4cUR/sqvUfWXnhMpXrK/t
KJqLJiyHn1EVnIiOczOXGfYQowt5l+rJ2dhT7b15LVljcAoEG5dFP/XZkmMoNocE4R6b75SbjKSV
Stynpcx+SX98SdOWo2RkCYyFxK+KWxdMrLm1K+UdTCuXeyR2PJgDenrfni14k1F2ZQOLhfzZ1cyP
Joc+lXyn9wsRZ2dnNahglMZ6RB92O8BzqglGiwUkwqMb8vSV+ASJ66qqG2MKBgawVfqEjATKcLXm
+lj6w3BrIU454U7cucLFaDlTR3FYFwe7Aja0ySz5HNS9xf4dRIfH7UZ0jvFVSuswKvOHrFCZOEZ2
n8/myEDvmjtoYs1PUOX2H+OCcZjH9zqbaAJ6zVpmj3huyoQKpcY6ZZuPlRWlGLWNWbxXBlL+uhXn
vljtO5tP6Dd27uyNWj9Ebm63glcgb/amsKF2tzO8BxVSjXpNgZAy9VX3jAlsSlqC4I+wJUEhKIP0
FDJlgynE+4oRmEnSmt2NGmWRzcLMm5obw2At5nIWk8QqdfftTNKIWaHP2A6IRrBqppPO4Mkz7fkc
W6iMKczYdftTvhN2tT5XmN3KDQfrmKRLvSa9LtRuxCRzCYNQ/S5t1lhezmZojNJrw06ebAau4WvA
P4hpxVGvYek7hP+IJUa5m79luNNemcqXf6RtevKmHAIdi9xanlDHeKeyAnN4hRDlLynn2WEJ8C0P
3RLuIQ53z2Hh6jLxAC7E6HcqfvfIHGJ+AEJVFFF7qBEYF/ySFWEvZC6ymS5pF5k5GFDQog8a5HHl
iFvNByhGFbqE4qetXN6vFhDttnRSvXEAWsTOAqiPFIEqloZT/7S9JT/ntc4PZLUTxgqH7K5UkCDS
FfWSOz0ZzRTc4gYn+YdpBC7Gkpoi1A4xlpw+Kwv1FQltIaZyqy1Mimh5PeOOyBQCsVHuPBtuwcLV
WBeQEFBKuAu0hW4pdae7RS55w5I5tV/ytCiRYNmmIL1vtquLYRUrn3sEEGeKG21S2i2sPwutua6a
riXhSOWGOpmu8t59HV3XVSMRc3aVV6cl1UVc5BwfMXB49FwzmceYalbNfhACVn6emql/HEVHyxUu
EVLizCwBTiErN+BPtDqZMhJp2U+jSWYR2uY7jz7d943hhDaB+HhHOFSvvviq+0Vd8s4iGD3lI9FO
WXRjQNHb+ngScKur8LdVzvMZuKFeNkrWrFiBjmxy18YJZjOIHlpmxXb2aqp1uh1TphGZDH+hoYhw
sDFDow01Vlgc14xpfh8dbTPYPTcV2HsYQ//J3nn1xq2lXfq/9D0b5OZmupi5qFxKpWiFG8K2bOac
+eu/hz6n21JJVQUfYIAZYNCNbhzYR1tMO7zvWs+qpxZqSChyaIoM9UjfbUXmoRtPqieObOWsnix8
gwxYukvzLG8k7UNqkVhKhp3vRrdY7oozQWUIyZiZUrSTO0RECxyChP24iimxk/oWLlgru1VVqnfC
BK+NCbYv2GOMdrdRimxg/cHzMKP2p8/cluOURi13XqYNiSlGLRc6NY45hOuXCn8tci2BvIUj2xda
ENXaVUf7p2s7RIvIDHHezFYgufGGR95Xn5MPRRQ7lriT/PtQ1vgbHDoq88hFxjDVe7CWxuSWzAhQ
pj/S5sY5bdYEu5fMyQ8crH4R+I26Yu/JHhCZCRaMMUhIgs3cR1gV7K+6Xo84LqNAu1fcqj9D9ox0
oJ6UQkUYXKsol9YlWQBfwTsHj6ZZKI8aCgk5N53ReabfG16pEsM2c4XqfKGGy3FIlO2VX3saNYt4
AjNptdR8amToOgK3088qO9Ye/V74t8TnyJki1Y7gY+qHr5Q4y3NPi8xd3DuvqVo9BAHiB7KCfkSo
5TcdKjjME2k8q1VsZaFWEQA/LvE8iYWJqixfaXS0kH3o0Tdioh4Kmk3UfPVbzqPndRNewM6iLTu5
1mbOUHFQNRPSYOzq1ZPOXU7ZfDtCYWjLwL/qLEpJlveKl6V9Adj0qmu1cx3UOasbZqNmoaLdo0mW
Lls/XEo3HNboiJ/YnFm3Y1soLw7JeSx8U0IiJF0bJL6SjurKDt37HIn7UgrX26TVyBlFr2zYOICu
QArzkuo4w4Y5nq4Ionb4LSKS9Kxrlecx0X8mLFxb+Eg5tJVh2vLdD7rT7Mjmyc7zzjize0Rv2JC3
XUXgTCB0H6GsT6StcYVrrni0BuNcgeEVNP0ZebEUMQacXhhKEMkhOwYBgDUOmRDNSM6BIhcXHEYH
8tGjgYoJpWQKAb2EjtRpU7qWWm0Mh8aEk0cXQ0gQTt8nt0Pv34HO6hd15qxBhRP9B4uVD9kFnq3P
2SakX3vZjdcRVlZ08zvW9PQ1qsgiZ2JBPwNgKrztKJluQy/Pb0ge4jcWiWZm1NuBgDk23nyh6TWF
pEgPrGuJSS5ZU1MXBOfGLDtTGmQ3nkWpq3IE4auYqYSKfmkMHQRNGSv+A7uF+MzNyp9VZvgr000U
nLtqrIezCZ7tzwpLDLvAynACU796QrST7sze1+RM7UrShxrKn+OsCUCdAc7j0MtHrhqXdYHpTrDT
u+r0NLovRDBl4ZkG829SJMiEi57AOVSXNRUFpTgP/GoRoE9Vsic9n3wnRq5A2ONkknOGCMf8us67
K3Bdy7Fo8NQ1SAJzvR9IT0uMM6+zyvwScXMPT8TRym4u+synEAFQo1p59rSe+Yo71BQAQuwTVR0D
WmJSpX3lxW77PVB6Dlw2KVbBt5z6/MjqgVWfRw+xIvmZKzEJyAGnC8507ai214Zv1SWRiXr+UBA0
exMyeRovep5kd04X1A8kXxE077X+qK+SSPAc2sECEI9FsCyW+LTTm6qVjQI8wE3TV/AsfjxNuWZw
HrQqcD0RBWq7DSJ0ECtoCqO7TatcqEsnGzhVcAbDdizDHtYfiH0MNyUZ9A6YjbxOFibaznSlBKbQ
MXU4TnaZVlLD0ldHpti2fYK9xx/Jb7nU+5QiWAxegZTjUvPtLwjDzFdq/QpLfSEzHklRDvdIBmlp
kMeJV97xo6r+kbAysV4qtN0ohwFoxI/fjhpFTlMkK3PIhL0og9awzyH6YKFXWttqX8aK5fsyj+L4
rhZ2cxdEJW1+m7BmJFUuTf6F5NStnZtx4A5L5O1Cv4cXQwYS4giyF7HF18588OgYbQgU1pwbShQ1
Zwqq9PjE/RrpHO4SPgsFzTiMKmL7DPKgSPbbBLYXiddAV4wvSDHJKxPppJGMXE0l2cxF37koqQGq
WMSjYaCpJzm16B45LfPea5xnE2lPcBl5HGn4jWXyqnd+cWlVmq8idlVkt2o8gpjPCUXTf8YhukhU
FXZ0nakUR/lMR93cRF0d8MqNA3aCnHpRfOaU5a+KAYQhJJ2DwYk3ajhsQoUTw2oI0ChtAjX36pmJ
6E/dJH5pDSubYlKJtzhSi11fJNqjoZJGNhv7kCyYDOQRZY8GCMYaCMcQz3mJsAsxU1Q2OLgarzz7
N0SleqDl4FQIoq1w9gSgA+cOmAgUSYHpmYu8G+vgZ16WlIisWke2lfhVZ96HWVhQJtX04CLOG2HO
DF4Dsa2yHDwcnaYRPbg+pD7q/jFpzoNRRvki5+Rm7lIaCMouDsah2jgiHvNlR780Z7LJcJ4XnYyM
DYLXHspV4etVuOl0QfBmQBuS4iKZvEifisJ5rPXWwmhtm3p2HhRewcqM+lCC2sIbcI5wtMOViq2E
bTcb3if8qwkVulDDCxnT1xJUBOJIrvUgKOutE5kGSVwW7NvZaOBjenUSoo8ajj9lKC/hpnrlo060
0fBcw+lzUR6V3oUbeX2wRd449ndsADJ246FrN5MPtE3YuVnowReeTEwDH6Nq9CuFNVOsW25ZeAU/
suHlVbTaJJnVrPOLDEzMt7xrNG1FGDhgzi4oFQy4GZI40iKJNrk0M1o8LK8I0ebsTrGA5OFQxgvK
1N6z76BkRgBJV/yB16y7cd04jwGO5NEIIwFd71UYhnK4MDmgdkynkfdC4STFlJs50IL0OrN+trbW
y0e7LK2cTVYRZzd+QbjvNlJLdappI8nEUid5CgacWXCsrEa8mgGSKkgOkLRR+WahLOTdhANT1hgg
dfyXRQ60COIGCadYRDzaw5h+vCX9vMTfxT5zA0XizGge8xj0/YJii+jPypjA59tcR8nHCkv3kc1h
j3qX0g5tiKfBBCH9kCN96zYhufbxpUwlahUDk3WwalBhGjwD9K/rPjFJIUZj7eBRtr3q1SC6rl9U
akGHXOn8FphwYFf61itz2S0oV3c3iKP7ckngo3PVerLqryhSN8SdagRjYBRGafWj7bw+O9dAV90j
5aZ5xr1kA6OoJmkxvhe4zk3Xjn28tkYDtSVJymyI28Av/TXlpGhY1vAF4JzpBUcpJPj1174BM8Gd
nUSoAfw2JD/op+yz0nMRlTlFbXzJ2SR5m15VapNCuUVStl+Vlly2ODbajZHnLGMmAZvpTqDh70hf
zBpeEJZccx7W5fDso3ElSd1XIx3pY9gSeg+Zt1kZGXlOZyFRQHIFNzFm96EYLkEieA4ocdAs/sH5
FBVU2vR1Pq+dXEuWuuqN302Euz7rNFjWhax7+8FRnOYyExpSyjgutOJqaGxdbHmPo2BVV5n5VRqJ
Hi+1MK5q9nqxRtouR+nv3Ka+oD8a2d+yQQ++Syg6yIWlYlwj+5F8y4w17pygqtad0xF1HBtBEO+C
uEpImO9l08AG9mILkWDPGQS1pNBv2ZEzq/5r8rD9H/D67fIf6V1d/vhRX37N/x9w802+tMNuvpnf
1F/fuf+mv//fhDxNSFOCKKdKoBkmDO3uR1X/r3+RkGcZtsoWSOgcg3D7vTXzUSpGHC2QjJE/ofEv
/W3mm8LzyNDhP/9N3PuPiZHHPXhZiv/xYGIYqhIMdL8R3oqY0sxsXXf2jHUelRuJH0xsDJN6QYbL
dhHoTiQQqRfJBmh1eSYmUEWZ4kKdU/+gnCGJahqmcqtWPwSxHX1RVOPRl0aIh9vJkbLEdY8PGl2/
HQJbs/wbgoDamMKM1QKxM1GG2VDH8oVPJfO513L/BXOZeWsr5LhYtNIAvU8qGA3IVZYDvuwq6qg1
thrvgjXHOKvANNLhsohFxiFcE1KKOIHYZrWmOgBNF7EDp4UzoxXel8IW7rDRUzwfnPJ8F6azKMqV
JvPh1iyNIbhWRBqIuaIXJMYqpeVguhiHEAm/OdTGookrpMeBtNP7KNHC6ZwxXqM17M50B+GXq8fl
XJVFjKjWTC+pZ8UvgB6GM4P0lgv4YsHG7AlZRo+JEwQhazbXcHJ9c5sqXZFeChOjHDu2C352WflJ
f+4lMWwjTaxxN0gI6ZStCytBAanVoDGpUgHANopebLouQBfO3sFhz1ZKxBmFjcCPVr29GQyDZlZs
BuZzHCjZJvI8eQE0ozjnfFHdcNi6K2hTbVzXa/C3qAQzoxOnMUFRxZPGJcGB/XeXLjs1n2G4klHV
nsFCHpZxpMj73LbS3WhQm6WzAmVYh067SOy2eCR1zjgrYvQnM8SZ1nbIFA+lS26l2ySSPZbeVtvZ
9L0eVNtgTzxOjpUsGm9G3kzm5iiulkxoQb9gka9ukcJQv9faqRRYOZyylN4f1/Bxs1mvxJL3Ry3O
i7DeQOeCoETHYks1niD5NsI34Kny0dLJHmA9fVQwkZ1TJ5JTSpn36LYNBqCRiXoWtQUn17yAf4aT
fw5x0t/IKTkROyTs9sR8DJnD4ej5cmMB+aPXi0NTckaz0MIoNJ9gayYK53DFILMU0IPtdhTVuRjq
mZl8ren1YUHwhnwLUDNYDoGtrZ1SYqHKTTlcUhVQzvUmojc5Ng1N02goEw58dNDFBhwQpAYOrs11
ZyrubTAa4IJGQ2P18dwYyNZIM33XDL1XLj0/Bt9dA5mzKUSHOgooJCTnqZ9olzADxy+WoVg22LSk
zTeN52kXcWmo94FjKuM6SCkWs9eiMWlYqtRuSygcFq0nYsXIwC1CDWpg1QqFf7PwqK5H0L8T38jO
urzvV6kHsHuha1K5EZ5F+V4Ia63qvz67rlBROBs1O7UwvwwEgFQuMmuo4GrgCS2Me2sdgV2yYYUm
o76T4aXSdMhm1S49jznyYQJCgk/XhkeEt10WhNeT2ouxY/DrJaon5UHV9PQybqfqfFert9LIBJMS
en3cNCgrZnrqdFvTaI2tjqj6pzU47o2nuUm5GPJa3COiqdmZE/StLXwNLsjSRX+QgX5xy11h2JoH
qEsjtooyv4jWCmFx3xuyvramjfx0VtVKfI3objhr4hBNZhhMMvK+qnBDC93IdqPQlJvMFNaKCg9K
PsP3qrWKKh71Nrtg/AOdklDUo+M7A1/Qd8zDnvZS22GGzsfpUnp6FCtU3S6pbAVT+TPsbHnNyzWQ
9wxPmlrmSEkvMkulmKll6CDvFAIFSUCbqmJvda7jV7yu45B3ziygqsW0zjXKPq24GCADavPajqCo
5ljw1k6VWFsXkCp6+S6KrxAVWxdqW+CLjimy0DAd5CLxDIRcvQ80QRRNAsa3qmvcjrWyxcdRot8l
iOscpHF1kdgKeBaAEwPfY4tKmDPsbVaJByuwgjvTSfrn3DaLbzY7RwRchiI2rdt3P/58a/I5O+At
OuB/H2IQ/N8IGDBJ4zy8J3n+kfx4tyVhn/GfPYkh/22QV2aati10FFMaGIG/9iRS+zciK1VT2STb
/I/Nv/M3YGD6S3/vQTQwBPwxyUPkz1nsUv+EJyDMCRjwewuC8JD/UnKw+ZlIvOjn8edvIvTyuuVs
YkQUoB3FV9YE05T59RhJ1Kqc8IlFYMOMJRdEf0Ha6gWkjgQVrpWMO2u0Ym+LCD2iTAVRv1hjSSqa
WYA1J1/EIuGbtpI0eUbjRu5v4XvDI0oC69lm7QkQJ0TZo62TaDRrug79H6foTEGdR8mitl/qVs9G
DjCljRF6XpZGWnjYRoeBH4IdvX0AawdPhqRXH1BuUJWh8jOKG5lwJGt9DT6R2vt4ngm8C4EUYvUQ
EyDL0xR73ul5Fl3YtFP1FcQY/6JWG6W7jLuJHkSYKqBKKx5CoOH6aFfXBqEWcusNJAqkqOHYvpzl
QxFlX+1atYkeobjCeptage0vNUthBSqtCJjRgFDSF9hNk869YBdbw5nHckhPjLau8RVyjK3eu05g
9MhQStxHSAEN8kr887AMs+QLKbpF+zL0dG0fyqjryTko4V7RGkhdMhMoeolwQSnN16FFwnYdrsa4
EP6Ng5XsBThdn2/dnvShyz7ITHj98M/0EI+SoQzggz0uIRRzgE9MsHMPr0si17B/Cw675AMgV9JF
IZDjZx0xoOD7w7z0kjs8iZzYeTAW9X287WIS+rQ/1UAZDH9JT5QWBxnIcP0fmMYSkxY+IY0OIQy0
pFnYWvzyen0RF1nEP2HTdKPvoiUjl5NiOC3ZSV3LhLwnoG4/CzpD4s6TXopix8LgbChO9OCqOScC
ywxpRSLkXzgpGMmZ6obxeQFyiIzFOi6TS8vvoJmGqWU8ETpV6jhSRqSPaUd9YFP5YnAJVwV7MzZO
fNORMY/82ClucjYbbJf9DFkDlSXtRsfGva1F2y0LO2keRN45T7Wa5N9CM9yJMrceVS9Eam5GurzJ
9DL5LqC54YnWG8pyQm3KJ7JpghKGs4yfcrVX7wqPw37a5s7z6Anv0vMEVT8gZUY5LwxnQj82WIsC
5U6fiAttkcXnQxCjyZZU4146o8/xF3TyRUhqrFRSpvYvigBvocUUd+0O13ytdHgq2AmfR6mqrCqF
/mCap1vX71XkCQjFbSwCGBuMnxiUsyU5EsaCUug9Kv+K9rUwL8w65EdIUd56dnrbVmyzRCz7n1ke
ludoXcAycY5BJCiBM4dqE93hHqKf5aDnIvVFFDlOkChMcMGkkWqeW9SycZLUbhidFQb+ofMAUJG+
sCmk2KuWUIfoKla1PlzqJtCCJ96DsHslYtxx5knVueoVgicMfgmQI/PZC9F2zsIBZRvil9gw2ESO
LhrPMU6Uq7F3K1SMgG1wris1ThxRdzTtQIH6PyPEVWB32PvctmbrXPd9UH6ztajGhoqnyAcyXwu6
/2OQUTkgQmYdCqXllyjrlpeJeBZ02mqrTYqLevKIEWEsrquOggmoYK2u5qhhxVNHuYR9laYXEKi7
XNI4KsPIWvkSTNnXpPKj8gzCB+lmNMFQisYm6lB2WFSu2Gqz9W0fdRx7PWEULX4/vfFCH4MiINO5
28NQqHFbFmb8w+pSEV5D2KfLVutQQ9XNSIV8vIPOUtOZL9h1nJdpnXB3KlufWEttC0/tzQr39+n2
SDKdjpnY4YwoUM3BpWFler+Q+KIXkWE1LmX/WvHBQYUqusK8PJXBugel+WscsDM2B2eC2/YjMOlu
9aOlt+gdEq34lmPT/qaVfjs/fjV7UWC/RjHI1yIczrFMYU5//mZZJO4ONytIfjRFjr7RkRKuUKan
txX6FrSlUXVJzHx6e3xQbX8xnu6hKdkssLxr4tfW4O2opLw4Nk8ITkeChB0vKe0e/LqYQawxXDZE
WqxR5+O9QuJaTF5t5Lg5tY8vx3+Pqfzwdk8w/RoWKBCdfQFTo7mXuQbLwAr1ykBcknqPthp6Fyy1
NNbtodweH+njwxQqOCVhCgf6irMfWGwzbwaZNiozAtIdEqlcbUVPUzsR2/rxeoDPCBs4iC5x3+2n
9qagddqR+IqZ6fA9VI6oFr6XuhcDLbE//gqEQTnGktw52FEOtaO3T3CEv+sZlLNnRulm5/agvfod
btzjd+2T66FuBekR1JMlKXC9HyQ2DbWmykP2mUK3b+5J153Xrl1fE8lXD39+RaYgV5Mv27TYJ+5t
EMMKjqtHwZJQkOJJmVoN5LQEJ96Dz66Ifagmp3eA2Oi9K0LYqyuB7FDq6GE2EQKaOjqHtTuyr8qq
ol0cv4GfvHYmwdyqZtiWZZLo/P4GmsMUQ6lxTRFYmJUoa2eJpjleHh9l+qXffkZi8kxMOa7MiAwi
91hdhLw5hJxJZ8ZxHSJT60M/avi4S6VtzrJUff3j4TgWmLpGcKcwyO19f1EI0/Qgr4iHImcueOwL
qZ8rsUPbvXEyaJeDPD8+3scpkiq1CmqZvNXpLLN3E7F1hmqB935m4a+g+uh9FQLxg9lqV3gCUzRT
yYkRP74ljKjpxJ8iX9B1a++GegEu+ZakzRnK6Ww1WkU/Y4lAjod9/4/nf4aaJg2dDHcb+sn7m2nI
tGpj+tcUEyizRBEecZNwpXvLLrPV1LF/sKoOGufxW/rZBfLy8xVoOqNrexNvSXIOMwjlOXIf27VC
v34p8qhYVXlcrY8P9fEToJ7L7M7/qjo8ub17aXlMgGx63RlwT/qhijXtM1EqHh9l/xOYVhIdHiYo
IfZUHGnf38a0tquoR5uLsKP1v0VlpKwdLUmXNcb0XYIIdPUPxrOkqVJWp3a/P4+QuB4PdkhVxrFC
TAES8wh5ccNTy7Qy9T+95MRt/PgRsDfQQVvC5OAsL6Yn+mafEKCTbC16BlRe05b2PX2DmfCt6F6K
vjsrsSVH8wGjo3riTfl0XGYVCN5su3CSvx+Xio6G+AuvdtEl8p6OujZPYeRi+zfq74Cp2jslC8oT
g358Z4QJx9DCd8Q9/rAvQDU5WErlgN0MSqwHFWC6b6Ir0sXxh/jxKxCmo5PtRTnCYfbcu7Z4CvEy
pICyAoeJKDDvlTkIZ5mDHuEfjMQjoeDCYLa69/TaUC2HogRgkakaqmER4iyfuEUbo9VwSBwf7OO3
wN6YQojGh8COR9+7LLBCZaOZFYO58RqdgUlh1/reeXq1poRxdnywj4+KbC2VXYI0KHRS5Hn/foRW
VrpAiBxqK8AL1d7NFopBWsjxUX5NSG+XuKl3BoyZzjrbZB0o5fthJvRY7EN+pWA7ArZpzI7aPsiy
hsg0JcOx1Q429zRsLf+Jlno54mCt6O/rim/l2JQdCDnChSI0w4uhWidepE9vwrSlULkHFhuz97+d
wUnTrSBDzcjMLPB0ILgcTGwbx2/Cx0/RgOs5IT41yXv5q8L2Zgqw844IOTyf0Lki5SIDhXDtqZiO
NbvK7warLp4C1AmXxwf9eGk0Mx3LsAiwZln9lW39ZtBOgb3WjpE9q7ita5/G06JyYv/E7PY+nddi
Y6SrDELDgC/sY3o7cn0lUnro3aQdld/xWUUK0vuISlQgEphMpSsQVvtFmMgLzJO6eeLWfvhkNH4D
DcWMkKxRWOjeP0BrrGAUmznj50l50XgjZQtZagjVUzyXkL+CZHn8vk4/8d0LzXh8ohbCH0NVTXvv
I20cNw98pnlEhjicH6SbIVJn7fDkdtTCzjmxPn54jJrOaU93HIk9V9KdeX+BItdrW1o0IrS6g4bu
YnPJsv6PF6lpFGZUNvFQXDV7bxWOy661cx/xSRxF1UpPM21tRNiSyA1GfA+88LVwjfbEs/t4mAW5
bRh8d2yfGN7ZGzXF6VO2knZR5KBDSrX+KTC1L6ljXQEivzeS9hsZ3nNptfd+Rpv4+HPUpt3n+wdp
TttuikNsUVV9/wOp67HutAGXXK8Y5RIl87j1vbCZR6PRX5sFZTSrqMObomq6tVKJatPMyQiVr8d/
jb3ny/5R02k5s1Rynp82Qu+fb6hl5A3qxEGHFsDevKZrSS28P7FZ/WwUWHtMBLoU8Kf2Jvs48vBo
Bw7y8Z6GKoi1fGGTs3Hilk6/65s7Knl/DFYTdgBsUS3+8f21BCl9dUrj5dwZW8dbpa7pfCV0Aiu/
IvRy+OoiJwpXlV+Qjto1eOe+Hr+Xe5/mNL4jKFGzm2T15xt9P74hPJRVI/57PfSUW1aOVsywmPSC
3LOGEu2fjsbaprKPtNgjs7RN9/zNBGtSIvNIC6zntUcbIuLWk7EUhQ2KbKuzw8Xx0X7tE9/fXEnT
h6/FhKnMZLc30/WoaaG2g6Kk1ahgIdCI8IS/U1ZWt27VsIedF1oOMd9aaQ73BVoRsTRTKvNr04mV
4kqWzhgSr0hnxPyK91ezFrKtakSSU0AkhmFEmjOafnl0g5Gxl9jktMaiX2yqL0MsShWCigZPzHS1
sSahj51z9jQB28K/nuL/lyn9a3pmh1uCc5+a7lvk+PTX/0aO6/LfnBFMKjp09Hj6fHl/dQQt/d/0
AznwfkSOG/yRwaupsvuibmJLXtD/dAiNf3OsAz0gWcJo78k/ahG+3978pVECbb5/sqFchwgP7/LO
1cI15b8zRD8exI2Gc2Jrrh1IOW/ux/VfL/vbAvL7xf73QHtfWtMOakDiUbFrxPA1BlkVAGuRHg5i
cySB4/gge+vC71H25kg48iQu5Ha+ywGhaXUqd5ZuG3M2qQLm2EB1Ewky8WqwDCy0yOTfGHH88/jg
h65wb5X3sKqZBsqiXe5y1iD98rIn5xHaEKvOqYPhVOX5PZH8vr5pPXwzX42l3kWIT+SOjDmymPzt
YPtXsC/v4Ds+67C8MKUsQ/lHa8Lv0fbWAjssIXlSmSR9ceB0QWBcexP2q8TtzsPcmOXDie3ugaua
2uBvr8pPmiq31N7YQbP8qsoKe3qwpJUN8OuJJt+dWRcPoDWPP6b3C81/L0rbW6wxl5laQc11p4Lw
1NMB4GVobMZWfD/+8/dOTb8H2FvBusx0SPVS5G6g//yoiDo7q5wWVEOdvsBstlYZ3RlyoXqoIbb3
M0krsYlr5aXP/XRODnV44q7ubdF+/yLTi/rmZYEznlduz+OjKb6plG7Rf6/iLUFT12PZvRQhNFFy
WTPV8k/c2vd7iN8D7i1vJJQPdq/FYmcM5ndfi1dJpWz1JgWMEi/q3tmyNTpxdjn0FPemk6wZvSGA
TbXLFFwYFofLeaYpJCvaoX9i33Xoavbmkgn54Mk6FDunE5usf85wQJv6iqj6hUyvRvf1+Pty6Er2
po1aKy0LNbzYpYaPmMDzFqPRXeadECcmxV+lh08mjV+T5Zv3QI0UJWfXpmOfMpYNMivSCqLmxwRP
t7xb9BgrVYsXSr5FJ0nGehaSJT0TJqp0qj8Y1zs6wuY2rW/ywsTKcBaD/LHinzpSQrtEJHHJn5Zh
t5n+0kjOC+9Y+KO2wimBbFWdmvoO3ae9yShqjT5xW83eRaCuKRADdSQDBsSlzDfHn8T07nxyn9S9
aage2wRFsONdqymFYNxjFhCvk52WA8vD/iFBswB+9LXiXbvOQERy2ugLq0QX5gzEmtb5y/FrOPDS
qnuTDzqDMQvr3N4FPAoCS0m76fp1XDQQS4dVp1bbKl8eH+rArK3uTS+GXkATbkv/OvHBEpq5Owtj
9dE3xgu7G5+GUN2ZbswbdOoF2NtF/3d62a/jKcDtDKuMvevUVm5crbq2QQ7ge5bpsmlplk0aHapO
kbBffKcI5n3u6Utj1IoN5v7z0ss5nxYt6dnus+mgWlRQts5Mdfhh2xFGCEH6CJXIJJ9QEYQ8b9EH
tiAMcuoEx+/Yr0PMZ2/Y3qxl6KTc1kDnr5WoPy9yhMcKYFWqZNZGt9OHuIaNZP8s6ODDT3NHzb0Y
w6ewVQHP2k8KdppahxiZd1Fw6jeavp6Pv5Fu7c0+FYqkgGOze2Xi/8rvVBvGmXvNP3hYMNvwEnQJ
hq7t8ev//BPQrb3dCx59NOhVo1xpOSzIICvWKZClmZ0/5vrj8SEOzBLq3qTNYquJTnfdK6HKVyLo
oP2h8c0K48+q5L9fwr0bBskOlJaRRLtUOETIuvU9auoTE9Dn9we87vsFm1TuvtcTI97hMOwvIdkq
y1YX9s2omvfJmPknhpnmgo/PnOPv+2EiWZjeaGrxTtbemdZrC6O96cxHP/JWlRad6Mp/PplS+3o/
iN82ePA64E2KS1crES0YKk098SId+uHT7PdmRfNHpQfAAdbN1kya8LiN55048bM/n0F1Z28GhfNA
DkEWhju1q5AAZvm4HBWgNlHIp2GxGTWCblcPRndim/H5QwdQ8v5aSrioAGW0cEc0CwK5yYW0GUcc
UcGJZsGhAaZP5c3NcobCzemBhjs4Jcg9ZbFKo+6p7Jghlfr++Gd34OCFnub9IPkYR4Vny2CnhbXc
hhTr7w3Uf9+sCLudBY9nwEXtkjJeOXI1uj0Zssr6+NiHHtjeJ297goQGTirst0P0aMqsi8JZP5G7
SQwZYYtWJybLQwPtffpRUagFmSvRzrPjRW7Fl76SLAskfGJr1au8FP/w09mbBhToNWBDm2g3eAAU
jZq719ZGv/lnt2vv61eNEfoaAew70XTiKifH57wRGsYO5GoLmEX9Gv4esGg9cU9cj/b5pEye2PuX
g7XYzBuaU7s0Da/LUYD62yC611znHri8uXRL40wSRqJ4dQzpyFiEykWeXYI2OZOjVZ/40A79FtNj
ffMdqFBqS6Q06a4W4zDHGw8BwNbzC9M5MXMcmJXsvZmD3G1HIJbNdiIsTBXLSjM8lm5enHjPD/3+
exOF6tFIS/CX4Jgw140qvhEN89or2uL4e3Hot9+bJhQzx5QL4XXH4fuCbwaswD+bgOy9uSGyyYQq
BxHveqISZpg3xmXjT4zIbtEV9s/jv/70Ln1c1MiFff90ScywaaETvAlJk6jp2DojGRYchg1stYrX
jRYuVaDzsxwp6vERD0wH9t50oEE/IXOdG4Yr9CpSd4D3ZoCklyM9Zaafk9POoQezNx24jusrim0x
jmKZl7aNbtiT1YkigZx+ymf3bW86KPQO2UiS5Lsa+GFaLuK8WuRZFc5w12w7YlnK5rKVwwsKf6c5
G8jSy0b0Mv0PiKngdOB0wCBz3W1RX6pJc5XhvIOiED5o1laTZ3o+zHrzvtMI8XBwN7bk/KWrJH1g
wgTEcs7/lcmPvoB+SFhA2N+b1u0/XcmtvWmnGQOAUOjjd2kAPY20pRHGYFw+k72kA/w1CtRLwDbw
DuDSPv5OHKi5IBl5/xpi9HIgt6Q2+8/kworFjaHZV47h34RBDTTdO2utXMf551xwH46PeWBesPam
HdDXuVcMFUNCQQTOSEE1mCnIxI//+AOv374Gxcyk1nmFtK/GsAGAwmmSZKf0n96vvVknjOiyeAn3
iN1PI56Ccdvb9Tzq71UN/PadFU3xuCfe9YMPZ7rENytA0lYcPirLuZLF8OCy8VVAXxTaJgSobRj9
TZn460o1V4izTslCDj2cvWnJdMsSwYnjXGHOgnjbSHLxhr6ZN7IdTzz/af7/5Ave18sZwNuTNp3S
7/z4NfbZXnX9NWGzc6laJ1a2A1cxZaK+vXFqaLZ+5quIABRDn0N0wGMYoPiI+xMv2aEB9j4bBaV5
15SjcpVUwVI1Ic/AJJ9Bs1gef4kP/fy9b0QS8m3kus49oshGHPcch+DM7W+P//RPnd6YtUh/fXd/
Ut3pFRylypVH57BQ7kRMocwChXfbd6vRvwcDECbEimhg2Uh3Dy+H9JWc7bI/8XwOLEXmdNlvXuxY
6IFZRog0qmC8FCFcy1FdhLA1ZOc9a166qaKb45d64GUz9z6hoHFhTyBOvzIhyWXadEHDzO0uNPPE
ZvHQk9r7YKJELwhB65SrPus35pTVbn5VhhO//YG5bAIFvL1PZO55Tem2CokedF+n90Da4tSnPr1L
n3yHkxfw7Q/3hF4PGdLzKxBRu6gt56037iKjxmbEvTIq7cR26tDD3lux435QCKXjW6FufAvP+ix2
7W2Retd11a1zA2d/Yz0ff9rT9/3JJRl73z0pxV5kqj3vVYFpZryrQe+m87KDVjPl6YyEWJx6NIcm
Z2NvChCjIirD4cGzEsBGmfOJJAwSwHgzrlgKIkes+WaOX9iB19jYmw+ERzYxRFPlqiDkB8DHdloz
0dcQ6Z6eOG4ceB2MvTkBaaFjEKWgIMpO533aEO5IUiYQ+uZ/ODuz5Th5LQo/EVWAGG97HtzQbg+x
fUPFToJAIBAIMTz9WZ2rmNM0Vf9VKnaVmaQtae+117cv4eZ1/zmmzt1j8ZuBfqxGwVk36GJxuubs
AKK6GlOnpxSea5bz6sBdDtKZ5WwSb/JDjUIAmooSoAktLcCOkUZkA/ECOtn2mp4sRfsKc0IcWUH8
mHvEiYBgjwKC09Qwh/RwuRrt0XHzbMjXWs9mPtLUHx8FBOXZ6KCKEM5MaT2qyllJE+YM/syq9rem
eGv+jEJC1RVm3ttuHVLi/iJMBVECoRnz2veMbgBi/FTcAIXKz8NMWWjy7OsFCKj7WNBjhLpnZ+cb
eBmb2DcDAg5PifuD5q866tZtjSKICZd/pZdKhqhZv8d+8ZIWbKe3xh6dOQ8GDD8WpLaWaXMt/CTR
vrRwLGirXevGMAMC108r6RpsKIC3jWQZQXQK5xIk/jHgqKMxWBvWP8qIhvfv9qqPuBWErFEQ8jOn
gXpOyBANx2u3VJs4hg+Bjc1NbvMnmyZ7RWACnYtd54O/aMAjvEh2lp6+cejfF+TSI+OlfnkuWXrV
T+pWz0I2azSe7syMrTu4IHB4coI2sjIZPIBJB+4Pf/B1tbqaVTqol6D1d9t46CvkOCwtYLsFd22r
PrdlNFeUJhOR1hpFP6dN7EhWRRUaZR9QAzo9GOWi8fDqPJ7poa4BARPVy9hOw9yPPuvMeEwbvgMu
4Qt2GKAvtwHweNg8d0dOum1nXMtxbdioEgaEsQOYNIwUwEzYpT4s+zo9aHpfLaR0nhS6PYEx90K7
hlWblbjrtNDh/2fDnAryS9hOwESviB2YCmp5BmbHbBfe386sG+PQGkVhGqtagwN2HaZ6/AnjCHAD
EuA2RDQElczCvgKeN7Uq1MqxCnBuvcD49VdXAlyRU8iX9BiAFthGbbs2PTR9tWN2/ewqnW9l768T
fDQu+iMDFyCnkO1TTX/sYa9fCfi1S2ema2Xqw43CPEkdB55WnQih0IcBW/GHqQheP/SMxmfggYA6
lJnzrLq3+7NhajKMdnoC8Ga/APskZFaJkGBuC67ejIa8NLp+RXEPa58W6/92rVGgR6cyNniWU4bU
jz8NF3lBGFpo/CGu5a60bNRfi5f7V5pYjsfSRmTUjUFBthYyZp1jnj2C4BcAGgn6dtbOfKiJ9Rhy
qW/bs7qStV/CgTKkrgOET/bbG5LHvKu3oAVcYDQz89KmHmUU8n20ONLYGKqQDcUrbOezTe8OFzeC
jzFgnHzmKDv1MKMInni9gt+ehvOMbIJe9bAKTJEk9o6Dbb9xrfq6/13+dmjemKF/w9U/Bws3tTWC
1n8tSPwfHX+EIHHXN93a7bpV7nw2zg9hPCGRIdkjSoaDUisnFx8yL2AWm6CT9clmERavnwQqRwm3
Y8vaXa1Q6g6mlj2FYD/6kFjVmXGNrXNVxutUuHXPo1AK20EbsTSOQ9jcngEjIhiskX6BsHv4b2+f
jOKWRn3ABySGaMHTrSvz4/Vp68YAAJG2K8gq7r/9CSURGfeSAO3WJE0JKGGkskCm4Lfb5VYjxgbQ
7JXG+FmLQKS1K/hdEv/Fj6rnVHOfVDWXzZoINuT6hv/5+p0AuT3tND8QcARtq+4Ck4utSNnSMOvH
nkHU09PnmWedutY42AhBHQNGOmEWhT7ctCuzBhv0o36n8EvL9z6Gy2DuseWE5HkJh1kovt8SCTNj
3q5MDnLJ3PCZfOujDWfipqL1IsHDMolPzCFiC/dKGAnHIYrhG3TpL1uxgar8A+opeFg9wyTxV4/e
kGDmTUxEEFi/fHvrZeF2qNeJMnT08mzq7FlJBTN8Xz/4XQzjaFof4PG7YA0SiW2vg7VTbjODIq2a
cQBGwMJkSz2hINU3XT+zT566p1FUY57dEVjHltgk4OwCP3C4ijd2CRA5/wnC2ZxIdPLdj+IaxvnQ
6+BEhZRXn5xTZ49iHvzw6sRfeZ2+rsv2syTum8ph2yK43LgC062K2DI25czsvjoA3gog43Z1OMOQ
dsghVcVLDcBLMeHHl0Q/YDFqomwEuH2fkaeGtM/cac+q7NGY57HfdpWLmeXwb9f1jRA2bmXPQYlB
hd4uASuwariEoX11Bfr2WXNS44Fwt1zERQq5TXmKiHrJk/ZoGMJZ630awYba9jYd13GgvT8gJ9Ya
cxTt3MYxeiOB/aVDUcstlPbWQ2hnQ5kAPrjZr1EynBXIXGf7rQe/jr9/Ik4+5Hkt3R5Wm+QydN6y
pCyExII19bJGG1TM0wsVAQH3tfIEkFmwSzDK1yabiUITw3yshob3pymI0ZmhcM0T1EsPXFQfsd8s
szlJ7cTiZI7CHDzqVCnMwQyTJv2Cvx1IgV3Qic39TzV1Nh/3wwxGS/sWniWhxIYAYmcKVoaAvFpD
OUZ44GeQLjnmrQVFmAdARx0nj/evPLENHrc4wWcZPvBSN8KIDc+NkLtYwq8oyuNLH7sHq/efSQHY
alJU6fr+Fae+1SgkEWWUmhklkGd2dEU9E3jrzLkkaMaB3Bvcy/tXmRr8o4Ck21baApBmhl3ZHYsE
gLayewYOYllkSOzNfriJhxkroGEfqUpUR7uQdN1BRPofr40DQNr+tJ3fb+8/inl9M/8/uf6vm9CF
rW5k14UIkCresljtO6PaudwJwFzYuRVrFigwbnqQ4WntbHw9AtXgur/A8c/5qRtPpS5T4M4T4OHM
JfOsbh1x9sX+W05OHw+hmlZQwfhtGaRIKavug9mvOU558bC6//y3dxhok/seW6AtT5UBO6bAtOHB
5Vvy4OTAmRUMB0fe7SAKX85qbv7e9K13PRo3Oa4Fd8m+DLSM7V2AIK8+aIPDVnqbrwHoAMAJnqVt
smphU5J10QaIlCVxm1UkB9iT0t+EGoD7NMsYaC7b+vS8DWTabsFmIt1EyQIN/N/fRlvEgOqwGFbm
Hf2AJhz63vfctU8MLKo88daGFm8F/MDggo0z9hkst+ar6JMEDa8MGdn9/W9ye9zrYzG+MwBYjt5L
gcJFcvK0V8sodzqvfjTyP81ffdxOFheAS9UQ/Ad+d2btAwXlx/NBNb6CdKzZKubEzBobEnC/JAYg
CSLQs/jB4kisZd0r7N1+d7Ha2YZ89nIJ/GP6UBftT3Sh3H95ExsV+Jx8/4aAdyWAg2FCw/pzgT3h
hxc5C2bz3yVICK7f/bIwvmEMtfUUzNazIKP2TPCdvPRoHWMd4JRF44vAqFukPl7NAslgaFtBonWb
dYzJBOgghxV+jawISTaichdaoc08+fUqN2bX3+3jP9sEQhT8s/qsCtCvvW4cdswK/uv+S/27Et/6
2+b3l0rtDjBHpBgD2NMgI1on2Q4u989ddHFQTxMkWjbDB8DgfoPWEavKdjguHKVW4rCPzXiB1iYY
guc1jBrgfF4UV1tD4V0Eax59ABhUduKEOpu6zV7u3/DtlRcOB9/v1+iRkfMACg46kPyi5AdzVjBA
fsnyoluUBoDHrPw5u079dbW59XZGcc1WA+BprlcEmZD9Ww83NLageYR9mO8mR4DT3yNJu6UH4wqA
y+WQLQoTtI/cOimUp2BXbKkNL/Wn3HVz0EXFqiU+P2pJAsvVyusuDpfAwSauCSJoYSAzEOVbBlfV
Z1jIh03ph8qLsCYk7gUmh9kSnGmQznyfPUjpcmAfSvA/69LbJmWVbqu29Ta5Z/60QRLcWSx+0fsO
1rH3X/xE7QVdpN/fPMzVkCmNWRk4cbwziYskibr4FXkxm+KJ+mQ7uP2jjXQ5SHg+iE4zl50Y/GOJ
s2ejTV3TOdbJWoPhc4C8AQAI6zL+Ki5tzNY6qGe9BX15AlMSv4OqpkTDhExn8mgTy6g+mh8+TsUV
XLbLQEXDTotVUPZ7kfpbSAovNRFfaVXNbFimgsxYD933riMjJPkDq9VewHiBjU3uw9naDzuQwRZe
rhZwAl6mBI0avvsoy3jfG8b5/nuemFdjlTQq6RrpwIgMegJaVa4VZ2rBP9V5gJkiqF8eOht8/mO2
hH976w7f19GCDLsg5LzzrAhA54a1bEgycuDAv1sS6O8aplJp9lqBqufOHbYn1t5xu0vNTFgx9FkZ
eFnzCqn8BaD4LQo4a7Ad77/CifShPu55ISVr4TuQ4xJ5sSyAvo7SBDnkip3hwUkfPA8sc9C8tGzd
uAztIhfeqotTW+5aYvpveg6T6Mo0tzyzLrwoD1jKTCkfvAwwSAYj8IjHcDvwT7x8rLgL5GH+q8md
n9gmZTOz7bqU3oh3436aRKrUAtapDPosegM27hTpxhcFS/j+G5r6Btef/7OQNRym2Y3TlIGPcxFY
b29YPkPS6Ht9bod1+wCjj5tmiPLAV6kwXQfzNXWyX7xutn1TfYrMXs7usm635mDwXoPFP89hqdZo
9NbkgZbU3k7TPROm1mj+aSj9zOKofEhALumW8C5aVlZeX3yuwYU/cwFVobwF65oNFI7tebZtI9wV
JFNgj8g3rTD+slTMN94n5OAK1kPKkouViSssC7i+rRwJE9b/8DHwENdX+O9DQFQq7ZQWQe3rZxpn
oRMLZ1Gn/RLy6PuXuF0RxjVGHxytupXmFLwIAEyjy0H46TLnr+mwh9PnZzOQJ0ClSvTagsjpC/09
QSa0kCqMW/JAhA7b2mwPXQFojuCVKKudswG8GdRdgC++PzoMmjuzTrs8UOBoqt75wVUfxAxe6poy
LxFItigq/KcEJ97BaNuKwrOjyaIuAgr4BZrPn2i9xh4JVGdz0wNEvtRB0IMHavy71CoIzZxDBTRR
dbrWXa2czXTK3Zx6uIvR6m34qYQBco+7KMgjg9d6wq10IVS0G+aE71OXGGWSe7gCZn1u54FpFcdW
mGHa0R8wGUPXIn+8P6AmPtzYiVKPVA2rYh2XIGh9qwzUrVOQNrqPusrfr1itBryA+5e6LePHGxvt
NCFALxRYN3mQo/8h9oGyoGe9i9eJzIAQyI6s9B5Em324dvluly7guvkJYMPHvsRkLb1ic/8+bu/Q
cR+jPahvIzGMAZQHENsCfA5Le0g4fKTkcbIC5tRZuTHrQeIRu7ir4OgNfActm3Nn2xsaW3QnJRQO
2FhqSzg2ultJzYU2RGIR5TWohjxNnh3YfD94sbZicIReDcPMVv1mLMYsGy3xvLatyqqSPMD0fc8U
rHk4fI4jSGvtGA1G7vP9FzQxJsZGQLYDJUBulXlAYLStrJeyPoPSHOgJADFxj6vb/o/7V7q9BcYT
jUKmAnbOqZImxzquGyvmQfAYX93IPlmu/ynS6OBFzS4fsoMGTicgLp8z1725LOO6oxACKGAmFDLu
AVyit0NZrJrY8EFrIcbKQhMSfHHgMM8hKED64gFJpR1UxSZQ0zlAKG22kV3/bmvzRmk394q4nVEs
STP0cFe2mwUFozjHAEhc9CtsDUt5gOUFWqs/U3R22fmwSZKvjrTAjgJIRX/AIGCXgwWWCrlFYnY2
1XW7gIAbGkWeFpojoICqLGgjQBsNs3yHro2xDZjjhUh+g2YF9+HMEGuJSbOM29xclHbxA779bFF7
5dxnuj7//+2ecBvm92WFDk7Ro2KC4qW7tcmnFh2a4nQ9CvV9ArhxvNXBsUC4BUayhRG5cX1n90fI
X9ngrUuPglUydIMOlFqGjRt2i04SR5hgureDXU6zt+EFCzPi7jcpweJYghxvwYHZrUEKofUuhwD1
oYJj4QaiOnMbVSnwbbZOz8RprFXf6DjKyxoKxTQydtDeO5tC6ukmagrTXNo1PLhXZj+06ziCOg5W
edma+woc1ERIYG6atheBBE5sbQ39C9V4vqnSrrA2RleU3RKdlAhFTdfCeD3OSvOZwYTNW6JzPFcr
nLS1kxkNcgf7c7LW9brkK3CxyTaXKXrFWjrApc+jdrZHyxUK7n0vnOjNaoz8yRoamQGQRM1Xz6z7
s+tr6FvzYPcOe5ny3KU+nxGoTix73ig+x67nyli6EZCV5VnjzRHUoTUgSulC4bR2//tOxLhxbwd1
ddbBrk47+Zk0HjyRi03nWYHp6tamNsGFFwy4Vi/1nbnV73r3NwbUuLMjrYShpyrVThn06Qsbn0p1
2Rfu4ewP2rGwrA2r9ffcsmBa9V9OBy6c8b5PH2uoMAAyPKTlpj4SOUADNBwHKCZVvvJMJ5r5YBPr
0rjFA6RgCuko1U6NwX50MQ5m0BoWJV8DRH3RymqmsDr1zUZBG1lldN7AK+CkD/amYunJsWEc4XoH
WDskCxghbkTUzyy1E2PQHUVkszEwO9Fmc6IOAOJmK1aoQ8G6lereCo1iM6Nw6sWNwiy8nkzPA2vk
pNk93AsxurlI9gTRhEb0jOgz13U+daFRICVGU8HIS3knK9avfFQ77h762Mn+lCoygOQsyk0VZXNK
9onVddynLzlIILmT+qcMfkMIirTUwc9KIZ5blFYNKMl/m8OjOMEG4jABJFjQSXHkPtCT5rDwkvTF
StXFG2oQo7K52Xt9UTdm77iDBerQIddBEAi8rt/AdmcTZZCrEqZ9eZkHpYWzAF9zHwNwRnP9SOpq
m8kZAevUJsm5zod/zpVdM5hOpwoalGCjQ+y7zGMgLXRkbOETZfvDOuZoEMgsh4EVjd3sbLZ2YhKM
8QYOj7M21qw4YBlqeOpSApJtOqfZvz+x7Rm3vfQO7B57NEEGpfFqNbCto2B1xE73zGQC7nh0hkgC
EOzZw/NECB63ucSFnwsry7RTV+efXqHKFUcaziywzU3KLSLJOsVvVn5MfdTVPTGzl5g6+IybXprW
oczymjggTf/m6r8VISdrAGbYg59Rh6fGKctbMqLkqmIwqhrAL3M084hc8zqP6hNY3jNTZmJDNWY2
gAuXxWbD4yBP4atCU81BEseck9rfTrjCdHYUZgrVUbPUPe2E1mUc5cqNUzQHt95E2t5ucJkMR6h8
aEPhoU3DJPN1wKmRNNqtuTKB4KlvsNIl+8ju4IOUfREreibNY+Mce/S0zUkkJmLb2McXCVaYdRum
dpIVGtgUPC/KvjjCJeT1flC7XWV3AR7+Ptu9WDIP7E3tRGmDyu7eAD0ckL5zrLWBciogc+RH5Kx6
ML6BwLBNfZmBzb0AQPtYtIQtMt++IsnNQ/0E4GPODCQmnPP9m5tKMo+bbBiJ0Z+BjfEJKYK3lJBV
13QLnrNDKuDmlOt6vtScrFylWvtum5m9uX/dieVr3G5jw7kT1rMdDSgQUTU8bvpt6Xo6jhrqeRDt
+v5Vpk4945YbKxckVmaLyyDmwAz3xYxh4y/tTece7CaHqsAsi6VsmrVlAqPRQZObxqByghFpd/3P
mbu4Lv43lppxSw5w5YTSPqaBmcGQIu3p1eLpSAX7NBKxkXF+Vu7w00k0c8HgsyqZcYDTECBqM2vd
xDZr7GnqE7Q2W22ZBLH4lPavPvmENrBVdNVY+4Tv7j/lbYEDhvlo6+OVccqLBFch5DcwCguNMpTf
ngZgiQAq3fAqXuo12ZiJs+p+wQ89NAoZQFBw1GOTryxWhXDuhYKsqXeaoZ1qvlXGw0DYTJJxIqDY
o0imGQ1410aM24u7nSpOkjFwxN59/VnY+WJoc9zszOC+Pezg1D9a30uqDQlKA12YG/1z0as3nKde
E5fuPPNLo/I0RI9SA5wuVcuyvEQZiPHdT/SWzFUEb84uXP/683/2FwZwUzQe9A5yHftVOhnDST/f
CN9fw97pMtujMnWZ6y7jn8vkGijsrVEPYeIWj6aS5wZoX58NP6TFdmLO2vn61/5v9uBhrnH7n6sA
uNtbotaHUNcrTBaSInuBbgfJDzX7L+cQXGJ0NoARupbHpW6HJiPPOCasS3UEfmeRad0rHDbWqbjc
nyRTzzKaI6SF0ajn125YpVULmGwEqGrD7YNHWL2EfmJmUzD1YUZjnbQ0AmPXckKvhFa1r32xQNIl
WcF75x08Gn9r63Mn0tt7Wby70ULNQWIhEZJLYd4mS4u7H61FlokEbleAIM8VDnJEEVBh+J8aC19s
mzNl59sBB1cenRaUAsirQLIl1Cjy9Mzuu3UFldxn46lyG6n2gCOSXDiRVaFzLXXJQhUFOZp+9GFl
EXrJU61ZdVXLtvCv+BqAdb+AqvZeaAR6p/wKWkw0G+FI4aCNMtOcieTEEBhXy0kkFI36DkeM1l7b
Wb8s6/xC8/gZTZP3B9lfXfiNGTOukjuaV0akqr3QxNkG0ogS7abgfS5FLJ9A2BsWwnKXgM5YT1WC
oscicXWUmUR0UIP4M6Qx2YrOHl56Upsw6ah+tnVzrS+xFeojvgaqA3cOfmwQtMhl2HPSjj3Gdf2p
2zqsU8vi0hTJ3gM0d5n0fYn+U5mu0tSJ7IMt+s/7z3h7Ywq012hT1cS67fIar7G1FIh7kVo10KUx
vTHXntzkVlMtwJC7NK4IWhdGI17P0SzXYprdv4GJKTaulbuDylDJieFsqrTQT7It8NZPCddfrR6d
CB2fkwdPza9xxZyWMBYbDMMInZy9ajaY3WnhJ1vaGSl2MaxamAwEKw6gKjr6ikdRmdo6L6O57qXb
Rx2PjOvdRPoNTqelG5oaQQ8itY8t9ml6boFXXG5Skv0ihvL2efIbwFW+EBJScMcCRDVDal1Ie211
2e/773zyXkYLTmQlXMCO2g0HBetGFA2xcQTK1Y3lMXWzXZT4P+FpDg2Wt3R8ipbF/sRcsWpE++nC
AnCdKlXMZMimGhPGZXQPqQiBDKAb2ixdVXxT9XsMvFYai7TeomMdDcprL89WjokKN994/O3+S7h5
XMH3GK1VuRnBgZZgCfGYOACI9QHuww6UwPt//fZhBX9+tEJFDeaajG03FIn1KaNHHNpDLfNOOCQ8
uFy+edQ9mbQVi6oSxyjeCO3Nt5NFrBsDmInyy4WbwkK2hfjp0dJewofE21GwwF0+Z/V3czeLuxmF
fdOJIy0CiyCUYExovH/043wDvQH4wsPOcY2lXaUv99/GVKweXQqFZqeySYpY7bOdn1Y/09I7Wl72
Uwd89P4lbtf/PZCPvm9vCPDzVhbnHgzKozCPXTTvaYeSw06JU7qwCQreYMjWvrE1+mrV1sWH3w47
GCaRbg/LRmMV1VdPy+Id6LA5c5SJ5mMA7b7fFEN11OMD8ULFMved9bax6GW5sXvMuBJ2qqD6mt5G
crt4TIgtQKMqLh3QG4uUIhwCAfIrr9my1MEElo7TPnRtni1zUkIuRcoPapTDVu97GDlk9T4h2s+4
cZepJw8wzzLWVqRddNr+sQw0axvCGtZ6+6Fs541G8dFG46Au2mqhHHj1dLb3wW1t14Eh/HX/g9z+
5mDtfH90HP9wFLEjJyQRlEc59uRyMHY0adALP+No8ldS/f8LtDnWfHDama4ycA0bffNRHB8SzVjq
xpunjoLa24qCxdwhLVjryzZRG8/fFmW9U+jgju2lqAmUfGoBbTiSdzybOyzfDizmWIThWYayhZ76
YVGJHClHgZ4xdnShT73/Yifm7VheAYC1RVHWgmBTr3ZQSu6y1Lxor4qhc79fG3Pu2TfPeZhPowCW
cZ7zfsBlYIgH6x1H30byPUIXg2S7uqEPVqcgmpl5ptvpE1xttNNWLclorAm8NIzyynOw6+UHrANe
HlYe2TKAX4wmewBwaGZz91dBfmvsjPbbBjQDjGaVH7Z+wrZI9A8r103gLgTDjfwpJZC2fkgHMM3I
jYpNKVDrbL38T3t1/6gTe+HZF9Wj9nn/o06sF2Brfp8uOnV0E+0pHhrT9N9VIfjarY19pD8kcImD
NmTRki+QkWGPWZR7rIOKPrfeG+mTLxK11q5x63NcPw3EuvQ8Wdl6tod7wVxqb2LDgNLL97trS0NZ
nesiuNbaLvN4ujO4fxxK9xn9DQRsWzczlk1abSztRS+1VeuSddkVaxBU0p1fQzg/85qur+PGVxvL
InRq1SkB5j4EErxZ+7nziysV0FJAqjIYaFbl7FdWDYe4zaJFTmt5iFI/XamuPwBqzxepwYZTbcW/
K899IU6RLqX0uhUFxHzjxsNcQW5qdI1lX3XmsYwQDx23WnOuSf2Qe96Zw3Uhp+qpdMlr3B67X27S
L7voCWzrNykqOKUlh0LvsRWNcVK4/8Ym9r2A3n7/dEPdGk5aNlFY5112dlqHBIYOF62kzxpko1s0
4HGPexeL1NGKlIm3RfGtfEdf/fB4/xYmVoKxhiOGLXdOzLQOwVrZ+aV4FWl8bmmzdRrxef8SE8Fq
rMpoGogFYLdRh4NnnvOBrHtuqnVUX7Uq7tXnAwJn0zsL4tDd/StORPmxAENWZmuB21aHetx8RTrI
D3r6QuechSfHzyg6tVymOs+rOuyG+Em7pvzyYRFD1wKXNYtvWP5eoUVWl9WyTU8+8Li+k60iwI58
DRJfHCnvP+VUXB6rAYpawWJR81So5+lnnPj0AY1FUEY48ba1tXOdw+Up0ZVc9KAybmxRt+f7V759
Lvw/HDo3nBbImSgNHa7kDqqko7g6/PnqSaJjfTckczrkqVc91gJAL9IwI0VXOlLcsLIk57zuYHOa
7yiSO1lrrpsS/Xplu6AND3VuHZHmh4l7ch5gmbPqU3MrXe3H/aeeGFVjvQCxgGcfnAH3EolzAtfJ
qtXR6NbOzMSpOD4GAtp+ZztRr+E53C6UNoQjZJWau6tHaXoC+zWs2mhdQeNXWsNR2tGlwcqM3tIU
1mds7mw0ceQzxxICjlJCh4N2EXYN31dlCcGSts3itdXDPRTM3hJMtBp6L71xXnlr/uFGf1SwR7z/
jqd2jWO2J4SomiOEX4VFl+6BGcfJ39/5coOrmDYOmkMEV7E8pOhniUxtXzL1zBuuVpHtHDS0gESC
rK3qTKmzI+6c9nJyppnf43SBHFBfXRtVM2YtdKr/dDDUatTKLVkdfKFOirAH5v6c9dCammGjEGMY
AOiYvegxtQUEUejXVNmDK9CpMLC32ZTwRPAfe2jK3PSVaqM2TK3mLH24bUGCoPveB+QW/y0UjxUI
HenTWkIbFg6O96B7/YNdql09WDPjZeIJxiIDqB5RKuwLN3AstkkqeoKb3iozo2BwX++PyKkrjI5K
ZQPoX2TiyMrytlhkqJqh57DZweAaJqozeZaJyDJWFORF4VFeyARe9f6zgPkrPGVOHqiO9x9h6vg9
VhC4dcI0khTwimd/6sg4tG5AOay6o+rM3zqxzsx675nvoM3GC8uMt31vv7vDujTEc5Vpz1ZefQ36
TEZ7YmT/n6rAkVdMoIjDyqoufpeu2zjZeaV8Bs99ywgqH/cfeuIkNtYM1KSEry3RaTj4zYOTO39Q
Hnw1Y+ul9dgOSfPl7Neb2N+M5QNwDzdTbuOJ2jxaW5oE4DDV31M3gh2QfZKR/lZH7SHtIHS5/2hT
w2UUHPTasFxVD3EoqP6AacsXHuRrC6fwZ8b81DcanXdctH0hCVL7aBLotgyGa6bXHDLWnpy4X9bV
zEj4W6m7cV4YawYywBhr5SlM1qxeJfCl1USxqhq1lwBh8pqsNPEo+G+yMI5+99unw0nvWmC94k8g
CcQigcvY/Rc6tQ8fCwTAlexVCdxnwPr+uWn9sG/oQeiQfujxifrmgqfwdpToWa906HnNOZ7sxCAd
KwS0uB4ytFPiRSdb5GPWdjFsCUsfaJ6vfaVjjsxUxyeqtUCNfl/BUKr1raLToqDrzATNN0HjeQub
gjuHbOejapBAYKgWdUtteFax2vJuOGh9NrcMTIyosTogojW0FbIjAayvX5JE27tSW8IndCeGfk+j
mcVmavMyFgGYAzb6OEWZQdrxZVyTL5kOkJaYh0zSlV2vjBjJuxjwRaM7wXUFGXSHrKtiru1+6nOS
7y+5tDg4IzVzgsa00ZjhkFdoz5ItfJiTo0eu5RpY2virvDOruZF7zYjfmkP/tzPRjbKlqRVI4W/S
WLznOj1V3oscvKWNfoS91bM1ccWBw/RzmXfazsjyfcP8P/enztSHHcWiptZTzAfWBm3tfzmDvuA+
/VNB2V7n8jkRxJx50ImYZ49C0jCwSC+8uEVTrHfULO1i2t2hMH7ef4qpADB220RDGrdUbLSB3ev+
la9jN9CZwbff7qFnkiB0L1OZZTEU0Jn5Q/gJOcJWGWncmtXb+/fw10ftxqccm2GmaI0B7KJMQ3eQ
cNiyt7I45TW0dGCMacZr5GN1TrmP890ug2IK/4BK6dg+BFVvbv9pK3dd8W3UDduKP0Sw/ufqiQFH
2FpfQwWlMXrcqv4E41Afv+v9a0mULvDL6z+2PLv4Kf433wY7MTTGPpd5TWgKAU4a2pH5qHS6RMJ/
1zj5JnUvHMQ9IfIVZTD40FaFMlY+N5ZA9HHTWiSmXIpILsEd7OTPwUhWSNgsXBjVdnYgwYsU6hXQ
aZT6geSbqyhPjoFRiCwBoTY8U0/C0uZL2f3G64OHqptW8HTYwA9qj2roUSX6fnZvOXXauWJz/5V9
AECBfJjysPHrkdxEhyM+ap+3S0AmlOpWNk1XQ9mtHJixJXJps1+yR48sWWVZvs4FnGze8KmtYq5s
/zdTd2sIjupuJjNQbHUVNoo1X2RijwFGojOOedf/QLFmil8kOWNcesUP1YiFI+uFDeFe29BlSivY
1/1Q2rDgkb8c8i+pikWR/sjdfoXPv2DZH9TmuaQbU7gLkvzOGDrZq3Uiiq1M37m7qs0fvgl0Rv7+
P86upDlOnWv/IqoAAYIt9ORuGztO7MTZUBnuZRZoYvr139P5Nr56TVOVVaq8iFpCOufo6BlK9jmk
eIvvHjAw9vfSXgs2VPg7Bw+0hbPsJxUkY0eSKEQjAAyP1jvCZC3JUOWRmsN4aTgxezfTUxVB4abh
V3yxgpkrjIDOVD1hZtcjELrnzPp3GtBDKPfcLXZgl95nhbjDMdDzXV1kRzW+5TV9CPP2KA74Eo5K
0GZOFshmlxPoK/ZGhHNX2qemHGjUlq0F2+7y0SvEUYtkghy4AlurIfPOA97IJmjk/LDA28OPx0ZZ
GhUTYA9c55eXPeEHN+R3l4H8lW/ls7X2i6keCoyoaFgftk9wSAKqxfoX72I/AWv7orPpG16hm7j1
3CNk8p6yUj+WUDByWutEwGjtFRCGY7dvIrpRLq4k1z9WLu8gUrzOFPq2rkotcIQCGHKCPf2cd82j
X7SJA+abEP5Ggb02lJFsZh6GHdzJVOoX5J9MdbAI1ZeiiT5NQnxbpP+8iSVfSWum0ihQB3azcIKR
mvCkm/KBkOWfaLb/Ljv/EZd+v2bIYINNHJWOrTpVo/XVIfR1JmBZz+FFZ/r5dupaWa8/Ge3dML7F
835ik0r7kOAeIqFR5wOQPvuHKnQPjes9AS345fZY12j8QYgy1UELAgUuAfpTmjN2CNroWzPJ05RP
0Avstx68rsXLR2MYYbmUg5oyGsnUUc2ZIa4Bf59CAiTpuHtxAzj8BsEnFwaZM1seoXH/dzMzgm/k
EL3UOZWpIt6L7sSd3SBn8v6Fq61GwNrEjAK1KnUAl79Qpq3VHhbS/HCjHOB9etZudeK9l5ShWGI5
wi0sdPbBgnf523Nba26a8p6A/IoemlewjMIr70GXkMgRPtj8vHK/zwVeyZsCgttuGX5RAbd25ej9
QDWdXVwXmQNG0hz8huDnrHz/dPsXre1Zo3BdgOkch9KXqaDTbnHELuQNT/BG/RABhp8MWu65tSUc
tVIKESOgRL7rQTp1YqlgHMZPXhn9Hn1IgbT16EKpvGqXUyg9f8vzbWVuppSnEw511dK6S6NmOksW
Xb0Q6t/QryliCKo6McWtqLO6jcJ1ZXKmbKeOdKGHBSoYbjBnfOfD0/Uz6mf/3s47aNdbDeJbPPfO
smyE55WgaUpzLqG0Z8IJS0FHveBDpfXYnSDIv7VXV06JaxSCni8XBOaqS/kMuNUcj/xksW9ReboW
zhM/EechJJBo+TsjeMSN/1aBOmpbX0FEPY2c5kcv/RNg7ImPUs9x1SWz6g7Uqanf5ZQcbu/9tS9m
RJoqLJSAY0qX4t0ACNDrPaLXP6JF78Yt97u1atrU5IROtwScBSpGrAg9WLt2AXhDANWFlLHdDH+B
A0TG+MkDbP6ry3X13HDnN63BbLo9x7Uz4P53UUnLZVQ4eZtyRvbWvBwA8Dx1kPAjlh1TutxVW0y3
lYxkKiy6U04ay+dQEYFwJHBwcCwuYq0iAEyYj1Zn7I6O/f32rK5f6IPM9Kd2fJdpnUVneLgeO9QL
Q/dq9VC+G6x2C228smamOiJIPEAu2/hmvuA7D3goYg8vrgVwIbgKxeSdNrUDV46wSR6AfE1ehhkM
5SXQubE1yiFuZTOdJExbtpLdyi43CQLWWM0C97k+xY0pPDdaWTCXhno0G7Mp8eeQJANcw2PVcpi7
hQAkfW2uYLsCuhFLfXSLN0c4EKFkaOfifff291v7TUZomW1LjY3rgAQ5W3faIz/6Nkj6WiMet8tu
8+69NowRUXqyhHXpjSLVstTfydi8qok3UNcs6uWg3XY8lZ3052+3J7VyAExmAQriDHqflU4RG7WS
MB9f8DXB49r4kmubxahaoOqsPTGWOgWoisfMsxPlArW9KU+0tu2NULHwhvZzj9/P5++j77xW0RMS
aJwtn8IiTFjlbuSttXUySo4qoPnoskylmfbZL/QKE+rZwzMJ3B2as19uf4yV1wiTMJC1UKiWYhFp
FHE34aTquhgWPz96HOx91GfiKMfs4IQSwsGkOd4edOULmUBx3uRDZNuLShlET/xFk10ejDyBiuTb
7QFWls4EiM8E0h5jDkGyJcgf7QFaGr4v3+B7HsQZ2WAsr8RWEwS+6HwpLAJt2JqT6RO4iAu0Lvr8
L5fIOPlFpQbO3JKns7DvheZP1ULuJsnJRmRZWyHjyGuXdhBpdvu0oP1Rl/kZvnsnxdWXTV2GtW6A
icqm/qKAm7b6FFC8vov7vHxr4OqUiMEqLksH0VcZZVCDKYsJhaaiGihlDYNLu0ADCB4HvQ+yjO84
PjwIWzdxXQY9+9v7Y+UIm4juRU48KyGHkVqT4yEFN9UutIZ/sdbN6+AV+p8ccjjnarQLZ2PElRBr
Ulw6Xcwh6miZWrBwZlZ58pmduJP1WIvivBma1kYxQobfdAuQU7VMGTwuEvTZv9Rg+rjCBmB6HHa2
/XJ7/dZ2j3FBCSHXpaullSklzn2JO0k0iKOo+LnWW4L6K1dAxwSBh1k4kMLqecq4XoLzFF11U902
b6PY6YaLN1dPASSoAHoJZvnizUPjHiwaAuQxyk+z7/c1+tMM+uMik3qE+ZMk+9uz/1PZ/29Z5ZhQ
cFENoe1lUqR9TTVFx5nbeIBXGfvmjqDAv7QBH0IMX+WUHfWSQ8Y+zoXdv442dcXZox1k30vHkv0Z
/dMKDBEi9ByrHmmEjA5ZEhVVDUx36sH6kvE6b1It7C+TFGANjNlM20tpKaKPAyuuZKZ8cmGoCQDL
xmZdObrO/wC+QxQ9IoTidKbsDkoaVjtCv1WCMtRUQBeW4Y8+0/3RLmCcxcJp/DQGk7QPEZ+BrLGS
mjFI0040RX32O+fC+auenmNixLnltjqsoSCNbebvnEJXSe2hgkCj4MWpmYSWl6THQudy40t/vM8d
E/9td53Ty5rwNFy8nU993I7ZBCxqGNcB3zTA+ziTwID7v3cPN3CYX9UKlg1ZfR/WKd6LfivCon1k
AQ04FJM+VV4J6kz+U1pfCxs/pys+S19C6HMZtlDUKw1lx0SJo2CHKQ4E3x7EiMckATRgFkFb3W7Y
PQTM/rEEDWLBalS/wHrtuqKQCXS76sSCxi+0whV6yU7eDbEDjHOC18t2V7rZgxYqTDgucDEN5c/b
B3Dts7j/XbAAbkK1TWidDqT8BCTjXWU5UxwAxBkHtNzdHmTlDdwxlfyyEH2XeoKpEPVIkFT3eNZx
o7KICw5UQxclDW2O3A9P8Bl9pIVzTzveJZBqd2NIXxxu/4i1mRqBVuN2mFt1WYCwN3+VfnVsmPw8
9cMdUKq3R1jZfCZpsKQKREFJIX/Sud2da3fNvTNEciOSfJyQQLv675fK+jFnfVk2KYcoWN2RY3a1
2LNrQCNGEKZGb+Oiey1bPojIJpZcgIoJPxroEJfw7ohh1McSqxV3hWg3ivG13WCiwEnRsj6yoXs6
LRrwXDQ990MnaOL0R5Tlb31X5OC1+fsw1ENcafXcyfAfr1PPlM1vU9CrjcJwheXpmCDwTBd2V9Xo
xsCI5U4iF8S9ig4g6kM+TnLxGZeQJi5BkWlGYEGDfLfUwen2XllbZSNQybyeCLjSXVpn4iBY9TNy
sy/jFsBnZa+bwO+Z1yOp8hFuQoF4EA4Uj2rrvumc56kPNgQPVpCZeJ/9736UwMRGLbFZuhTid1/X
F9FHu/GaQhb3nwGOJY1C13MU0Xmzi/7xDcsJjZqstMYgUhP6nZ62Yk2b53pOKv+1gyVTaaN6Ah2m
c9hGhlxbQyNeeD7Cct1gc9iFHOMgh+Z3mZXJ2NJt6YyVXWDiyPPK6XsfBgopapCftMgvRRXuN4lg
KzMwFeQWu230KNGMJtmEBFideuyzurZ2DBaqf7WNTZQ4+s9eWWRtlzqC/vbysYqXzlp2fmBvnJOP
rxeOCf32ujCUYYBzMrZ5LEZ+VnV2FKo7MtjDabYcNy9ZK5vLBIEvRedXIF92aesER88jTgzKGkxQ
m28BkzsBcM8o24dxa+VWwrmJ9s77bBrhK9yhGAzgLCp2NdEPiysOC/Sepk3t4+tp/CCam6hut4os
7tYaGtNNebK1/1xd5/Vl+j2G6jdkPL60pEGqBQ23ghmLFGLr3WltfkZ4KMphCSwfO0NL+mp37VHC
Ma+1tYRpqHUJi40NuFZfm9pxfFQ803Xfpa4sdxm3Ux88AYgF7yfenacg/2413s6quIDyGUd/34GS
cHjkbUtiuO/wAe3PaQtNvFIAmKhuTkOHiqnvU8+xzmiqHoVYtkid17DzwYc04dx5Dt5o5wsot2d1
lPgQNieav85WJ4Gpq3+qMjrh4SIACin4RtxmAx+9lqtNmDfpbGqNJYbtlP+Nz3c+VLkmsevaSwU2
HZq0KOe0C5KY+zxHbb8PqvA4XtUttsBBKwHA1JSLJgopBgGp27CDN3FY6Z9WWD1mTP4TcZLmGWRN
yc/bwWwlXppgcPRuoxG63U3KcGG0vOwO4Jp7qyL7zcmsjXDNA+8eEeasZ66Y3Sr1bEFiKElfwbZ4
2XLtw2jHfzcLo7JYFoDwbbfA3ccurJjBwXHp7W9N7T5utoVXQqWJ8IbJDI3cElq3LFoeq+VrCaMF
6h+x/RPLD5/w9vRNlxu9wZXnLMcEec+ey6NMY7Awr1AOLni5mBnQbPKrasTuesoUd8+9as9t4Xx2
ui3q/Nq3MoqNkIu2DqGsltIq/xV6y+mqtRxwfXLHcH/7U60FL1MczupYXQzjAohDntX/Fu0UHW0C
pd68BYq2Gay9I6ufVZRB7mKKZJIpEl49lx+D6vsQusBITtSN7Sx374tu3ipN13oyJjocytW1m7MA
ZVYW7b1OVweYDAHYJWAB7SqAuHqATcfgTsmj22cv8GU6l10PUjfknHesffMs9sWnhR9rb7LjkU7/
CPU7dGHu5bdlQiADd8zKE55c6uipBZvj9mKubEoTSS6KBXr+NqqdMRB3noXOPi7QLgTmqKXeSNSf
r+Zu89YtaWV3mPhxoXI4LwOllfZtxu6Ux3hCo8x76MLy3qPL19tzWqkPTew47H6w8GPWpYjBy30V
2NUdGd3u7LFG/749xApFxTEB4h06tS1a7njYHDXQ21HCNCSaabTTeIAX7AJjo8tQM0AegxOo+5+J
bZ3aDDKbX1o1JHV1CL2LCsXbxs+5Pi19kOdMIPlgZ74zw6Q5hTSvap17TbqHobe+A45ay+IYhu4n
aG3v4bMWi375puhwDyXz24Ov5BpTY45Wzqi7HP4JHAWmS9QV43tqvewSofCPOvUCMMcW0mltLKM+
Cqg1QOMFpgK8syQ8q3OSLLra+VZxBuF5l3XeCY2sMlZylpCh8d+WbnnsFwqiq1+TRCp1hOf0/Wzn
nxdff0eJt9WtWancfCPw4Uk0ADhGtamISDw5w9scLU/RhMucG82Pmw32tQukCSxvKpa7Ga1ZOs/O
3mblm+/zfdeynab2fRaoxIZ8rKPG3aZM/crMTKy5Lmjb2z2DhZXtHgm1FUTo6Xnm+pDDqvRvs7wJ
J3d6yMa01G3TaI4ORRTtfBRFlQgeSmc53d6pK+HHRHiXtNYzxEzaNABo263I1zxTO0eIPN4ULnWv
O/GDk+hdx35XrEi8SrhukbN0HHfwJ4bBXEae8trT/5Ch4/sp8w621GUCfglPPCmyZHbcMfZUfhBO
g/TF9zYAqnEZkqeZo7kyBo1133KoVjvqCIH6XTduMd3X1sMorIAb1zKchjLlTg/rPCtFe+Vcd/Vf
Xw89o6wive9WeFuAjiutj9q+eqLrNnasDCRzDiOQ2l2gVIBKmGw0WFYChAlKrmvmssCboP8OIHAC
Tf4nqIkuMXrD+6GCTzXrzloPu9v7aSXRmHDjhmXD7HVBnbYqDHcCxRRozj4Etu5u//9rlc7/YIid
ZSqLsqxTu+phFQl9aAjTHPIGpHnvkz0+wrKia19HActKrKh2JdpH8wUEoq/KUb+Iyj/d/iFrEzW6
OiHcvkUrwiqVhfMdXpYHOwBNn5T91j1tJX/9D67YqYq6y/Ma5nzhMYcxsSaljNEjOxJRJ2oId8MM
H3vv+zB9DvieufTg9Opwe3YfW9WEjgk7ht9VwXlDcMEo8gCybTsWpfCJjHX5neUO/gU3qMrsA2td
JDh3P/Pi4Ktl1/T6BcwsDQBjTJSy70BaRc2J6PXYDB6JUawt+gt8mV5u/9CVzf0n5ryLLZZd2dUY
hE0qJEu6kKZ5hNvk1ZED1gN3Csad7dZ9aOWL/w9Euig4ntSw8yI79OKAdd+aPrrT2caGWktjJiza
XUDSkA6r00ZBly8piqFJ4EjxPXBI9Tp3hbofg+FLycDQ6umsoIBMmv3tVVyJeuQ65XerCLm5sW/4
XKdVsTyVVUN3KBJesyzwk2F2y+PtUVayJjEiXz8589zC2RU+yRJ9RJ5nSReFzZ07A4rZgjfUb/na
ro10PVPv5kMotGYGqhGF+uzBAX6P02bHWQO15ObZH6oftye0clMwEdGjg9txS3PEAJvvLfqy0Kvk
t97lV8cQXb9Ulr3bdGa+rtIHWZQY1VRTtaMLQbE6lRMt9oPsdNJWUHW4PZUVJq9j4pvFFEo1uKJK
p3YKbMAtpzCAz7P7DAsAGgsSOCcQa8IEbgp2Uo+Wm7RNeeGKQnkshFjyUxgQ6ce2B7+eeVFzjJ4d
P05aZxuF7h/Y6QcLYII0GbU5tafoesf1QwirhcORtsOhCBpI7dJGxzrLo4Ta8qda7PGOzXyKrXqG
sft8zBjQJPmA6+8Mmy0rGqC3WgCTCz23cfSgEzlo/xP4SAHKDmdiOGDs71jsjinAiMdHFswVdr3v
RueeCvaYZdyDpcK0h27OQ+g37UUF88Z3XDnJJm7c5krVbaCqFKyUOSEWbtjKGn5Ai3AGUJdtJKe1
qHv9+7vzxdq5icJswWbxgl9tP49oQR0LVe+9FkStvo/h3rAJOrlu8I+++/WQvxusZrlobahDp15z
7EfIwXjub7Da7znhF0Xsx+wrZU+27O7bYktCZa1kNfHjw4AXG5/xJrU4dyPQKdR9AN9zywrCQ2fN
952vjzKIdhJt384P/yHq5aqqKc9ON4JyToOjRcld1GZuLChz4qLMCbChkEaYayEeIuY/3z63K5HO
BJ6XJcki2lXwRguHfwNhq4dmLJ+mMdhVau6uzJctovtK/PlTKbz7DHMvIt/O8BnqPPsW5dF9BCDP
xkvuNc989ImNeN0C1DBCxvH6fw//eHZxKoT9GVyH4+1FWtuuRq0WzS7vugX92Kl3Dy24qI72IOwI
LvAVnwP3hv0y1E+3x1pZJhOAPTF0O0iNsTzaQkcKGAgmvI18s4a/MjHXFp4mAsAf2rRXQH/O4/Ad
TXyA00uowpP2kXHr4Fu7ZeyH2OrlsbPLdjfkHnjk0gNzk363u3yrnbpyqzOx2Swr9BxQGDiC4cno
j7qicSF+gp2U4JnzgmbDgUPUCeTD41Tn9zbpP91e4JWP+edi8G4fjvBPnxgb0e9AFG886yFfrobc
+np1ZAnlWbLpR/in9PpgX/75Du/GYqVfErXAODJ0F0UAfOwgKcHuaEer1zEoIY6nnX3XeBhzLuo7
Z5lhuDzKF+FrELKXGoWHM/aJEmWV0BzkhaK5J53QCZzIP1XI43HuhMqLPWu4l47fJLywij22D4G2
tyb8aYly67WrK7WTuAFAKn/6PRWqua9JBSnKYvpFZg6Vh7ZgO7upnY3juIZnMHG0vg+2RQQ/kNSq
6KdRkV8sFPcCDqOwI08HmIZf7e8Yzb5BKzWdBP/8ty0P+5rX3q344MGKTobIlo0udr2wz4A07C2/
g3RUsZG81hqVf56o3o2h7AXCzx66c0Ulflc0/FfY4VMn8y/14MUR/BZwcYSZLfTe5tgbz+JM/OaS
E/HC4NU9NtPTkLEfVDYbzcK1p7E/Uhjvfk/Tws+aCZzqNoCzCPmSNeIS+fWuoj86Eu4DBnDOp6vg
Enwj46wGdr5v7sbNd5GVB8E/m+Dd8JGbl+3ALRyobHq72j0yJ/oyIoNAURvqKU0cXjv4AVjdmwCn
1UBmFLNQ/w6IRr2fNrw8crSJtT64LDxE4NEqm1+WyDuRxu4TMMX2EtFawWejGcYd5AD3rNgyTl7J
nn+uYu+mDhPrbpgVfE25tr8NvP7GfAdQk6VMHEuEce7pl9tBayXBmeh6K3JB263QpJ2lsD7nhVfu
CukLPHhtWVauFH4mvB7gVtdyYK+XVso9DMr6GVSyiIU9/dr0A1sbwri/zYXXgKHr1elCfkUdZLVJ
/gY9mtfNw7/W3DEx4NypOeXUr1PPLfeZCCCPPsMBZYxdt4Y51S83R3El7twnWhX7fiRfpacPLKCf
nZLuHbpRQ6+9FJrAcNy1q7CCXgmwxP1nPUj4YeGxmi9vPUzIytB5cKfpYFv8ixfV26Yba3vEOBMw
8aWFO7g1Hix0mywAGAxt9SYbulGZrCRO26iCHOTKScKuPu3zNlbhL1U69wADxrABw1qX3zcZ8Svr
Z5swceCvXcX7CFhQG1k5p3d94J4gppOGDexEZEge8rA5Oi49O9bv7UB2Xaj/zdYQuftv7shdAJ/Q
R64hwDq89ZFPH1APsx2EiMW+LQf57EvcG6MSGt8hHkgdXX/xvGgril9r1Y9GN64pw5iLshSyTusg
jCX9em070DHaedFXOvXHtgOmCVHlQgukfeKBYDi1/kFuCT18HMpsE4c9Dkvvli3aA3bh73NXXirZ
7i03f2ot+EqzjTj2ccfDNsHXFDGg5CV6VEs+HETf3Ssc0rC3nn2Y9niuhVSlgovn861cvfZNjZhT
NaHm+tr1aKcpGSH2fiTt70Isb0NdMCC+o+cw6E4i6wW2NIPIooXW3+2Y/fF5sU3stYBOKERa0OEV
nO4CWTz4VO9KAcE95xFN391m2FtbVOMFjwDbbTXAWaZ1Pb9wOT11sOOcII0dhRWmxZxz7TrHzXOy
NpwRZ8CMtAqYulSp6yggxrIOYzTRnkPBTfT0jtcK+ojjOO0tnm1sm49LLkpMHCmF9zCV7TheWquf
P/eOhHtZxcO46UGF4fK1W/IrssTaudoFO6QDliXyYH4TyfGffiqbPXDK/7IWltBKj+7LDGjKebHz
6q8KXvw+4xMI5OFIqHG6WKFo7/PJ7uOosu+rMH9xIX5/Ggjg1y2BPjg0rykgdo9UHQY+Zxsp58PU
ivGNb+J4HiSkYQh0UcLBK21Q/BwhBCVK+Qly5Le384fpBUMY4R8m37g9zHy4oDnwVAiP7t3cGvZB
L7aqqQ8PDCUmCHXUcPiSQz2iMMA1VEOTYarvitpyoN+GhnlmvzmA7v3VbExIqu95aKmoEoYqmOmh
alWwLybrW9nA5OP2CB8eE8zGiOddNlRKKT1cWkB3KlV+hx7XoSXlq7II7jxTiOZBdiFi4z69tnjG
xUdlSrO6WsbLGOSgEo/oHrPsKWr470l50DSqT8UoNg1JP7y8Y3LXTfKu8LVDu1WgzE6XyWFDQjpp
PzkwU5F8h33t0vZtprQDRcSHLyqDW2filsJLcphp3F7cD7MVxjfCegT+J04a7MuEYF/DKPFKL21h
6YRuWfTNin7fHuXjQgTDGH2lZSBKNGgaX/KgrOvT/P/6L1BOm3CrseEyLmFaG/qA6tu8ugumuQEw
0Q839ujaJI2gUpP+SpEn9nnwqoOYxGOe5ScJnUg4qD2EA9+o69Y2qhE72q6I5DC69tlFdCrsnZbV
C4SxzrqJfti287mBHMWQ0Y2s+HFvAGtqxJHGHoextnH7ld1QxR4jX3ixnGX2VcGxKwCNlInxnk35
YbbpNxjs/B43kfQf3w8oMbGryltqWmYVu3i24//IvE/4wE9Uq73d9ndlPz9XoovhvgROnDwKgitm
3Ao8MwXIZtKCUAD2Anr7auudaSWmmqDWMFzKqquX+hIJAOoapNZYQtetH6eNLbSSF0zQKnW7Nsom
q7qMvTwTSFOA6H70lz7ptx7lVnaPiVWdLLcGUCoCNEtD6V5kr43kiaBAXmSJHstXyeRxEwqyciJM
FeOFd4Nb0XY5o2+0s3vyGbSSE64jn6Pis9U83z71azMyYgsPW1vMgcUuJAROr5RPbauA2UNtOs/q
ISuaB9YEr8MWXHBtTkaMgcFDAY7R4JyhOAUzk/o7aBejr05XsTqwAW/P6WNZVOx8I5b4YdBmIUi3
Z3QjXyWE1adWRdAGICLJ+UlEIp7QOfRZl4AwyAFvLu6YXz/3s/154xespIzACDO+m/WTxZ3hItGN
LETlJV3VnBoJTjNxEwhsfBvYnNj2MAJb291Z0/yaQSVjY/Trx/uf2xXmb0Qdz27GgBKOxnLXPPh+
hgfx7D5QzSUifkKV2FeaQSCTipd8lBA7Bsasj+5liD8OW4dx5bSbcFZLWTM06tvxspQhvOXBI/Fq
NOQGXKdvz3JlK5nI0wEFIOSkuL5Qz4G9SibvkPtf2s5uEjso2mMtl40zsjbS9e/v8n+ru6bFm+d4
YTYdDu0VdCv7a0kjneYOhrdos0TRRq5fWzajstHLUozoGcvLiMKJERcKhPOpdaKvtxdtLcmbuNPW
17U1skhffA0zKEjEVFdSg6J9GUOZz98V1pzQIHjrrV+ey5JyrLbouSs1mwkx7Vk5BbC5Gy6gp5yX
GsRGETjHNqtOQeb81l70NlUbaXdl/5uIUo+V7VjZRF3KctJJbgsoqLKND/Qx8oQS3wguE81tVQfS
OQfkW9F6/0Zk2UH585571UMYaGQ2XOqtwjlZ09aNayVIm9jQIGitoe4WcQkC5SeM6WuX309rr0oy
hI9z0zPnUBC0alytqi3Z9Y/7zpipEUaszmJ6gQYx7nnLSUcU1zzS1kmRj7vZZdbD6F6hswWBeyXt
X2tWVUnQTrGr2S/a5nh/7rn7BsDZX3FxKTGBpNApC8e2teVlUGMIw7jga2brnS7GXR3KMtncPivn
3USSimFw+bQgSbk09cnPfHC+BxzQucVnsXL+Mn6ZYNI6KGGZF9HxophHYzCWvbgdfAi2Wv4PSr35
5A/dRrtt5eiZmFIyRwMYmnN3kVBveFR9P+0HH5B9GIraC0kyrxl2pHC22EvXZP5B+jFVfjMW2H7t
FfISOnd2yw49usFw301zJAFaX31kcoiVt8dGQgurzL1LP0B3KHTcjR+wEkNN0CjVHesDz1EXt1In
QYY7LrrHmRafbsfQlTLThIjyJSLQPGfTJYMJb0z8ytpB6S3c22jx7RjM7v8uwZnoUEeWrXRaPl8W
2X+ewqNa/BMrc/SgW/5Ll19uz2ZtsYxKRVXQe+qKcrq0wVhdUJ2JEzSU9MMkx78yLcG5NeKI8qhq
RpgZXWy7SPU4nKHbs+sy/hBtfZKVE2vCP/sKwa/LuxlqJBa4jnnT57uO8um7rlGUz+W041XxcnvB
Vj6/CfYsAEkhDJohZ+W21l3Vl86Oj6W6h9YG3W9xlNYGMUoOe6bQGeBiOleQjjuVbAgfPRDXdoDn
MghnNFtOwGvjXP/+rrSRbMLlEN328xxBEr2ZKvtz3uHOCuhptTzJQEV0YzevjXTdf+9GCkfZE3jL
jGeZ2+OlnPypBeDMJvdVOdKDXw7+X3EXKTGRk65LRATvmvHcycPkTeFe51X9NWxc/8Izx37mrlX+
hNXSRrGxNjHjShPBuUhG9UzOsCIMqzgEouywuLXY5axzg9iax3Gjrl8J4yaCsoqmVozC0WcXPdnY
nsc91G0PwdBYsE0Oj2DK3dnTxlvCSgllAihVl4ed79XeWXUeJFIql4Mm4kggU/Z/d4yMoFCHleI+
kfosAw5BDQtg0D5ACy9Mor9se5rwvqarIy2a2T6zclD6wiLEgK4IhvrSV7n7enseK7WZqQYLSxOI
HOWCn9voUozjbxa2uE7NQQO5mPzrNA6ww4QRrJX/uj3eSrw2xWAjB3iXKh/gKgmVAQV1zzqLC0DC
CO5wbrnFTFiblREXyowsrl/r/pw5ThDP05fxKlLc25+UXl6toHsoNH1jNfBUt2e1cohMZB51BE5R
YM/noRire5STGnBUvPNcPJcOkGm20LG7PdLHKkFwebzu+HeBiElvqJwSU3MUj7v5B4RvyPBm5d39
AvtJCo5d/xPqWw+IHt287K6uvIV8rr0xzgDZ7YIXmfcnPuWXoN+4lK1kL1M6VqMOavUg+rPKwr0P
s3uL6MOQOc8OnX79nS4F5m3cWwK14IW8952zJO4yP7EaeKykgUYQniD6yubguExtdLq9ymvf06gq
KuieiaIpyBkKfS7bhS76DFpeRbjV5Kg9CbsuuT3Sx+jT/+PsO5rcZNqufxFVNNBpC0JpJE0ej72h
HMmZJvSv/478bXzzClH1LO2FeoDuq69wAp5rFkgaA7D1HIizY2A/h+0L7Giv3zCFEop9sYInPm3r
IAGrzdoEAEREV8ZfPrmQm6l44hkdpMp0fVX/qDFGizprYw7pys2wEEPn6EYh2ygNbJYfteCP0RSe
Gqf8fv+pF97vHNsIf1So4taIApnpYII9Ksuboly9W0A8HqZIDyu57kK0meMWedY3kbL66Qjj2nFb
AhX5tejgnKpTar78b48yCzUhiMJ6IgCvkTwBJlEmEOiyOZl+o342gKlr13KdpWe5/v8/Bz+1Yelo
T9Q+DorbowcyTD7sQJGzHrVhwUz0/uMsdVjmgDknHGnQsxRVedh6wmCxF4eQHAgciGnD/+oE0YZj
Z09ofdDumTfmVqdr5PmFBGGOjYMX5BA6QwT7p5ZwT1msA6K6QFFih8+hmYiT7nEaXVEUa0CKpXc6
CyqBifyrZ42FLd5gWJAP0ZVEy/NvUZY2/fb+K13a7LNgUmdKlZSG9rFJZfIliJDcw7PMhq1iwzfQ
h16bKi6tM4skkBGhpuZleSxt58lJpkeghy+j0rGbGPna3Jf+JYncKI/n8DZINJtwiaTlMazq/M0y
kl3pqI+og8dRVpmmBzPM8qRCB0ggro9j2Xhwp9EnSGvnGmA1Fn5AVDk9JDRpPB600svjpvQsEsVQ
XWx/0RFjG6toVer1vAEmkDwHDaxVojp7v9qtutDCgNKXMguIQlv0iLn8phr6n3ykjxPgwWhrjuIJ
PcL0EXjGcJNAxfTiJG185DF0aKPIOGTKeY3hVp44/TPquS/jFI3+CBFp3lHm6gLLghNiDG/YaZD1
Ymbodxot0rQBzCdrqud0Gis/CxU5ayPqD0TlW8ps7J94ehjRYdtqcAba9ywYAWxs4ENpZCXAT1bM
oXRE++PQ2kfRO5ZbksHeVZFTnIim5bVd+Zigmn2UdRA8hlBGMcO2/5pM1q5yOgZ7nMD2ads9EAFj
EyhyHhyVPRpF326HqDbeeFOO30fp+CUzH/ICVuxmUPE9MWIVbklCD5mIoWEXctKDjjX2h9Ex2tGF
mbeduVZAiz0InZBXDE5xqE5SlQ8E6FPwVgsU8EGwo0ZLQG+v+4vJwW2vJn2y+uK5cawneMo+9YIO
Wx2meb7TfPSjrpOjVwQGLsxkUB5LZPYliQGHjDtjR6g5PqV9/Wwx41LJuNjkZfKuAcLxOAUXeqsr
2KNH9luFEgQmss6JZhCdRIYNS10tjCenCS2vmajl4exO+47CPVikkTg52C9+QqaTAc2IcgipR8Ig
8AS+PkQ6Kd/UKRt3AfqAe2aTHR8LvjUzAFMKSWIXzRzpgp+nyIHnTLK3LEvi1LOchAArbKJgAR8K
OCgdw8oK7QY4xbV8dNvAqY+iAji/AzXqUNVTdwpkdymxGa1RQ5dOAsWwE40NgYS8HaiX9xPkt9kJ
Cn3vQzftSCpU4Zd97jEHDtQvbdip00TNcxIGg98y2noRl7jzidO5vYbAAIU4tdfV5juxtNiaiaLY
aInMPSry9Mi1EDtOQ48JODE5IbQSNaZ7LVpWgcALrdQfmYppk3M+eBDLUQelbXNTO4y4IftbBmhm
Qg74t3b0M6zds+ZJwu8EPfe2CS+CjCdrpNNOos+ex8D7wZ1Wu2Qaz1NhBG5oAq3+kKQYOhRu3/X2
MRwz+ukoFaabRqBQ1y070aFUmaunNP8ykLrDS3AGL1NETq+2UwOFJULrqhXylTvlIcWo6BSnVfjZ
1lA7VZZ8qo2k2mvk3A2PNokkB4bujyfHftsmg/WIHiTxa9pAVASWy0JO007EIbyxoBwA3BP2tGdO
ztZg4ficBpGxzYcYYmH2Q5gMP3jYiwtJrLx3AeqfHiYN6QiYZUNAJo5juktIZnnlAD/0vo6OuWmz
P3beTqBnhE7xWHApgWmlPNbbuo/tE7WgCQPME2rePgPALJYWaL3KBiAa/EU/NrIAImsTEvsp+RZF
8EvLbMgx04SVv0lQYKLdp/VHHJvpnrRF40fMjE+9xhAX5JnU5ciPHx2D062FAQXNKc6G7FGNagYV
CmcENQz8FFHbCDOBs4fu7XcOV5UPadDqKDvMtt0CoqobY+I4BQzEUPwbnpYAVMb+OMBH1ywhOnsN
ygakUI1KvkdZVfqixS0mcFviTwgbfItoDP0pNotTO2WPQSlBe+OgaiOEQ8eo9mxY2Ls9HHr3dTzk
pwrhgOjW+kpYtS/SZo8NZjyGddJsAx69RWgkAcBZ2V4JBnbn0poHrlUbOM5BrX9VhVNu09ZOX3uI
XbtCDeEnMeTwmpgOg9maMs5miX6nN8DgQX4D01n9NJwrMrSyi/otaNRvkSvjAb3PDjQWfMqQmuoY
Gob2J3zRDTiP+iUtar3t8qjSG6PI0VwSTf+zd5p06/SMQLk6f8iAsfEDqCt8u+qQ+KUFyKJnVpYv
NbwZItkU+2psnrrBih7TLmcAhXZI580GHR4XHHrpiVR+G1oFukVXx18yjH/KY284/eTBZbg7wZpP
cs+W3demNYoTaCP62OdDyI9pKya3blj3HaOEwitkp5/ywKFv0h47t+lk6Qawu4BpH4XDRTuGlxwK
fLimBWRUq6rZy74SOw3++anPhkNPSXOsuY58EtXOUwrWz8ZmvXUwpHloI6vybQpksTfl4RMbuCxc
7SiIPUBPItoyPv7pS8n4g2Fmcf2NY+jgpWMT7mjFvTqXzVsfZeSLiU8K0F/+x6nAIiydilbvE3fg
aAIFpdLeiMTinxlE6rlbm6a41HDcqQwCWiNl5W5k8bCrAdqG5ayTfkexxHLMUeCBZ2f2n8jqxEsJ
/yKvy+JfttlOxIPIU/mppsJEr16Gnz20Cvw6stkmQ0Ame4DAeeIip8m8KFYwMyxix/STjPSPhgo5
yKa5gzjZCfswptYbxhzkEEoJwXLQet55XU2PRgJHu66gOYz4nJH40qL4XFAPyraFIx4hJ6+fHFNH
HmbYRwS0K+4rI8LZVgB9J8eiblvQhioLkknAoDW4skpIe4eSYNqfV0X7EEZjH+x0nqjngQ/srUz6
9iR4X7xzOMH4HbXDjxQtDyQIqhq6LWBP0x4o4bE8pqRMXZPYEYV3UQt7PRUViEFJVrpDZYxHQzsF
5tswdgQ5z48DMMtsNtmboXTOsHumrjYwNkqH7N2BNfKWlMFzPdnoCkVZk+0s3KTI66bx1VZYIaUR
mntx/R4gEfPKrC6epjDBl8u5sTIPWmg4zOkPRo6yowUq96jMa7vcHkW9U2H8K695s+GktSDb1+MV
3E/fF8rgOT8Krjhd5bT2cAwwTHyFRZua/DRN4Zh2//eXJrJzGhT8lpxmEtN4rGR+TgE6RvcaKVRd
57CkNkTtYe6cu3UPfWenS4vXNGC//5elhSlnJUNeyyyf6HhlYMlNWFsbHdeQNi+PV0nR1CrRDg53
YggO/Zpa0s2KS5hzuWPhtKOpyh5KF03WgkHOkSpiPglV7/uPdLPzh9+/1pb/VMkMximDo0wI2SH/
3bZVDnWg5Deb4AJphds6M0u3S6BjDzLv7v6KtytmLHndpv8sWaObEShppwCKpo+apq0/iGRjUH26
KkBVNQLwOBQ7Mqnv3O5OuD38lZWvn+n/lGJY+VoJ/rMyVwjYQ4iVGx7u41gVX6G3NUEvwOw2QlWh
G9po5MIer0HV1DYuIoW18p5vFptY+vp9/1l6KOLSYD1ITl0lf0NLwI8deRSy/7WqF3i7M4Ylrgfy
nyVY2FBKWZRduBpSL66G+KAAiBvHTWnCxU+puvdyUvKdNaI/NXDMzUa8+2LyBzt75k4HBF3a01M3
9h5Qbbx4RNcMfNHGgIupCNlKj2nx+88mKKUzAS+bgD9OsjJzyQjKZ2HgWosyzI3bFOK5QKkcotAJ
txWofy7uNvgf3t8CN0Mh3tGsgWF3Fk2mrIO+N4n3QrKvIjUe44I92Xr8seoOtnRoZx0MOg2JSuz+
qsZg8ke0h8RTq7Js20TWGgJ76UFmkUjCMaiGpirsSFIgUxoTYD6IlQbmqYfkv4eO8uf9F3azxySg
SPffTdVAXtYpkgEaMjLwa17BoLY59Z38AUT+gYE8tEooXjghc9Q6FF5om9bgLJcUUgEBsHswZmXp
9LTKJVl6llngEY2SzAqZcY6t/lWTZISeu3Ea812cbuOgfYUV7MoeX1ppFmhEi/kJR31yVi1VhyaH
hzA60SaazZS+xMDJQPoEinNhhfH+/e+0sB/moHWu0etBfyG8UOVsVe78aAj/1Tek3NbJBNf7le2w
9JFmMSYPbdjR9mF8yRy/LaeXqp0ml0N0CVihlbHn0hKz8CBIU2EbpDG807hLVPM8MfUnhIKnC0vU
lbe1tMYsDFRjBoh/DMl2GDPoDWT+OKxBjd+SN9UOYyi+v/9RFuLAXDYZkntisLiZXDJArkk3qt2o
Gd1MZjRu769wOxnC+ZzFgbDpk8quwDwPYKPMoWmY5cWZ0PQR/NwNZgZfo9T2TTJeVk/RwkPNceZ5
DaOb2mpBkcqiHa+yHqkyc/MyFysf5zaSXZhz5Hg0VZAhLsFVTMrhoPOauTHgg9xAIaDNDYf0NG/w
oKjHoN24w0vGn6Ct71fvCdCjmi0NDYjHrWnULOyVOcw8qkZFQ87ji4gCV8c9bOTDsHCTkvpqra++
tMb1//+9uklg9w6E72Fca4SFZ4nJgtkwdNRQUF/1fFDBt2vIjIVIMceZCzsfGGifyfV5oNUSPRkt
2gpWtoMJNkyNVyLg0hPNAkWBlNLETZtcihAd06GTL/VYftopARZke3/vLz3ILFAUMOkaO8v6/4Fi
aowHwpynPIFnOhpJqwn47QEyduMsVvTQljJkROOLduqLExO3wISgh3ZQjDIqJIe8sH+NNNkHEyrF
tC8PWnXlPnJY70fNA1zdmfFtCqHZHNXw1ejZY1RW9kottHQWZ4kGr8ARmMBBugg2NOBYwJE+biWq
ELW7/46XFpiFl6mfoqo1IVk4tCXUhccHkoKCCQj0/Z+/Dd0X5hw2jsJUo7cJNjTLrfhIIJ4nSeOh
YQoCXroVvHbTpA62cPnZVKirXFjuehC8aEZzZZ68FGzmuHKDOwnvkiq9cItjIjPk2ykRDwVkFShr
fUL6LwBQSs+sAQntSfmlKQO3imH02oIfyn8aPWQpwKhZeSFLSfxc8rgXGg50E9TZdFNuGQyjwokf
g+jZymAKX/t0fKEnaZDncRzAzoq3lZVvQYTZGynIB44F8kgOqJBwMWZIwM4doB+RGtVKI2EpdZ9L
JVtNzDGGwl8nqL1LnRpZJzsQIDZ4fmktG5IE1uNodsAsQ2PJXlv1eqBvlG1zELsaMJ5J7CS7WJCQ
rNyxah4wan92phLimVl0lDXElOFE27kRastDSmwcN1Bqf3BYOO2LkrAVmbXF559FNctumzFFq/eS
lWhayupJ8Ki6dvM3HeF71UMGB/VXmpmwxTIeRy2Cw/2DsnAO5xB3YmVlX+clVAOgHWQn/UmV1vck
WdOYWpBZMecodxPM1JTSNL1MIWJVa5R/LCerca26U9YXfhhkKFblrhPpp1bO7yr7rTO/M3LXQuPN
v/+Mi293Fs2knQ1W0wXQZ6NlBWqKz/Pgj5PkR4BHO5fpfG91zmk0oLAptKdysIFXVl56vbMwFwPJ
BconMo7R+ei781TvoVgGw3RM+WICfmf7rGXw7SqdrIzsizkaG3DDfqYV/8it7P3+H7HQiZnD3cOR
BJh7yeRSw8SXDpiyZHRjYYKa1+KZ6GKPVsllNeNYuDznoPfByUWoFQj8vRTf2qi0IMxo7uNk1BuY
tLRQ8MAs5f6D/UUw3zi/c+i72eXUxiwD+RyDAUMSmpEPttkWusfJBn3/6DQxsHfzONiMTjViuhWY
H6VC56nEjNxJ1SUT1QntmYOy/tiU2gATs9odU9CZOe6iBwSl9xDqaK+RAfl024weR4c+5pz4qi53
IdxoDwNNzUOWRTmGWlfnVkheXmXWsee3Yw2JKgmq4j7tiswNE30GRH/f9QBwOHQ8Oc3aIV58EbM0
j9tay6ypIcIhi22re/WEXvdepbCILHX0qwEaktZoqksI/wy2BqaUSrqpIZv3ZerZER1rjH4OkSle
4Pr0pjp05ScWBufQkKVfsWFPKe9cKJNe1PU+EFK7SNR9lqrXUgyf0p72sc0emR7SvUjtE8Z6DyZq
0H0KPQwnIDsHJp8Rs59xuT1ESrFt5HTfxmawV8LYguuBORdTBdlpmgID5QpG3ReD96rxijpgrwG4
nF/qMm/csG/GU6mmr5XO7fNQ0PJnxtM28IIBLL8Nj4fnGEe18lJtdntSaVzUXWB8hD34ZmiSogcc
2NZRTPUPAkxdDXtKV7W8+12a5Wua5muEt6XKa057gGJlo5Mxiy8gOT0V4/Z6I0McbCs74iU9/wbF
38mNgM+CKfv9g7SQU8+JDpbqARysYuTUFME/TKHcGT3CXGezGhWWVpil1GpwoCBdog6ZkvxgTGzL
IYtZjsae8jWa0VLgmaXTqHRGJaiBUsepjmiI+R3RG7NotkyEj51prtQft6nYsDedXSY0MxJUlnl8
USXMfGHivYtH8Dcw5I+8SSJ4OydGT1OuFEZMP6FECiKcQB/j/qdaaADNORA2zqDGvCyCHNSAWmTy
ZOh8xNx+dKr8BUCIVeXbBW1ac86F4L3dj6GSMTAhepdjYB+YwuWs9IZnWyaftXOxcushhDJfinQh
FNF3ZJYgMzutC2nELWRWv1hsLdQvfNw5WcKkZOBwS0etHKutGMJL3JsPhrIBQm08e1WhYeHt2tfl
/ymXqYp7cBrh8AOeqQfsNbTFk+Q97JU7FAmm0XJ7DWST6USuUcvHMd2PgNfQTyP+Q4bjoPsD5qKe
xX/e/9hLVcxcnbqwJwF5XIjUFNGLFcQnXdhw8wi3RZvsJ4hOOoKer/UMKa23IjAPDhEXIGZXstKl
lz5LSgdAbkGDmZIL69UbneLPJIH4AOvF21iQl3UN7uvJuXGN27PgkNV1kmY13npCa6i9Qs9Y+5Es
Hi0dfUCLY3RNidwU04KrQM+hsscvK6/3GhpuLTwLGXySzgAVE+SF4fNUVV8AY3vk2FzKCC9lnrwl
ZvvcjPFHo9XvXtePhQ0fhPtr/w0Xt9aehZFEswHSxwZkrJvvQJFtSoZ5N4FvcM7YpYo7cFkMON0z
lMYhEgYACYQLuxA0V6Kzk1u+JX6QNjiIOPdH4HSgAQ+zWUNVm5YHR6s3UKnEPNphjf4yGMqFYUPe
QW05QCbwLscUExsoZbakvATM/OFYPVJCdUiBzHArMLr3ZUUzAPaFX41R7/XBy/3nXkiI/4IZ/zlh
gwBQvFOkvtRUjq4diCOR6ffVHuJ1a954q3OqBuOwY7IlfL/tKShhzNf6eMVrEPGlH79GjX/+dpNB
YLQuxvrCEtq6VkgP3ChX9uJCkj6nY+ge4p9WN8H6mLTfVdc+RPAfhsbHjgWAJ7aJ+eZACCuFkuHK
BlxacJYy5hyWkgOH1zJUKNFikj4ZAh9CJlE4HYxMbOA6uV215lmIJHNahsLcvA/6oL7wcmCAg2SV
h/O1iTmDG/J1m9r5GGzu77C/YePWHpiFLSvLHNPSMIc2cpl/hxv2ny6f/Mkamm3SC+TeaZUeqYMT
Yo4QU45C4ydwJtO2i+3Eq6GBOI7mhHlhrva9lMoNa+0bPPg9pcX0XJAJkCdq8lPKwt3I8Q8bZvbF
mNp7OrGXwmwgNBeX7wWQr57MVNC6UKll22BsySZW5ev9p/zLC/o/T8nlnMtd9RxOl8SILvD0KtwY
DS93Sr8LYPryIOvQ6c2+k+INEg7ofJX1e5V2oXe1Imn1CDXAdvAS8BTSAYAZUPTgjJa8dVW+MXtJ
9uBTAXAANNID9Ks2Q6NdG1UCMLImsuhwLF2LD2sN6ps3Lh5jViADQzlUtSPg66zLZ9kZX21DHwsa
/ukqCMvVZNytZrm3exFczgthsy6VNFISXkca+zawDjxhXlUVfqXi0k348HHVtTDOmBPnKVB4Q/Sr
M1DDrPWVb8YPrD+LH1INfBwI1hcBA8qp0F/taFWz7/rCbuyHeS2cDLkxpoDiXkJG/qRDAb9APzIs
tx6KzRhPwKOhI59HEIdeK1RuhnI8ziyCEMOqmnxUITqK+UfgdO9DEHZei1br/S1+s2bA71/X/Sfc
CgJNI+hlhPAplGiVhH42gpOjjCPSy5WR4O0kF2vMYgUNi5qFcOK69KU49z1mMGSKtoOonh2reqxh
YWUD6U1a/qdtx7crh8vps58jGrl5W3xaMLFN7Y1aMztZOAxzRrgwgNhDcAwvNh03QE4eAo2ES9vx
K6+Lfd7gvlbjyqMvvV3rv2+3LOoOYnu2PAOYfiJJu7WGYDeW5GXVr+t2IYuXO0txpBwS1GFEnsti
0xvVOZyS77lqNzE6L2mQ7xxJH4aMvNLkx/0dc/NOw4KzYEJQe0TlMMkzWisN/ANSHypEW5pI5TW6
fi+1SH0Tut2+CKh/f8mFTzbnZo1dRIk52OJs0yL1air2spYXVkC4uSVqG0fm1RPSu7/Y7XqAy3lN
pjWc/uyqlOeMJC+qTF4x8X8v+mHfTURu2wY4F2Y4D33yG5YbuyHNz7YC+iR8v7/+wsPOqzDUN+mU
6EqerUBtrOaniMJTBlR5ZKgdMMe46ZT+H5e6ZhL/HH4kbXmAjg32Dg83UGWU3+MaDiF0egmNajeA
GLUSZf46mdwInPMaK5EVeKjBKM+48c6VnsDH+DFaIMt8y9LCHTvwK6JykxcfuOYhPfyZJ/wAnuxz
G06/y4ydRZT+rHG3w/QqzOOrFuoKw/Rm0oSPPYt/VjRC/69j8hyhgWHUgKHXwCmgqfh0jQZxaz/f
/6rX37v1AmYxkONjQk7LkOdQjS+NYX6Gmd6tpn5Le2ZW3I1GVtmhEvJsOsaDbNWOCfCmEUiNnDzp
gD+t9pgWrtc5rV3AGRpCpzw4B0CM+x2kVXd9YdgrZ28hXs6J7MM4ofyPdHCOLGQIcfwaxBEc5GDn
Cc/mlb249CVm8UsnGcSN1BScuaq3V+9fMXLtFtjsKw+xFJLn9dEEjQShYXt3hoMXvU7PYzf4GCh5
AA30uRYN6H1RDipGPXlDuWbsshS25tz23EphU1oNKGjyZhd0YBKMYw3uRvKe83bwxyj63XLTQCqa
O54xNc2D4zR/uhSqtAl4afe3+cJxmldYE4311CMfP/ep4NJNCHTSag0xG/jT58zXWVp9kRh3rwo8
3WxrcDnn1gZJrgEgzwWEy+PH2s79vgNZDfcej63K1Ul+vs7Z4qwHnSnZrh6DBV6gnNvoYNgFvkiS
oHsPdUH43zQXGats01q6BfNDPVmR+aCY8zvTqRca4jtkW9INK8LOT0AXkgySALry27DZEvY9YyLw
ohRGHzBYgaEpRpFoEBAi/YFXhg9JwUNnhX5aQTqNd7BPyBCZJTW+jm1XrRyLv7vzRoSal48BI1yx
ygaBxTQGsOaGz0qkxVEOZV67hVEc0LF3/FxkGBx3CJAbikEmqeO9UwLHwyAjBIJjfRjjofMiM7K+
oJKxgf8Mzbja1EJUDxgBxJswqYd9r7L+WEuIlsI/OdkokkzHPNTwGUIrBeJmUZyCHAVZ8fu7ciFl
mROj21FjNNem4hyW1nsCEpV7bffDJ3vTD4FnjyE8J/h5tQRZiMZz0QKESOASOK7VLAV/TnwhQbUj
MYo7A36OzUg3fGIrCebSeZsF/ijHS9ZZi2Qso4BQeXIqXMM8gqW2t8maotnSItZ/04Se2RbI8J08
j7nYX2+VsYxBUBk3sS7eemkd7n+lpdc2y2RZYrUQ6cMyrTUdeej4tsF22G2QTcNcMKN+m5A13vfS
WrNLQDQxUVFTi3ObwJGdjlX8oK+EJb51rr4+dapMD35mbQpayPR94DXAGKHj6WJkb70zMo9Wz2Pu
5L41Cc8p1pSEFv6svzCXfxKyKK4hPZsJcSa2cYKsfuMGCkzFvobkRbiNpXrma0SMpTMxS3wcOwBZ
JuTiDHslD4Y9n5YOIagrz7kxPdtGsAfjB/2ZtUtxablZ/pM7KYh71xQeEmI/lTltY0X2BPwa3BiQ
USuTa267W43PdCFP+XtL/vMmleZhnClkESEY7559dVTq8xYToxFOoybsRkXTmS6DlA3wQNWGsegz
pe0VFIGuDiQjA7is0hje2RDm5OQpaKuNNnvtUQMgU+40j1lhBptIdBtNH6DJFGNW0b8EZWnuh0AK
LxDxr4Zm/hRhj+michtwTOJSv1pOUbrguKZe05Vf0XJCyT1VkQe9DxjaVa2fxfGpoGwD0lS3Y5EG
H9OOEXLbYt+2ApouQe1aQK7gv0E9Si2wqSHG4JlcfNw/hwvHfe6aA28nhVltws7czrKNQYAVqto3
M0/3PdqWbZ+/3F9nabPPznuq2hpkOkbPEMnBS8qE4WVX78KERA7knhk08tGcOABQHK4c+9upHyAv
/w1kJRuz1CY1wYr0twyjF6eONqvQ59vvTcxNOqx+SIIQE2uU4M6TrGToOepZ25XlZQFa2Tpka3JM
t8ejyHpm4QsyG6wiQltnNeliF4a6+VKMGBKG0o59kKWbjRUiLlHljkwA4fTmwI7UFZVa2SILefpc
FYFbadxZgWWdp676PaC+wAQXBPT0bbWiIbe/FYxn//utQk2RzGJUfrb6ZsunMNgNFB5JEHUskVfv
cjVtWIOcvQCAejPZMLqcxIvZB49OJsCmJ83m/i69/VXBwfzv39HpICqqKLbOWQXd6NawLlnQfCbt
VwjaAk0qC9u/v9BSAj9nxlljAYhSHJBzW3m9DdHF1O2DCtaMVfwWBAWgLpYHNtxW9yUAJXw7jdmR
5dkaqn6pczu386wU8DS9E1lnkyp/KoJP1OpwfA/QWre8RDqYlYWYusexOzXyqNv8G2PFdugczwRs
8f5LWNpYs2siC8BsSpzKOhcm9AsomDcGfA0xbHInMqzhVpcWmSVNTVwKiXSMnKkFZWknzq3XMhkS
v1OcPgDT068kZwt30NxsqbEEa0DXtc4QUkDuD3uzLILux/03tXQ+ZtEzhE0ucSqbnE3tPJGme3BS
9kWAgnf/55fe0SzCFLWM5eQ0CJUZvPu67i2c4j+0gRTxsNJ5WdhvQs5OlhJmO8Ibk57rEDseuZ/n
5DGcQXrojoqtE017ozFTF+IxH9q8opsyr8KANY2Zn2UrOeftxwRl7L+nm3dw/AaZnp77ojnmI/VY
WgH52V8QM++/yNvxQ8x9hdJUd2AzTIAQpNU7Q6bY9PowGJgROCJ/pnJYeZKFOwECG/99lBL2eagL
c3oeetFkaGE53Rak594TrP6BUk69CkNmXpl22k0U/1mpEpT+IJ+kSwp4Nv1vjzs7Wxk60dC0yfBR
wcoBvv1sonREqqLOTEHMy4nWYMVLX25WlExF35QkLbCQbXpxU/9pOnoyOOofkbSvts5+NYl8NqBs
DPcErwEczm3rBGby5Znw/gFSWS/EYPv7T337MAo5O4yFhTq9jhrrzPoJDnux8ZtotgNS6P7P306e
xZy4XHZDbAZhYZ8bXRwKplySjw9D9RLVPxknv6J+Ov9vw30u5pRlu9FwGRhq52yjkHdhMHtkhX66
/xwLZ2FOV+57S6NTAp59GmfPTdf5EBb9MJ3KD6j6ucosWToJc4oyFV0F36neOU8cSOQCnJKcFhcG
4Tm4aY8bMUjfMtPJp0OzETZ5AhId7ksB/bj/lAtfa85TZlJ2Leg//Cxrvh3Lq/cpMCYR+r01K9EK
rBjceruvGiTalf1xO5MWc3qyHMLBNsG7Oqc1e2kY/WoF8juGeC+gCHeuE7Djdah2/+kWtvqcpyzg
52lFRsPPRZJXLmXq0TGbj6RbazYsdE/F3FBrNCQahgBnn1suN9Cr2ASG43MEj8DSmwYK9y3BgEtv
GSG7+4+0EErmtGImBUDOEBQ7N3R8hR6WnyEwEFM+ybxdueyW3tosQDDLkbCMwhJiCvoNTEK/XNuS
GD2olc+y9Ayz+1onvVUFARZg13o6iPKHwlaeoxvqwmX1/ntaaHqigfvfK2awkR1GCcO3j5RzIIz5
FvNVOz7bGc+9nvzKQXWpYTxdZgN5sxERvcGp/x9nV9Ycp46FfxFVgADBK/TejZfEdmK/qJKbhF2s
QsCvn6/z5GispspPM3eWltFydHTOt8TCDS5+A8PAHhJAkEcLJwsUFwKFRT/deoPzWrVWKAhzN4PX
/Zin1ty61tiFeSefOugPQUAsxI+FpruyGh9zFaivspWd0Z4msGFxYPrWiryrxF7VpEDkejVk3RAN
CC3OvEeTWqKeW3aWtzdza81Q8a9W6P+XWn2qZD5VY8IK2BGoR6ay30sLYlwgZfmgRbmTCIsUt/Fs
Nd0JYilmKOHMfmALhDFgquhRz9wvk3jzh2mXSyd0IVhT1+lpxDwlNmQfzWDkUQ5szGLMP26vuyag
qQ4lpQ3PcodRL24zYT+TDCJOaP2e6GChQgvnqe6YVssPUUHqYQE4Ym27aR5EPr3u9Xc1HI+m0M/L
bT9ehLTORpdvYUi0rRKxB4v5IgtRfssQ61Ef5Oem2Es8xfxyjmaHr9xXulik8rLLLPDRKRI0Jonv
HQT/bg3mi9G0IfgNkCG1IArTTl2Y+sUDZ421cs6021NJ5YjvigTSxyhJgzErOi8N6dRtUVxALHcv
XQKhfO4DIWQ/uBlsuVH3vb3QmnuEKskbxPi6zqMNKj9WsS+QoloNP4Nu+qVup99uUmw/iUjyqf3v
0rpZCuoIFOdiHyLmcK0aITOV/JznNJKU7PkEev1qjq/7KiX2irG2k3mhbgxUGTn2JgQOCxc4UBfX
ckzbhDxbiz2FsyySze15vK7TR+dbCcalCdU1C2IVsdnPYuvaM4Z1ZbPy67pzoXK4U5NB7xl0zLib
LCCowbBegg68y/F+KBfY2/T3RgJZEGiMRUsBnaLFAfaWz5DC48fbH6jboSrJO+l4040W/gSIB0Qo
jJgwEnGgK+r916DwhMvIj8qc/fRFde56sht5vTKy5p5T+dyjQbwWDUw82KSEzFMJSY4kGe5dA5GS
VHT55DBK6AFPHJaveYDapGE8sdpGTc/eZ6lzAq1uZQqvh+qDTaIyuV0wqsG/nNyY49FeyeDAWLrz
+wSwOPtpIlMaWdJ7LTJI/8m9BwKEfzIgO7kyuuZQeEqI6dohbcZ6cePMaPNIjN6eFWzHy2IP5YGh
5pHj919Mo7yMXrsfcLlYrnizLFDOcQFk22yyfwFRvu2rYGVX6y4ZJfaIYCmv0mZunEvvFGTksVnE
zrhGWOE8dWn15tD5+2p5UYPs9FVeOHTvbHsoahpPSfnVSuxgC3y3DA2bt7F0QMgqKUDalTuea55F
dHxzneRlcii0JCn0hjIDkoqSe/k5mPrXGpDybcXpppntb27g9xEbm/+sxflTpARKhqT9buB2Pw0S
RmrCS5qtC0GxlY2kmzglvGWJZVZ57ngxg7AD/JAJ6LwTeEzV/dI027YwZzRZB9Dn6MotobG8hYnk
v8G7YEM6+bLF3LVuON959N7/zQMfnYt6Q8z2qbbfPKR/XkwGBlpt9Z1OJF7G6dEv8yUcsuUCe4yV
r9cFQ5UBju6AbOHT7cRpYT4jFJwSbm0BHwrtwNiTxdjn3DulRhq387RdaPa1FfMd3hgrk6GZfVdJ
5RwIJVhuZeC5bLkt9BTrnchsHKD091xn3+pajCG868PVsKE5tyqH27DR7YUYgRv3o9lvFkbSsDFo
u8VD3YyMAP6RRXue4W16O07ohru+Z96lYBC7g2JQieEgdwrBQdpHrpgvg1t9XaZ8T5rlQqy1l6Vu
KpWQlKUds9wcYxntdKDLNexd2/Rt8qU0bNxk8o/g/O32d+kyO5WSvbRXKF0gnXisgufZesUU9tI/
lcAEMJS9HVs8CpI9rz45NPeWStEWrouWjVe7MTON312ev5ZFht7ysvts4UbFqguHtX42F8s5NQl8
+6wexNjM6Zyn2zOmecGqGHIoiJZdzoPp7A+c3i9gUaNDnsPEAkAUKIGuHCddYqGSw6wFiTaqpOC8
BR3EDya5y9P0DLvw+7SHWRrMdULopp/sxt0AK3AoQbW5/X2a2pSKW/es2bI66tjngtQxq4utIeUh
dYdnL3XW817NLKrodPQWSm/mcCeG1yykqN2qcMOCmM2fDvt75Ut0e1tFqRseyyzilORM04vgMobF
997m6QHAt00q2n0zECxdeucGX27PnXZEJV0ySw4bYoZVKyzwjJrxPvG689iOT5kwDm1Co6EYUZwy
7y1wN2+P+bGyC/VV5Hq7uN4czKN9hhlSJJbjPEKOE2qc0Hret92Xyk66jWFb26KXZeg0sZxf+PTm
es2vxvwFu/DIQBU8zEFJ25epMYQSGfrnCkoq4L2eCh/qHsw7Q5P3Lk2RV5Qi2cCRBGH68fbna4Kl
imLPG5sQXk/2mfJXyI9vAOR/daCzhN5v1GXNGbDzh25e4ShqgpdqbpYHzEI7voDOrTs+0cp5NfMk
hq7fBWWtNfyZ7uSrQHZICgMjVrnuGRLyc2glxV3qVo89HzeuOx9NJ3vJivmOBNYQZXBxnNp5ZbW0
IyvPNYoOWpO6iXfuT24HkLmcY1CVYjD1t72D7HBwfgYICFLOZxRkVkbVRAIVZd65Rg6HWYucpUtf
E57tBEECYaw9L3Q/f73Q313cQ5WZXeuJ+dwR2eIqra+Kbx6wKWtqMtdb+YPni4ro9iQz/IAN85kK
7ELmVCgFpbZYqdBpdpwKyzbryWHzXC3ncbGPUFkHYq+U5Z4WcMCWLVszndKkN6r72Ej60lqQOp0R
C84t954h5Y2AATVvARELq/1WrWknaK4XlX6bm6JJYVtMzsGyYymEkbo7ZzLvayqRRcvt7aCgW3T7
30VHpss4qT37nDVs3jBPvsAmEIUBIla6broBlLfGNNpyqtDnOic82RUTi4ukhJWau3KP6FZdOYi+
JEU9swFkXDlFbPb/c4X7X2EPR2ZAL/r2HOkeDCo6O4DpA/F8Yp8bah9KGIig/g+XFdQ0cwsVlWUH
3+sTfFLu/QTa6Gm344Z1baL2K8FUsxNUnHYAExsffRrvDBXiJzmwnYn1d4I8CSe8WlYrbJqlUpHY
lSDUXUChOCeTczBHZPDe9NaLX7dnUffryoU/Vg0tEi7p2UrJQ+ctXyV8wVcBtJp9oEKRebZ4C5TI
7XOPwgNp/ZdeWhE0xp/Hz5kO+ypEN6U1eN/1gpPiNV1oSUiGp6XzudD+t+z/LvYmJYFjRy/ss5jG
szXIg2jK7WIcPzf16iGHLEY5zfV0dm0v26W908PAuGGbbJrE4XNDKMe8go5Ia+UBYnt/qAJAzJP2
nhXdWmFfc3WoJmABUt0RkO/lbGTjr6oPNtJeTSM0p0ulijG7SmaJVO5S9+2W186xYPwlMBnwmQls
zKiAe8ntSdJsUpV5YELmBwKtGCkgdDP4PW7ZxvvVUrgNELK7PYbmmKnA9SXzSvD35uky58HXaTb2
KVppqyFC9wXX//zdPh3ovEB3qcevC/g8GENwT2sJwE9xBP369gfoevF/4X3vxlhKUXQLtPEvhNss
KqunHrJ8TsqjVEIACtqt3iErs7e6fPWho2SDn+zx9nllcM31/hd59G5wlhaAkJm9vCQoyGwSK26d
q272tvF/usiczXM7x2yaQwddlMadDpaACIMjv1sL+On+cLD9cdp5LVmjHuk2J/l3wg3UU+1mNuUF
0iLAbRnsSK2muqCR2j96LLeA93Oala2jy2r/rsi7jzcIZNp9nk74+WFbZcFjgz4SMKpY6LuBiSLM
2fwzM5pdtphwgFlebk+6bssqscPp+rqELikW3ADYAczfqJ6tn4SupSC6NVVyhLElAWsqMV5M4cVm
cQwcccemzguDInkSfIpT8u1TX6KCXCsTbKOm8MeL5/NNl3X3fAkuCfySbv+8ZjOoANeM+CNhhTGf
oSt/gAyQv+/BfNt6pfVcD8tzYeTpypLotoKKYQUWJajTtrfPFfytRjuywMhCQr2rvClqzGxHPf+P
3duHvC7hv7Qq9HNd8g+eCCqgNZFdnS+o3Z17FKjDhiWhQIbDCDvXpOLRbKAg6/iPtIPc5DyeeqNc
SbE0j2MVyepzK11g+jWdayctv1MvMB9g+l2D+gNNW0iwQLgspGNqfBmgQvcgzGHxP7mo1yvv3aHL
3bQALnPilyx3f/g5YCqBF4zHoc/dvTM5d9ZQP97ePppzYCqxhIAmYEFQkV8Y2g29DYHh0Scwh3Nq
2KMEvDyU5vSLd6tNx+v5+mgxlbSDsiDgC2TqL8GchnW2N3m7daq4E9O2Lb8P9U82yQO8mG5/nSaK
mEoUKWcH3VmwWi+mWcd4eNtHsjT5vkmgq3F7BF3NylQCiWOC/VzWSXPJefac8+FomeZz2pENwO07
gE4fjbGHIQx98PJ5pep8vVj/fw5hifXv7mjkUginkc0F2UIW9b69CSqIYVSg931OL4L+HwnBrZac
eLS8wLgKiiuQUvJQp2n6VXbrx8kbVVG7XmIubTbUFbCWgsAm1t2UbAlWLq2PYyJV4bheDa3IWuT4
cVH9bovg27LAIIZMWTQNxp90mbq11f94g0ET5d+l4PAjzD035Rez5bUIXVKUP4Ci+1FO5vJrYMnW
mYd8azqld076PNhTA7K8SWByaPbkj7XwIseeaRPashHb2zvy4xMNZYV//yRofwU2G4bqAqg12FfL
3jK6Tcv6DSSE3maPvfrmqvmobicq0YPNCwofRlBdWqvbJX3y3Xbbo7XALS2wvt/+HN0QSsBIYQA3
wzypuPQtC+sGgqAQH96YlfltNUr8LQd9dKCUMEELmG+l1oBwi8JvCctDl+3mMo2G+fsYEIgQwYri
0mRwgjJjyBZC5/4ELYnISgFRy/bX/8KE7mTav0j5DYI0ZV+GOIldKiP8EwGpxBNJhP+l4bohrGKv
/6eyLM9Z/WMqX9q1cvHfdP6jz1BCkSnQ92ozbMYF5FeYtzjlPgfBq4CXO16/ICLuIOgV2iTfj461
z0CNyOccZrFgFqFU2nUXZ1m5vzRRkarw33Fq0sqjqIAZ052J7hdMuuDn83cSKvfFCXBl2+4Xz5Mr
J/4vtf+Db1cxwZCD9uFWXOAeGwZxSBrfvXOsSl4IyF9AODl3FF6pG9pZwcZuSvCHGV69bmstD52k
Ih7yHq13q7aOJSt+m4Y/7yZKhyM8DMtq0xeMnQIC5JhY7GAvnZLBVxKQhjPLxWht3a6HmERuAwNY
Edgyw8wMvtJONW9yeHBuAdmc1wLOx/cntKv/Pd0thWZvbtb9ZUzpjrr8gvOOxKhHojcfA2AeuHcl
jPUh5FVvH0BNiFNRhjZUEsdymfqLAx/6TcLhXujVRgSg1cpm0URrFZ83T7y6Olj0FysFM1KyV4+/
wLn8Lpl76wi/0mGl4qHhglEVhidc2AgHAMte6rHZQN3p2BruES6GqAzjKQPjS9+8g+4Mzk1xJhMk
3jv4vuLdjPdH4VGYt8DQ7facfpxZAjn67yp6XPSD05jdpRyMjZToMpXwksOwMw3gGt0cRWNGq/FN
N9o1tL7LJpfW4fOEPtaFVeMmmJqDcJ2N2fZ7IvC+MksY8mJU81PsSKqiyKei7oQHHsylKdx4Ngi2
zPI4B/nX21OnuQ9U4DiHyWUhh6q75IYBNMhdOfdHP3EPZvrz9gC62VLuNNEKFDR8DGB2+YUZ7jbr
wsGG6cf8QI12a03z/erKaMhLVMWMj60zTPZs4GuKepdbUAkdv4FNsclhW5jZhwTmp0lP4p6M4O9a
JoSmjLvFpVNEs3ElR9bUVqiv3H7Q0iggoI/zJ/PY7u5neDBXz6Q95LSJHVHBD2w5Zn51brz5t7VW
ftSOqlxWaYUOg+smPVIH8KZ5/wr9OiiTkZM70bfGqC65U+7agMRedQd9+YPruysbVLODVPi5EYym
A4RNfwmSMgx8wI6S9D5t/V3iNiuhRjeEkoMtS9NCaNdtLgbYFH6RnW0eXBbHvMcDeuXhpkmgVZDt
BIfbEh43zWUOpiebW3HaFE+3T4Dur7f/jRdMgu6VTHZ7kc0QZoSjc3qhuGaQUtweQBfxlR1Xg79F
RMDmuMlbeHf2nYDrhsUtP4ic3C/HjQOFd5il1GvxVjegstnkWNV2XxZTPJFebIO233HcaODPg1Qm
jGq7qsSsSb5VTK1pdBUzp3KKWxDE6IB0cuE1cFxx1j06nW+E09oc6lIsFTsLuQHvqoiLb+IwxfWm
/AU2U0DtQEKVWe156WXclrA38wsketlUvN5eO00ViKrQ2dKGtlK/+DIeTP8COZqTV08baaJMXsKN
RPpxGUCWKPPpQ990dAuAKF9Lfq7744Mkz7tu2HcXGVrdTs2tdow7x/oZ9OarbIKDb4iNA2frrk/f
RA4Qe8UhJ8LqU1OubR/NlaBibGsApaH1MJWx4XiweGbdTCKAwb8uHTt3VQuoxFC736A7/1LP+f3K
PGsyPRVaG0wCgqBQ5Y6p46HuBFN40m4o9a7GOFBnAdEsXDo8HU0ATHt7ZVTNQfGUy8/O7TRLfVLG
SQDZy8Qfo2xIv/POtUKPsa+FlT3c/jxNVqkCZ2s2OCQ1rlPamQezbjdw48SLiew/9/NKhKnstk/9
zK3iIDB2Uw8/i3F4rqbxc/FdpbJA0aJGv581MaRad4VDT4Cx12HnV/9Nn9SxoSo81pQit/pyaOKe
v9R0EVBLylA1KC8FbfcutuFqA0dzlajYV1q7dhvAFDxuqbnprOGBVem3T62DimuFY02VM5i1xbnn
v0G9JQEfoz8Vq8BSzclUcaypj0Y/twMeN2w4jKR76BzzJwQGnuashYKwt2lq6+T3ax4xmuOhmhDN
E5pnwKY1sSn9r0Z3NXDNznU2X0yZ/cnWqpaaS+SvGM27MFe4Nfsb6mJnuqra05cGQMzOHYdwGe3t
iK7qgcE+5XMrpJz4Au4VojSsOh5LgICDvtlatQkWWctXBtDNmZJNdA3157yUmLPaQV0o+QJMG/xs
GD1AOQsP783t79DtBOXEN6Q3Atebmhj53cZ3eABXmSGWEH3OvRISAExuZPma9aZYuY1036XkFBD0
GHiXA+U5j90cJtQ6GEZXh0FKT17bjRe7XtPX1IykYkoLr2Kj1c917Pj2k4tS4nXXCRv2zNLI1pG/
mrRPBZVCzCZrgagX8CttxdHOUwBn+1JcpD86G99dsx7UDXP9yne7e/bqBAJGVRcX6QjRFzMuExLW
3DxM7rfbW0Fzt6hixyWgBtMykC4e0sGBIR50Qjs8fcNhrNZEh3QfcR363UcYcBgYAnvooZR5TiBj
xsc8icBG+29d1+J6Pj5IdlT0J3EkZIyydoivRUlAHUAjKZHhsPS3KwgPca520hFwGyjZ44IOHMQt
TsRPVxIB3QcqYUE21ozPAVrJTc1DVb4ApXWCxsW695QmyKlg0J5g+pba6WMU136Z2R+/X3CzidNs
p5d8cb+4a+AH3ZcogcGpJjoyl/Zxl0Cjs95SGby2jrEbpPnn9n7TveJVLeNytLIkTbEbkrE6GcNy
P0v/EepC8H0sYVGyqyrv6Lb+n8EWob+0Mpp98XN0QHHDP60kVBo2MFWRoDOCkWsLq4+DpoN6fnNc
aHswxLgTtvySdMtproi/awr09ZJ8W3bTG2Pt1sighWtMMBaDoH7VDFc55INlXBwzHe/8aqh3hTXv
krzd88x7WZkvzdqr2sTMJ7KB1amIUeoKUSLd4lXUQ3IjmX5wsmuh9u+n0NyQEaVxm7+V026pxUtt
vrioaLfdcVXfTVeFUHkChBdWX1OQyxdQxHhwwKIFu24Zjq4xvS12PYEDv3yZ4QXPzWVdjl1zWamo
V7C2UH+2szYe0byGoskWRtERZGvfGtCshJU9GnX+Qzr2ylWl6wyoONg5WBzUtIImxr/WYZHQdJeZ
9M5pjwO8IQ3L3Q2om6NpEcxhO3pv2TguYdsELMQGQuDxRjRDPGZvbPFrKgJ/5c7WvWFV4KxgpC78
5ppHE7r3rf7UNfkT7Jo6Y+tCy5Qb9T4bv02G//X2ztOg/amKn52axMnavG1jYvfegU300Mpxb1V4
M5P6AROx7QL62s5kl9Rpc5zJLC+F5f4Hv5UIhj2h08VM3sMqPK+qsCia7TxV7PDJP07JlCjqIF6P
rgLwKCdJ4vwn8X90PTjNxI4dAn7l1EIL12kteLEUfyCFvYEmzS5gy8Uurq4vvDx6YscYiW1zrb+t
DStK+JzTibq+nNrYtyAwGKaVfQhM46mo62/c5Hsydbu+9e3/AlpDXZAtLwPx6wgcpbhwx4e0R0XR
raSEe+R8V5ku21q4q8yx9yKj8B8sUP8GlNWzNs0fb0+jLrgoeVntArJkGGMXBxAtWny+y/P0SCx4
27X+l1yYLXwVV0qnmmOsYoBJXxhTMkikMlJepLTPnufFsD49GD5I77z4lYn5qxxWGjG60a4f/C7n
APclGC2OG5NaAxoFLjKbaZ+ULR63ptiju3HKba/ZXGPrSuquq/Wo6F+ep6KbGgzZ2M02Zc7eLL1n
iXRX0vkbyk5lCBXvSKSlGdIFzPTSaIL97WXUXNuqMjILBpJXY46yaeDtJo/dVzK/qy1+Wg3+uvlU
cjjLgH9YRjPjAmfvMlwMzzi2fZLAqKt5WwTFY6WAFVNt9HjhkZW0Sjfm9Qn+bg0BxAQsZOz8S8s4
JDq6UCD+uvKrP5H9ZPRAFspv+TrvUne/qRhiNtqBAya/f0mtdFumFmRGoY9fj+d86u8TSAsERPyY
gVes+WtKyBa2fD9vr5/uS5Vg5qYVCmPLBJwpEduxx4EQbnkPzZHTxALYVHPyMhf2c1PzlQE1Wf9f
z4B3U0uCBkhaGPkA5Dq/wmznsSIA4qwpkutyPBVtLBccvgIaKpfZNPZVFw39tIXeedN8byZYRhfO
EzRBQ/93aSM5r0ykLAUcSZwcPuG3J1TzfSok2a9pbVqGCC6sqP3dQOZkX/UCWUu/rBl96/IEFYyc
EUBYLXcu444k/xlDuptSwuM5gLOKTze5k8NoLwnHotsGjTjBXWID3JaTpXszK6D/HvgBqGmsBE/P
XTPy0nRtPVXjo+jGprdl1sQWt/d+v19YyNrqu0vlg8ny8yS6Ay+5Azco41fiGGnYz8YlsLJTbWyW
wlxJVTRvcBVCbVACVRxvKXENwualq9wDn2s75HYHJEDmRPni8JWhrrHgg4efqt7cQfx1nBtexmVp
7ukwfm1G9nx7D+kSLhVHPdiU9JBqKGPYlxn+ybHdNI+akcO3erYlFNPLdm+lVfbY8mLZGZ7p70p/
XHmiaEK6iqNOa3PBowtGJ82Qf0mCPNgmKTvO9ci2OZQqVs6JRlcA3Ld/Y6yfEaCsjLqKExMwjEp6
+4zb28AfGFrs1m6gVRn67gFbCc8Ob7Iv/lhB1wAOe7xE4wD2apnRj5umgc1ZV3VrTQQNY4j+jdHv
AlQtQbVvatTWZTqIZ2CC5S4BDXEz5PVXB7wdIzPGI4TzZAhvWxwzyul8zBz5OKXNk6RrcAtNfvT3
rn/3Z1SiLKA4hL6ClwCXsxR73zfOAm51IHj1J4DUHMgEzduVDaeLWko2hmACfZfZRp1/8h4Egha0
ps0N8Zw/sqFDVAXui9fWJxMUnbCmFRQtsEA/ahYv7GI3K2m/5o9QIdhDIOfMqPoyHr3kd2o0z4R2
u8ZegWPqsiQVgj2i9wYvmqaMLaN9sA3ofot+/pUt7t5kfgSXw23VpxEq/NvOZpfAHVfwyZrzpOKx
zcoTVmIlPCbTVQ1t8Q+0ak825nZVBFFzi6vY6yYZF+kPOY+rZfyaGeA8QOYdMmdQCIMCO8jOxaZc
AxrpDoiKtx4yc2wDSao4LfEpQMaQITIF3xRmeiDC3VOOVMyxfzbNfOB1f5gs8yDKVeaw5mCYSm4m
6yABwY1VsRT8vxzEtG1tt2zrCLeLDClLSARJTgEjraKg6I44NmWY5YBNZ21754LZF9XueQ5IJKF1
nhQ836TL2qNGt9RKTANewSohl1LFk1GE2Th884hlhIlR/gmWtQq6bgwlYyscfyYM0vNIQo2nDmkv
RzECeisRCYyVB5NuipXHZO7nSwJJ+zq2F7iULD3kHoWf7irqDhsr4xN8wAIg0AHruR1+NLe2Cs6W
wEZDh0EihZmHLwlE8ZY0eyndJQhZkd4PfrbyWNHoAEGb8987x8kMN6igrQ9jqrY9w/kEJCQBR5es
DvgG39l+vU5kTfut21ZbY2h/ZkufHBLXMM6pIREdjMxDxyKxtnkp6pAsclOb03427U2PFgMci4PO
AsNo3gBr+I21V8RaF3rFsKXpGrlYl2qpqG+3r025tCOPcVkGISQs94S7R8sO5zLyDA+1Olgf+N/N
aj5AjzhKBn4UokM5kzg7q8x+3140TRzwVGx43bNeCIbN7k41BHiM8ZCNfzFrM9SS8mn4TodvuL1x
5EKeXG8WMG8l6+gKO/njc+Cp6HFrSDw4ZzZVTBPrCV2efWDUj4L5O3PNw/3jbempqPEqoKSSvVXF
pS3B8rP3oKn/7KdgAwu8uJm/r8zjx4mkpyLBRWv0C2iMMJbjwnzIrBRWK6Rq73wyW9E81gGSo4xv
gkFGqcWyc9ZlSQgDH0CVW36XtXi6uFa9u/3XaP4Y9Q6GvyuKyEVC4pTzZ7JUeEbkw7fbv63buOoN
LNjIG5QRlxiW49itdRMVufdl5iJi3N/5SfKLSv8A8dQ/V08nn1ALASDYmqY45cKJ2yY53P5LdCur
xOnR52jFLEMZT3n/G6X1A07tm5+3EQXqerWloUlxvUAJ1RMvIS1XYJiS2v5GVIjRpRWRgv9A1vFl
KscdG4stdYaImtnX2oFPbFOc7W66K6qCbBF3d7bNoc5vHet83tz+ds0Kq+rVIgvaEnXSEsc2v0OG
BeONbvhx+7c1DxdQrf4NsH3ewDERProxA9wHjMQogcZqD5nan7Yh4OTuR43w3oqhWnmr6AZUEexc
9sE0mA2PC2ZDBZHu09p+qGWyN5ZHv0VW4gJagDg9eGFh2+XKHGpijwpjH2G93AFhxdG4bvdFh+4A
W2BcWtbpPmBOGt2eTc0uVeHHGV9MWrOmiFtZbdGFi9IcEtOmPJHKP38y6/ZUAWsxi9ynppXHvE2h
w9mimZLnNhRXViKK7iuu2f67h4yB0pYoKECr9TUpHZf6zilI5M7Gc2L1R74mgaIpingq4hhIq6zp
qczivDDPgQzEd+EgGexhr3mwk+lMR6AXmQcn2CI7sCT7T5q19RAsC7wTU2sJpb+U6KSPxzlphoe5
z1dizcfJlPf/6X/RBK1TLehddducMGgUyftJjJuCZkeYjZINr7FFP7dllMCG6u40iMXKYshKhgnf
oJV56qgbiQJSfN6aQpDmk1Q4tMvyOclg44mr99n0aH71UzyLJtunjCyhgaPf5Wa1/9wnKcloAN4Y
Z7PI4gQUj4WhDuIYNqof7E121hGgFbYyd38rN/9f0fF8JXilfVJ6brFkMe8SdNMaiHIuXVbteW9E
bv8DSFvPzLMNm9rj2Fc4hjODVm8zngYHZKN2OJmz96ODu9XKH/Txe9hTEdADK33YNSdZDGZTbrWn
sZ5S9GC9fmVmNS9iT2WpiNQBdRZKO7HHvmZztutGCds1+adYxn2S5VkY5OKq7n0Uk3+XjivFdV3i
SK+R4l1EMEEWgRyfX6OqnfyspiUKFve1+TV0KEJPcHztTpldbJ3Buoy0LEO3sDcF7srb2+njpzIU
tP8d3CiDcrYrDD5OQBUjhh85hUW19RTYX6rA2LRiig3WrIDYNfVoTyWzuEPqTeiPNjH83Y+eQabz
iBb20vC32mdhuYhTNpD7pTuBdg5xR1i8IHUv930mr0SCr7e/WTvj11zg3YznxTA1bOqbuPSLeze1
t32zbOWE7VvKPgZn4nvhOJEnnG3e1tugcM+eHTystsQ0V4AKgsf1AsEyN6hj1/oz++kUEq/LwrKf
jpBja9dE8XXHRQkUBR09PsI7Kr7G/iKtdu3s3BVraD9dMkeV6IB+6MAgs5fEblkdYGf2mAfFZoC1
eW+wLYWq7zwv9y6X0VjAudgvdn3KIhNdVLubL4kfvDLi5yE6AaudMU0WoqLY515OTV95+IvYeN+4
ApLl3bM11hE6zLc3jmZKVfA6FaWgNhzZ4G3pPrO+u8uK6euq271mW6gQ9YT3SQ0Cg3Ex4IsXNX4f
7NrFQPMaHa65mvtdItjj7Q/RncP/w6Qbo6gziMReuERH1tx7SLwt+wH/LiczWrTobRvPc/sVPfIQ
XBPLGaPEXSkAaq5LFZfekKlt0KA0LrTsNx6sDWrr9dpQJG4TOU15qn/d/kjdflBOOXOQuPhZidXC
K6qbnSMl4yn1cBjWDsH1lz64IVXcOaSf2NgnbRJnojfD/3F2ZTty8tz2iZAM2Ay3QFV1TT2mh/QN
6iRfbCYzY8zTn1WRjtThbwopN5HSFwV42N7eew2UTkVw6TRdf/2FLqgzB5vXKM8OTprwc19bWVSo
YifG2ynpm00LhXFRpHWg+XDrZ0lQJ+3zgG53EMt6pZ6wdJVwZvHDMhQZBw/TFJvWs5ODxmyQR9/f
OJoD4vJW9+YZ9+FHY+0SunQdnsPTs1YPntkr45Tatv6oeGo8JniFQMAXLkDx/6XkTve70sVTnWRF
1DT/Ce7+xyBgGLhx7m7KZvw9USZW0oGFzT5HspvjYPKx7Q0gaaqPVvB7ntPN6g5cWJxz9LrVK150
lcDklvZw19fw0OwND8gE6VsIk9LZrKyihTU6x7KLBJugsPGg2jrYdlX9LJSNkhjtRASFhHEP7epH
xSaU6eDP3AaAGb1Ks4UAMSnyyJbaDXy72F5/maV3uQzGp3PXgSiP7LoWUWc0YUKatmOQVVN0/ceX
RvQyj59+XFB/SAxRGydzrDYwp77Ps2YHDghM+lbqsks7cg5x14arTPgl8fNYeiiuu3cWytr+E3xs
dDa+VJV5MyYoCZv1DZmK42rhbSFgzuWaRVyyoqrw2KTLAz713zKGorNv5G+NqKJKWWXgXtKlfxtH
6+9x7ClEMxlX8SnLin3GnR0TkAW0y5txjUW5NFPzyGKNbYK4b0CZKo6gqBzlOi4CWnfHzpMrJ9zS
7p2lJ7TrkngEcOuUTNQ4TvbwYSaiu+mk8FbKEQtfMce3O8XQ9kUt4tPUl9hK/NmhGgml9RKP40oM
XviIOba9oqI1a9uOT/ko94Yy9lPanr0x+7cIN5dKzgvPmZIYLUtgOU9JzJ5lR06ZmlYG6A/G44vj
cY5or1wpsv7y+qDQvDYW6V+l5wbEMmEzpGAvEF+OfBa0QNjAKhLoLHXvtDIqGIRgSW7C26JsgwRy
MRsbGBkY4lpNhLy9WMnmFvKtuYayGBSMDHzJz7qBHpjKIVYPnY5K6dfYUrvVZuTC7p0j4onSI4jl
SBop0QfbdX4PnjjWrgq8vn0fyX+6W1ktSwfoXBa5Fa7dDRzm2ZNM75WToIFb7imsHSuO6/uTyID+
ZP30MlW7IZVba/RDPRk/Gh5vhdGuHDgLMX6OkNesdeCS5scnaOWHpUK9s7ewu6/Hpj/X0q+W1Cx0
5DWj0GK+BPkyR7kxr7ub0u1vhs7rb9umU144VLhZVl3O3hJUZXY17PACKcshqDL4V+QQB2pJdTew
yrkzuwzX3aZ5ljU8uYvRN+G6CnMG2lgfcel8q9ApSgcIQTY9ZPH8jt9bJloLAextaMgTrw98HsOq
qwJn51fJEnurktiI3NLOfsq0TTJYbFf1Q59KwCBk4XQcIjp2/zsBf+StxfVIDKUbFUMOPgSJG3ub
cw8oJI/0H8Krpi0u5vBTVEVxBxltow+azOw8dLWcBh3Hi652kQFFxNOXafTkRnSkOJcOnaAtZllh
ob3yqBtgI1hO4LcpLrBHhXaTauW7yDmaUYk5Qf2wT0JYNw+RIbxin6D8eWhpilJPhy1p6by5m6Qu
3rjy1zCSS1FtFppbqJ6wmjrxyazJLvbyp5Hh8Fot4P6RMf1ijcwpBdRunQ5FBn4u01fUi6yoUS0H
v5bcZn0PgZMWx4FUwSCBfEuS9LXOcN3hfa6D2M2nEPZomK0m+Sha+AnZfh/YFahfUGMxo97wHziJ
d5BPOsgyh0BMuWabtJRczIE21NYAS9e1BW5pAgfTGP7mwOxl0E5P6h8i/wbVov3FEdDvh2o7VSiY
ijVa61LkmFMbaI68yYobZKOpt21jGQ1tu4t7GBuho2t6MCCupsAf3j27P/gUau5IfbwHzxGhZf9Y
2dpIL76atUuU/py+getSWTInEOyfYIAxPJO02xmj/SJ09mIAXnT9MQun9pzDALUnkF7MigAagnJw
bp0oqjyibXaFf3P9CUt36zltQTVWXY8sns5VKU4j77MyAI8Lfp9D+VQx+mvwYyTWjReY2RABMBI4
Q/9U+wIIqsLubgFu+zdrTGdOVIhjQglHge3c1d2+jgHx8Zi9w8U/GHy+tdvagB9ot3KtX6qqzVkK
okoKuOJ1cJYm5GCabF9wdeNk6j7HDVm0+oYJ88Ef41+8bTYU4sZ/ZLHWUO0Lp7k9S1uHzi+cKbUI
fCy5G3SuCk1AsoCCsQNCG7KzvVWLugUrSIBW/l6rRUdjjypCzjCmy924OihLfGc8huYnSrZ3UlIE
Fj9sTGaD/17kr4O969Ndh3OQ1O5TCjst6MfB59z1A1Fp566sBjj5xfnOGl6m4sXoHYRjoABjMNmm
KqyHAyg+aEEhDV+TY11IS+aAOk0ayGUQhBsXmAgW9yFSgttxgrOIN26Ian4Za1tuaUP8qTB82tp8
iou0q+AjNrApsiEoSxO+z+TRnG7JyMCZ8e85dLzasrrx7O6GxtBp4mhQJu3K1XCBDuL8mchPb5CX
/pDLiZNzOXhQB7DMugqoYd9kbedvDDs9I5H/Zeb5fzkpZJBNJWxr/erRvySGrfrPhfuWcgdgeO0O
XEn3v1xI4ge+mWeBF9MuGo2OQOSa65+sEv/GcUaF+e9VVo02tMiIP52lluPOFjINfEc1NwWna3fm
JQTQXI9dDr6v3dGczm3vqKBR2Y5Y0EhtgUFwobTE9ll3mkSnQ5NqJ3BJ2d9kqklDaFBtyTRZ0GKT
Hhb7PoHwnAV3ThweAZDe467vLfTSVYOck9hDd2zt3Lsn7oNE0W+EnGDXP16Pt39oHV+cHHO6B6pk
deKlyQQuuLcvUFQIJ2NIQp+5P4aqqM/uyNxt2cd7x2/y9zGDfJZXRZJkoeMqgRl2HyoyRpYwD4YD
cZ3Gg+Bdan4vKblhk2eGrHG/GbD2DrKUJuEweOWuyMHRHaA2ub3+EQs50Zw34uupE4lf4huofi+G
5piM9Hfrsft/+/nLYz+tf0kdT3EYnZ9Lkn2gXNHb4qMe3X+7SP1JxD79ek4m2MZaYjonduwfNOtY
4KmqCqG/FsNUKn7ppb8CxVvKkubUEAnFhKptcbiOjdjI7k0hFU8gsJuI5DZXehcXPozzfB5Usj1x
VgSrFlOLj56dMAT7jieWO51Fjbx8AmpkYxrfvDY5yqm/VV3928DRv8VBE0glAtu0H0ltl2ttwkt6
/NUynx06Xemrxpva6ZyirxFk8RGmwTqquN0/2vHWJ9mWjz4uGiQ3zszz1oDpf9Lmr547S9eVYbqV
i6TsDIvQPEp6mHfnqgksQkwIRcqnBBDUAGBvdNUbuSkyEUB5fgoSAr1Ch/bPifa3sal3qfbItky7
iDT6MBD3NJH0W0wnE0ECMhgGiAoPPDGe7FYdfS0LXKsqFeneeQFrHcgZryUPXmOgF6JzIKFA857A
yJP7zGrlJq2IXUTClAEkTvBPO60N+2V2v/j8OZY466CJVNcAaUGj6Eb40KYeGSQ24cRCj6xUj8w3
D5NunyyffL/QBlebTUv51BxYbEgSawHHrDNtijvIo1Z3k528TrjEbTVt35NEwCq6bh/cotxOZr6v
nYcqJqGXtSsFnD8kpK++/XLH/7SxS+bRAshwfcYEnbnHD0lBNpIOwdQBTmSzO1UcknZDRHnvc/46
Di5MKtoPI+ebBv7ul1GClKgB6in52Q7/WWotebkcgV+9mP33i/EsbShsecczuL9BQesW5JryWAEA
uR0MvpsS48Vk1qPN1PP1ALqYw8wOY26OXYnOHzk7kJVwE0R/CnXNhLqbJB9CgtNPEIqaduHcVKP3
WkzjiadVCNLmhXN7/SUWUtw5z4lbjWiHHHeXif6CwRF84evXDP27zKke9DBurj9l4Sj6H86QMHy0
YhBhDTM7dXF603lDHcSttfIVS3F0zhSCe4fX+F5unRO39A4oOAxBMoGQ5fQfk6BbWpgVShisP7Wo
dW9H1kbu+AhO5ev171u67P75+6dVzWg1OMzT1rke8zr0+xSS4WV0wQ0jp/OSDYDCLSzXceYnOrCT
9EdqsGjomvdE1BmalcbjyotcIvcXq/jPWvv0IpXdOMbQKQuA2mqnFbll2j0nJo1gXnUsiXEwSo7Z
pQQDhIXmoal+/ckL2+dPxPn04KnOXZ2WvXUmmh/G1OOoBfIdc4unrvitMrTl+YcPGtJK+v2nJP7F
h5JLbP30POSrNiz4uvEMmEtImeaRz+VDqrKfqRRTBIm5H43Fb9yq/qGqke67ybrr3SFsuOeGSd5C
x7tmTxN10FuxXjNe7TijG4vmcK3QMD4nFkSm+Fi0gWvH38rS+FF5AOpDS5jrUFUluBi7GD3U2mr3
dr4v5I1f9MWu8acIOvz+94S2QLFD3hrLooRUURq2F0CaD/0wArqP53gR6+yodKbIjV9yd41atrCh
50LvcVsPxPBjcLlG91YDPwEd3gAMzJshqQ7WGm574aY3pxMQx0nAR7GtU2pCO3mERPDOgp4g8+yd
Sn3A4lY29telFTZnE3QVq1oGE+ATOuIb1WpQAZygBL9+tRG2sHVhJvz3QmppggaiL+yTU1ZwZBUb
AOqBJoJ5BLtPXW87tfqhccbHCzfYhFNs4IKtb3TpWykLMMeMlXT66/3D5lD/2kok8n/DOqH5B8WR
DUmHEDDpC2yiGvcQUgxX3aC+jsZsDusvUwXoYEetU1eIo3DIg29NAVVrTe6vVyCbY/pNXTj+OGjz
1Gr9kjFxlJRuwOo4Vpg7I6drndOlz5hlEq2XCni+cuf/1yAo5RH8ZyApDoM+Md7BotiBhkpxlxnP
AKHEVb3uGrz07FmyMIrEgWircE7wToUiiql2TZ3+gmbF5no0XUBKsDmuHV2WmLhp4kChuQkFGwB3
EretTMN0vEPRJm53YFE+NHzlDrQ0Z7OLQGUKc5ym1DkZ7Sv28tRmp6wHy4YKeNA3K5t58aNmaf8Y
m6iYw/nyxDr/HQu+31yWN7P0CSLwZ0IsqKzYasvEsB8b8JdXxvLrMxGln793eOFPlunpCpPV7UZ0
C7FCiPGCIYQ3pTG81/YQdSAO6Oxt5YGXM+h/zyZcjP5+IHooQjfYBie3Bv4IDFMPQcMMCzGGNHlP
3PHJqvPT2Kgc0M89CnbM+zf4EPsfQLuGNZTRcfc0JnInU3sIU0+sTeBCNJ7j2DORlq3JOTvVA33K
PflEWqCt/GQzAPt8fewum/erobtsuE/Huu9zp8D1l52Swflv8HDppnazu/7bC2Bc3DT+/nFZ+rVj
Wj47oU2J9mUyRgO/hzDBLmf+tnKR8vMM7VoblgUOhNNgYuGt9FGXRm4eL3wT+rCOhc8q/NBS7cmz
DIju20+rersL58ccMG70E4RQDMpOIxHR1KCnUoqL6cVR1JSEuZl+mAQU3HIl/1oIGHOpbFVJH6V3
7ZzMSv0cIbQDdZRXmY/g6BWRjldKWAuIUMjO/z1jU56ZtR4Gdiq6ZJtbSNBEe/RFNPTbKX8rCFrq
D42qH2HHqAD3S+JD1b42YthNNYOktUvsCFnpyjcvBP05WNx2PdtRfo4hBo6ggeZs4JX/tuznMHGH
9yWETPHTyKzg0B6XJJCrbOKFpTEHg0OHoynzAcseprUU6Ci7DVpovgAdATMPu/PqoOqbMmIJuIui
rfaW41aPluEeSWxVTRh3PqDE8CVIo06O3UbVpQ4rP7VCbroFWj85XRmFpQNiDiFl+TiJvrKmE3wc
jp5w99XYQ96V6I+ayG+oGOwcGgMbNdyuqmUuLOQ5ctSwKwtaxoKcdFw+yCo79Q5/inFL60q9h5PN
yoG+MAdzDeM6L9Ox4Pl4anCDn6xwfJiy+labxn3XThD4hqrtKmh5cRhn0Sa1+rqpwYWD8mZ8inPr
MKKegesnChndUwrbPoh4lIEqUFQlBfRIV8LrwlD+AVh8it3WEFeQL5884H3cTZwXuwriW1z9gOj4
BgKAiQaFg5CA0SysYw4RdcAyVffddf3NQPvfxB/PbWM/Xn+bpZeZHSSQouwMAV0WeGlIVDT1bWa6
W27Z73mX3dtrlmwLx5U7O1Eg32fVDthHp0F6NMqSMb8lA2Uri2ahTsrmqP4exqSVzZl3IiiKFnGB
Jr50kh3onCTMJmh6ZFTtpFVscX+dIng8o7hgqX3WtqA3VpvchjyNAeMbUDutgyLmdwl9adbXj3Y5
ylvtAtNRM8BEeYN+PFXQnzSq4YRDUG0cu2OHDBr09zVX9T6dyK+q6e6LzioeDGqolxgorKjHDfzR
j/M4dKT7CIptGjnEtFfiwZ+21BfZwByuzIrRQf8X0kkdMt92ehwHubHgqEl2nKJa6mYbX5xN+8mT
97b9w0BPyRhF0ECFurijQIE3kx9e0OBWTQ4AXxW4gOBOldo3vKgjKOIGje1FEHxqzTVtooU+LptD
nF0DFvVU4ZV9/oPJZ/jTBWZp3FTmd4g3alzqYM0DQvkjWmFmvE3GO6X2hq0fJXkZ/Ve3QUPOvZP8
m+AZOpYUpkRbv4KJUfU6FH04+mKDD9HeGKY1WSndLLQy2Rwl3YuxyTSwSidYNYQY3CK99ZCbCu/R
q29K9Yo3d4UZdBN8KPo4IOiNwI83MJsspJ6zBS0/qcfbRMJ5DXrW+K+vjU1ejivvtxTP5sJHsQUq
WGPZ7intMvx+HENgmG06yr7VYtq33EihxJQ+5sXPVcTF0saeXYg8gJYcWXn2Ce0AFhgS0iJd6qwk
EgvZ4JznkiRW2TW6pycG98S8rZ+Lqjxl2txnawIGS8fN5e+fQjFhSVVVpqlhAuVDzacTL5TBqLec
xshBfSOL+e8eE10bKE9ej7cLJVg2J7I0TSMT7tXTaSg0f04Hd180TrxP0um/XNXAMowJv/hmw18L
Jmbbnjp11BMD9kwwGrr+DgvjOme7WJCq024/AYGW0HjHIXNTFU6+MzsIVQ0+Xb1QLiyOOYz/Yppo
GpMJRbf8qXFlGLM6ADczzMp4hyrNRZs120pp7uLLbRY1iKYLtP9w/SMXOihsDvP3MnOC9w+sU8u6
CxwLTSQzNLMP3Gcv5Y6muGn6XzhuOdWhZo8dbChEFlUaOCwZInYg2IQM/rzdiEbn2uQvjPycEcCm
rjQz0sUnj5O3GlncfhyyMHXZ7lI1RW3hN3LNJKx5S7dZ0kQOVwdKyL2GCh9UY6g85xSo0o77azil
pavDXBC/rdxeKEgNnabyG4ZjKG8vZ8bg5JsLMUhV2QbXFMWg1yiMgAzltykmWxDQkCDz2xSRF2Nl
+ivZyNLVc66Xz1Mz0To2/JNRjMfEraIhfsgBi6b0FcK7W9s5m3yKWOEGLiLr9ZXyB4D2xfE55xYY
Zs3tWFII5Q3v/cQjU0It20siCdPiVry61oAKz2vK0vCCxMicn2WvowLYHQT8hr1dWEBYyxpKTcM7
orqZvV3OIAwKKlAgzOITcAPDUp8Gb3fBeF/OCTkFth6BKL1b/5CFaDYnK+Qg4I1uReLTYA3PoJRB
JlJhu5FE3hutuYFMcLAqb/gHHvHVoFl/h86B0daTrI1PIywCi/qx0W/xAEoytrIxGKBGGOEl8ZiG
fDOCmFXkbohBwrYvgPto9JmId8zmwKdjasGD1zv3vYg656LTgqJ1WvxcmdxLMv/Ve85OKMDSaCOA
jjgh10mHMeD0lqUkqJtfF+xp1VaB6d6mSt3V8BjUKZCJ5RnvkNoVGqnN5oJLR85x2RYQxMRsX1hm
iCHcdfcOWhyYYq0fCY74HDKOWAAUIihwBDthW1z/gqUoOrvbyxR2kX3c4qI3BmqSya8mj8nK6Cxc
1edEClf4AkvVb46FUb4WVvLQxBSO7Gvws4VXn5MobKjJFBb6Osc+QV+v5WxfZ9ZaXXthYucUCtFd
CvQ1K488NrswM5rAyqBjDMUfSlCLtZM74bgbOu5FKfYgXrkbZvxk+RrH9+vWDrDvf69/rnuBdmYD
l7NMPU9oNFO7h7CjsTcsx9wknnYvXp7Xl8BSWJzzJXI+UmIUJjngmHZisjF5fXSL2xLEeCfeMtO+
kSKFc5S8WaXELmWTc/JE7vNMc9KXRxva90iv4eQ20LreWCPIGsOhbrsfXa38TZ+CKn/9Oxcuo//D
oshaJ4WaknnwKzMyaH1KS3Mns/JYShmawERff8xSDjYnSkg9DYD/W8MxyxN3R0s3rMziZkSOXk/p
ri8dQOjS7yJ9z+wug59KYhzrzB3XmPgLhXY6C0lOYztg1w/mAULJweSIYCzYLlF9UHtDYOfdqb6U
juFJaqyLkiwt11kU0UnicPhC1UeWsSxUuSDHViXpsW6BlK6gfnk/0h6ETzWt+VEt5DpzLoCb5UWv
MNBHNFa1+kh5e5Pm3YsT1x/Xp3Hhk+bI+UKKGD7azXD04QZRV82RuvBrdpM7tKOPTt1DcmQl1iw9
6bJeP10TJu6mtlkmcNvMX2gdFSiNTBZ99Zg6e7p/gXXQygZYcKVlc4x8UjpKys4gB9/zHg3/6Cfd
PkuhhwGCiKsylCroBpp7Z9eLYZ/2oyrSnRbtVrXdvSqr360SVsh4DoOzjjSRHz8kuF5WkxtqClFJ
/tgrC8lbHhpJKRCxHAOAzTEL3Nza2l17X0rxfH1yFk6WORI/Nu0xl/qylQs3hzSJCju3el3NpBdO
ljm83saNqIpdnxxEr598ajy7fbYy2Uvr9nLefJpsuyOynNyYHJA3BAPpDgBRXaRVUn/Nlm4BNsvm
gPkMdniCxhicqYhDeBAFCmVH+pik9sn+0cE+hUc2azcT2VELnjpvKaguXWXDexJEBVNGDjqADmB6
FvspN4MLgMWzy2kIjdq4KCK2lo0vhOM51t7oq8bKJ54dDdf5kbJmF5vlNxs2PyGD1WmkyFoBa2l/
zYJTnivZdx5AwELfUhemz6C8Dx1ytXiEmap1s7psFuZ2juuWcPlrEf3r4wDfg7b2b9rxgejs2Htr
fnhLT7h84qfVk+IA8cDwHo6eMjcO8Q8DCgs1wLC0/jeUGJuDrhVDBUH69XBkzIBPrvsBQROAPVZa
3Evn/hwPnVnj2EndDseibSKRxWFiPQFpnodyat6qiW5wQt8LfB1Ulq7HioV1Zl1iyOcxM0bNHOWR
A2GAb0wQUUZ0q9v2Bkbgt7oBrP36cxaQhGyOlk6UhSpVQ8mhYzdWApfCi+klEPfbIXn1IDAEMcvA
ajGWN6X56iBmTf/Gu2Zz7DRKv37hZQwJXMe3sSi+0cw8E6t9y9YcZJcGcXYfKxs6IJ3AtxHQbgy4
45bpm5UYr27u71fxTAtRfS6ZP/Ks9VmLhCxNq/fGrn56ifiZW/HK2luIA3PJfBBArCE3bXLAjYvF
217AN6I/WfbPJk+2w5ps7dIKnwvjN9CsTesYkwFY910mDcgh8LB3NrLdakhsq62qX03cBK+vuqVC
1Bw7isjWS2lheYNj4JpRBhN4W0ei3kPGRgWxzWGNfq8hLdtCvnisylv08wM/e6nY92Z0Q8p/2Ixs
4jEP4QsOPeOVXGOhWjAHm6aJ5cQGL8xDwx9d964b+h2x86gv1S3LxndQbuASk2Yre29hec6Rp0k3
gCbGgXKyC7lv3MuFwlFvUo533vh4faAX53UWRzLXsPLYs8QxN0XYZuAG1WUUt/JuJC78y21vn2n7
d+0D1Gk348P1py4E/DmSVJaNmSl4JR1M1bxUE3ttzQmKMQS46DWD9KVHzDIST+RNM9mxczDckm5d
+KCiSwMzHzW1SQgtwzVBsqXnzEJIxxW0M6Bheyjki+qavV9koc31KzbFv43V7OITg5ed1i0WgVP8
8rUI4qHYdgXfrNqjL62yWSLhopHZy6otjxYi4QOPi+9xCVw6GHD3Ulfvag3XuZB+zrVp4dgMauHk
JsfC737ERvM8mXQFArMQYufKtNUA7SEjSZIjVjP84wkaOTJ+rZ2VS9PSz19G7tNZW6RJSdF/To5Q
1SuDdNL76nIDheTPSgxfGprL4vr0AN4VhuZTZxxsnbxavDzSvL+5vnwWjgcy299wbi16IZVxqLQH
5Va7Rd2x/dnn0K0SSRHIEcbAKN5ff9jCUpqLu4NUB/PZMrUOuGfseepCelCDdubdACXi31ldt/Kc
hU1HZpu7NSAqILxBHJXR3nKi0BiuHwAbvkvbaq3CvTQns40NaWxGXVrxo7Qg6dxXErAZPq2VM5am
ZbarPb/rS6tLxmOXsF3XqvyVQZ+8y5o77v3Qam/yZgwLqB6IAYWkpj7YDqui1tblPag1dlhxA7fD
OA+opGNQdasOPJch/KL0O0dfA7prwWYBFQj4+j6pWn+nLhypk2FLL9JEI31Qoqhhdy42vaWeCqJ2
IoFF6lq35+utRueg7DJjpo6ZkR3rsXlKPO92YvCKgnfJvyxQOgdko9iOrrzZ5MfYYO+0L/WuA9Mw
HHPjtvLEhsRv15+z9BmziEFazytLMBYORaLArys7c4hYk7oQSUgH+592AZ1jrXMjLvJilNMBMiMO
XGV6+AbJNgAAJyzWmr1LH3L5+6fI5KFNTT3oTxwnpd/ztDgnutsT8eP6MH2dTtG5dnpmWGCyFvZw
5COPhrw+WqLaUrcOLxIsfexsfHAf1quzX4cn6s/ChigaOLuBzX8UVvOrT3PolzXYhJFW9MWvyIs2
UuNDQP1nA9fQ6qaDVFsIUWgVKJ0WYcerYivd7lS5IwmJ4eB+qmHcHlwfi6WXm8UbO06NWjgWOcAU
I6jyHv6EuFilYwDi5n2t1MpZ9nXopHP9cEujZ9ckuPKIQm66i3fXdwlaeGLnKwfOQt2dzkXEJ+o6
qs9wCGQW/5YL96mAeFugtQnD6MIGo0NvY0v+tFL9nxv7cFbwVi4NC582x2L7aFhN2lDpETLRUTvZ
G8ZgcCoB9iZrMM2vwzado6+1nWhGFZIxr4fkdHpGUq4hjY3eWCN/qDUxsD/GqP8bhOkcae12LB1H
lctjnvRF5AxFHsK659UuKVxic/gK0FjXAeHJD16XBEK0FC0O6PjccAs2xnZanhpL3iVdlUcUQmxg
rELaWBkK/GNXf/SQbwgN26m3lrJIHKUD7JfsxGvCbBDOx9h06JCYjZDoPMoubNCHqoLK48+KuBIo
eqt6bolqI4swlEtL62hrKF1NLVu7/S2EBW+2TwtrdGWVV/nxwmDbmIl3YzkG2m16hwPZCWmBznrm
GaDxwgJkZfEsBLo5/twWvdH5CHUHtA3BsrrsQcNt4MT5eH17/2kofzWns0gK6zLdAapdHhMjI21o
sfzMLwLKafvT4GUPo3YTkjJhZ7geC6GEi1ZYU78MvmFtWDJlARfuuRg1YGlF7b41MfodpuBb05R3
xGMvTSaz0E95fW5gMkWKLH+sJHs0PExNPvBn1qVGZOWemQbQB2DflDDOsDMgR2DHiygzhzvBBxJl
qe3suAl6gZ+UT54PuBYXzj0xLoqPDQRgGrvREfjRWBjmkDcbaVPzxeY9uEuQZQPhgjXnxvLTTZFA
INjNUfcQYjhAxeDn9YFc2IJzLFDbaGFB6dI7kBzaP+bU3MWG/Q6pgyHME7kVSpPAFOT++tMWluIc
9iM9f3RdyOMcMnu4qWB2V8kC7dCiBpubWRDFSTWkhZz6xkwGuXIbWFqKl4z005lre4T5sfCTo5O6
tw4hodO5v1YL1AuNPLjZ//3zzWAbLmAx5JCJsOxPIvso7NdBPkA9IxanySOBTt2I0nO+Ju6/MIhz
QH/v1Wq0B5SoABNAB3bonozOCEX8inKJSH7SzN1dn62FshGdY/qRx5HG5K48JtCfuQirVc03WPfu
XBhY+bX7AXfdQ6oOWTxA68wKEgeCD5X9DHXTUNfQ0y518sGBhIXA6ZHF/tYG+ipr1rQJFiZ2DvKX
6Rgn3mCkuGkHZvxmtsHYfl/58stt/YvwMkf5q5a0WQ2R7mMaN99i8FxCaKY5N13WvpG83UHh4TCN
Vh90SIKA4AAuvOyAuYg9GJRav1MczCU17tIURzXcryIC1bMg5kaUamcFw70gdEbnXAHIsjtccjSJ
Gv/g1L903G4M5w4AFyyLEiJIvfpWytPgAfcP1ic/okkXVOYhA7muYCAIxPjv+GK10MYb9aE28xeQ
bw9WL/bXx/DrGx/SlL83hhCWskmTWAe/j7+ng//dy8bX6z+9sAPmOvLQ2SCxOfYSt6oUKTTJYUHo
bbosVzvLRGMKtOrX1C0fS3+Ntr70MbMgYhDDkkbssANV8VttlE+wYF+ptizkWXPkuOZua7qO9g7q
/zg7k+W4cXVbPxEjCIAAyCnJbNXLtmx5glDJNgGSIAiw59OfpT261+e4HLFntSu2SspMJvA3a31L
kQe2zo91Ir9nQxNy35D/aqGY/C7L3cc+3VcMda44b3uog7um5C68blyRsw20/u9aKPlbG94xAB8j
PJY3ELy3eYSo09xRlebNtD/O61+eqz+9X78N2KzeEl/Du3ANyYoM4JqjCDbiod7lXoT2vwNZJv8L
J+8gq540Sa/jnvg7i+3gObbZ3zzxf6B7JL/bZ1gHmgwuePKhpsn6GQJ5AFQWPxRJfIlHOeShR7Ip
PHuNysCXqIuPf/6rO/BPl/5vxVM6ktan8SavNAmXiaQn5dhyQMzUWjowF/zR/a3h/cM39X+ZaXoS
NauOxbWG8jBP7LaXxNPts/T1L6SYoZWveQGeBth0jfn+76fDfxb8/8fh/TuYne27Z0iFlVfHecVf
dkDCjwmR8tPSZnGOLcZDF4FB1o7OFlpWF2CBL6BtjvnsVfOYdAFezIFsn9J2Se5tRc6hDuRcryDz
1QF8lZ42w5Pw9VLGe0hyMCrUliccrEbVtuzIAQ17llTFMDak8giBc/yF2Kw5gVmTFVPkzCXTMeAo
q5lfeMbKf3/Zf+h4fxcbDw2oBQ5muuuCSONyMpqdZyCDilVZ2IrG/nuHkv8vVeMfrPhQpP//h/s0
baQyE0muap9vgqnti4zHFVTMWdwDflfl1GxPhInnBOfwAQnl7rj06XYdNJN5QtXzJr3KfRf/7Rv1
h1Phd91W5SGTsrLZrinxD/ueYXMfJTfZfGf+trr9w/v7u2JryuBCRRTkds1QAESQQ+cJ+fjWSPWt
++BSbNE///5B/qGu+d1KQyKsVz6q1utEunBBgXzYU48oGPFX9ceffsNv5/RIuVnNOvErQUTSMR2w
bUZwb3SQrR7+MpL906/47ZSGMRypEb7hV85sfw/WI7tr+g9UE4i7T//+Pv0BLJL8Lu6Pyd6M9dKJ
6165nRyZ3ygpXZLWoehDhwFJG2zhYJvLN8bdpwqNblKOKwe3vSVu2gs6hCBySyW8UGj2EE7Ck4tA
8/PV8LX63DSwArioGwD9RbokiH/ueYmnT7HrxG27a5jjYNfMpWHTMSADokRqAn00tawLEfR0rkfQ
iOp2WD63YLtcAO5CCRZXnbiRq/2y1wnSWrVrTnautoB8ZzaTE9hX28mzqPvSMhcBgsOjs9HgIabS
J2f4znCltmb4WtGa/OXW/sPSMvldf+9i2AE6eO+vhtnsuV/rF68XXwDXfQPS0loVoXczvBkr9IEx
rGVtLhLa/+23/+FJ+V1vz8IczCAacRXUpAWdZl2GaMbbStvvdIfjBOe3OfAdl4V2WcE7qs5tNoQz
tK0ZPuAMm4W7wWx/iyj7U0f3uxZfINNj2RtJrqr1h9iY0iRtfXCgIpXemb0wy4A1OHwiZEEAtsui
g2PBvynzl+f6D9qs5D8zj/+nY9WIW/Nd1mPZGoH3dKl887w6yHt1yOZi3EWCMA71qbPxVzNU4s7O
ZilVNz+GmN4ltIs/VRjmDGa/APQi3nHifq0m/FBD9c9ksxzwxfnOI64YmwFRqCVcw5TcLHGNVkL/
Lef5T6flb0eMRhIhkmyn5SqW+QYogtOUNPfg0cLpV/NjXZn/cj7Kf+u/O1C8W+PVfhWwtSN3FZ2p
nZ6GxWHF37+ol5iBnNnbbjp9QGc5/1s26B9eIP/tBRLtN72PFh1T/1L5tSuWJgUODF6i3GZ0OizI
hjn++0HHxH82Kv9HScN/O053mARaQw0EHLHQ0NlprE1NKFzMooTmmYaZ53lfZjH8MOhawcCr93pF
hB+tlyhGnE9KOaJ3ARdKa8TEgJlXi8cqQ6HTFmEg+M4BPC5SNNI7nnPSFNh6tMkLjNWbTeA/ggr7
VzX5rFpRlGJYe1+LhlfvsLI2GA6v1exB0+53C4gsNUt7CFtGT9WW8OgwxC6+R1szmTNi7WV60Cwj
30blwwmjc+g7NijIq25D14YJW4xxpOblwmV7hYQCp0w22qU++yjlt23NpidiYgUlxW6wSJiQiHw0
GfkFcuD+QyEgLW+nsc59nI1flVzVvUOK3avN1unBA9p61FIgzeKDSPtrG7bg8nZFts1DQOjnN5um
IG5rx1sYYqYhGJIPuMHsVSamjvKGobDITBPKwcZ1bvcoK6qtmdMyTNwe5Mj8rUHKxA/jgJdtRPup
b/bkNsNrQHEL823RDkSVImpqBL1O9klCWQO/a/Dy2OPjfIxNLJDn06rVwabW8YcWTOGHSElzbieL
5OzJEAptWquG896sIKZHLgJgX9vsW1QHbBFlJWjJLP0CUmX8rhL6S2xIO+prE1Bnpojxw0kWmyLa
MZLI1paXtkdbEZJxOgIDNjSH1ETKnKV08MfMQ//SDy3ChmirV3MTNB7r86J3Gj9kUOyqk54Xv5zr
oFb2xbvey0PkOvz8tPF1LWDjwwx1lsKevRHkgg/A4a/sajjaL/1SpTAULkRGY26Aw6hfVJUu9EYO
DWQZBwKiXz0WUQd2yS1J8aMYqbsZEYQVUoFtFWOVJDp6VJX7SOWdlmSKSix+Hap5KOr1Q7dO4Wjw
vN+2W1iOE+sHQBXAsiy7wWCwOlDZlV1rQ/8km7SNj3zwMj4if4eJY83XLKiytzu65hyjXtc/oD6a
0jvuldcvnfcifnAp+UhSVbgj46LTXQM+3Dz5Njph0kh3WPi6pUmuIumm9kgRUBaONILP620eZ7M/
Roj5NScjbNR/o/PWLOSWOXjCAZvH4HyGuW2eu1tK45bdrlvfm3ezV8TcEgP8/63Fe8KfwCqAL3PD
h8GP2vBOAOsNut556VRICyAkIfzK+7h1vJiHLUvvVCez6lUmFQtHtXPWPaQOP1Du1kVAgWEjPaon
NQvJjnAbiOWofZ+Ynw02obAS62Seq4ee4UE8pdM8i6tzfQ0WV28NFut9Bc/C3Qg60fzYpFN1qEOk
FpT5FVJw8yFbFvG1ZYghevUbb/onLLC4OZg4xdczmUjPznuXyPVXTXU0P8Habvwt9vFRdWF2wCNL
dF3ryyh0P/5kWajZXRojze+1CdkKUQTjSC2rbNKPCxCgck0Pa18zaJLl0qsX/FQ3PfaeI0cWnO4o
RVq0jIfpVI+bmA6JHcCtaGWyTlDI4bm+kZON5MFTsfVfBaZNHP1bq/EcTzbOTn0zZf5uZ9UIdktd
W/8t3lNq77akHypSzMHHU5V7MTJxkfU4dj+CqhfaFY4s9FSTlrtzu8J/e9ND603OQmcoZmG/WNv9
smZ2xgy1wW1lyjFek4/TdQII5Cuimt147Cffs1uK02jjB2ecqq+warbq64xJQ/PFii4TFLkXC1LQ
cuinvbpvcVbYy4rXVD8FGJfcQWVqgMutU7x9RaboIK8a+JajCRozxHbB/7/s9t0pRH51qX9S1A0x
GmDSUHQLZEZGd8m7OW7PcVabtTvuWTp0t1uLD+Y+EokZRzB6JitOuIhgXCGZgZFgcdPS/ZQA7Igz
dT2NczPbpsqHIAKQ8EPTkh97mKPpZBG5sdZ5CHLecqF5VFbw/kcWyxjnpzdHsTZ+7Nqu+QBjJzA0
RyjqY19dByIwQBvarI73fCcOF1TGrVH/VMIs0bP0hEzXzgu9nhJYAtNbgnVN+l47SsiXsaFRd6yB
VFDfGAmgM1qJaCK0sXhIf82oL+RFY3HvYyy0KEn+SWI6hjNDzBDcLN28djnHdtv/lPM8Q17GZiBd
YN80Azk6A0fCXTMiBvF28cgAQODkXKXN2zROKrtPSTvoV1hgyAxfhFwG9SXdkChyrNVCxZHKba1u
DXM2KjzC0LkuLU3YTTsiGgixy5PnNwtm1uYNUj2KZQNZZlIPpULQ39KBwodR8TuYLei48YtsA6Mx
vhzDVqgEIpElp8jXieUBzjHe3BoK5zIox1Ul5h87JE7NW93xenwbAVeVOQdAcvuSOuhWPjM3L83P
qTUQ00A1HYmJH4VhGPIcxrEnQIxonLJPtI7iQZ9BFdHpUkCsM/rzpP3KqnOfAeLy00KBj+vBcJao
w7Y7tNt52oqer7nYreGilNrEHNUI7aP5lqYfuXAdAqYlblulBgzYRRgDh/Et2+CcLzXruEuA2p/H
6XUw8bLy07J7Y+Z8SzCY/l5P3INDIabZTwe7IS5hytOtq2YBZwOJYIQaiVlPCJ51QwODuBAVKQ1q
tqi7Qi41sSc6W7EsBVsz4d9q1Jh9n7OGaAM12MjA3kkMaS1yRFL4UK98nSF0K9N57KQuMsgEYcnt
oqZv8siyml/2NNqas4w6Mv/icS/kaYF8uj9ptM9gUO4iQCkubY2CaTWAHpojcVJVbb5ZpH0eRD3v
26kVS0NfI6W74bBOafILg9GO/JR2Zg3gtKTBG5jQoh1hyaXRyuNcNKROTkAaVelNVtF4PQ8RT1ck
NuyEXdNed1DoLYttjgqNWfylY021H0QWKV6fKgqk+u02RDN5Ty2Nz0lCkvqUctzfh6ozA5+LbN4R
gARgMaF3bt3WoS3UPlBs4v2iHitbdeknYufZvw0r2y7RB0m6WiZRtP30YV8w1XgCANmG71BWQi2M
l8yG9BKabPGIUOgAvj6kyBPNxhz7tqy7LKgscWogtBchPSsMFiknGcK1UVUtSXfampHSZ4LU+yo6
Mhn79WqFM/VTRAZObhJOKco1fHUR91ZI1mX6nypiPpxTI68kTdxFU8Tt4ITN3OvSZ9EED9vemLKW
G00vnAzYZHbZ0MEfHmGQY/5pNgUfyT7rSF9RWQv2bQy4uR5q11j6rPo9bi5IMcIDKNbmY2KOseho
T0DrefwlaZPsSDlizdo87YIP12Sw5sfaGVyGtdrPlePLLykHPQ35Mndz/8iE6qZb2eutfmDQ4fCH
bV1D9mljW7+d+2m1BsaiVnN2I1u2bUdwHgb3MyPAZiKHaIzT12SS0/KJY+yVflKIIVbvNf5W1DuN
lLv+rkYZibhY7a7Fw26z2jkMJtoxxitDgGGuAQC/MWxI4DAXYZjXD5VFDFiTi2GvuaSQEx/r1Xmk
kqgZNg7azHLAWbE29YMSUxWhogQK0ouoL0xmIaI4ILyBhs9goviZwFFuQ/Rpct70y4FkKID6c9vW
mKbLFFf1KFWa6SJkXcRQnO1c/lDdkjJfiLkHa1fMCzcXisQLl9NlXk+7TepPsrZwPOIVdvsKWLlL
TAqkFbIQ75I0dL1GBEBq/T1VTYuQ8kmAPIL7Gdz3AR9cVNX7nR2InlxR99uW499HUKe1XKMfxQWB
4w+bW4X9ZzWYrmQbQGw/uNqiJ7En6hhsLIebDmX6uONEo2HH8CqJqs94aglCLuteLBcY3l0AA8Fu
8T0Zfcq7XGU8q24FIpMTlAyzS6cD/sPtGaTydP2sZZ8t653PSO/hz1ObLFvIVeMnFAoGqRVbs8EO
EoG3I5+nDNXKsQtiSp9C1uvlNExS3SbpOEBlzKsTSq6qQXZG3GTg5xqUJQ87ykB76CmeK3cIMW8G
5IFzx3uPivpjoKXJHCEhtfYzrIH1KP9ZSE1fFkHTn2hOcZgds80i12Smap3KHrrIH5vAnMNgQ3Ic
h5huqoAZB0SIAocPm7dDvcAH6U/JhE2uv1QgsvgD2vGsSctkYnb5rJGsuYylR56Or2Di3VNmjskU
6PTIswEjOlDEolfjl1RhrIrOIC3Y1pkmfUFnnI43E7gSnSugY9ugG6kjgJqhUcC0MeGlTrqxy9cx
G+/0yuK3AcIf3RdrHdVUlXTuAczPbQ2LzzdPAF8qkXLdTQ1SRRaFqcu61GBBjQqV7IQYzrhF+vRa
qf57avp0OTT4RvDnFC8CVECkxPH2Q1w/lrXvtykH7gDjRhuJeS96kGIIRbvbt/ObY5yQ05ZSBU2w
XKMQveCQtSKgd42a7bBrUiMJIQt0TXgOn2o1nUSjub7b1sDYeZmydALDsasQxTVWFkuMYce2k38a
eN2EW9slgDFeKOr710HFLJehQabaiBkBFlhtU6AD6skhXSZedqxiCN1q4vUVYs3oBHJV8tBNWxSV
0Yr/jWkj++ktkpSPY+3rOzwr4iZJm4yUZNyiYpx7drFsmz8jEsB9miScIMhkw0yj7GiTjDnBgmZD
qgiRLvsskmS9evB/frJ6YEuJfPYGYAUQIdcqE0/pjBYLJQnQngRt4cngpFXgZoAXMSzN48ACTvhV
7exqnA03+HYNpAB6B4gtn+2XJo0t5CL7iOp7mc88HlGgrAGUoS21Bawr4VT3M2gdfB/OA+PqJCsF
5rvBAZV+ZE/31vE7QjCwIbqvUbBBOJYmKtyADBMf5ADxgG/rpkgpW2CaHdxpnpP+dZgHHFqupWWt
JDx8CsduZDuZs3T5GsasQVuWoHAa0XLv7RAfdI0zY0I6RdGMoBKmLskw88bAAySkF6bnEY8cLPI4
KNQBa9mE4j2I1HFs4oCOyY0XgLDfR6jBUDVWaNisxN9jXLMCCDMovP8VJUNhEYdwA9Ancl8IKHDe
C/Klb3F8JCaaX1sHI5tPgngUoa+/1KxWyIAK6lqnvsN5AmYni7woLEDUh82wHYWogPMCOg6UTTrz
0Xkx41RuvkZJJ0Q3fp+2Os17ldUwexH5GaF6mNYLVh1TRRE73qMIzGu7QlfKI6tu0FWjtoP/5uTn
UdxQmbk+5zgaThX2UsDHMDbqw6qS1N50E1//SXxAAYzmNnn0jTNo/+Xa/2y4j89DEm3PCezdJ2gp
AMgR3Y43rTK8rIDzggna9+/dvKQ3kxDDp2rtKZ58itA/1F8813gYjp5X6w3aY4zt68oe9ozhQQ+Q
4LYmbMjpy8blaCOPyIwYYpmfVWvNQ52x6ptbGpHTObL2wDRxL22noPJsoG0TVxO75mjsKKaSJG33
iVdV/9QnLX9TpDe/5mqNHsMiUJjBvv1lR9A2u2Mi1Q9z6NQFSVVZlK/AVpRtolEDbM3kTgYbkbcR
56A/ix1jrhL+WnWquVqXj0juGHGARm1nlZFKH0CmB5xDxk1Nyt452ErTYd4CRkdIJikbXF8HhIpu
5HWwK+7l3LRbfEMSuY8vlI+LvMn4HBkwxyxCJ9Gtg3M57Jm+Z7us7hgRzcfoVLYYItntPY43+ypW
Dz50hHQ+fHZoEdFWzpgn4J6MDqNMwycA4x3Lw8SG9pcyddMX4BOn91VNV1FW2C5/kMD34bEiKDHH
vZ4QO0DbDxh06qt7rIb65n5H+VsdmjGpHhKadVm5VyAz4q9HfVGkuOrfhEBkDuxj7gj5ZPil4G7f
MfNcADJNmZY5SH8ZL/B0YJHUIiqpLig1yQODZ34tAFaM+1IS3nZ5G6KFg7nPIYgMMsvSYhpkb0vP
auYvrcTtd7CWeQC/KXhyUWr5k6Z+EMgGHNMfsTSdLkQTUNASoCpf4z6ReIrhx48PFGE8H692QoPf
ptv4HTXe8FXtmfrpfGA8J2lU0UIsCUpjPXUzvU4rusxim7N5wpdliL8Zt0z3OBTIW8Ae6GfAHupx
SactQyQhQkQP0bKPd8uSieuiK/0u2pH/g5JNfu1iC1AfLpE5utkW7X5phfotp32y1WWFOul+3gcN
ktLKshtSDRSH+TjQ52ZE9Ybkmo+iFLCe6oaiAtGFrzs6HNU67N0RNKrZXQRxFkqljxGIxC/DkoOO
3Yi602Ko0XrdFoy2Tn41aZW0ZcUnSG8pzKL/0VaAnzPyuKlsDkBRsz8Oq8TJliY4/x73fVLRtxVV
3ZUHgFObSQ+i3OMVE1eYS5oMK55l/ET7GvEvcbKmHKZJVWVPO9aPZ0w80JvhUIwVBkNp6279GMe+
kN0WnaXyOC+084J+1VWfPex0dZ8dMejAdzmqUCRSY/YxejXs4G+06+A/tQjyfB/HejqvcTokh2iz
3TMDdP575Kw8uZCO5mbyDOUfwjSb4bwtxrwgzxeA7Bj97BMQu9XPem/a5pzUZJ+KsGK0dxQWFuB8
o619baHKfciGubvvJXR0B8WdDgfMLMRcdOhBqmuFqfx0xk9kVwrRTXdikoi6TEQAuGGPjYfTI41D
f0B4fYtI+lhq9BzQXYzlGBL2lC0bPlD8t7UHuavbH2ILTS6Y3tGsjitbcWW5xKXdzVLVy5vhwwDJ
09ZinyF8kp7iJEA9h+YERXgyLNDFzga4UgxnK11qukX7wbC1clezt/imNlg30wvet0ocOAiAFwPu
7XXpRhJfKN66t2hCtkXRojC5yxjAiEcV98N2kU3jkkuXJVABT25uHqUwtMunZu/whcDNJvwFwwPd
HILEgOwMWMUM0fRk0xulV6hjqZe4hjoxz+QBtdc2okuYR12k8xobtHD1jO2cZx/3L1Uuy84VslW/
JibW/VM2Eh09yY1QZKz13q2naOir8dhskjxOc1e/NeOORpqbDePMDmUSdiskIe8wAqACYSkfKpjh
e98VcQhsQspwwkf0tDMizYw38qGvo/mfME6GnXnjkFlFIgxW4mXu2xwfWPvG55qVcp9qEEbTDcvX
TqAyCGjM3DHNEDUQYHGQiOMDumiHjvoOE4lUnBBXul2wA7H1O+tD/DyHyqIXCsre9jGSsR+lZvEF
I8hH3S7sgVTxfiVou5HOtDks6QJVEsPGzmp26oYVHsPOTNVrn7VbnYNLOl+QmFsnBTXIJtnpotEy
75YfYj8EFPhuue2TOkGXvqwdQKkrr+JTJEn/1fcDzUpUvcFBTe2m/gQsdYMreUJjhhhgmh4cBpUI
DnKkls9zovs7QOfrMR9QWX4wlOz4rDtgXXC6LBBPknb/odmUAZqmMwiCejqH8ZBl8PFfucfRjylv
iuqCmw7pwWSJUKwhkgS+m3wEqFmXq9jdjLySLKvPjYhTUWA6ykCCTbRdkEQnEBa5VDEvxbAI7Dw2
sblcGExsQDn6QJ+ypMvueRqtRZSk5n1lTTOjxzDxfKwR5AiqVFhR8yDO5Shol9V5lDGGSXPfVzGE
7s6Ol73rN192btNp3rYzyN/WQwZ2aDF9uiCNUjxgbs3LumXVPTIN8ZxQI1/ESDGvAl9G5ADcKPtS
ReOATJo1a1Hq1RkJxeqSGmJCrBs/XgqSkPIlmyqfLwQIf9Z1e5xbhP8dVs7hhAWEFi6JCU2/Hiz2
LHMWngG03r7zeOK8lBYLhGIJKLkPkzE4CWgK0vijrlbxud33BgQv1TfPUTNvyb1P23VDs75UCGfB
amI7cBWtmI5a3vUQvWKKW+CLJ7t86JWJcqzStmdX+W0qMdPHPUAnzP/ysY97mLCqVr5VmW66Xzvr
Qd1De4lpQdw7vEmQNVU3iGgGSBvpnt2c10pH+6MXlWpOwUVISEqqEcRANLiPaqqUPogOdrvSQAoG
D7jMGmgTla+eoSCCsn4D3OUzNmvhZ0/klh5QS9VnDvL7Cfc8bqbK26vFXGw9MnSNH5uFWT+YBc9U
Hqqt5TfaL3q4bkYKpM3VmDOcpyqz66Gtt/YN+XTqUDllvi2JmF+ZJduPDY3NFQN4PHVg/n1eW0IZ
StUU8opG+eRhQmtzwVcLSoKNJR6kjQCrGrqbVrJrq1k0fCYuGcVJWNf2ULZnZiuwHFjuu6QW9gYL
rC77vq07QmbmgOobB0awPyEY397Drml1XOKZfK4rbMcq48FPxV1yMwE1+QMNDx9O664MKnQsY36O
IuApqNKVuIMFNA2LYYE8MavcdssFBn8zXNyfU/DyqOIJAuOTBqSqIYGXmG4aNYUff2RuHea7SmFH
eOgECH9NIugl9SzcjgtQVzpOkayKsZxGWuEm0RB5qB8vDh80BqSOoAWVAy44VHMGHt81CRg7YFwK
UwTskydpV/pDAxUe5XOE5cxo6vkXcsAJ6IMeuHZXGfWytX5FFm0/SFdWUZhx8Cx+vOPRan7ZJEMR
DAqg5DmWmdiyyMosd8gc9yB/jGnzaY00lpywC35ZcbXhMh5A9ePdmmAR7NPuiqhD8rxFzP3odBQf
5p46kAKxK6txxuCgY6gMGcDsB0bj6rr3U4f8WPx6Eo/6OBiHmV/W4JKxWPKAcpzqI8bCiIpf5GyA
e8Vk7blpMnRi1W6weg+xuuuNQ8k7N+v4NteNL1XgHLdK1AJimNL9qAwQgdhZVapwcwZmjuzmF7lO
E2LNA84QeFHl3WJlf2YbYJfY7UC3iw4M+24szYqu5QFDAFWx16GFRRa2/OoJyoG0HBHVWa49X75O
EZKFKFbOz15G7YPljSkw5nRnLRWCQjyDCDNOYS7GNIycJhViZBFhgIC7sDq1bGrwDTIKbUlaSaSk
W8h5ArKgUcJtMIeIRb8R4rsbzL8RKIfx8X2wKfYQCnVvQbDaOtMBM4A4VOZuYh3NMRL9IGiOSOpd
QxLAmERuFpyZCDOwyDqIN15SBnMPXyU/W6fWc0KwjO26bbtFs7FBmN9GjzOPzLkWLb+0rUuPY2T3
E8T97S2C7LMDELLvHRxVBX4UNqE+KJNPrkEE/OYMcpayNXtsah6/LMbREovJ+AFD3fYeiczkHQ87
K/dEu4KxWalydTG2HBWYTo5piGG7XR1UM9dvrMLMkNm4Og+G6FJW+4BTPIreoEVSGGiaN2RI2JNY
VHqc0xWZ6btJfkgI8Sd92BnGg2UtZPukpRmPmEhjLarWtWRBTic5bjJC5MP8zzRHGM3U037xLvmB
gvsnmOXiGY7brQTGOb5fa+ysFszpP8dVLE9Y+9LSIKXrkmYhuh8W/yZ61x8ar7FdqeApSQas9tCC
IEcO93nyGZMFoDOb0ADlo/QRKjuPi3yrf9JkdGfMIcVTG8bPg2zNSxuLpC0m1AAnrweV76ppYCEf
02cCKh+yOTCPOEYis3kD7RUFlWez+TbKGHIr8i6hysH7OfNyhw4N+hW9gfYIRFETCihZgOJc+LwU
GuoJjcsewvjSN8GUfgW9aI3MK63hHnnTS8fW5kpk3InkUEkXFZPetUU+1zjhImxEhH3Mo9/quLq1
00BZdNwE4tMwlRrHauf4Alg+f50heu3OKNu29RNGqbXDsmoLSfZFD3PyzpvN6YdYr9IfHDJ2wi+z
sR1owXVpYIXXg/b0bs/2dHxLjY/dFW933b5zCiUB1tyh1w/UN4Ld7sE2ZVLNln7dGNn9lTbEYt3I
xkX75wxm84Brbya4JePWk+VLNgXt/4ev81quFcfC8BNRRRLhFna093Y+TjeUfQJZJIEQTz+f+wHm
rqe6a8o2IK31x7+RpYPBJLIvnfEjmvkXTBskZepEoc4p0tnHbHf0jRN/zqphhvbDKL+D/qyd/bjI
7D9/XLV3Q6VeCj2TtYC8bLT22TJUJgXUDRktfaU0m6RU+MQTQed08WWG2ofzymiOaO7KPBteWSip
xEgajpuWernNvNorPqfHuIx0cSAzzrHTuBn6K6CKi5yhzur+32JlSr70lTDyycFGPKZxycW/7sZQ
EwRf8rFWl27qB/SIDvmr7J3QWD5VerGU91IpLIcrhYZM3bUBsE4b7YxQDQRbdvImjj3fXJCXZvm7
sjoT3TNt2eWr0fR/J9vs9/q1lAMvk4sjlbHNM9r9gHiNnIcakCX/V0RK/ptDfHR7r0NsW+4WYUds
sx0Iw7kbZ8dLQZo264HRR+X7KSqsl1jzluBD9OuChHpW0rDOknwQuLRya8b9FylVghsrsax+m0ZF
NK/PqoCc2ZUTqicrCTuUrc5edIr8yENgZ/b8z9E9pYV7+Lzup+OmKfI5mQI8yqRHO4qag8yx5vda
WFL/jYGUIjcx1riOknmMMNg1HbjWwZS5nkrIv2nt8zevsmDE8Yx7kXVu+2KK2l1F8qC8aVwkRz/u
0lhlhNmL1jmh9xnNeRqtqe124dRGzd20jmt8DIsq6oezDp2csSiPgu3TX+Y2T4mRaztEaDNM065t
41D/KoC2vMd1tk0/7NYpnIMsUYsYGX8DZxN3VsmcC2ntotCwff5CS4KZZtR9Yln5epkcL/TaW3ZS
tt1EuuQQ/hFGCEGA9BKUG/KfogOyIIcpzLvxgBUADGy286C5DvBhzW8ILLm9TRxY4l/lKBtiMigb
XRIwElnCb5kVQrRycFs1vztBk20ZOfvNCaRkdyqUpVCnbo4F2nBseZh5c+Y8YYE7Sdm527udL2Rb
e5OKyvoJssDo7i6y3bC1d9FWDtt34OTB+tWQzU0Ez2qC5nsFEZhpB/G8vDj0UbkOfTq5Yhuu+QaB
jWk7wPO6Ag+0xy1fYu+p3zxGU/ROiqrNSSJjtjd+hURFFRL3RCMp+wfeX4d7vr4mWnaRMiO1rsBk
V0ewmnUH7tKQZIFsFuwnxuOc4C/dNv03H3PlX23llqTbaU9TiYPdjq+/HrwiXZwpwg+o4n95YZdf
C/PPquC5CoGXr/aQF+TH3s+35ikLJq7rzW7HBw6ToDpDbrXiuY7KObvXdrOoq9Xbi7khcEwdHBKz
qE2SCG8qXjdmk2WI/hRxVeOf9qqBTzRnrGBkHJT12nJmUymplmbel610mh2yJG/vBDad0VTH+9aX
yLeg/0Tx5f4ZvHWjIXOGQAXW1hGtA5DU7BxQG94xC0YEV04XN09RX8ZWm6wBHUQEPdjueAVqbN4L
RDbzPXXi4IEQo+FwLboyKg/G4/vd9zEkcOLN69ZTJlK4oXjVndLePnbsdUI2u273puv01iULNt0t
rSrw1wcL1Ys4QDGTVV15RhgGknW4HdxhXtOMQpHiRFgl3iS7MFZNJwbpOH7nrk8DoSr+m60De/2y
ZYQ238ws5ICji3ldXWcZGY5JEvxYnLg7KvqtiXoKwnNMDOgBRHCrU7duhEoi1+ZTAsggCqwvQxDs
2A1EGnOPUaVCMzbM/laE6iR5AdyXrKbxnc3FaiivqZqHyY+G4H5i2mVoKdS8whZW7U1dl+F2DnBd
n6duC36LmD6uPYIN+51apeU558lOKUJ4cwHlDlCDhvb4NKIRCP8EYPPfWcbXcqIkRMudK3yQwdBm
FDyHsO/+DaKE5dEvfZKr2lZGWTILe7nTtVXVt1VddEwbXjt/+X3srXf2GvefcHnrnzYLibyK+6xA
5T37PqxeXu9YBqSd6jhbohTPY0HAgC/CEzAj/zgzCUM18bCo1dosqhSaiCS5vF2OtM6t1W4oNTCE
/fMhd24MG2L68bPQasPmBJ3OXbH0GEYj361//KDd3wai8E+ncVU8b74YPo2FJv2xauohux3H2hpv
bWMtFHvDkI97hJNbv4vl1DKYaK+QNNmSc5jKEhDlgOWqsp4C9B1E+m/1+A0l96Mz/oHrceyu3Qyi
T4E4lB0Fy2MGE5NXXqrLHxexMF7cJZETeTUXqrCzewBcHFT4sIZ6+ueoInf2BVIWhi07nulQlcK0
ztHqR8t9t7usG175qkKdOK0B4NKDXTf3MTD2mPDg2vDvFPf1d+l0g8M7tM3FIdx0H9yiIeOqLie8
K0FcD2G6WY57QqBUTclcACyoqesfl8AdADdHpArlQ+52fv4EUBU8AcHWOR2T7BT2XC30jyrrERMm
KnEn4HzA8D5PnP3W3FhPOWfXo5+teZiG4SKifbAWNbLTcLD88lZjqG7ear+XHJd5YYmTZgELT+Sw
5vYhpMrYPqDwKuddbmskKq2J8LCIfEDjEzaVbZ4H/u06ErrS+ZxLoS8jM+3LZSRtwsvzwX0hBsGX
67Fx283b1ZjnHnLV2fHeR5XEe0XlODY5ExvgWe3GCFcSsXRhd1+Yusg+G5pRxAVAaMmiNOizyE8A
kbZh7w1BKK5Rzmh839Z6PLdd6fmQ0OPAuTRX8XSjIqNfcE/T+2MJdyowlbewDh0U57E1c34OW076
02LmSSfApkEJwcE5dNubaXNvf5Ir6ueOWwlRu8TagJC8B6h8F9vc+Xsd9z4/xqKXkZy6kt8iKNv4
HMyZfMadEL7YcRC/uQNvcqocbVv/zNrTTqCEzP66yhs/I3sJu8MKg0Usddav+b7ZgI5TSsD64LfL
2UcayhwTdvEU6UBs+6UtpuGVVnvyyhvSPrI/kjEjfNt6sVAB6ja3FqPO00TVBhqUeuR5NZkwcAzz
HCa25VcTwHFoJt76uZFD8eAPsrHvFwcd6qXJlEWHAIoWbk5p7nqLsQp1dlXXd4Mq4FRQfuIwaoum
2YvQKn5SldVGj4vt5N6LRDd37hwV5A+yHYtUsyUkPcs09lMRxKdRou9cpDW8e3jc46Qh/uS+dwgB
eBCcinQVVqr7YDPJEQAMPlNXB4gjr3XbjM1edtpQ+l7VVZHakb9yiEk3zhI0jy5nVFRsH4FxuhTZ
MvXDyOXdh2aa7PyxXaqRbIywK6rzWDQ0pcDy92uyGQ94ySyeeFoDVaK9dhH4HQumf6yaYWY2tC9g
lc9sJHG3H0Z3ucP9Iq55nw3nmHkBoQV5H94TipbV37FsTdPr1rjIK0MdtM1L2We23Jf5imIH9exa
vQWyMArtVr+I8oJcrwIKXgaV/YM8qNQHa0/gOrTN28Y/MO1vVso5075bso2oqY47tWiSTqOKG6nh
XuZwdr04QPYIl9UfF7RPSwfO3HYQjtbMW0upvFJ9OpeWo08UFrpfUlYxP0HpIjYcox49UVputM7u
DcdbQ3fiqrx7TeyWTVyOXoKHtQ3q5jSMtHy9r7Ts6ldIKjWAffIXbOukEGG85YkNjAupi9tIHc0i
nezUxdsGHR7VqnzjBiHftNQoWI/yBwchzqLKI+DVnETLW/YA2q9blMDO70EjFTyFfiX/abTW3CTO
6qxnRxYFyIJAOHQp5iHwbr1AT8zDWc3W+ZuP3zf7gjbDaE/SPTus37TucmizSgavfixH8ggYBHSQ
ygDrKl+TBjGqsr49elHAphdr0Ki7GCFpzN/eLTc+6nz0vrETgBFErlpq8vOLmOD1KS/AWJza9vei
91f3F/5d5fhHjSXFfR/HqtREByC1vc0Gt21fNqtCI0WYT6BvIdjQj9e2GOs/jZojbLsTV+67O/WA
/ES5Df5b0KBHACL1/GVv6oYxIEH4ypRaqlBsB5DyTN0MtTJ/prIlGSrhDOD7DlEXIxCosrw4I0pp
rBfYfcSQBqBNP4ZRb3UnvxaVd3DzkJ/Q8TUQF1o0XaUG0daZP9ikv3E78Y1JwFeo6J6r/VdXF6Gf
8lZO3j1Jb4ZfwEWD0s9p3gT1lxPxO6V5N9vrKwu63k9K2jqHwwg3a+frsh/WXTGPjM3WnOW/WhKN
8O87Y+jlO3DsuEy9putDVPJEXKhnQJy5BePs+gb3TS7Mfe2M7ZuxnObJRi9wJk5PHD3dtbfjgokh
6cjBuZWj7R7KcouDlNyK5Ym3bL3K0LYeMnDY5ZxVWUVpckWYSiKLOKaMCGHovkKIxDjfhfm645+b
O1Mt/duEMQ63Re3IEJ2FTXpkVgfmxOmzbMcY0cyvcqCLtC4H7zdLnFc+bnzMRF00i7HVbpzZZK6c
C3hEmM0uK8nq5T8WSr/iBhwKEh2H2kJ056tY/G1bPxh+ha5Z3EtTNBs0/0Di8F8coCDLi5DbH3CJ
1TuNQRTzK0yCbWbnB133mzPAtu8zaDJ0htINUbrE/ow/WgSebn5L1YX+D1ThjcEemi0yAX3zAOeu
rUnIYXJtnZwcWfrGzxV/uuF1Wpe4RkcoHYnQCWyidve+a+HF8poWaaBrR5nYktGOM/vD8+Chciad
OYrArTjtqIDPG2QvKVF3tkyn3M6Af3mo6OdS4yFvvMTzMApki8CHtHH7FAifV5/xiL9idGnHrsuu
zug12V7LNX/1Zll8YcgBYPQLocPdOBoBYBb7fjS/wn/58naIreJPXhfBr42ljhfLyUXF/WgjDZYb
OBtFolPSbMsWIkaO4lOkS/G3RpzMrj5Nv1w8E/2hnUJiaDClLn/zoo8PRbBN/cmUsY9CShb1dR7m
+W7o1NxSc2Si8Uluc22hNijzIk6yoh+L/RLL+rcFezrdySKPpr3vx+YYhJYm57lr6JeqfuTdDCpt
fjBZWaLaty2ZBmsQ/UHg4z8NWV9eii6EeooKl5WCHxaWf9uUOYyzi9YDe4Ldv0CYMe5ZeWgDf5Iq
XSV5s3jZae76NrvzrM3+sdkp6aHktTvLuvpkAsqPTk/lvZQyNMlsAvEiaDHyWI7sqLoQcrUGVz2B
Cv/N6xCDzSYJhBt/9DMwI5B3Nz5QYntwK7HBA1jrdrXQMDDC0Pl0miaRPTQbmrbnlk3pwfcXDXmL
oWmXiWndLm5V1uEhgl/85O5TTurKtTBlgsB0e7OViH8qbUYkr5HxFjDWufwxlWKEn5mzP6Z4kHxY
2fg3yG3y1OIYuNxadPFW6Em+QJbAGInMPc3Qa7+HUmzP6yqCiyun7duUVXMgFbS6hHYYfAUUaP7A
vii7yrH6TT5UL9PGFeZmycV6sVBETek8cmxBqo3vLUpydoJ+Du9aLHmXrAvCxOFWxhJWg02Gruo/
4jKw4DGa7RX12Hq/QfucGyvEtNVmFGMTpCdurbUr75xmYSXZMosDnZwKn2qWzQ2R9ubzYXBcnNCF
pT4R9Fj3uiihNpHA3eLoG+I9TiL5B02KnWJVACadtPUSFXp86ky/fhFHiA8Gl8DDGq6kJiF7Vt46
PNvLAK9ih+N8RPWb30TLOJ47y0XWatVMB8Tk2ntHLL9ZCLFBTEV1QY6D/cZdnUtOvfMHis2e8Kw1
ZjFZW9QQWaa685YL++Rqaa7hLKovsbTdW5ejZrR4Ir+Lpez+ySbARbAq62VFrvEUF5m+1Ms6n33Y
94vnVXRUGc86g7Iw2Wg+s6SmJuEaBXV8yZcfKdWUOQ0SLgd/HY25zD39uAvFRJlc7MgcFsI2e8gq
LnOUsJyc5YrYIa4ghTBZCwjqOeifiFZZF7Q3kUU6ETmcj66LskxoixZRVer3dmnBukAVinhnlrE4
TcWq2EeInE/Himl78fxy14etW6ezjdovWd3JZvYBWuQSjOGlVT/OiK/CIb9OFtUswZh1TWrXztdU
h9aZgpXsJovW8GO1fHou2khcAZ/Vt6msGbbcrl61EwJ3z9q9gGzTBbps8y0OBLnLYuKHcmLabvrZ
KndWla+v8FHyUkX2migGqh/bl3P02BqI/1wPOFO+QoSNJ7XFy4ktwvuKhl7dTpvoHkFrgL28CZkl
Gc+p1YcUmGWL7Z+UV1pHRIk1mnA7Pqy4337al7bfm4PFp8KF+xYoOX7ni+s8wkniNNUwRL3VLEfq
tVSQDrxGyD7Hecdw6k6pkeH2yvuLWmDool8ZxEK9cxc7/2dIpd+DwLIsQBbeOXxzsGZzZqukim15
nUwtnFR4voPdXAwrnKjd3hj04Www1epeGUfsmx6miTtntSDbOI92pNCT0wXAKV4LM9KZNcx5mUhg
JzzKGqDD3ci8cWfUF6yz5llZcx/RYGeatyjwgb/APvZxOCFSCpnLHhDjsE6zoVln08ftqfMgXyKa
Zb65kWD+2zyod5id5t8BdbzvCOMn0GaSlEXk19c+J5AwnkzQPbaEkuyKom/fJ6mxlMaGzIikUH50
ZxoMqViZGqQcrqrv+tpDO4Oi59iIqrqZ24zBKaOKHvKFJK2y94kBXPR4tAC9230Lq/SyLh6xoAZ7
ESp4q4Ha0RHpfr33xi7wKYm8w/CpZi7HOcCH7wpHwggFnps6GlXrqTIj6shidqH+sMvuNJfnLmCZ
Q7cxt0e/MuLLRQ11NyHi37mRhNfmsQbcInpsdgWgcIpZmMSKXq2vNuoessvotZ5xDfnqLOwVFe8w
sRoVliwPGhoaQzFAb3iDEc177HQwPubbZk6D05Jb6I3FjJxkcP7V1daSGxDbCKlbC8FX7DP8o4YZ
4r8DkFaemB/PVep4pbp1/bm+5q1Q4S2sGtE/zQRwfUIbbJCVIOqoEoxtMks0c/bJW+boOhRjtgeF
g8cfe6J46Tv7xlAEg4cER+3taVC/Msxvzhse8vhxdQwMeT6Uc1MlzFiYr3ABzIewVc65HdFI4LWb
D2bJMdsUQ5vN6ULg0s3Q5ORSd3En1xsHU7hhXnIkWdKrMwKt9NuDCFz2AsKall0YNNsbY2mWtgXp
jMc6Wq3PvAumvwwV4mQCvztsorH3+Ba6F3eLnJfNW5y/fYdtQMxRxr20wbVor8k/i3FxC3QVrn9h
VVB7x6vQd7JIC3q/sEyBfGiSIWNWxBuobg0ApKxPFeOCAtkL61+Dbv1zq0rrq6bTR54M1tNbXD3d
LbR1edb2MF5FbknUdXE3XGpr4d2gF+muMPxusVinC18UWAABlgXmkUnHCbDD+s8PymnPFiL4mWwy
LumAK7H6CggRZJPPRBplFIj47h0eCnlkx+kxggzmoNyYUk4rX/piT4pW97x0Q6aTqpn5oiqvuzOl
7L5lackHKw6skwiH7WVAdoPxDhRgS1U89xUmgwqIKAjigzvXzeO2ae/g6E08CGR0fwOMITjHN/tH
BVvXJ0Veyn4G8H8gC6681JnRrz9ahDt2qe5XGPrLe1MwfWBk2f6MzoRKVy3djL52k80N2IVJPUJc
biyE148/7i78BhYvRfpT1nBdpxYXg3K334XteU8hGtdz5kXtQ+Vu87c3etpDNR/UHac9GC8SS+At
T8sa9JUi3SkJPYeD0A/n7OCv2XKHhIrYNVKiqMv2pwoUEVY6QJKSR92vaMGsuOemMfe5ogx2P/XS
eQ5srokaY+H3OvtoOtYYBvDOxgRTfZWZA8DvGOS58dBZ/2hJbff+ODfb39JqnMOk/Dm6jxYHQYey
mvky5gjeb+iwsl+nKdvUvhD2gPZK9WF1LnLI/Q40Llc17RUV4oeyKhpONJRy7fMqZezsJ1N0VySa
1i+3B/07xJIe7wN7mjVTr2sIU8XFIf70RRZ0RzNgUUiKiPs7oU6ptV9rJwic47i0QFim4SGQZLAs
G3tQIyV22HW2spvJLCuLYM81UGHIEU5mUoLA9XBB3mQk+M6IjyUhaG4RmC0KSlGxZ4QGt4/lVRt3
44+Ta1RKnK3QDO5nCxOaqiZzlicuwVC9aB2xjW+dq/3HkDrcNakHiy9X2pF3G5r/dL3Ee92juYma
S5tZDSlMDNLVdCemoVoVxeTOdiAiAS3uOpZ+tLP6YbG6gyeoTUb961YgxKHd9/yneWdme2eK0NYf
qKJ/eJoyryyW+b6LyJMgneNCy/TivUqA/PgFUqzuOBmb2rz1BdBXee2DyYNMlgP1R3ZLupo5Tpth
Z4YPq8WVmApXp+OmB0RpMWro5WmlitvC5YDqoM1sv6eQXPjTeIW/iCJk/q0YcwQ8IbKnRORy3G77
Ofbk0zYiebq3AxvVbYrPaxsfvIjkS+SlQsQvtrQpS14Xf14vg9WbL0Hc4k8ke1fPh66AYIqTMUNH
xEAdimABCMI1gFtcjTtY7O4xQ/mAX6O3189gjRDG/yACXgpxUT7Rbze+Q9AMNzzC6TkWNVmCluWj
kg+F/z1ANH7muAVu5sFHHu1ovPMdKBwXN1TFN58LiORIREg9FuN94ShaSgTSLhGNcP9aBcjYwQI+
pKcke2LcXE3RRy/cCvERUIuLqay5e11qWDcEg+wIgI87Fmf/I2hsD8ROE+QErrM5aTXOyBGAvNq0
iVi0dmVoUe9Vd/TLNGiIp6lqRFJRL+DvkH64D3WTi1s1Lt0NkqLuCQ3zt9PHJX6pavpgbKwOkxtU
e5PzacR+6zzbUa8e4rpuXtaZKt8Jx7ZIkW/a12AMMT7b07RQK2B7Mem21pIvu2GzuGkgjLqDMxuc
5tuQ1+9+nA36VWdl2B/jqrDXVNqc9nvhjDnXnu/4C/I4H9t9pBGW7rg16ONeu1UWx0JwEjORl2N/
CKqVi3XJEIphHQdbsBzwcypnXO2coD+jR55HRW7ZGjkxFaGRRyKCQk+9q5uo6P4UpCxkh5LIjOAO
sUZrUhLOx/YayrWsDm6xDcNRwBhyMqyhdW2wDSCKwTP4GdAZfm2JYfqaXPRHlJw63oOdDSvzZdDx
nEDVvPiDfBvoQBdlQ38YQD+82zUmHuUcZPhQzoGIBgoLRzl9aRTO5RlPS2PhLFo78rExMsbkjFSI
xEK0TM2NDHr9NehwgeeGo/ZBIkhPTLzRxm4EPjvWp6WVHAtw25P7sJF3Oj8EUV6p4yhcE76EyIwu
rjJ9uTeGBIbTMOHxP3XTXKsUTYFq97nI3W3fGLdsn1xQBZZu0F2U67Dp3Xvd0iFxGSQe391SVDNz
tOgcgoZQX7HkMAv0F4MRfziFNmzEvgZFSFfdrsuDtEN+yrrqLbnrs24Thz4US49+oZ62BOeOy3JT
zcE/4COuFK6Y8HV2++mk1rL+jFDzCMRO68KpHcRnm7tFZAmCy2DG+VeL7BouaNo/BjvGNoGQZpqf
JmG71WWkhA68dMackcJCL9ODKaBWy7Z0nicf59AO+6g5KrwrI8pAGfWJmyEmSOwaw8++W602TN01
ly7aTRCPAyCNFVH4EKKtX3IbDg7ZzlrdI//vP4Opd+jn6v2ZUYg0tTXROOuhLPKRk2ZayDBmGFi2
F7lV+WdVT5rjMZR+mSO9CIgfccoeyy+WivVSVE34bnThi7TuQ7s8z3QG7St3ldbF7+t6Oqqf6Icj
0jZykImTy9ejs46u9dcavKVKpzIff4QRJMr9bvjY9JQEC+BhahxSKb8sEfeIBslBkfWTibOWT2lW
NT7vOfML/89SVkP7T7Uh1GoekGZzNjjGGVGylVSSYmyKZRe7o0T1FEUjUvqtaMr8J9437z6xjIaE
rctQiv4plnbhF6nP+rTcNL7W4REL5TzhHOkmANpSh+MJn7d8Igklfhp7Z3lRul/d/chDaXfcx2t7
tVQ761swk+pR0lb2ti2BaVLQbl1Sht7q7NDAC5y63u9vS1mjh2ftz4Hxyby4WXnv0qIeotdSjUj9
fQbW36WbmezG65guPiqSWAIk6a4g1CA35sugvxtSMerpC5Ut2VXLzIh5C6+QhUe75JXbD2gEr3nt
lF8rLpBnzzL+m2L2gZlEZ8ChJIrSv5lxs5tk7GfyXsi0GqPnxs718FxlHVXNP3BTyz3aR/Fthql7
H1UztqIIPfy6J9wKGTW8vnrqVts5uGqz7wxu8OukOgEFb+WqP05EyRA4BdTyC+a4QhlY59nhR82C
8KZCM8F+Jsq0ncV8rjJHzInWLvoOu5GfeQPLnGxLpL9mX1TPxbw2f9e1nqDoeUGADBmCdhxg7Qno
JjtQZlpLjK1Z/zqTA3VcwiK4bTOc+37sWndxzrUz91iXSJvXGk2jZXeHlv/nu1hFoXtsNjXdTQQC
4Y2bsvCyBsgVqtidqn2RMV2mtV3XL/FsOe8ybj1CS93ZObPJVizrebXutZd39i7PNtGnAi01VwSs
CXIJALajn3liF0cORGZvQtrKY9T/yda3Di6UVllZQt9CCYxHXXZST7jCR8KWLsLfzFng+IKuGPzt
mLF6JMSoLl9D2FNS39cq1uc5NnS1MX4exFjJe4QoJKCgL6ByqVrlZRgbfde09c+kkBV3sqsylAzK
+xW2llPfVKDix2XubesuUkN89KrY2o0ifjS279z4hJ9cM1Jf4xt24f6PMmVzCqt1Ch7kkMXTlZyy
Xznry74K3W43mJVQH9BsTiYBpwbsuD3yU4ircVkIeqodDrLViowmGGMyMNobDIM+86kU54lFT903
pHvgFiLjM8cTHiHAzMqi/WuN4XTbrUN9g9OH0scgw1ZVT/lvNHvqPSrliOAKdzQ+7oksh4D4wU2Q
hJY4C6D0Pt9GzISeV9QX3nd1bIhR2DfNPLEvYNT72QyUv/f1POKzC5CX7jLfo8mCp07kiyneiAcQ
aeD1f1q3d+6UJNGMEwaHZ7G0Rxlv4mUu7el3u0bjg8b9fh7L2nuG8u3IJWWpzPkUHMQNUQh/Hjn9
0bMAxQBmUJbRXTAwamAzCxLs5ObWm1bNzMHklvCNOT5woe8rlGyQgICCLeBS39WAr8FWXBHxRTft
Mqz8b7LpthQTnXxdB6ffZwRnXIrej74oQJ++aeCyLyb4CQMJDPITjMQnfFQOSpuO3I0pIJMhdP38
DloteOJmXXatA7JKBoF4ZkuxLkFD1+PgFI3a+Tx9eYPyyrkJfLL2+fjJcujwBeJJ6+b4VSJsdtKV
O7m8+E3Tfw0jIcF9EfFnFdXs7nNfVae2yPLbOptpo9pKpU9LXspzNvTzLsuV+814YF7szC14W2gK
HIGq8oEg8zg4aG0wwlVVfHIrJAd2nzWMXEXVfUxiQCwN94PsCQnnEdSUzzGzw97AIdlLfoq6eniJ
Rke/tmj2EvxDFtFjvdiL1eXFhFvmAaJR6JNlWhh/JlyaG6PgExF14hI5A8F0uXYHZi6LQ5UWbbdP
WmXLO0Y5heBHAARkGxLephiHk2kmeRVFnO2Vn6nbtSJgDVllduMPlv2Lqlh4KWNbaMa7nxCuZBrs
P/3AeqcbRPhO4BRPXOr1fRAUwy53g/7VrufmFLlYXj09UonprpwBPTjvsRpUvANLq2842KBrgqKU
Hx4ah2Wv2i0gLpCpI0PWxED+86169fJhO0a86Wm2DtbqV1e2JlyqztzsQw/dW95FCylZxNP8qfHa
fm8/560J3fqeXc0xu6hs16szd5jg5k1Vexz6DqaDjj2NCCPCErVJiQZG83VuXLJ/zCEm9LzC3V4S
9fxdVZ3bXyoutQIbiBbDdBdotM1NQloTE3MyWqHI7uyCoQ30XMXh/IS6rfQrhuK+BfesiCAh/s4r
4qhFZEdME6ITpBjtQ8CeDpNGvYXiYG2DfpvugL3ZL1hdVFvfcw9jK026oEHcdt1YfCvrsJHtkP81
LbXKh2hDZvRkoe3p/v7/sMr/UXdey5FjWZb9lbZ8HmTjXuixrn5wuHY6tYp4gTEooLXG188CK6eL
4R0MzqTNy5ilWVUEGS4gLu45Z++1PyHlv8N6P8BLx9zUcD1o2p7KG1lWlcO89ntb3v3+5d9DLX9B
wtRnpvmH168QD5pdXOr7YGBBDqW5c+pzLesXTvvEPdMsudoCqi1xpUTqm3Dag0ECYKIFL+yTv8he
+Ow7ntCvw1oXVpJkYu/0EXRDbK3rOmm+SlUTM7r0V19xZlx/+Iqa4seYQXCvRplzlwfqEfkXm/Rx
j5/62iunQ2q2z02eXSXjsCS7JXMZ905f8Hg/A2nPmN4Pbx7HqRlCX5R7RYk1VwmavUAezvJ0zX+/
P4efEH/1kzAFQAip1Y+F3HORfyvM5tpUuxWz+MXvX/6zs3PCSrUKMHCyVoZ9ntraBTPZcgdroV3+
/tU/Idpr899/OD7IKjDuMRXfU25HF7p+1UzWmRaR2JtCPhjG18pXkiV5u/3m92/4ydHSTi54WwPN
1Ii623tEkqwYyBur3pq+qwh5vuDLfnLK33OzPnwlHDIi9sNA7NHBvtTIPmgojLANuvjpy8iBT06K
dnJNK+U7SraSe701v4dmvcnz5O+hxt9jAD58/NHjaYtwTwIKQ0YQhRgNODWL/KtY689OwMnlavZq
GkmJmSJPvR+t590AE91arM1fXK+fkIQ17ecrShFpk8fU2fs5kkWvmSDF+gt9gvspVB8Bx3VfvM9n
p0D+/D6+4tEnrWK59+v2gtbIA9vkLyjM87X4ixVLO4EhV2yjAirzYp+Nqt0u86GVBDpI6y5rrW5t
arbUF6YzvdVD1l38vdvi5C7XYcYael4Ve1PEb50RINVWjY0qwy/WwU/Oijy5z4eyrRjahSTjQArx
OvSFqBtAFrD3WEE7Xv3+W3wWBCJP7u5ZmsMeMyv2ZNQd7LRZmlHtipC5fjct7CbCDRNtCg+5RUYj
IonXWBcwNNfi6fcf4JOLW548yjQNh69kjrdHQgJUWSCE7KylwmD9i8Xlk/VSntz4mDHsyFBnsIYa
X0D33YWFf4RAs+rzfF+rAVFfgPh14/L33+eTK1HO3/PDYpCWBeiP0Ch4aepQccWhpGXs7/qs3sat
uClT/Ytl5zNs/nsw04e3YpytV45mtfsm6i7t6AaFk6vlYqf1x8JRNoq2ZkROr/nv3b7yZJkotWYq
ec53+0w2K0J0v9VW80U80GcXwcnKIHtMXJFUq0PKiE3Rm/1g2JeMIb/9/px89vInqwMmZwdLrt8e
Uj+3LnoMUUltZVcIAX7/+p88v+TJUuDETkwrMCRkVxv2RRHsGODT93CQjH6RIffZlkycrAaYC1K6
nWN7MPG2uV4u4lXInnrlMO/xaN0Zqb02bUaIte25pGX314mjPJhBsfr9V3wPqf/FCitO1gkm6KFq
UCcewIKaZ5jwaJRQDwpvN9iNt+6H1lpjjs6XIxy6BfJO5uUR1uW46c/Q/V/5JighrGJXON0evvhM
8/H91Wc6WTtwHBWS1Jfu0OCUXQ1a/0wzgiveHM6n6EoITMwkYixCUeD4tqK/eyhOVpQ8QreG54OY
2/w5AuFyW5ZDy8bI2iJG2QwlFXW/G0p5D4Y7WSKCYD+Q7PK48eGqe/Hc7HypKWa/2BB+toS/Z+R8
WAcGuLGd4oj2gI5PrOPM8K9IVFmlcVG7XlZidaaZueunDndFFz62/k1R74ravAWCp3xxC3xyi71X
Sx8+A6jkelBEDm9spLGHFrbeoygQa9vCgPf70/3ZW5ysP6RMFGY7eOiS4bDsk6oOlrWGQ9PSGRH8
vbc4WYecSs0h5Cn9wehUhyfS2G2lkUUHUXtf7XU/W7XFyWKUQtlHbYIeubDy7xhYspVjj9DZNJXG
ph3+QOmCOmJlTyT3lV88Az9ZoN4/y4ezo5UGswCdQ4cxKF/WVsXcLGyrA0kNaE7Upvt7exb1ZJWy
uC9QlBg9VwEQoQRpz30cpq+WArtOhcS61sa2+uJy+OS5rp4sSMLRCzK0OY4kmKVd5ZrQxyyb/Yp6
DRgUleKGfJbfXxaf3WHqyUJT91ao48UaD4G1a0WNCWi6Uev4vOrVlzIz4LLKaqW08tCU1kOg1dsw
YdNWhf4Xd9f7pu8XK516suSANFOHkm7toUurl8mM8LOdAavYFFF7wJGwbeBSGuW29pRXr3qbMQ9q
CezcRwYbp81tkgzf1FRcq42yQ2d69KtoqeaQotLRAcMy4cVBcqZwQ7VMDgZ8NcM5jZQvAgY/u+TV
+Y7+cPk5Djtj6Hn9YZJYLlEoZ4p58FUVjaSDNsd6VIv8IpIhE/ZWf/3inM337K8O2UnVlCidUpdA
OA6REryxuwjI/p4uSIxYjxMduV2n4VQaNJCW2sxM15fApr8Kn/rsaamerFWd1INKC3lzpGvq8JwR
eqPp10S5QTvP1+hDSJrO1RHBBVwZ9d4ajXWdH9vYu/oy6v19QfnVAThZzCJYUQw1tO5AS/3Mxmff
3IaO9kB8w9ZXa8ie3tKz5VPUYppVav2rk/3ZfXmyvsF9LRobQc4BL0J5cNIY6JSHgsv0gTmGwMix
/34L6Vu6sWUSnDzGlwN44SRiZjnZ3kE1q5WYYKV7VubvlaT+Dq4xPQZB/cUO/ZPFUD3ZrdWj2scZ
TnFwnZjpGwgfZBXlO8fHjV59URzOi9B/P/aac7IQZsKPTGgVJA/lMC2LlIB5IoicXruXfn8t+3Dv
NebV37rStffMng+3F31ITPwgdQ+5r+nL3kkvRojgk6IctAHpsFoI8VAG1XhpY0TeW8BEbcQsDXkp
X62Pv67sNedkfWTbAeSp5wbP+4SJP0ppBKT3eopROZH4UbonS6melFFbBAHZS0w38NYWOa09FqXf
H4VfX3aY2n5eY1DT0rRWZX8A1r7EznCfT/kqt9Rt6RE+o4oDR2BveMbb79/u1xcRdJmf3w71u57k
6tQccrwoyKuS7Zja15C2AR9/+/1b/Hq/ozknC1jgOQ76AqM+gFl81fp4bwX+nSjlF3sdMZ+cX12j
J2uUU8LqRFUiDjI7T0W8pR52KxNvouiWaAFdP5UrkDGx128quvuj96O2NWQN5ByMYBWbh/aryvKz
b3qyUhGFATUlC4cDhHS3zesfo6q+NMEX9/sntRPpTj+fK42ERA1BZX9wgmTT6usptw78D5S3hZJN
ezmsR/7G8I9tvsOt/vuz99ktcbLKNCk8kIbR/EHRx/xcFlm3jRss879/9U/OnX2yvhSERFkQQLpD
SNJXZkfXSFd2XVtuC9M8t4MvvsMn95R9ssVq0XLDgKYvNE2EO5tTdURth8wgLZW9DzlzW+qoDlDJ
Ze6k2F98tU+eW5p9spiIGN5D6XC6bBBG05RMtDHy1y7Vj7oyXdtlui4gTS5QoJjUON5NFRpfrGOf
XIf2yRoyzpEZcaWz/Te6ayVSnsZUI+krWfz+pH36zU4WDbWp8PvkgFTiVsMvLuJz3w6rZdDPk6TC
OoAVvFMb+2IgLAVTUBftJ0kt+8W7z/f1L+53e75SPzwmqqEfYH3n7QFYkbjwpA7ves4ziZv4TSVs
YCmFdWk2feiGUBEQQ/F0bhHSXo0yis5By/yVj/vvz8P/9F/zy3++Z/2f/8Gfn/NiZLsbNCd//M/b
POW//5j/zX/9zs//4j83r/n5U/pan/7ST/+G1/3rfZdPzdNPf1hlKHbGq/a1Gq9f6zZp3l+fTzj/
5v/pD//t9f1Vbsfi9R9/POdt1syv5od59sdfP9q9/OOPeXLx7x9f/q+fzZ//H39AgM5ew9Pff32q
m3/8IYTxp2bAkjFVWPlI+bk2+td//kT/Ewqf7VhSmJZjznchGQtN8I8/jD9V3dChBFh4DBn6zE2Z
Om/nH/FvVE3F4gaawjRgVRl//O/P9dOJ+deJ+resTS/zMGtqPs3P14yFXEbVpEQShpqHJJP/NjEr
FJRcok93E4PmhebfKRVYfx9hHm318b7HJ7pwIpxbu0JNZ6BnF26nqTgfneiLUOWfH7h/fRLHdqSp
GXL+3j9fxW0dxKnnhekOycUONbZHxqAefkPTJr66TX/1pTmGUtMlibcc6p/fqqwjUpzTNt01qveA
sWElB3k2eKa2xX0i1gWRKtjT++RcEX6FvCIfV2aVROsJ7vZWtLWz+nC1/HVWPp4F/b15/K9b9/3L
65wG2JjSoCVtnjwoETsZTWg4yrYplSXOqvI68rY2NrcbQqy6FVodlpYmWlYqUC5YXehalrmtqgfH
7MuNYPt9GBHx5Yux9vHaGU8++Pm03HVJvRZ1DZaxI5YrQgMn8dTlZlC/eFOJ589OcSQW45nebCRO
920LI2sBjm9ZKuZDO6XmamJ0YLTpPlQsrNx3bc0Ur8yU4dwjfWnCOXfUo50zKuEb+nAL76fd/php
vI0ancO+ruDoKXLZ+tOZOqjfytL7lqfRbTscAufcB4+1gn60U+hykx1PaqEPlBlBynnetTsTivWP
nGV67JLuRuAmPOi5Ul7aKZOKZhTmZVBW0XE04c+oHRLtYIKppbIj/hHwfHnIQwi26KRtg33NpEP5
VMr0CMrsmPkW8EX0juOYPvZ4R5cgzxD5aT0wHvNIZtoGecEqwcp2LmHeCCwml55V3EGhwfo/VggV
I7T2bjSGNOdTGXgLDMX5MkPC61Y9wGsjGGw3ax3vYM1AddYBBY/LzGslZgwzNhSHdZdM3zHtGxjX
Si/b9r1iuApaPvT19R7s+3iVN+Ihl4AdYTftK71QQLVPLzlf9tzyinyFAfmFEoFMGCON0O4XkTtI
7uRoFMMmRSBDbTLaKGoDHRBpnrmg7XziBmKw2mFqugW7xRlOCkKSGqnGY7kss3wDYeQ5copzLeXG
mIy7cRL7TNV3cxDBCi/Id81S76ugefSVQnexCeBZHs16p5p9uEWoprm+ihMyV1pxmMACo3flvAbo
BLejmo4Lg3ifxRyM4MaVXR55UmWu19a3flBai8RQgjNPTtF1rvnyrkmE8wMgvHLppCmSV6uZxkWt
9PbcIAyea6JVLiK61Ee1MHz2sCzE32s/cg5+GSV7/g90Bduzgh0ZSfVLNCn+Awox71rLao/+SG6M
P7KxludapAYQfGZZsiqN6zBBuIj0BYyea8X0M5wuGGbvW0ssXCvEMSs044eTjkG2Qtma7RLgHpca
FO+dYw4YvIyk2DNet3eNRVxTD7PqutHrKV3qwim3Ux3GT1k0Tm9gibxtX2TLnGCNZ9SR5oMKovzJ
gNNy2SHA3LVEIV33g99jFdanY6hWySWmx+6IFgqxYK8UOTsbwzmraT1uxqmxNXKqpW2c21ght8Wo
jndFGWqXTUsMrxGN6g3L23NcmyUcESvtXxOpHXEYBzdTIZTSLa0McJnYiq5eBQNJVxXWN80omufS
UF/api2eMrV5MobiQlHt8GAXqwCQIRoqQjdLGroNsDFgQfV3PEtw+WttVSAfX0zpcB+nuretRDs8
WIPYN520LqfswZx/v5i61G1b31WSQ0EWHitTfadRf+7b0d4OybBKFf0oFONR9xUMqmNooMDVkSVL
2j9LW/8+WqOK8rt84ZBo5BGNK8Xz5xY+9OvC3o69bBchbtAsbsjMRDeWNHsUgGsYK1PWXHjdtNVE
tOycpMLAi3d1ahatcgvQ/SDTDc3WBSutAGOm/4CZ00L3cdy8RpE1rIUDVjtEW2Nb6X6KxUOhLUM6
UGnoP0DMIQ6527V9t6SWP4TDtC4MopEDGAVzgP1D2R1QEdInITYOlEeAsXwJKPvSaJ/JNYRUHDf4
RZTbcs5mEOtebmNrHhnz8br2KC3lAsOo1GJCRCAlBJVbGk+Bra7QFdIUyoIt4jdzW5fEwgSai7so
dXUsszu03QBxyBYlvGfra+120m7YI7lVpqDhf1NiJcB7Xrg+9ByFFbbDAejbrduDN/VC77LVK2SC
uQM9pyIEN1h2oGvK2TrVpHySLJyZHBjNuwCqHTYWNLxCKxalYrlKhbVIvfLx0jgaIT+E8TXLadok
463FgtZGF1GhHxKVe667TYLwh2a/moRHLpJSTzaARIolaUfn1XBUvPFGGYisIToucS2hXAayXk7F
ZGOvI5XER8WYe+xE0zpzKaRmt4l2XmUkskEr+v2z3FB/Lgzfn+W2FAaCT9vALGCdlHDCEkGHJYB5
NM7HDoMC1JLzXvcwVbJ0FJVxjwK7co1cWfnxvgh0ibrRfiTHNdikuJ0Ne113JjNGMWfO9hsC9UZi
O7L4PMhhmekZKF6fPr9HLCJsqfxaGFJcthkxOLWi/zCi4KIkEG6RR+LRc1SNnE9Mz1Jsg6C7Izm4
XNdmfRcpduh2Hcw6nKYdQUM2pyH0vqnAG67MPkEBaqFHh8OKN9k+96JRrnrNy++rRmfgR4TAN6RQ
5yP2uf2oBbcqA4A1rNwHpdPJUJtzQ0PDraS8EZMcF4QEB8d8cI7OoG/qFJOwF4yYqA0AajOjFgml
LXp7GwnhLArIQ27lswms2XHw7IKQmaf9CpmMuOFaOeh+Fl+Al11VWmOvx/mrWxOodIQVPD3gUXfO
dQ8JbVEKaBplnbAmdPhqWIpaJfjWJMoZPdxF4KCLBUS7GEbnvNIGomaKO7VPHwMsQQupQStVN3n9
jD8XGasSekQSx/kO0EaBcxdGyFA72zqXWzaqj93YXGDteo2jEZucgTXRJldzAVscOByWYNVEqqK3
7ZaGCESFXrvzeURXav2DSEVutjLnwyXf7Ty3cRnDZGvKDYJKZ4lGNuBIsR+uTD89Q8b+qEJcgR5k
MIpoYvCYNZZk3dZvqqoREJ7K83ruP9uqAb6b6SReZu8SXTliWZ1fyM17WkH4qZECEUOf2vdNazL7
GKPvMlclBSrw9zgbN5ZTsOmdiAnjyGMy76wEFJWU+8E2cPz32aNRdE9gyPW7HPM0hgZ68KmRLCOt
djFlrWyyDBaFNbCqaKuwkGejKjegF1ht1AHa4y6yymfy6yhHxyvwuCslYBMHTXXRBIG2nDWCCr31
BQ+vQ4D5AziXupzs/tpT5FWt0qeKcmUfp/k5gcQLPYegrSfKUu0auXTwrU5NeD0BVBoH8PPqkADC
kvfYu64HzTxSHhD8xgMLPJedkdElbsjn2fnDix+A45EIywfyartVQfhYAo+tyX6o+rQ0umpnwy5m
f78q/NgNSZsxg2Bn5TdkyYFi1wHDTwtURIvZqDRYj6Bsln2drmTp7dNWdeu2ds30LG9W9iBBqe6U
ZLiKS+feVl0YJgvHzy+B5GqZ2OjGq1UZwIOXUjnaBs7zdqMReM/e4KyIQfoF506Lt78CvdVTvkwr
dVrSj3DxPvr1pm1Ya+P2rC0v4qJb59iXpvK7YY9PevBUtC/oc5FiT66CKTp6acC9J4I0o7uqKYFN
xAtV0vWFRY2101EKsoSXvf8SZZVbBW+E7y78cF00L2E/U56WU6ocGshbdrEf0utMIyIWN2/fYfTg
4gEXAfrjPE1ZfwTRBci/QXC783NDauZKcbjrvifDEuoWJudq1qwtObpOPVwPOrcoW5WwP0e+T3nA
EQamVgElJ4vxXCmXuVQPQCZxgnqYi3XCrEjqYP8VsaGPUUQ7XboGrOiGbFRT80orn410Wo0ayut6
Mw8xyfVZ22lwIbvOjYBDjTqVjek2VbsyGm+Z9AkaLXJWCI5JU3VRAvKQ9RYqnAucBhfcmp3ytVEa
OHFv2ITNkZJLsyg2vSqXgxasy7JbFzi16sRfZN4jmX+rdlpNDmolrkDMXMt26LejUy9EKJdxxc5c
jgdTPnV+tY7ImGgd9ayb7L2P5L0ikqO6N73EBUZ/lFF8oYpuDsJYGPgUUtzUY3UYoZzS5VmCK95O
nb6aCHvRzWs9x4NvVGd5aO47e1ya5oEM5Hn1OGY4pUyded13gQ49TQVpFtmV1rJoV099duGjhZ78
ZwOQfNwfw6FeEpC6NGbMZ++5lnfeJO1Gpjyw66lq3ZSD5yKSJazaSJwNPRSy3zVw0UVVnMek+8Sx
pm7SOLwiEuIqaOLb0APzgsS7XvstdYQ6m72gK4wLLSClrOtA/E8VDHP2piOboCHN79PKfyvT5gjB
ctpDMb4ZdB/flWg0wpvidF901trqbkfPftNkd0kMALPljaL7RGhAG8WfuRgaIoEyoG8+e4VOSV69
aaZZ8SGbEKeCGdn6vahLSClGuvkfNQr6yYqteMf8oTqfCjs/JrJ0HstyEhs/iuZaLFXSHSKWhLcu
cas3obOrk1jD5TyE32Ph2QfylKONSMzmq+mcnFsF/2ol0MORjmHqRL5ZOs9KYZ5sPyCuKemYSX9X
kD+SLnu859fUhjDdI2Hzl22x9+b6ZLLn9F1U75eJ8LId3ypk8ZprGm+ubtK5zvHeSx70ls4N4T0U
QtF7UaTM9ZE3V0r6XDPlc/U0zHWU/l5SFRDOrhVoQg+iGOoXW4nCHc86CyKPXSX7uqqdQwgR7Tt6
BWTAmtCtoy2C5iIjPvM5tg17rynsGYzQoNzLq0q5xN1DzPbUyLu2UaLrIgWVpfjUiq1ob2OVT4Zq
tgIexEDOnGtLqMsj/kUd3i8TK58SRlDjDwUk22aclKsEf8tzE+fdTaY5D3qKXgaoONsz/dF38Jen
eNrjRpwBjKajSxIms3mBhraIDriWKxgx3sXkU+ak2KknrIkyRiPa1gDv0Tm6IXPCRSNxnQDigslh
PQxJxXNJ6x7jrOu4OKErRTu/89tHbOUEOlZDQuTikJc0iEdcY+ikBWA/Ltp4ZSszP1MnDHYVSANn
1+iUTs1E2R5u6rmkI6xWu8znMg97ZbPN32u/4b0OrOaSUJ+Lwz6Y8kPzXjEmc/EYzGVkMheU3Vxa
NnORCUCu3+lz4TnNJaiYi9FsLks76lOQkt4Wt8D0Ns7FqzaXsb/fPNPW/HDtvm+dUeyxJ8W3rKrS
nH/+oZMNgDkfHbJ+dl6Oedw3nMfeTsNVVei7AG/LEqRNwHbWvPv92879vn/dMv/9bU9uGcWEbTAS
ELbrcUqRsMC+SsS15grb/mKU+4sm58cvaJ0Mj1qBVTmuRLKDuPBD8cMNfIkO94/1koRffSvxcyEy
rwTSsqEozMeSNuepaOdfK1VQoiZJ5hWHW90+6PMq1MzrEa1xZ9eZvb+O5tVqirR0p4TzEjb6tdjE
87qG4C+b/tmB/X89IDiGz1Ve52/N6YTgp6HC/0djBJ3z/fkYwX1Kf+Qv4dPHQcL8L/4aJKjWnyYd
YmkYtoH6l4v4rzmCKv+kgY/SnaLTEjyp/2uOIPQ/TQe7qSMcS7VpLf/XGMH5k9a/YzkG/X9N1y3k
2f83Y4T5uv1wB9mmM7fS8T1bpsk44/2h9OHGBbOUTngl2i03T31gHNUuHQu2EEg2oIGaVp2z1OWu
DIxqHWPtBliVBPcfDtblP9/tYxf9ZAxszR8CYj9fB+6sxKVy0kTH6B/ycBgaYlAJ8dBGNXGVNKr0
VR6MVuuSfaBSFRbdDy7oZFyPTa9u045cE7dqsvAuxZv9z+v8pznYx49kv5vSPh4YS9VVgxGOLea2
vm6cTDUIrxmEA7sDF7uVqAslAue8KOgXUk4EZfo49K1P7Z5bIU0vqHHkQ9oC2LrnkEuky6rAYTT0
pdsJafXrWFHqkPjozNCfMPz5b4aweawS90J1mDU+9A3LrGg26c0wPSZjDo6HbOXnvghJNs7gj8hF
Ax7A3jYMKK8HmctkK5q8Lo+YgQZIXo3mPI61Yp8lVvWqazJ4mzNegaBzIRlXOqZ8H30yO1pyDfx+
WI02fNp9FueyW+QpC802FKV9jpocSI7TCwFDDYiVTypnT8hPbgxdtmY435KdY5Net5ATVJt9jMHx
hZxRyFS1BfKLITDPmJXUvbTGfllp5RJyk98Dy1YETL7ByUrXNmgNL1hAyEZpxrh/SUppL/LOKr/5
OGnxfift5K1FQJT8IkgNcAhNRTGUemn+qBRm5y2d2hGRa5CA9b3hRa0FmY2kPvSVjBw4UwGfx/Db
ztmItki1hZ6qxU4yQBgWYN0IoLdKe3ii9U72ZZRndU5SdZJpfIeBfgMcKqtb+FQvFA3c08Oqytvq
x0RqDmwFEktCUvvsAQ+nJtICFJPFPqIyKn1HvwBYel0iG3UdrwpSWNwQcyyvHV+9UGv0zTAO6kPG
ZBZUjNcrOq5fT901lZKnZ/3o69/6auoqyGdddabrVbwMbejHi5kyfT9v0pp15SnR1eR12jMsAP18
VMi4p2HZp3d6EDNQqRHNguEDuRkvZ1jKeeioqU4eOf12TsxklOss6WnKhCLi+A/SBMLGQI3CN0+T
Q0fqmUH/FCIELfmi0HFOppLCcRDTj7aEjuS2E1lFNIp503mj07pOYEFtJ5OLb616yga2z1htZAd6
dtmbNfAyfYqyW1YzDMZ4U3NSVgf8tG7D5edHKyUj+OJ2KuCLnwFxAjFQ8ZQjaKwyyXon+9pqaVVn
PbOzPhrZCULz9xZROVBPpyQmLWq2mDeFOQQ9QT1mQHVK1O0bPc7pbIqJiluONviMlZrlOZmxRoOh
ZWpTR1vThqs6Npmt0dHbHMmCGw3fuBrYvY0LfWAQQ7wW5Fg+b248EJ5W4lsO7nHhrq2of2URt3wX
htWqpcn+FCjdDdazecIETtD5UYxGt9OmST32uXxGfOISwA7TQx5ji1nTYgCFYQ/2nT8Ob5ZJ/x6r
LvxtM63WFSk7bI+Xo0dm6gJy+SqMiS520he1GI6l5Sx8DtBohHs4Dmus50cc/bD88mRppsOV1XRn
cFH2UMBu8wr6mEL5ik+BzwGRXcc05MuFyEMKPXVdBEW4DELo9/U12J1lbjQrEgfSM2uY9nnRQ2rK
PLQ5emeSbN7n4q0J9eHRVsuDFHwDm2gvI9+T28CJIxPEFwrdg6XeWAOvE50x69xXVqQvtUxjipka
+q3t0/dxjHRtOsJNnR6IaGYZOTpXjrLaEpqlO4UbABOIy+ogOjVZGlVwxbDiWiW7aKGU/hJS5lVu
9/UqC0d6FShnwUoO36tUvIbE+lyJnPohwOhdpzHsyeTCgu23KPsm3iSAgdyBEEg3z+LpkOmg3OSj
gVYuCMV2IgqvioX6MlGjSnDLpCHUiFXtfUlILcECyC8QHrf1sU24+OI+De+FU9x5hXHu1MlambRo
SX+1XZLTVJJNMgFNkyaziiIYVnWTApvUcs+l/efGzB2v6iC98yrtygAw4FvVUzc0e1+NijfPy+AP
eeH0zVMHek96KFdBKrTF2OP1qNUy2WhG6qwqX7tOWyDfmkmQRjfe1MQLLsk9v1UGSWuv0MhYNPKb
OTtD5gpa4341CuLc1zTBXFUr3vyWUBFLJ+G8EGtnRBJcCI8LLCvJ0im0ducM4wUWWm2hWOmydZyr
Ipwe+qgjUICob5aVM9jS98JMbzxWbDiFAU2ySeO8+IYLE6R5mqbw3CyiCznDB4Lx2a5eROCsS8Bj
Tt24PYGkm9pz8jPb0/JmC17fYTGry0elRzOMZ57Dp28JQrmoZWtFkIen7gdhwKlrVaHmmrV6p6TB
Zg4wRiY1fh9EQVusULWzrJ2qVaZ21b3HrEdvj4IRkE8k9wIeC3whlPALpp09xDr6CooiHjq//OYM
/pllX1FVWotGN88KzT9LEmtJW1p3gykk+Lzax5Iup6V/0wD51rFOa+jdZDNlBGxMSCudjAZk2EZb
BSxeGSdnveWDEfBREunOoxi0chPKqiepzPe7tRrXxVqhSrxSoeO8NgWNKvyrDdxYuF3A7ojhzJny
5tadJ+PgyBzjTGooiaHJ3QXw7dxGYyJGz9n1w0nfFJiENuXcbkui4brU+8znkwPAbfya9IfGAMwy
IALNbS+5VbSOzBj/cVKcHals3xiO77rObmEOdSQo51BKZDUzeD0DQJ1ptvJqUOtLG6WDQs9aKbQt
C6u2aYnS1ap7rAAu/ShBhz8OVpXoNiXwUzT4zoYnyiJQ/Z0aOcGiJxfTVMddW9ZbDe3KAZn4nZPb
+SKliY6JpWWHFCwSRRSXleXhZemng8KPjdDjHijYmy5CnveqORwjD9bcIU3BN5TSuBUWUJ/aDPd+
pesEsVvhy2j5h7bKicuZ+o06zQ1e3faXkoXOivXQLQIr3UjSi8gtUmvAhWEmj3JMeSYZfQ5aOJ36
Vel7IfIIUzzzBS+gs6cbR5MgVHzjLtOAQovAfiuVioao1krV9XGhxbm3Mac43MRmdhgLdS9weR4G
U7lgO2Y9yHh8lX11qODpb7JOOXq+ZV+ShTNsy346Y/nNLjExls+OHc0UFe/CTgi266psbRmWa9fV
PXKN9RQMOjWg45wRX7vR2IcSvElmeG5UbgelXloeopLRrhcG3Nk6IYn2UYXxRroNm6KkyN1cY5fm
L7W4IiC5uA2zficiE8BXxoNFjk+RkseXhp9eFmEdyWVVwBbyIYD1kfoyin6l+89mE5xZEaTPFCRY
Xt2T70FegN5txyh7IZANxtccveBo5Kwh96xTcVFUTvAI+ZzHEbsZq8jqg1pIxU2xRNRp4D+15GGx
7Bs7tTHGQ9lMxr6O7cOo+iuC4JZTn8Z3VmAbN2Nd62xDyeK4T0jc8hayHAhyzGQZveKGYzYUKUAv
1iQCRld9BeRvptQiKEj9qOEZHROspaOzVBdJXkaM+whIGxdBoZS3JviAb5E1IG7KYx9UslrbF1XT
K29ROcpuq9bc8WTrNAx3tbanCySVWHezOjIGwqttsrbsJLT/F3tnsh03zq3ZV6lVc+YiCZIApwxG
hHrJlmxZnnC5UbLvez59bTqz/rIoleL6jmpQuXJmWxBBEDg45zv7q46pLmPirbTNMvim7fJFFWCG
lTNxDRDa+BSaKjnoSZl9dzo9ey6yZfpUB9SKqqrPkCSY2XIFXzQHeTw3OJ5VArMHlBpV7zXTSlQS
Q0F7RaOrKPXdTlr4GGtE7ioLqI07iyPO007DBSZeMMHy45SK0nEWY3VelC7VXQv8NN0ZIEQCT0P4
tpdMbYU1Q5HxvUjMe72gwVrT66u2vqefBdcEbISG8FCDJPtmTYv+I9EZgeNVxo9GaKkRPlgDQK8k
C39eJBosFayebxMX5vauN7JMu8lduhQOaCCUeVz6brqvKt39NHQT6TrMDyEshSI1L2dVp8DctHyA
+iY0HgirL6aTarE4J4KNJ5Cpncbso5WgrIiHFPyfXlGHmHTVQU2cK6JkzQxNfBQ09SHuMYA8FKSu
qLMFbo1hnz6zZxAiFb5ta6w7GLSs5U5EyyPOvGN1BLOnPdOk3UCEK6L+w5xMRuq3BIHUlGQRJ/5i
5qHwSKROYM0TrSdvHU3afZOJ70Ek8iu9dF2/H7FSULkGj0lq/V1m19FPvvS+x/dMgj7K9Tpcdnqj
ku99zr64gyg7Hrs5zJ8XpRbsKGjz7G+4kzjsVHmeB/t4sWF7usaIBYqVGlpyVgOgpQZjppiGtC3g
P0Rd1nwj+mAw/bEY8SMDNoBnAkDw5nvt2lS50gbIOVbxIvtcmADrPKMe+sgr8i4w904HK5dQo68i
GtLBNp8FhhM85aPmeks7xnTvLArKUGoRYuPbtVBhjqM6/p5GsYlXQBmgcwAeLjD/Gy0uDWWg7C9j
7+BNHCRuae/hfQ/XiJqKwo/CCB3QiFxcOwCWV/FeJH2/fKF53L536gJ/wawIuY/ASKU+6Ua0zGMy
gCGdnxMuPehxFd3X0FO+59NoP0WVgXRAA4Y7nIciIK08Nn39XGOKp/tamwdfGzFQXJtREP6d4SQe
7ey4HL7GxYz0Xup29sQOlUA25Hrj7tJMR38dRRPRyWCr+seQlcFziPKJGrrAuYG7EcAntDWWAS1A
a9xiP2ARFoPGDBE9hVFcfwvndH5w0bfq6FAQWnN1Te0Clg/YIRpvEPpp/RJ/aNTQYR4rxxjYUNu2
4AM7p/5sJ04z0taZpN/Cxk7dHSUr99KOlnna4VWItrBfHP2J8Rd6BsaOAPb9/M3LdKUkRYLmFX6P
JR2FauKXVPW3HBJ9iwNAt6k9Q5gdXyTuxJ0pnvsT+ow3R1G6EmhnLQvx7csUc71MulnXbXs2Nwld
rLPzFLpp7v/xozj8Z1oOQxiQQl8OgjuC04MLac+SiSZTwMriUbVJeqJnfJO2XieMiyHhMIB6kxTf
RtUOQbyepWjas8CxuB3lnX3b58mID1mcnkjMv8qtMZYUupJSICSDn7x5IuCKlY5rWHsGkKMZvTou
uUEm42x4yqm6e83SAgspWel8ijDvrb2JO+tPkcy0EZTEJTU9YZRgTqyYTblgnQBpkfIUjon1ofur
Aea3FYNrGL4FkrY3Po3vuFDts4F6naN+zE74bAhi3lyrSbf+JyX7VpbxzUEVa4e0qm1IuVlAZp8b
ld3DtwTwqB+ssFquLXioF6YZRBdT0pofmlale7MEE5BGEbzVKgN8HEXmraBj5UJZhArwh2ELSmzb
d2ZOFZSteDzUmBHu3/9t31giLvUykzeG6NhRmyUiTE1HANK3Zza2QucQtDhxea4j533452ue0g3V
BgMfQGTpm3kZ4071JqT6s4S/4ttGl+6kSQ3x/Qd6/fna66qXJHqlSYVoM0oyaoaJ7BitWoPTF4Ep
ggHFqf3+KOtP+T1rq5BMWVifuWSTpY5Q8uX3q4nUrnAMqc7WjLPX4qEXk+Ww+7vFiq1PuKb0DxCR
pxM9hW88m1jbARjTdPmsN98YLGu8BFDMnC0OqRLKq2ClY+gsJ1bwW8OASnMdm4KBkFvOFCbQbj+l
enEGHjLeS7NIrnt7Sk/AS96YQutX8UlZuDE62850pB2RkgMaCQz6xgPoz/nBAY5+PiMrvmuCyMCU
MPjzHdFmv0VzB/iHlNmWBeUq6nfY0bVnpiY5JrmOojm2kFWOVnfiy3q9DbARStN0kfgJA1HxyyVi
Jwj6Kn3NL2Ra+eykCTldy2oxnGwtV/sAxjjiclhEK2MwV9OJj21TR2TnYxc2dXoH+bQVQq6Xo08Z
uSq7ZXTXtLDrCMLiNh8h1mOWHlTXrmvRuv7+J/F6J0FSYJom0gJ6DPQtfQ9jzhyS7jScFV1hHnHx
cA+GrWOTxd/+54j+o+rgf630d1s9F/ckMJ6762/Vtkj4/2AbkWX+Nulrl9KLNiIa2v7H1bcifVkA
5J/8UwBUxl/r+UuNTefTNd1V2fFPBVC6f9kmXoWcho7+T2nw30Yi9y8CHUoL7GT8K5q++Ez/bSSy
/6JItm6ljq5cTlHb+pMK4GZ5IHWlZk9lkqCHviQ2z5cLsiKxawarmtRoBvsDAvj6snMMcv94PIyH
32bljSN4s/j/GQvTD5QAFkXNbdwTT1la0Jo47WWKc04stOJ6qSpuDwCF79LENP5Zj//XKt5bzyZB
txsc+tTSt0tfThj1FrIi5Vq2IVonIvU8J2a0apzj33+0za7y69GkdAzTRr+zftwvpxGItQah3yT9
4QbunaG1DVy4uX+Qo2kg3QYJfQ3+vERilDSt3P/54IqQZu1GWxuRNu+QYgyORbU27bk1FGdCUqDz
ikUvVoJDeU2Zs72Dv67OE/IeP94fenMm/XpuWr50lMqGqfPgL58bS1KhsdtOe4pS+bXp5OmZqPr4
xK656c+U6zDUSXVXx3waIfOW4SWzObPnsptQOSI6Loeuv1JjCQYtr837Zl1SUHQrClYZ8AKnRV+K
tmy+W5Kh/zNW3r+/Cmej5VquLTFVffnEQQfEd8pRwdZanfpa6Wi7MSrLExzRXz/mt0jm1xOvcbtu
8OQOQcnLYUKzxPhA8U5NNS7LgXZw42qpwbp7MG/nr4jhcunhLlBEhw5LEnxyhAofDJV1xonJ3wQE
v34Ti9+DXQeJmtrCDKywcekL4Tdx+9Y5I9sbfra60brU+in8Qcdz5BeERR//eF2tFxc2JV752mP5
8vGVqmmOodi/B1DIy3W5FsxuePzzQXiBAksyfEheDeLibJOSRR32lNkDL1270diP/hsLBjmPw+6v
s7+y0b98lIYaUDSm64IRbnRJ50+y6wLo/X/8LMSe3PK4UK6yhfUt/nalMp0xcAajpuCWpoHfKu4q
mOq4J3bwN9aCIJaw6QFHhMI96uUoUBUGgtNg3HeQB/a4dg6jV/Rx+WkmcPXtqdOODg6pJ1bgG/u4
MDnoDHQLBnvN5tlEGnRD3LTM4DjnuAQXIMYH9hw9h0f7/jT+ug9vvjtWAo27fHS8K2ej+8jqyqIV
cBn2GDBb0sMEFiM+VeICq5ZGJ6FHH0ZxnIyBTD4mekW2K+WcPBtt1WIqkwQ1LUp1OJ0rgHDRifX6
xjwgEUUUxPHPgtp+FEsyi5gkZ7dv7M64yEe3OBiAxy9Gy4xOvOg39h9eJBkdqE26zTa0edPdoA9t
OY1grxx9p4nqyPnyEGvDhaGHV/ZILtBO5D6vostUAzv+/lt4dapw65UEuyY7rNDFFnMw9IExG0pr
96O0w91iBvm+xF/sxLJ6FY44XKM4UBgD6ZFaFVu/fzLIRhrZxVW3X3CG2pVVjTeEbpD3X8LxKJS2
f/+haA7nB75YW9w2dJfZJPYnHbMFiI59uSwaaX06NqTodtmU9TUYGhPtQRt1gdhFKjJ/4vlMCp4K
bEZ7WiZj9NQVxmce1NlIeGHLajyYFMzCC1PvCxOBvdNfZblhcuvFv+wHXtIowHtFZfQAkjpRXo6J
hPASrAutfWejRdkFE3ppL45pt4ShH2CUEuAbW+MaaMnR76gzTWSgc/EhojMBUzK1IpESRYE+U0H0
Je8zA5v5mMPY73OFsVeX0Vq1aw3RG/vEVq35CfXv5HpGhPe5L4syFj6WJ0l0V6RVOV9i7uWouxpG
utjPLjIJb7SS6AdaC5f+lxmBCUXTuTwrLIirO+Tq/T2+e8l9qoIp3Jl0FHeUAKSb3xdDEre7nF8o
r7y+sOzQr9XAFlFxqQx3Vmh0mNC3DoaWPQX+W4VPAVYJZVrRISHIG6veqb9lAZ7dO51ufH1XSQbC
roqaUGDL5FvQkYnGuCqen9sQ2+ZdomftMz47+PP0bLr6mRZa9JFQOoivkt5dRi/nXdt7ba0JzvVA
UtZLVWohZkAeZN2Y/QKAvEYvX17Zslr62YMU6ca83VoT2U1JuVL3e3yABH5mgznQXphUNOH1HBxY
I1QG1Be+/PSc3s0WSyAcor460EAL+jpSei+qonG/hyVOROdGZWLoUC55fGhId3cX3MNpjRaUHLuO
Xjx0SzJI9vRMJurj4NYgLmRnah/w+SEbVAbADTwxFWrw8bM3kGlALkS0bXSYbU+q7fEObbBWpIIc
ut8qh56WI54j9CFpmSLfODhdrF2sdHbJrz/3eDp0RnBNrWgOLulL0klXL5l2UTPJlCpH7LYPrtUF
5aUYNJ26LNtO709zYN2lYSgazPhqyp6C2XyYKYuVF6rou3mPAVoD+kda/W3OHdryw9yIQ6qbWvWY
AlgzdwrnPkzcwsm8jfGpupoyksl0KvXF38QA8yObXVQcY7DBT+FcYLtZVwFqn87shXOIsFYIj02u
SIsKvIt+YKGS0KFSzN03mJe2QYmH4BoHhJyqATsAheusyu5jhxQqOdU6QbeRREtyJqOuPtgoN5z7
SWia2OEil8w+WcfA2TerZOZumZYlpwiHyTWiaQEYx7WrSttVld12rAi9bfudrlrN9nXoL2jMqPBj
3omNjDovFXrrHWw6Z6ShPKu1m27Oqv6HDGtEJu0Ewshznb76VDmlM32JwqL9MA0QCRBVYfbt5ZGg
2pNXAQI8zWal8/FFkbsLZjYuLONs/Vz0vb3EHq3z3ZUFVOdRtMJZjVWTTB0Qopv/pNf+f1rhfxrr
EfGfJParvMJ58+0FzOTXX/8np+AIpMNoZRECE+zpZAr+d07BAjQi5BpscrPn/JZcyf5NKgj3L4na
mKyC/av8sELw/k0qmJBLuJCbmLDr//yzP0kqbMJEYZM4JPuKnNjh3vAK/UWhiZioNk1oQH0VXAyt
SRsgcofgbFKDcL/aJaraM7MIO+Q2v83QGzmGTYz0a2guZmRIkc5TjNoc6sBVY2DpkCeRJyY+znnz
w2gNNMsNOmrY98faPqazBooE9dBhXPAnq0r7RQCR442Ch/0ML4hcSdsKGuqa6bBkoQOpoKtuojAZ
/yw9S7WEMQ3GWpN6IFDWGOO3ON/G3nEqc4kJiYVuB7uS+lnrovBRq1LtJq2rj06jTvGsN3HLrzFN
bHEsri+C82HTZmH3ndRJjtIHiD0yvXpdIm7xADdNaF1Tdk8rV/nh/Zl9a8RfpTGJOF6SWXj5lONM
I1oWlbNvj3V6KfAhvXTkYh70WoyfdSzlTkTWb4xHRUApiwMHXN+2vYM2XHImBiY6jQhxaobHN0TR
DW278bnQcc98/+neWDdUoAwaZWyLDp4tKJU2qjZePc99navCrkRYh5f2dZz3mNcU9plQ0f37A27i
6fUFcnEgTwOayOUhN5eamX5mRWZk9mPT+dQOiXthL3N+Yg7fGsTRKe5g62XAOdq8M5Nwz3LaZvaX
gI5fvx1xNiXOUur8/Yd5PXs0yLHBMXEGSRh98zB1WtWk9rHhCZFKd0fUV0N8K5zSDMFd0zmxr5Iy
yi6XpEXIfOLKsB2bbdUigWlwY+ASLMU6B799fWae5BRTm8UfBqy3hrDqPgEN0A9BS+mUFNRygXXw
nJ7YZ7Yzu47q2tyHLGp0vL5NMmRJFygo9En68VQEpC+dwGm4Kxjhcnh/al8NxE7G3s39ZHX25Ir5
8vE6zWnKSNqL30kEHmMUFR9oC63/rFwm5LpfkidVgjs2q3/9GH+bRKk0Si92hDuoMuavaeK2Cl/R
yHD+8DNjHEnrDElZvuh1oJfjDLWDT10Z0PjdO+lPiz11Ty40v9WdvL8sOEl2iQq7U0Tg7c2ZVWGQ
hdEl5+jKkXA2N2fVB1mIZoDqjnmsqOxQU5btBPhcnBGyIWt190HVH3Vxapm8WpxkBXh/5PLJ/q3f
yMvntXr6P7S0nf1aolQdU4FEek05V6qgjRg8YDz4wJe6u/cXzfbEpX3IJCcBk8t2FTW1zbCycIc1
ya3Drm1mZ281YkFmnQQzd0hSNVp8IjX6apEyHnoTkwwBPTpsNS8fMy9hPNeBhvVgUxt+5pTlWeDS
yP3+U21PBMoq0lQSWJtOnktf6y8vFikc/ZZsqvKx8LMvp1jOd81cLEdNJxMaTfFy4sR7NYuMJ1g3
7C7Ue/jMX46nNRZyiyVSPqZe7X5pEB97Enfnxos7jos/3VEYbc1ICmcN1IxtTrKns6GLyfBBHtfT
86aj3opytDnR0/zWM1HsZCJRB7muQ7j5+xxWOISjnlMSz+tK/ij0svxhJW3Repmpaf777+vtsciT
881RbKMt7sVY3SSnys4c6Q96kJEobONrCrF0RwzTfGLBv1qA6+QhXEFJQjmXisvLoUKZLomzMHlm
mFSX3ETb3SLz9k93yXUUPiqUt0TlpN5fjmK2q5Nfkio/x0/3YSiq5IIbVnHiFb21zH8fZfMsTi7q
VtgsuxxjhsuQm/IdkmWaxKIQbwItyj69/5q2+VXaH9fHoipnrhcNbsIvH6vRrGBg/4J1BNjyU1Ul
8f0YluIyjef0gNAYVyC+f1xXW7BpAlhyOvRgA8x+9JPUPujhcEp7sI74W1bun9+IOMzE35Kl86v2
9NtxFKUVAt+clSNbYBOaYTRXebn6t430LTV6/1Onq+zz+9Owfs2vxrRp5OTGReJxW8/q82IpJ0zi
QEyYAhGkvRzdTMuPmey1z6EoP4ZBT2d3Np3C0775maC1IDhHA8GB8XL6oyaYpZbb0hfIJc8MFE57
5HsL5ua6PHFTWffh18/4f4ba7NOKXs14pBfe76MRC+XI+Giib/MifIhBSeVnqtWX+zpGtF4KjH/e
n+A3v9FVP8V9lzr5luVUuq2YRo2XimN9jNR8Ece5dU8ZfLw9m/8ZRW1C3jqEYDiiD/eBuk+XVg//
pkDEvLMrqzkRzLz5QOuWzY5AEW4r/oHVr9VETrw40x2OeIzi7Fz2py4Kb65Lh0LLem1Hq7UJALU+
Dm1A6axL2ykuXLHIiyEYw0c6LK1v9MoUF9zn7aOqrVPQ67dHRn1GXYM9Qm02ogg7oDFHNgaxJQUc
EtWlcebosXaw+xJ5Xm01EE/i5TA2Q/rjz9cKIS9B4ioLsrdvEU+1SsOCiKERJUKztMqLGJvxEzvf
W2vl91E2UzvLdtRFu+CkVRnJIdBKa1cbLcJoctsngMJvrZXfh9ocHZCuc6kivrxCDu15UiMjbrve
OhFDvHV0UJ2xyES4aJmc9c9/2zclfKGyolOGDHfh+rRRA8lxicgMiV+5t6iy9d9/T2/O4G8Dbo4O
XTQ6sFWTBiwny34UtpmBQs/iz+3YnyoDvjWDpK8oo+oOdwdz87JqqEL9hJTcH5pG/JDNMJ83mByf
OOLfeiCyKZJsHKc8/nQvZ7BuragObb7p1HIxjNKN4NKs3PxQ8vb2fz53Ck4togWXgE9slkRDt1VU
lYnya7rtYSFq5U/Z21iJ01F8IpJ9c+5QNRtcV4EXbNdFZiVYTxec8B3mSzu9qisaC+z0xGJ4exTq
d8hB0BHrmwdSbuogIoUGhC+2fTCEqq7mcuxP5BpOjbLZlea05R6j8YYQnbPLh4O2j0WZ/7dGUYgE
uHWvlcHNOgiUjkCPva+sQXO1M2wxI03iE0vgrWdZBTT2qvNCVLI5j9MhWCxIXxLwk7IA1YY5e7s4
lZ1Zf9fNqU/SlVN3JTkgpd+M0pp23ydjZfguRtUV7UgG2rJgBh9hB0H4r+Lwv6rwInZbk0A6l10K
udwxNlvCYlspFi02cCjuIfHB0YRTE0VCVzzXS7ppT4Q0r6fQXlkZaPV0dJy8qpcvyjBjNev4Lfsa
TcYHQqnG60MlTmysr6fQtg2kImDHV73T9oLbIsdGZQx/DCxeBgVRVqLx7CYcEq9WaXpKav76oRxS
5eQpSKYhs9qq8oa8JqSgjdWH6mv/JMEFQm0upvFUOubX7/1yaaBjWnPyJmR08lib2LMyTGOuED36
NCin43eM0BzQn4ak2+qcDrQOayTVWiJ9tGa6B476gNP3boA9kHs42HGX4C7An3wk6W3Gh5LLeX1w
jVR3YYQqN9nxZ0aRH+gUi8x90A5LthsGoxHHP91KHSnUCoDXOfhe3Z1xakrLrhHcF3q+2QO6lSHc
9cKq48OUFuXH90fbnrJrqwRkFpIQXDf5fDcrnDe2cO+xAx9AC0yOMdfSpx7j8MwP+XcuMPEpSHbv
j7ldgIy5QuVtS6zKSfTmL5d530LZz2jAh7KxuOqyGhFSk0oS9I2nfZGfKqNsFyD6TKQ2qJQF2Rxy
SJut3HbjqXZTSHphE0kSEXCRnhrEAid22dczqVBvQGtXzCN9FZthNFCRSdlFAXxBWSe+k1XyecbH
16N7tfpqYwU6+u/P4+sHQy23/s8ZT07iledQNsMTR73ChzzSdtIWyXk1turEdrF+PptNl+scP566
kKIcyD64CcXatSZPFajc0xmKTDnTYUmcSUXw8jE26cg7hLU+BXQjB1DLkmwE+oiZfUY9+zYcBLRb
LVoETeQz3ep+WEYdDXNp8G3Jc/QRjUa3Nrth+WVJw0s3NB6KsLTO0GsGyrOSQCBGyN3gxsiJzB0Y
QXcEuhkt82RePkdL3e0hBST3KP3aj5q5UhcXI2rCy0RHbHc52mnjT8RW0dncTxTqUsOYbwrYmbnX
OXH+YHc9apwgts71jO1vH8vEpj3fbY5ZUM836AGeaRSOK0/1i45KIzJ+5rTjIpBok6+IBttLOKfZ
Hf0nHKtIa6IH0cf5QYqi9wN+E69RQeVbQPDSqQgB5Fpzdz+5WQlndYDH509JYQRw3jWJDRsqldif
QxVWxzAdHQitS04zNQBsW0MbAwM07qzlzBlzRZOylgOqFjLbRZplerXdLTd5i9GttPuGHkR61725
qVGVcfuZr8XQl4fZomkTS7YAFp4AW5PsrTZTXozQ45q2T4RKaJr1JxkM02c4HvYhRa63S1EUeGOV
uP1BA8D6bNGcOOwmTaOXIeop6DdlVfpDiFFAEhHvfkb6qIHrNux1poowlDdRMo70Oo7aktMKTSby
EDh5kngqjmz5SAfUaHulW+ufx9KSX0YMggqv1IBn+5Uyym9ZAsx3l7ZF+DcS1OKy5RX3D5qR0U6F
xgTREpWukhJjiNaFznlvoLt8fM7ptDfu2pB/6IvGdG7lbLjBBT+2JTm5pBYJg8kxqwP1K8pjyQg5
6LqmqX7Yz1lTnQVhZjX7OutoRRUl/DMT1PBqZZcnSNXKaKhuazYd+yhzO9Z/Dn0eVzS11PIxFZF2
0ZgdHIdehfmjOSUfDYAjPvClFqizKXMPWL3svbxMKrEPuwV09jSU7g/abdO7ueqXw9BnkYEcKUyv
R83EfUKCrdohxMD+pGl1B4muXjmjT9ITPmBdxGGI1x6+8NMOOPQcnpmJM9otol6ntsvhEMOgLgG/
WnN1blVLlB+K2M1uwnJJdbD7UzvCJG4BXLYMthudMra9ulQx5F7HpHGr5Nydr5MqTkX+seQaQ65l
CiFEfRL9ZPAdjVXZAoNUCkBnXs/RRw7IPjmY5rjYe+kmVfLRsZecL3ukPS2M/dDKhvLWrRMtvwmx
ZoMYw3QADZlsTMP9BWc523PBatIMXjTt53pUtaI91dXCrwWqInEmYT7Lg5OEmnZRqq691ZzZ1XyD
fakFaRrC06HkWeUBpqwxNZNBIr/03VLCU9bg2PCDzWAODpJOTEjhKpw1H0MU+DhxWrug25VuHiy+
1d4f9SIpD8WsKqgUfEmHaMqWu9AFmekjjy2oM0GMRtpWh87PPGhABWrScVEws40ZhzzqJkq/9RgM
XhXOYDWF3o+VD9vCVPuoTZfPWqghgtOEO4u9BLhneGM2RbdxlcDaU01RfbNS3by1cUWN/V4HKeSX
Rms5GJJRlo+MBR2cGkcMWcxQahcK3uRPBNbp6DetuSj4qMkUE8+EGTCbIhldnzbw5fuYpDr8VWRY
T8OCoAuhnkGRRaOv4ZvTRoCR8jLUKbdG6By8OkE6vo8QoD4CFat1T4Bt0vaU+LX4MAtrOo72SrbX
Y11YXjeVDliORYcUH4p6vpy7ZShWjDc4AZresDGpdBQ+uyqElQv9uVN4cqFsSuS5HI0R1w1XkKNl
DeTGhV4aKj3oeSyvUtDB7s7ttH7c966cRt+yJvMxCms3PtIAOi2gjgLYEgtqsL91xBLwRlSVToch
Cp0rN405sga70s09wEzjzqyrmdbiZmkhqnSR/Ls3UveG0ElYZ1Hc20+O0y36hegafCaqKXGTM6ta
EZ19WbCP4BJsPFdjPCx7K7erpywvHB5qnMvSs+ZQysMkje5xcTtMklW8pNVZx9HxAa6CyQEBEcvd
NUsG88oOpBvsujpQVwF1m59aWkrHw29vBJZVd+2q4wvi6mhgDAE3qJfODxZZF/qKc9jAS9HgCSox
45G6oDywvLKzsuQYDSCAojJJ7ENUawBR8YWZfpZlwh6kHCjzfg/crTtYcMkSHyUbQq8ql0jVKBC5
8043WzhKykqIR1tWw1fBTzTRFwTZuBNyQjgcNa32pDeW+DpiiU6xJM/Fl8SCoMeMtml6NCgwn7W2
RHmImHxdUfkIawoWh3tl2EkIaQz01nOtWVPqSYgoSKQby8Z5wongUKUkOuCQO3F/q4Dk1ohLNXIZ
ZO5ArFmzlaldQGYWf5UonITfanP6qYuXTPebXOAOKwX094NtjdN3CGd9fuOYgOQDsCn9wU2j8asF
TOYq7TJo51ZcsT66AhaCBi8ZYFHXRe6H0hlRrKpYgwVszG0OYzvvxnIn2ikCMqdHnG8DdmbBzoU7
Jfx5SKV2LGfIQHtRJIi75xLnoEPPZNu7KsWJjlgirHTgUpm+eA3V7R+2moS4rGUJhqgqCiBphVCL
exHpcwSJY8xUueMTo1E/g1+jsNlmn91lg4hadoIQPJSZGuVNNASp6aVkGGDnL3Hocptw7fmsmUsd
5neZGzvpwif4Ygbs9OdDleJxMbejbX5DxZsY+wW2bHpTFgsFeyAVUTXv42IYV2pCJuoPS20vab9H
Zxol36UZx+XPbtKcgPSjjFFqWqC9lvYTd8psKW9G2eE8esC+ZgkxealDKyk+tOMymsFhsLsmMPbB
1IwVt3rNaMi8pGZmN5BhpFb2e71aaqTi9MM4YGW6ZRrin3EWmekXaRQmCMWutUe2IgI2iy+tKYtD
lWOdcaAlsgl86LgtFh9h3lU4oWXJheAXcNYtHh5h0FrZM/s1RHxZNxVIyChabG/KSUN5iFaBmjXx
GD2DpYCnWJpTfQ/yzhIHy17sY0GlITtEFDhxXEW6aPt8wOY1fZcmh+rAC8U/iyNhV1QEQteNBUMQ
ZlbYPFn8bG1PL4V2FHU3jEct77rSV+jvCQt6G447tLzxAzwIy7mcxlT7MhicknSXS6P0s6UAFgSZ
pjHAXAGBgaKnh919KfIEIvAIkneXawoNbbYk4YUe1kaxmhRMC+rpIWp9zoxKPWal1mReBWryG3Ry
fdkZacfpt7jD4h7SHsjibuzJju7GZVb3U9aBWGQGbfhp9AsHh3CK+mgnzED1MLMKI9krc3A/hvVc
35iVk9iXGsJ+CFuRA1elT6KnGQjOU5IUZfSQVPQzHC2kq7fR1LJjofbtLpp5HHsPYq6w9pqL48sO
KJn7JDOwoTuTfEV4aAyjBKXcK6s46Faj7vDqyf420nyWuxwFq+4NcrEJnYU5QipJ5PQxg/vznR3R
fMgLY+52thk04RGYWgLMhV5eCq4LstYCHNTfq8rCOuaAQn7OYH0gdEaK9GZQzbS2Jl0V7NHBZX+7
Jee+R6JmZQqm3XA3WbT8eMCsgufEdJDTjpVD6F5DXX+eFMcZ0NG6udKHZUYwrgFN4faWtdzhAqO5
KFDJ597QClkdMC8m2k7JF/lYz4jES11RWavlV40ZVZwOX8rFfgyWuQLDEX6zR9Hs23x9cAuAiutb
c/93V0PYH4ORnxxkw60BW+i2Uf3PqnNjyI9zcj2FGON6cdsomsrtoGzvIr71h2qc4r+D2DZ7AMtA
rJTs64ODI0jDfqSA8nEUtseZ/D+9AlI7JGkIuVTUS/69B7bwmGgW+uM+Br/VER15FVJOCe0ttY7D
UBd+AsvI15sYP4vIMec1z+Xg4JASAkdD7PhGlAQf81HpM+dqbYBs086XBJ/LcZ6MB0sPJ8CLwKea
blbXKzbxYM6u+9mlAHnpEiPsWpr28IrRR+2higvtKQcwdT9W2ImAQ7MeGnMcPoB4xQAmcOOvRZST
BbIXbURNnXB7XV9b42MUs1xExPfHOMgjjw1LPoaqHe9z1152OFENN5adI2GuG4IqTQeTb+cPy1Sc
GWBBEax0y5U5OMNubPiycSGbl92gl/2O0KffDSqxHmN67mBn5MmXhRNkr3UAVqyxBjoUTOraAQVd
sjbNwPa0gMcqU9h7kvMwqnvrAnRjdx6RwYZVr191S3YpC+vYScwM0Kh2UBXpCSgiUn2uk/WABKEj
olwwH3Wu2GeynNJjWU7m02I5DhnALMGBBtqrB9tT3i7RMhyaSV2iji8+zZpT8LunsZ/OTnMZWO6F
RjXm73lo6/NxiL+4uRXdCF3Ld5WltytUdwQjZmuPkS7qq7mxiwf4EN3HWetm5zDQJc+NdTT1Myub
od2wFMUyiINI5dPAddNbZv2cMlP52PSkdRcaTfZmpynMRur2kktoPFN21d2nuE5kdLCmIN5FrQtI
LP9f7J3HbuRI16ZvZTB7NujNZoCfTJ8yKVeq0oZQqarovefVz0N9plRsZSY6V7MYNNCLBjoUGYw4
ceKc15TmZvRCbzF0WbAFsKfvY1SIfyFIq2yiAmVYpIuChcUzeuzEF+yPhPvYityNjKrTPgz8YBPk
lCNsH8VrR+q9Q1Zr1UGNpeAxCHRs3Nomuvb7XthSl+g3g5ETy9rhZwNSY5W4qJkgmdN8pR6VLPMG
MohrVtGbG3lowNF2vIq17DWdPPkC5G5svIzURdUOwb5DDfRV8JLsEdivvEuFslriJeD6+O7prLGJ
SCV6j+0qJKXEZUkVkKDXqDoh0k3+WXFktkCx7kartPZqC+zVUXXMe8cxZQOnUQdHAKW9BXKyxk5M
U2GX69KuxWNiq+rI2jWR9kV1FeEwmlJvp5Wa7zXRh0GhwoN41v3cuAG3ck/AMH6i0s/doHvKwYjc
X7VaPTf8hleeHwil4/SSvfQx5rvYR4RI+0Vh9SDj4rSLx6DcKGJ3iNNG4dwQVO2hcCG/UQw/AMcg
7YL8+Q1ZwQDbcF7AfQMvxlEUXiLcS4qEjloOEhr2gpfBqVQT96ukDKi/A2I3MXRBab91ZLnGyylV
pXET5wib2UGPk5ydBWVfrnHWaXuH/K2592EJLXiMSveIUMOgZPro2FkpVYVF4+I9Y6tFLKBuSu3h
HnUnslaMCuS9nlG4tfNOVb7mWpKNKALr8ncQ2cnKV63KXcHFMQRnbPTwpvestIFLJMWubRZeB32I
rxUif9nkqaPExeS41eXmm0SIjTh6urYerEaeHGZ6lJ2MKCLfcqtIJIA0qa7YgZpSku18qj2+JSQW
WiC5WtiR0InqSkVrOVhpaBjhUReXIZIyqGtK2yg1u8YZNRbPFoZe4Cb2MQu0I9Fvs4Wex8ZBcAPd
hC4jGBp0ImX4JoTy4DthqLsy8oie8pwJHh5n9Cb0gEegDEcKem13namFMWAJlVg/ykyovut1XR/i
dvLkc3HUmKjxQ/+WCoEZLbjbEgVOj1WwMcHaoW4bGggHB3qmPqW5QGgDUxlEi04wUc4NyC3z64Yy
yuBEdRflq5YnEeyXIS7CZVjpFQQtLEtsCzyGYXP71mwF+navMbZF+IglpQGlpat7F/xsrVEQ67CT
dLB+MLW7elDd67qSQpTHaDqh8RaE3Q1sGEkgpnuTTple5E9GPVA3TsfKfVa1qOe+LQfIPyqp2K+m
jDTIfUmbv2ZRWyTbXhbBDpedKxvXgjI9mgejNkd0Nd0MNLEacdHI6UBKCf/MaBDgLYpveWvyG5KB
qqnVUjnCTi1i9WQvV5FAy+RkcOQ+x8OykCLzGlaoeT8W6NutktCNMHXUywG9m563+MJQA0HcFi05
NoADlLvCPqJTgf1DGK6kpiVEBimw/gVgj95YW6mJZrAclyIi3AhSbgZX+4bmq+wvtdgLIyiSXGPg
keOhcIahxAgPinFdL2Pi9he9UFAjC7l5nEEv0nsTyp9/JZPUhQsesZJMzSc2f+S0JtulZ9QiW9Dz
3fvMbU2M3mR5HCn6gdZZCoHijsiTp95T3LpUstmAIc8+09P9JUivDMYXhWIkuL2o7W21VhEuR2pb
iVama7XXY1byILPaigJSbiawogIRM1LuDDM3nSqHz7SKEqORHzNTaLxfYRhF9bKJE7naShTdrtPB
y5sHcczUfC1kHCmeIQVoWJSCWYwV8m1dToUka5OFhe18sBCVVtMWwQjRyelTKzAdBcHtvcFr5UdI
A6dzjHFAakoqw1RcDMBDbgpYcK9Sb4WpUwT+cCv3AwGw0UXorpjLpMXSVbX6pvFR+Fv4SiywIyFb
PraN4RnruhlaNI5hUYR2nIPQhXzoYpaGRmfb7YpU4sMvCr/La92WXBUPL5xeevWppgMU3ZVFlRbX
IcAeHXVZOY5H0reYLrCpdO4vTC54/IxWgtarm+SibnsJWpBTQbsZnkyM0eJlSqyjXqsbOCzymgoP
WRPD6xIKZN/twpJxWqy9Ru2W6DHH7nUxaIaEGHOADqTv6la1TvOoArwOlF4GmZVXHZKRiI/WGDZC
a8wORk0ctdUWdT8nGZMoPwyRVErX4pBirWS1dcarJCkbkdq4EjVrHfA1T9GuYJ1c6KTGtm+tNAdU
QabwjM43IOmmIztcaShR4zjmQhoSv/Sh4Gvaqu9pCOytwQj7HYXMtj5UFWDcJSFfbh+0yuRdtWxk
ReBLJoh56usscMviMYw1NWHn4Md65w6K6P0qM8QDdz6gsHxn9ghprAgsRfnQwa0EmZaHvvU985Vc
92EnhkqToF+nCtoaJXAMdiqyXEipqaTnKV6aSVDcIKTvIyFr5X4rZY6Y0EWS7D5vukx06jHLBzSt
aVj/qiu1/x5pvNQcnmM9ZTpxqPRY3bU55N8t5ZnaeooRaAFCGiUCivpOarl6gYgUTFBK5XElVfqT
1UdKfztW8F1xN5Up/khB0JIRNao/ePSG4c03+A1oGOv1PKSTr9TP4w5TNix8E7uQQpNcOxRQhrzR
E1BV+Zp2pTKuJU0qo00mUy1yPAHBWqfTutYKeFsOvU6el9JtsileVz1GfakWFuvch+++FI1SMHad
6woIuiuDkrvWghTQS74kRd81a6PoW7JtgatcuO/kwBciGz6P0D8BPA5x1xHDpE4EpxysrEP0Wcus
A1ZHw7B3Myvw9jqP/MD2mlaNFgqdgmCB/UMZ4qQ3aYVvhLis83u6U6680tJIa29iXc5oxFtNkZu7
yAVQO9pNlZrpbV5nRvGaSjS7HoZYLBKN664XsPh6b/b9f5bi/4bf9qHv+TeW4kOQeq95Vv78aH/y
/v/8x/9E/UtlC0tUK3Ra0r/lj5De+AuJhYkKMhHaIGD9l6oo/QU2VaVlCjBhkoybvFH+TVWU/kK1
CxgBLWraRoQz+Z9QFd8Jcx9QCUC8qBDrGLMAOma8OUukDwKVa1NI10XqRm8+nolJiRPmGIy9HSLN
8kXWh+S1pr8b2qGlDKbdu61UQ6on/dGqqqaEYbgIW7vm4G21rvSXVWSNqAobDQWfeMCNsy1ago5r
NLfohGJWVSLuvhApdAh2mQseLsuykN6WcTke8twNUzturPiuQoLiSZYSaMTo+3IoyS0GW7TGWzFD
EcPJY0nnmeFyjhELpD6pB/pz3Kg0OzSv9Yj5jSVQjCRDtetED3sbrZnciaNiRNe7EM+AY+ZdaFYS
PPOEGdCAUVqaNkPHkBaQSOkx8uSjttFR4t6XpRZs4Y3z5Eh1eqgJ8h3wzS2nqcR2F3fhNeou39SE
p2bida/Ih3gbRbPSGyrUe92t4yt/jH9mnmYtK0u5g1iiQWvHHkNtUW/kOYq0QIhOAOaRZVvRhuq4
aNTxDJZ41l3/1+9CI8ZUJA2Jo/kOAQKSVb3YZeu0E75bDfm5ESvX2JWmjuQLj+Fk8OpGxRmWwQyu
8K+/Ou1zCU4dqIgZ8EPzadSHap+tBaU1HRwHlFUQuZC3Ezpi7ihKZ2At03h/ngPgU8CaOFAmZTt1
BvqARafQL9awoSZrOwitJ17JWoFdLRK4i9Ady2ujl/szSzsNeuqPzoALmZUoOiUMzM5rX7S5+UgF
I+rMAwzi1YegdPjXoB8tfSZq9d//lgoreSJAAlqdgbWR/8+xsbNyPuMwrjSqcaWs7CrF241WKNHU
5yE0qJa3Gum4RnWNUj7aEm9GXkWLxBd4DyRJdp2OBVWkgire6el9NjvwVxoMTaDIICeZ/Qc0bel5
ceMZSbZuTJp2VbCnizVuZSvsNmWZnQH4zIAp73sLpIgKwnVSnpsDDnMv6+n0clJNd/S37EBv1cXx
ORWXz3YUtEUZpBcYBDA3s580ULYvmypbo/WgbssQGe9Rx+MhTqLW0Xpj8tJB3On0On7604AlT9wt
qh1zZgWdpiyqFX5a14UheX+AB64YNmc200Svn20mvNlAKwCdm0ho5gwgTEMpUvMBr2Df2HrNvVlu
3VJchIG1BOSwB5lA2f++SzeC8NxAK1Zzw6nzcGEJv0RhJZXWSkgqZKCeBsqOKZL7Y7zspR+dXOI7
TBMxxp1WdWjxrHjVLEpj7Sr6plSWMAv3hfhDbdTl4KIeXb0m7rjtaCTH9ITVl7pY+tbWja/zyVM0
wXIbK9rMvVOwG6rb4apMa7uGz5wkYEbGnMcaVfy6w9whWHlUYNQSQMHpDyJP5+rPM87dCI1l4pvA
LNBmsL8SqyZhpI+zxg1VWCW8F52Og3CXhjoVgpzKREFdGhIIwR8LC3yQqYRsahB4S01Lyq1Iq/Im
aHFVdoVBXFNO9KjnFK+80Exk/aENYQpandu8n06b5yPiYGjikhbMdi9ZOjU/qcSf16TiZKsUWriX
34wn5VdypWd2vtSd/lkZ7Eq2qdPoa/3+Tv8XkP8f5ZQnpTIByr7xnMAuyq//z1Hpzf8HBTUB4n3Y
Rn/LKTdZ6v2v/fSvh/+5/5hXvv9//84rMckDYs4/mgJvBGDffyQwJEn5C1YVDGaYokj0TUHg3xIY
svwXlpnQqck72ZPyJFj4HwkM+S/eOySok5YDJGjO9D9w1vvzZhNkYJv8Qxr0Z9ADZp8A+mvFvafx
pht3Fgph8j8jO/4efAp+Hy6JlnZ2WsiduAf5Y+tN9SUPvG1ryf8ohv4efpbAtVMdLYJ4t7cM38a3
yOUJ9+ErfnIJ/5lK/R6ZVf84cVPMQ7nxG3GPncESh2675UEZjiQb/bWsCU7Q/jz9h/68Bn7/oVlc
xl+qkN2RP1Sa1xD5DOqupwc+9l1n2UPWyKMcwGncNyTtvazyUS0no/10evgj8zZnsPlAMVt6W9MC
9RR7n4z89fS402H4EIX/uyB/4xWHAco9eS7tJXVcqSQ7eJSTiAurzsg2WtTeNphpaD2YqN7b0Js/
GCUGfWD2qLJe9ZZ260nuEi2nvVnU1yESKrK40+lG2H2Xb07P8c984fcUZ6lPBia8NTJR3Pda+HVw
RQyPIaBGvyw12Ulauz79V46t8CyeSzGPNtSsxL2UvijIqfXhmVNzZGfMNce9qQ8UV5x4Q/wy8NTS
+1VinuG8Hzk30yv447nxsCyuqT6K+6RRloAQjRH1MenN8G/FUt642ZmfwNP5810yO/kePnxGFo/i
XlN+6j05RoytJZ5zA80nus4QUwW8nTNjIWXxLhO1lSc1+G6my4F2KLfvshvg4wug2FwX/yc8rIzx
FkjQArG1ha9hpe3BnFFTDJq6hWlGqNmDiO7pXbVyvGxzYSXTlR9VYV3STFTaGDfmL/3wnDc1GD5t
jzY29V+bdryjtf7NgLZtI2T0a8gb5Ml8s7/pgO7RM6BCt8syeRUXGKd5NVLD5ZrAMymfbCsx43nR
3QjNS2uhz1D+wH7ebqeaYqnbrvGjH3lQ0ruBzm2b6n040ppQyjP8qGP7ZBYD0y6EZz2G4n5IH4ry
BecHKTunfiRPH+p3svX7DM3iHv3NElE+zpBOj4raLAX4OECGznDGKtz0w3aoKyQgDgF5TEO5PE+1
JbWMRRf4+xwol0YiY8bCI8iNjVk3u8hKdwN32UJArnRo2jMb7c/0+fc0Z1E0rbyiySkQ79uWDFn+
CsPcLocX7EKcrPw6jiYdQ+NcxJ5++ydrMucAcyz7URJqca+Y7jNoqVVlHvSqdFwA16MlbIf4pxQa
HC3tttbBuNeitPB0Y6/wZnCxr2l5AsaN+OzFMT6C4ME9NjxooX0OsM2EkxPF+cZwAbxYqtMGo5PJ
Jt04aLPg3tRvGnvLb4QrqZIhBP+SGKRsOwdZTzuMaAdGjZPy3pN7TNvo63niQyd9QUjYpb2ku49m
9BPkKH7m59SHjgTAuYqMC9CoaxLWXm7oaou0WN0zz0r52NDzCC6hxJcIEp8Vrz/fj51Jl5J+rV/y
O6UldQVgm9z7KWqXL+awAcSHwY66kJvBKX3L1sfnHhugASQW3bmrMLhLdTg1kr5MZazfLroAjNkF
oGehUgD2HfZBPWw8ldtMeDs98pELbM7jtIKwcfNU5mrxryg0YkjmBMqPpNhIAGJP/4kjwcOYXQR5
5/G27LhkaoEb+0vbvSrCz9NDH/t4s9gf5fA2qoF9YVl2gUebdubCPbYqs3iXxzQZaaITkggjbtPY
UtXbRbk1oXqo5cPpyR9bl1nc0+O0aiUwVfvOPWT6TVi86eEZlu6xdZnFKnCk+gijQNz75QIYe31O
S0o9EpfmFMnCKqAdt724zye0RFiuU7de6kO8SKGyaei0G8G3ssptucSxZItqHh139bGra3zxPIAR
1UIChiUgWd3RvWnbYGVV2i5Qk4UmlyvPxcBvLIAqdk4BlcQv9W3QHKqgv2uNGxl/iSp5rdR0KQzb
GoBrnW8Db4kjTu49q154Jqc7snhznQnY9H0yuAZJUYnbS7EqLeHCkWexhgJSVQZBMj1S7sPhSsnO
eX8f2a9z3nLuuzEmXfq4Tyq0ZTtA7K0PIOeuhwyBBfji9IY9tjDTRv7whMO4cIQoEhEq/bUgb0v1
zEE4Nvvp730YF15LyIkjAYgCGQPQqzF8HodfA/UdUPmXRdA5/VVVAVoFlIL3sffWSHsXFNxlizIP
FSEuknLCTU3zZLLuPOdQdiQ6zPXMut5HSA4Y4F7HVlWH3zek/q3gnYnJxz7lLEDA44ZAggfpHi2l
Rd2ulOyf0Zv/mya9Vx8/fEwvEt1MpIm0z9yHqhJs1SULB5B2erWPbJV5QQ6xOQ9wRkmyT1vbiB57
8eDjfBpyZ8vdj9N/48jKz2mrwaAkjdFPf6Pc1OqTEVUQDPQzP+DIwmuzmxxyKqCHhpOKP3bBGT33
xj827uxsgqdMajNh3AY6m6OeS4+ODTv99w9fM69NIcBVcdx34sYflgjSnV7jY+POLm7ky72+jJlu
DQipkx4q/czNd+zjzY6jIOcYpU0De95tK95JvMGUfyRR8ntnz+5rJKCDrkXuaJ/mW6Fd+Ofo0sfW
YnYWZasKMSBhyhbvmnGjaZdFprmFjIcFsVfn03z9tXEPzeGiTzenwuMRVJUF5Ayi9TXW1e24vmzc
6ch/2GpRQZJYVoybeHe98lJ0Py8bd3biajhQIIQISLHx2gOuxRf3soFnR07su0LFMXPc47SFwL8f
XbgQszOH1vcIoF4d96oOsvWhPveAPRI71dmZ84NuSI2ahQjzOz2q7xpM3Xswo2JpbvvUuHBVZgfQ
g6WOVx1/xRcBF0ObRAzwsvWenb8cNDiMn1zcj/6yHrb9uYbukfM391JI/ABv10hhQ8ebTHPQuLxo
vnPZq0bIw6ZQGXfg0dBgW35ZFjkhTz4eFAWxX8wCiRddskvVlXvho0GZHcCuTqRmLKx+n3QLLd0g
Ent6HY4UTuYMfxMkNHYGrMNovXblLxXyFlBqEI3VwiofVa9YBfXh9J868imV2ZGcEH1uWxoj72RK
Sc2jlH4/PfA0wCf1mLl4blJ0uVHnnEkxRz1eFNfywDWgrU6Pfmzas5MZJa4Vix65Xi/rjhSDoXy5
bODZYQwxKMlTg6Vvy6VubNxzveRjE54dxToFkAuHhOTUgCCIK8GlE57dhQhz6xKJDLEvPyjJtmnO
aEYemfBcQKgEGAmVg++X+vsYRKw//DPhkf9mBe/Iog/XVql6lWJN0cNSS3uyRm/kQ+qdi6bSdKg/
2XhzbVDwNZ2Hcsa4l8KXavAPvgWLqVkNIE4x7Vta2lOGfHMRVYAgU+DgIA+l+1gCCbNSgGRKg7gJ
Au/MSZ7pBP/+sbO7NMAuSVBKZlO1huMmNN3hWffSrqlRZeJk1GHgNMY9pgyXxfw5JAL4PX8hicFW
xv6hyLPb8swD6MiBfi8HfvhsfVtqfh7zS4xmPfEZMvfWD+szsz42+Ow815UAsmvabbUiOUUMjFx8
QCzyzFd4V3L7bE/MTnWMSGlZlXK/l0tqKSDWm8Jbpbio+9mLWwULgZ6/Jws7eWj2aMmAkw4XuRIs
OtWz69ywwcCtMimAeyssYjjskSHu6qE9M71jR20WG0Yd2C/suikBKCgJbfvh3OPv2Miz4NCPRhGT
rBB1BkfKtuk5mNWRzzUXrVLHzK2aiHEDaddnBRxHoIr+cGY93o/qJ5/r/Wh/2GpFiPiyPsW0roIt
FMarCL57D4glx8BIHtd9qPyywmextZZh+z01HlV5rUE40VJ9kRY/YvzqWnU15M9IoC0rEF04Fa5z
WV+Eo+ZYsbLNqy+acH/6xphO8meTnSUBcE1R+O+SYZ9jLx8FcKhz1AFqBxWzM4fjyFd8x7p9WA7a
PQ26veKwz+DBhfGvob4sxk/I3495UaxpuQ8xY9iL9PZ4mFz4tJamH/JhwqOURd6QU7Xr6JMI0BQg
KV6W6r8rDn8YOojzXupDVnvI9lrkpO2Zr3hsjWcRAjDoWJaNRAAydDqLHQ5CFxbSpNnxLmKU79UC
Gyydpifc2ufT++7YjGdn22pVAXaBhrtWtZAPXrm8aFhxhk0Q6PnixqYOe3hu2s3Fw85ScCuEjh0V
br9vH8eg/Z7H1dvp+R4JReLs+OVa7tWwqSixlptQ+NabwdJV4sseDnNQY4O2joae8bAXYoeeYXlZ
kjm322sHUuMMRjRK8zYF3OLC2c6OXe/WHp+PYZUr7R4A+OkFPrLPJhuhj4cZdUVEQFQ2ROofNMN4
iYX0XJNOm/bqJ7FzrutZ6sq/T51bZY7UfrO4mrXaKTJ3pY9bAWUXr/LuxLC0hRKII2DJobaWvvmz
clOnzvJl5D5ASlll2d4y79i4DlJKgfwYlc86Ht9DjddeONhDltrBWGx7AKhp+Ab/e6tJw8Z0N1pz
X3c73dzkAClDs7apNGI7m086J85QoNatLxNA/yNqY4lY2hYCUIL/VIpfL1vcWWyo8ZIvTQiZexzT
Kt1xy8Xpcd/j4WcrO4sOhhUExeCJ/d4DV6MbD57vIbYmrpLuqyvcicGPOP4pJA9F96y1L5BiL9os
5lwEz+/FelJ6pMIjLHEnVocztIPPN+HfbGmjALEnDNupOLy22Wa47DYx54qiBlwrz8W1YB/90rId
0hynV//zlMCci2xy40lDPH1VN3zWSebi8V7X39zusuY+j5k/j6SSjB5+K0w7c78oMEjVM6XgKWb+
fdPgN/7nuLqap7pcjj2t7RTSKxwOwBNqeK+l31DmPJPdHfuUs3hixbVCBk4RUGrXXmsjx3d60T+/
CACD/jn5woB+VqrTt0zWOHMiqAVX3jvXXDo269lBjQazSfSIWWcAOLJtl29Pz1qZfvZnaz47qG6c
gymDTMq3vJI85U4edh7UQXd4FP0nHzDWqHY4/2kokISHAHtxQbqRLIQzfN8Oq2Kj+eVGUwckRUyE
baJlkTcLMTPuJAwD0WCrh9zO0p9NvimDRxGLwVSqQGQHMH/LRRz1Zz4qmrWf/445plFtpRZJal71
SaWjnYwIWK4uTHrOXfEjdNHKoL6EpyPt4cTxRXOZaIU99v4i6rctkodaA1+UbL8qb9q8A5KGyomK
4ooebyIu9lJfymjhuKIHSg3aLdCtXE6v9PSq11SkBgnYUby0pKde/aEgIxJGX41ceFCldqXJyW0W
fRfrL/CNl1WPlISn2QgXrZS0XKaYYg7qWx7gWSCAaNFXdXbw/ec4XJlqcS2146LvwYdp21TkTIx3
bcwk6wyiNMwuTbJN80lBXaTsX+MYFRHxW5zKTjXJA5Qib0qUHwcEQYzKQfECGu/TqB2MTHZcZN1Q
YgD+7i66eDmKTy7Q88RDUkbUbnTzi6lcRZllDwPCrIO1NJAjck3HD8UDIg5OrwsQWiQ7S35BucNt
8kVBpbBSGtTuqsti7jt88EOqPaqulxXa1GVRHDpkSKud3vLvie8nW37uO0BTGQJDR66d5/C/r8wf
2VXpIcLmoPifSxsv2rrZmeN1ZFcas9MV4DQFopCXpBvvMBpGlmOtF2c7k0fi5Rzb0UpCk+GPRo1T
kGy9fDVIM4ZfsXKVx49xtrWaravc1bHnWMZb5T1kebeLqwdUtxKtswvfcFqsvaBd2ZZ6zaNpY8ZI
WTXNxpcoPRi+Y+Y5RMN7HPe++CX2vrGjV/oqkRGhBFEtWDgyR2swaB3wumYpT0pQFrp78s4PvwTG
XeqhPrMW8nO4wyMxcA7zgLneo48usiGwg3UFuuB3p3fEsYFnObwbl0GJJgexw3ICrJfax9PjHvn6
czj06OtSgEQl2Uh1FZa7PtwI/Rms7uclejhWf942wMMLbUi4Klu0ML3oRwHfCbNbG7G+VUvERoBh
15nB4vQPOZJQzOkprhJlQ+cO/T5yD1r1WEbXmO/B8TnzY44NP63fh5NuSgGSthl3kBv0yL0Fy3x4
qazA0bvwTF545KTMoc0VQpVRM2UsYrrHct22zK1b7di6enTmNxzZQ3NLETlFeTKuuaB5qinNCkL8
6aU/Nu4srZDiIFYiDHL3qO/2/iqpz0TBY+POEooOEj9UaSqeerTtIeRrZx6Bx77lLOKleV5KaekN
aCc1yImmwKcTp1IPGKSew04d2ftzqG0pwNQ3p3ZrV3yJixdVuCmjzlZEJFIogSGKCOD4XGJxZJnm
ONZMjxpsXSlR9XXqyI25Bmh2WdQxZke4GQqUQv1q2JuD4wX78Fy38chen0NPpShWBn/qCiKyeS11
wzbLAqdoJFYn3omCuji9Md/dPD67RmenFjnguo1lopuhXKXoIvXKlWUUzigexqx2BliRufW9ht0L
lt4MNora22J1q7Wd3RWjHaIDVw8rt5RscSwQ+AnWZWA5fT4+5sVTqtbrEWMXM/0ZJdeCGdlCUK6K
0jF1c3V6/keqvHBT/4w6vd4jo4ne7T6tv8ZDZaMi4YQNb2y0OVP/e5hEpDkyinM1GLG73L2N9TvD
/F7mpVNw1YUJqOMxQluz2I/U1QTLWrThqkY5r/LvpOhLMuCmdi4CH7lKjCl9/xAi0ReDTVzTcESj
okOBZ62EFxVh/+aggnVPiGYun9ErvzfYn4dlcyboHjk7c2V/t4YX5xfTBjHf0uwgdN9OfzlcffjV
n2w9ffbpxlr0m9HigVvSLJHLzPbK+6h7SaRbOKeJPXgvHh2BOH+50+yy0RaGuovzL5L3guIwjITQ
KSh2GKO4VuXA8YZfKFLZYvg17goH1gAwtW9Sh6JmvKwgksJmVYXQ7gykxGpt2Rq4xnkosHgQS/rh
pytcxSWG01dici/l11qyz9NrcYSyv6+HnzVS/OpKEr7p0UMwHoSqClZx/VjBjbdFYbjGV/XeKE12
eik9I0DO+25X6t+G7taLwoVmvtTlVakvvPY5jYvAcX1rOebVEgU7o75X69Ku/WtkKm1f5YGignjX
ILji26Vatq9U134tAoV7NIbHID/I3WPR3Y9Ns2i8g5hiPnVVuFsRJ+d04yVXeXE7FA+huteV3RiY
C3/0Foa/x9HJtrrbCIGYsXyK1H2u/EAh1UYtLhjcdRC2C7P6EcPrxZvx1iyq5wHSk68/Y1bmVMId
U1ebH6e//LHvPjsFyEx0RSaSqE0E2fomEC48A7NLVk10tI56xu1kyCjX47lQPFOr+E/71ZxjQgvI
IHjp9gwsuivaorbQWAvfvfMSwfa1pxg1z+hr+PzNXWnjlWB8EzSkAUf8rLYWzPzgp9Yn93kZ32nC
RmujjW88SCHmNrxOMw+C3WXAKHOuVuCKdZcHEigMN0f40tiL3pmjan5+UOfYUvzR0VOFGbMfY41e
+8Iv1i3y8P2uFRfIq10WaOYY06BA/6msavL3gv75gvfJRdttjis19TRV8cPhwRFd4cgUt4vT4x6p
O+Oj+2c0j2I9/RfABkkoG0WwpWW8+u1K5kpJhWjRSPe996YYb8WwQzrTHtG+77IdZjmrstwYPXzZ
qnEMheZk69rS+L0cbihpxGZv1wUqw+pCTW+E6kbRYRAta7RYJ5vSQP6FwsMmRcHazLdNmt4grm3H
0i7qBcc1x5UXtPaYP1Xlbewu6+ba8G415QZxLORXLvxSs5zB0oVBSlze9EVxH0lXBgWM00t6JDJo
03//cD+GbS9F6CBT1ZOX+lsTnEkSjg07CziTDxQGlsxXFEq0ab+6VK4um/As5AxmnAuN4NIseUNH
8QaN6jOg1yOZgjZL7NOm98SuGkB8mJmN6hnTfmyRcT097Xd/50+u3vct/WGh/dRXRF9TeQoKhY2F
zl7tIFNNEulVXa885adJA9NN+8rRSgXdoph0RUxshFlv6hzBRU94Qc/upyWIl8XuOWh2BLqeQHIY
9ole/1CefUX9cfqnHvn2c9is17kREhPdCHLdNtwFIn+XjTvL+z1TRoSzZFxsWdAw9n9eNuwspiB3
gZ0D8m97WX8uxd2FoGRzLtWDfLheCBnTReCjN1fN2d7H9CL8ZCep07p/2EmtGDa5j0L6vnaBVRij
belPZqIgKX0VGa3ttb/SgYdFvQgLwVH9OwqZTqjCHO3vU/PNDzVovQN8X/k2w1dpjL/mQ/vQQaOs
Y3fBLeMmMPqkdW9KtlhnmwrQW/t1lG/G7OAV6zjeNNJ6bHmt17dd9RVxzu1lH2IWM0Lk55UiZ8HU
FyXfFd1loWjSkvi4XBj1hciEsVxChI/SWqzOnJ8jz8V34tiHz+CjayXVqObuR/W201BkjCaxQcxl
A9X0SS8vPE2zuoDXKUMDGY+wJKeL1qhXlfF40XrPUbtZNWpibkznqd80yNhf2OWao3YFfFHGzGRc
Sbxqvnbn+A5H1nsO2sXKofFGowXdXj7qcHvTjB7pU+Mts+rhsgWZRQIlQ2df9JCzbOvkuqkowTZn
0rkjd8scrasVg4TSE3PXlW8FHjSyclWa1pmrZTr3n8SDOWJX0VLVrKbBMQdqhhUeU6eX49ikZ+dR
zlWvLvB/2WvhN936FdNOKY1zlqfHJj07lZjGaH2Hn9EeMbHQxYzpzKSPjTu7xQ1x8iHIQD3gwNJv
0n/rRx61sjw27OwU9hailHrDdA331ZOuVO+yXs0crTsKJRrOckPMiynELZtiffrbHZnvHKtrop6v
1mJE0JMWcmVr8Rkw6bFxZ3cwKu0DtgohFee1e2ifLpvs7NxhClSKo86g7VW5PCf4cWym067+EJ47
S7VGXG7fZ0rZ5/RM3+ven5y1OZjWxcHPzKW+xxEvd8LIBGGS6N87Cb8ttdrFyIWl7r7WpVUYK5Ne
JNLZdD9T9LnNQ44Ykl2hRpbxwgjvBMBqaXpdpF+S/Gusehsc3haBNi6C/8vZefRGbjXh+r/c9SXA
HBZ3w9Ds3K0cNoRGGjHnzF9/n/bK7m80AmTAsAWPKfZpsk6dqrfeJxzfEct5NSYRRob1QtA7WteC
f1fkbYvlgRY/mPE5YeKk2eCqqsiUUE6lPPh9pTlG8wQ6YgOoB9nMCwoRpxAXZZNGGvJXPYP1y2iM
M4kG9lzVJkjzzVC22yjCXWKaq0PbHUe52Jqd3wW300RBZReF6zaTfbnFVBE8H1JXLXQpXLpVEJ+X
sdzFgjfr41pmR4GLOwIPWDY4xm4sq/DVUPJN5paL0bq3Yl2zK6hR6xLb+r9/I198zRfDqn9/zWW4
xEYwlrSKUhfQEIyfv1/3i+B3rZ4C94ejscFpIO72rfyMXTPOEz8UJVzLp6ywj6tC4e2stI9evpvz
+5/d9FXwa6tUTLpsYbpiXg2m5Kn9M37e7t8v/tVKX4VA/EHHWYPtwlCSPYIWU79pfPx5pTH2+u83
2ORzUw0SKx0NPpm4neerSxb195v+R2v7vy8srJurq8eYEGOgxD4zCfZyIaQWFpH2sYHgB9HMafrJ
bqXQzXPZ7c1PQX+u0L2mbeCrw3ADDvybG/nz6hnXiqXEDKUOngUHYvNZKB/zn+Us+Pb+9/MB45OA
ffL55OqxNU9K/7NvW77a/KW+nfJkJHwqq/Bh/vX3b+PPi4Df5H9vtoTYrERWTFNoFR7mb56fyyf9
32/YvKbAq21l1f0QzTtjAddDTXvpUMgIAOu+m9f8IvP8x4TwX1uJ1gVKPQJ53imBvoKusBK1yc3I
9uP2Ppuff7Q219L8GFmpOiUseLbBYP6bM8oXC34tyE+lAFTCRQOK0cNDzd/hz1Llf6oc/1oSoYWJ
rVKH3yVq5+XKbcVwxd/X4c/hwLwWzdf92EwiE8hYq276SaWFhCwfBNffr/7VglxlBej75Enque+i
RZRzJzKF9vcLf3Xbl1/4rwWRoRQAyyM6JsZrLSw3JqQgTK/yb1blq/u+eh3zoG7HIubpqJdTOx+r
7zQ9lyD7h5fnf3DLczmlQGvJkswAmAq9TmxsYXHAc0kdQYT4J8de89389xfqVvNaUh/25aIPLV1h
JfKXynI7CDdU2jQR2GXW+mo+OFhJelVTU5SlK9Of08D9+xf01QpebV+KXo5Am4g96S0tm2/ywX8m
O/+wfteq+yZBZAZggOfJDHdR73VpafemdiqoqAcZhvhzsy5UDYJRa8956YmiQKV6U6moTgoghqbJ
zMkLV3DGwk/Nx1w8LeU2DZlXHh4Ts9+ETKUEKAgDafg1Dm9pe5e2a3HZ9BCMJkzLG+tDML6zlvxn
0ONPH+dqt0xyZS6A9yw7RaLWswVhaZdV7o1YoIl9sUOFo6abOT0xvZC34MGkm1i+/fv380WQvZ4H
SCKNkeeE02YeHXoIzzjmtvJTZu1GgHh//xVfPALXUwEzrtodzwGSkMflNl397KJXEaVpkjbLIJ/u
spTv0vCG+bt3XuavP76eUCX/G1XUEc1NBjhyZ2qD3fWOXP7Sx30oPpvt+4i6MFfW4XBKK8spjDd4
rDTdt2hI8ARtnD417GFYR+HerCa8yp5G48nUt6P0zBNrw9rwIUK7sIJhPoJrEs9SuzeUjcL/0p+L
AEW95vRK4y9l7wsI/Ep9jb/rGqdo3L62WIFvM/12UoNtZVU7qXk3LpTfKnV0RbKDCa8V9XeptRvZ
uBca81h2qCjVIyV2DyNffxIrX45xgShjdyjn22WS3bTadsF5lApKj7obFIErCgFg83VgcLTSK+a/
wbwoxQHAtRuOrUfL2WFU3m2S25zCRH6x88e9bAjH26gSV5rwWFS/K0Oioc1PFqQzw8nMzJODuyLc
gk7bwf9dTcp5WfYIm4EVudi12oZwKMvtoEpONCpON3zOwl6OYqeU1moCMlHNWc3RLssSsNhvcXwb
JxDr8FdnKfmsWCJ96J0QnK4gHq18LY6J19TlOpVCBqqaya5EvD3hsk0X9h+MmED4PebTeSbq1sVn
LW7TroW1/DpelLdxSQkXH3Q2Fvkpr3bW+DsWN238KJcJTJOKQmPkzsJxMge/TbTHNrhN0fA3TX4L
mz2aeYEtWtnhuMIPwR1T3dX6z7Gs3KKrmFmUfVE7WwlMT+VYZyC4CEv2OK8kKKdZKLowZh2YMGDz
GqezOu77PU0OaiX5sgnqmOkHaQK9HC+uatxRNaNiZLeT6QeAIfs4cyz6dLIMYiC1h/S3UcdHdcE+
i2nOUTkuOCCareagxbQV6y2bfPTH7tjo/hJJtgF6h40UNUgLkMfyVC9R7zT53Fr34XQ/JPshOw/z
auLH7vLvmnCxk3TqGmfJhwreavmA53853Ft+7y31is5pY3kOkLOEunk+dtTO/RYvb5lz9jAcB3Qo
Ef07/Zg3u1p+7kA1TbR1p+LTlF9gzyntq2n6Q/AyBy9S/5nx3wzJB5Vlx0buZJlwyLDKzg7B8hrI
6wQyTZo7ITDL7FRlRznbkE5Dsm4c2OnMLqPGdIPxkOeHJvZG8daKRaDraGaEY3BhjUcVPL8TdZwV
0Jc1CCe3zZ8H7K17eKYK2UXzmiebom8OQQapECCzKBerDoL5xNBLJFhrs5jWuXpCEOx0wlEbDqPe
OUCnQOTZUv5mavcQtFwDEOzc9PcT1mUyNQlc8g7kSV4nnfKQG263zSI4efq0lButA/sc7vpSdvUQ
OJS2hZoE47d0QGzaE1FHkAIbMpNnwZIkEBnM+sEFbdUUSTZLDiIb4otFaQSByTI5pty6tekrQWrH
vFNR1h+s+KypJ0M85ya6bBdBOj0xqY/wTngzmhsJGFCoyrdgfn1VUW0hfUyoqy4onQp6u5zTzeIu
7eK11Qgu9hEeBqkFXIACFW7W3+bVRzOlZ93UtljrAzxKfEW5DczcztLGBs0G9AZmLWw8XRjh1Guc
R3vXGu8tC1x1q4K2fdGblMlW9OdVCKtpesgopvRl4ybSHb68gH5Gu7EeeizHL++eGaquFU2OYR5T
VsDK32Lg5GFtOEkFxRljSQGnD+A5gqLtdZT+ZfOgSujy2ngNfkhj7twYXOYNEFqlbqM8WvpdID/2
cXOUsZ4MmXe0kHXISrVCWu9V7Ws4UHcp2udGnH5JKPoMSzhMLZtAsWQX70zwv4BQmn6diJkTKt2m
4cQ0pMwgiNVLiQQ+m2pbRCTRZ5pbQYaOauzb2/u5LmD3BCuQT26zxC6sISiKmzbrdhXo3nDVwTHi
7S2mO6gfzpB4RQ818nlUT339qMsM8N8IxRMlVKHaaiQ8/InJym1FAB16M/IE1YHF8e1iGZvbCZL6
VDlJPDFyfxeW9OTlcKUPftR4ZnkCMTfKj0l8p/KyRDjmi8E2kK0dzTHwTAnc49eprLYEa4uZM0GJ
qNCJ6K8lOOm3gyT7CTvfoDwoxu3SIrbM3Gxk8qx+KrHs762U37QZw0NZgMSuVcpqkWfI032svBbN
VhIo10aVmwtU4xgvQ6WFA60wvrbVhyZvlJakr9qU2k0VvksLzBNUTtO4Tup1l/2Sum3CLZXhFrHU
Rh9gCzDBAFQvSO7H2ReGC87uEQWRVEoANmW7qlaigfYqfocb5Vjjjda6YXtn1c+NucqnkzBsezne
dN0txR620Gwe3xdVAmkG7VMQ/GzhKXrRi7eWs1QkNRTpjO1AiE0qDBWSjZwwVX0oCglXhZLkq1mH
5Wzn5Sqbj2Wf2HVB9IrcVjpLKXwV3GDrdgGUk9hSGHqxdmYYcJOFx4UKdtauR+G3jochoh2x5O2X
KHyCrCovJyMNh76QAb+imIGiW/Yl3ixlC268u+/Z5NubPF3N4UlV3CndX1DQRuyLis9mjHbMSePK
jjNXlN5EcT3JO019WPqTpD5K2VnJetpjNzWQ7ogB5h78inyCxAyt73nEByNhOxyjJ/juTbGmlYSp
w208PAjsfY2Jk3pX4X+8NBRv+R2MflhFeApDtNSJsGu6t3AQeDFVexyajdwHboKwrBS9wSIhG4DA
9gczgxp+wVCa5AVLfZIbkJl1cMxy+hBkLXmautgLO2G3ITwfjWrXE53KCrZkCMUEspswao5sjKRa
2KoWgyczGt9Xd5YQrtLhkIytbxUCDnm9bcUr5sjOkKPtqKU8S9s3jj7F+ZDKu7z8jVWkIJ2zaNv1
d0He21r90i2BF7bnuCYGT4cqflxiLHGXxjUVr6NsrcYvbf6UyCuw6Gy9q575GhPseRmyvffJysCr
pYQMPiafTbJmUMmJi5iHyHBbzjALEWB6sqz7zFgv3bHWSreONT/rd8BjjlI1HuG27gWMgSYh3td4
inXo7YWY/UWfIBrnv5lc9qeyva3q2qmCACJg5kdD9d5N9XrqPYMPHViNUwb1Ph9HnHFvSA4JBeYK
tY2evck5JNg4dudOcNuyXUnyPeofuwhTZzH3g/ZLljZ5cFlX5dxC4hx4h9ou3XUsgc4JIxZ8PRnw
k/YLsVoV6fvC/paTvSzk9IpJDYKHWCHDrpVoNaaaK8+/BDY4HTfgvjnO4VtJMi3iUGFE64VVBnbq
RNpy6jUR+KF6eQGsqF+HrXXoGHRStA+jAaZomF4IcCMGYdfNgNcby7mgVpOqXGfS6wSHT88uYF9H
OkhwsANN9pouXkmx7g0t0JnanTKGCYWLF8Y27Q+p3t8l+qeungP9Ns3PJKBd2/pNOXpLurNC5CVS
7ZTJGpMYR+/BHixAzlFrJvkhkzQQ35Gd69pBLVO3rckNS3mdV/AzFsiWwIibOvPbmnEwTeLVKEEe
URhXWbUeursGl1r7GC28/mYaD4NRPSnGUZkeqvmZnGE9iOMrMAh+vbILpdRhLoXgNqLfep8rXww1
L6EUu+jHaTBsSSadB55okJbD6z3HIKJb+aYYW9fUKl6MzhFIqHp9QqQ9ciCYfMl4iuCiLn2xHwrN
nqMJe6f6psGtMmqks6qx5Yy93dbpTlYKzgKGFya7uAZIzrRWZjktEKc6xyRMV6kIl7a1kN004I5i
wzHETd2QLaZcIGdRmtbV0tViTLhKV+e5P9VVsYLNeIiNwsnNaI2M3BFwvzC5qIE+I6kwitYXmnzm
WqnS/YDht8IyL8KyB7j40KraS0ZAbbDXkUiKFvmzY9BPDwzbKnMIhxttypyaCaLJIsPHiEbWMk/J
p9t0GeElkWqUAyYsvT2QyU9pdIZAfFgg2vC0gTwsPnSjPMnxrinfWiXwdFNm8xpdfW7XRotKPzq2
JTNO5q5KBThKvYeTHmdb5twA9XB4CT6HIHaD7rHXrbVYFyvsy3eKteVzZNJTpEV+NK+syVOUyQuw
HRoUf87N38mAVY5VeKkxuVHoAtlp9X0/dqtyXnXGCUyQbTLVV4wI1fv+WFeGp4+3sjz7HTWgUjRt
nPhWUyzfNFW+rzsEkQ0SVpODY+XKgGq07qHjiBjqj2FUOjXieDLHJAw8Myy9eDEYVx03g1l/GniD
22NHaDP69lBVd7i32Lp805fxL8Db55lIwxRkUfvxEjvIF/IcX+RpX0gDyR124BJRO26nYpNjLNMp
5dEydwBeHQx27FEvmNkqUSeb66C6bZvDGOpEx+fY+oUxX2VXGHmmsNyNmBNQ3CHhJ4rjCaz00nE0
qfMscHylelpJYummjXIY8RgwJMXl3fKr5aFgWjJk49XGO2wUvcrEqjwo70dtuhfx7+7BEdH0YbDR
byU/U/mFi2Cn07y3hNEbRvid1R6hgNOPgVdHva0n91KYuYZsgaTlPMFBckwWZ+QVnILC65dHoyUl
yFUn1/U19C02dEvwC0SQOaEy7fDeb6azpbC7SlLn1lrwuDQp4OrouEAXlsWNmKZnq/40a9UGkma3
yuQujCcvaM2nSXU6Dguz2R7V+X5RTsUY7JZO9uSK91HbWcHNwqE8ijo/sDgFh7Urd9BaNcUvIgP8
xLCvSvVTxZUel/66PHfKyiiOobTFE9q2pBc5fhyim8GKbKvbE7dQszfxoU4oa9Q9SuiVjrW+Ls73
QpQA6JOdtMzOtLnIH8DkmpWvz9aNkkTrYLY2XRoe1HxcaaH8kZKh6kO0H41HOOp0q8gYrJwSzGLH
jbKy8tiBLWwXKcFDF3zFirYiUizQ3hzIKTDg24Y5tGwrCg48eWhXnCVo8q70QNgF+lHhpNEaNJPH
+95YLszRit6G4ofKYdAZwL142ZeTnemNJ1ulrZmVkxLtAImdYiE6jLSMR9FVGQUTyHTykBkl2RVk
QAOz/jqZn1YW7eo2taX4V1fED3RlTlRFMG+QtkXEDpf1xtFUm/u2C3zkdpwWzmZZnqroJpluLwdT
JycZjjvFScZDBl+vMOSDPs6OqXakZwvnol2oN8cqYBtY3rBFdIxCAdcseIv5mlBTHHmLqBuhx80i
WuTDYmd0iIvXEhS7eqnkRLdd85ZQrtFVlcwsc+vwE/oFda0QCjGDvBjVz8rbhDBSpuurW++BEd2Z
A0/w7Gu9udZ7jiq1so9Sxa10gDaXUZrGi3LNzy2v4c6M8bM0dFtojbVWHak4OhJfPVbifmiuo8Kw
9WxwLCFe6ZTeVFiTWcY7ARagM5nRni6BZ6OE7Rq3Iq17CvSGIPu5EDg7Rj6TIDzmwrAOSVrBR9u9
lKJAThw5zj6nqnWQpgMfuLmURST2sVHt7hJ5bdZHmm5MwWBtVvyO6zcg6LtY7HwJzLcszec6yj0j
+xQWX8u1lRxsMlPxp8hyoqXxRZ7aRCH/nLS1RvbA2VhSFi+aF2KeqGxqAyhmW7pJHq7zbDgX1msh
9ceSahSALbsfyNVD8bhwax3jrS0ohth4zpetaDwNSHRC4Xc5nylrzOad5oK0jj8a2dxbVIVS4zi3
kOzJqYoRFuzyKmswz7YjlfZmPXaF36qrlllkIT2kZHJD+5wUm5Iihtp7mngIYoBnyGLH6FeBkXIS
6dA6F7uJ1dWyfE4kLAunywkzbqXdp9Lo1RSIE0yVNMadqK8h2x5P+Sg8NRhb9mlxTIjTAJUdcoZN
VDPRYi22lCBHq26KYXLTWLFLzqXL5OactNF+78PB3BuRss5J4XIdBvb0mnf9TgxOVRwziX8qQ9MV
6t7trDe1VXHNig8JrQuR+w1FndUfNp2ani7o9bj4zM0BcNzgDTXZX9m66TC4QxjD9QkoVz4ES7C2
TN+kx6VD9YmNbJc3j1URONZCblVqu95kpEakkttdzpHaoY7mrdUCPFWcxkCbrueOkCEtaXNnRqdu
peq+mgjiVmPrUQvfbqLUJDH8AEaOrGCqVSp2CFEBrtQDD2AtMffCpDKZU1P+bvvi0Qgv1vTJKZwN
T9SIGrrlanXg5tXIH+3dCJB4JI/70eRBydN9OB8nObtN6uncTAWT9gSxRFipUuwPZUAdgNn+Ylyn
hKrGeAWebdfoX1QeF1kkDRFirkbc0J865rIkQbqpVetRw9WF6sQDU7oOXu+HerEe0mLcqK106NTh
MAeT3yKlFalsy8Imz7DdpwB5+eOJKpCNF54xAfYehA3boTw3EWdM0rFwOHTzr+nW7JRd13Uv8ogU
BYA81a5xFcoBJd1SYx5YuIt6SmwNejSJ4ogWyWexMcl+m4UNHk8GY4jX49y8iyAqc3lxa5GRvVzd
5pLgdaUm+GP+ugTqTkNuMGugS1JPjtOQCSiG/0XYleXL1CKKruejHEhuMexLTDqmF8WY7DS418Ln
sLG2fZXu8LZ7iRYitzX6zTI7cJ25hSdzAHcjfdbDUw2fQ40MbxGA6HSBF6WVl8vjqW2yyTb06JZD
CeoAdyg4qFvPUWdux6h4m0aku3p5mGttI6UNjhIi3OfE6GhJ0YfiIDQSiNIEHfzI8zV7oyo4Rr0X
pHGvNKzxfBfOe1M4TQlf2bqN8sgRw4fE8EqdNN/qwBSYeFXIpe6qWgPMZRGdurnR8HDrhSQkidKc
JTje1vHyWal+1VSgVASqby3nDKvpViPn/sh6EJtbIylvhLr2rFTeFu1M/bpeXVi+oYIaarqzSFfb
2to2lczZjCfMHCwMgypbj1/H9i6ncBFY8lbsDCqbdWl3jUbOtJSuoB6TdBMi2r5U61ZhU65l+UZd
jhFafHMc3RJIg6dkdYac+lYLGWMZijdY5s6U9qvIkmmC9avLz8BiVgq9qpp/djQJLj9fZkWDcvEW
ksFRMu2KMbUuLi7nHtySuHDeS6SIGZ6S6kWPvRGxa1HqfUfC0C7RjSH3tqBF1FK1zykocRfCiqbN
TUfvmGnRz4wzuiltnXQ35hRhGlLpSWnu2tLwp7GxR7rOwSSuwp76k3UKY8UVEb30Yu10c38HyuWt
spg/aAqnz18DWq7Tp9bcG8H70rNNCsaq0yq/VikH4/UxVB9GdV8b29wa2HNbrxkPU1Ss2j72lP6k
m8LK4I9Xy29Ox96gVdu+7f3WUl3MXpmhsGwSgF3Xw5E61E3ih/NrMW8ibZfLuZ0Xe0t/rMXWq0bJ
DhfRBeieJaJnisxqSrIT6waj+W8tz35FiRe2MocB8vCSgvHMLIWE6kuK/FhonuNBfqxGLeN1HH1K
X7e5uRWqdWqE3thtZm15E0k7m6nDaIoByHATjOugrte9gLFnIa6imCpV368CSVuJvAgzi91HH1Na
vMVtzhuWuYI+stV+mPPklJP5GCvYTFpGemcmkiOliOkF9GdLIh8whFmFqURuvR3GHdvGhgfc7xpx
00jEgXT41IlSZVutF+k+BF2ic/81qz/HPSXGwHBnU33rugGlXHxjhbqtDOzRWoGbVkkBaVmKdTGY
uWuIqjstN4CCJMei3DdNs1co8R7XlhuYMfuxTfemvqyjWN4EgrgWC5NTnbqP4uJGQsjVda0fcCYY
cnVVp8NaHSCP0LaQskOoPKTzU5m8W8l7Mr6FbAES3ibpvlPeypFSe3cKteOo3wyc2Qq8gkMqkRRM
BCHz0uU9aZ+s+SntPyfGrYr5qA5ravjIBEVzRQVViTRPTxlTOFza140UMoJ5pqEoNQVXOIfyjUlV
xhI3Qredxpu0OYTVUc0OUnSIpYM4v0/yxc/7jsfQHap01QvCDaagBaFpERMnCxhMTsf5OWKwszWO
g3bKLjvgfR2lt7POgbTOvaweHBbjoyzfG21VKcgbW3bcyZsCy5tih0hk4uAS3enkuxpF+CLC4zN0
a6VyFqQpGARuDZUDGLOyylbJjpfj5WydU+HU9FSPioMQKLeL0uw1trRQpRW4xpac1pvfaowNk/0v
Z23cBPknJqXILfa9+C5d6NoKL9R4SBKvFR6n+KGZHFnaUioocI1Kx4tPTbuTNb9SLDcv5y3H/8y8
fN+73lCOQnxsu5OmYl1Ct5dmWkj1cjem26I3lZdkkX2mi3ZZ+SpP1l7pb9V2wou5EHGjsd76sj9p
kAZda3jTxMcuklactFahFUM8BHfVeUX3i5h/s4TWWhWUw8UeJ+tvzOgp7xG29w9C/JjTL+ruzMpN
KnOrRluT1HytGh/CeKe9FMlGaFqvnVW/FY9SfmKUn7aG0/rmgNw09MIAw55WuZ9zycmIx2NQ89we
lWy4idOj0UYeBul+JgcvenQTERFEDYMfckQaBhz8zNguDL/ZcJzJdfC85l0vZBtB4fwj8osqyEz3
KCU9sacqKdxV4Uce5u9WXXrLYO1FJdzp8rKXK1rPbas4tYG2FwPWjDzcik1PI3zH9Uqn+QgJJaYK
cJdyJFWLZDV2IHQ6s/eaCN1SpLjy8AAXEJ/glp7zTuze5WZcoZuyZUofGYUMLRfdThLupuqD8au6
pZZR8V+K5KEfyzuzv5NEwfuJTsG49ghTo7Bt+hGhYNa6QkH//hvvsT+LKgzrSpmUTHnJ/sd1zXZV
W4fK+JEy3ri2BRPjWCy1mesmNDL7tfhTweSVRrYAYSZXJgqwucFMmq/oGwHYFwN+hnUlMArzWpm6
XGBTUvRNEr8OwuBJusQeS0dWVv0prZ0wk1e59dsMprssau2K+mtoNW7IyHvxS0/Tb+7li+/k2tOL
KX8tSy6fsdZoTbnpz77qa1ueIR11My35SsT8ONPKogH+o2fTvGiC3t9u4yJs/9//kf6vuejWEOc5
E0OS2yde/J3g58/SUOPafidWGjMNZOab2WwKLfcV88ix3Q6y5RvxzxcG1TCo/3vnsRh2whALIy6m
lOtqp186P6zIsWmOD9LGSER7EmAQKsqGE+Mu1jRPlZ+COSMNPRUWvZWBOExlRArKo9gMpy7/ZlLj
y1u7PBz/WtRsSBcxClEc51S9wcUyq77GeyCsqn3af9CD3tT9uugeUPuo+qHCQl3HxUKoDWwcUjvj
DMFJCCrgPsjvZe1n47vGtd0PX0dJMcHCpjZ3qTlDSv3ZI3RRUP3r09Zm3retiNK1ozU7y7/7n/my
X3jT/7nwWDal0SxcWPWFDsD4Dx/5q2hhjKmkCpaOZaPsiArHUPdH63Dt8WM0alqPccPtzrIboj7U
KIP87NJX4kCIeHKx9EwiFt1OzFbx9LNIf+3nE4ETKMJhnnfS+/JUfvz9ZpU/6wmN/3HziWXB0GaD
cKyizkLmMWgXN1rKJ9MS07jOTnGukAIGN5Zw6VljDNLQXxyzfaW+0IIQhL2abGOyiSoBiyWrGzoR
qxRSbr18FAO2suN0vHTnY9HyB+lZDN6G+taSRV8X7qNwQBC1lRYd+2Feply6/fvHuqz1/wo0DeMq
3hhyEkkyFf9dNt7NeJWMzQCLoR1flKp+iys+YhRMP3tEr31+5lTL9azmUTKS09KsDPPx75/hi93p
2pJHKdS+kNSYaB/uy+RyVvj7db+I9sZVCNDVvsJrk7UZhJJADIVRCCgsmRDAvzOI/eeZ/NP6X0WD
IREVsdZ4BxI5cpbipij3onpfDq9dZlFlDGggbwZl35Z7I3st2hPbelk81YKA0C21qWJSus6csn7P
h1dLuAuMp1h+Aa+uzxRsIWpAQm8vXUsBm52Q0k6Zrcr6t0KfFBK2Llds5w9x+qjFLlpm26Rlk1i+
hPmSUUdOZxzk3jfGs0gdUfwVJzea9G4tL1SfnSE6SdN50S8stnPeWEeh2U3JMS6RHZQ1TcbXivqO
XjfnsFDQRaLgCW+xMzSbBcZueTepolvlj0OwrdFnW9uw/2bq+wtNuGFcRUKdobAu6fEkunhzcBhE
+ESrBm/NeaLQryN+tBwtlCBulG7FSVil+G6F0Y/s5yDL/je8t5NVCiODXrupPoTBevxOSv3FQ37t
uSiXoRoJ6Ad2/ad5X32zp38V1PSrRGmOhdIcauT6xfCkgRdFCkp5zMF1Sw2Z/G0px/XNagolV5p1
WxQXCNN0JELDrdpNlG447Y+dr2UzRUMWm66GocmHsFyexbg9WWqB2kC/MYvIxVnQlyguT7G+CZd1
HipOlMf7mXpyquxz2Cyx8t1k91drdXmh/7V3d2o2FksqkRNscSAYf+ZCY1zbaA0t3ewm4rLxkW5c
/J1jyiXU/iEEXHtoXWADaZ7zxAQabbkPBifWevPDvfAa3hm3Y9/UeM/t4gUPBi9PvklUv7rpq9go
CTkT1xXXjcLcsQYqHYhJxp+xE41rtyYRXEcu9piWS+90R3922rj2VmoFuWiziVkR4zm413/9fY/4
4lG79lVK9bAVBmQ6F2+SNnHbH564rp2U9LEtg/GyAsvzcvzO6eOLDU27etvzHp92NcjJ5azabyz0
6GiQDBGZhNm5P1uPq1dPTQgoY6ZMu/K1d4vfP7voVZKS4MYsxiYPW/NcGx5VnJ9d9vKd/itM5E3M
obskT0TFSJvLevn7Zb9aZeW/l5W1sBFGWeYIp/RrAwFwHlaO0Sq+kn1nwPvVr7h6+1IZb00TJS6+
8jQlfg/6TQKo3kq/cS76ItW9di7qxSRSBKkjfs7jfgoH28rGnUk5c5bPDPP8LE2/NjBKMvX/k3Ze
y3ErW5p+lY6+RzeQSCSAiO6+KF8skqIRJVE3CFl47/H084HnzIwIUqzhmR07doQ2xcpKv3Kt3/Rq
iFHOFSkw84Pb+Lu3J+Ave3IpRCRK2bVjbcCp/+R/1P61hb0UIVIyp2CrUyKwDO9IUh9O+9vf9i8n
qVxsSuX5SG/Or5UwPsSAnIiv8iDbvv3hfxuKxXYULpbCKWzHOVvbd8fR/BdHY7EjizGyyIwzxHW9
G2e8+Ort7/uXlbeUIkLCoBToh41YwgEKbhCuj8HM3ZZjtPXkdKaRv+weudygKnb8JqIR0qIzroP6
ggT1Zdb/2kWzFAgyLfxC/BpNB1XW4UpJY5MDN3x7gP42oYv3gm85Rtw6TKjloQaH8sOZqPlvn7sI
mh30xNNx5DsLa9P/0KL921/36XX8SnCz1ASSTW+5sdsPJx1O2IgmYAQmbfAvI9RZteHn5HcgHuEV
1XA1xnKjDToUrqMCc6mLlaKcleSguT4o4QAAhuZRBvuoMCl6pvt+epDZOFf6T4Ej1oAlZ3VQswge
3FRunVHt84msrLk3VLchYbaWSGh42feZHaHFOlCFrxOPLNwcLhWCfcOUnKTeANW8r4F2h4r6OWqy
qf2NEv3W4JXlk+pTlFyCJNtPyXAUTbVt0Pdzso02qcvEH49uxI/bXxbF1OZhMvxdADOpS29q9Pw9
eecIkAmpgI/6gIAd6IIzUYhlz/P/2jgvcilQhQ2D2LRHubuBa/vJGx4s8EYaAMrcuc9Hxsf72kfa
XrjmcXSbXRNXF2OtqGFc2M1IXb4/pPZV5qFcDj5Volw+uJTKi1Xn/JyzEnF+UdmQiUS+nyVIBnMb
AwPw9QuggntfQtjhp+P0oYx/RuIb1AcYDh8zCoeZPEzUnod2N0hwLJOPvOGmL9NNCM477H/k8L6Q
MFrLul4lgIXtYYAHdJBGtIupbkyAkhIK9dZPXKNVfzLbxy5x96nT762AJAkI7fF7Lr5HOJUM/TEC
l2F8aJKd5oK7oWZbGuuqOA7iN2n6da/ah7jOPhRacxpjikodlUpIyrWZrysgZR4Yk9hEA7b/NNYg
pbubEci8nzIS0bVNTQ6CGhgpVNBCZPe19q4OSjBg8pAEcj2M2l3egPn8ZhjjquWxWQT5Lp7iTwP+
30n4KZ+GbV6dTLXLdWr16Dm2RrWx+WGffpqwQu6t/laDQV5KflmEHQhZTd+YAMbbUazYBoW6Rgdr
NRQHVTSrqr7FQGOdhe3WlD+S8tIarU2ksrXZG5+zuoSmCCadb9WF5neFjDtWU4fQRXW979qdPuFs
DSclDeq7oSxm9Jdp1Xdj12wcmBSt0DbgNvZDeANu2k6zbYJAua0Z6z7sjh0ofN9O1thKTgW2E8F0
1CBYyWsM9jYJcHTXijHKcNYGX8Gi6RIkS+cDxZoLjFshvY30qqPh1buuVyiduhcGVE/XG+BUpdvA
bg4ttbYmDLYJYIW4Gval+t103i4M3UOGtqYIzB+ZD3QagpZPgdZJ9a0KxSZL7sfKnCVi1kpD2rdK
rhPxM7RvRqgMJEnXpEOAprr456Vrx26PTWCtx5l3OHmAib4kbnHrTGgyUUGxVhp8BE27cqPmqqDw
Ww7bVH4Zsd+dwksb+bv2wEPohnzZB2fqLw33zgh+DT5sTQNIQgGy3crXg/yo9/2FG+/JKFEX9fYW
eAuaXg3+jiodGhxrFww6sCC3xsLhqjd04GIZIMxy2yfTx9aBEFQCG9XlKmPGZPa5Gj7rrESgUQNF
Aq/z1qmXA5VKV7WvrasRDRJsXybXXpn9Z3SP6zBYxwMUkxRk6pTuevNCB+agmgA4G1XLArRvAgng
Wx6b0AqPZWSuAtvEJxGZvxRmY3UZjsMOFSikB7dRfB+nDsCBX53prHCoMeoLLYOcTp5o6JjwTq1N
9IJM/c6CdQ1xB/lwgXxWbX2t83QXUM1woo/peFfrAMx9d81kgLE6CRjDbgbe3mUdk4xs4s9aWqFM
ZMLFEIekd259y73v7BPwrRTYcxFe9CiaF8NOVeqq5YC26y9aAicwhisa1hu9QKw5IrRCcYuyCejZ
JIi3SfNlsNifLTAdHEc68xeKjWuhQ8Aa5aawvpWgW5vhUzNkez20qb3exg6ymc4BcJDRxOs2wDty
Jj928UU+fTC4wozwc92Cio++uUoeikIBN6wOrq2TnetWOVTOxOpWms6mg/DzQaW3ecwyHqyVA65f
dw+je+XZ2LXVNorR+bprHhwD9CYY+00eB7/0KLnwg/uU+jp7ab4QewsAlP1Z9hlHZLadGv+zR7Wr
ARacuumV8r86PlB4FlwDfq7HH2Y1Ahoq2KK68ykC6ZFhoZPH040q9YcUTPyYQi8eMs7lyP2aapyI
wRBX+2RQG9UM68oi92xV+WPVqWOnXwJKDVCLQeMB6jAKpCrbmeGp6b4b1VWYXAn90emHXZRzKw8U
JetZMrc/Ccm1/3NsymNdmPs4ugNruB297IoXwFoyb7jBVPG9VaDJDA2wccHXNhSPvPRg2O5VJa66
6ntJRd7v1w3i9apBx9AvtqNztKphVdoPjfOV3NImCrtNqT5Z6W9T3XfRI75hGwmVxCfoaLPvNjyG
CecdUdu3VXRT1Nil+PdR9SkNd+yofe/xaVYSXvnxeNPjCRZqF3Fvg6XjBAaDi7bqmooLRDyrXMVR
DSfYuagzfd2ngAfSOtq20Z2XN6cug6cBFkcB8y7BbioiEx5TynUfvfFOjzNwuABY/OCjP93zNTY6
oCPd6b6bnXdZ6beafOjDfUNOGCrVEPbHRLuwPXLC7lVMCakAxD7LpaSj/aPNuXG6XzncvHBMdmk7
XDY2VDeX/Vt+8VzjOARUWWuQnRqLNdF1+DLeyqJIN1vaauFAKNwTqN1Z7TkFvb9oWthPuv9/vLMD
zBM9CDH9yR2vm9rYhJzNdQUzvPwt+2ifEVo1AF3CKsMECjo7/AHcf7e+0tZ9APct/D2J9C72uNy8
+ypNN6nlE+eJTc72jHLyjs6xaTtAVxDew2ZdBdqhanNQ4S5czXs3ARma5TvVAKoCGPx2ZCufFI1f
C7kWD7e8Cdq4CDoyvR14xQTWO+I15W0g2kOtlZuQwxim8aE392UxXTrGY+X8BAO7Eona2Hm3Cia4
lxCxClAeQ2TByP6Aw8hqghbRTxBItW0p2xOwwnC4jYpkWyA5r+KbNoO0GolTPWMJCwJUSn2NhBVv
F+sk+xgbtw3CB1PTb5zc3OreuOGt+jOFhOrG0y70UaWiaDDeYpi+yyFyhscenljY3FigmMwRDyL9
oUOa0YZMEnlXSfADKK1VdBe9uou4p6I+2/q8JZ3WvopiEGlk8z0iKwhs1BnyGJvEHup0fYFSkLFK
yxBK+a6Cct9Tna4ABXEcTNXXqTyh+UMkBF3Zzj/rGtLXpBJnGdpWu7RK/67h4BphAgz1zi2vXOu6
qjZNeCvy6aBHx5F5r2FzeT6oYi0/mMJfA04jLrjwir2XHEVfr5UKNhPHmWWD54Rs4UjA2Uaxlc6H
jENZL9uVaHJOcSCfEInMb7K969O7AP4ZWdh8TlWHtwVAORQz3MrdhTEBqLPXFDw1U78Mk+tJ+8qV
ASKz35hETkV3N0bUSf2d7l1NXJ5Vee9MzsYXe21Y9Xd2fVUO08qbay36yZ9uRfbRNm6suNpidryS
FMnD9qq1v9TwMpPjwLGmCJctg5U84+LRE4iZ9yn86iA2EUP7r++9/pOu3wb+9646hdFnD251yFpI
WX+mdV34390KLhUfHH3Mq3B2vCbW4MB1oO5T0sJfwfOdmwAWzmCDW8YIbdtCRKxS/eOQ3ObU1W2c
BwDabp1UHF1h7Bzl3WHKvY3dE0YYTlztigL4vRCXTR4cM14/HhDxPFEgp5ged6RcUH7K66+pd1+H
D0bqXkASQhDQ/OgN7RdNL04JWzq3f0xquO3w/sR5AZu3TYbxWU3+qc0/yoYTQofIEOQXHuhPM2QA
YEuHmn8PwGtdQxPtdC6B8TZPPazKhlXnXY+4dxYg3cpvnnHXiXxVQcRwbfQL5IOFQG0awpbV40tZ
PHTJvh2+RPG4ydsL5Mpmo1DCVlBYkoPRMK8ytqJZ3OI6vGKTwYGHx4x1A5v9mxHdtYQXOrPvPsDv
wnek6b9V3smkKixuSJcQ7m8FQOJmurLkZdgNe8dxNyiANPpp5P5I5dcIpsPgfpLOLwNLPxXmW7/L
72zpP2SQtUNkRtBAaZCB37Qe0PiAGyjm/emj7b3nfxoJog5jsE+NH14zbp2BMABU+LqSBxnsx76E
yX4yKGImirdv/TmOcgjRMbi5FlI7Mgxd/eBo9UnPMY0pg4Y3s/IOE+F13tZfAgSyldvCwQr20kXI
gCqRgoPYNeA802brwzqoZflRte4RTf3rHla/PYJqTTapQj7NgHhnuOsei51ofor3hEKw/1t1Y0H+
D7zrmUWDeIrn7JrBpTbHMe7DVkZYIJ2CHYSmkjdAPwdz2Oq52rALgPtm/rBxIE3Y9UWoX4r800AC
zUxGiCLTOvaIyOFyGMq5KyZ8Qub5dMd91h3q7jhfQiIpf4cyOUSeuYZyvnYqCBHyfiSFkJJt0qBk
TYm/gfCBZMUxbIFBq8MwXNSR88GWKcTa8Mo0EclNABWWzTbw9xGiK06d3nmG3DcwYfyqvfakeYFu
2n4MgE71mL1Vw2GSztFu9VOdsB45kRyEmHvrUYP242UcUPWdD8C/qr52lbezU/DNH/HsKUbvcszs
+yTuD4YD8hAhnDPX2V/yB4tEIcwlBgPO9GmEWAgvOqh+vf3BT3pzr12Ti1Rhb3Sql6IcTk7bPHCY
XXvI9AyKONREGAKPqJH430kBfTq/kGsgBlFryGWnSTM+xINz1OvpU+D8jlz/2vV+v/2l5rZf+05z
FuyPiKSa3BL8vEI2LJGrmCBohij3RX4mO/rkm/7a5y8yjDJ2uq5MKOkVurlpJv2h9y8ygVVR/zvU
7v3WoDB/NHqQxs1Fz53YjtF1Yl+XZ+13nwT5XvsG4nkPESjPFWuQHpJHmWDYizGFD1JuQZJdeL0L
6wKXyfzDgI9CCNO55q5KBbdMdtkUJ6CuA6oKjtD/tVy/uUhbBhDBwpjC+CnQ9kb/MIVn8ovcrn+Z
ykXi0lYZ/A3uqxPk+1WJxy7ZOHiJB6AR9zyeIYdkJwIgrDySdUbVPwt/lAlC9cZGn+r7nBtlCuSm
hKTGXbCVUKUHeAtJxvP3tiseTV/uLNXu5CQvgqLbBtqjBCGem84HN//SF9169MNtmn4qJ3vdx7Dh
imNdX3rjp6wpN6gbuTBijeZDFUXrFFGRikRz6d2YzoXDacqZti7UJcy/svwc6y3pNbRtGr4DhDJO
9zqHEBRPa7t4RCok8WCzXTQditz6BhRIm9oEj9DkteZzwEE5wDga8nTOJKw9rV7NKgNlWxBVfIsD
gsUYoC4CGkkDMzRwrho1HDUJon9W6tg6yaWrbyGxygm6Ynkd5Md69NYWKUJBHmIw00OEEFfMsyBv
INMbR1nEKwTd4Kjm40PU5JuqDY4IpqK09WibhO3hMS4vClJsWC2F/rdp+J3l/qmA6FMG4KdhMaLQ
Isy91V+6yFXn+BpQIrucpvC6CkNuY+J2btXeiNgr6cYfYID30Bn9vbfzLQO1KZuphvo6PEZSXGX5
bzMvD4kzbpJ2ZvdfFMHHsJoe457gR8EbVMaWJ+e6CLlxoOnV2ccuvhLxFUBRxJ28aOeO383U2I56
dGc3v9zghxTBpugRj0ttEh8Rb614VQl9PWQHrbhr7GIzmcXvvs4OjTbxZnu05QkgOXTX5jI1zS16
Jjzk5RpVpVWn0psJMnkP36jqhl2feySQkksIb08O436QPDoAC4Ik37bFl5gEcTvTKxFStKeINJJ9
So3rYLpqiB6r0X+wtM9jVJ3c7JcdwKq10s1gltsRXkHbu9cyMC8a3/wemmQgAG64+i+tM+EeY6tV
W8jWFhitf47gbaEu1hY7F32NLJU3ka2fqYP8pZgjFndKGUcdS8briTo6sob3gx9sNAcISQA7bjqH
cPjLWS4W9wtqrZlARKg/NfFDis2wVV+60Frfvij+UhZZynO7U8YjhUjqlOuHyMcwbxjPvR9fP7fE
4oqwfSOUZHb701Bftd09N8CZD/5LdWupiatcM+8zm0x5izxE500ogyEih9lxpp+73v5SbHhCCP9x
fVp2ltTxZDGxMDmKuMFDUJEuu4iQLAmjh0Dfj5nDOROuXems356Jv03z4pzPJkO3x7lbVfDNtOfI
EE4fEgBvf/pfBm0pluvEQZBOLfPsWzpO5KdBNBBQEaHrf77dwNOif+VCXirnRl4DktYyuQHVOJ/U
x7AKr+NCfjd8kvRY84acrI3xw+4GnrfJdep9cSqeJLMTHoQ7VJY2bYFwmD8e4oIXrZ5/d1V6bOBb
UrzbVZ2xjaLklBFNn/nGf5vlBZJNV6Ove8VAqRGGoQooK6j8sk/u4+CxL774Q4PKmv84IcklEf1w
YzR9bA1Js2al9aC6CqidNWQkJ9cpKX3LtB8RIvBvf7e/bctFtav2IgN1OYdcIrhDLpGR/ODbn2zN
+++1eVpkdUrewUYrWQlNFt2k1rgvU3/rNv1RqHGfQ0vTjGJV58kG4XpUflDjyPJPLgQhg6S2nx2c
qF9H6qsRgaTMzQuqTSsvAJMarXP7ux9xcsf35SxUQlrTMAgz8ATVYQj3aEH5NXJaOpJuXnyonWZr
Bo+x9y22ii38uEMxxp/ycTjEwI2T8MakmJ9hs9q6Xz1Prmt3n4VIP0zDdznIO1yjyRKYZ0blb9tj
cZKPsRv4JZL8JyPJSYIk6wHBYMzeqOT+E7/+n88cMer/+S/+/CMvxir0g2bxx/+5Cn9UeZ3/bv5r
/rX/89ee/9L/XH/rIL7ny7/z7Ff45H+2vPnWfHv2B3hlYTPetr+q8Q4+etI8fbz/K5//5v/rD//t
19OnfByLX//97z/yNmvmT0NEM/v3f/7o+BPGyaxL/J9/fv4/f3j9LeX3jtnPPPtVh99e/M6vb3XD
r0vjP3TDNU3hOCiiivl06n/NP3EtfmDovGClhROJMV9+WV41wX//u/Ufrm4L4bpwfZXO4cjeqfN2
/pFm8Hm6bfJDqaMB6yBi/7+/3M0/9sA/ZoTB+Oef/y1r05s8zBr4M/M58H93io1fq2XqUgnd0Q2p
m0tCg1U50rNa19qlKXtyowwf/RaBK2hy6gujSHe1FujDdc97Jz2UgQ6Zz8ELfTpzMRjPXwD/+B7S
BLKF6Ltu02e+5x+3UmDrMPe9Vu46M7HFPoi5B6911cUD8mal/nvM4NkhoNYkPybT5QtZY5hv9KQM
7v+YvVcG5Pku4YvYlmmZQgoqd4yMI55/EYikbo2qktyJMv+h6UL/kVhx/6hhC75t3egcfeLF+NOc
zXy6ukIA27EXAZAnHK1B10nugsYW8OwJQQOB4SMVnwDypj504CZibfpuZ4Z1UNJzbt/u7/NT+B/9
tU3DNqSkaP2CGVGLIFEl0sJIOibuzk3a5E76dfqus/6frZB9txxT6q4xr+c/p9c2YZuOvcGoUhH+
nCusEf2kic7Atp+HF0+tKGHpiM0KRlNfQiRzFq/v9+iR5X1NMVavUXTQEyjWQ3OORPZy2JQhlaIv
liWEYy+WSe1G45QDreBBkMQnq6oV6Vs9/Pj25LzsEGPlWIaQynEMc8kizHqjcLtK63a9HTVblev2
RaPJbuVRIX18u6kXHXJNVIZc1zZNxb9LgC2aOLGWWGSu45GXKVqN6VofinOGFy865DI1SrnCdKVU
rPnn68Cc3NGyctvb1TN6HWpsGfOGx2MRhn3oGD/f2yfLYAebhlK2Jd3lA4AL23E7ZXi7qMUjfN2V
ft6Dr2iah/e3Y3EaC9rCG/gJoP/H4dUNVa7allxfwePl1tETlLpkrH/+/2tlMXaVTV1FFjUOuLOE
QB5b2LqU0TnW5XKGuAfwC5WY7Dq2bsmlX1sZRKboEFkhb1mMV34Xd7BnZIaYGkictzv0SlMOR4HF
2pY2N9D88z+GLcr8NI6qpt/VHpatg68leGHqrf4FomB2bsM+gdX+vOnomCMNS6dbhgX7c94Af7QG
SB9xbB3J4mwyQ3NXU8pCkcK2PCi6HYo3UlU6QrH8R15EaeCJk6wLDJXaPqlSBEVatNecekJYL/R0
pDajeio+S9CqSGZERdZ+Cus8L+9rh3hrZTcxEJEUlbiR4kFfTFvTTgqKGxqW0JV0i+bYlHb4aABr
7/eykaBt2qqtSCykk5GdwqJwvWOq17P6teW2e6z5jPTYK61p+1Xc6VV5GEWcfRJ6V6ETjGH3KmlM
+MZvT9HyNnR0aXDHmZbDP7q7NMxB2ZZOBVq/G+0kJAk/XEdj8dObjbMD/evbbb1cDjRkghZSHHSW
tcTStq0nIj/V+13qAWApsfjbyDJ0KK8m5+q+8zvg+VqgKchFwiHWsGjw+VoYNSfIfIHWS1waqO02
DLPXlROqY5V2oxdOftKk6d69u39Ee9xMpjCh9S/vQNNEzS9H3mCnYk3fhthfUMSUnnGw2yI9xyR9
ZTA5zi2df1xaXJpK1X6dBQzxACpkaNeD1w/HeRxWZhs5m3f3SziW7or5VJ8v9+eDWcfCQP4bxtGo
uTPAM40fVT+kBzw8zDNLZD7iFvNmSotGuJ/IXy8vKd3zO7MrhmGnWRGv1jFxL4reng5hlorLXNdQ
nW0dwANijLR3H1bC5FS0HCYe/NkyQI26IrGdNBt2VYrS18bMqepTiSvHaQ2eru+27x1UtsJ8+dNf
UJ3L5krHrUTedgjh4ffLW1LdVhMaEmmcvS87ZrOtTdPhLib64ynCYfx8+pQThtQK3WknWutn3QBN
brQxPnOOvFyONEJHOO7V/OJYhEsE/Kpxx1zf5SH6TmWloAy0AVA7vbXfGdA+9eePphZ7O69V4Ydj
qu+KzpDkfYNiP7iGevdyoENEMspgmhxbLR7VxAApqkTYfU9jWlKqb1qwaVBRvEDlZ8ZuGZnRIanP
5zBvRHNeg88niPRSNBllqO9wDTURUScFVcjSOrOLX570pjSUqwtufQKApxLNH9cj+viNXnNe7kQU
ZVhSqN5EJr/Qw++VMdZbc5xQFX73GpeG67rcyULo7KznHePmUnpaKh3dU/Hga2FzwuDwq7Dr6v2T
xROXiNOe1/g/QEB/9M1KxxoxnlbfqSwcP3aj3150U0NdfYbvvrtPBDM6S4M9a2Be8rxP0sTTYJrE
uJM+wgYHP7ALsUeovQKjZZrecHi7uVfWBm9GoZAOsSxHX9JwIIVpeZpbEzGhi/JxhbR3n59zsXpl
aTxrZPE2jxxdhKYzcUIYQQ+lIy8NeMPg59px+mhWcXZmXSwMh56OJBokvcwjzmTSFoOY1cVUVraY
dpWJfB019aTvtx6WQAAEjUC1wIEyy1mPSSvYe4WFiUEoAyDItl0m956hxycZtohc60yU93WUVfH4
3nEnIlNE+/Nr1nKXz/bR9EOnILDb1VGP4FhdfFHmYJ5JirycXD59zkLYum0Izpvna6nCkhMGO1Ye
0tFL4De295H/dU57Y4Hsm0ebs4VYwKBD+Gk9/fyP3WGMsozRBul3FbZV3TYPRaut4zTKJyQdW6AU
XZDm/b4o6jQ/5GNBInlIu/Kq0itN3Ph5jJ9JalcuiFo07Kvu5Mc5EqVa5iFROVDdpWBUWTLdtrrF
2nRTpxiOETM4HsxsGqhmQRAU+8q0ivtYl80H8HiNgaIlmLmPcRkTCKyCPskoUTThlKEZHIfdT4Gk
pOYAnymrHzwwCkDGnG7dikAkAv/ox+e42y+vMGkYJqPEkeVYclkQ84Ha5IktCXMcidC270V42kh3
LaR+rqmXE08sxqOf495weY8tbsuiBKlfhnieu4D+9+PYiU1phdbq7TX8IufmEEDpQiKpDfRWcrk8
X18ix8CoaE1K0nb0PUX/9Cewu3SnfFdbh+NUXPrtmF/WTQ7KTwziQ6ZnZ7/Ey1FVBg8yyYgafAt9
scZ722xjH0H3XTKEVLkjt/0cdDailsoL34WOmdc5aU5SnBZJ17m7iyJUrNwyTeusQ3OrbVd6TiCM
bNl45vB6pUPcZVzF0qYNUjfPB1UiiplFJR3iNZPhMzGJu2niPSOiUryLdPjPDqHGS66Ym9u15q/y
x8ZFqLNu/KKmqahL7vwk7BAGbLNHXQM49fZaebVXSghOCMX19nRi/9GUYxu9VoRFt4MUV++R9ky/
FMKyrpVvgCp/u62XjzPmSVnKdRSBqWvOu+OPtvSBorlrAdkuqbKERrhrY+febbwP6K/meCBL70yD
r3VuPvhs7EI5I5a+apNtt6Or5gZzNFl58SbbTIfwkPHAevc4kl8jW0iCmWPdXhZfy1CWY2aIDnVQ
bKecBGwmAunQoovhnAqVyzA9fys5gvwkUSqpFZu99XwY3cpug6IcxA4MFqW93qqQTh2IVMuV3pal
tuLOyfEhEGN4PRoTJDzhyGl8Z0rWIbZTls4md1xJmL/4FlMjpSYcvoVZwqiDEjVNK2dsmmNg992Z
wZ0XxrLHpNOVa7PBCekXC0cNid/0mY7we0NvUhMvJF2DMPL28ny5WhxBX0Adk0LgbJ5//sfyRIYg
wSavEOBNqo9um1Tog5MbIZ7x92+39Fp/XDmfJCTjLPbd85ZGqwkKFErFbjDAxCQKczQ/ccLdu1tx
BOcUeWxJOUgunhdGZjqaFVZoNc8uGH5hif2cKX73q8w1SZTrpmsYvKCfKrZ/jFpo5+ak9aB/KPTg
QSO4/8XK1/I+PzNoL6fHNRURMUtOzHW3RbBqpYWLu7kf7OssDy9UJWFy8B88wbxzprQvDyqa4l1B
4UxyiZmLlYC2lumN2uTvzTITQJXHluhAqxNyl1QvjU9tb7ThfsQo4FwnX66Mufg339ouOWfSO89X
hjbEnisVMKuImC0CHVKG+HkVY/7etUHyj7QfC5ApI3O16GEccMXFUyp2ea0N23FCW9P2EDN/5wrk
QiYjKwxORd6fL6RZBEYidk0GIhsUuHbZD+ueN/eZZ/SL85BCLjG7bdrmXGpbFocIKTESz/QBYZy4
gVxrNIgxK73RMzg/URcfSTi62q9GyEyti0SA8xwsdwrOQXterBq+h/kUHZjCNikKP5+7rmgqr4sT
vodMLynzQtm21FXiGjd9hmuVcutzuJgXq4Utx5GlK+k6co61Fi3y4m9QudV35gAntBsdxKkH038X
OpRoRHHLmLxBySGwJexFKyrrjEzpmdq3aalvMhubtKLvszMr8sX2phUWCbuOjliOWNwnYc74pe6E
2m07BpD0HICbovqZJfk5rYjXWrJ5wpPjIcNDPP581HrIx2kGhWVvp+KnIib5nNt1vo4m3zmzMueR
eXZv0SfOd4PSszJ4US5O4FILKuHWibkPMKXDbg8X1MHCRFJH++E+1Sx1MvWxvAS28e5sxVPL9I2S
N4f/MkbAhzjqhjw396JWCQ8bzC5wrAVvGzXnJAjnTrzopK2QhOW0nMO758M5OGIyW52mgt6Ir0a3
B9hITekh0MrkQk1d/OOdhwqPPnKaBkPKtaOWMijN1GcyskrIxKbWQAZHtNscIPS+3cpTcnvRLQ5g
MgzUTqniL+UKa3/oPAGdDT6MBpFSFbE981jKGTKapaO5GvssIPpK8PvZ6X5pXU8oTHyeQomJk52m
wkHGHNDs2gAK8COHWu9DaIbGsRpEbKG+nNTdOczBKyt7DmE4Dnnvc7YvniiW6XWSMiysphQcWOEl
eDripXKyasQR3x6fF0cPs2Dy7mK3zkXl5aN5dCOW/tSLvae1CeiCsTmgfa4f327ltQ6RPiSHzaEg
gbE8X1u2iGthYCtEIgZQVgvlf5XhKovoahgd/oWm5uONF7owxPKUq3kRp6GBUYHbgUuH8ocIX2ji
kuD2732uMnRskzkPRgBN/ud5p4KuqgZPpHKf5Gq6KGUo13FipGfisteGDgASWQACQOLmRStRnAac
shqS1SOsHgguMzox8PAoTbQzx9xTPmG5VwjOCc15F+vWsnoz1m3du3UkoX0qCDO9crfNNBpb6RtI
YhsDluKxmV9iERF9jPIKxYQAfputcezhhjrNwD25eXs6XzmVSN5zETPGhDhLtRdHc0ffI8wCHFiH
H6Q1qMdEK4cD14y/ziatOXNJvt6eYqCV4LjVF4FbJhKjjH3A2kYMhamasuvW1jZtiPd2FIY/3+7c
a5vPtqndCjL6gFUWN5jbuq3Wab61D6iJUWQPzLsmcr0zXXptBcEbJFKRls5xsrj3wxi5PhQT2HxW
lV53E7Y/BVnbg9b5xpmmXumQKwRRhmGAowMf93xL+G7WFWNHU3bSqH2qJawdRPDPvCBeBGjKoZJJ
yYWDy7VYFM9bkUWUWNpskZPFdrXJ7R5adRCmmJKl+TEPZHGKVH6u3vdKDDDXQbizXAJgXknPG4UN
4eh5Fas9oloRUvltW3xv+So1piEDhqpR4uAHMozC+4b76/T49kp5ZQ55krlcmDa5YHuJoM4t6BFD
KondREOmvQiK+1Rpch/YSKS83dQ8R4tDwAXuCFbG4ggADfS8o0MOfwsihtozm461rcspVesYJqQ4
5UB1BERnD0J0FYn2BsZvjXZI0cXn1MVeHW6H1cqLg/fNUrw8wMi3yUfsEHDxQd86Srw22cTJFFzp
cB5gmtple0eQXmzsITN3bw/Ba6PNdJosYCrZZLieDwEgxjLS7MLed42o93VVYIOhKbXTzCk6M9qv
7Zg/m1qs5brrGnJ1tb1vs0qt9WkQiB3/L87OdEduI+naV0SAyZ1/a2N3dWuzFtv6Q8i2xJ1M7svV
v0/K8+FTsQpFlAcYaYDGKDqTkZGRESfOsbZG5W5Z8ShrmVQPSCPXD+FkROC5pDETuGE6Q/6T+6gI
QwRwf9tuWiGH4D+28pzVWhJ/LFsv55vBEIXOtJn+ocpWG4d/y4j6dr/UKUZzcZtZTg78RKZ1Ynzk
o7540cZXuRVhPJ/qEW1dcqI1ya3J0GRrKWxPNnavxG90D7P6lapYvIvGhDl25IQe3zuf5y8ckQIU
5vrUGSl6d03J4wwccPI7tf3sdaSDVW6ke7c82wfrDICWBt5ViR0x6MRMkxwziTudHV7Ru3oJtVOs
V8bGiq5NcXuCjlZlHl+31j4HLzGsqzo+VyYkEwrReyioW+2Wpfjn/t7dtES+QjOGdIyi0qVLTHE3
TUWGFFFijPXRKTXtMIvaPXQ1BGb3TangdxkcWZQFQEi9pgFLKMf5xftyUyzpxE3OxLfTfp44aygM
ifDQ98I4hU6XPJw4Yw9LBEJBrWyN/s6rxlu4SgnGmd79pjqEB4Ds49sBRPCGz18frJ+dLB2MEBAD
a90XcXlWFnlR4RppHqMXK7W9n1dbU003rfgG5SrQXfrVyXIXqTftwoKgqJufer0Y3tTjmG80Xq7v
MGochkkQ4tlMhrDK4tJUN1tVsQ3EYprwbkMT1I3REJRpMp7yEbX7cYIxr21G42kUFJse9xJaMf8i
J6jAqU34xUvcTqNS647EqBx65BI44U5v+xrhxLAOvDkLNxL368vS55AZnnB07hJvPf1UNUVV8Riy
A9trgPBMiETmoPKj7J8GNjdxAO7gfQClF75t6TpsxZTrYKmsA2IDZmCTq6/yS8HEhMcID8fPRwHm
OfOdZnxmENoqgrBB2uTQ9b7zjzu3PMXu7/MNZ1Jtd5fEiHYv/+tyn7O8dUxEjezAMErv4DsyPOhT
ttV/vxFeBOfdJS6rZGRd5bfSjMGLPLbR6a3QHJvAcRilJfZG15UbjnPLlElLiFkTjoZhrx7+Q1w1
em4jFWWko4t6YZWXz/7iLx/jGbqz+5t305ZK8ahgKgTDylaSFTwEm8IJ4lDJ82lZ/pqMXHkymbaG
R26aAhAI7AY0MR56+Z1KTSpstHSCutEnJdbHQ7YmvXKpb2y4xK2jYDou1R4gS4blrwJ040KiY5gN
mU7nzm+MaDQORggb+jB61mfLKuVTXZgMVcvNmHPLGakWkw1Qj+QNtNrPWUeTeJjJmxcLCoamqosg
dfR6Y323rJANA2+kXGxj73Irc+kWyUynIxDDgrDq2EJUNsJUc983blrxKQz51KEALa1uVF4VfVzn
NuJ+TZq8ayyreKOJwfz4uBWbw0vthNYWCObLtYweTECEaiuItIgRDR3GBifTm43geMP5HJ6juAOt
Y5K6VZAoe2n6lW6ngZG58Z4XTLJ3Qd7iAlASPrggrjTSD4c8xKYqba5cgDZqQne5TQO/ysOdP8bp
ySynrULt1cfBimVxwQmSHULvygopvsGF5sYBQal+Gt05PfiLt8VOfbVtWFGJqGqlgvFaj1lFraGX
jQvjDYnXADFaHnZ/jzWqunmitw83hpUxJuV4dHJpX1VdhjFrGbMCqAXnS/V30asq+xBPW52d6wIX
yAh2jX6gQRZHbn/pcVXoDH7WZfA6qqrw59pLXeZN5wQG5C+a6UfNodC6tP4hZeTaOzFDgbb37Y65
/7pypunJXkJdO6XT4CTvZtuX9R/3HUhNLl7ml1T5SC+JH9wz9IJWzqqPRZdrLc5aT3CCFiZ0YN/N
2W3Mg+9Og4A5prYH/fPCkVK0UNqcfpxLPTGh85qYCh6EU3bxxqV0jfZzFU6BdAnoGc71k4fll3Sm
TlO/8L00CYDOJtOh7+ocje0qhF6PgqHn/JZ47fB3Exa2+D3X0qH+Q9qutPaRkbjJK5BOyK20WITO
mZlZpEyFW8kt4PlVxsfvyG9mKhADZZo1dkirvT6ubD0JoqbLqmMSRmLYe/YgJ2Ryp6V8L8rCRniQ
2t4AtJ/dghp21P3DxgdUmeXFA4HHNeVawgwwB3Dhq5hmMPJRN8WQBVVWdc2hTPDqnWeGYf5nGPWT
+0lMRjWaOzh4UlhDjNK0829Vpdd/1SVITXG8//tcvVf4dajmEg4csDCkL5cOnyW6ZmZelQWGPcN2
GfsCEa8lFO9EEs1vui6UG85yHZxo3qqbl4yC1ve6UAXoo/ekx93na3b0ruhE/jee/nA9Q7WImVAD
yMUpoTu2WpYe03+O84LCKVQChl+UcDTq3cYLdkXvQ8eUXjQoJ0sN3lL0W6ufVeliuV2ppwE5IFVF
GNfceVf3QzFDs5E0RvSEZNXo7e0cFdoXSmEyf7Y4KH/3pVzKd1NhmMsTEjC+3EdM7zOSZMR9cTA6
c6iPqSagjqnGVC8sOFI7t9nKFa7PBN1e9kh1l1UDcXVRzG4fOrZsiiBxosrf+yKC6CsqQlvfh55k
1oQiqjscNSOP6iODRAa6ouaEfPR9H7y+SXi3giyi80Mpjwb/5cfyKT1bM3lt0NsInI1N+3ftRykq
qPrWS+SGtwNm+tmrpdZN3+DSUqcPSwrGPwty2GA+M+0JvYxeZJ8zY3YOS19qGw5yw9k9g54wrx4L
l18XohGWqSWCS1mQ6nH8vptDezk6qVjyx08xtSHVtWf0k7mk1broP8OOkqKIaIMjOc46xIu7FC69
1yntlq9Dnm1VJa8/GZ/K5nSROanns1r4LxFf68zSQBGgCmqInd5O5qwd7ZyWQem33cPeQU+QuXLm
yWiw0zO4NDUaPk66pFUA5Uh8dGYlTL9U8Lw5Q1o+mgqCTABdQfXB9BjUWE/S1FEzRF6RVMHiQRo7
O2hidzaTjR0PyY2L4NYO/mpKnc1fdrDQtGW2m4wdXEp3XxqQJLmjITlyur2xg9dez6qYm+CEk7D7
xirGTxPPhcppqiCzcyQt7fyciQGJsU6DUCqDJvD+cb52emUOqgRGUMih/JUzWm1BDaeWVZB2KcJq
LQh/XqjtRnP1GvusvtUvZlZRo1/IKSaoIJgNauJDO6bhN2+ah8NiRVCv05Tbm2Rs4y5y0vnsD2X3
dSzyx+hw1AVApshSKYpRDDbWkz1zJnqNniMOsyT9u3wGBT9r+vDUWJAK3t/WWw4DgA82CpoOgE/N
S4eBvRCgZpipR2P6noHXJhANMOth8vyNqHXLXwAtGj6YCDKl9WxlrfMqpmiWB0vtoNPuhZCWLVCM
60D6oaT55/F1gbbmBUH7Gosrd/E7mkiOLIpAG2y4l5NZoA7dF0/dYMQbW3jLM381tXKZDOG00Kli
dd/1hP4ZGGpxGNohdzbiyK0dBMZqg7flunHWpRNXNL5ReFERMOsbfaLQ0PzooOc4GVo7KdYmZ+OL
qaTxMqm0eB6BvAOWTHt1vYcL7LCMfLCHMtergwZM/tktw+Z96+vRd1K85Z3ZD8NZJp29UUi9uaV0
JABu4H7ArC69cjKTdOo1vLLxe/fVnBIIR6YRQ//h0ymWFcZGwVzTd7+0s5SaHdswi8DiiYi35Ybg
ULt03thH5QDrfSQ3p1TK00+NFl1aaWRFAbZwsULSfDBb2/k0c/J/Q9xDUHpoxUshvT7Z3T8Bt/YQ
6BFZKjkQfevVyUawxmaS2MkDoQGhbGhkHhue0J/uW7kVP2hI0OjnzU6yulpbnlnwAmSsrUyH9ps9
5lP+LY4AKqEi6SCDet+a+tfWOwl0l0qXxbwN0eJyJzkBep3EXh6MMJt+hpUif8p8uzmFYdX+bhSp
Edy3t1od7X51zoRP0d5SdfXV0XbLWEzkrIKrrYOoXKPvEiEwtu9ht3/sc/00RaGSCKzeTjwyLpcG
A/qiL0CIzubUz4d5yFFU6MwtkPrKKbBCM5baDS8k1nRVlbINOdtxZOrnASaEYxOJeNeBT974TDet
gBj4d7QSUO3lWuJE6DKLPERosrA/zTUYHbNrtuZBVprV+JzaKvDVFF5JRMx11WJeFkuEw6Sf6c1G
0ylvOiv5MeWFUb6UE6+dwF2yynrP2PJQ75vGlvI0aMnQHD3PiMd3ud6jvyFL2XtPEZg6eYjtMEaE
leFTBak3uNi/iLnMiqM++A7/h6Fc3EPaMj6xt6EozB92AR5+fBSOkupnrFOcdDKAdg3tfE6KdPpi
9P4AL3kJG8WjTu1aQBuE6pirDHgV9CJyuryb+xm5Aa086STXB2RavL0Z1cvGjXV9fjCloOg+FWoe
Kurnv6SjfJZQ0U/NZ2FV465AWvJDXEixM+umfX9/VTd8jq4CvqbmrxkOXQUiS1L1QZ5hPuutFPt5
ruFaGbxow7NvLIh2DBeGQb2dNa2CapLPETf7PJ27SjFtNE34ibsp3ldzV3y8v6BrU2QopstKKIgT
YVd7ZyP83UNFUp8JDcbbPNfF19SfzBfQI9pG1nvLFMQnTHsA9FMB4vIz+XMyUeczm3Pr1vOTPaaK
Pd/uAyG3WKVWVyFHVkUd1TfDx/HCVUAlVYqNtG/qs2FMob3LokJz0NsetHpX5qjanYZJoK9EOTDd
goncWCSYAMFoBHUJCgKrRYLr8eyeI3+GqE88A/Dqjq0m3BOKM1sKp6trSq1SjRT+i9jir9U1FXmW
xtix05ybUiueWjf3nzpRlvuiL4b90OvOY+kS9iBGoUbKAxNg+lVDEqySPfaVVZypTxXPbV5Zx0h7
8Kb/1wjf7OfIsUmj69JJRuRsLSS9inMJvOJPPxrdw0zh9pnN2MIEXH8qukyqH8ne/SwiXprS8j7R
B08rzkYHSUmc1/Yub8II5YB4K3m/ZUo1cvlIdO8IU5emMrOZ9DEci3Pv2N/NpTGeotqJDhH6Kxu5
xLVT0Aeivv6/aYt16PBno8rp0dXnEfjwX4VrldU5NZx+PumiTePzTwqpjXB1yyYOT+6pamFXA8NL
mAAVtG15jpa4/8S8B0ofhZmcItRbvpYMPW7Yu7GbPFd9OoQuJVeSwsvdjOwKNWmtlOcJ7mcN7nHp
UrKs9TpDOEKXP+5HyBurU6xuINJtHnmgBy+tDdNI1hunzVnmWhFQksx3tSdQydOeYSSSp/vWbqwN
PgUVvViYashfWnOS0ZLm0ldniLrr8iSRp2+Olsyb6GmM7E5smFP/3C+prjpuFC7V4D1eozgcLs15
fQseMk/Gc+Tl0ycmBFBilk25ccnc2EJGL3iPg9Lj7zVdyThbXRp1YX+O3co/CWphJEHSDjqG1Z6z
vogevqUVYIMbxhdExyt+BAtQlj730XBO0tbbRTxSzraMtqo4N/bu5wQVdJg28cM3LvfOHcvKNKZ2
OE+oDJ/iwm+fUR5Lnu47xPVd5nM7E6J4O+Lv6xHW1PISI9Gy4ayFy/RFX6gSWQuN+C6k8YCuePtG
m03xaKjHJ+jCOmyjYgFYjzHSdEsREWFpYyPMj4lhxu+b2v3z/squ9g8jNpMRPOnIQ/lel/sXzV7S
MZ0ynKN59J7mNC32ZRbLw+NWHLASFJ8YAqZrdWmFLsXsa+TmZy+Debcr4C+0/GVrEufq2KpDRH+X
GhCFE1NXP/8lBe3i0e0rTwxnH1b5d1GclEGI9M27sSyix78NFQsyHFcRKFw5dxprfV1kzXjWRg3d
Md0vuukQz/E8bmTwN74P7x0K5Xx/2g3r0mtnaSNfvhzPHDPro6sNsJ1o/fT54e9D31oNP4AtIOdd
naLKLxCMaXA1e4pm1GOmHl1FnuYPFip8ore6F9k5Kq/AglbeBr/b0HGVTOcE3z7weJxeCwacN+Lp
lR9ghSjH6BeMCJTPVquhyugPndnoZzEjHbaMbbyrBh8Brg7pqvsbd9MUh5SknemvK7BMGpn9PItc
Pztzg55N4YUDSS4fiIQ3brr+eN+cOicXN4Vtq9oSZTKD9JbBoEsPn5aqdBnU1s+NhtqB3vba12Hs
rU9dkcSnmKTkA7ChCQBn+L0JLf/5vvUbiyW/YETRIFe77tnISSsn16/1cxIL68WpXP8lgg9kn5hJ
vXF5XAVcFkqTncMFnsZiWvxyoaljp72btajTzkgjzGX/DnQVfcRsPLpu8boUm7OeVweNThTvPPiZ
ua+g51tdwolZFSawJ7a26ad652jib4+e5oPcmpwAh63j7cVDmabv+r7SZzNNOQb6WTNlcoDnhJNd
6cNRSLfduLSuPxd4BZzFoDvLX94qZ0qlD4i8z8VZL8vw+9hN47FESGBvSnSLHvUMetfkLxDWUMpl
DujyczGUs2iF14TnkMnVGp2vyT7qDRq7qLvND2Iy1RaqFzmtITWxRc3u0hjDlIR/Pw15mGvJDwcU
+Nk06j64v6Rrf+C+50yDdaXxSiPq0kqTh5NVhJl7zhIE83ppoOwX0gK7b+Xaz5kAAJDDlCp8NP66
popel8PcZeactTpB+RFAbbdzxsw7lsBInsOeOXgKBsuGZ9xYG89ji2YQ6aYa+btcWxlFXUY7wD2b
0hx3eE8VaJacN9Z2lXByj9C5UAaoqfLZLq0Mloi7kcnYs1mbxtExEWFNKeieI1NzX73IrB69k8kw
aESq+Qbgflxnl/ZiCholWUH7YkKc9JJBDr4vRZj/fv+LXZ0q7kcCBXAyiBlJmFZWwrAcYZ6MsZJF
4ddutsqdXzTj69Qv48YGXn4mzpMalGYddP8VPn9dWwVBFOqjEP1JemC1dr4zgaiYoOHZ4v+4XNO/
hpjFYkKaMUj+u/pSYxnyOljG4dSA3jkxz4yY1lAnr0lFEfSR7ft/pniFuCZ5E5nt5UcyozQG3DRD
Z92ZUNGY7bsKdPxv8Avv7xu6tXmq/widCV7urQmZo5a5ZzB/rKmjij+iAI3AqrkFRlI1g/9/If+7
HJ4GdPrJBbmWV8uJJR0R2Mzgz+qs6CWaLPukJWa7Z7rP2eetH35wKhh5O73feM0pN1sZ5j3MRYV7
OLyzVm5YV8mSGlM8niLB6LHdDejimp3UA91BqjdNa/0p7HRxirjJD05uRQ/VEX8uXCXA+Aw00Wre
5/I71n6fpMuC/a7USgYUswyVqHI+F6VMn+9/yRU68H+2gB5QMge4yNV5aUtqVmMmuYSBuGyYgQmR
ntTKZghMWOoPUJUtu14syLimvg7ZZ+nCGFUwoOMhc2WLqXrqi6SF8jlzP93/xW64GKQ5FBgZYaR/
v679xVmzmOOQsgcdAlyQQsCZOZRbYNwVYvPf5f/k5qFQAOht/alFnDmZV/bjyWq68lyGmf7W0mNF
Q9GG6BEiORuBLoFhEuSM1srmGPlGekzdpvvt/novA/r/fhFF0ELlEYbw9St4Qqy4jQrFCw7F6S73
Pe2lzjNx0BhnPA1ARTeO8I2wRLbEiJeaV2MQd/XdowYS2pGC9clJmIf1IxpxvagkLblyi27v2pRC
d5L8UYJn6mqdU7TLIrRJmCzNHul155n/uajy7Jj6RrtFQ37bFk05xYZAq30VbW1RzWk8wcCC2jBv
rVZzx52ZJfI1crvh8/1P9nMm4DJOsDDqS6RlqhK/7pWMXa+LKI9hnG4XdJHyoYl6tIlbMZ7i2O3M
3+fMc97rS+gnO3v0sr2NyES9j2gkSxjPI4Mnk4HyHzJy93+z68ODkDSJgUC9hNt63YiA+8KR4I7H
U2jn2Qcvz9Hm8/1xQ7rsphVGaxQyH79dW8mtQms6HytLWfRn04FxSup+d/gPa6EIoG4BwHP+Khhn
bjQohNkEE7D/o7R6pOutKd3IBsT18ePOpBUK6wRALBQULsNgw50iIYWcT/6YogqIVkpc7y1ZLR1y
5i2Eja5snWlXAZhGCFFXSJ9cmlED8YZRty9ino3i0OtxZr0nF0VZNuu0pHlugbLou1kM7VZt6Yaj
m/CuoKPCrBEVrFWaOUCCi2KAOZ2KyWPg1DEYoh//TBNz3AgUN74ySQus8SAzSQHX/Qpz1GVueeFE
6lKhYFW02b4Ipy0rN/afNJ2SN9OLqGSsQeqjqCenzRoEANU5aZbq7OrFCyygyw4A/wZpnnt1v+NH
VPLVLBPj+GtKhaiYSMilM5+gOCj2bu8Z5a71zOVo23P6khl2dMraIfnzviOvFBJUiFd4XoQsVB+X
V8nqWh9Shhd6uvinuqvCH2Fsd23ACM2Q7iq/FujdZ/r4Bcnm3H2pkrGPdqk7ZOLktyKBqNGJrH80
35itfZ/P5bxvs9wM36aN66VHXbPa7iiYzIx2QsS99t3rjeWVBlP+pVvqrDtbVRo1T4VdjuGx1gvv
xSg0+DPRITOrIAkN58uSKlnMaRxj410h5dLS3l/i5ASuyZZPRj875ccilKNz7ic5R+JoTlnxXbeG
MQzCwpSS02Enc7NxMq/dz1PjdFTWVUP1ijohNZbBCRdhnnQXOel4Keo9j+Hl4SDDQwDwElhxHr3w
wVwe/9jK0sk1ZvckCj17Ww0dsti6tDaehtcJLUkzg8CoH4FjYgro0kpXNyJnsM09VZos3qMrrZ1G
LZrfxtkcH5pmiP8MkwxVhmHYmk+/YVkBswAwUVflEl5V7ao0dwGyO97JEsOTg67tbpbmX3YbPltZ
+XYKHZjVwwcrkrDrMEBOOwSlLYtZpyvolCg9Yyqdxj4h8WEcFvQhT0kt9I3Lbh0JsQIKg/c91Ghg
ntel/IjQFdHntE8CZoGdBnP0X11f+DSk7fihV/DPBVnEKIiDf/6xxsLPsqnSgfrLSc8kLNn5NPwx
p97y9X6gWMdCFkSxhxI7KYzpU829dJOoZ5TERM7llLaN7SAPszSfwmrMxl3dTv43z5b61sjzjT1U
ADcGE6mVUNRahaYxR5p2dnKHhGEZd33SoOxOmDkCcNmCTt0yBcoN5D2FXdBgq6M2OGUj3BlT0BD3
u3Qxhn2qe9EuTpfHYG4/PxdlCyq5CC+AI1jn1Ha0gN5ZOucUTxNiEnBWf4XPt94h7hu+H5fK3bgq
b3w4euBEEIc/qMqon//SI1nK3JZCYSEya4z2UW1RbxLZjPZJ0x5MXov/wR6JF01p0mqKkCt7oNJF
HsI9cKrTxH3FSokcySIDx+3nYyG08tN9x7zx6XiOM7gI5SzZ7npG1gLbTGzDHu/W8veqzvtnCMHm
PxtPbvGAXb1LOQQuxTPeDD+humuqBjE2ycCkGvru09D8IXsZVuUud/ui+4MRpdz7rbO8xt55QBaN
p1i0k9jB3+ePzzZzMi8VV8awl3oe6wejTC2GcxK9qTbi+fpuog7GCxUfojGmGAtW8dyicCRrS3NP
ib3kB6ufu0Mxtt/vb/otI7SnmAIjQeIZtcpM4UigRRa1hO7UHw6QlWmMPnRbtRb1r/z6lFFLUbUW
pKJUwXRtZY5knhaD6Z/yeWyfkZaBoj7u9eMEUfT7uQqjZ2uBec/tjeijO8An9ugiuROpTdGO4BqG
COHy5GSplEPep1GQjrxBs8gUJ6j+/rpv5IZP4Z3q5qX5QfxZ379yyb2q8qcoSLRZ5ToosUW7nG5n
gjz34n8TYcM48zB2vviN+RldUdAzPzojM60zcRJVHkpN3Zj63etUG/13tzfHdONMX39u+mrERZ4j
zCxcETprCcTVvaX4dScYKMy0sIO+KeSDTzd8BmlLlZDyFznJKt7XoVWZyZLHQdwl9V5v85hSeFw9
/FWxQpeQjEOpg63bPjTwZ3dG3yowPZiwnSmFCpa64X/YMYpkSlGN3gQ9tEvfKcZ8lgzBx0FBQZw/
am8/md3W8NHVd6FWIsgRHTIM4tK6ZTFMfgixU4MV4SfHFvzvHmaJ4tG18C8rGnhKMozWX9GvMmka
yzTV4kDLnfDs9b72te7m6tv9g/AzMF2c9p9maJWpwW1BJ/ByyxbNdKYeoeBAHwrnx+JP9vLZcGNp
70g4ovd16OfNGW67RX9NpeV91+esdUYyERf6EaSrGfXvJpCUfw1V7RmnyBfZR5laTrEfCnd4E0XT
0p3NuESQfrEXOw4GMNjJfpZpBOGaWSZip+tR/6H1+ugx1n4ufdYGjQowc495YgDAl2tTlUkn5MnE
2mqxKy2resnKdDlrVWY8mnliipY7fA2CiVZgdpem9CwV0oHcG6IYBLdl0cldQhtll/pJtuEY6ycr
q6ISrAAElNa5g1dXTZm6zji2fhIMNcM3Me88e7D/Ihz/NpfO+960N2Ll1VVP50zVXpkP4ARzx1wu
TatjQKsWXAh2ypTRMnbLmzYPvZ1q257ue+ONk0XCqYA/5J5koStTqQ9NbZrVaSAzIw98vRkPdmaW
H/6DFQbSDNIJ9QhaJdWNZfEiNro00ERm7c0SFl5XtOGjDwS2DXggFTFKJlBuq239JQM0p24etJTy
VMLr7ziOQuldR1uE0+vXHM6gWhNkYmqaFCe/tGJPdl0niUiDwSUM1VZpvTR5Idqdb2ktA9V2O3yf
hc00c1k0G1WMW18Lu4rsWh2xdc2zKsYI2kZs8/qpD/5ozAetqp2NDshNKzRAVIGGXtZ61LOqx6rW
NTdlDj+2D1U8ADVZ2nrjUN20QpeB2hZZB3W0y33MczNahoIB8axgqNpdkHHQF91/9BYki6WNxCAI
xWKSrFUClzV9N4g4Z4h/0eInv+h5gbf55/vurSL2KqITyMGagVpG1mltZEwscx6WOg+6ug8P9UI1
pjMR5tqBCkpOrmy2tF+vAwRVGUehU1kTA1mrMOsWQ8hACMUjO+6Gd0uP4DpCavU/TpZvhKKrpZEE
UTABREerkUk69RV/OVNj5Fij3hhZICat1V+ssRfproziyXmyDPrFr1M5MGfy4H5ilAYC+REtGWQI
VsuLel1CUUBQ8upoOsz6OAYeMpYf6q6z2Vq+wt/3DV7tpzJIEQooCdP2PFkvV2mifRSGcZ8G+WRI
/xjGLsijKna9oIODdQtadWtPlRYFWBz60vSLL62RyEaJq89Yk/G8M8TQfUb51vuLEG2+CTWnLg73
l3fToOoU/3yQX41GdA7TK5FF2CiaqX6jhUJ80IChf5MNj3IRFcVGgnvLHmMRvMJpGriUry8X2FFB
zhbwQEE5z2m9dyZtMA9dF6VPxeiGH6Z6zJ/vr/D6A1Ia4m1BJsqBYJ2XFqMwzyFZCmFNKxe6wiHt
xAztx3favCkbcb04TMFv6TCiTql83RhvI8a48sksA5cP9UxhTH6x3YS2RTZEYfkkZikfLcMyFgHt
HxNBCrfN1Md6dVSeEqvoAH32c0TtxP8MXK7d+Gg3tlANKyDByPXJutTPfznpmdcYU0IfKZgED+qd
JsPk/cBl94mp8eXH/c91FftZEBgd5o8ImpBArKIKQ0E1A+FFFdDYsfYwAxvOoal9bUtsz7jK3JQh
BdMGp403rnfO0uLBwPskhLx5+nF0krbdh4uXTE+kw+7rOI9+tqu8pG7PpZe00VtCXfRZuok3A36p
63e9k5n9X4OTUp8N88g2d5bOKNOuguErfCfTkjmtPG6mL6ByIOBPxilazozkLeZ5Btnt7JJoaOxj
XwvxtfL6Pi53FAAmH4I6a6weraQrR+HRBwMSOR2dnNU39MtlmfPWY2B8oms2ZKF4I9Nk+Xz/611l
QCsr6oT84ilAneAMzMyCr+enB7Igb18VvXEaiiI7emmXs6+x/FTWm7x7KnBcXLTKMl+SqwEgLGWE
S8sSKEWLFBgHodSSJ7Orp2No9PVeTNL5zWvF/FSLKPnkRQbvoAEykd39ld+0z8AcCSDDu1dMs9KK
Rq0WeRmUbYyGH9IqX2Mtm/aF1PK3sjXivZ1ZcANpg/8l4drfACNeHxtVKeJVxYXMqOi6cNCDIHGW
MuOIhpn37JjD8q7PSDPuL3I1ksojjt6BUt2Ejs9UyPbV9239nAZcTnbhuUrLW4dF1d4lydyazzRa
5bxzMkMb/o57U4t2euUuxTOv0lqcJUob+q4So8eEqebEUPfYmZbuM8uYir2Er8ndta47STUOpSf7
MbfSZNf65ew821pfpi+9mTXOhrsqp790GnXLcq8T3XjXr3uo7JBXFqBsqAQP1W7OcxfGxv4T0hnL
8f7OXV8Nqtit4hkBx4Bq/NI9m2xsoHIASjlYiy1gEZ2116q0yqCWodyZ8MEsG9/q1toYuKaKQI0d
9PQqkIps9JYpJJDOVZQflzT55DcadEVGvIW3uOF7lHiUdjlQEqowq4fixMhUz+OtCqK0ro7DaOkn
XQ5bujTXoYUiErkRADDkZemsX+6gsUhv6WNTBp0f/slNP+ytQRyJo/q+BSK1Nyrt/VxbG9nDje+m
XB2dGoboqCSvrGZtJOG0nCT0k3MCYZUx75t6qPbWUkTHYTHll/t+cmMvL+ytwlixzDHg4VEGmdvq
z4s5iN3Au3Yji77hG4i3khMxjkASvfbG3iMBSsdZBmVd+8kB2QIYuLpKNw9umrrB/SXd2EI6uAQl
KNwYxloLP1UxnPNICMgAwR1Qa9P4AxGmL0lZfl+68K/7tm5sH8Gf5hWhkHG/df6MhKIWZiVZFgrO
zT6qtOpQWP5W7nBthUE5aiMKBufh3av3ackgvpeCzw9y32137VR02g4OxOpRuBD7RcYI8Z2CTZGt
qCPxy206pEXmuRI7g9GKXe0s4smJcvNwf8+unYGKyE9gL/QMnGH181+stDEE2165dPB8z0a0Dyeu
zeNgGwiWOEvhbQ0DXLsDjV9VvcL3aFetESVd36R9a019AFFgWey8xmvLJ3KGPHkbyjqr3stWNI9N
3Kp7SzX3aYGxTri+1n0MTXeRERT6TJXYKQ9ek2iQ85iC2ne/dUdeb6fCdgkSStrRFCBVovDLdtI/
k3otND0IO6gj4zBJDrLw2ueOgayHdEFYFckcFW/6THRnGMZZ+WGGs5cTVXHYGevp0EV1fVKYyY2L
ZMUZpcwwVIRwHCMVJMvQoF2uqBFhny1evQTmWDa/C4cAH4gyStp9nI2RdexLq/ljDi2jS/Zh2ozz
ayWqFpXjDPxqtPHbXJ09ig10okCfMu5EmrzaXquoR83sI4SI+qXch52rB6NnbnWofw5/XWQG4CPU
WwcfVRx0a+4NGForRwe+FQyFnS3HtnOj5m1qLUl5oEeFAHPixHm368d00l7Ag/ow30ZSZK8tRbeF
F98kevFZTxq04YJlduuB2ZBu1n7vep1xeY+irfWxRF5tOdZLMvovsawYkMlr8PWyrtqJx0AVdcsh
c43a+Ooni/ulAS2K4mbTQ1es+PGL+YUCevnWLsqy+1J4KQPCgzNKuZOl07pHKWUtnmodJONLr6ci
Ow6DdPq3hS9B1tfVkEb72rYy2L/q2JD/VEXbfTHz1mp3Q2THTVCnrRh2Xq0xMS6lABOw92kEnudk
7tpDRPmuZDLJkt6T585h/mGJ4s4hzQ9n5xiKJuw+93DAugdeUsn4pgV54CNC7KC7tdhu1xzLMk/9
w+SO2kIpZ5rHp8EyILFCmcv4bPrLonNqutj+WgtX+yErIN1/FLqMim+hGeb6a+41Kaw/YV+G/9yP
iddepmbbyOZJNMCFrdHXkxRTC4mtE7R+Kw9OJyJY+0f5dN/KZUrzkweN9gHXleKYx87qshfwJWhN
lFJc73O9+FgXcyV/11I/hVI0bxZG62j1WM/tsJTxt06mcquadrnM//0CJMBq5kyN7q8CCHyExLK5
z4MKlMlZ/z/OzmzJbSPr1k+ECMzDLUAWSZVUkku2LOsGIcttzDMS09OfL6UTfxdBBBHsthx94bA3
M5G5cw9rrZ129Qu0/T2VoS0rUnmDUAx0AkDqa/8RZUpmApwvTsKsv5vLjAqGsUvn2DYCrIlZq4DF
1m7XyDhdVqWT39YZjAcjdPV3JIvhXu/02r3/2jJ6/sALaNExy2r1JlcGCscxs01PGd3ZYOLJfM4S
3fO7pMl2Ys/NJUkIFQkKHeF1sR2NWcWJu7E4RY7BVLe0qlCLaKKoinbO4aYhXmRa7+QKNzXOaS7p
KaWIXOG8wqMSldGHCnr0b/dP+5YViZ6iVgk//obRAFw5n5n3iOgZ06yCPk7rp9Jw9kaJbFqhd8Ao
ZJmTrGHJ0KS60qAOc0qGIn6xIkbVMhmPHt3OO3Qdxvw6Bwj/aOQGRGY0uK8PdcMkaS1VVBK4wugO
hWo2wyExzToOIioOsY/ygLIXtm+tjcowOKafMKa14L/ZNe6Y1Yg3doquBpNIxmOWZObT49+J+qzU
SwSbBU7remWTlRDGoyJLoxapZUWnpDWW2t74hxXD49cG0hKRZRvGnZMdX5tZjKwCS0vlsnXE+9kp
5kAxPebRjZ/1qP8d1sWzGMx3lWGdl3kGemyk3s4n3NxOeiScfPBCcAOvf0HaTZ1R8ICeDKPoSeaQ
+exjZc/JbzkMpMII1eAdghtchdfF4grVyykM5Sz4CcBU91I3DNSp7HQPnLW1IK4WaQ/Smqjarhyt
pU8p+r1tCVqntn3R2o4/xdHD0zQkGpfwSPZsXa7yKt1vgRynKI5x8rvMtYLYCJP+pYpmET4rs1X+
5/HTCDYIjjIYUl6qVbw3ZxBFy6REFxV5RL8ekvY91aI92ubmR/qvlTX4kXIeWQe0glNjVsPTounT
MbemJLAhte/k3vJN/W9k+evcU3emBgtp2AKUeH3qjKJEe9vMq5M+ONpLkTQ9AG16TH5X08evkLH/
zLXYmxWyZZVwVjbOUJSjQXFtNZ+NbEkypTzVhkYptp/6tPu9GvLlCzme921GU6r1J6Fqzf/g9Ymi
qd3IRIIg49owZjKFj8b3S3MRJEwpGnxB9PdYrvxrW0mC4F7IBj+QjGs7XpwtPZFkdWqbZD7kWdQd
mWUtdj7eptfCXVBC5yYj4Lm6zQz4zBTHGOAOp4X2SYDSPgKyb4LG6+zflSKagykZ1UteK+NfZoxU
cLUM86kH/LLzSzY/6Jsfsj5GsdowwhQt6WIevkbRWPiKp7xmSvtnn40QZZLpy+MXEd1qJKRg/fG/
1cpxBkPKAapOZt3Eh7FTB9/qmr3BpFsuTFK3iBPB4hP7XH/GMIkbG6wuj4/pTIwjz/4iXUpO95ey
ddvfGlmdSZvZhnZaRvTI9SQ8jubcBRoqpufW0ZqHgCe/jqWs+UpZfQQ214guxuYmia3hWAxboTfn
dplv6GH6n/sL+rkta6fy1ow8LW+KDpHZhLWWy/KyGL9rix0A8f/sqck3R+2OjRK97zvxMZ56P9T7
l9wYD6Xyb2Xvydpu7qsMhiQ+kld1dURsZdaRkKiIT+YxfAYWW120IavfiaHfk4STx3u9YJJ/SdpA
Zgme+PWCVVFZALpV2F5G/69qDIqfqsNFK6cvaRPvYT83jYEAYAIN/Q8QqtfGNBuCbdzG5Wlxmi71
PQhXzWVUIL4EQ5rowznNiMt2gvKtzSS+pA8KrwGMyirRcNrB7dt6lrLLyxI47qQHXTFHx2hUH+Pc
/zqk8jUHPKRK3PLKd8Z9rtfmwESDYqo7hnYvlWgDyynH+On+Od1ckwNviJIKffL1mmabEnBupbJL
lfS/deZowGSoqmA25nbHP245EjlNkBIqZT9ehetvFjaOHjN2uDz1lG58o4yUJ3rX1k7bbWtBvG0a
oCtcFo/6tZU29vph0rvylA0EzMM0xUEyiPbYFcpj/ZxfHwk5f6ByKJxQp119pBQJzrxa6hJQY1Oa
fgRWeAqioWEQij6ZDKK4/6k29o9No3z5EyXMRl6vTM2aODZcUZ7MLMTnzzQ+3NFcdlLcjf0jI5RI
eQ4EyaG8eW/8ljYuo+MyDYtRDwiY+ZYAZn7pBPJmgdpO2d5Flj965TXQXIQUQFlPMspWXmMaYqtI
liE9LVmUKx/QwpcElyhr68BuQiN/qWrPzs9N5tjtGcyv2z3+8iBhyRWjS4GfXDdeIkvMcaoDf1GL
WXzq23m6JIrjQuNTtS8Pf0ASgZ+VChoIgNavt7YElaUrzHQ+NZZWxJemtKo/8R3x3lDXjU/IiCn6
3pSwIAqsK6Wj1RWGk2kg3GbmUjsI35/c1jaCNIr2FJE3ziSmyH4lx4UC8GpJuQYVKsnN/DTpFisa
puIMbeDhUbiy3E1PDdFRMu0bwFCh25U5tVhJ8xrgdGZYAdMdH6NP/7zOWCFitagA0oVeXWdTTK0c
fYIVph7+YOR6AUAgdP69fwi2Pg7inzwgtGfJtVcHPhW2UHsFkfSw8NLPDKZxDYgVrbjkyhztRPpy
91eXi6CN2BA71MzXCNSZeE6MY5KfBqur38dlS45b8SWfGm8Ij71GamgYXvmYssDPjbTlyHJJM5Qc
udVGjo6cspVkzF3I0zHo0joNShoVARzs8XB/N1edkP9vC0uymCnnBqzcVWOUZTekYU6Sof2taDFT
n2r7+1C2X92xcPyFERovWmDuPDIbx57yLOABdhXnv1YdBRGVpGKeKM+Vg/O02IoUFmqdnUhV/vab
z0fAAZjdY8zPuhbsxYJa9dDmpwRZcfC20LpGb7kkIwU0A1Gox4svzD2D/0F5nVOzLgo7whloEIIe
VWO3+uQUtpkEiMZ60/H+N9vaPM7kz7lWsP/WlfyRwWTg5SuGEyiR8JnxV12Yy9Tv+PU9K6sqhaKa
E+0QQE1qXRlnyG/Zs2Fn40P9vl/HT9bKCAKkTLG68n9F3EHzt0pcbU0unXXQahNLdDunfMNnSE/+
f1ZWL/9gT/x0LcdngFEOUOO0g3Qai6MeLQ8OBWAQDK6CGgitFtCFVO6v36hhLhPZmTVOaTVRuY8a
50tpTO6PR48AqRHRrRQyhSW0BiDUQx8j9Nnpp6jgCKSL0R2TNNnzQxvOARISs6uBldMaoBRxvZiy
FVCBlYRurGr6pTJ/snN4n33bQ3EEz6GnHxwzO3d2cULjaidau728yEDQr6RZCR4biOa1bSWKKyaX
KsYpZ4aDeMqYrPDFKJTEDBiDVr4Liyyydo7J7ZEHZg6lB3wC80Uo71yb1E1B+hVhEjZUfwbfNx2L
Je53AsSf7+C1W5LgBA4JDEs6ZOsz73ppJDw9aU5ekzKc0ZNRWZBHostOMbo88QHIWt6eJrAu6alP
hWgPRibCFmEXI0/RFI6U2VfjKe/fVTmyUed4qDLVN3s9a88maMToyHzezvMTJxva5zRRm+9JNVf/
DsB1i0OkTPz7BYMYOp/4t52DuC3jGNFLzZCCG3rePXll2mbHrjKyH7XFxM0d9K12+7BCyUY6FCam
nC20rhgKQjfAb7LUQ7cuDehMV9FFaayeedBAp6NDxlzGMWiWMfnYG3XVB+O4LL+HGUi+A2FBxFBG
bczTQ2qUWX/oGiHAqpp5pD2HQ+UkgV4Y/Z4U2a0XkT+aAS1EAypwXnl83kT2pgKRMQo9KqqAXZ+7
eEz8chjiJ1UTexys25OIKY4HEQBhtbou/Vk980PLHlCiYzT1IReLCNqhaHfex20rks9oAV/R1o2/
vBqVemqV6mTnfX0C+9G/xGG9J5qwaQUmFGke7Arerett8wZAyWbiVqc8Krz3M+KJTwwKCneEVjY/
jhT6hnZLJLNei5GiB9QurAXFxTmoqjIO6DEvfkGN73Df+W4eXoa14+BJd2g/XC8od5uyEQvor6TP
2w9MM9E+dyCAjpE1ziegJUaQJN0eqew2z+NEUMege8W7wqiRa6N10YBGdcB1DuOkf7Z5nM9dV0Uv
8Io9P1KV7klU9CA9R7HO95e7USAmZZYuGMggkjLrQnsDIkwJmRd/0iEe1Oesq7IooP1NLWXsm+6r
aYXWX0XMjTmPgwpiZs7D1D5Oi9o4QUcLwt4JgG6fBolkQZdC+6lZt46Pe9OJJ0Cw1Ulrp1z3Cy9k
zKxW9n9QKMufxjqfvt3fgj2Dq5wDvnKopyWHS3Wy38RQWh+jcBxeVSubX6JwTylu0xr4XVfCriFg
yqP+xs/Uemi1rWB5cVb2r+BTxW+mWtq/D6o4hvkodr7v1v1k7A/nWXayabNdm9MWMy7LGLfmDlX4
Z8eksmDMkmEnYtm6nwRFpmRxIU2zVr1S09lwQxU3o9ElPCaI0H3OJqP7ME9K9PXxrwXRSCXggxRA
Qnq9oDCpTUYauphq6/Efr3XLsxKrns+Guyd3ioodBuHW0qRGqtRBk6+Z3OA338tDpnRuoqY61YWd
f6hDRw/KvDKOmppaO7HD1tGQ2BqKpwRlgHmuTSlJOCiWS+09pqshGHEIofokCseb/NobnOidWile
uvNabx0Q6tGEK3JgqrsOaWN0x6Cf094rDDTy/bZw2vp5VNV5T/Rja3UEGbhUA8Q/Guar1RXzOANg
r0+gAIsgs6PodytW84MCkf2ogCffWdimPRqwNg6VMNpZfTiEL5tw0LloLbVUtJ50ul6M2ABgyyTA
d/M8zI+R4WS6w2vOuXQpFEsFstXRjOdlmr1SHk1mLPlh480+A0Z+CHv+QzCe++EQmo8lJQOR6JOi
Bas6AvQ3uPBj15yGBWWSwGkn6zB4s/OPpWTuHxOkhU/3b97tTcCgbFiCUoEQsL55CKfU7GTanoxO
MY9mp3avXT22h3iM9hD6t9+OciOhOphJ2s6oBV+fFdvoTFyyVZ9q0FGfw3zqM3SlVLPydV7Ei5Ol
7R7M9/YeQMQB2wbPj+4MSN9rk02LLEnS8PFsJUuO1mRmh2VajJ0qwtYeUteiVsfYWYqCKytE8qoT
p8DzI2ZNDScFKavvRaO4yyE0jHTng20tiYlVQB/k2EHa6NdLKq0iHwa6n6e4DJ0gjKvp0HrZY1pW
v079Wyure+bY8dCmULdPRt/Hh9JMjEM6ZXt0pduwDEAZRFNJWZfEyNXdmkCyghmeOO1Gk16yWdf+
FFoCNR6Oym+zAgIb0E847fiQzR2E3/CTeAceZuWz4hHQvpKXzSmqqqbxtcGyRWBFTJk/PH63UOn9
P0Mr118ZkZGZfdGcij7M31WdpRxFUg1fPJD7O0fwNtZkJ8kIiLDQBIO0eH0qHJGBch/s+mTNWlwc
qwza36R15qHUFHozpivcJ5Gb2ckZij1N882vCDeZ5J8/FDmubdsDwzxRl25OZWJdCkP9TwTXG/2c
/tSgFJZE4/f727r5/d7YW90AIRxvSRrs2WEtDgyImf1MD+MdT7xphboCbCIw3tRUrlc1lBV/OXy8
AeWsgDqyAMGH8tD9tWy5DlAMfDCwUnR25a94E4g4yaIbeW3CgSlFdKZbiKuKtOFzS/Xt831TWwt6
a2rlpQRajnNhc0QYOJRagQFyQwRFY4a//w92EA4iGibCAp16vSTNah1wTKI55STmfwGwzGyYiGG8
Jxy89ZwQekgmqWxNr2c3MekDaoqJi1KrZv6hiDmndpfDi1Xtxjkp7WzsuautjyUlFNA4I9aHSHS9
sgjSQT7oHAmXEcRno2ytM/D46VnvdOv1/iZuLE5qubCF8FTwIKs4wElCg3HNU3uqzBpyo6YO3fsa
re30QJ+5/9FUYf94r5XGmdRrcE05pm2N6xRqktMjArdXFJP9vZwnNEaZsVfGO65qo0RJOAViT8aM
pELrZNxRGY1hmlN5UjLhvWq1nRxbGM7PptqE78EauF+yrkmfzMl2T8DuvC/WrCTOzq/Y+JaUAsiN
qXCQR62Tm8gwZvCtwC5t0P8+oqjV0zwwuMhXQmd6ONtgwf+1taYmlqGdOlWisbOjoQSzl9nEkX0V
LK21x/DcXNbPzolEHd/Ms0S5pnOyuINvmVMPba2+u+hREv4hlaN2VrXhTxibJtvY+EdC8pWDNKpF
5Es6VyeR6A0hXFi9TrUXP9xtYNbIGyurxyUR1uwkhaCCJ1L7PDnV9LVUBnfnum2uhbNIKwjUPqrn
1zd7WpzMMDPWYjkDQppuaByFU+/JGG+dfCjQgGk49A7VyJVrNAs+Ta1z6MxB/D5bSvubTnOX3kPs
C3t817Tj04gauq/ZSrAYbf9w2YB6ngFWiTAfZPr6sWm7ooUywzlU8oEJMUk9egczF/Wecs6G8yKi
g2whcwpEZ1Z+cuyRT3Y7kG3gv+KT5y7NMe9U1wc5blzCNn98wDhi5qQwknZukmSv7Q0UmSHOluC2
tey7HEbwCmtqb37Gxhm5srL6eCosr7a1w/IUD2F9FGM9BH3R/nvf728ZQS8H4h6VHfqsq0sl8kmx
qsgpT3oT6u9LdbCPHIb84SoyQCtQNZI7Culm3ZBvCmYn5CWuXgOJ8jzkffzeEpO9E3BsxKRAzfkk
JF8Uk9ejicJlsRMKimDrIUr8naXp8FXTc+/bAEewfXUqQ2mZpJC5z0S2o3e6v5FbZ5CZUkC86FiQ
da7ORGgODiN2IZ7nnvFcLmEEvX960XXxFVJgvmNs66vBw0JwBUtIGa+clGOVKdA8UKlJkdXPBZpE
78pOS/eUvTacO9VrKc2I2D2g91WQD3NqqOMhpYhaxvO3sVXMoFHz7BCrifd4jkTZiE8HPo4O2xp4
5XmDYAYYh71aouIb9B/tUlh2fbz/kbYWBJ+daIq+CdWVVSSvFFZepDlSNVqvK+/DsbUOIzqjL4Vw
o8fDeUJSOT5NyvEBRrn28E2tUUY0MGU2VYEQa7EcFui+O1GFLGFc9wmptlH/hbcngTvmqsQRI8Rc
xqFXQjJzx8PkJcFgOD7iSR9tp/0PWXXq0/01fG/OH4cySNOw6AmtZO1otZceU5+1uOaL1V3XBq02
6N8UEe3Ny9466W+trLYxQqRsyVsWmE+MYvKbxEyezbSIdqr3m/tIeIj2lHRP1uo9LpsZYECdUTQt
6xF4gTq3/pjX0VMSi+kTqjnxi03H5l3uDcSNpi3cnZO54btkOZ/qutQ/vRGq6W2hzXEMgWvKEu9D
FWnpcVAV9be5He0PZQJ51HUq58S/7O1xizcuBZgUCttIoss59avQP06cPO6Q30diwmlfdEhjXwtt
sr5Vif3gpDVZ28Q7SlVqObmL3b6+FK1iNQ2TKMCMIut0TIRevahMS/7j/i3fODNXVlZuq4uy2NAy
QLALel7MLWwi62x7dRs9/Q92cL74KyhdoLiuV8NcpKHLGlZTjFbvG5A+Wh/t/Hmv1rL1gWhZgr/i
EwH2Wt20ulYrd6LRcxJ9dURe1jy6Y/onfOnHUUO0eQlsJGII2Mh6Co+mLxqHAUNJXMLN7pqPIUpS
OwH21mqQS2GOFkwgCYe+3jWXMCARC5RVQ+Uq9bX4aC92fChEOv9z//vI07RyjjbxGX9TBCb5W32f
apgHveo0LDVDEArYRoGB2scxE30vglxzSzlDqp4u981uHT9qsxLHKFVf1zVgBrsKfElSnFKmuPmu
VmcHUy/cx98XRBzRlKPNQ8y7zvHyxcsKxQG9bqVFGjSGPj4lzm4EsLUWylHgaZGRoGa6Onq5AJti
NH1xciMn9J1GVJ9GI8p2Cmwb3pdyCmNt0VuVwiwrD9TbOfM6emnFy4f3ytyr1tGCHPw1ykQVRHHj
/qFYEQOL4khBO6NJ96TrN84khW0dDUl6IFQj5D9/UxVT2kWOKQHQjlxYdCwEHLjMGKbnudnVldjY
0StTqzixsrzUSGMIoHD/HDQ5nO8GL/hOWLBtBIySznMm/e31ekTBBPOebhHiJnkDlr37PqiRfX74
nOMkKEuBVEKjaB0A1FqnS/lVsi41Bqg08lpoRPnH+1a2Pg1DyBguSdNIPlPXSzEKo3CjlP3q8qis
kJDq0XGz8v590irjH/dtbW3bL945lwrS3ioZSozG7EaNdLnvG/qKnqSXqVH9+X+wQhOd2SBSk2Xd
TG+Uua0BY3DYxtR1fM1EJzWb1eXv+2Y2LhXAP7JvIICQd9a0WLU3J6TuBmLdtJ8/obBki8ZHkQvC
qlnZbecXaizmgye6pjlmcSyeBxGOyfS4n5I4NroeKIGBLF95kLqrl7gaEaJcpujvOU20F1dLip38
cmutdExxgzA2Qcut3pSiU8E3GjxcnjBin2mabhA5wxfL6n+LdeO9kQ4fhl7v/UxbdlDKW8eTl4yL
xvpA3axijRES9aAVBde5tpwD6Zh6jPoKDHiT5Ts3YXORPwHf9FzARa8WCcF/qTUbPlZo9f80+XSo
Oqd9crzw6+IszKKcPhrC+Ksw98R8N0LTnz0JGgYyi18L4fQijJosg3QWll1ToJ0SLX8Zjd59dlul
dT7HvZraT8wPZRwhxYR52XkcNneYZ1QOyZLFv9WyEQNhCgGTN0+wS2wf6KUyMB2AGXIWCJQ9DfWN
LJ6NBeEpe1sEJytvk5hV1jgGsbCWqNbBVpl9A+doMPzIJLV3Msvaq05v+Rx5PWThgFR7DdeQAkJL
PkoJw0rKNcyKNRyKUDV6/7472LRDsuYQf/Ogr7cRCppAwgclzEHzGJ1lD0vApIm9WaHbVmBy/xwb
QM3x2lubojZYDmBfhpYugWLVjDpMJ23nJmxZkXeOYJj3mmh1ZWXp4krvORKVomaHPKmjk2tmzuv9
Hds6eG+tyF/xJijI7I42+4Cqp9d56T9VjfiE50XRtzwc1cfrOagxypHkDrEWs1WuTVmFImrquHwc
0XmHsamjwwJg9/F8BeQ51/jnLOgbFrcaunlVWmwbHd3sH7suQt+uXOM/97dt6wrRyYDpzx+qcauP
Q9UjZjAD7gLgzDcIlq+MG/SCvFUGP532kBAbIT5LohRmyaDqRrUDRoDq5uhZnOahe4ndOvygFPb8
Gw+i/RmmACAP47HhVD+RCsTdzMSghyqRY6sjXoy1o9hMnjjR0WoCZIQsv461JZCI4507u7U6KhKg
4Ty5ynXHI9ayoYkUncclEeJzorVljti3FR27cAn/7NEsPaIm8vDt4ghCLPJILbAM3+f6MC7pwLBh
B3k6x+3qj0ZWOAFy4O2jdxgrZM1wO6lfSozstRVKSq06C7M4C9eY8he9ZqjDJ2Zl5NVOAHJzjTFE
4YFrRQYDH2wV1CkDGPAuyfMzJLoWnqoZ+33iVX6adXuvx41fclE8Q+QClook6q2zpS5R9DG13fyc
hsJzfZWw5KmdDP3RG0aR9CfbHNUwKfgoj80bx0Q3Cbx7E2dnjk78rhyt8K8p7Tu0ZUurDTLNrg/3
r/TtFlKZIr4B+AnnDHm/a4Ox6CZrEk16tuK4ffUUdfwRNqO4wH7wdjDat0hims/AmhgjRm4rpwFf
2yqtmQHXaZuetQmmrzFZ4/OA/ujHYVbFX21luIyXFN6zN4zdc1n32bnqyuRTBExpZ9G3HxNXCeNI
KuXwLdfJAAp4XWgVBYsei/6d2mfVU5Km2o6VmytOBZ8sQFJK5GTpdbFgiCdr6Gs3ObeqriARMrmv
ozfMQZQs4u92UudP1bioD9dupVX6qGDFKRhyDa832UWKhNrBnJxVMbefhaFOry1V5keRY1jBDmNB
EDu6rb8oY8qLY5nJuUEMLciaXvgNRYudHbx5b6QVGbQxrUtaW7kr1y5qLRqt5JyNTvGpNWI39Esv
NnMg7834H8sEInr/OqwGFuFNMIkiNDkNp1Tq5F5vX1IMggHBTJlb9ExLvnhKmw3M1msN46NC5Xg5
u0ttFIGRWsUSCGdwv0+m3YYH+ilqeFTrrO2fdfr+ysngE6P3XvQi85dwmHJf4BV1QcE+rYqPqnBT
tfEZa1Iqn0PT68MXbfTG8Tln0Jz9TuszJTmmYTK0l/tLvL3xRHC0SOR+UgpcezLS8XZRjVg5IVo9
Voj/Jtl3rykjILdO2v1139hNgiHjHi6YzIURtl+n+PFo1BGpTYoSSV0/OUtfPy+l2350q254b+ah
+s8MEIyasTec7lu+vePMYuBdRc8JLBnIl+sPaY9anXa2mpw1JXePdlcCAEnb8tFnnEYJT6ocpoHz
JEG9tmJlbmNrnc0dZ4B9/0ySqGdPsJuY/Qi4XwsP4CpEdm6QiCyODy6QnIm2BneQ+yfv/LXpwoj4
b4dKdPYUO1SZyKDoh3zksX30kWVSAhhbGYFB74a5dm0nmZTEttoFCfohcz9RLqpLXlmGcfVDD4bo
/qJubjzGqCRIagfEXTgJ18YaqeZXGyI5M8f9x6L00Lpm7WX0lI+Lsjdg6OYiYMvlAUCUh74M1q5t
td4ikFO243Olh+2xz0P7jGtunkPQj0/3l3XzFFD6BBiEpACNPGKv1TEJK1Rviz7Hkc2pln7oxsSy
XsdMd7+XzhDHQSuUaPHL3tmbTrKxRuoXcK9IDQEMrw2DWNaZQR0n56EbtMBu8dNDz9zryZ32pChu
Lhxr5NkhdvbA70P0WG3nNMa0HrgKbor0XZfVrR9qDIG+v5NbC+Lck8HT5pUVsGsrqM2Z7hJl6Rlu
anzMI4W1GGp6XDJG3N83dbsgNg2eOrkbgR+N2GtTaLgulTeb0bkupuG4zK72mnvtHsTxdkFE/4x2
Ix3l/+ANX1sp7CZaWjfWT3mfZX/nLnm7Z9TpH1FLx/f+gm5PIaaQTpByHbSUf9Iy3wSXJXFerVqF
ztNk/V600btaJK9lqX1r5vKla+sd37+xMgnokt4f93jD/FMTqruwGrRTHffuORTTEqSWXr/Lw+ph
hjdS4qjWkE6ZEP2RFr/exBbgXwz8XzuppfP74mbLBax55mtKH+88KxuLgm9AW0ZmAbjF1aEQMLPg
JWvaKZ8LI5hNpjPbta0yPgKc1f3PdesLSTg4gWjp8smggl0vqmznfLRdxGuraOgDAQlGy7Mfbqoc
WroAO8Y2DrvUV5SCSQCgmNd0bcw2Il3tAJSdOvoCH9VkSN/3ajUf7y9p0woJOpRfObhlDYTWwNHW
cHq0U9/Z80uCRs5RjdO9LHfzG4GAJnSUqjRrwEkNf3uglKydvBL+kA9nl1Jf44XJj6axu73O6rY1
KYgGxIr3ZLVzsRtB/qrRLG/M0Qm0UWufFsurn/L6cS05UlBiNgIbhG2pFK+OeWeYjIIBlnJy49Z6
TpoyPZdz+7C6sbQiEyMEUyEsrQUmusRzMy+12L5BGy9daYqncGnanQzi1hlxzMAHQ2oFLED2eX3g
4rCZ3CjOdNhJUuRQLdSie1ocq3ivh1PJkIgC1pkfqk467xz12w9m0dkCDg0iAtrX+niggaQkaWsi
YphG3nOBSIPfT577Ll7qh8X/eKOAnEgcF+gPHsjrRSrTFDrCnOAFt/T3Nbe3As2dh4dvlYS3cCDg
8FBMWqM8gHyq1LE9ZgFE+eg7SV/7eTHPOzHM7d1loCXpGJ9KVwGjrD5YHTPKwxIxovl9PAYk+Pqh
7t292tFNwgABHLgFgq/UW2Tqt9qxWnG9Lp8mqBKm8eyGpf2vKbT6WLpV8le7LO6hi73ya171exyA
22OBx4CnDtSUeIn86Nqyqo6QmOG9nLpoas/FEC2EZU5zLOr0YUSQdE68VXgodELIkK5N5WHrjDFU
+FPnQomFm2sx7xRJ3cvcMXpySYTzJH9MEfRTqn191AWDkCNKJxjlL/5c2zb1akH7LbF5wLTwnwTe
VBDpffPPw1YozBE9YUoCN1eeylFTZwhLYSE5JUfIxm4x/NGntbnX+tj4aICbAFbJ0hJotVUMn3tF
GjdFZMghVeoR9utwaOe5OCRgex67ZbyOEo0H0lp6D/myXG+cIqo5Us0YnUQnDhd/NoYoCkp13itC
r+7ZLzu2w5dhRfDmVh8oa3G9FWCqizG7SqDFsXmMYVHsOMGV+/1lhVkvQDLgIxHiXq+mrpZlilOs
tGUqfsDrcrJTGkZDe1ALff53KNzMuCSzaz02eBoVA7mNbwyvLnjE8wImyK4vNWpun3NKIUyfHB9E
Sfy0YnKOZetFKuivllf1sK8nq2wupUMyV/aFd45bZf7+0Cm/sbJai+I0ddUVRXOxTLF8iCvX+5Qi
odHsJCLyP/MG7PTLDJw84iV5ANfC4voYVks/Z80ljYf3dj9+LllZYAmx+FON3t/ji+JlpA1NhAtk
ZrUoN8rDJe2L/oI4mTkdwKPVua/Pi7pHqN06gkS3eEJsUcVY3V3wW73hVFmPyGkHkKpU0I2g7VdN
82+xaIbygxrGUX00St2cz/fXuLGjFhAuQAW0X4A/rRxwZQ6Mrksrcel64EnBoAINeXKmAnnltg+Z
cZ0V+QjC677VjQVzGOFMoC5EG3qt5F/ZWrNYPCmXPI1SP7Ps8OQQITDQuzHVINSa9NlVzK7eMbvh
UIBgMV+M3q0cibBKzJepjbIxXzCrK6POVCwveS7iRX+9v7pNM2AMZXuJT6quzHiirDMviduLFXah
8BmiPBh/xMkc7WmhbBoCREoBH8lqyg3Xrgvhp9IcEpu7PTiJP0VI4ynD9ODYBXnpaJX9LAhLTpch
f8WbZLmda52iTNZeDL16PymOOFvaEp7u79kq2sEI9Hzpp7gFlOvXNzsTjh42c9dcJqvPnp26+1s0
DfXmyC2e3Vxf6k9hFFrxIS/1ak9b//YOAMojQaeyAUeEd/p6gZWndz1Vp/qS1mP3Wtd52fmKNs5I
/jkO8wmsqKse7Hr+XK/Ea0rIB9HdOk+37EJ1RoP1mhWBSNBQzH9lmn3RHut8nC+mM/QHep/93/e3
eWup9O8IkQGzQV5ehXat0idQSvT2otG4bk8M5gE5WpiEYQg+5Inui7Iy5537cHvbAbSQ4vD8yJLL
eq0QRzU3Qvv7MqdT+1J7Qmi/lQgT5B8UpgeFPiwx5nryEHvtn/eXe3tBZMkWrKM8vlSuVhcEPIo9
dUNRXaI+LJ5DpSjoYNQPMqXkt6RWC2aINjbZhyfX/+aCQA9s7Xkcq4topuyk6E3zaewfHOcswwVp
haCcxAPqyHrOGThjt0zzvLqo6IU920Xp/VvAez+QVpYFYKGi3gmMNjcPeANjyEABcD+ul+WaObh8
Xa8ubTRmaKOJ5BQnUXu4/4lWceuvZRGc4FjQqOGhvbYCMcUy+ww58cqeq6CKbOHrDDw+GFW4V0ba
XBB0FYkwx8us/XKrhpoBMYYdHC3x5IqxvBj5tBc1bC6IVg08YxDFN6edBzVmpJVdXcKUeChK2uUw
mMP4OrZJ93R/7zZuMxkiQirAXSjFrUtVTWo5HZSY6qLH4zL6RdgyjreeEF7QZst5r4W1vsNg2lwc
VW0KmQgvgtW//lp6VBGnMozpMhmZ881ChNuvVCd5LTxnb07b1tfCP3IuoNTxwK2CIqY8MLhKnTkY
ujYcUbqyDzGALv/+Fm4tCDYAFH6iLzkB4XpBnSSLTGZUX9BNFX+keWu/DpHXvYsadY99vmUKXDwX
iqsKhHNVHhuU3m7aHFMxKXcQdZk4zn1pHWZRxuf7q9rau7em5D9/45HIzZaGll918Qzmth6odNvp
oSYQ3HlOtuyAAOFK8YJSDFl9I63UFm3SoupiF8b0lMWWfWpN1F7vr2Zr40BLADWipyKLmderYeqe
7jRNysSBsq7D93CKSzPQIDiEz2PpRnvR+KY5hIBptHPInbV8c6qOzMx0Fg7eLOqDGXnxOdWbwp/1
LN+5wFv7R4z4i30oe4vXK4O5gZhHh09n15ZDZRSL39Z9c3h4/2RXlGdQlnXQar620le9h52GS9sr
o8UUE9F/QbyXadlUdLRox9rGaw8EiQCb2ilaOq50Wm/OXppaUamXHr41dNRzWiC/GemzP0eun+VK
x1joKNs57jd+kIYs7GsJIpOsx3UlJ1FgTCAMV16cQlE/2enL/+PsvHrkRpIt/IsI0JtXlqe6Wy0z
Gs28ENIYJl3S219/P/YucFWsQhO1LwMMZrejMpkZGebEOWW5K9W53Q8QpR/e38y7tmhP8Y7QqKKU
eb283tRLpXY58u4siJqUrKvLY4FubLVvosR4rRVn2HC6N6eEJILEkPCUdsGCV7g2WWaWMEMaOBcV
dcbnjMrwLkP049P7C7s59gQKSzuHdiKFEOxcW1HC0czcNsNKYUU7HSHcl6KY5DnxqmnDbdwztYyy
M1cFxoTpimtT8VCoEnVucRnHqPApftfHcnHtbRJHj0HX36giF1AAIkXcZ97Ia1Oq7HWZzU10qfLM
OoeK6r3onZM91a2tPhpsLgV8Xv2lp0Pbd72BRqmKwpms6BIljthPSvVNplN8fP8r3Ry/RcmDUBYo
PsOa1O6u15PJLHTipnfOujW/5JoWxOHg+kiXfO2V8MH+AD6d5hANKnJliNbphFwbC8F7SAMVj0tC
eH+w21Bkvhsm4b7i/zZsvMQ3pxxjlASWGPo/uKNrY6bWRou2jLwkVqLvpZg9fzbkFlDyrTh/VUIi
wwRiT3uKF5iAc/WYMMc8FB741ourt2HvZ7JrEKbv4tw8Z5bbFEELf8n4AYBvtq9LXjdfDrF4qYTW
WhtcHzffckl2cVg6QGJAM+tBbWte9Ghcl+2dpFftutBTz+D+rD/cpB6fG4hjtgSMby3ilKnaLhHj
wmS6eglK1QlbWbXZJW7t+nvjaOET8795Grhd6uR74DOx9vBnXa4eTV/OEXRx62lYr21dqy7N7FIz
Qe3nca7t3NHcGhS88SjQJzODDpoLvC1Ip9VJFQ2HeAyt/jJMdGOIVDofUo56V8zWFiXx22tyfYLI
2eGVIgtb0qL1ityM2xA1VXsRXTQ+m9qEjk8lmgiLavKElmx1cDWr8w3URE+lLuUTeZvzY4gsx49D
M35wuIJbSi0NBm2IrsBX3kzoMswBgLTK6wtSwfUf4Ah1v/badOOw3l5PcmjAGW9hhA4A6vp6qo0W
zqMXNZeuNztxGG1DCboeOoNHg70ljSY3Q6kAXD2vxLWdOYwRRhVNe3EVrf2YF1Z2nIwm/QPRXH3/
vi+9XRItPPBVVANZGN3ka1OMBQzZoPTyUiSQJfv2rFifG10dv75v5vZsErmCJ6CF7CCisgYWT1ll
EOjNmGltc0cEA0d9R4Ybz5ADv2/q5n5TGmAlCyEz+GIS9+sVTUh5MwdZzJcqGipflH3kpwkK2jQr
6wDNrj/eN3ezMtBioHl59+icgFRbxUKNWQHi8ozuks7oGmdlq8FwCe0Oj/sWhPiOKQI8eK0Wrw0h
+Or4VV2kupM19Zeii6a9w0pfulyrPhRl+HDRaEFD0z+mEg/vOMnu9SaKRtqQ4SX6pcthJIDerWQK
y843ApPlB195EfpaDELRQ7NBLt5AM2a79JDwznSywTY6iiF0EENN4x+9ifSYJUv9Ka/wqBu3a/ki
N1YpxNFUXmiZ1rmNMRqeMnmjflF7IzzUoq4Pc+vGR6/KhhdtbvsPjjTzl9rOwr/h9dgqWNzcOAo8
IOMWdnI6euq63WsWZcLQhTddlNpW9xD6j5AMNg8ncFgh/4BXFhwUZ2aV04PIdJFt5xY0cpT7qbf/
tZpK3w+29iB8nrImocrCm8s4AgDwNdl6yGB/lo6NGjCZo3wcuOdBaZhbLbz1UXmzQmURWqGFWWj9
4IyEtbkXu3MQqi7y873ytTaHTzrwBn9RUAfFfHz/Xq/dyGKQ6JxiLUEz7+nqsiHJkEwO1PtBltuj
HznC3k+jcHzTyL41Unx539r6UGBtGbrQyd9Q8LqhHKwrq7SdtBqDjtH+vVkr4a6N22rDNS4f/deT
T7gDvQ+NeAq0OON1f1xZImrgd0MQpbL42yo0c1+Mc38aqzA7h1VjfM+SRB7bYjNkv2cZAS0qSUuL
g9N/7U9aI6xyy0mGwNSSaj82c7PXq6bZ83Omo5s7xWszwmcTVrX32/s7u3aay5qJixYkP2QX1CKv
LdfZWM7GMPRB2kr1ABRf2SHcoPoynB/1z2hq0VZD8or3i3R1HVmOMTAUvZNt0JWz/RWqAya/K018
LZ1xa8Lv7W9df0pKThTAFwr+JYFcOWivzVQR91oXjIadqOihzrkIEqWx+994HLN4L8whT766Qx1F
56k3xOw3Y564L1rvCW3nqaCEAoKqSDlMmTpGe8tEo2jD097uvUGVeUGo8WjdjvgMpjkM+jh2AXNU
4D6QDiw/9olbHL0u24IK3bNFXghMgkNMH3e1IVZfxEmDIm4Q53ax6yilPQ35ILhL5fjb+0fq9rJy
kIGkIyfP20/x+fpIpZHQJBPnHKm0bL54bqv/NmXJgzpt+FXgq9DowM6yDKCsQQtqmBeNG9lN0Hde
uIszO9tFttlufKKbXPDNDAgnkj6sUJe9Xowu9RCAMfIxs2kUP1T0TP8dIyg02zZpD2lpTx8EiiBH
+tHqoWpdcbHE4G7Uru58O8bc3piCaI0x3X/9G/LQmsfEVZsgTVT5YoVl8lzr7UgpKx83CATumFqE
VIhpWDFEZ6tvF9t5UrrF5AVZP6eBngClqSylO9ntw9gWZiQ4+jRAFllhNngViOpz3jZ9mLuBmpWa
H9VNcoyiMtx4p9bRzGKF5x0PtzSocXLXe8chBRhEGB8Ip4uO6DS7QJKS4gypdnhsmj79zSTgCbw8
j4/lZKen9+/CrWOnpMpg25ILkqev+5pzLnuk70InqMADPk+d/VQRcV/IbeYj0UJ1nHtN+2gw57B/
3/Dt+8zHW8Z7F5ophnNXZ0YP28ay5sQNTCf7Lio40uGwTSG3zCa/idSt+OP2znPZoZfHiy3t//XT
CcFPnZJ9OoESp1B4Rt0QNDw4h/cX9aZ1d+3WqQ5wahZmPEoG66ogtf0KII+iB7qBOh1oQ2H1AXGq
2u0dUMw4bm8U/zS2UWhQH1du8VG6rVFf8rwuYlCSvDy0zFtd+5jmtRNfQKiHvw8x3QN/csdOOTd1
ET7PWQEXtM+UhBX5GbiAyGfgpdkiur49G6CGiWWgYeepIqe9PppUJCeyIEsL6PgwZTKFrWog2DVm
w0eNistwlEpjATCoFEpOrj2V2saM6e0ZIUenecH5pHdMjnv9A4ZwbqG7jvQg05Cp9pFgbd3fIulO
v7uj48w7wb50Gw7m5qBga9GFYhLMXtCcK3+qEBgw1domQT1n4yn1RHxsAEGc3z8o96yQ3S6YSlLc
G8LGyQwLiw5QGpilIsKLGVZduYMqYco23oc7hpgIZraGw89y1ghcBsBaLZ2HNMjckuk5VbaHKqrF
14eXsxD/AILitCxT/tcfqo7rVhlFnAXgMhiJtaZql8TwHL5v5cb3U/NjGImSMX8G3Mmy1l+6MmUd
W+Y4hHFQDDAy2UmpPxc69BiGnj0oZUgMspiiMLbguxhMWlVwmixFhdxOkgA00bxXqjHcIULjPFhX
fLOy4DrAW1BYXNO4NbIWBV2aOMBYRWqiZUW1S0dRbHm/m+yL5fBCLwheqhx8p+udk26fSS+XcdAP
tfupTWfzkCWVdRpNNXoeHKU60RrVHqwOLKujLQ20ayH7JWG5NkoFvBoTRN8CgcbrD8Y4ph+Z24sn
4fTJl8qwh9fEhmzz/TOynIErB0z6tVSP+GgL5GNdRFWtfjK11EyCXFfyY1jFKqhevOfjVhj/YwAQ
BCAYJON6ad7sUpQ14zRwktg4mBFcl6FmboFr75x3zjlhJPhu+rjrJ1IIkXZT7qRBpQ9DckIizJyP
RtqIaJd7+SZ87Z45qnvU1hG04e1aXS8HOhDXUIYyqOooDIaRJ99tNHEEbCQ3nOzNy0KZFyfLVwIC
S3K+crLF1JdNW5VVEHrGUO49gBjZRwYi7HwHdllHqjb2Sp1wa+76U2SUEAC+/wFv14qwCMA1alZL
lLdu8PalbnUuczCB0Vvznp3+W+Xp3ol+3rrjt1cPS2zoG/kknYuVa4yiWsJf2FYB5Crhc6koJmLs
jvOJWNzYp6PlnS1njh+jblxSKLg0eLcZrYQNYl0iEz1IZituCxK3eTwx8NjsqhEsYF+lcuPC3dlJ
kMMwHDPBScfMXN3yMFVDTwvtIqg0xMOpsehzshv0oWkOWquGyka8emc76bgSKjMYxb1bH1IQAqjX
ecQbtiGGoxa20xMAm+nVYerx1Z4z7RXNpy29s5sYnYwUb7YoExCo0wC6vu5I5/apDJskcEgJXmBr
Mw5OPxYXRuy0yJel6JIvc1550UuZKVZzavPc2djmW79GEonmCDPbSyNz/RMmRt6NoXeVC5xpMeLl
juvzeGx1Fu9Y4cnDVXuL3j3FuuuFVpNO0yWuw8tcReKV6bpvzLEmX96/e/eMLJ2npRbOI6uujKT6
3FqVlYUXGefZUU5ZuzNSyFnft3J7Lg0mIYCILogDEpvVN0txKUI3ZRRMGpwWM6yVQZEz1SksZYvb
6NYUTpOy0ZLukzCuoe8eUzHSMoYiyBkJG3c2ukUQOVuKFcPHM0DD/f7Kbk8jKQxHHzkpmNrBw1x/
JCWr+smu3Swo00zf55lhBFk6A62PxvE5RjjuqDnC2ZdNNByGaHiQmpuLQLbKE8H0Nw6ZSsq1+Txb
3l2lmwP0sjJlX5gGsBGTakfvIzwxbZHp3Z4WzFGsYT5ykaxc58cZ8+1x6xRzkGeTeRal5+6RHokP
7+/p7SdkBIg2EFBRakIEsdeLaokZhmwScxCFNv2S2nAa32tz+kAhHF9b1b+71hxKWOwgNa+b4n47
ovitOFOgqVVzsuwelZ+KU9qg0fTt/YXdbh9vHPpmCCCDi6FTf70wL5YDRPpjTxncqCLq4EnCfJAJ
Ivx9O7dLWt5S0yNs5rmBJ2plR4LRI1PrAyPsVR8RxeKcwU9wbDt1S1Xq3pJI0chM3+r7ayYer0Hj
aQY/EjhKl59VT3bHSIH09v0FLRtzHUguf58E0FxUTG7etXJURoPpFS1wVMD0MIcZEpEugTI33ObD
2B8J1tWt6ePr1w1OZ8JJ9o5JHbrgDNOu4sq6q0KhoZB4mgZR/kMlVD4lNeT6nSizpxmy7EMqq+Sh
s/9fo9RCqVQy3M9s6/WnSzwxKWVh2ieDkOg82IV2ytMi2yF/vhV2XX+6/5qiF8M80qJGtnbKwjT7
1oxm+xRpDD9JPVcIwFT1f1gQNUJKBsQJrGh1FqcyE9DghDYjz1F+7Ec7O+RwgB9lM/Wf3z8l9xYE
JxrlgkUn8aZEMqaoppTStU+Q7WQvFcFsEDIuvhHO3VghuYaWZrnCwP2Zjbz+QpVaZ8gQDcqpzzId
AlEl3DtW+digPR+HqwtHyyK6THOTWa5rK8KFJMkbNOfUuoXzO/lauI8ryzuOZrU1KXPtLf5jamlP
L8As8t61V1J7MMuaV7inqB7Cn3qYTwlPtBbT5AE8sXGTb40xosjS8EvAMXDu1+tyyzlnoEjxThKu
y1NvK+5fJIfFTrSAVTds3X4pbBGigSNw3wbSrm3VdqTYTWx7C3Nj2fpjkyVfispLNoKb+2ZQAfiP
NNy6mlmWbhJl3LJTjl6Fn9vQiTdRuDXYfHfjcOtL/EQuscZ2xYonZaaF3mkwW1XuhhHAR9K33b5M
q3prmOjOkph5pxK2sMp5N/Gal7Sx2oQuSxJV6WvV2FEPS7dip7tWSFTApJF+0qu9/j7CSPH5RRSe
+sIM031UyOgvx67mrbbM7dbxaZiaY36f2inQkms72WhXpO6JfQqT2PQTvQmRymzb86im5kaR9I4p
QE1MQi2jlxqFgmtTNCcGoi/TO6FbPsBKYE07LQ5tWoRd/fDpBhdKr4AID8YPbW2qd4amn6LGO5G9
e77am94u0gpnI5S4jm8X50CZiiPH3CHNbsoD1wuqHLerK0eGJ5f+Wfg9aQpX/ViaRqQiCjt0mh/P
fZnvkadI/xZK1YX72dHRlXzfs99uq710IxeHyF0lxb3+FdZUKIaWjB7zZbjbMu5MZjoNb9clZX18
39TtoaT3AgcNIS6RPTfg2hTzv0mqUCE8afBjtwcxwOHMcEphbD2/d9ZEUochQDMMXK7LLmFtRbWj
FuHJ6vJml7kmihhlbuzpEo7799d0xxS+HfZL1G+XKVX9ek0Njt3sTFU5gRqrzlOl/zGoTeXnQ+I9
bolZKN4rIE9A09Zd+zRLa6BGVXRuOvqcmlc6B6occC4kynB4eFEUxiiQLQVbKIqWRf9SgO7DvpKd
pkfn1Gz+SN10wMFPygFnZj7s4BniX8iWKP4RWqz9h1DkVBpM254js252qAF2O9Mboo31XMe4bzdt
mdUmcV2IXenwXK8nGRF6iwYNTqyiOCq0sX1P2H8Xbf/UFHKLm/TOKaeH4y3bB6aAg3FtzDLkov7W
ibMIO9c3h8j+7Hajt1F0fjvD/x+3L2ui3MwYMfwR9G6B2V2bUXSBmm5RKydTMcx88HtvjNOPk0pV
6HXWmUHwu6TuF+HROal89OvVz0nNuLOfQt9h+fPQyuxUCJvxC7UFHPWjy6SjXSiEuuHnB48TDwQR
yRLyU26hk3D9U7UhUmQZRfnZcIffS5k0+0jmf0jwShse9Wbr2Xh86jIZDFwcTMK1obDolbpNS3ke
0YPeO0VjH7zWKDYu4s1pWqxAQ8IkGieXiuC1lXpCkKGwZnk2Br0ed4pRFq0/91T/kc6c+yyY+ZHm
o27aIwTipV1gvUST6/HBzi4zZlxil4wpseOd7Q2qsaceOc7H2GyjLVf9FlldHS/s0aVf6qsU5SlJ
XC/SGzVPSHt2TqaZz89xPkZBHWr5vzCHOO7BzJUYStC295g5KaRwzp4XF8POUBTRHI3K3Jz7vnks
eZxI2fB8b9SY1io1yMOY3g7EiKcpDn+003zSpRJYUfRHNKYob9i/G5XzlBv1hn9awU64ZtjFZxDE
w3zJS7Ky6zaG9Ioo8tiHUtN8LZKG78ahu+saVTvnnfA+aF4Tf8gKffykdYr+PTRz6+v7F2hJ5K4/
Bj+CohBsjBTZmb24/hii6E0TsItHpFDG6lGvdBiMQEoY1jnPKNz4riia11Tkg73RwLi9UbSJgS5Q
GOYpYPb92jId/srRp8k7pVpV5r5VOlPshzPN/vdXeNcOznIh8Fje7WUHfnlxRGEXetK13slqa+dn
lM7dJ9Vo8o0Q8p4VYgJqmMR1CyHOtRVoyGKtgTfxBPOZ8wSIk8mwLH6Mg+E/R4YiA1eHKBWvt7JC
oJq5ekRuNBOzGYdBptqwL7Rx2NLaW/7Q+lgsMEWQdSQSN7otoxXlRTkS5JM1xztdU8sPntNV+ySr
toqh93Zuaa2DnKVgQ1R1vXOmlypdnKXhKXXq+LudN+nJSgv9+PgpAE+2ACEZfoRZ4tqKbOoQwJoI
T5C2TofYSNRzpyRbJEK3/psE+Rcrq9tU1mOFNCtx9+DE8qOcrSIohQkzLGzpzwytOIf3V3Xv9jIV
TX5JFZRu/soeiBNvpBpEhK3Z3cWe3R9p1Y+7QjY03KcAQpfHuFPeTiDvE51NHtyljLJyWgZPRKFo
eXiKxNScXLVO9mL05oeGEP9rhSibU84QCFHp9dfKqpDWY1KGJyVsohP+zzvD/6UeOB1b01d3Tjpd
ANpCDEpDxLSe/B7agbDB6GCeSa3fJjmqp9lJamIemZ3f/1h3DjqW6ONDo0D27KyOoKmkNCO0MTyB
FK/9TleMg2p21uMHneUs4SFAXPzrKiJict2eokQqJy/rKnsX2lH4hBa3tsXKdWffoBnjAIAl8RaY
+PUn4okfmO4V0dlKzfyjkuTDh0QpPUQiGvnn+xt351YB8wHmSzDP9OsaOQ1F5syGtuLcSV390IaT
e5GK0nx2M7v903LqeqtWuFyblfdbYuC39ZF4rQ95zTupzkoqzgxmjKU/VIYr9notzNIfbaX+i2g2
dI/FYAn5m5G2Tu1PcIXWf3dOV8sDcGu1SvwybHJovQ1jeO1Qm6vAXmmp5csaGdOddJw28me37M2f
vd2FP0LAP+2Bx3akvhZNbblvEh1SJFg+bPcn3ClMdTappoqXcNBxMFrZdO0pajPlLy9nEpmHDY3c
o9a0wjsg96BWOzNKOvOn1fQmZNjDADGw0Y78gsEYmm4XDVHyXdb1MhrhIU9/chWE4zf8050jT/8Q
mDC9hoWfYvnvv7y99VwibECb+ewNoviMXHFyBP70P7yKS2gOwpQskaB5dRS73imgCpkEOZiwDlRX
EG6aKXW8fwrvruUXKytfmzuRbZC6inOoJT/Mrhv3JXWM/ftG7twqChlMPyxcrTSBlqvwy4blk1ML
ivsc9bQfDi7c+r495tpBIAi/sZ67phYGGTozMC6thb3BVExmnkHBjWgjKh4WOUYPD8AJwefHuruL
O4fBY5nY4h9Uz9YJpQSMnMW2Hp8TEcUHJ1XaQzh649GYxy2hvttVwXeMNNnStmAj17rYGSOWiJJ4
8RkovLEbK8c6eJFjfWq3+ShuDwSmFiZs4j6gDWvarSREjAeBsAQivS7zeaErX+s8b+MK3V0Qg1Lg
ihe+kHVgWbVJL40Y/YVQxhFHzut2+hT/rg5pt/Fy3FqiysIEDoElsLMb5AIN89QgByjOlTNoyQ5W
h6ndCakNPRSInrqVUa/N8X2W9x30AvghAsDVfRoi+DvszAtPuTvNre/qmZ6e4yiLwOmqC63q+zdr
HSot5hbShAWjDbn8OtuySr1SnZpqWgWz7q7J4/KD1hvZvini7lS78GQ2aqZuxDHrl+vNKJf5bV9h
y1ldZ4VanQniRzk1kya+KE7fHCarNi+lMfXPRLnthvtYp7LYW1qCcCpQB2WpK08YinSao9lVaA7G
Bde5+Ufq2resqV8HN/uSh1p5zJPhYjLq/f7u3vmYCwKdCwdCkmR6FXXA2RaaEXLmZyQIM8/PwTZ/
nuwqbw4DI45brvjOtmKNZBXYG9XKNUS86mAq01ojOiOGkpwGVxLRxw3olCgdj0PvTeOGr1xf9WVf
lzkGqDFIVQnUr92y7Qih1BKDUeWOvufWII1RV9/4evetgEvhjC7I6VVs7bqVzEcPfn1zAp8IlKre
Ay61NipZdzaPTSP+pFq2EMSu1qIZ5HWWRAHBZujE9RNT1h/AQUVPwrZyRAfR/Xt89xa6CtA2bwPz
65BUncBpV2aDRXRvPwKm7oI01pyvDx/BpeVB9d+ymBdau+Ms9kZ3SkBoK1lawKIeWS+TousnvUu3
ir53fAkNSlJJfCXdjTfNnF9eaaXWBheVSN4zAJifhSjdc4mDPBiiDjN/Yirj1IHP2uB/ub3c1Jnf
dJYBLNGXX11u1CY9vVDn5Dy5atGf4rbX+w9mZGnxEahg0wSD3WV/tWEMkCnV6s7Zj21mhxvH5/aQ
cmQWplOCfo7Pegp1iBVba0WenlsrLr4Mwp2+dF1bfn70Y77tK01nZJ/plq0cZ6VUoRVryCmB7uk+
yCGZd2Eh9Zc4lM6DaRmjSURAcJIvw9C8esuCf/mYjejUtmCK9jzK8e+iUCsImJr89P567uwa+JdF
9JAAiMu9MqJabaLUYJzPbj3LV8VRdL+05ZZ86O3VpqGIG148MUXxNUadAkvFwEmfnPPSil/VLHK+
IUsJvpJxPe3i6dG8cSTvGaR4SoMbrDjFtVWebtZ2OhrDhJ6PYyVPehZpQSUSM8jqsD1KZ6ouD28j
7hH4PdntMoi0OhbRBM47UtrsbJWyPupDJy56rA0//gcrND/gr2JuAWjz9YlI1FEzcvBd59Lty12M
5rjw1aFOv2+YuamEc/ToWC7MaSBfEPdc3ehOHw2zMiimpKOU9ctsZX149JS47L+WzJn8o1A2Uz60
VZFcRkj9vDMz0nK+JLNSCbLtNjIOCmRJ89PQmE71Ke8mPat9QtaCn23btX0QTGp6p8VMeUCQeMgI
vHvvr55z3u90WUIP4XWVW530pq7NndrPsdgXaVTJ72rY6uY+ssPZ/hJaA+8e2LTK2bdz5kyXyND7
+kmbxVj5YTcL8dk0Ezv9GUlGF/2oMzXUy/tc0ZsPujE74huIGyAxSd670ylpXKX9Yll0g/dWpZad
n4RVq/4Z6tE0HWp9mBoovmP4mWiw5uMuTWT5qfe0eNglutIZ5W6cBhLzJCxMR9BwGjvd160y0iZf
ZPUQn2XhVO4/SVQa/X4UWq09eWM0W7sGgim5H3JDNMuk3qSe0qzI1U8Cdu96L71RHT4IqXqoVONj
nX0vi7rZe4qVG19T2ys83+Z8mzs6QZHwh7afxs5vki6PXqilGuqTpc5ZvyuZ4Ul3QzrInx5srt3H
tC9d3R9GSLV2razLf0aHRk+gzcqUf6pdt5sONBGVPFBKdUAkC67uEVAK88v7MR1n59C6SYzPNcNG
PldK7nRHRbEV/UweNeRfpoi+0SWsQxuCnTm1hv0w5XP5ZYSeWH+qhJ6Nx6xJU+0PiLOdAYJlwF3T
C1bq6ajWilf/pdBztH8YRR4SevSRlIco1WPpM4NSZIep6RQhfG/EWUd+72jd8OJatPgOJUMz4Jwz
L6qobfDYCpAnlp28au1kqINv2G0h/WaamtbPstmAja3RGuc5merMOXRVVOp7yi3p8JpZReT9o89K
5H2qqlIrP3lG32f+Ikyb2v6cK01+Tm3FdP5qhA0zwOgabf13rViFMflhLtAG2JWGphRfWqf1+ABu
2Q5jULSd0QRZ0k7aUy0Z+z9lihdHh7DsklBcUiJX/dubjPDfw2gkzovN8KRxLqWmd7+NOvXpY60k
WXgU2agN3ye3TtpLRu865q6p3ZgcwHq40AZHxih2c1HBDOS3keAy+cg7FjTT9LoY/6WMNuj7ijip
+VIooWsc6RVI8UlZKuPHvIkoAAnQBcku8gaDNA8So+RYjG3/DQaquji0XifsHWemr31GBvBK4Vzy
VfqmaNJjWnWG/DMcKV75pTk6ykVXsvbTbMvOSX0zm91w8HW36b2PMzqS7mfZIa/6qlaDriW+Jwc1
hnZwdm2Kn0inE7QjqG69qD3t3zOqYIP+LbcgJd7rRe95vtlly19qodjaa3Ei2mCUasyArdlaqt86
U+OeeiN2PFhTzFB+KQk3db9pjPjPsuhaY+Frb1rj6Jq6+EnlADzyrDVpeJ61uSsPfRmNw3fFakVy
cNXMtEC31R2z37noh/ygdXrjnDyy4BLSFLNNPpp6paCHTrsxqva9qOzENyCyG34OcHCOFz1nHG1n
OrKGlxI2uFrbx3FcaIcBQml5jC2GRb8xZq5lP9xJRRm+n4WHqgFoBecfLUdgqPfH3B3ik4xbbdcb
zcXSB3BJbjW5BwNmkVcjIcrYSeg9o31h2723T1IRNbspHZrqU8Ls2AfqgEN60FPR9YCx7SR+CieU
5PxZgQcZYJjXtZ/ceVAo0jFVrDy3Shj9uRRyRezb9VDPOx7GsPk3UZLwa6fV8RjMsguzDqiS28ts
78S5MHcUN3sXMW865i1ilNNIjO93fdzmqY8vS9RnLc7M6aKZWdS82JMeq7/VYQmDAteIqfC9LVNF
kfxvE2jnfc1MVfuVndXnCwJgRvEF4kNr+DlWnd3uZY924ei3jag63+1tCfmnl9vGTnbtIGO/sWfD
yXZ1ZQDjN4q4SZ6SORxLxVfLenHfurSVZAc8N31FtRZeLKeS2c9iSPso9WVUt/U+dtoyucxWyW+D
yLnsE6gcKlv7UIWK6C6zmdnsYtnUUk04tmHr+o7CdEagznqhBV6aF189wF19ILSpkT6SCyLIq1FV
zgm7ah1LpMBsf0gws0+loX1vPDPtdmOZ1TSjTYjh9nOHxeeUR1d5iSNOxOhX6ugpz65ZW3pQVW0f
naSTuM7PJA2T+YU5nr7hxar0ujmPyeSWhj/2BLufQtsL64+tF+qfvSKleCRns/3d7U3tr1CGcFBJ
XqZw52bj8NREXf6dGEK8lj0SwhCD0oM7K7Fqf7dUvf9WSTmOO6r0s/kk4N+1mLfU+tiPx7H/N4Ff
/58QqHVyNpOuSlFH6tlDoNiNSoEAsjSjfUkdBHm+1VqfOCfAdZELG8mMhtMexgzbYZvssPucWZMR
f3BbLWYGquI9zj8OEo7hZxCHffp31jf0JPyiMer8mwaPSe7Hdj05hZ9G0tZ7nxs356cScGf+WajC
bf20DWfz1MnM0ufXavmXb1mRpHblK1kJtxjnlmD96Mm663eq20V/STu05C7vLVH7SZO0yrNSGe2r
1lClDxQnrqIlHLJSP6kivSOykFLdG3Nn/VTGNobNPYkT6y/mhvN013uZKD8roYWWg2WDl3zuQhE3
+t6KE/tfbUi0r9wnJfwm+zqPD9DJxcm/KQnYuJPAvR/ttxIJMjCNBM1StUHkZKmv/JqEJJ3KgwjN
ps6ruC8txd7RSQI0lxn2fiPs5E/92txYm1rF0JoRaxMFQHnO2bznUWTyT9Udtir/tykyGThjhkuL
EAK39YQBsP+kHKc+P8fQk11yq6Mhos3W58mV1bfYbtU97Azmp0eXRu+VxBwWAPrJdKeud7Hs1Lp3
EinPtTYmYt/oXbiEfOpjA3t0VUkZQarT6IdLaBnMvbZT9bGq54UpzmNuZn/2GcQWfqmOrrpHFUT5
H1Jh5mmYA174zhh4uTamMxtkzFMozkgGAb2KUab7WhBTT7sS+NUW+vqmkLfAUoErQ99DUfsGOSrn
krBXK4vz6OAKI8XNfnIrDR9mzPnL+1/rJnnkdFC784CdLGn++oikpUm/pojacxfySpqKmu5ib/hW
G3FzMo2HZzTgx0ArlclcNB7gDVpDse0yrsfB0zHH+NdOjHNzNvXB9jMLPOz7K7vZREpCHAvKa9QK
GYla5XXq1CQR/xWIQTo5B7IT+6s3ZAzdM6j3z8OmCA9B6RmU7ZkUXx1Fr+JzdTOmWu//KDuv3biR
bgs/EQHmcEuyAxUtWZLtuSFsj81UzKFIPv35+J+b6W5BDQ0wwMDAuJrFYtWutVdgRRSjm/l4kWWH
Ov9k7i2rnsRPMEMo5uh5aMufPZUy19OYtoN21EzMo2ayF8OsKSt/sjJv//FTbTfskz2KoVDybEl4
ZDIz2Oma17TZwT1a6McRKXoXwSPWf1Zq7zS+niT5m5Hq8VOa8KA7sdbZ54KE//9BUS5BzgKEhX1w
NqellgyZkTJ6wu13zxXc4Uiyr8WNXEBCPCN0ZSBLxrhUxHIHaQgENPSjKmgGqF09hmrhdle2xPOP
DDwUpMTarLg3vOScRMyW2LT2qrnHCQ11VBvtGglz/DMK4ezNsbo2decrH/3L1mZhMTIYxjRn0Mlg
5bYzV2V8hAZT7+vVXULV6LpD6qXX5HLn87dJbXC62lrLGAxhYni6RrJ5hC+0AL1SG1iBgJGK1Ut3
zcDlcv5gHPCKwHnZN+CJnI7idXXuKbPtHufU/jGk2l2Pt5bP1fFJ2mvySWzVNTWgTmZtU0JBNdVP
B8uqSZ1jfTWOMAsaGQ5LRw1aZyL/+fHndfGW0BnaqIY3ozC4Q+fVRsqzeLGt5VG3dAllEZljwcZ5
eEmn1Lqyy1+OBRTJ3sQHDc3vwhLBcseS1HqMf5fUM256Dq6HTLbKrYQ4fWX6tu/yv7sGUPFGBWa/
BWsBjDzrbBT6IovKU0TUDmWm7aYi0+1fWRuDaKx67HzpGmQBj/oUF/ndlNbiWR2aaTp+dm43uSPt
gW27JFL4bFmuG78s0dYyMvom3WV2Or5pA+wYP7fSayb0F58AJAFwawQCW2+Rm/bpeuGKBtE8Taqo
WadkP/e2FTpzZl/ZjP/nhX02rxRwcICxwNlIZmfDxPwEWy/1MqolF9WwqtmZw6VUpzwAaHFfBq/S
4gjIImv9WnbzcudOibU+xmLJTZCHZFUxNXXtV02mQ8J7MRZgRMRdWRjrcT7fDF3vtm+xkksy1cqk
8IrQSx0xv1ROQ+CkhfFCfWxmdZhfVnNs5YvWuNZ05634QezMrnZ+fPwO/x95PX1kWgJbV59WHM6e
50eAPgguIp6bEBFWUfrsuftJNY8Ii842KGpp3embZTbj+tK362x+nzF41jKfP8mMB9gOhRXaVmzE
D5mAHnMfk+0xB1Y8865MNV21L2Wai+I4AhOBY3mEIe3q3FRMX8L8rH5PAmJPgABA7R+zjv83qlMa
tzvNydssmPQ2jUMAplR5GfTGLYOqWepit8SGMu1qLhq57XtClX9HOicYXAq95JpdtK51nOQ0S/J1
DE0emMs+v19nUWV3ddMahM1ZHrURcdFGGjQLjDjEskWTPDhJ45o7a4xl52dCNZZbSyD9EYGb0al/
dHrHLR/TvjTsL3xobXm3Jl1ckv27JOgBXG7+t2lZtcrzYnmZecOe6tS3Zp4T2rEaxvKT23uj7tLJ
qeYHbeF6GMEDgHzla11KLWopcdH9LdYZGANI1PR2WeXEXRAXRVHu07Ey83DlWqbtkkoaBRiw6/zl
G+WpZdypY6TmZTvu13IRXjBVcfwrFaKsuODaWe5jHmcJXy72Mu2zUZfuoY917SdHQlWy2LOqO6rE
1DUh37vC5bcXg/os68V+UeS0iC/4hlnKLouL+ieqQvVvNujJ85Kr3eKPlpqCTCteq95YxSx73xiH
7DUDS/VCpO3tc+6s85euVkaEnNas3A3LYOEK1qZD6mcZ5Z2vT0vbBE5Z5UkgLFxYg1KfhHdXkADx
Wy1BuHc0KIT2DZTGXO6Sxot/FbrAnl+rzWwIPAy41tS3C2d1g2Ky+pfKbkbpS4ntb6B2pdeGmoZL
ZeIjycywQm1irznY2GM2L6nqLdWtY8cyCZNkKaeDbFG43qaxafwjO3MVv+yEMNMjsFyjHC2TQOvn
yePgJ4lR1RW/bx3vS2evk7EGk6ak2iviaP2lLBcz3wttBkf3a8qG+B+3ad38D2hs+ZpnaT4e1LqQ
1uOS0EoNVbOBtVGtOa9kIYbeea5ITMHER7HSOpiyWVu5Gan16o9Ko9B+1XE9uK/Sqhgf6lxR/ylX
mFVHnUjKfAqEkTjjF2/unOa39Kr8zSzsInmc5qr9Kt1F075WEmocjf5iAabK59WO3K5tKhAfR4o3
yysWAnt6XFtuYjDcvzMt6clf9FHOQaJMhup7qqLOd7XZl+1d4UzZi6Gsagbxg5XvG/kS2y+zLL3h
b0bMFXawOJCmfkdE7Js0s2Z4SIZJs/e2OqpEqbeFbd3ULXzsO6i3lfmU13F3b5iNlR8MuyNBrY7T
Pgu1HnUmYFILdmfQgVi/NOiCixeaA3yNOGMJzWd5pQ6VEleyeytxm0crWWmMWPEwdUFqxJrna2ov
yp1QilY7xnKp1xAou45kMrblTo9BcneOiqo1yMyqNPzBUDG0BX8H4U+dzP2tKtZa3ALqpdZ+ofhM
A+JG9Se5pMIK17QcRCBWfSBl2nUHwCiZYNFvyI1HCWTjPpJAQvfDdhZ7Io4OTzx4VUY9BZne01sy
R6WffGsowZiaxO6M0IUUrwSO4xZ5JInocTcJkpH7rW0PR8eNMxFkqaJX/lhkVnMYHD1Pg46Wyb+6
7DThd3gt0DIHrcsDK0/Wrxm1XbozjE59TDQagTtDy9oHpP3M7lQMXTQXSvvb7uHa7kwjM7+oTVIX
fqaupQiWWV1/t2tKo95aGzfSDRwwd+nguUBPFAa+sszNsnPyptnV8bp+S8ZE6LfGggvpwQHv/lMo
XdkFyVRPFnuxEduhks7OtxmefxssHEuaL4gJvecaVP4YG92R+1TPJyBcvX3SaKX922XT+muopvS7
PtAbCDovbY2gdwabmdMKUYZS53gApHEAVzPV+l10WfIjL1zpBcOAVD8oBn2SvrKiUw5pXbvpreQ8
/8PmaTQ4QFtS82tz1ui+oescw2xSm2/WuLrevujXFb1MlX5zHSUmeniW3DPy0c1hv04ik37vlbSn
U7N9MtvS+ymNrtaD2WrK255u44oKJm1vMk8ftXAWQysCg+jH3te8WGY7L+/0X5rg2AoACZjP1FNw
cixynFN8C1OXGcIuRJODpDsQc2F0DLnTu8z1AkqUFYaLbk9NSP7neBsvOUp2uU7AVFk++cwq6q6l
Gep/RaaWZlTY2lgEg13D1q25YjxiAe+YO0MgxQyyzHH/dfRGf8WBVFX8hCVME04H6xrXsu/gtE0T
G3CbKfBtvdiyQmJapt4fCAy3fCSqzT/xCFEHyFkt/niD1H/E0lryneiH8ds0dTRgp8bxXkWyOF+d
ahTpHn8tcRevI2RAF6PMLsBugBIqJZuy8xVYTD96TK75T1l3abj2RpqEbaLN9wiqBxGS1bAcldpj
ZlB4cv66TsdvrMyuysIxwfEqAMLqNc6zenZ9Voj61Jp282+fcHbDDsr1MogrDp9d6yrLE29Ofhv6
ylJ8Le+ar/raFq3fOWC4ftclxn2ezM6884imqUIV0tbo13DHl32JFvNbbZjJ5OcSDfK2tdLSpenS
sjFMZOzuYJKmD50ckpldo0ufVTMf0gP3BivSOdwNRNpOa/m9xHBmb5dj9VU0nVPiuiHoHJD4k5o+
iAsbzZyDlz13ZVniNGfFIhSYcn5tHTqKPsWnIYJZLtZz1iuyCh0pe3e/Kmbt+PRWjO/KyhfCo49N
Fri9Wr+JxR6KnavE2r/1UrtdgCh/ovkRr4hytJEO7m3XL+VPhZuOxceiEeuyxG6m7hanN5hhZV5+
GqWqxX5q13W8xWgU6oE2JnYh86zT0ysIji18kS4cy21jlqNv1vZaBFpbNTd0GZbC7ySmSUE8geAG
Anj7eVgIagoldPV7cmrGAmDbal0f90S1CPu1dbOgGR3MtdaROdthYZh3gWdmWhnMyrD8Nc3aeiXl
Ufle0j7+UpkepmcVy3AgScRea7+qJ8IZp6lo/wDrjn9U8DOPPbs33hocXcQNGZSqfkinqbkz+hX6
OvpBTs21M2kj2bGNVb1oqvIrhVfzWhZV/8OKdWRvhiampziu2moPmuV8Fa3UvhFgmjn+JIEJfYQ1
lLl5uShfHegGz1M1b/ZCXYGFhzarae7rqTErO/BT427NTKcPS2uVuV9PazXQz1qZpK5raV7ExAzP
Wz+0vSmoj8fHTKu8xOemWTzn6oDlpjWXunZcMZ4qw0kqc8vnwdkXGJOt/6svbIFh063yh+118Qum
Vl7Nnk5N5Q+rntUBGW7W5Gu91uoHbihSSQN7tpbymBvukB1GpeJrhAOYjcdmsgr5ezQbd7mnADeV
MDfSSXuJl9lxDzxtFx/bthjXPbMkysNcJjYv1LE4CNCGd/EP6B3p8kjhkNffTEvplF1Frk4XjF6X
z3cNfLn+Ce2z3Ya2OnFLa3VTmLVvJj2btz/W+eDualXPyiDtcEX8hjNbSzOd8+S3HXtr/IbWXtKy
qWKl2g2qKtH7TEU3IJLkGLmH1me2YaJ3jvsWp1xH90ajD9UOG6+2uBkTmzuvxFZj3dtxobt3Jg2+
4ac1uL2yU91C9/Z1L3v7N4K6kSnQlAWyUkWcwq5iELIzkUv8sCo3nh+8JFHWaF0WqUeaYy3fOtZP
92o6K066foHUqbknJ2a1H2CFmC/AULqyY5JyHKiSOa7GQOmm3IvGePL6W7tvuelI3uYYdVKrilup
aML1e2Qt7l1neZUeYLJp2fusoMXLcV1TbqL+SPJAzcdmPlJEOBKAEo/7UONqJX/ZOsZob6Y+LJAn
uNi6dw4F6Gtbo1PZupwVh2WtcfvIzZqs1kpJnfZ7Qu2evIwKObx9oHB9qYOyrvv6zUJFrQU0WFrO
uISUmMk31WGUu2aelPrnUo5IUrViabxbk9uq8SDEpIhDs+jpTFfOrJSHXBfE6bIUTZ0ln7pq4u2w
6J9FVLFdTg/aXFL6GUor3duMTGxvDd0SEvirNOZiCVst80g6j63auoVPk3V7Yvys9YicyKoOFRhV
9W9JSkT6NAqN7PXEmmItQOpilvsK0jrml5Ir7FdhNv2CL83i2A/4xTtjiJecITcmw7r8adoZpp8/
V4tbYgZQmekOYxjXvammOW93daJ2z12v1MaBbmTDTcYteqHeNClUxAegZ40fuladt1eMJU+lr06l
19zYVe1ds/Z7B8pix4SKD+BCRug5bIZBTlbhg1NG2ViNuyqJ44AP9xUgtI8+BiDeG8lBWABghiQM
9OwU2DEyVx3BI8tIanV6rznrj9XJADy65dvnB8KqCOEMaDcGqWdAe2a6taayRUe0T2UQkyyyq8Az
sPhzrum+zzuCgIC4s+sW7MctksU+ax/Mc0GVXBFy6VWedY/cxAsK0b95DS737CjGDpLH34+f7hIf
g4/ONG6BfPQrLliXFFQ1F9UywvTECUcjGdk5JuPTL4u7En1Hil76BReZRAVZbWWfOxWOjyLLgkUO
4oYgXoXwYqwJrmCcl7O4Afmo+zbwB8uJbeX8p1GcWGhNkorb2IZluiG29zhBdNrYHxPiDbn2dZYm
MADylmtWuu9MJs0EfAm21B7W5Bk4bXY8WDGPdeSwn+X+5rYu/KF19WsObheLf+t08o3habV9aReS
dM20VxWGTLTEy+KbMTQON/a2TPu42H28QC7QfXBTFGOc0QC1fGtnz2QtEFhxfF6iZa71v/Nc2kE5
1vb30SVTKkua6bPdmM0khC0b0B09HCvz9O1NIzEI6rgW0Zq2+ovOl/YG56D55SrYnyrkPl2Bbi/f
GSwB1UVcT1PBQxd6Ol5DmIxBZKiIZK8Ygd047temqqpPtxMYhSoWzQKtOqr301HsKq5XqDTECcIZ
pdJchOn6xtCkUBg9pbpmK3T5ULTe8XKGxYTgBKnS6XBzO3vQ50RGsiwex7vUG7t/3NItP+uLQUt6
s+jEv2hLXUX1djqO2YDyQmfJo4GmQpCkPeeZTsux7Ipr0cYX63BryGyetNt+zzZ5tjc2cTwM2iDz
SCnrNixMb3zRtLYPJzsz3mLPvUbiv/jEtvGAmng2+tAIlE4fbbAXc1iTMY/sjoJCrFJWfmxX6t1Q
VsoVMP3idfFtIf1EqYPbxyZtOR0rMTqsLzA7jUYzkzu8JpXQMctrOTvvjULwkM1Rtvm6nmeUEpxm
Z5pKgTjhiPi7iYvlO0414+esqNHH4QaNRxhEAlxyCH48Oy+tucp0WVtqFEu0MvngtdEo0Lj6ZVWs
fg6on/gyS9Y/H+9Tl0+32VdwzNDZgp5hne1TXsE9zs76LloGr9ujMXCCphHZld3pnVE4JplBWOnQ
Z87nkHdojAI+HLuTaA79DPDVK8U1csQ7o1A+MYHs7HCDzk+wKuPeWbhVH5mmMpJ6PjgBhII+/HjG
Ls5Jazs6GAbOJbD1+U5birYA2mv7SO1mJ8g7setkcZskxa0LuTYQnXntZL74hjfZ0dZSxfoZbcx5
0oadmaD/M6Wgko/Lc9m1w8FL5m5fO7ERDUUtr5Qdl/NI2AyBFIR6wETCWfv0u0LkNmirqk1R3ntJ
4CgGXLtRjJ+eRzYJziqICpyTVL2nozB5Bp4LzhAhikv+OplBJxPnloSc2gkL/COtEu9Jq2rzWg7w
9hefdOC2+mbbLiiscBc4T6qY+nisJ3JSInOtl7+qMTW7Ia3WW3XRyuNCQzQJ2iK33jSuAYeP187l
zG5D40HJikfm9L9+6H9qrKEu83ztMxmpHmUj0cBLpOegnh+PcrEHbw+ITzi2g5xldMtOZzYt0k4f
yklGWafRUsSf7c5o6YJhznvtxHxvKLxp0DfBgSKHZnvg/zyQ5pbNQs9dRnpjmL46z91ucTMn6GL3
WrPYe+e1UQ2wIDlgtjSk06Ew7qip83MI15rIf6AlTBraU7YyB/hM2dUhbtf4UXNG6+eUzpMI1GSo
r/iXXX6ItP5hREEgYnqhiZz+hKFTi1wSkR7JFE3AXp8KmfwUKnicU1rD8ijpzLRX9K/vLRnYG9tW
g0obldfpmMaQ6cMI0h+5JriHOiJ2VMbK+fQnDxGFRALkxM7GSzp7sgVIIx4Foyiw43d13dGTFMPX
j9flhf0bRTesRm4y20lgIvE7fRaH/l6Fb8UUpU6KMJuEInax2Frk+gAKZY5+aQzaF+xZFo2NVRWx
v9g2XneCJL1+rwFwd4dYdMgT0rqRhFPOXVrs4Epr+TWjDn7J+R7hcQqztDmP2ShOf+mqZOTcbvPB
QpbPqWb3f0Q9ZVdm/Z0lzVfKZgBbkaLp/OKz9rTf0rqVGDpZlf3Ikk7soFDnMguNWNjZsTXX5bfU
8YXYu1ZHFHJtufE1SOCdFQYbDPQB51B2DOus8iAzcnYGWincZSt3X9hqe4tt6bUIwctjk7AL+3+W
6vgk4W95OqNJ7mXY0GdzRL1R9rxYNdOCuRO656ctbh73aawo+T3d6OJayvx7D8hnC0MIV2NI0Ntr
+M8mVcQwn5a4mCPH64Zb0MUnLy+7z3+nVDcU2iQsYalwvhNWhp6QA8PziX5p926qlbuWvKor6/Jy
v8VFlsOZLXC7eV0QZma64Em9oNQbKAZDhDdO7judFls7x6V3cAUTuBhuuw3p0IA2+vhG3j2dObOc
gOsIL4q0aqpwbBPck7NFN29ixIHXfM4uzmUGQ/DJRRY0x6YuOB2MEI8JKxTDifLWbf5m4MnVYRx6
VzmqE5t9iCRJcZ6HWiveDEzzjCBVc00E5ZC0DY0oq/iRoknlkrMkafnIceA0X5apaF4V3eyGoC2L
9DlrOm/2FzrdLRKqYWqGW30oiirIwHB+TAQiuSFYa/kvfT5RRsIT4puRWrScZEIPJ8QUC+a/ZSyy
jjqsViy61mqRvQCQm9lDTJOn2nc2MebfV4Q/f8x1EPrvWLFLEY3VkkxPeuVy3rcIvcdQqZXMfF5L
iy9u5JYBVUSnfN2Na9wPgamBlfrT7Ez6lbd68Sky0Sb1uMmFY0Mbzz7FchxlSjSSFSmD+ooPp8l2
Oh2UokH2JQozcJruykb33jpiJwVu5PVuKvrTV2tllrtOQ2tHdA4Xbd87BUbiCaqZLDDWZPp0mQXL
nBIRE2mYqQaf5elwmSk7sUDciITlYuDQ0KYfyvj3x6fZRTHAIFSRJpDLFgJ9fvvkYBjSaWnUSKlT
JxgrrSd8gBbFnVmk7Re1LOwr3/7FNsaAJignLiPI/jDIOn0q/Bu8xk0nbojeWj2YMQ11PLn1K6/q
3VFQeCP13gAl82wUmRYeYjRPjdypmL7McL5eF5lcU6W8NwpeA9hVQ22ygB1Pn4UOXlobqEaj1NDb
I8GkJOiCuVxZ6JfLDkk8BbCGzTHF9rn/qO4lkvWWWhFaW32n0EYKhFbR8DSNa8fb5QMhs/kfgAqQ
SaV2tuQcWq58/LoVdfPW+JiRQuUY9376gUCDaQ9wEaQevEBXNrPPRB9Wl0zCORMvqleQeGFpeVP8
i7GO+fzxCr98JjZ/Al74YF0W3PlSmOD3yrlr3WgzS/8GWTF7E8VyzXLl3VG4URuGQT43l6PTpVCN
bd80sXSjUXPHt3ZKx1tNyea3j5/lf9/8SUXHXQg2KVsyllEeSvXTYXRqcxNlshfR6kBqhQ55yPYL
DgRtgFSLmB7HWNw/w6wV/8RKO+WHNFGHX1WGv8IeNgN51jaxSNr+4591uUJhgnIHBqgCL+Pf018l
S8I7W2JsI7vQUvvLDGGkP5ZWWayvC8yQPx+P9s5UwzzFW4ptEYjkQhfTJ1PTypnR7MwK+F6svY3P
TfjxKO89EyoYDcjC4ZJ7HlkypmOtFnHvRTJORyhfuRrNKL4h8o2D//FQlycZTpFgUsgPiNHhGno6
fVu9QLudl2qZeXlwKcD8Fb+Um6xTK19JLPWPkV39CN+ZRROQCXwJPvYmEDgdtG7IlkFrFkcjVLqg
UUUZqOPVJKfL40WnHGdPgYyAgcM5TziFYzVoRhxHKfLOhzrLit/Ys2OQPeGHSJrZfOU4e2cqKSc3
/2+NVhoyt9OnauQcmxZWCtGQjJ6vqEjz1cTOX1Qwx9DTOv22llO3XnmB780lvotkhpJigTbw7AWq
Vj+lscyJGxOc1K4r1YOnr9dEP++OgooYBymCwHT1bHNe8EwwzaWPI2MVv/GUkbu0dT99hSbGiVwU
Dht6WTQhtx/xn1tGqXZOQW2uRNPs6uFq6speCLu4UiW/83FRQeELDySABMw9m7C0RR3IoaZEs6ln
Qadb5b4kWQ9CYPXr09/WyUhnk6ZaGCgkMSN5DWZmDmr/20S1+ITH2i0h0/Tl4otY6XcfD/vuA7Li
8RkFjwDwPJ1GvaraJtWYRjFl8S/AAq0P5Ni1a2DLtvv56cGQnNmg+gCQ0PHPyhCqYHMegeMjkxLk
i6HVUAGrpQzHXrWuYEfvrEF6m1QWYGXs9ufKvTUzVpgRThxlcxdjmdGiN5/tz/r4c44CfIOycJii
FDxHFDIvd7R+NpUI83o4gWoOw9Ye5+Onp83jSXB0p7za4MzTdzQoBRHXS5bcxEYvAlwYvF1JLNtd
TcPiy8dDXW6DdP7YY7myoI1l3Z8ONY7ZBElwXaJxTv8x5/iPlxvPq1oTbiKuxa1fLj3G2gJdWQjq
pio6HUtvSfdKJrlEKPgMCBh4xuMN72IJ411LS75cDQy1OWBzrcYO6AJvy+zMLSwdJFHYMujgOoXZ
OnzWHfN/XSsCusEkKLIvaCVJU1NZLdKMSkUbwtpJfw+rZ8PvmutP7+OQU4FEHf4BLbvwLZM1pHyN
uwlWHesXcyV9t/D6+QrGcvmCOOfpwHE1AUHC0vv0BRVOnKXkoelRPKTmvulbMyLttyJlfTU/fQ2C
jEAPGFEq9QXv6nQoyByVU3azESHY3mw9iFjX5sL5dD2PBnBT8jJ1VBPOdij/58wQ9jTZaHjtaKAX
Ek6j+zMV9v2am9OVXfVyvVH7cg1CC40qCP7D6UDY3axG7eRO1Kfa38FKsqNZzOaVYvayhGCQ7TFQ
GVLKn/epYuIsRdH0ToTzSDX5RqMg8Cjs9RvXZAUSKzYR2CvAYfusDeBmva6xKtiUNjHleSiRHBSt
6DroN3PXt8fUGZ/VsYmvPN3lFMIzokIH5ANTQA94OoWxK3DuagZKlYY7QzfPsa+06nj4eL97ZxQu
rJtJL9xdUoK3T+A/K4KdKS2Bl0idX6wqnKy6CpIeivjHowBT8PecXoc2UTdbOCRSkET97FNSETy0
aZPFkRhmxwuVfHK0Yz9p6S/cFYa3pJ3NfyuzVpW9kQ6b9hvX/tbdksy8BXqVBfs2cIpJF/d6BnD0
3IlGmV62Zr2yj/N4NO51Or7VrnBEFT9xWXXtnVRjbdgnGOUoKCtUY7yHK9BYe5ceWIpCrARU0/Qa
AnlSFb28RZMjlwP2HyPaKq/0it3aJI4ZqkNnwb/N6rG/watTaHfWYg228PO66Ysd8qhxOYxYd6xH
e9JEvItFapqvpqLIt0x2pYUcCXutpwYzLfNYGUoqQ6eLYb6qi1GKORznyV6PYtWEFRkzoEtg9WVH
a2tJ2/55WcvEQJXS9n+7cu67+7rO6Rnq3ZC8SgWX7HBS4zV5HKRBwkGJsK4LV3biFUo27MjQaTvr
he++SY62oejA/lg5BQU1pbmrHJjSj7OjV0+9zhPfJ1I3ir2NRXR7HB1zlTsvEzN2K7owvWgyMYHK
Q3zzxeLXlYJpjpYv+K+QhTy+Ttm0/JM3Ax46yjoKK5hyzRLPRGdCa21rQ6ILmm076X0Bz4xUK6xd
5+NkGhxEnFyQRpxsJZwRucvUIrjRdL18QoiVevcpcr6SboSmzA9Al6nz79IqqvjZN/Oc3moDTqAH
k+Qq9bvurGhbBuLqlJtFt53WRxWJcgb9nJWneynJ6zzS8W1vWvDRb1ZfE+VctRaGa4iplBLOijm7
4TpIbdznFdklocTgaz5o5ggXv2xpndzkllm2N04NTTO08I5pg3qcB+VoZrg2hCkMouqQC4q9G0XX
Zk5Ak9dyx9V7+TMu1qg/OLOG6EeB1fKzU63OBR+w7O64Nl017JyqT7Dw0fNmwjvFWJ+yOLbdAKJv
mj2YE4DDnbX22nhDTT7mBzvHQShMYcLgFSTVebGQX83YGSyNWWH8tihzgzdYW/S3czkXcbCU5oBv
RK2vZdCNsZL4Y2/kczjbuYWkw1KGyV/bHsuaxrZTFAWNGMVNHyvT7GdNYXRHo4M9FRbYKvc7zhSx
sFYatQ0o2gf48cqUJ9Oz48283gT+3RwsmevOt15nL8aeENjExDVtlMNOplMyHerEQj/hV16vT19I
i24JJ5Kxquw8A6bX95iw0/7Omwr3ezrk6lds2DwvyOImre4SIo4rXxX4lfqDgQoqKNaO9bR5ypWB
a09K7K8JQoRgqlOtDRRubTEgsD3nAYnTyRLYAhkAxYqZzT4aco+gRkCZx2pR8q+61ihfSYfP8y8J
YWLaayfXcv6isV4wly4cyMB2W8yOXxVtX/5Aa9uP4QRVTQlNKaDttnbijiPqSUssXTDHGHX5WanP
4yE1pPvdcmJZH7LZJCNay+l4/xpS4j3hTSPJ6sANpfkshlT8M1qN1hymzlgETGl1eoN2nBfPiwMH
7tFBEyCPPaBH94IBEu8/6736rVWmRAvRBXnQxjUpBvQNafKYD+uq7j0s1X4SMSzie430yHSX8x3P
v5ZJkwSzVXzutxOesehWEf71d+OwjFC44ajWAbx+MR22lFJ7N/SWJn2+EqYQLU7q/WAbjosDirOx
84ctMPK4OLE5HOPU8fq9J1yIpa1jJ+IvnY3GDQY5JjrehSuGkYr0NCzqAALXO2eobfGUtTYSr3qR
nf5kKzJZD2MyqXJvFHr/bY2dQT4miGnaXaY2ogknXmWPUnPRul05Nev8kBVJjLSwUwyIYUUy9Cp5
IqNihqNUKlz7rK427zhqY+QqJW3JfWrJYr4hSsFsbsXcDzIqMeBSHr2xKUy/S6Wj3xWjRMbSG97c
R+4a68sdRbdl/I51i5D02ZiMZ6ttPee1aFyl+haDaapfNZGORSRGNev9dJ2t9VDqVf+Qr0ix93aO
EPaVoLfeaoOhXSwltONpkZz5c4wWmWWC5x/ukS4iI5xmmlBFFFSiSHA7ZbO0GpN91eBMvC/buJDB
3CuD/kCwybruXdk0dTA0ycLCWtEoHtxmtMm7FEtvf2fHGupfK+60ihPUqqhQFzVxNe3pig0vjrKY
SzA2buzc9ArtAraHZE0jPnDtyV7tWt2NczfoR6/T/o+z8+iR21jX8C8iwBy27DTsCcqasTeEZNnM
oZjJX3+f0t2o2Y0m5uDAZ2HBqq5ihS+8wVF+wBXKm2OcUoM80lXINcMfMyWKPyYzGrsA2msrp9Fk
Kstxssi0kZsj6UeELFr+ii3o0K2vz6GS7a2GexOuQFmJDx792/YMnN34AK+kLn+qUxOFe9hGJLZY
nGv/0r4ibeoyd6keAIQJ/Ma6BDQx1LrS+mUmEc039DeqZp9zN9MyhblutazzYuT/8vqI4dlTXMXz
56bAUEIpUg23dtPplMc2TaHxeTP9lYNVIX3nI0nahT79P4uiCKaUhJiWsjg7r5r1r7VVNGi/tRVk
rmVxnZdIbe00mJ0lTQ9LbiqIsxdqWx9U3k71ZHszcU1aqWbrR3ylMYCmaFg7/iM3/6ggczsf3YmS
5t4WsYdx3RLXnKRJ609mOirfmwRjjI/OnGmqPyeL8dZFUZd8ShVXcCwXhFm4zZAWa38IBd2v2GeP
lMOXZVAc74uHuANsIbqHxsHNG5oVyMijt4bkpV2dFlidr5hBmdCn+JEhz33sGHg2RoqOMvSsSI+v
Mp++oYMHAIf7d3lCPtRUg7lOE2XfwRJrfyVjUkU7rxnKH3CgQtRngWH9nCA4/RzhpyyHJZUgodHp
de7jCPYPdD+9yY4JcuG/8BdNpoMOiSb9bMXYlz8VUSF0gsOh1is/H2Fi7GXyh7dEOVfJ93RKs+Z7
iXwmtFh9QJZhQpcG+vNojB/pNaawceZpUb7Mtg6rwo95x75ZgNDF54mEX+wLerQp1LhmfsmcuMsP
fTa31fM4DFH/7CjqMD1AW1SfYDTg3hY7XZqzzErzuVV7kw5xCu3nVLVt6OxckAXqDm4uZBCiS34R
JPHyU4TYYvVJxUbZPrnmZP2DhDm7rW/jMv4QxtWEY5uCDNkTpbBheSQ6XpqHOtST6SV306bcoZs9
O6dQ7bX+p4N63cdikTqV2CXZ46latGT4aAxd8Z/buq0WNGanfVcGz+z/8cJQ6IcSe5f5i8u/Ev7Y
pNH8OhcK1P58rJOTIDgNNFQcrB2qJNZI7JZyV9Z93U/HrlgQqWj1iiKJL7q6wfundlHJPBuIegKu
ENBadqClQx5bI6ySQ6sqxtfIpb54nMouBjqwCBOTG0QZXccvFBMGZ2+6KVe2p1TdznCjLv7LiEfX
+OLGVld/bzs2Q4CcHG5GFv9e2Uet1HTwwbgMxZPd5EWNsGBaUJtks1qfIrN3tJeKDSe+ulGt9wcR
lop5KrntgWHYs3UkKzSQFMigvTyWBaRUPGzMZHjMzCZzn6AKDdWD5BPV/+a2CPND27mKzX7OYUoO
ToGOcY6sZneCfAf0EueHKffbXtfLI/hhR/+gK0IJD2USh6gFIq+o9k81Em9q5k9qVCBWMUWJ8l/u
hll3LLppoTmkQJE8phAgTKR2k4XTE6lS3ZAWEwpYgiut2k3pFL70tTC/RKKF8WY1ydQ+43tb2kGk
4Pq7i1SleEVxjw2XN16lHsMQSqQ/wPWoTmMd9tOHPI6cAm1MKnrouAxmm3+ynAlenN/Zk1R8L6Er
PHlF1iyfZsvu2G7KpA+vhVqiKpnCa4x3YZQung/RLlP9qnIw5op5Cm3pGxr9qMcxLHfEbcCHw8WL
96PBNeTPWkfYxeNmb1nmyPrsZWLpUdAnfSW3JF9e997DskitIvQ8KpBGdEo8ZFSnzjaeZwPpDbQP
PlUiRqxCKeYWqVnzvTY3tErA7lNToZgiGU6rQkfUdUNVG00YABkp/MpVkhfYJVjm4Zb+cj+J/l17
XE0V/RYaJnSYEYtai/Upbjo6QvHCoEHJNvUnd+p+RtAwvlQQch2/0+vsR5XFy+gXvDGfvSxSvd2S
Kck/93/IjSWnJqZRQ7It2XBbzRlNS7UCGKgESM1W/uRk4shH745o2zRH6NJ94MUF3g9JG+9hfH6+
P7r821erADqZEgxqcTjUrckMyB4LHtY8OnPCFnHsmsWBaUlI87qgK4qQTwEta6t+sR6TdAZMtGTx
gFC4wuSryjiZ3LthAHecjM8JxXFxO/PFnBFz6FRt3qjKXEGTGI/KOqAkHAtVsBf8nj+qMhrpP6ed
XVUmdCY0qzb/6XIu1HSa2j22deEzAfrwV2p3W0JMVyVPObKr0dmXEoNUwC9HTrHgaimYUKdJq2yX
xcr8AfI6Qs5Iu/11/0Nele/kUPQoaKPSCKQhdzlUS894LEc6gCAy5zd4+MVxaGxxLBBKOcUd6RsA
MfQ/7o96a2n5gjRSKbvTTFht3oZQqXMn2kyRlr3mHv2lNJ4etb7/x6hIZiHH+pmNBMb9UW8sK7Qb
KuL4OSFGuS6ztb2aK2RWSiCcTjt0YU0cmDuTH+IC8L8MRQ+JuqjUUly3i8cU1m5tjUrg1KF7QIWm
82dI1dQToi310KuingOalHKyp4LY4PpdFQ9txTFzRenR5xYD6tUD2u/GopYbh+HWKBSTqYxDa6MO
tNonSqUWJceEL0ZJZF9CAtuBRdrqKNzYjdIIEnQavsjSH+dyN6JolE66i4NvUirptw5ths8TK2mc
GxPvWGUcXUoyKPjqD/d3xo39KGkqNE1ccDxcapfjaku9AOKL0rOK+Rs8UpGf035CRcUyEcAsu/QQ
Tdr4OYs7sXH+rvcktWWJ6/FgDgKqX7V2wS3YzUwd5Iyo9bRrsnj61pN77ygYbYG8rtEwnHE6Qkj1
Ae+UV9vlLENlRshuysqzITxsUbEwzaYf0dRGyUumNh1V167TrHMMzt160KgVf51JeNqjcMMOlQ7b
QCWCjah23++v/o010B0OJruKkwkg5vJ32YbsVCEqfW5UzD7oag2R39KKJM8lbDzeH+x6i3HRgXag
YyVxD1fHpR0NlX56dl5GA+GXdmg8v0fL5HGCkIjoiqHGxUudFuG8sceuT5BOpROCKB1aUHvrvR2T
LjcNtonnshaK1OwgLyBqeffFwygeJUudhjAcVDn9Px4tI0uRUHHT/Iw0gvItK5PwYMxLj+NCuHXx
XB8aiePj0JuspgT3Xw7VYh4MIZmipFXV6jktU/NUozTDDbEI9H4S5PhyWNmUMN59FzEwJUIMyeg6
sZNXA+d6C7O8yM96qvQHVKpGv87n8L19R4dRUHUDTkrYgb/45SjOYCHVgcDQGYkI+5dRIGrpGot4
C92+ey/I8/dQEEQl4YsIVr8cSiVv4eAyVOg1OkENnQbXzX7d3/hyVS5CNgbh71dd+MK40Kwhdy4K
Uk3jLnyuLHc/oiKsL3uAC5SFswxIbu1W1hbl9daWJxkAHANuhYtV/vkfm7FtNbudxzw/F9NS/DX2
+fLopEjivH9i4DhkD5IWvreOlmhoaaIqk/xcD6pzxIqE1Gee+b+WyNscMvX947EnQGNSxQJctD7I
c+PWbpHExTlJcDFclvx7S6/T77Ih8LT0v/uTu3HIAJyp7HUeRek1fbmEVm/3HaJ5bA13XzhTdarM
/Isek+bUhh4eBreeqaqJjVvkxocDtI0yAO0n/LqN1Usxe1FXZmgmnTOlcN/qgcuQXTlthYHXF7/M
2eAGwYYB6bGOsIXWpplUOTsbGRzYgVr+MS6N7LF1lk1Cr3xEVtufGJmYwpUYFndNolgWyjrqHNZn
gUjO4heI1na+aiEbT4XfwaVkpM3wVW3y9iMYzObHKOphCtQwwrGBmztt91BA5i9lhmiYn4yRZzzM
vWfkj03WGvqDay0K3jJEncoeA4qiPzhJl437fqGtcOYdraVIOEfsmJFAO66voqO8nHiNpJX30Hfd
z9j1uhSxWT7ILgMrMh+oKyBamRmiis5V2UXOjvZggUVhosXzASkK8myUjJEApJoeZg8KyBNtZ8Hs
dcF4LgQUSEU11SNE4GojD76xQzxuB5WEGxVe1Fwv92XotiZ7JC3PFn2aN5T/pk/Y1Wy5lf7Opldf
jf4+fXeJOEKjQh6PP24QjZ3n5n1XnlGhMupHNBtc7xW7Erqz2UKp3Vd1REfPNARp03WxGLsnPTGi
Yg/ffU72lT0Y/6JJ2YwnN2xqQX12nuLDEtXFTwUmrRWIFEj/X92gxt2upwAbBffP740tDt0f9o58
RQC4rc5vgQZpSO2tPCtKprzl7MEBTJuqHWZbsd4tdQGJj7QKdAr/4I64erIws7JnjWz1jAFj/9BN
aXRIHKM+0hFTNuZ1/f25jtAKJncjbQRFd/lhnBYtH4NCHDfEYhsHNHx7AzmiYoyP9xfw+tmiskR1
h8FIUK9gHk7qpZqbcBUtxMXdrs5zbBESw/CzEKsmap80MO6PeP3JuN6Jxwlsfj+Vq3C0QiKwyWY7
P1ecsx0KTRXHjkYaduHa7v5Q17e7hGYDPwP4AXZvvYqIwxZNaM7FWRNFs9fn57Iud5jtUByU5WSs
SAspAxpuXO+31tSTvDgVkBMxqVyBP05VjltLhBNIcY6SLPXjwd0ndm7uNGG+DtzzG+/lja2iA79H
itwhgQRffjlaKRHFZeIWZ0KFeF+0Rvxoxvm7aR8UH21bDkGUDUFnddAWxLg09MfqM+I5+E/pVFuB
t6Ccyufc+Go3JiRlsiUEHV4e2fflhPohQgJZ6evzUEzTx8Txoocww2Ll/t648ZHAP/K3A0fD43oN
rHKR/YZeVtTntj522sCilenomxNtHUPZ2BA3ZsQrrzoS5yRhdqusYYoJ1Spk9s4R1aCjAG9xjOd8
/nJ/Rtepl6ROkXKxbARQazbGaPCuhqnNus1kuIT2Ga0sLYf7ZlU4nU3qWO8y/IqWjZW8caAh/vMO
Ah+E0bLGwbWO6Et0Y+tzkzfqcQIW7FuF4u0xFXg36JynCtoRaBaZXYJwv9waRqpGvduG1TlOx2Vf
W6Lbp2LYCmZuTIhzS8BLMkkRdl19XWLgFkuj1+elA4NURML9UgCgPxl9ar87C+Lh1UD3kZjDB1p7
rQ8I8OI9UoszotbtgYjG2xUiNXezhrXi/e1xYxOick8RAJEcBLbWNTOJoe7ToRJnA0lDE4S7p3iH
2RD9VpXp1kA8jlJeC1cONFAuP9I0JUOKYLk44wCZInUxQhNTlK1M/NYoHihm3i0Y8EBxL0fJ89kc
vA7tOJRg1Q+xsuguuo5A2jaW7fqegB8IyRJ8oryT1vyeqi0Qbp30/uyFaeQ8GNOM0nOidtF4mBUP
Zb1kdsRWWHM9OYI+XhBcH5AyIu26nBz2nXRX56o/t62XnwdiBRo9VZVkG2HG9U6XzqwY+pCBA21f
H93G7Zq2mNT+jCC2OFKk7304Ze0O8vhWdfjWlIiPbcfjf+Ai5E/541FsdbunEm73gBzi9DgY+oTW
irLFfbk5IVu+95BFeKhWCwcbzQH+GA3nXBuLZ8UBaYDirGXgRKDA7b5/oq4vXHI4S1ov4R6BEs/q
NhoMK20bwETnwW7LbD9Go+ccjVYhebCcvE/OlN917zTnRfTx/SOTGcC8pxvIIyk37R+LuZg2NjRi
UR4yYZT2rkR/tjyZlQeOZZ7BOj01HT5we92ehvJ4f+jrmEqWUdhwNBdQelmrOGhmF7tukjUBwhON
75TG8k2LLYR0FzV6WGjQf2xso9mB9ws3lvt6B/FyIkvIwTChwa1ZLI0hWjEVWRv0ijBPad3ysunJ
Fu75+ryzptxc8kmTOfrqXpkmre5AdrZBpiZfhrTAt7ao39y4+te22vDh/mJeb1cYJRKEKn3qqR2t
BtMSEziTaqMK1CRIby/RfMzIK1Dx0LZw/r/JZpe5nhxL4uKpJ8LYWu2ZKNHL0DRjJHpE1Dp7EYMJ
2aMK3av7qU7MTEI9wQxISM+yx4hRfaIBMfRfpP8f9p9ACLXON+PJCPHOnLoOAW2gdcdEGWmQDpEh
vTNHMYDLSp3ox/11+n3hrX88+AEKyqQo1LJX53qM9HTURF0HbZ4uMVjTpjA+mgYCCoc8L9068Sm3
5/FunKrcOYcwP9Nd3hpDu0/ElAGrTgcC76We2+GID3UUHbKOqknuT1GhuY+12hhm/alAeVp/NWOQ
DielcdOfFl9n8bOY2xOnEzLwfZrHmuaDdEqtF4AQ2DiOVLPzTzpGE8M+gtuLpBh4txTjjyiv3+6v
w639QpBv8SFVemxrF6V2KFXAJWYGUw2Yizrnr0QLlu/U9ftjIEfW37DvJuqnSLV6xNHMTYwRgHMw
yOJNN5rDCYPhEUvMaDncn9T1uXZQL0AuDTFO5rauqYvW83jbwjKoeIifQQcV+1x38nffHoR0sqWP
sB350pp4TbLS1o6L73I/qfkerdHwQa8LbaN2fuMDQWGla0/5kvRlLcpWKICrrLgXgbDi/K3R9CXd
o+GenSy9qvKNwPvGwtGRlF0W2ZBAXezyFRgWrTRmLRZImbpvEkIZDLzyG1/n+j6E8STfGFIKervr
Oj0o8soCddIE2CiNDwjbLgsy3W2XBGqUmb9CW+nFBq3vehERpuRxISomMr4i3MGQRAi65omJ8zT+
OjXmiECl4vUYeRNZjhuf7MYE5auCZgdSgWSEq51ujEIQO0olOFAlg59ZtmjADaKgfoxmMzbBns+0
su/v+VtTdGmRA/IgKLoiWevK7IkOa5qgLuv6I8SN4XNeueIpxb9jI1a43iWQ6nhj4L1Q4ebauNwl
uVnUeHssXWBilK35TZG5UOSaZs6O9+d0PRAuihCrAVagRnUFE1I0TN4KvFvhPHSaPxkZ6NPIqN+9
HxkFRUJ0LkAHmetesltEFJgtswuwi/kRWeKkFdPLWHfwbXr1/YV6GRcThFPxIHRdXxoCu1zVipUO
LlmXv/Vgqw9gg8eNxP16MzAKTWoa8sg4UmO8/ELoOwFJVUUfjOVUPqKH5vhuZE8SkriVq9/4RhRK
mRNxOKd53aVyVIx/qBOMwVhnyg54BibfEoz/7p1AF5wLHeAE9Yg1eGpSSnofJvV99M6wTcEr9IOi
LctG8HQ1F9nOk5cTUifyE62WLYXK5Awx4PUKT4CXTpVe9m3lblxGV9cDxFQODTAh2hSSYHr5ccw8
8RK9H8cgMxzqJ72mHvAYw8FEyZPTiBm9f3/tbo6H7gIpBR0wYx1fqyqiXgZqMQH2Y95nKuzjoRqn
+tegx9lJ0UJYM/cHvAromSCCGZKwJgNEZ3X/NUqOQ4FnjIElZvOQRPHDtCRv06idSEE/aKH+tBTm
Vnhxe1BOls5WlINfrip680KtF5tvp6pvnrPsaDA2fltjChPHSek7XfthLMaNMFKTc7kII+VcKRqQ
PYAeIhK4HBbTtLTVm2oKmgjw/qCp+2UA29kWevYYdoryGVOU4etUlgnIzqIxP9vCNH9NofXt/ppf
ZY78DrLG/6/wS6nny9+Rp7MAm21PQVSaNgK7vSg+KbSXo10XaqWkOJXKJ2i5ZB/3B761uxD3+E3M
p0jorM6MNvWUh3RvCvp+mHHisn8KwLcN7pJ+V0V/3x/s6l5jlh6xIzUn7k8St8tZUnO3xz5B2jGm
DP+hx1kCXL9iv4Wh9evdI5GLAqCCscq9s9aPHcMOz8MF5c8J34YzXjpQ2XotD6ZBtw/3h7q+dRgJ
hRTeHoSSqT9dTmpBLjavM8jzHsD2V6d3sh9ZI6yNG/TG0tFFpSTHFS0VhFdLF2s6xh5lqgbYpaYf
yzp3HotCCT/qQ1tsxAfXQ+lknmBtocjSR1tXO0k8c6Ns1SlwU2c8pGEz7icdhlGcVO9mTFO8/S1g
Qz7BA77O4ihPa84EfyioBjF8cfJweCXUSzYCuuvDxWPKN6I2gy4hBffLL1SPapKILJoDbRHzThdu
+i1KpOzbYChHrU9AcQOB2niMbq0iWM/fykNog6+tGeDzufNkFnOQRIAfPZhI3wdW3VeqaPn23h1I
RxDhRdnRB++0Lv5E2dy0Ghy4IKEF/pB3YGYRCJ/290e5OSGXYEFqqSOBsVpFrf8t1qPNAfLPX2fk
/w6g2iC94hSyMdL1iQLxiEoq8DTibG7my++V6LnjxLMxB9nULDhveaFvdLDC7s/n+uYjSACdhwkr
Mf4V6HfBQXayvXIJaHl/qbo66Oh8+uUs/qvRMvxfBuPoStQv01rz2ptcq9wQYlrg9e6M2IWzOF9N
IMDwneCKnj2CPX2jk3BzfjylMlb57T5/uYqSTWmXw7gEkwvFb1fbzbQTKlQX4ektUK5y3pjj9QYx
NZpZQMb5aOyT1WdDBN+dZ9AegRuWTaChE37sPQ/TscabNwBcN4cCIwawCjVLiv2Xcxtb/FfdZbYC
SeM/kbn8h5HgdOCGajYmdb0XmRRqL47kPMgmxuVIbTWHoSuQcdQdJTkmZW+i3USF9f5evDEfCR+Q
dQJadWgbXY6SzOWg9WblkuDiejQUjfLDLOAdYXRpvd4f6npbsGhkf+CNXLpma22jLO9bqyhRt6tN
CyxaX0Aczw0jOmi4RuFM6Snf7g94YwURjZD+xgii0XJeRRiNsXjYNJh2sCip8xwtYBi6xRw3dvut
UVwuDW535/f3ulxBq4FaiImUExidW3LLemX5t5pl+catfmMYiqVy08m1o696OUzSuBnRqOkGc55E
B6XPMTymF/3+TScvWim6RsUIdMTlKGnpdThYZmGgJZjXZ4XwDj0h3MamuzEX7lfprUMBnXFWH6Yq
tVh64rmkfnP8yyoW94OaRdnGUb09Cptb597j2VgdIJHGjdZZmYsF8tw9O3nl7SN0sDc+/40DJEMI
8CMkzpTZVuXgaEo7B06mG6gIqCGHJ7RnBEkxN52yLWHX3w/dZc5AeY1nkLKDSnC5lhWyy7RWogJh
CI1MKGqfEL/0O+EAIQGv3bva99yBFF34Kt64Q1rtWZcdeg9YdKQIcM5fYtztlPn77H5V53ZXxM+d
Av/DLr7Gymso0gfHw7hOGNPfjfLr/lG8PvsEjvLSpIJA+rp+hXonSnucFUK+BUhKI6+T81jr0c6o
TbTAw2HLU+H62zMee+t3NY3jvwoZSFOVYU5hEFWGO2F5VFZ7OlNboB65Ty+/ByB7CoPUFaigUTK+
PC3YvHTQdxakAtt6CIjI6Dgk8Np9mM7eR7Bn2dnoGvGEIV75SpY1bqjF3VhVRuawUnqV7KzVDgf2
WtlYAURnugtxgL4GRsVYL+6J1xKepHRL5/eaEkfV2mL/wdiQjZu1YLTaJrqDJlx0ztx4nv7TXOyI
n6ISVOzOwmixP2USsfCw8NIo+xmm5i/LKiSwJTZz9/DuLQUsXNaByR55+1eTT/oUjnWVx2fcUNX9
YI76WUsVWCMozeKD6O3vDyd3zOpbcyXSaaT/TuN5DSVoUMijcxM3AZz75NBpjRlM06g/eiIVDwBD
0wfXXsbv9we9/sDomUO9I1mhAUJZ+HKDYTLopJ3tdQEOpA3HPkGMGCKikzgBtloo2WXV0m41rrmJ
r+ZKDmZIjoxErF0ZJYWx1EamixpEbe8quwSx7GHXNO3YHn6TEZ6GoVq+uZohnF0xqiJ9W7yutw82
PMEP3UDdGjUoFe/QMsZoIeM+isOs4AYC5kLxqoZ7nCWoVO+g2hXWt2Spw8rvIwKeF00fjMa3e3hD
gWh7M/vUzHmlvJUKrQt62ZPVS//tClc2jM2b/WglffVPPvWRQzMgbiMyurovqn0cwqr9Muv4fOOS
qlCPdfJ2KA7q6MY9trIocR8t2FPflLFzmzcribPsgBOB4x1s0avuyZ6kkgdyAs2vBvpuchQRhMXH
LByGlJ/pwCRTB8+B7hVOOm6MhvYKHQS7RBRv+s9JNvY9RoVVi2vukOZatgPfs1QnPelU9S/F1Ebl
QauXpUXSVKmH77pJppj5YZR76qFuw0x7TUfPnV5iQR7xC0vnDPmAIpqn7L/RCJv4SW9RinmMlh5Z
1FzLm3GnJzYyHcmQR9/TLI21U1YsRbxzcwE8iUqOnamPsVq5dEyndE4nxs5QcHIOk5snxtHJHKcO
+sGZ4i+ZWkVRjFGqm+FZgC1qA5mc4MkHe6eNHzwv1zkK3pSJ3TQkMAgbqrn6yUtrx3lg2lm/Mzo1
qT+GS5fpUma0bF97kSseUhT6Uj/gFxT+K5RuKV6h7Ef/2miSxIcEBffoua41N6x3RhnC9R7bHGJ/
3ldoWbQUqpCG6qtW+EPSW+ohpBmMKXXVGSaKKK2qfmsJcruvwEki7ctMbTn5DFq4GwLDmluElRC7
xn+8r5CAidPC6Q8J2FDxcciz4e/FQEP6mTds8HYxqkDRPlVzb6GhO6J1hV1u2Oz7HDGOQ2uVaXLC
aLOfHme0CSx0H8q5PvKp2WOGzt33YCxVY++bbLLjc+ak2XhUWXsHt2+lcP6mle1F/4pJ69O9Nlqe
gN6SN3BAS7WoPog2iav94o6ieBC102ZPaqzqf2Fvb2cvjY43c1B1k4A90sY4cfcx4sgvIhbw9pGL
ybtdFSra58Gc3eYpSVEe2eWjPlgvOp+dNmCHGsOTo6f2M/pQuE4LTDzbp4jep3ZEQnBwPs/Q8OJv
Cfbv+YfEA+SyBxskujcRzcULCuyIlRQsVHeqHC1SzvGQwvVGVcXWvpdu4/6dITeCpnKBxNmLogKT
OMY0RuZT1tgzmiq6G+qqX6ZGMR4Mk9dTC3qMRY1vTd/EydfRUmbtgxXWiJBmsADxYK0R6ksUH0+k
WceLFCua4+ThmO5TlhLheXIQjdotCVrZz5UyiteEGlVo+KFRpM91prVP01gNCIQXePSenKYzLMV3
ofq90coPpwoOSe4NuY9kGVfeHn2lOPpMAhYleAAnWe3tzUhx2mOLu2pbScdShVkrURYeDVBm6suc
czv7YVj0YTBTG38FLe8myFJ51ncCbVT+ATyO6A7Fg27v4Bkr1Dlj4Xr7iXql2E8KUlpooRTNzHHM
+glbFK9Ckc2ZcQnT8L3FENq1MNvuxOgELja93uOoxvW/Rsw2f8xQH6t+CEp4bqAYuLG+WXOW/tJj
M0nf4P2EzWOrTcM/MOJcfJMRjvL8Ua1Vd6e40WDuFyua3dPAo6+ckwkboxfVmyIjiAXf9rM14Hdw
UlLDKfxSi0T8Gk0WlTk8P5tp36CJIRDKMTozUDPc7oHaOWXxrPJgzniBjNYCiaVL0ESNq27cjXVU
L3unn1zzQ7wk4z9gKIfXYexa9WUo3MxFig2JRr9Mynn47/6TeiOGQf1elpbZtICG1uBDkbLN42ox
YM2n6gE+1rRXFrN8xhsoDgzUVU9oSJn4Cw3N82AKpF9cJNru/4jfSOjLaAI6hQWmnsuFWtA6kgdF
14gqNo0g6yK8I6clyooD8QzcqXHAX3jmc9qPom+h/4wFGdRXQxNO/V0rlPkjl1Ep9mWy9Eh8GEuD
JTyO4hlu3EJ3yjQ+YBedG47PwSz7s+u2PTISIGHaX3rGWR2n0u2PYdsOygEkzYQRN+Qt88gO8L7P
wmh41J0UMJc/9W1X7eoe6bZjA6tBL1G2oo/W+Ppk4vTt29Hg/FOMWrh8MGnNj+8N8aQeIxxHAN+/
fQBXIZ6CaF6yDGVyLpEcN3YKz3/jc35j9zR3NcpnvT3lanD/21ylDgwqCXpAskmEac9cxlwR8LoF
Fabk3EbacFgUPJyripvrfxgF1BwcPejcVIkvRxH1XC6LYyRnJ4/HJ7ehlJlZrbUxl6ugFTQG2aLs
DQC1IlW4HGUcMBs0ncokkNMtIgA4MFhF6/mTlSrtmaDVC9jrW75H1ysoR5WAQCwEaLquUuLBoy6B
VpcZCITgKtSD8FrxIVpMG2WEW7OD4YhkAy1KOiDyz/+AHmYGJSM8WawAIEg/HHhP++TzgPOxsdPr
agZfY+Td8DgIQ+k2soGrwBwhBdQjmSJ5F8dvNUVLoFLGbkQKZkn+6YvxqWmGn17m/BfH4Zbv4e2x
ZFkGhhcSIPLP/5imKGer7mk+Bw28NUSUwrA9JYvq4UBhoABApfrtvXuTySGgJrkVtH7XgCtE4WZL
V5jcWHT1zpN+50gPio070LyxTSSnAtso7kJJMLuc19gkTliVuhdUNszeA4QvU/dLHWDZzrIQq9vN
6DI2jxZqm/nerdqFNz2foeRhqqU8iiTR44c2sSJzH+exlUCf83AkP1iLmIZ96DTl/GjaIkHiKnUG
N7CkB5q908MCQTUlb93ke8fRtI86UpXfEH8bof2qUbvsiFaM9puGrFb3zUumKDzVtIh7TOWHqA2s
Kks65A1tJ9sXYEuJmEn80KHBAQdpxCZy1R2Qq6Lj9+TKfK61BdJtPgmlfrDCJF0OaOeFr7Wt5IPv
9d6UvLeGB95LAkUACwCAAbl0ua5pHJtYw6vIhyJ6lOxs9OFg8yO5uQFHuP5+jEPtQZYLAaeu0TzR
pOm90FFX1+w2DbzOyh9RXKu2tgm/9uKllLMBDEDZkzgI1fjL2RikABAQEBxConV6yGM32ZlGv3We
5UtyNQoSw7KOS4FtbQ0smiYm52cvgkgqXwUivQczCbtPleHFG3fy9bLJuENyU6nmSiDp5YQm1qxD
vS0+10aZf9P1QUxHJ0GFd+PxlJ/5ckpQUHXUi9BBUUF3yd/xx7Uxm2OvV6OSnhe6NPglapAt9oSN
0Ijbxlxmv4HrhkuWo/S2n2dFt8EblR/mcvzflH0JQGRz0Ca8HN+wcPsuG0p+uAJOO5Rz0Tt2kgfX
6L+5+bD1nl5/QNyPqZCoRFVUStblcUihbdmXSPiEQvzQ1Hw8lrCE/MUCjf7e21G6RBKS0HaXYlSr
l9uOsAimk0uUnyeU2oriX6sc3w1b4m+GcUuxn/4EQLbV++LYVaI3iaJQ1EtIa4aJAFoM76a3Mcrv
ajIuKzaFtNVN0aeOK5x8js5ROeU/gRNU58nKtzSOrjc8xX6KQY6HDjUlkNUoKTgLEnYnOqtZTp26
rEIviFt7y0nzxg6Q+uRcR7SXCKlXw0Rz07fZXMRnpYzNT9ZiGAFmW9PZHRJ9f38L3BoKJS4qr1QD
JTDicmunXd4vZevGZ+RFx51Ki/2IkG36guRMvbHbfm/cy2PkSua8KQ8yxKjfOKI/jnFjtOg4arBi
x7Qyh33vmfXgN2XNlZtbPcVt4MpN/qMptVSzfU1DkdGf8g7ioBXPqPkulhvnTx2og/xRLFGiHe2l
hGte4gGjB8aYDfFGVfrG9+bnchpRH+eaW+c2AI2rrqu19Nyb1BAfNOrSxkO/NKSd9z/D9UAySgHg
oAOz4SVafXHbLJamyaL83LhtRY5QZB8tL9kysLq+x+Ty03EjDaHxss4HsszEdQMthnOfq9ELgpHS
L7kdELbVYNaiYRqKjZv71rxAEyKlAU6WZsnq8JuYqKZYqELa7RdkuZDgTQ5JmJrvv2Q8sJcSZ8wm
Bu2+Wr8mxXvWSByY/dTnz1T/AmgFYuMZuD4r9EWgr8iQUke4avV+N55wtMrsq7M+kVzvGndKkfzq
9f6TCn52y6dNnrzL0yJVVbhjCF0d2lv65cnMnGXukw5usFvN5ksNG2GhUt4rBWohDYKLGmjq/Gc8
FuUEum+iFMV9jrbBuzemTLjIEbCTlpCmy1/hKGFLzkDB3mntyLeWXHlCY1P5+u5ReIlAB4CXklG0
XPk/boapSkQR2lYYiCjTniGddD7OAsXG95NR+J8rKnuNSNL8H2fn1Rs37v39VyRAvdxqmi2XxE6c
diOkrXqlqPbq/x/5AR5kNAML/mEXm70KhxR5eHjOt0Bc50ICjrBa0dCt1SIcYJAjbCGbkwevarqJ
CrXPfBRn5+EmdpFF9SsrxKv37Qkuy7Qaetk5FGp4HUBlWG0d1Y4cbNMcKLZO6iITO2rU3DV96FDj
d+LWj7msNH9IpEqSTb91Y/j1MWTmFmRsKIKUAiDwrd4nozv0U1EUVdAVlbLr9GHc6eoUbXSpr6wv
EUxdAssrjm/5Ff98RR7HEVYqcxXkk1Z/RyG5LHdlJ/rDaPGMQd9Z201pYn9/79KCel6wg+RmhJq1
WMU4ITStaWUbQDX/m7ZT/awVxXhQly5wODvpCXDQsOuE7X56e+DLRUVDEhQhWwqND3pb59MdVAwd
UM9og8TwcP2BOPjYdJW+sWnXMXuZFk06zA2XMgRv5vNRamWcndKsRYCTW3cbuzTmZKcNx1TPh91k
GunpvbMyaJd55PMgQBDwWc1K5siXgQwvA6FSXre6HsQ85diNWV2eBwi4cKGW9JOZrcEZaFS7bqy6
TRCJLux83aKIu2tse6z2Tq7tevUmmae2vW2luuWk9XrLnZ/FhX9OM5AnJdCptahOXVupRACkDUI5
69E9//fLifLoaC6C8nsNXDYiYKJZirttqQvfzrypvkm7aLSDdK67bMfDWNN9oBj4UjBDHkCpB8Hv
oEzunB49e5L5w7xUoSMf/mYfHwuJys2jltTTf3M3mb/J/vuKAr6bovMbhWN62xq55exUS6GQiwBs
Kw4ttqM5VHItCU/h2EisG6JOfemokVNcrwu0lcBqdqOPaHU17BTVDSN/xJrY2Q1hYdh3U5h74cM8
dHZ5JKJO1k5Yw5T7BKlU3Mi0szRU4EsdZWd43+3nETVu79ELMd/xE6nT2eva5D/DGJ34b2XM3fzF
UMw4vQE3Vjc06/CiRDEt7j/VhdGWwaggCr8votoz74ZqVMO90URjeKuaPQYCLl7T/T2tCONlDD3W
rSqoUOyRXjDoZCg5SrBKbVvfQLqWIhhF2X8zhVH/0Rs1sfYt8tXFLhPTNN3FuQuWO7V45gYlULr3
yipyA+HXRHqKQw8Qr/VdZFfCi7Swodqce1OQZVjy2qLTXpq5U2/xGqg+Ni0QCp+S95ZxzzrBoEaz
WF4y5nIwwPSen/XMqQjfcmoD0trUZc3a6ade23XD1eBN/bxFxLmMLWRKiMRRuaUxT154Pl7n0tm1
w0YEDVpk9qkeFKu9N+bCznZJ09if4jKT3Ual88ocERZATJBLcLH3XM0xAiuFk90MOV7jKkK2sfUV
g9daZszv1VhjOZkdiEONkAYRaHXp6mE1caFDjs8t7oelH9bcNEgpfa1qr8aFwcvk8e3geWVBUVm2
gOsgDLkg588XtIDeOs/U2oNYBYgIUhTK3c6K29I4hJEpPK7eytrSALiyoq9KNawn4jgQ0s4HnWik
6rFw+iB1sXH3E00ND2rXIaGUQbLbeBFdztB+vYzYLotT8VrgxSpjl2fcOATkvfkTz2AMyWE+nODC
DR9llm5lLlfGW7SaIH4i4srarvLPMBsRQdP1OehNvYn8pMDIx5cqnHV/joueppEowi286uWK4osJ
r49/yElhdZ2vKF1EBeefXg0Gy64e87HMT6UdxT9bovTGw+/aUDzK0G4CjAPranW960LvTMwZ9AA9
+eRHpYgRQXUa+EFrlXIjYbkcy1nYs4tKCd1CsO7n04obrZfUaIxgNgZ5S1qj3cU9Vk6Dg9TYew8C
6QrJDwUfsiMUX86HMpsJhZEktpFFyUOeDXK6L1s9e571Lj4gY9e9ezyQpESyRcBg0WxcvTOrKUbH
3FTsAFuT1FdihDaKTD/Wuv4MjkVsxLBXbcvzFGLJHXgTUaRbSGyrl4S0hlhTgKgEaY/23g5dgT7f
5WGdK89hn4cjmKBQqNSrMwrjoxahEz2aZhWdFBUXvS/xqFbjkdqv8+vtZV+WdfW7dJR1oC9QrKZd
tdq4lOAyTZaoDowdtgQFDjVHXXGijWo57ZrLcSjL0xSjPgkTaS3wiMKC4K7qYnZtDLqpWsQIb2xs
EIxPskkFrc22s3HuKHEA705TCOhqL6DaTXQ57Kb+OThGPh+yupbOHvEEQ33qOhejxLh0h8/VnLv6
S+ZmubFnbzW4v6jaaB0HO3dp89KhUHb0j+z6rpZlCKVhTMrmRzcItX7IjTiMjsSorNpHeud+xBM4
9Q7hYpT0YtOJvqcrTOzQUStX8W1AnPye/kqFVRsCfcNd5plNfkeCUgUVUC76yST+yg4/KvelcIbx
F48zsDRTTTt/n+nuYPo0RRN7BzYjMnzMSHDxaEfD+iPysHFvQM4WYKfKecAZImqhn7Zursz7GLvO
/E9uYjDxJ4v6Wd72sZGFexrjhhkUIWDA4yxjYrgq02L+W9X4GX2AwQi0OEausTgaYCmaXyKPi+Qk
1aLgngkJzmjbh5hzdRTkE648yDn9bQ7XO8LlXa/TIfIRJMu7Gx71Zr1PtcL84FSp7D4MiWd/NZyy
nY54jdPIzxAlUI7W6CG8EoPlcJEqqEN6kLYThvvWKOInbPBK7w70Dq48TYsGNs5G0cj7a3a+UIHK
611OqiMOPD6d4tYJM2HiRDhUzSGUg6bed7kaWgf4zUDPYhQoYHY4TYFNpiMMB63IJu7CY+mp4hEb
P+QHga4p2rGHrfUbjVNl2DVktOo9HXcrgjrq4d5VigmnHNVV5vmgxPTJ9oszyC9raLTmpOp582XC
bscLCuqQ37w4Mxve/qken4zCy7WDjQVV+zKP0I42Ds3rk2Z1NoHvL1VWG5wEx+Y8JEbaWOnazJMn
TQwUZQo9qX4m2uI+biF//Gd0UVg+RDh//NbjtL8zEj5vg0uLvZ8iuj07w8oq99hL1Xs2MyNKaQyT
Fu/M3NS+OFKhHF2H6KHcuuXAYUGqpgtPntCm90o+UAMCS0DKiCoaBbd1EdGZujmyrKoKjKQoACuV
7QcbE6qNB+KVCEMz1VpoAtQswIqfr5Ymwj6z26gOOhMUsD238SGsm/ZklJu0omtDMaHlEb/URtYv
7LxwYqi6Ux1Y01BiTeWMH+dM0/54iu1uVEiuxGfnVe+KBHEp7a3ic5O25Bu21wStN5gPaJJoRzFU
zs17bwHaE4jwoYsHGZeL9nztiGM9ZoB5E5hOWN6PblWcEnLVd2cuyyh8HvLdpaa2LOu/1R7FtMRk
pE1Qj8n0IYpaBVhlDoYQrdj9+ydkUFlaaljEJWO1bEXUKZYex21QS604uIUt9qSEW6nY5cehg8mT
z4BgRq1z7dnrKSgFZdrYBPNYOdza9Fr60Iw3cofLhJZRXJdMzED0HNjM+bIpFCDNViRUjWhc3qNY
PJ0mDeLk1Or9XUxN9/T+teOcUvOnq8Cfq/FCC1QFELo2SG18t/IqMg612rcbs7q2diZCxYalLiTU
9cbupryUoAaWL5Skh0YWoDxrZwsDdHlSF8MBNOLZdiqPgeVX/LPluEqArhdpy90s7b3qSO+m9LR+
J+cq3JjQZYGKoaiYEhYonhKDzocyOoPsJxn4TOC1dkUff3X79DQPmuGrszqSkpQG9mva89tf69oM
kWCkPrVQ+NGQOx+2y+2sDG29pS6WpjtETlUcKvFmJa3d2ojXhqKxxXOV4RZi7/lQipx7fARwM7UU
C0c0RJxpD+2dYhz2b8/p2o5f4uryooIFb60Che3FijkORRvgff3goGUFGC+RiGgWBREj3HoOX7QZ
eSxydaDxC299URVehb+iS5VEqIw3RFl6ryVd/iFyHXmjeHgEm1Pp7XNJmqnwav46AMt/HOIKv00c
ar+FUVccJbiGXWRAgPOaTPpWGCkbAfrVs/g8F6BdhTjlkqeDGFqD2UYx6rmS4k0YFl01Hz0rIyf1
MtVLdjwTS8DqapuGR6sBze67TRsr+7a1vJdYDNNPd87swY8Vp7X8dDCr4UD52x59J/IIjIluIZZV
MhHbF9o8jP4IJb7zbXwjn5KOF+zeGVIrRfWnq+KNT73smfW8vKX8DwyQ4vHaq5n0MOxUwLRBg57T
zo0HeegKTBnfvaEWsBUqRsh7sqdWNYEkdhWnsioRTKHe7Y0yTp4bpHgwbWir78ic8oR+/4AEHJcx
cYygsHN+VADzzpYYXRFEODgAL8Z4Mq1H80nHzfuvlobhRq54cTS1V4MhaMfEUqL2KmY3vCqBJE19
YLkQ331Drwndc4sd5c7uHePT27N7FfU8+2qMstT/0OZ7ZWCtDmhVidBucMpFgVtr1ceG9vMAl6Ap
PPBdZllrfjxMurtL4JM7h85urOIX1o8VGu3hZGu3XKqjczd1bqodmjjN7G99hYibP1VNgZaxsFtc
kRrNCed91YW9F8xxiDEdTwE70UFRgORv7nqRj3B1O3SzH7RWGXjPRIOGaaKMpXeqi0KTt+TFXbwX
U+RRWZ+ACasfx7EOxe9Y4cn4p8RU0nspjYrHkKmiQ3yvx3Ymn4a2c/5YWlT+oCS/9L+AyaM2l+SZ
/J5yb+Jn3xiZ5+dY7YaH1M6dxxGESv7JSMz0FxQA97O5kII+etNsWfdy7vLxvh4pO743+sO1AbtC
wxU4NedoOV7/3G8j/BVwP70WNGAFDp7X9X6egOVDj3+LA3a5xRgKzV8EU151NldbGtKUi8GwrQVF
mqefm1IRe0p4sAykkeYbWe/FBbCU0skQUXuCv8jr53xa0ThhTl12WqCMpvWfN3QxFM/ONT+hcRif
Sq02t3b0OgwRfxZAOtJ3izbvWnxDMTsFdN1sBAnhozmM0yySwzyL9KOIC+29AvZEO1IRaIQ86ujU
r2tPZcLWaCphBVkSqXvUQl2/VfvYN9Tx19snFWzd5cxYSPxrXG44VIBXoc+NR89DEHoOyCCV+Kfe
jV7/ZKvTMB8oisHJCKfeiHdC6xrxqYVu83VG4LMPigR+0G5gg8N/oKqFUalMvHtRmj3VgtIVdfuo
g9TyXF8oZT9/1OCzzH6EJEj5hLllUu3KsbHvG+r3GWh8tAf3szaktq842gRhc86gSmRDh0FQlCCb
4NdmVI/QUvIoPQJ8mbK9YFHKIyFm0p/nqYqdvatNrvskzaZGvSHrLAO+QuEC0+9zjGE7Tpi45//K
/Dgq9jg+EfPDeddLC26Q2rQi/B4bbvwDZULaV1E8W+kx9PpBPekIqNs/CjXxDMAgXqU843voWgcF
s9foaFkz0FWsKDNv19Cxxzt4xk/+vspd+2fRyyLcDcPoZX46j9ASLB7a/6kdbT3iRNnZJ1yCymHv
JVai3WpG1HdACaaUHKKAAqDtU6fIU5zTugWsmtS6Ev6F5KCZflJZo70XJRpXx8JIkwT76yn+jDE6
Zsrw27z/mmFW5oe8qvPHGlXRZ7IY/ICLecrjQy4V50dP9Q/6X4hciT9YPa8T2S0dqiRO3N/ZrE7U
TmQ6J/48qbV+FGx9rHtDJf6NLlZY+A3YI9ysqyTRvkfK0FcHPc6lfUpbObs7r0vUeFe5eQ4ZG9sR
2NajrX4l/ei8D7mO6OfDMMmsOrp5KtNbF32g/KjG6LxjGc9DcfD1XhP2ByvW4+5gKqWHZ3PCkwqm
55RCC3n7OKwRMsvBo8HHPwDK6JetawQQzGsoiDaPjtqbuUjcDoNhI3ZVMAB5adPo4e0z4VrR6clp
NHBh2PXN1G5hD1/fn+cXKM1yCoEop1Ec4dY+D3Aw3+gqQakMNEsa7hOm6rF3k83kEjtTGmp9UsB/
aHdu3ScVyWeLBScVFKtHYDuK0kOXlmP/Aed1tzjlVhkWp0ZRMVVeJGnaPU04K/Z7va6R1PJK5XsR
1pNB0bPPvGON6Wu/y92u+JrIvv/K5YzrmSNFYe770svGndorqv7UVHWjP3VFZvy0I9SNj8oUl9au
yuuhu+HUGsmDWXP9YGQ/iUn1u7KUoK4rrUk3cpvLj0ZTVdVpQEBI4c/VxeMWPSpFbY5XcZU5mT9Z
ZeZ88mg6hrcj5IoZWx063vukUJUM0/QWQRlfysLqvr29eS5SVa5XWN8AHcDbQexY5Vg1PL0oMTsv
GHEs2HXUuejomltyLsvfcr4zyO5fudbo6UHFWV19o4crXSUUL+izXp+OwEdxipxVLG5dYWX3hlka
xSHqQ+FspKyXy8wTkoSVtG7hea+pYSXN/7Et1eyubfqernxy7DRHQK7tbhl0xlxdlPtKTU5W3X19
e2VfW7jnk17GpmZGhu4u4LHz4+DFoysBF2Z3qgx7Kr563/xWXDV7ttMIiYcoUcVLWinJV/AEdX8z
unFc7xQFrQmsiyrrfqJr+h16gVcCFy4Hfe8C5xUHhDbH4SGWapcc3/7Fl3uBJsaigbNAowDdrvYk
4Occg+I4v0MlV2Kw3oynjPr8Rri63Au8Vzxa7cjLAnJbw1+pWZhzpDTF3SyUcAw8eIwvGjWn5Ggn
KmbT1cEbx+nj21O7zL2oOfPEB/AC9Z424/m3sOtOrQe9zO7wCnAO1Wjr3xyjVIiDTfrFtOvqvVqY
WPnQdzcgBC60ROMC6ZZZRjJAT77TkKqpfZMIjUOrssWnu/LJXvVDFtH0hRa2SpV5CMfl5A7ZXW0h
sjZJ8HxVNG6BFS4/GVVuKgjUEVBnIHk9Xz0vn9xoBqOwVOOnG62Opg+9cOqPk5DiKcuT/pelduPL
ez8ZC0gzmLoTYEFE2c8HpRFgSj2Mijs3z9pTUkfaVxfdq9+e0mj7qq+1jfT8cikRqUOQWlswwfAN
lqfCP6+OjuxJSJrpdyC+aj+ZKX6SZha7t2e1/C3nQeF8lGWj/jNKppn0hgAh3qmJGX+wwbgjjY4v
ugDz9eHtoS4oqcAPMX3lPwjHUWNdV4DiIe2y2Z7yu6EQ7X92Kj2u1LirLfprs8xuWuziw6Nd06E6
zKkZNwfbFonyicJS5u7CUmcjlYk34teUF0DRi8jpXyy7rn8knZf/JaQbyEdMtAMNYYr2UKqymQCx
IRnwSP1sAErTa0q7m/JGRn4nzCLfFWUYOYDb6C3tK00RxgGP7eqnUstZPMl+SKPfEQ7qoR8quXzB
CG1MHynab7rkXXwHCovWIuFHHR3d6QutEW0wgZDFcdCSkuytGN0LIVv9UNd2+t5P/jrUq8MhbBZ6
XuefnN5vgd9aFAfCThxUVk3yzzD+WZA/n97+4hfPomUkLnNQU7TCqA6fj5QlVmp6FYQJgcORD5Y3
/mo7kXVjprq2H5tJQgYZhjt38tqN+HpxeF5HpoyPyAhZhL2aY4FmvTvULOdode4NJ0w9deB8N27z
a6PQMEDECmeKpX14Pj8s86CczoVy60ZN91i7Y/8QVqnz3muQuVBcRwB4uQ3593yUGfyjAvpYuUVv
OnlsqrG+yztrC5V1ZS4WHQLizHILAng7HwUKFelxJlH6wTbAOSVVU3/UwfPYN2/viYvYDTAXTjwt
Ko2WGhyn83HQzhhQ5EijQLHV/gfS++53nA06PA3kODmfhqoQ/Wm2snDrnr9ywkDZMCaMS/5Y40t5
kS6knlCBgNcuMLMkrrGZL1pKAq3nJRvB7tpy6hQlyS05zDxWV9PMeMeOoEwD0Tlef6RVpld7q7IJ
OW+v57WBKG4g14ZCkUoEOR+oDrO4yMOQgTzMtBE+ETe0mtOX949C8fiVo7KUU1bTge6JYnAxRIF0
lL9eo6eHTA+3mEhXwgU9y/8/iLs6TsR3GHigcwkX9vS98ASFNiuU/Q205/hnk3TGrtHsjBBp8pJ/
/wQXkBUJBeTJi26zSmeil24FZLgW3tHhRvQb3ME3XlnXNj8BAzoFKkawYlYBMULao2/iNg40ZxLH
qq/kvqmfreYR3XrzmJMIb0zryqa3USBcKKcYvcBYOd8dtJcwvLTUJNBD0/zpGS2+q+Noz/qBBse0
ZQhx5QOSz1K2XnDq1OOXvfpPMtGOEcQsz02CKaHyNcxIf+CDWe/73KN/o6baTUjZ9kuaxmm0MdEr
x4CghU4sXi+g/y+4eaXSCC1DqwuSw3CDigNPF6uKNk71leXEzomEk5437IV1C79BhrFLE4hnECu1
k2qNvw2AY4e6Tdz3zweoHhKxEGIopayBFk2syUFOThqMnmwes7pUf4BHSjeC8esPPkv/8HFeaH9L
8xvQ1vqeHDti5VSlKWwmR8EPAr7ZEB+EtXQ2RtdBKYkYTuNrjgzFinZ9p0wjmROwd3qfozLicd4M
Yi91m9LbHA/IbhqpS2FJR1dM3bdm7Wl3VR133T6UHR0gFdzPl8r1yv9k0fRQbrzEfJkBR5kPaask
pj9jQzy3u6hPLfsTXHaywCLrLf1oe1bb3diFkTcfy2w2vsaRCqz/7TBw8S7jgoWDAASaBgOWAat0
GFg/N3E0YLGKHylaOWLaC3wG/UlRHxNZbPELL/cTqQfmSyQP1CPghp8fmDqmY5IiqxKIEq6AmqJL
g6lh7sPZ38KFXB4QhkJtja4iDky8Oc+HgsgYNm0Ny6pHq/XYWnl0qqvyz9vLdxnfaF54KDqAc2Tv
rgVYW7Oyw1xBBXUq3ORgeoP4Puhufl8VlbZHB3Z4zOJ+S/nx1czpfBOzfynvLcgALsI1ybgzs6mh
rgHXQWS5bfvZoETiUV/gKbdKUoo09jNz8LxHbdTj4iMKWbUJ1NASKCiUqhrGn3Eq7dUvSqpn8/ey
6pWHNptL3R/ZvcmOcnf72TT76b4a4RZClnJR7IpEWQp/qEMdZSOzhO2nViL7llXI3PoCReL+FEdK
sfX0vQyx0PoXGQGqYyCJ1oWDuh1IEu22DazeqS0/dqvubtJj9UlG3fRF7Wt56rp0Hu6KeBLGRri4
BNiSiXI0MJyjZqERO843kaZnU26kPS1eEzG2/eCYgnaRMSv2c516MnuRSV6L+yZr3OqZpZ+iW01m
5V8A3bHx1W7EpO/UhBLs89v77nJzL05fUMzJf6hertMTj4zV61xRBNKgXqNPYv6goevw39ujXJ5W
WGUeyGkaznTO1tYlidMn4LfgcjoTEH6/BjKa7MaIR+0N9NN5y6viMhYt2Ay0puHoLsy91WKj96Ib
c8hhwjq4Lg+mq9DusYDP1rs5tsevVmZYv9+e4dUh+aw2m4uotMbcuXXejh4a0EGLq9euG1T70Ai3
P1Zl7R6aNNsyP7o63iJRBHaIS3VNErSxSiiQAyMojUNYH9MhDr/oWVk80fjlikla2igbF+uVIand
4N0Os54DtE4yq1bVeOckdQBCWtwocdvudKONb7BTb/cZojsb+fmVTQNDHU0d8gbQr2utFITMatG4
cR2YU9YeNS2fHoasde4EQnZbx3N5CZ4HwoXMSnDnKJBcrn2L6cyZo2pLEIZ6BMIkldbkwCpw7ZcJ
8VQZpKJ2P3bmUH0Elk/PIyvYtjur68zimBgGGouWI7oJ4zsxlIe3t9bl1cAa0BkCcUQ5AJrfeego
hMgySq1l4DaFRJbXOIgibf5S4Cp2Y0sxZi8HUW/k29cW/99Bl7jxT0KKMqyYuxAWnIq31VHkhbfX
ygjlTVWr/ofvTPLpviqpUiJcfso/Q00I6xtwZaC6m6V2LLkvAl0t5B779C3dk9eS9Po7k9NTzKWu
At1hPS2aXaBbtDIIUVdPfEdVkI2MjHB45PyyuC2WO5WvSy/8b+ord7zX5yn6Tv3SbP0wz9P3aiF7
iyIGnT4SmKVls05WlXjwGi2E5l+jFekrHVW0uUve64fMKKCEFkE7mOJgNVcZTKcYQ4xceBnMIsNo
1DIFYE2nOb29T69sGVIIdVleEhii4Pl3tAdzVgalAUcdCeUGneuZwFfOgQyJu28PdeXWWioSpJTk
LCpp5/lQdIXnPjZt6N+09YEp1Fhy17n1TqmAZdlg81LXQeduQTCejwI5SghULBAsGBpE+JXaeJRz
JvZvzwUWHX/PalNSHKelBXKFdve6Pl54vRMCCR4CzKny+XsCxH3+YUB3EPdGEZV5tZsVru9vuciU
go5vUjfi4Paz3u/KCUvQT+qsYaCGqc3YH+wkbhU6rRhN3raDMun/FVltfAEEUKUnqm04zOtppmo7
Q1pNtJvT2PismjmvFgGSxH3gMZ+i5mqPjeYeWqsBTNThqWDfxOWotXetxdvep2BSChS5SFc+2Eo7
V4lvpVriRL5ogHumvihTJT5Njh5p+3xCW3Vfub1ZQWQp89l3eqvNwQGKrut/qFU/OTfS6ooySJRc
TXY6itn1ybSGnhAb9p2EjBc3xW7qIzAQYQ5kte51LX7uy8KpDh2JpOcbmrCiR427Se7KNJ3y5ygC
olX6/ZjoiZ+q+tgf0Za1e7xDQrO8KZvcsX+XtT5JWGPuVN+ioFmazwViY6ClafQ6v1NLjezASSu1
OMDDSMI/zLa1doZwQxu8SGioVODLHqHtRHpIhs1I5R5rvtaDOUUi+uY2dv09HGZBUTprECFtKZs3
J2xThx8Tpd16b3nSNv1xaPEndxJTaW5iU5HJkzOh5IqkI36QrW9gyZefkIPUv0b9CMvat5M6neQe
4dxO/wONmKiFLhuSrKLPnc9Szp6F5m4LhqVs0UfJkhI/OreQDl4YsS1wYMf+LS8e5o43+ylUw0L3
tWoem6MRqo2yz2SYOF/GgbvdH2xDzE9gPxuHlULAaQeac9K+NwZVXL83reTHbCSlDjmoN+sDEjyu
83XSS/mcqzn6Ml3WivnBU2ORnzq0P8YD7qvclL4jW7jT/th0aXebRpXS3Yxa3SPt7HhEKuiebDq/
Bk5Q+Aa53HDE6k7/Mxj2HH15+xReiSiLGAFl1aVFddHFN9m2RZkpNRdDikK/mHuUnqOq8TaSqCtB
knHAki5ob+r6q5jioaRbYk/ZBPmYwYhGvhuJ5ElCFvKpkdRbyNIr06JryQsZVh+gkvWjB8LJoOOD
2ARQ1Zq9Gjfhiw4jZ4NDe+G7S6SkKkdZhwQRh701Wt6sQ3uMbWQrgWt44RP4mO478HLtOQfY1v2M
6MjNH8hki/lmqkscH6vUa9iyfSld67Y2Uit7mCY3bXZeTUM5aLkNu53SOfpXZPx08dhNw5Tuohav
3L2dmEXDYygM/yZRn6NO3ihG+tnqZjX+wI43uod0nm152yYANv3R6iGiqkqHJipCAW6yr+AoFLdv
75+ljLuK4YsV9LKDkH+4EJ3UOs1rbXMCfG7W+qIUjgRUGrm0BC2A6EqmIgZb2OCP1NiAxmYp9p+3
f8Drp1z/AuoHsCJ49YB9Xe0sC2LEtLgOBMg62NZ+nL36QyiUtPDzNsR1WcaZp+4mvbbuXVtJ5ztZ
znW7N/pJ1/wqK2gOOq7SGjy+ozLd2UoXykNhpsLeoVLXxCcZtskP2YzzhwK4+ZY60JVL0DbQ3eVW
RxgRQM35ZZurOGMNPdn+CObIb6p+XyEptotEe0+2a23kKldyapo1bFsIKxrjrnKVDHVeDbFllKmc
ufUtdvW+RsN+pnVjzvMdB2mjrbY8OddfhwwP7DMQL4pWy/T/SXJ5HcRVIjPiSzapD7ohS7iKokPm
Pm9ucBtTgymbXZBxnb2xM6+EAGx9kFzBIIH28bptpPR2hFhdXjNV6o05aor7Juy2+DJX4xpkGVpt
tGIvEWOlMaIkHtaBUZX9ThF4RM5lq+xdNR03Qui1CeF1QWEesyIK86ulFNKMqP8zVOSGQ+Mbaaid
yszsN77YlQ3JWxDhEpSGDApyq8bNCBUXxTarDmQcPkDQKL9J0/1roGl2a45ZtH/7+F5OCnIMxQOd
b8QTe12ycNM6RYHPEbzn2/w2B6v6MOpi2sibL+e0dBkoj4NiosG2Zq40kQkwD9WVoByz8NciUw6E
xs7rRy00Q3VnhJ788fa8LuPicro4ZnAfKX2t65q9hkr4kI0yUPuiGQ/SbORwU7Z9YR76LI8iH7yA
09xUjkOItIRryF2myDD8/PbPuDzvlOmZM88SYFHW2qG3VfVJjdS2C/oyxU00V81H0MX6jlrcqzpd
8j0O7Wnj5F1b7UVgjWuewjF6D+dnPvL0Poyk1kEeGdIpaFJVglPzUiXy8WsdohsQpPWW8fFrBnEe
aRa2/EKZx/MKxPiqXNAAY5IZJJqAmzRWnr1EtsoLghRSfoRI1EefK2+OJyBoJTUqGMm428+aVNQO
eguYzF2umXKmylDUPwA+e+m3RG8BLLe4u0YfB9nZ7onnpPlDDbsogbVDUfglMXvF21tDnY+PSjgl
7UZ95srpAH2HHDbnjHRmLUMSNoo39/hWBK6FtYU95PPHkurFxhm8jNFLqQl0PeAodsprtfyfGN1B
0cYxSMqg4em1L8kYml1I4tP7qjCSr1Yx5scIoac7GTvZ+9uoDM4jELc3qmtIMZxvlt4eOjkqQgYz
QPhTSdHHtx00pN4+B1cWku4pkAjgK7w519fQnCi0imJGsXPFDIxRK76qtTQ38sHLy2AppS/Ktqh8
Lezq87m4oxdVZWyxkGU6fTHsfnzgdajfGBX+EP/DhGyO1ytchgf7+VAxsWLQhSmDHr4psgYQzhoj
14//wyiUIJfSJzzadSlSoGgXF0bcB6Sh/T6qjQH12mqrEnD144ClBMcL9pt6zflcdDafnsZ1HyC/
7R1TbRInvAbm72/P5drHWZp0LjcbAKML2EOrtWncuX0wF6146no94c52KtBjlrJRQLkcinITjDb6
geD/YGWeTyiUlSPmdCD4S628LUw3+x0KHcoE7buN2/rqUKCD8ZpaOo1r5V/YpVHvCXBRPAv+OLSA
/dhqqA30ypZD6OVXgvNJKe11xwGxXX0lgFNTV5nJIhiEMsekVLnvoVFyePsrXd4d/w/5BaCchPhC
lCDSxzDFQ2UIpNTlvC9orJzgWVTqUxLxaXknNWa6f3vMy0uSjBpG9dLBXaDOq/sKvD2kg5wxXSHs
j5PdT74sm8U4Rc8C27CTo+JWW0frykRBTaEYhIo4Gd26j46LB2oeMPwD1eiAM8aI9ua4ejzFrt3c
h5W+5W94ZaPwHEaXdhHNRIp4NUnbmSB09O4QKBIGi7TxVvLCKjqmbe+9+9bi5c3LmAc/5Xsi4vn2
z1AdgWhVjIFw9eoGDsN4C4N0C/tzbQGhath03dEKUtdVSsvs4T9k8Rg0VWdX+IVkuOdUUk+mINEd
+VLM/8fZmfXIbWNt+BcJ0L7cqrZuldt2e4nt3BCxk2jfd/3676EvPqRUQgk9mWBmgARmkSIPD895
l0x/O8ZCct+oZEK3I5lcd9+LgXavndQIOKcgbAVsSkRr0sxMd66rrY8F+IZjjc4Tk1t9rMksE/Tr
uykQRtkEaWjrl8JAyx7FoHpn828sI1kTZRJTilbRcLr9WPZMw0NUnhq0lWY9RfOQHqPWrQ4xwfE8
GEW/M97G1KgDERrBl4P4XjfweqtU7Qahz0DFZ+HfGRcsJASFVVx5AFg79/HW3JDIskzJK6I0L3/L
fxKbtmzDml2hBVNdKie3wLs7N7P8Q7mgoF+LXZHk+0BCA4AKF4gwWH36GuyTRVlXKzltMz11rfcq
Nc+jRr7xvUjz8lkAOv2UzegHPY5e93FZNkNxV+Cta0p59ttJlhPYN+ygxoCkWz1piar4IR4W5zeP
wgNewl7Jo8kVVyBM6C/JkuYY1Zr10sxPdIeQnkAwpB7e/MoFDYICGGMACKEYezudzsZZI2841o3R
wwHTbPFxUZTmrao0oKRYNRr/NBZVmq23o+DLZSY5RmlB5ZLT8II3jwKhZr8szbcKs3OnAGGnTAiu
GALjOoeiJqVF8IynoAO+7sOKLPCd0bKDY0fV/7B2YDxcwq9U6l53c7OSCvTUqVOwwC73e6GkaEE4
e9fl/QmWNVwGIXEnoV4jBItW1ZZ2RsWe7a7gbzlqvhIP08XGQeL0eNdtDQVbHzo7uQcF6tWuG10r
M52qXoLKcen6knlEvQ95Y0wvA/jHv988mglUAy1gKWcJVeR2U3g69mEsl0qtykNqbLbzYzuO7hm7
xrfKqbMpgFWhEE+4AB+yJoi3VVq3YzqqQdOE3lHHNvKAulX59uUDuMwZ4p7kZbUG33SIRU8VtjxA
HIvqQJ8dbdxcLBcjVfbkHe+iEL1c3geyksNrQV8ztXUDUgjeZU7gUqb+OU1xd6zGOP30+AvdjwIL
hNAKqpgLn2v/9guFo5lGVYNCZjO1zYW6//LidhXsw8fD3G07A0c6Qil0Zgn+XifVY5+52aiklBIk
niWPPbxBjRqTHGve2wh3VxRHyeHlTSOc/wdK6nZGvZFPzWB5Q9AnrfhiD2l/7LJFu8xq1p3bttwD
099PjaOLvCjNd3BPaMbcjge3H/mJTBsDGszKkzHriT/2VXSetHbnNG3NjPcIzxKpq825uh1prqEB
ppY6Bglm1CdaWrQJ46k8V1pZfTOjcu9F/LtScFMAklGJZElKz9OOX0/N6dUldCj2BqKLwkMEG/zq
5AjV9aUo37lgvX6k/Wxd0bTzYFXr3oVO6HhZgMwFiY6H4GwU5jtDnfdO4V1WwCrjlIGipca3tpxV
YSqKnb7sDWUKMqec/cU0luNUduX7qMrHQ4Pi2mcn7fbYuffUKSph3KAG+CFcQejN3C7/VFl1DRlM
D3pq894nkfRz/iUzoOZ+LksoUD9CdzGzM8hqU3+hbjGj8NLVbnsdI/SfT63oLIEFT0NS7TWm9sFD
jM48gLcyF7rZOZ6yo16F4ldHudX1qXJmyj+2ElpZiqXopEKlz5O8OURjG3tPXZy69anHI7h412PM
4n2bRVklR3LgsvV57mXKzwrp6siPa07bEYWfKPRxnJiN4VhTnRKHkiJp89aSAKsDXgN8njwJdxQq
auz5QDpjBC4SoCrgAZ33UIx18GQUSbsTVO63AYOBBIewxWudZ8vtBxGZ0xrp4kita8/+y+jcOvxU
N6NZHPXQMopLY1oiC+hazntEnbv6HtPknQSSgwyE8tcqxa+twguTGTuNpHFN3/DS9gmnXKBsfd+8
tD0amAerrtpTmdri0+NIeh+wmSg4W57WcLqY+u2kEQLOJ9esjKBEMuQAa3Z4zu1y3iE+3ocaRkEt
CjcUcPaMdjuKXi1TpovYDKJQnxPfK+20+ULFs/IYDZ460jX5OO2kkBvfEw8kQL+Ye1CsWJcULQU9
0nlkUJ6Cc39YbDS/aDYqhXmo9EnpDhliNiGoPeLP8+NVvZ8v0Ruzc0pLv708Vh+0AsyyWKNpBuC1
bOPYlEk50+HEV+AUFVEufLMJ6+b4eND7mwNIkGQcUiSW7j+rT+m5PcAMaODgmjz3uQ1NhoHT/5zk
7p4y5f2GlV113jO8tE1Q+qtLyrCmuKnpZqCwieuxoYsPdVZ9HRc0/M0h+toqODmXg7mzi+73KmV2
qf5AAsgzbu2mLiU8xsQA9zLbQD0SPI6OQx+3bwUYUhABLyA1MaVI0JrPj6eZCmsNiYnRcdvDVBnh
pTNDy6+QKt35Yvf8fV5RpDHYQv1Oatcw99bUQb9VjRvkapjX/3Yz74NDCuQKyAq9bucC+FmIcx7m
sXMUTWhoaJzTjkCTxcqty5SEffViG0LHi7ynyvJUGIJMlSjelhnSKhUWYJ3VFOke9UDupdurXFZ2
iJdUkIAxr7tnU+JFWV4XXgDOq52CVB0tuBWwQ9NjNtpafC3cSmsOOObiZeMqGE+d2r4Ivz7e8fcb
goiJMCoKRJKvuf5UIwJHDpQuESRq2f8RphUafjBSvjwe5R4iL5GJgCDpIbPluaxvo5fmjkJCtEWA
rCyHCugYltuWleFMlA+UQ5/wj0AQN7Uk/GMs8K386PYG6j0zCK/hWemb4VlvUmWvMrQxfZdyL3ZM
FuA8uBK3v6vM8f1YkHcI8jkEkcCb2av8sc7HN4N1JAdDShuARJbl8tVx7+YyDitsda9IwqYHbWr7
i1Ij9PJ4ne+CJmcA3pJEWlCaocJwO51wzEqsSioKC7SCP3h11D5VEJjfa07eXXG77/ZMGe6iGAOi
TQKyik4Q74nVtMhzlaVQKEeaY++9RB2ePhdUq6rSn+MOtevSKdJ/zWaZ0QFic+3EmbuvR0sdyDo3
Pt9PMvpup4uicCqUEnwFZu+k3wVdWTRavLTYSWs2lpWbiLxWSsEgVLu6e8siT+muZtTzumhRzplu
itbXk6F8QW8uMs6WEU1798M9nBmJUoS6aLH/7uat67DohWLZPaPrP43JNByaIqnTUzFE3qurTY7m
u24f/pvhuQdMD8zdEVhk5fpYUCffIvrx4vh4a22stWR+4fjr0r/CZu52rdO2ipycTDMw7BYOgjVE
zyKyqqfHo8j9chMUmTSarBJpTAzGXu52lEkZ4GG2hRa0ok2fugrxjyYWXqCx/XY2z8bWpaguWSug
crlDVkdfFEub06nXgnFSh2NsJw5iKhaS1MqUH8zCMY5CU+cPjR3uEeS3JglKEDYo7A6GXmUZiT0a
odc0SMwhq/QC7Hf+IFlovwp7HN5630OI4rFIOgPYRSrG3K5n3s0tCF9NCxowrE/gB5wnPSuyHQLo
xt6gs06XiPKzJLKvikoKkik1zxjOR1JVl7jRf1qtMHY24Mb3YtcRZ2T9hQbd6nvFbeiUscJjL7QH
/RS2enUF2Qr2zejs1p9T3fmc4Rh0KsJ22gmrm0OTAksNAGlUsNr72M7kijBCXQK8so9VjqS7neba
16W3h28q7kiYG3kC5LC9p3y4EXnwf5KaMSCvqICvzoNorC4exaIFhTCHlzBuo/PQdfEPBKjxdl3q
t7oGcjvzjAdpQRUcquLaTwgQmKZJ3XqU+R3tNVfq/qgudYLz4gBW8PFZ39o1sgrOjqEjiVzE7d6s
u1Cl9IqbSIhpyTHJ0+hcRmQ/j0f5rQizCinU6wzqq/ADueVXV1Q7Cxsos6kHtiivEyIqWaU8G5Hy
TlXDr7lindTB+ac2zI995P2lNa6PQcaptwzorYXuHCJ7D5+4NW9wYNQR6VTyqlr/IG3CHa1IdDo2
XXGwO5Fec6i8T4/nvRFkuBZlYYSXOGW+VSqgVEnUL1WNrGSS55/7NEyDMImt09Ise/CWrU0qqXig
5lnoOxc2Va37OnEYSoXF/5MK1RAY0WJ/FZFInlPhdW99GtLJA8ZDMkn8JOSsjmMmFNVc3NQM2rzP
P1CgT48eCoSHUlHFWbVr5+1BVBa3KGuhMwr9fBWvtaTRQqzt9ADn5gX3V0M/xqr5ZgEaZgVABJQS
DUPevqsP1tj9EsN5oFDjKC3KplpyXHR0kdF02hO53tiBiNODU1f5W57325NX6YaAZoa3TtQW9afR
CcOnyh3LnaipyctldfJoaoDoImbyPrvrbAz1aGahagTh0nkX+hEC8mQhPsz5PBQ+cMGuQf7GiHyl
hL+RDr04jTo+HI8Pwsbu5ACQT3DjEr3WqnZLQ820LNHWzCaeQlRKWxEosDiA+YwezqRmsifHvrW8
KOKaxBw0y++6YdNsNFqJxCioQDEfrcTVD0XVLefH85LJ7Xp1warIIjdvtzv19cFpqsTQQzOwrPFv
u1K+1LP1Qk/ilev+sxvPr4+H+/0eXY33G8XBQwawM4+5203j5LluzGFlgUVArvKC4NQQP/N+WsZj
RzEjOmZLgta8M6XVMy+3UL2MIb59h3RpquKXFSW5/ay4ffNahYNlfgZwF7tHMQ2xctAqxXAvjjI6
Hzo4TzKLjSfcJgo704NOUTP9zyFLECoiWe7jl3aOUw/PRcP7YtnLXB2qKCNzanF+7Z7FoqvpZY5a
C3qAMrj5E7z/ofOhrsfDd6OeTfxv2kFRiPNiKY/R1JrfqzHL3NOkq517NBrFBDYJowk2LOLj7lFv
eBr4iYJKrG86kY7G1uSIP/jy3S8tz6bwmNZ5Ep0MkaDOSGKLmtZYUbc6ZyBuMn8Waf7ZdYT+90wN
ejwMujnnxwmDGp4OqlC+2xX01A+WWoX6SxnlbaCHTlUc+tps/ohmIaqDEam966PZa2RPNe+UH5Wi
UpGwu9yM/Jk4Cf9JU9K/M3UY0ssYT/qvQcAZO8AYajwC14j6ap576Z9h5sHyrPU8V49YsPXOznHb
2Pw2GH+SFalrfFfXomeLtU2OnHE3gCwtKgfgz2gvx8e7cWsUyUlhjamJ3iWDZUF13xvZ/KGiW746
Q4tWzHlPJ2ZrFG5qMi/e7DxMViF5AD7hLECJgqbto6MxTM5pEsOet8HWKOAOeVSRXUoRlduDNXKz
eK4imIulDl8WNR2/50Manh6v2G+t0vX5lewRbAb5LHfxYqK82OAxRG2zMJFXnmVz7KXklULhGiET
/YjnGcCY1o5IZZceFctjgtfh3xhotsZRS5ys/epUev+3So0m2ft1G3cF/EiipuzjqoB0bhchmksg
VQLcqo027bfCarRPc6I4DmojloGfadKqvhQq+jk3Y3qmJzcHtBr2HvpbnwIJOHD0UlfsjkLc2Tm5
DGK3gd7k2nvI99GfaA1YO+WEjdSM3iSKdmhFULhYo7gX11QomZAAEnZ+zYkILwNn/5D1Q7+zrBvz
QUCFihPcEImKW2UukA4AmNRCD6JphJBmFe4hV5x25ybaGsXlJHJOIPdwWG6/3WBZaUHA1YO418AR
5nDfxpJw9XgDb9x3wFr/f5R7cN+I8m8z6kFejsNLleb2Zxhmup+P8XLV6rb6kg3l3qNzc2om1Cvy
JY8MYvVG6cN0yaM2Z2ql2/tK601PdeFYOwu4sSEAggIVkxkDRY9VnAmVqDP1cjKCRFj6cQy976o6
G8e4TKOdRZTHaBUEUJukIODYvNTZfbefCpe2xG4ArsEWB4yp1Jk9n7rZTdvz0BbpB7tWPhfR0lyT
RpjfHn+/jaVkaGbHjmePrHeJ4fKYzegCBg0P6FNGCD9hl7BXkLynysniAJNDqIMMjJrk7QxrZU6m
0svMIAubj8LS/h1yV4Em159dxfrpxfExUb45tfKeYPh5oR2Kko3+6oIW8UmyjjRgSz/sx09xO792
jb0ctGXv/G+tBBckaAiUCiSr7/YnGrRCHH1mJWhn4U08L+45TPBTe7zeWwVE6vn8UZYUzGIWt8OQ
M9J+8nozENDpAQuYZY1+8bCYH+IRY+gzsp5h/y63xyJ70ZeU2qmmI2RzNuk1aiRDqbP3cNuaOM8n
iBBEeiDqMlX/D1YRbD0yybA4g7zH+BkXj/ykJu6eGNDmKFJ+kioi/oBruMlEJapjfmZQW1N3LvXB
PMdD3fwP25lCPmBIRC5598pw9Z+5xMs4R6hGmJRns+FUq3ZxsTF33zmv95EBModE2APVYT7rp+44
1PSQysoMzF4Nz4MLr9aLte5cld3bl00OBbSEUiitijWjaUYmPzPakhtYDS1I9U08fneiXS7M1oxA
54DVorotSZq36zYMWR8rBrHOsMwElY6EikyYWh75qyh33ixbY0EkpEUAZkaj9nM7FiRT8Oc2+w0l
7/DdVBvtwRxdJZib0ts5bfe3E3ki+ZtLJ9KkTL46bH2Pav+kWFZQjvivW6FZfijMrrgAUHJ/xqCo
/Xro1J09+LvycBvOGRUaBmpI1AzoJN9OMM67QnNa1SJ15GX2YaFE/08Se0VlH8uowoW85uEQ8T7T
q1cdkYblJLKm/T4CEx4Oc6sPja/inPMqUIdIQHmPI4oAmDvAUhwko5lHVF+drarsPwovKv9KGqQj
Dr1pZsshhSW0+Ebuha9NWcavVmRpXymiNo2vt4n4UvV4e/q6MiTKZSeyycVcTxsfBb4rfBDZyl5N
G2mK2Go9O4D3LXz6uMZTQ9w/pIKIYnYaD7LE/tQOifGUCex88KzAGmOK4/wdxnnl8fHPuY83/Aoy
BHm5ARtep3MK3pd2X0w27jRNeMSf1IFZNrs776qtDUbOCOWAxrnmrcuYeo9jSNrodmDGyvRjGvX2
gDNG/iTaOA4WqMX+MFTeDsNzY2p012gMQwkA/rHuVAya3htWHyOX1IY/NGxAXpuhsL8/Xr+NK5tg
DbEYvKNMUtdQRKsdTHdpBxEUYWg1P1RH0aHZe8jPJ37mYAuwTAMCdmEYu/qFK9sMgybD8NZHFDdr
20Od62nseyE95i/YqJcf3bLW02cnEdkIKd+2kiCOlyIMkr7IHB/5xdzY2ZIbkYYrgKoIPFSunDUK
YZrGgr9CB8nCsTwiPYcnSQdHqURH4+1XAsslrbZkO+6uJbAsxZJyCh2y7cw+18Jrj0peKpe06rud
oTY+Pzh1JgXwnji1tr+oh2zACmFmVqC+UJ9paO6Wzl7KtjUKFSVZn2M+pAW3p7lTB08Pp8INlMUC
CWPg+TLoi9gJ0BujULnituRBRK/qd7HyP/e1nrdZ1UUSP0Wj6tzZ8XQBt7XHitsaha6JDoGdThGN
zNu5zJVnxkkMaqlwe3xtkSl9qsppzwLiPouXcEtuaj4L1+ja73E2U4q7HFzK7DmFVDX9akbzk2Ms
kMmi+BgL+0Sf+t/Hx1QG1VXQBRlFnwYcIUIHa0h85djIyXupFThEdo6nEr2mnOXvblNo6EpEfLbH
A26sJfkB2B54O9Ak1pTJYcjBJyWDEqCWHh8q00iOcWvnOyf3fhQkayV6AOo8mIm1shWEEhDd/eIE
BhIlZy/sc6izFM7eOhfoERbVDbIQmhfrL9ZYrdORXHtBSPH0VZSTfo4hTbx9FOiYJE6ScQc9bXUv
Ds0w6bOg3ufI+mQP/vEvO6U5+ua5wJPlywC4AOy7BgXGCZpmLQiUADhA+Dr1znTOljT9+j+Mgi28
BFXKGa2iwthYM3pPiQi6tq+eFhdboYiH6ptbO3RdiGwUjnmQkcrfnlcygrBCRlsEC9Rqf1rALY9h
sWczcn90wBhAmwZEAgsN3srtKPbcdV7dOx5Ey9iMA3VsjI9VGBovM+ga7WzOnvf5zasHqkE+8Kky
8Q5evYKRzMBKjUpsAG7NfRZqOhzt2tjb1fe3HgAVWmMwCUCJqmv0FBZR/RBnuQiipVRIGefkPMxV
Gox6sucyuXFMybJ4AsGglqzBdffBM+rSNVMRCOzd/qbdGL+vytrdwbtujkKTGJoaO5vH3e2H8oRX
LqNTC0QK6w7ni6h+UpEr+vL442wuG7UyWbemxb3u9CVuhCtoxSg42YmTqofR2YqX7GWU9de3DwWA
APSdPEqEhdsJRbqXl0bXCT5J3R40fXAPhXCwVu6yPajC1toRFng4/i4CrktLVteOXaXSXCvwrH/v
LmN8XvR4T0tla+3oeVEq5yTx36t9kNZaF40KuWIknOopLD3unsjGqGws+ufHa7c1IWIDAAVSLXRt
V5thsHQFkuwsghRxPgDssXV2sqF/e8zGrIfrWtLNcWBYRSA1xJLRjQ16ktGS/pEW01fQzfpOir0V
gJCvkrcPy8Zr5XYbDIqZx1kdi6CuDOVCny59r5VR7MeDmn921KV4evvSUXjhBmN/0y+US/ufZCtC
dLBqAecFnZ2UnwcnMl4IE3suPVsfCH4PyFI45hJYejuKDZZ3SHBBDShnTKcFx57ANBfv0+O5bO04
h94MzXLUIgFs3Y6Chzd9yXYUgTFo8THE4folNBHBrDGePT8eanNCyKDIpvHvhvXtUGZTooTrMRTA
cP2vsmzmawyuaW/dNmf0n2FWQaHBpirJu4WgUHb6ixpbH5TSiy6VgpX04wlt7TsOkGwEkpewx28n
FGoC2aNWF0Hfdl8Hw0kuoTKNflMO3Qkx1sx/PNzWxJAM5RDRFEQFY7Uh5hkPFSs3uc1T0/nS9mn9
rYTjkx0Fjlg7U5OLdJsOSxtVFF55TaAquGZidQiuQTMbwuviWM1ppqL5q7V68TNPpsKUM+RhOg0O
MpyP57ixRxDGglBJSAeOskb0DeMC/WgYUK5EbfBUELw+dpNj/HrzKFTRuTNA1kK5XiNeLaXLMw1E
dBBFC75oFCROcVfqb5+LLJZBtZX6wNQeb7fHWDeCygxz0dCpksFofAlrNd4Bem6sGOATB9QgVj6U
No3bUZwprNwWy55ALMmA7emknuzG6d5+drHPAaFIjEA/YS3+aM1VnZbUBgKUEKerG2GHIVA23VFd
2ZoLXSJgllAr+M9qxeIlCeNOq50gX8zBL0dXnDprF9V9f44Qe+MdwYFlwdT1m8hD7tHWsMYGrb/g
x1iU3gv9WfeURZ365kuWPx+ONeggMlW+0+3HweElyxS1whbVmYyj2iLZwe1f7izb1oRgyhJZUbTg
Flylw22lW5lnMAouu64foYZy8AacQ0vMqnf29H1cYCoyqePg/BY8vJ2QMimjrkfs6bl3v/WpEgxR
/Xfo9C/5zEnK53anRLc5NSl+RoeSOs16dysdRiTLxNSiQtUPkzsOn91at95lRuccHweFvaHk5vzP
rV5p6IqlqTxIijp/mfQR4/XcLS5tFsU7s7q/ONjc2K9AmQBwd4fs1+p6yfPUsVH5t14tp/kb3env
Yeu2PmCivx9P6/5MybFAeEgWNJf8Kj7kduZ4jazdxYpX+yCKmlPfLntxe2Px6BPJLAI0Dsnragv2
/eQpnjk5QQkJfjmgF2wdhnEq9SNVTHfnVG0NRkwmSyCjxG9rlbMgKOwmbWg7QRhOma8AbvKzbPmF
U7Xx5rBHH5kNz3div1PbuN0T6Cl7zRjpbjBTkj6omTOcG3rXO4dq4xOBEpYrRwGKV/oqSjQ11kV1
tLgBqH3vMKPldlSa8p837wMaUlxGUvCBR+1qH3DZj3GmUwvQmk7xu7LLn7JS33M++M0Jv00cePVJ
RXC6NlRx1wn/iHO5MmJOFuASvTRBMQ7JpwYI+5cRkzzbr/UZJRzP6ZP3SsrJOqZLNkWHCgF9aMJG
bescupx/Rcsw9v5ujkulHxpHLK1vj53uBOzA6lXz+mX5KyTuil8ZYndK56uxoZTCx7sxir9HZaO1
B5DlyE09XkW5tR5Nb5WDIYkkhbxcntDk4nkwDW15io1peB5ne3lNc/EVgt1EWT5OP7RtnP18PPzG
zoeSRCFZVkbBJK9ilFm4ojetFsdmD/peU1fJOUKQ+xpm9q+3jyQbb+DcIO/x5r3d+YMrjDmSDzfV
xCXTHVTlRNXaoTIKrfvxUBvbn0SMxiJSA8BQ1nmScJPOVONCCZQwD08C87ALa/BmmVfKESDk0TGQ
6we27nZCotEXpSpiJTCqZj67fQVPrQ5/mJ26J8a4NR/uKqqtNp1tMtnbkQYjz7N8tpWAaqt7HNDQ
sEAMQb7fWbetzcCHkWqoEA8p8N6OQ0cmqroyCq+OU5bHJW+LPxw3LJ+WxRkvjz/RBtqCLUdPkscu
CTOl/9uxjFpZqMk2iMWgiEjs/dQY5de50jFTzeBr206k+nZRfFKK7oKi5tdomvdqI9u/gXnSiOIA
8Iy8/Q1kHHWjgW0JjMxu/7VEV//oZ3U5uijDnjNhe74mWnFJ88Y5jq7evLp9px0SIvjO+/93z3MV
BWhWSs4KxQZ5rd7+EqezEhUp+/q6IPyRHUw0Abyv0DeT6DxPamL+pWaT+FmZs7I8d22INkhFhoP1
pJYUijiSFCJchaWwjkrnPGTKlzaeFWRlIxg4xwXqiBYAzlS+Qovxug8419bx59Hulf5odyYU8bRW
y/qQdbnTWr4zO3UPALhRgwq4gf4eij2xVBVxc7K82Mu+j2Y1fU0ao0kOnYuRgq91k6iPhojxhrZ5
xhpnZVJ/N6ZsZ3lW+2ZSvsB2pQ7g10rdLO8wVI3yL3FeFcPHalzC12LoQivQcmFHhzkvvC9Rkk3a
Qehh6l0NfLeqP7J5VosDUCZl9DMj8qrcb3l0pl8t2EzFZSBnKI88XCL8UkRadQdRRh44VG0a+3Pp
doXyYoxOll3cqrXTYHasbvInK9c031J0XgWm2+OYi9iCMfsjvRPnCTJFF7o+NcDm70TVcu9M67Dz
SKu0SfDrJm1KikPp5nRLM7Vo54/OnKX1q96URfGHMjWTgaBD58y/UjMJs1Om6Y32YYL45PgJSPpK
O86JI4oTEI+o9N0wdqZLa+V4Ux7tKrTMK/pbefbixl5cHUN9sXjILnam7Wnxb4QYbNIp7JOYUNxf
Z0BhkWM6ITQRSFvjK8YzIVCFsN/Jfn7v49U+B2sKPYsKHoKba8EAiK1KFrWVAj5Q1656ZnZfk0gb
D7GQEG/QEsMzMpXaazwv3oelUvsvmEGmHx/Hnq254vgNhFBeemiz3h62ajJqTAM9EThIsh00yuKn
RK/HnWC6NQqvdbDIiOFLlenbUUyttrXF42a1k8j9HOYiok1blzsNmY2QLSFI1AOAd1Ai129HMfQC
EWU9Da+5EBALvFL/LLvbL5EWqnu8pY0ZgdqgR0LP2QEutgqXRdfkyyIUJRAqIfqgi+ELPg3Nnp3h
7xx4tUkAXCPbwXsaiMhaoipxunR2DcaJh+UFXZqDYoeJnxTRO6Ljczt5T4nqHnnxvJvG+P1shM+t
i6Fk24cfMjs7NsBYOm2+IOh7LvL8zy6rz5iOndIcEkSolIdZnY5WO5d+bJg719rGaxa4pmQ9AWpg
hVY3NTK16YSgdngFrvm9J+T7VJGVo9E2L7nB/5b221mBHFjZqKeKR+14jd/MYXbhJ96EV8OKOt/M
tfmZTGvYKQhsXZUMIC9qSz6c140/r47tSUxFeFVd3GpEnlyiLIM8BlbQst/bYhixlXF/Nm2Bs6H9
ceydnStya/OxplyQlCVAZ69WNqtCI4+jObzCMdH+jrW01/y6Acr15tgABlY2MSiHgrlbnVrq41it
LXzACI2aY5I2Gn4Q4Z6W5+ZkOEY8bNClumuVzIMyakspwms2miF1qRLaia/jd3t8PJv77UgFh78Q
lZXUvzXUqkRQ3h5UM76q9WBnJ+ovBUaoS4oSYKj3TvIxG73ok1EgbrKzjvdxCTUTyP9o7FMZo75z
G5cAlGYQ48v0qlvGMylCekHi0yF33ZN/u698SBa1hBABz72v5+AU0KkuwK5rzO0/HCpVa3LfrJ34
o6NNM9acAzSjnVO+NSa7hIMOJpd0ebVJFqG21lKHxbXiM77OmdbEh97skK2qs976IF+ar48/5P2G
4Qv+Fu9CiJDi3yr0OolrAC8ukMMwtf6HsGv1OdWKbE/P+f6rUS7gPU8rnFOGPtTtVyO307ohtgsE
0UYP6+XB5tnsTZdSrd5eCIHpCMdYWuRw1Na5d5GkhjZXDIVJjiifZy0W02Xs0nznCGxMCcgFyrwU
MlXZ+bqdUlI0KaAFnUsrnBXfsKr4VGpZD+ZM34Mt3H8k2lBgmMDsU1pEx/Z2KNgVirYgKX4d4Mj9
pOriXVwQGXtyCHcVA8pGoLqIHEBYaVKvjlaFPi5Y1Xm8asqCNaCDbJjxUkf6mPqFFZY/IO5FyctS
5/lw6cdGYARUFc2et8LdZCV+k9yJ0o/0jVnbziUW9m8LzIRrhpW1Bleu05B8g5n/ZvyeBFczBCfc
lu3yVcPXwU2hCrlYr2pajcd+SubPbb/U12jRlW+PT9nduQaRLK30aBMhTghK4/YDmt5S631mDFcz
t8NvTeYNoQ8OCQvq3uqpHaGI/2YDFwmCBtUAjwu1m7ucCkuFsitqfbg2elK9x9S28FO1mt4qOIHR
iU0wRh2Tvjkf4XZiwsXMzG7M4TrQRaye1GzJP8Wohe3pDm8soAOml/hE31zSDW/HqTGE0dTFGK+m
0dIDUYbOvERN1od+0rndjPzZHuVQfpKbXJGZ8bGo8WBGgODDKhSPVV4pTS9HrL3+n0xri6dh0KZL
ZoVIdRla9KPgHXeI9XmIT493y11kkUPz9HXooHKHr/F2tVPiDsydfbXw5Hgy9Sb+o8E46WI19R4Z
cXsoIj8xmTi2fjapi9PZczSM117YeNJXamnkpyXL1HdavOwV6jZONnr3QK9ITYDHrTEwYRxytOt2
vKalbfylF5157Un4j29fPcgg+I5KlBegh9utQonFpoyhYDGd6wk+fJFe8J42R6d6VyqIB31/+3Co
DlLsgTHmoRhwO1ymT1U0mYLCZii5xE5Xnysxfh+Xbk9ZcesMIPdNyVqSVK21ThmMY6TTknS6qsu0
/AQNVv01hLM2PqHlm8VnvUoKbWcnbg4JiFHKjIONWeu101ofxsLKpmtImf4pM9TG9gsvsf7sqjnP
MBALSc//h/X87ZQuVY6cdcsz02I1sZ1kutrFkP+0tXk+U4tBC2wM270b4P7CoxQJ4JTHNLVWWhq3
345RnJqUarp2ep8cEoUY7StNET31vHdfp8IZ3mdd0RzcxCgvZVXttaq3YgztLtJniQe6qxdo1pIP
HeXWazjWA1ZeIr90eZk+N/NPs6d56bcuzV7Ahfqys8r39RLJrOWTIowgq6TrqVdjjiLYzLad6nrq
Aozjo/pQGihQHIohFP+GajjEvhk2xcewbYdXTTH9ioJDcXjz5+ZtyW8gswFi6a1uxrmWvp348nAJ
J9W5HhbsNpX412CJ/unxSBuLLdNPnOh0UmugmLcfO450aDBOPF1xmZmfldg0fkR1W57zZtLeF2Lo
4e4o+olcbw8lvhH3EGSXxu9kAbziV9us9BLVoAo78ZKohtNkdMm5T0Wz4z+wEcrJQlFHIQrJPshq
fvix5xWX/nStq646FVpZfOicfjyR08U7t/7G7pE6qy4oDlkgMtedWiXB5EwpQuAVjT1Nn/SsLR0f
vFvyMuWpMh5aETWFb0Qz/EVjwgftoBhQpM5ZSGd3Zwfdf1eiryTTU9QBiL/+LRVWAZobhexktflZ
eP0fvWs/t+P0rYEB4FNc9oXZf328l+6/6O2Y8p//pwGPL2/uUYEbrsrAAa3AJSIGUcc7O/b+i/K2
ptJBXxd89x27ym3DGEdheTk7ufNHVbfGn2aa1LEvXDH983hGm2OBGJU28Dr7Z7VHtfD/SDuvHrmN
NQ3/IgLM4Zbs7gmcGQXLku0bQk7MqZj56/cp7cWq2UQT4zUM4wA6dnUVK3zhDYK4Bp2YEFuzKVDN
aT5TuVaCKfHef8NL1gydLYOWEK/0JmY0UqeoYp1pFVGvPC5pVjzaalldZtc92hs734nOqixQIExK
4WVzJojrl7lMJjKaNMkvHXXG56Ko4wNck1yb61CRCaHFQn+Fi+WGm+4uS2cU6jyFvQNzoaighiYf
GlXN/blOaiTsDrW09ufF28UhxM9s6/1hK22vqz1L2E+8TCkCEi/12GYHIOzdPQEMg5ojtTkO2fUu
ZyPgFYCsTCgG9KpGJZ7h+DcAl43q3RQTFPikBC+9VYrN1COuh4oj1U1MagNhP4gB6UigYS2d4vP9
TX4bzlB9QLYdDh3LRiZxPUpJetZUtTaFrTmCnbF6H9PxPOjwvPbLgQzpPwxHvdkF1iLhEvLn/HRL
aNVkDDa07jCdMveVDt/0sZt1599R1ZRHykvLwXh7uwJ9Nd44wlD+qV+P59Q2EmP5OIdRS3vfbxB/
yf3UHbr3LyP/fSg0tI25/Lexg7EIIFyNsoQGQqrOi9tBWDwVbjt1jDatKWpWWl4/3V/MncnJtAgo
JBr/UNflZv1pMWlQU1zJRzWkEA7GOGp/SxFxuNwfZGfHExe56JlRCOFF2ZQE2qhbqF4KNTQbDW9h
O7E/6aRfT2brNke+D7fBJ3QqyVKW1T7Svc3dtKYrHchYjCCL7eIy2xkj5G66nnGFsaWFbDqhdzwN
QZYq6e+LsI7Mb/Ym+/MP2JyGohq0qEqGMexamPlOpmS+MSrzR0Wr5//w8X4eavPx6rEEA5X3Y0jU
ScfbSwzfyPEivf/1diIBCQMmmkYnnS7gdkUX15k0sYxh7rpz0LBj/CnG/bTsliKoEu17NmSe3/X2
wa7Z25o/j7tZSNr7aySmaQw1K6PNaLT5K9bPR1D+nVdGAkIAN7A/0QzfrKGh8OqbCQUdEyPuE0Fu
copsLYK/VMf/KOoY+YNo3dP7l5T388cOpVi2LaYmSHsto0vhyiv74relGKrQzMb+Y0Y3/cIj3wWp
3cUfad69Gykq8S+QkLEeRqKDmOT6vKsu7sOiYLoK1eKnOB5/c8dGPKb0Qw8CyB9qF5v3G3V7CT1E
MIsPudk3k11mlZlSb8nMcn7Q034G/iAKFHZLzz2V8aoFY2VgVlGY3UNaV97FdBPvIYspLxhz15+1
2HPPgLtUwu7euUSrOKLm/ohib34j1Gwwt8QY9Kqul6NZMsg1ZjIhHt03vquV5WtjUmpw8/bk9UaM
1WxqndCPai5FTcKOWZz+jOmGjvZar5xXO2++3N8ae9cH1EOqAtTkgEFvogOtKy1NDOoYZo0VPyhu
lvyqr6hBrcI74knsbn3ZPePqpwq+lehfStUt0XeeQmelhHlJ57KsQTnEhfBdqzdeVVuJpiCbkyMV
1r2TzRNH7kZPXzKQrlcdznhmOktOdjrZXXu2BLZDvjVbq3nQ1dodiEKLLBADWdoWrWylU1fdLafQ
dRGEyHDq8wWVsoNreCf+Id+XymPk2gQJm03Uw7FNF8+cwjq1keyazZWIruvr1OfexHbKFmp3RKva
2ybSD4TPxireaGxZAoiNK4t+y6R5v47quHDM0uVFIzA6uId3p+eyEyVPAszT5obMqlKrhiIaw8qr
1DcjmxBpKXW79NUxwQ5+To5aQLtfDWCvZMVKi0b5xP8UkzSjrWhFncnixZpGD+OyFrk/Dnl9pCG7
NzNwqjSpIZPiF7X5cHDGkMCeenJckCu6b+UasfhgLPNvSE+azaVWuuagnLA7JHEJgT+52g2nq1hx
81JSUicv0ZIHMQ3Vl7RV3RDdc+NzRz/o4ATsjieJFGBFKRD/UA/+aS3FKPI6mckASmGe1DZbLg1G
Ek+KXdmB6U6/3L+89keDwArgQKKTNq+L3lhebCfAUY0SHXe8jNdf207poPHY+A12q3ow3t5OoVEi
kyiAUJS7rndKvFaanboeHxDpf81vpooaxZKZ/2kYnk0qe/D0t1ae1VBlq5fSwRNdn3/OtW7+gMLm
/F8+FTgdrhAgSEDoryezJPa4NhOtEU3p4z+UxM7OtuukvxfTVP825flR83h38SQ8lUwXLPYW4KtF
wpxG7pGwm5Y8uyhRj1tFN6nd1/ubYu+qkpeHzOPRGN72XXK99qakSOaQt9M921XeXBCm7Z8xtrKC
+0Pt7r//G2qb7yaFbq1WRfkVXcA0oNvT+LE2vKiR+dT2h4rGe+8n60fWRCLP5thcH6uHqUrTsvuQ
lrMfp6oZzl6HK+mISsZ5geUU+x0l8vP750gORb+aMTnTxvU20asB5kjGGXMx6jpPXR+fuknoL2sC
rsJHSPLINnQvo+KESUErGv+ImFwP2Fh1pIwr3w8Ij46FS8Xh9+tRK771UVv8MsH7ORf5onyS3ETh
N0rl/vMfpiwVoOhv8QRtSVSJaylzU9C8cNUE042x9FQlcCZKABO4VMevhbRNvT/m3q4FHcDtIg1G
kT+6nrVSWcoAyWQOhynWlyDKc/sTAVL2Vhc8kwf7du8oQvMFDebhlMN7dD1YHpXeHKl0LFRcOL4I
zogSqIozHUV8u+NIs2UuDqLL7WtAW5KCvC0oZhcagNYKt8ohGcXBRbaXMELepL9LSA32YfMKZCIx
2mZkFCdexo/uutSXocXoBuOZbD1pvVE/TWtFfFna0UEJfeerQU9EwwVvTtqhW33/JledlSCebgRA
CA6HZwVY7sT+qnTl+zcIhGkWEXAsj+sWqKKIuDAcujwhyxB/c4xyKf1CKZ1zVun9w7s3I/00qagA
3Ae4/+amsZYe3x0tJcaL1hhRuXjK64tSqGvyrGujOCoK7VxsoCFhg+MzJ+2DNgFYPLkLwCjY2ZEp
NDeIiKD+JFjQdH9QzeFv6S+1Pthu4ZgHpdGd/cnxBrHKc4QR5LbpoKpj42oxBx3N4PyxRWfvNa7q
4iBe3x2F4hBPLY5zqHtcnzaaSkJZezYJ2IryKe/1OFiq9Ei/fGcrSk4ukB/4MzoGmtejVE65VpUY
5rAWlv1t0avutQOD8E3pKga8vz923j1SRmqhNB25qrd0hNzsYqHYHtt+cFAkT3vTCrzIQud7SjOh
n9zW0t5/yBlPSoJR+aXfudkjrjen2GCSdtCn7yI8Hwt7fdGNoi2DAdjI7yO5T+pXZZOUAfWw/ki7
a295JYMbVRspwP/DSfSnwFaDXtMqYkFBoGjKz1ONPugpabFBDeyun9uDe2XnRFBD/wETpqSOoMX1
x6T8kLkLmP8wF96IoGPSKUOAFehan7VcX9qnps6aD07aaPHl/qfd2awyE+LGpo6PZPPm6JfSu9B2
FxWOj1GeetXJPjidbb0Xlo5OK2edJ+hHIWD7wmZ4gtKct1TwiqIJS9XsL1YiFQfV0T0Y6haazFi4
q3OV8eUoD23WcjQ7gYlmr4WpRYHPXxMqpOBIYnxUwSK9oNKwzOdyykozoACEFHwVVYqkCfaJn41a
d6SqsLfCXKwyrscWBvrl9bfNlsVOqEipoUAK0B8ydTzrSn/kd3U7CtpbksEMmgvbyi3SXAhrLots
UMMJLb23QendR81Bpf/+brm9CMDuEqLJ4h45xPY7ekkL7pwKbbh4IAtmTyv/autl/qOxlR4zezP9
+/54O7OCsyrrD0iaY+os//ynU1i3uHXSgzbDZamXf9HeXZbT4hnJUWB/G1Lw7FFdofwMi/4G0pF2
OqYaelWFaZ0ar6M9xC92pSRPRRa3n7Iiss5ZYukPhrCad58/gJO6lM7iq0lwx/UMx8HR2sqsRFhm
UXZ2rJUOPCIs3pf3LqTEZ6JjTrCJ08wWn5Mb1gIDFqfKwW6zC5DR6XU1nKNUTG7l63InhE48iSTB
BdjRln2i2UJ46jS0oaXY/aksnMIXi/ULQCyT6kd1dlBY87u2+sRn+Ov+BHfADYwtBfoJKWiIq5tc
3RKZOTSL2oauMoHzTiRRpHQdcYJlOvhV3Q8Xo6idE3V472QVWv3FQHvr/V8TXCrxIf0MHuUtYtSY
KAStjdLxKK/p7ItUHfLAXrvsyOjt9iDK6EmGbOTWVL83ByN1QI91pdLTV9Odb1DM+uVkx4vrYRdq
LsMpi/V2/Xh/iW+fRDJs4idq7tQQbtxsm9ycFbNtoIPRLPkI1qp2vosly5vTXNL6PbjHb0cj/IWD
TIpEsAY76/pg0BWqSm6FH52L+sHoV/3jwFWNmkp1WKffGUvWRRCfxWZdil5fj2W1sWfGaV6H7pQl
j7adwTqtyuJRWXXt4KW/vdGItKHnoI9Gxon08PVQKdfZxArXYa223clq5v7LOhTd5/uf6nZ7MArS
vnADJLXO22wPVW+rKIbDGeaOJk5VbSsvseWOobumyudSdNoBlmJnPNJmLhZeHiwOt+ZyebJGy6Cn
TWiI3kToPzWKxVfGGHdvQAJ5FsQWzM7LuyfJYOQPwIdkoLg58ZDH29LI7YbHwUHwtl+H5x54xTlq
hu4lb+zoYP/ffrof0jHMUbrlQla4/nRFngyUiumqYbz2W2b0yiVe2vl8f1K3LxGtMCkyBmraRnBu
sz/sCl2Q3gCVomadFiQoDHxu0Fp5qOLld0dLithvnMo903H+en/g2zNA5EBGS6ZHHRcu+/XsqtjU
I8RXgCGU1bi+eSRGv2attowfwMoa7z4FXNC8enCCJIZze+BmZ0prKOfU7No4D40lTYKWUvlBWnv7
wf5XPEvmtuA0t8LIRZuD0nKTNaymOZ5PUHLcLEDQfPbevRMhy4JwAFEP8IbE8nrt0mjK8UIa9DCb
5/KldJMx6Jyk/ZhjQXoaeSsP8rHbbwXaATw9TWXkSagOXo+nWHFmY0FkhKWt6B5WqkbVBHMkWu/R
rE3703t3Bl4LHDMgMRQjkES5Hs0SgLAzznXoiE4PViQBLrE1J299oSoHC7nzihMKESqD9eRQ3yhm
i6nXC29J+rAao+LRzXRIVHnS/9Xr8NVRKUzHU907ykmC0T7kQ5NWUE2MxTjfn/LOzgFhjAqxJFJS
hdkcBsXLEoU/GUA+5PWp74tcebXRwRIHV8rth0TqCnQpAZmUmtlmmakeZVVr5WOI2pBJE0qnjQgK
XnlK+kk7eBNu5wR+imIBtSToM+Rj158RSIVWDihFh8YaeyddbaZzTnji31+520wW5TjJCaWXIYlp
m82C8VKmj9jQhu1cK39MiTsvH3rKgQ95N8W/AnnLFESWreXIrkP++uvQE44a9RCohWQKcOOuZ2fY
reaIupnDdWq1h64ZpgfYwfm5q/P8g4KW4ruPIMJuXFyw18F58vZdj9c7uegI8bjBkqVEjiHrL1XX
macUHs1BaHvz4RDuAVUPgYBTQWK7eefGarYmWDwGS4qM+KhNzqUb0/y9W16OQv4Bj4ywi0f8ekKJ
VdoCzJIRkif9q7mt6+tj8+7XjUEkZlCiSLm6tqVb6iktap2pDdG1Ttpfm9IRZRxkTlKmD9pS2/+U
Q+3Nb3He59Vj3hiFexCo7Kwlkn7AgCkNyBR2c3O2dSbyscjV0KNneOlVxQ0MPdEO6ow3m1FKpEuX
PyoeBjnX5ovFHA1ohp4ajrSHXlNzhgunKV33aoo2PS/2FE/v3Y5MBTQr0SuFd/qjm8OdRmODg4ap
hbg3JL/j4eN+KtXcfStrPf/j/gnfWUJyZPkJ2TD2jeRcb5EINJGrhYPAnjFaepCfEHUO3u6dJcTb
iyYWXDiMxLYaN6lZRsQIjhXmnT1/SVJVC+a6Vk44ApZnZzKKy/1Z3dzENGLI+wkTbIJykvHr7R/1
yeJNS2eFiHLb3jk3Go2qm9uA+tdWZ8ye7g93u4g83wA6KAqRKlLcuB7OU1uj7zPNCj0iBlwUhY75
OGyl9vf/MA73IT1fUJgoXFyPo6YzqpowrsJBy8YPZSqIIpu6O3jGbj8WhTYgBzQqyTW4Pq5HiVqY
rk1T2CEH70moZX9SrCZsNVc5ZVn72/0p7XwpXhib4Jh3WdJgrgdTI7dN3Xq0pH11ejI8pcDXUq+Q
7W+PmEY7Q+HCQlmW+5enZYtmi6Pe9UZ7ccJCAVD0V2k4Ff4XjYridDpQljoItHaWkUYgUB8qJ7QF
t7C9YUyc3EIePrSpZz/T/HKEr3l98WDHKvD0XihHrYqdCbKIRHXcGPy9TWkajwjKths3tOthuvRK
NlyiAjezaRTvRhTJbpakKCDDBUVsC/Ps7cJq1GViqLTH4wOFNmM8o2mDDWddF+rBPb83MWB3EpZC
+ZpxrzcJ0hDVuAy2F+oRCjqD0v6SOmnx2On6wUHeGYiJSUk6nky4/5s4INVEbGfjGIUlFIVwTt3R
OveiE1/NPlaO7PR2BwPpyF8ALEE9Xs8KbllRJvgVokZhN6afRu7wh9IVoDnAb//57mMGhk5WKXjE
SAo3E5uSWE0Ix6Mw0635NNdN/SgcILKKsE/3R7oJGUlhKJkZkkon3dY2twdg/rZxWi0KbVFnv1HW
t17QXdfOVTsvpy7r14cm9pLH+4PKpbqKF+WgUqsQ4X3KJNsm3VoVNna7DFoqhn7JHfq3aeYe6cff
nmjuD+klokpsFLjYzQdLuZ3G0eIVW8s/6mn9BpwaAdVaOP6Stn/dn9Lt7mAwV9bnqWRDJNjs+Sx2
W2VIuYVjrY3OWmtVTxSEm0djzZIDmNnt6smhJDoE5CN1ZTnvn+ry1uj1wzIpFjTrdFXPEf/nDMqY
DLjvz2lvIND26DyyeLLlcD1QE5uJiIbCgUFuLo9FYlmPXDBHJia3O5A+KoUyWZkja9ne84Lm1Dy7
pSMrEYWPDSYi/M2fs64+Wb33EdLYt/uz+uEdeL374HlABgYWCEwVNtX1tEqltdO0nZww1ca3IROn
rFlQsIf4Nr546nBJzQ59IsrT9eq9OdUUB61jHBFd5H64+RHEqT8MVbj8NyccihhXFjTV0EbzDveO
oi0CnerkYykS5DBrhJhPedIsfuSMw+f7K7CzV8GIy3hBmn6RQV0vQJYrptVHtSP3qvDBwCiP0OpR
cxP5kd3Z3lB8VKkaIbE9N2ewFglOuKsTZqDhn109tymh0QKspkg7uMl2disn6gerEcTbzZ2ZNZWD
aQwrWotc/F3C9/lXOO275R8J57hNeHGAS7F4m7UjOertGjOvMJ+T/GPtTMmbyAblIBi5nQtjYGlI
YMDJQzfz+gsVUbMWVr5kL0j7GrCtmJEamEk9Hcku7gxEwC3vSTYikOPNEQf9246TMLMXIDUqkhBK
cUIAUPffu+GoTEM4ZRDwdNigXE8nVRai8NjKXvq5m89oKqzBMJraAx0N8R+GkmkEIHuAozccCCOp
F5Ts6vwlKRwtf55tJxoDmgqr8Vi1UXlECr99Y7hCMKMlIpB8ta1K51AiXsurnL+gbFHb/toZTaAI
y3iLuwLEXkkY9O5LWY4oRZaINbjE1Ou1xKkgyfN2yl9YZoHNvLecMxKogxf69txej7Ipqka5Dj1G
6/MXEBAeur52eoIt2ftNmxYHEzoaanMd10pbixT/kBfVavoXdxX6B6Mduo+LswzvrXzTsMAgGz9Z
S0K7tv6dldOQhBkMNccolsXZ5PgdeNyDi2h3T/CsyGCbDb8FcSoUWbO6V/OXMVMVH0vLh7l3EAex
XwfRN++uPTAl0hb6FrK1vL0psLizsq4x8peJGDvwynE5R9GQPrvZdPShdudlSyAFgcctKK6e67nk
yspfUmN9K4rsBE39eUg0KxBjdERDvn0fKXrL4oMO61RCEK63+TAupVNRPnypVyv55nTdavg6Tiaa
n2ndZPhjJdU0vHkc5tNaOIfCh3u7EiEbOVdue6DN1+M3KoQBoyzyF9EqBvve7kWQg5Prg5Eqz8ER
2LmFZRuNqAR3OgjR8s9/iuh6HDcKkXGmexRU3wi46weK69HD/Vt4dxSgzHStcW8G93o9ip249jzg
dvaSTrOHQbeZPs79eFRl3Fk41JGJ7CFdOFSEN0+Xsag6tRWNC7hG2SuNnBWR6chF6c45ZKHtjSUR
IxLDQGVT3WySpDbLIi6W4mVsF08/a2UT/+lEUbf6y+jVczA0Ne9m5djwz1rkd/+tYCNpgVY6Kl16
JEFfa8Va/x1E5b3VmespPm+7ar47XgfKjdgZVwG3Dn2q63VfB1UblCLKX3JKXN8BNbfnaVKGP+9/
3Z3TCc6J+iOVT7CT2+JqNittiupj/rIo9q+5kT664DlPK56Hca4ffeS9rUQNiOYv2ADwSJuFb5Ok
XGtRFS+J7taXdqilbMQC2OPgNd8dR25WYlXJ5NxkpzYbVcvdtnhplag4Jcgp+4mTmqf7S7e3jdBz
kssG5gHA7/UHapOpSfuhKV7SxnibTUXB6Ues/rjE78+oSOrBOMjWOaizLZustjyhTKNZvChrPp1K
z1kuS5nMl/vz2Vs16VMudVtklLCZT1E1SU/9s3ipvK48lUsxIs5qmN//wyg8L1yOsjuyPei8oEaC
bkjxAlCyvkxuLs7mAO7n/zXKVi2N4q/a6LFSvMDwToNp7IhS++VIX2NvxWRTV3rG8IZuaztOzBST
hlF6JGKDesx1bgJ0t+/PZWefkd4CLuBvWlfbJuBkVYo51PnyvJSxwPYN54PxVc2N8ssyx8aRvvPu
aPLSke0pFUTK9a52kjQ1bVRan7sJvrPvVqYdRFpunLrUVH9//8xsCQShoEmqt9UnSawiyuiCLM96
6/YPoIbzwtdZz9+1IhkPnjH5u68zZ9lHJR8BfS0LIJu7p1GnpRoba31OMqDeQAr6vH8Z3Ultzrkd
peY5V4pWDVz8Xo+CktttIn1WbE8iUOiMbK+9tVhrExS7/mzilP7NmtBAzCwYD/cX83YUWE7IqLJX
PEDB22JtLmbBemKyocf2etGjpX5StbF5L8QL0LGMBfBYkdIe21hY0SqxxuaAkSOaFx9rLNefBqXR
LqikH73Tt19M5spSwO5HGrhlbsX4KS6zIx38itIJjMYu/9SV1vwwmLF70hZF+8sejXeD9JgfNn50
GmnwUF/aRDs6ZOtlzpkffcx09e3BG076wucLxhQEvTOOY3JwvnfnCfuTUioTpb55feLcJoKwK73A
jXRS/Xh2EgiZmDcIDDMv1HQXP7PtL+/eLMQW6N+ipmOYN03dcogsXUzYUaSzPb0oUz984CF+tw0Z
ZXyocIAdZZkdpM31zDz6ck5ZqoySKOC37VR/NCK1fbg/lx/XxPXRRl0NzwAeSEmv2OIXPDet1FhB
QL3ozG76JU+MokK0uxbdlxIIXfok23mTX6Z1P/oR9MZhCtbMRPXNalVkyYnMyyjotEX+ax2d5jcv
BXsbqknrTL7hVaI4m0bRCx9cv2ehOpiWQwCwPz96tm4vX2bCRpCtbljV2yd4RYiqNh1m0rUGxm0Y
F5j/4qOMj2mXr/WhSvvOlSEzJUDoUlEJ/dLN94mGykusKglXa7bV84CoWfvoqXHrPthRp2kv44Ry
djhq5uB9RTmvip/4hSUVmDWluo8yblWBSbaUNjAWDHhL34qWNUYgUZm+6IMzKIG7GFH1mg5C79/6
PJqyQHTqrP6R2mUZPdlmW09ICyDy/3Xqa298d0tJCv6RH1G41Gixby59axFrq3ZqHuZNSR7dL+ml
8uLiraOMdr6/C28DaR5NiEoUvEFSE9hcryU+J0i6ZKIIe8+cYX2txVkIVwVDwO6J6vXd1jWg9iFm
gP6jngNxb3O23MbL1Uhfi3CMhChPqxUV7qnHuuKzrmeWehBP/TBUuD5jsD0RjQcgjScxMvLX04to
ONKhYLgSE4y+8tehNYbfXEB6zmnIKXRXPtrWngPhxkQCzO+yzoqDyVLd5iOW7aAcMm1IvxvCRryW
Tn1nX/Is1oyXZG5Rj8Euw6u+emmmz6cmdvR/8KGNSijVVgXnPjaU5Gz31Gp/LXSSsYtirPAy5oTU
/s2qRu8f6k1t5uv8Hi9ch0XtHgoUnMeDb3xzXtBVoOcloYk8tPBerxcBkmmVLXWVhePcm/7iKNkp
94ojpOAtoA6kF/uVsoxk89J/vR6ma/o1N0wobwJ/lPMiNISTrcq6ZCIq/TFOdB+zG/yQKgsBHrqL
D92ypgdwmNupQu3FD/oHFIYSw+Y3JF1dEd4CzUeMQX/Spqj7RUuS7pf7h+bmvqOshsSURCiS30An
vp7p4CHrgFiFQBY0ak6LuzRBVkb6g6UmR52TnQnBzORlB6konVk32U1dGx3WF7YIm0L/3lu5iYQL
HjH35yP/I1enhPmQdVKKhoktC2zX88nLpHHjdRUhRyE3z83KET1FZmoZJ6XtJutJpXJgnydKHX/T
4ssXv+sM5egVkd9m+yvQNmF4+GnMdHPrIajVtY6N3HbZ1vWblY7Zw5yV0wO2jBag3cGJH6rZLf7J
J1s9ABrd3IJkqVKXD6oBoCYaEdcLsFBDNQXGbGGUDN/G3Bw+REP31Wpd41nNkuLgVpLnbTNR6fHN
i0kWJu3mr0dDzzQylTTtQ6UW9mOkGtDOm6xGUz+ty6gLlqkayZeFux7dh7fzhMYp++xo6YEh3kpE
oZ1nYWGEAEopUOh8mpyc6ba6llzGdmyKZxHVbXtw+9x+VsaU7RAiYomD2x6WEme3PovmsFtHopai
mhT1tRJ4XKWnTm3d7nWM+qX+0DRJ/rWuu3W53N/dt6eVOIGMnbgNUSyKZ9fLLRU7tGm2pQ6RZn3L
C099MtUV2hXudgcP9+1pRUqdqxbtZaJU2rzXQ3Ez6k0cIQdU6On0xRyy5cMCdOggmdlZUVnsABQK
5RfK2mZC9LAUoRbcovaSW0qAyJfa+4oDi+Vc1eMiQqyjnOiTIEkcfZVKa3lwy95uIwIvkMTsYIiA
CNtcT3MYNLMrahircEkVWQjJ7S6oY7tMXyEQIdIpIA0dcTBuP6NMMkhtEJVFq2IbZHooB4K37dYw
zsf6FA+T53sqsED4Hl/fu2G4fSiCw3rCCujGuT5e5wEVFg0KaWrZj4hCdGej1eIHrZnNg+z39irA
K5PWHRuUE0m2fb2S4NzMKl9aLXQKK0Kna9A7yCyL/pnQMP1saGP1NilacnAkd5aSc4i0KhR8MBVb
9JeFBtKy9oBGvalzHxH/iBZ/TlvxKanRT7y/mLebFbQSyyntWrnqtleOI0XQitbSw7WkkI5PhJaQ
5idoEF9a6S4exEk+DB9srZx+j6daO+og7syVzERy5P8Xmrg5kk6k55B31Tg0pcWXudCJx0Nofqow
hDw4l4B7+VzXN/uPOoM0myQzJsa4/pza2C/VGs9lCAVprD7UypgNftxZyar5do8C23MsxjU7xZrW
dU9cl6oT6F1iKr8WVZrFX9oBCmpogh74MnYIEjbBZK8qWmaTWWXdqXejNT07ntSqTb1sLL7akU3f
dSz8riJBTdhFX0krRSCD3WCdY9PxB1PJL+hjlM85j7t7yee2+wUUhBLkNlLB5Rj/4ZrJ6Ocpwg9Y
ezuFhoQ7ihC+ObZDUBdW0ftdLso6KCfbOXX28nebW/UrrUwn/6iZqWZgOjVmb1XvzI+eVZhPXW9F
2Slq1IujeGt3xiYvg2W+9p0HBA85XN8WEdVatTG0rOXHC/ejKJpRBKXXxlPiGyBw3aBTPOfZwrwT
yk6/vJSGPi3BMCzKv6IfidNjyMnfpTd5FMyp5r1Vbn9JJ1BJSMG3vjtoxS+iN8jv3HVcjcDhQfXj
tU0eDGQmh4B81rV95M2+V5Fm+L2OIG9kT9bZJWSc/bWp1AU4Gs4bS2SsIJys5pQ6McfERcnIjyJ7
DiZcQYagr+2LsRRoR5qVenJ5RpUAEhxQ8yrDp/avgX/hu7m0GHV2YslNf/D0vAqMLEmycy6Gbnh2
0bGaAgQUm8Yf89VzHgu9h1Rul5HVP6TxWoqTkSNHcsa1I9YeqTJFv5nqnIgTH2fgBFfDMPNTk3Ut
/aRDESLoTFXpnwYtrpaLupRrd3B73ZwtIJZwgiiBojoIEXbzEK2DNTeYPcJM6NyE1hO4g1/0rMtM
f3LU7sv9i+TmbeU9hWQFRtZEzYa75PpseUmj6ZM5mKFC1fJsZcO3oiqPlNhvImGoMRD8qCHThkGb
aBODxvaSqXwTl/s4RbfRoDQTB6u5dkxpLdxP6uLWUeCao+BbN0pefVSqRk0OAsSb91X+CsxW+QFA
xG54/LVbGwrNSzecTZcOd6zS8/NE92o1GW7lHi6T95f29jsS4KIaqeGGRGXtxspkGnokZAe027QO
hVAnntO/kirymhOF9vbT/cFuvyMgZ1kFoN8sBWc2F7La9q2aUMEJR73KAwd62Wmu6iM89c0owN2l
wqt0aAHfvCU3Uku24pgLI+zqDMdLs427BDB/VHkH3+pm7RBBIBOEy+swInnC9bY06mKMorK2QgUz
LjsozDz+Oo6G+Ke35vQA/L4zFnhmHjIJxUJ5Qv75T53zxarHZExdA8uerl0DBNE6+2nJCl074eR5
qMXy41NcPWdApCh1oO1HNEu4sDkNyiTrRuVASTFuxoGS4uhFvpqXw/TBixIsT5es9D4DMUnTR73V
qXlbq1uOz1Zpjf1J4Flhv9YxMdvzijVkerDyN7ETv45+H0YDMmtlYa5XwxVxLnj44VFQDD7j1JS8
CqHOIPuUmoLP7DSvpYCtdZAs3xxOmfezgSUeCYTNVittpncW4+Blh8ucOA+l8Irpt3huC+dhaKKx
PpPLr+/tqUOpIG+jIAjs6nYzt3kaddkQ19yzYx5dctPBVKxb3engHriJ1cDV0EllZ6FNAXFps6KD
WSXuGGVLWFZadE7h3vvZNP7tNbn3xTEWxAzqyPwUV9NRr/D2tErdVkrH7G1+wY/S0k8b28jyHJ5u
o4Rjb9ph10/ZM8DVd9ceqdRAmwVNjLAQCL1NdDZYqSu0KAOpj98L+9jqvzpDG72t3qEVz+3exMAR
y2xIAZJ9s0WCeuXQ9ZXTeiSCefF5GBz3Ial699K6U3dyejX6x86PdCluN+YPdws+HL00qRl2fR6G
vk+bhQ4RAObEeCNbKjBHmzSnOLndoiwPiSJK7707huoqTXGwHjK5Z+dcj1nRrKhMa/JCS9Oab/06
O49GKsoA+A3ezHZcFI9tXuR/NlWvHQQfO3uGoWkDSZ15RAQ3m7VsJwqxo+mFUR7pZ7yhjbOXz8Z/
GYWOGtU+VhTi9fUEIWSlndpZXlhSuPYnJTL9Dl2ag2W8vdix0+O1otckq+Luppc2q2Ofo8LshbMe
1QGCU+5JNJN4sWtq5O98fvliDEB6QnWU/7nZJU4ze+NqA+ntykz7k9pi81pVZfLv/VFubhJGQamV
qxlUKuhkGWf9dKCdpK771ZP7nxr4+t3ByeODsXbV9L1YErcLFIf492KiK4LmoaKV3+8Pv7c3uGc5
BjKS4mq5Hn5p6kGth9jjoYzSoCsxK1HXYT54gG6CRSbJlQK3gzGgIctf8dMki6VZJ3RK3LBAH8M8
2YnTgZ3L12Twh0L1Mj/FFetPo+nblV4lTEdQAvl0hLLZ+RWgUkxCN6ruKHFsjiAxOGTF/+HsvHbk
NtZ2fUUEmMMpO81Mc6RRsCzphJATcyiSxXT1++H8B1vNJoaYZSxYC7Dh6mKlL7yBNOvayt61Troc
y49SnSfVj83BC4xWxp6fp/o8H1EIj/U/zSLGivjdH3yR5qVZSkkIb81Vn0VTKm4H2XpXb0rKkxmG
KIt5ZbczysYNx9VGlEXRC0rauk6thM5Q643LYXT70sfD/EcVaomvGdUPbXLe/9DTgwP+zpW5tBnX
geqUhHo6oSYKR65XP0DniB4A6XYfjAYzNccM94iaG5fAUuonVl2az5Abb7dTnUUxZbc0vPYY3yFF
ADkpHRLPdxp73ingvX6p28gOUDCBMcwQPCeBt96OFY0qqiK4dQbt6M7tMePNXORu8EP1o6w0Po1O
FuZnG2Hb//oKOYKPthe7ia+0aKXmsd73h9hA1//Ya0Pd/1mVWSu+qXNGpB2jkFv4Ze1OzlGNvMj6
WPN5x49ahVP9ZTad8RdhnVVcir6U6bFH/EMNZNG51TGbQlp0I57i8ihtTCceil6gY20MLaYQes9Z
9nvRdB+GTonMg+bMqeZnnozSF1OWDrgYq7GTS007YzxoMDG6Yw9m0j3mRWiYp6Edy79zBw3/yxw1
Rs8hNfvq4Cma9b3HZbr0B68zxVGFiQLyTqlS8TAZ9lz5wrMjiZL8cjlr2TxOT0PpIMvr1ERmO3v8
/uYk+wTAtORHC0VhVVvtG1UCRYda5UZqMDi9frDb3KDIo6G8nqI387IAc55pYu8Zum/ELK/ESe5N
sgugD7d7gmAXkGjN6YJyPZ3Q3hhKWpNq9ixlIk+Za8wvWpi50U48vXFXg2Og6QJtZqmZrbZ9NiCO
OcSdclUbL2m+qTiasAkHXSl2ouj7Lwtki4uDvN5aGsKrLwv1b4i1po+C2A3F50L0YXK0hm7KH7om
dLPY1+lZdr5VusL51LuQBXdKoRszJe2FhoSsOO2tNRUL10mnd0QE+1DK9Fs1qebJqHp7pwq5NQqM
zUW6fLlM1nynMbPxW+UoX4fJjE5JPCYH02zf3VRBe4PcnXoMsRddiFXE4nmChKWF1Nj2TTn4upPP
D+jsjNFBEeWendz9zuQJZz6InEIhA3N3uzNxYDQHURVR0EajDHpsmo79yJ7MCyN+pABVfcdda89R
9v47whVDk5K2OXHSnSxAM49eXvVuFGjkkwevayICM/FuNO7Cv0ZGkcrWoumzxvxmdBiaPrajIGki
7dEs3PYPj96GH+sDZde3H+mNz0hERjMZgjnFirVwI4XnCKSREQVmNh8qu/sbbRT8Waru0aaKdXSV
nQN3/6AxN5o2gD8X6ZK1Rl/i5lochlkceIOrRn6UJ/mBLqH5zROE0W/P7T404Cmja7xYM1GxWO/6
KKuUWWB/G1idQwtlHr+jKPVPaKu9DwtrzxnpFU56+35S+cJaDRg1eTmtjdsdOTrIItVNqFwHV2jp
QS5p89W2+kjlsUgU9UeY9dycaHzH2SECroRkNKCy6tIjCaX6bZxr5kXLLKs7dfRcfiBPTGOiG/QK
Faeqc5WDbU5V/c/bH2ljQRYRJ34vXSfy39VVa6O27hitsBGVR1meDvs/KeCpp0TPd+Lv+6uWihFc
BW5zNKooztx+nsnjeey9zL52QBYgQdJX+kyQMA6HWHGNj1g5yOtYCPtFmHH799uT3Di3yPmClUDy
+bVwdTu2axaZPQ4IDZD7Jue0s1Wfqp+3s982PiWCIWw4Wj2gatbAopn+Zi9gSF+TxLGfi0mlaQED
e/gO3ST88/0z4itCXCSZWfCWtzMSY64TFNgOFaepPEVl2T7Vhrt3o299N4QuEEJmCKowqy0t0rEU
5Ri711rSq6kBIRBumHvhzcY5pSRLIx5fuEXBbzWX1gD71aJ0j8PM8FMR86exXoQWyR18QyCm+f4v
xz7kYuCaJU9bPflxWqfWHPXuFeNe90FWqXGqFWsP4bC1FxAJgT1F3x+dldUoda8XaGMKmgaWM/4x
0SVySXj9AVmI/96ezz3GCoQVSlCgmF85FWsXTq8YIrtSdPdq4nFR+4j/lPnRc2X3WFqOjI5Gkw3f
q5480yfwTytAaF2bHFQbeazT279la7/wM3D3W/JfMLm3u3Ko3LLL5exeY0XRyPai6WDalfvw9ihb
35Z3n24M1U8P+YTbUdomduDb2Ey4T3tfsYfukoel9J152Mu/trYm0HBy2EVtgM7/7VBpaIx1bdCY
ABPZ/FG4anfVe1P+ibCl7ruV7n16e2obz/HipkraYBLdcOZux5P6NFh5Xnu4iXTzsFAwxEM1ayAp
4qr7QnO2OMSyfrcA/yLXQO68qBDQIVkj5JJWq7RxXMRR3BR5o1Aqz0NVVCfXFtH/cG8tTXBaFSQ0
aA/fTnCAmRnGIadv7mmXRlrnHNq53nOg29qH9GAAzOIjspQ+b0cRSRQPVsM+1MZ2eFLKLD5Bw9+L
Brc2xyJqt5w7eFPrVkiE7m1UFyO3Y89uH8qkf0niqnweHbV8iKKy/vftzbG178mLF9ELjzrdWvSt
1oVH7stBTwmuHqZIs75OKsKIdmwa57eHel2HVTBD9QhE42sPkCnefsHYRUIpnFXvalgjRnH8nPxF
ep2h+fM8mN2hcBxZfGiaSot9VzHQSdSFmBU/qpT0BXU/41vX26X2NGVZ/tWz0vxbZFrT9xoJlu9l
WE0vsFaiH6nZpeqhapU/KYXq5yJMAR203lBfhlBY44PZ1XlxqvGCRnc/y2fnxFnQvpu526nH1k07
HHeSgtqalhXmDv7vlfS2/gQL1oeeB1KM3K+3n8CJYG7KkHRGz2PXE36ej6r008YA8ItYhkWViZbl
GP1y9dw2fsbYoLtHo7JMSJQJYIeriiZsyRsGUOPzkA+2OGBkFj3Ay6gxP2rKuT6HbZuGj6XatfGL
mSv5f28v4/2OWVg00BSBZhHer7VtGrjKoqVJFNSGnXwdEjP03WyeA/yWup1LeSO8Q3kCZtdSf1/E
B26/lh47JShoLuVRL2bADHqkISg5jA9NNVWZXyeD+yjHqT9pehW+v15gUFjmggbTTMlxzb5S0cea
a6rYV7eC6eKlCA8QYL8/TiE+oX0DOIowFqTd7RSzzIKYNMI0H7NxpgZHrRkshi674piWSU3gKvP3
t5KJIRDIQuIJPOpd08hximYuxwgmY0txyW7L5JJWQvHHGouztzfL/XUGQptrDKADqG11Td5R8WYv
VNybg5RmEWD/qT2B0ZSPbjUaxyrLx50Ddn9JA3gFmK0yKuaFa2BUFIWm107L58zH/hRTVj1i57YX
kmzMil4DAnR0hanzrBet0iY1m6o4D6wsmXDoNC9TToFuLMKz4o7OTnC5NRowukWAlGsDaaLbLTIQ
J1eeXoHN0DJ5FGqTnvVSQwBeEz/twmrOby/ZK1329o5CDRpKCZTdpVqwVrTMRpItkQxFYBidnl4o
TYCsUiDwtQ+h6RZpkLdVVT+NJrwFf5yhHxyHyfLMQ6ym5i88mF33NKhVm5/suQFZ5DRT82GAhwH6
OEuHvyrVqBrqpkXiUAktxuKviUChObqDbH+ZNdVi1Aik89XSeJmOxVh5yR8xoJj5hSBmao5wYjL1
pGfIeZ0qJZKfZWNrwhfDpDd+MXI7HQwxzv9EbPTen/vOfbFBreIwqYv+qzRN+M4WqVt6sSt4wsed
z8dqrL4eWRpZB5H6YuS6euRGJdZnE7ftgA5GfNCMuT8WVTGf3h5l6xJegLlLd5m6wFrKTAPaUktL
lEGkWNZXXRndb+EQVt87M3k3K50OAU1X/kedj5hkOXK/dZ90b+RSErIM1Ei3fPQN0pPVqXuSL5sT
IiSgv0pP4k62L3GklwPTLIMJmfwzUp3JqQRReC7kbkKxNRQE14WEgHQOWcXthBTFTlB/asogTsL5
ouApgkCsyC41JIydZdq4jkhCl37Vgk0HTnM7VFx6hRIrRhkg0irPje2GZ5Mi8M6W25zQb6OsmqDU
m6u0KsYyUNA7/0sOQGja3tEuoz6lO/fr1lDU9RaALdWdO7eUNilbFfVvNkPbfcY3Ev++LooP49jv
GTRtfbrfw4xVUJ+N2QDEkDAjivTsCg4hOeSe4j29fY42R2Ffw78k9bsjKkRGrAoFj/jAwCjbJ9dU
D7aSuJf3j8IAgN9ogyFstIpjRN+ndq8bVZDndnhS8Cc6NV255065sTYwWpgGsQrF/3XXkpJBnIhS
K4OCVpNPQ3x4KNzmswiV/N0NBiRkAK2CW6TDT0q02tYa9aFOuhzWcuwTGqRa9Bhl0t1ZnO0J/f9h
VlsgjN3OtVq1DHo7/0dLHf2BJGDw0e7ac4jcGgk8BFUvWJ4G4rK3E0LrsGomqZRBKhP3DEWp7g6p
EVkvQAxTd+c93xgMAiRJHjcdO3xtcwbsK0nzxq4D3c37S5Igo1LVIv9RC2dPImwJDVaPER17RK2W
x4jdt2z/3+5up4281BOxCBYpDtSGR+1j1032VUyZdtCLxApytzH3AoiNQRdt70UbVafMvopXqko4
kdt3IsAWWOnPnR2F8hi3Xv/l7VN1D0jAR41KzQKffi2J3U4uJyvSm8kuyTzGl7EViG2qv7K6gkqZ
PqWVkfjRNH3Bsvvb2+Nu3BlLdWxBI6GVANnndly3VaYxDdsqoGpV/Ckmmbzgu1OedkZZLoXbtSOO
AD+DjNyCkVtDHRJ7HvKYEx0kU9Lpn/VytqNDbXLRU1ss6+biqmEqPw21EZvP0gIe6HdmH3UHj7dm
DPAwTuMP+kwT46kr9NF7Lvuobz5Fukyq5zlEisyfxzluUeeX/TfggOJvz0vT6Kky56i42hRpnYsh
8ZDHPtSqCWMilvzkCQCYwPWgQF1VkNjaQR1a0qJBquHPeDAL21fdKfrX6Ue8krS6r8SXwannT7pV
5P15zk3lc06pCrPZNk3+80Qd90c7TPXvWt0N8bFxBlvu5JH3J45PCQYJA6MFS7nuoijI89IZzqtg
yqGNO9LuDtKC25BlZrVzuO83x+1QqxMX53PTJWZSBbHhZCeMzruTgN777iPGKBS1FzQXr/C6kiLG
EcFET5CDh5Fy0VLDONS4w/wPo1DV5uWC04ynpX270aUp4wSjN8ElMc3OQ2/EY42yxGSnOx9t+Q+t
tzrX3vKokJCSDd8ONLLVQqthq4eZ0A6NO7ZHMQ64wZtKIx9xJ561ndO1tSO4gRfmLqVlmgS3I7Zu
nvQdSW9gxp37j+Wk4ptRdZXqW7Qidj7ja7/zbnqgTXHZIRS8Y306XpwZStcI9AKEhX2flbX1p9Gt
4+lM+tR8l1oo66/uhNIUFSlbK49tZ07jxQrd5E+RFLXqw0NWy6NbitSDIGDPyBfPTfwjh37hHVzB
23uAnKEbNFc9qz9k3ZwPX22zzx2/6zvLPcczvAJfduXkfebizqaLiVyrfohk1EEopiY2+aabWOal
i+xG+hWXqDzi0Dwrh6jWnMnH6k+vjiUGZJHru1Qo5KPqjHN21Ms4zd799EOghHWI0BKYN9oQt+vD
R1gci2bWJ0nqE0VK5ZR5aebz0O2JIGxsPrr+CxCGZJdG/CpGr+Dg2F1tiqCZ8PjI2x5V6Nbo6UzN
6mXOo/eD61FcQFoe5a3F8nctKeZEekzvcBSBlZbZXzPCYtKvo7qhca0kyh4WeeM+YmqLMjRCTEsH
8fZDJigH2XXCaKo6tweIY+nBiUNtp8xzH2cwJwdwLNjSBTuxqmJ5FFqajFA6GGnWfGaTVt8yKYYj
t1TmD0Y0Pzexl//79gu5cYaXPNsBqPFaHFm9w8YwZ1qSMKiVj7rfq7nkDLj/mMUwH/+HkdiGxDNs
EuRabj9i6YkxrKQrgqibgOOhYyGsj0mBQdLJTHhadjb/1poRYLBe6KFTLF8FUNSr0lRFyyeY1SE8
GZggfdS8ec8gcmvNaEAtTt0L/2zdafBSMw2tom4CT6iz9bcFNW3w8zbBLTSt3coLsPo23ZNCBLYH
oriP3AAYEj+x+yEDkYXffs9Mm3GcHZwm6PW+/JnxPo+Rr8AzVHwlqrTMj8u2Q9goTbPZNyJHafwk
M2J759nZ2kAQHYgIaE8togS3P6PRtSru27wJLK0yz3VjVp/CwRQfrTlpHt/eQVtLSoOF1I/6xuIm
dDtUlyA2jw1ME4jM68NLZMW6fR5DFAhObw+0dZth1LggExZa8bqP2UgNcXHLYlUhbz5FudKBCxG9
ePL0af5mA7fcAd9sDIgOGu3Z5fQvDf3bmdnKPEOOaUWQOj0gHyP5y4vLzHejLAGjvAc621gyLmkq
yTTZmd+6nmyF0QDkgnehUgzxKc6EPCVt636S5rgXNG4s2fIe0OxbRDdBSN5OrE4x4dIHrheQgwCb
MzX3x7I3379eiCPy/IC6IMha99+KPNEG+oq8PrziX6h1zHSAkkr/YA2j/QeybHv09vueCrWv/z/g
uvs8g4lAsckWQVdpObFI/KnK8y8zYG4Q1c9gt/4TnrXTgd76lKQyZDJ0HQjCV6+5TEo+oeMwyVnR
msM0zV5xQFpJe38JhMtkAbqBCKISsr45NSNMyo78J2g8aKlh3Sl+KLTyMExir867cX0yFBhB+Fnw
KdbmUkoyKU04Fk0ga4NeuqsOU+CFWfJY1FP2NKV6dyrUcA8CsjUqmSe1CuAzUMNWm9IJLSdMx7gN
ysmJHmTWaufIHLqz1E0ZmH0rHuyh2ItYtgelg0PfD0XPdblnKLLIM/OwCUo6HI+NmHtfl6G5KNs1
x6Tk3c2r3c7Rvek13xVdcwA13JpUSVaPhDYZKRCzqg36WYjmHCpZ/ejyqT+hNw5y167aEgGKvDw2
qpGBqXbtLICQhBdbYsE3f/ta3bh3AE9osDzgJy4wzdvLII3gjvBk82NKG6CGGI8dIONDhGXsDqx2
42Oj6YfYBSw1uM7rtzHs57wZELwLhnbIfyWGGv3EirF+gqWfvniG0hCEVNHl7eltHFD6ZnRYEWfm
7KwlcUzRE2mYVRco5px9mMvSeYJPXu6M8ppn3yZClBGQnF0qNqj2ruemewNGnCZf0RZ1cypGLUcc
v7ERa8B5FC/WFNZ6Ph/zLOmeaFBOx6LLp6Oel/LcFRK1MERYi/etLMRy/BOWBvPSyqacuQr/29ke
7LRz5FV1qawYYV0+prMXX61hfif7cBkK4DnZ+uI0zB+roZI6AaDaJOMVWUjF1z0t8vm37fO71vJ1
lIUtTwjAd0bW7Xar5thYG84oxqtq5OohttTmTOgz7UT8ayQDwyzCeLBWuIhoTq5Li1AUsq5Jkvlq
tFSBg9yr4+YyNJPDXUibAJS71rbVQ22WRnGysSv9lSit3WOG00u0Kmjh/WPn6Vx+Ko14jgu/Szr7
Rwaf1zgZZukEOLZq1SmDpNGc2kh13mkts/x+ZgB7jD44liXrEgr9VFerJ2u6lqNN5R8uRsRvkKCy
CiPf2fiv1ju/bfxlMM400D2eJXb+WgnXoxJqql1qXGtbgy9GhaxBPnhCh4R9QJ/fRjeuzdOHlKKZ
7uca9eEzlmCqOGh6WskjLkLWPy2PUffHUNR28jFSsz47mqKMkU1VovniTVPv+JmmyG+dPoiMtCu3
G90vuto1Tm3SNdm3XpsVcTQt2WlnI0auhLGntNqZ7OqqpM2lop+DBdGi9QVqf9UcqEObEjP2VEHf
u0hJSNn5nTP+aGdd7sROGyMtXRXk9qjg0PJY/vlv1e2ig3rvFnobUDoSvMDqT1M0tIoi5fj2kXL4
D62WDy78UnGg5gbXcPUU2TB60zrPzKvhIe4CnyftjrOiRodcD61PvZEUf1dW806Xl2XTIGm9wKgN
pkcmeDu9QaKRotS6cSUD02zfBB15mWH9Fb7Z7pJyVi/A62B0CCDaw+SgSLp8gt++pWW0rZels3lF
MszgVo7nI0TqZqdxtEoWGGXx2OAF4NyRCa2nBF9fF07imNcJacxHs4+jL0Zuus9Wos0P2P8OO/yz
rfEAdC5kPo44m/F2Vknujah8IJqQJKHtA1uqnjQ7SR8NGYE3KJs9wb5VcP06P5eGCw4i1Kwg9N2O
F3ZeW6ETZV35RfEPlN6Gc0276rGCqOhXqPN8oD8/n1uU63eesXW49H9DY8/ySjsCerlawLbSXUiu
eAgKJWl8jmV86cLx3xalrschiYug0azkWJOSXbLQK3G59PB7mPjub5+Vu0O5SIUt/W6P5BP3+dWu
7Upo2A01ROjSuX2m8DAeQngnR6Wu9lrEqzLC65QXpTdEnxaxrnVS3beeWs0isq4NEZtf5JV6TIqq
PBZDpT7ojbxKycBTV+D+F1fRTpVmY61pf8LZASsDA2Btr1nAe8mtTseHsprtg0j0/sIR4sNaaYcQ
UB2f4LEju5TJaefeW6Ozl4nfDL3aZrJuWlsRsX1thBhOnTYhOZKp1kdTr53zDML+ELLsT/1QykMr
ZHQxo3cCrV5/Anf8orkF7/mOiGvC9s1qN7WvSVrYZ6Fp8hC3Ylfrc3ksbm9eml+Q1XlNEEug27c6
UAT0FRqn6lVo9uic+yakyNAJbBBPfRKrle8g8Fn7eptoH81W9OOx7+icHRrPKbrDbGN0tpPL3i87
BCp6IiiIk83qa0ZrriP92eWGem3j+jrztI5PRus8Ez/j2+1YH1L0MnZirfu7mUIE+3z5zgAv1s8P
GOsJcU6Tj1BY+UlRY83HyHDcuUHuTxNXJAHqArekR7GuS89ZLmjthcZ1ktZwkLXsH1uwvMcyD6Nz
BSAanfu5/oVOFQX5uN9TqNuY5PK+Lngmg7BynU+LaaZ0lRTmtdIqC80jLwkcAA07R2dzFBrh3Duk
0O4aH1hqVtHkymBeibvVJ7569jWNMmfHEekV17PatjToiIB45yhRryuLNW7CSOrVzlWtvLy/iiTT
IiTQBLA2PBnrtvygK3VrPSPc2EXPU2p7o2/GZfSvOztp+NLWtVS5uVIzg5zntGgcxAc0uKp/ywlH
sQcFGqFq+UUTOl9jMMDTASHg5HuiumjeCcsSYEiVrFCdF6Hl7eAnE4WnA0oZ6d+qEff6o+nIDsEC
pbLHdwrJcjFw73NB8f1e04PV3WTFwOvGKDWvo3DLDwJ9c7jUTvbj7VfmPiLjBaNjQyMFxQ8O4u29
QCnVrJEdMK9lFI5fimzuvkRuB12+F8aJxnN/bpSiP7496MbRx/NhwZeSWXG9rwY19chp9Rnv3Frr
6gfdLhTMDA3jgbjCxEfOS06N56aHuBPZngTExr6lM8qDSkeMmuT6ddfzKsGUB8c/rMn6I8ph1jGT
xZ5g7PYovGcIOFPcX180asc+BYvuXMd+yk90pswn/Nf2StSvnLXV6aCYRGxL2X1hmq0yhERrsESI
YYClSAziCqOAxxw03JnGpj0LO81+zJlqvIyDmnzxWNpfvHXxsW/a/hcS2tPL26u6sZWWVJnaPMV5
6srrfFnkWL+1CsaVQFaf6Io8txleQi4k0liG4wdPMdLz20Pex0jUsxZWJ6wLKE3rwCWKotqCoo0O
WqmEz530zFMymO1DaY7qzq1+v6SsJukRq0lFFMWl24OSSCsSxILKNQfxYPuTdGr9WDh2qu+E9vdz
Yjlt8DBQm3gg78p1bjjSHGuVq9KM44+CXD/zHdHof4SDt6cren8Ql63DQ7F0rigkrQ4iPTq19GaX
scK0dA5q3pulX2RuJY4AoeLWV80maQ+I9kwGgvqp/k7zKS45C+wbiSB/gt5fBwFeNc9tpJVRgN20
69dU1I/jKL6/d5cwCFqtJNF0yyiE3i5dnBRdZyIxGThtbfuF6XRfoYPOh1LG9k4TZ2vxAF+8ghO5
vNe0FE1jzSq8C4KqKvSHBquHs+gK66mKI23nuG0OhZsv0RNGDqSBt7MyIDCSEnXQ3WX5qUnM+oFS
8h+zk4udQur9zkeuBmT04hoCMGn9RNRel8ZR60VB16rKc6f2xS8tNsvj24t0f3vw1gE/Q+voVaRn
tUgyTMYMPdEicAp3sZmV5fema8VftWe1H8Y26l4ECoE7y3U/teWV5bpaJKlQGFu124sJl7DMToAr
umCZYAzxf2HZOX+9PbeNYaBccryI8JnkugM2wnPg5e5qTOda+hq5mXyQPMmX948CWpD3gHNEnL98
4d8qDzEhThoK0DFhLrtDDRTzkBfaHonibtsRPBMUgWNf1NCBbd6OgobsQuhR2kDP+vCQ27ydkZZn
CHO8F7n8agIBOnopfi3c/fXlAA6uqTMAedeu77ovxmzVP/vaeCew43UUwnWTWJ0dcEejJvftJzJ+
VNiiZPhSzijDzond7USyd1sA8AjILHw0ULgiLFg+62+L0xLQcA+h1dKNWnXs6zg6evOuAtL94pBI
U3fiL3pb4FVvRykRRPEmAdUK2ShDOyWznV28wjOGo17jFvL2ftsajM4ZvRyEABcI8+1gtomnQmuE
3jUZ5th+LF19pJJaFlPo6zBzdy7xuwrU4rS5vBIUhXgv1u9vrcx1NQFmuFqmsH07bzO/suKTMhbf
46ncE1bcGg3DPTIozizd1tVZGnsFye1oDq8gWfSfYz1i5pnVymNHZhf5VmS9s33NLly49dS2qX/Q
0lgnOqqUqqcA4QwMEE1HkTfdSVrl1KLH3NXlhXjynXJ8y4iLfxdALVgIVNNXFYEkj6xuwGcbv83e
+hfVD+WloQ785e1Ncr/vlzMFb5l7FjLUa7Xtt32fw7bVaEWJAEUn/atXh+JP6EXi4X8ZhdCMm2Kh
U6zmUkJCQvMKiIEH2/6EKzUFOjHsaabdPVHUh1mcpX6yCG6uK3LYg+GFYHcy8MrZ+ZipiTj1+Bg8
GSlGT5k9TKe81t4JsGSZyAJpjhO9oCgB8+H2lOVmYynoRMsAsbrirFVZelQbiWA0zIHj219xifZu
0onVUKurXVq0vBp6woFeuPMXw07N4xQv6G/NSI5JPmYv3hTnj5mSDae3R77PZDhkS0+HlJDcjBrk
7SyR+rPQ7tZlMPZt/JjFoOtMO6+O0s1w9wnR/u7b2a/a0LmIVukRPIcP1ML3BTPp525b7Pyg+7uN
gJFuFt0mDTrDWiaTj1DPzSiHQHNxUwG7qXx0Erc8jUhY78T7G7sKnB8Q5KWfu3TGb6eOiKowOjMe
g75N8wtcSdvPu37wtbHJ8bmqplMvYmPnwGwOinv7wlTHwH1NLaC3MOQKojsB5pjlUwRM7JzVZh9Q
6BcvDtLlf6VuuteHuSuM6cAekEPmzaDudwcEIpGJiqbK+sCO1SL9mIrS8hEt+zdcTL5mNM8POXre
vgQwpF16y9kVed1YVYLLxbkBma2lrn77qa0q6du6iwZ050J5Hp0pOYo+IsuR0fi4s6OXc7k6TBQ1
FzUqZ6Ekr0lEvUdtYZyMAeOpqC39Mmocy49kkn/SskXdxkjH8FfJLGdfanqsHPPORM5/7gUVprBJ
I2vndG9NfukosAZwjWj33U6+ljS5kRzBha/A/s+xeu/QDcrFU4vmsjP3JWxez52tjKAnUTV/rk6z
vRiZ2DIZg1DUo0WHpP6U5j/03LUg29bp+N3hg8OXSDAb9nuMS3wLO6+dlpW2NWEDHUTCE+xHEMW+
nbAKx7Yqeg6W3rdg6DLPk6fajr1nSy+sIIm0n7WhozSVVGPyPc3EY6y6X+3IjDM/c9uzpxfmoY5Q
ObgkAl3Dnehp4zDAeGEZEPfiLKyTUjnBx7cydeRhlLr1ZFEmtg6Cerjj59Y0635iNV91Eerx0USm
KPGpz0fTTutl60fwZhLgLAIE1G1uP1GCEZ/XK90Y8Ao149F2kXMsbBE+aimtGNfL5EFE6n+N0+Q/
B7dDM/XtnXIfZhENmzQyufG5idYpCwLLjVBzrqFE1nQx8/GDjhHnoSBafRC12JntxvvGPmAvkOzR
WFub0Rc1Zg9Omk5BU8TtoyrCmtxFQM3wzSn64KpF7SMM3wY1sd9e2rQWIFvecVQe4CxigkjRcw0X
DJM0Dpu4nALqosW5Ra+AroqLjUuq1C9KiACm0VlYaAhhCheBhKb64qktTiCpJ1v9WOFgGBjz0F6i
XA4nvbF/ldVcHYyy3os4lnOxOr3/h+Uh0nllyt9uClcZWh3HD1B4rM1ZIqnhd6lp7lwSG1tvkRxm
9TmfNOZXcY1R91pdxckUYHQXf1B0HaBGGWlYC8zmSQ7ZhM6aJT73Mmv+yp1E/vn2znu1Nb+bJdJ6
Fo46UJrW4W/hII9e8+YAHpHjZR7c6KSrsYJwBJq8TRXKL0bkZV8jrtSDawHNcyOl9uM8Mc/JqDhH
Z3IMf4os7ZBm7XhyKaruHI6NNxqyOEACHbVG1BRXF3abIJeP7c8U4P85X8thmr+MHho9fmw0Da1I
PWy/57m2k6iusWWvG5U7adFVAmJDGfJ2+RvRlV3fT1MwKF59sGST+X08jB/5nZ/Zu5g/1lV5cqrQ
O5rO4nddq/1XUVvjU0+dEcS5s6d9sXFu4Qli5w6eTgXRt4pL2yFTpjCJ54BmBS1hdejJAD1FIt3Q
pWN2EY3Tno2cBsngKtkfb2+UrVWgoEJfx2aT3FHeKJHKRkeXJWhVrf93MhCldgzi/RYgrl/nXvyc
55n3vywCtTBUMRCshlKwOh3orOUGPmBT4DpSDSZX46jLVqjqJSt1FQVli9fD1+NExQkuH+M/FDic
5WOGgp6F6H/WtD5Jl/utwjz++9sfZOPOJnJCRIMfBypOX60Gmnmhg0DFFIBlRbQjTaGs+1rs0OeY
m+h5NMau3Xkrt24kOguEbGAiDJrYt1sSZ1e1VCwMheYWLw1lzO3Ps5yLnTrnPfKDKxq4/3I5L+2p
ddDfJcytDMUUVDoV+GPout5JmyJicWWo2vTRc4T+qRS1+Z8NZuA/BaGz6NxANQL/IXVtzxFl8yQC
lrV5qSDmompzO+3RMtFHVpo5aIzUHk9JrdqmXw9oqh5aVJfOasYKuzhA/u2ZRdoh8aCrPwdnLJ5t
2URIAmJt8teQOM2096U2QivieIhQ5Ef8fV1n6rzBUMK4m4NwMMxvFfoSKrAqaz71pUkcYWlTEXjS
Q6cE/ae/MrO+zKhwPSZeRMlLwl38c0ZKwEcFzPFbBAV2UqrXvsXt5Q6BCk0ZTF5QaSe+uf1yjTrm
nlYWaqBTZ5VP0guVLz31v+jBFCa1HHr02YeSe1TzE8VLvlhjWf5T5Yr1LGyMZJtuGr7iw+yNp4Wi
zL/fdhDnG828OgoKo0BkZCh3opP7TX77m5d//lulBJV/226qmN88ofjS5p5xQATRe3z79N6vHKM4
hFv0XTf6n1MbLTjSUA0McBZpkPE8Die3rI38ozrXRnp4e7j7xJ7HHSGABakLnBENqNtZwdDz0shh
DyuzA5bS6Bqj5tlM8JyZ3ezcdc1z37XDi+JMFcEQFcUFh/7/OPu27jhxtN2/Mqvvmc35sNc3cwFV
hU/l2HESJ7lhJWkHkABJCCGJX7+f6pmvE+N2ajcX3WvFToQQOrx63+fg6IcOujIMDmIGGuK/7tPp
kc8mB2Jo3EmQYwOND7vKanKYsFtI5QfLDcAgmuXzMHR7DSQMbM2QVLh2EjYnxRgM1N0BJtKqd17Y
8C+/7sPLy8mpEyg/40A5Qc3WydPRxNixoclwwzj0SHNN4NmV10F/oE1kkNoMnfnGifwOd7TUFBRi
VpcQtkr3SYMUKJkc5Ecc2703tuW7xkAh/df9ezEZ0T145oBoC53DFFW61Wcj0Pes5sm96bBu+zxo
SBflEHsJzO7XD3pxtp8e9IcoGeiHyFiv5kfqOnRpIah7w3TXIdDov9XGPDqj8yQitgOw+RC7w+HX
z3wJ+0IRC49FXg3wQcTjqyMsrjrYSYMLfWM9wNSLSTnqfcTGCkiRuRIw6DRqfIOY1+kBeiMByZc+
iPvcgnvpnnn/l4cO+hJinLGVouILrMfzkbZBM6BIY92bMZwy8cZpEEBdeThFbwUZ6uzQ495HdioO
TbUHhoxHUP0HvgehoALuELrA4eOvR+cvPj0iYtxVUPA71XlW8V/NlM/BFPFuZDCJ6ypz1T2JbHbu
dn5aZatViMQT4m/MLky1tQqkp6QyDHHojdU6/j2eBsDrm8GZ+W6gddQXTmNFe+XC28DbCdzKq2KB
M8bnZspslhtlUeDIyeBzmHZIUJXOsRn+4OI86x/SrsjfgFyJWxAmyeq7IAfmIAqY6ZH0Xhftufas
c+dDa6sKYeuo4UPu+bOxdwN+BlHBjMCQ7VAlCEWvGbDFdO8mjhX7DtB+kPApdccL0cDz8VGJ2ppd
z/tOf2gDEuqDH2nHeeiqdBZPqWWLPGZVm0RTTvxWsG8iICgV5ZCliSK5q+FF1C+g0elg2NWDhNN9
bBdqvsbAV9S3Al4X6maYaO+c2TZfbuU48ZE6QiiMYxUyKKuJ0fLY+MLU7TGl1geEEJI/v4c0Dj6Z
hWjgM2dfeEBURxkQz6FDgo+WWDDcx6Am/c6fvKZ/ADVGBGe2qtOHeP6hTik2oCdPRS9Mp9VWBUZl
Rca2g5dY0ug3Mpqmz6gyYC17saOzN01i3AD2NbAjvPj1QnmxdSG/BXEWXJgArQRSYzVDXIvcUj34
zVE14DFfCM3rtOwgwwZLsVB0QDJm0xEUqlrAQR5aqme+x4t1ikQqwNj4DzUJkDhXx1inGQKnOG6O
osu0yGE0Or/zE3aOG/ByeDH7EQ7jED/pp6+R5gnDMWMidzgOEClPi0Blerx3KaRbv9m0Gb5XuKl8
gdsU7Bh+PbwvIhUc0SgFgN2D3QEowtP7/xQPnYR9fNZCYoWbNr0cncwpGeyGyzBizpmg6OVQnqIB
ZPpBHAUubK1alM26T1FkYUcrYnvhwwG1bKAPvvv1C718SnTSuj89BgkvVIKfv5DTdD4TSrKjO3YR
+EQm2bFg5Gdi3xfXM7AaT+8AmQwsixd5pmleqoz6EzuqMGMlVBRVqdMhfJfMc7b3PQdh969f60U4
daJRIpHjAb0NRO8aQ+RnKVNdoMQRsb4PT1HcUmFgFgBTebBRG1dvEIi27G0N2qHZQ8Mo0Z9lNjbj
OSLVy/kCmAoosbgngYoO7O3z4Z2XLBCQ2ONHZHbZhSt8Wx3AqOZerhLvLE3gL4b5VDk5yWqAXggj
sOdPi/xBI03biKODKbUfxn68GFKbXcx14JPcA9LUOzN9/uL9TtxmZMyQvAQMZzV9CGWhBdRVHGtD
YnjmEADjM5LIj1HimO+//qZ/MVURj5zgX0DFACi5epZKjdta1xVHrw3EVIRBDdNP11fI1P/6QX81
jKgMA5Z+qrK/yK4QDwaJwB4JOKW2bhHAhuwGqSlx66sJlQGqjT3zwL8cRUip/kcPAgnI59/NlXOa
tlaLI9O4sANb7F5Bu3K5ilOEmr9+t798FJBn4WljRBC9Oh8S+NarJRLiqKss7ovFugHfjVFWZ5fN
lOiPv34akubo+rODEPhEhJHpCdJ3YlKvFgCIhJ0eYIt0hCAyXI+zQgQeewMd3P4GxvZsF0Do+TGN
nRvH1V8ISPT7fsmGgxVI61tEmUW60PnWKAAdcriTzl/DRcRP2g6FNTQpmrrzLhtQtvIhEFoWMMTA
xcBvKUzSmJcHqmtK0XfQBJ2GrH1sPHsjpiC5zVTs4ZLvODkbTj69NOuOSGmbayPD9M3YNuMe0e4M
l6T5ZuYTqrpO1dmjpUrs3SZOoW+VQPFvsc1jaz3BUDmTal/XDWxylNqhqfngK+dTL8ltXA3mgruQ
aNNtpbq8FUnf5EktxyOA5F69I0Havx2CaLyG6Am9pqZyyyEaLXYKt8ohmflmqNJuj16ZYwpT6gNX
1HLVXKJ4aepHgiz+A2QAzVdP9BXdcZvRG3lS8il4o2V8m4CW375NKiBvrni8YLAyqGZn7yN4xpAd
8ID4PKfq3Ds9zN6cd6zz+UVmE/Z1NLpp8tHl8M9iMLmkB9vHSFHnTe93+CLLgMgO4x0O4giat7dk
V23tJANsiUTyLQ01aS9SM5/UFaZ+1mNznHA023exC6r7BcxWwuoRJL9WxoUiUJaICld5k76IEsq/
zyYCVDdtTBMeoGJmWDl5J0Uzt6VNe1iA7kfsBi4SbsRYWuO+cuAcsAus1O0BWmNi2YMpa64dUIS+
+GrkMOtkCPfmZYzrQ+Np3xRTMkEjWU/W+DuXuCkrohEw3TyDZjM8VVwtXegmz524mDrZDNcmg7fT
RTS1vtnhhtAP7zTYglOJ+vEM7cKqQyYcahUxAgS4Xrg3QHBFXtkNpIcXGCfcB80idWr5OHVkdN4F
FdXfp3AMovcDtiPZFyEqbrTwmCuzQ5PRZC4BuUdkPfsdiKU2SKVAsg1n7AHOBfOw9zRlECLTKv3k
hz00GIBUUjQfeczhNoQMGN3Pkcje8kG4tGhHW/WwX6talodZrbuSa8rV+xBE7OVT20jbvhWdYp9n
mAnZCyFaS3YDlzLOExbx/r6SSQ9aTksSEFTiZkQyLbQEF4AIWi71mBOqiF/AKtxvcCOUXfc54M0g
ctQG5kDls0ZFAZLmRD1AQCkNrxStuw/adDXgvCB4yTsO1F7QAUjh+RMec1LOCmRvQYmF6lx1VUuY
ih0jyZP4tIKqdLqaIrikHpeQISMqpwSeRG0ba32A5rDtbitSNeq9kzL3O8L0sdk1EW5tWEDwp9un
nrAUZhfuPN6bwI7Tg8wmPp3UNTtXH2HBI4Ic3kPhnPe4zSxXCSMuLxYWIfEdi/SkpAW79ExWORR9
ZnqZLgYTKYXSTcyRUVwCpJ+nPnauKdS/0numTdBYEBjqLtkhIJvZ7yFgK9n7hky82Ykl5nHhTK51
kUpXCpp8JtFgMMOCurQ0SvXvldez7tYheCgcQvxaHLSGPb0fVikOePBkCUrEpCHkQw1gdH8ISTjP
OWzv4S5UQVLhsbG1GPMoaRv1BvbDdshdS7W6hkDcQEsHsbazww0hsuBMqzC5jy2E0wqoO4ZJ7iZT
KPYW323Ks2UcyVVIk17tOr/n7HRqUQTeUcfqfReH81JaMXX9TQUFsiyvSOCLSzVGvj7a1oeCg4p6
uDl5UK8C1WUgYwUG5SmT0S7c9e+iGJOiaKu+hutzCMe10nUt7y+RcYcTmVqQeshj8Kg/QBMQGYfY
aUDrdjo3VHcwPwpc8NO1nxWZzGR/A8GDwHnLXL8d79ER6XzUM9jrx8SrTLMfMMHji4R3wbJDLmXy
d/jUaZAvI10eoxrCewyftwkb7BZIfReJDG1UJJA911gDVeVHBayMZbTrew/61Zj0Wu0TTWxacmum
bue4grd3Vew5AzZRomyeAs2uSxGCbpaPuIRO+TDJRdxZLwQ7yjOQ/csHIbHXSTTGLuxJdPBy8EjU
X+Pbme5iGXtkgHXG+w+1QSiLRSUwWSkfxw+KkKzfMXcQUQ4kvfwsIBb0sU6Tyt0nE9SQoIwI4v01
R0EGDoW1jz2/NQD6QV6ON33ZWNAwctyBJCjnbABHyenm2F5CPq6ZsbgZg0kDY62bT0BhfnLFGMpC
RKBLXrjSmHCnsU26b1nFUa+ghtkmb7uTV3I6QA4zN33bLXtj4zG6p+lkyaWkagJTSc1OYFBbtQ6U
68KGqKaIpzmjX0moQnnkTgZPLmxalcihrpdOhyhgwQ0bQY1YcmIHy/PUDAqiq6ZanIPkfbh89UhK
+SE2VfJpZhGTO3iIIdnru0KZXExhNUCaCj6yJXQiGj/3hDuAqmLhbZtL34Rvl2EZ+kOEHj4sYPfL
T3zxIGYAchVILAW2jo4dXPB3Hlt36Rl2oGUZ7uoJLh/I0oHEs0OVUtYl0GEUwA3dWr4nGIXTCqK1
zR3Dx6yAaRLK/HaezKcRSBlzYAlEToqZeQssMged+Q8gKqj+foaqFx+BMe1bWgysVc6uBjs6vQFB
Pfi46CiEar1I7G0PqU8ANLsgmD/A28TIq2mZqfo4xbYJ86VWjrwEJCoZ8tYzQHeMadTIPVC8tCsh
i0Ta3cIFOB4oP6rlsurk0n60g5uMB4nSaltAhUotRx3OSh/cVI7pTod1Zm+jgGfvk5AM40XFPV8+
GGQw48LnUTVejMnJ1JmzCjIugLKm8z1MV0h3oE66ONc4TMRHqEHDhj5jtIVvKJIk35BGIs1OYrBR
zo6gpXhB60WwW58kQ/IJ1z+ECMGUBHofz9xRRxje+UNZp/CjKxYJ34O9iVhHsSUFrD4CxdDDTwKr
M7kAD9LtCmbq0D9AkQ2hIKod87JfEKmcqsuoaRVpz6MmlyYIlzLkft298YMJypXzUM/yMpOj9a6y
pUlg0zR4QJ5bTH1UFayg8tC40RDvXI/yueymBeGLIH79waSYFleY/YDUuQ0ya3u4qXX2Gq5683gw
HqiguaKsoW+rIGiPU594vIirmWDbqALbwdHTUwyDo0UFGvSp7oZTL2h2fs8qvG2aDHe6hcbroQ0X
vy9DD0HYoVYZU1dcILrdd3UjnAf4mgXpLpSycWgOMYoZgR6sWbJqKbTfdPZLnUmStfnUOfBkcmbK
REE6AR0NcMCZODgjR0l1TOGeWiSTqPXOeJXjfAiXqv5ak8n3H5xGjI9e5UHLf+dG1siLGLQNuHw3
LbNXrW69j6MTAvdVKWTr8kzGlTkgCOf2TdaHMIgZh2F8O/ksyy5rmN8NOQI8yfeA58fDAeKoDZTj
gqjLcHBx9SFC3u/KI1VMLkHNn8DXw4jQ0nSY+RAQ1KPedUPUf/O0O0Q7QyYTXjC1OO9dBGBJjqkb
mZ1avHQoTEwC5+gYt28PgWDTFQtIVx061wksjCCaaADX3hkmOLyM2Aa6JYTNUh25pt832I6zK8ij
cOz2Va+GyxjzfsoXbzSQvAlof+f4Nk4RgCH8PerAE8Guw23P5jHVdYT/MxMDWTqhxGJlkyVXNTL1
Ye44nf8AL4CAXIScDknuWOw+13yxcZaHHAqNWCYIhEt8KVXtkNaZvWvWV6G9nhYJayiTBlCXqCJh
MM+SpcWUgfYhdiJpRH8V+wlnlwg4JlYQWC/D+aKa9BNd/ESX3hI29aFCUX3JYzPF44GKvg32Gvq/
zT3WAplLoRoUgCgcjlJcxvqF3QxebbqyP6nY5LCohNJUAT3S+T5oPUq+VlCaUjtPOqQxRc+FuGM1
FZ9tQ0JoBMZtxQU2gmBKrxlgsXWOJKoDq1/cJUl1AJ/udDlkcnEbnON2bm+pmymUnzVqo1fWx6Wr
RC4kq95kCKiCQ2bcrN7RoVmkyQEdq8ajaQOG2As4ErJ3LYjXFxODmyBQHBAlDHaR3y7NcWZSiB3p
p2QpYgLUZIEf9/L2ZJkWlAjhQABGzJi2VyAZwI419idUbkmyhA8hFXo4xkQLs/cJQpSPILuL0KI2
4MTZE0ElbToGbROBDKxV1wJQ5fY1OODAWTpmzIGg4ArVxz6TaQ5hi5l+AzJwEfd/3NH/zzfzf+sn
dvefy7j89//gz98YtyOcrKbVH/99bL+NTLLv0/+c/tmff+35P/r3G/40PEzj09N0/MLXf/PZP0T7
/33+7sv05dkf9gOOR3uvnkb79kmqbvrjIejp6W/+//7yH09/tPLO8qd//faNqWE6tVa3bPjtv7+6
/P1fvyFb9FO64tT+f395+6XHv7scfm9RIf1PU3/+/acvcvrXb1nyT2QtUKhHEhtpyz9gDvrp9Js4
/Sf4jycUEphZUG45JdkGNk7Nv34Lkn8CTIdkGOx5oR+ApNhv/5BMnX4V/xOce+AqQdxAdRUaXP5v
//vez77Qjy/2j0H1dwyCdvJfvz3PhDlAhqH0E70QhpYVhEppm8UXDc7I6I2c/1a1/0e7p+f9lNXO
/HaOZWeS/RQ1XQO/LmsfGz82Z8prr3V7VRQgiUNxMA7JvhnFOL7V8eLW72qII3//6fP9d5h+Hpbn
uaYf3fdX3e8XmipaxXuAg+Ryz7FiYFsfkMgDVdTt/TxEvvCc7vNrL7PKsUp8e6LrId4bCXRQjmIl
7r0MG/rnX7/M8xLHj5dZJcwS4Bs5yWy8Vx4Pj54HzfUHBGRuDMDVNJjSSZYYRjhW8Le/fuArL7SG
+vPU5XNyeuDcZYkBKRQokuKkAHJOneF5Tv7PN1pj99J20Uh+BdFeU5noK1wpK7/gVPoNHJYa4h89
RRUthBSQPczdLvTEwR2aeTxTGntlesSnktlPs7tHJSUiqk7KvpOiepv0vVAfArFk7tXk4Hy9tzUL
4jPVm1U5/8fbrhKsPIGLZyRttFd1PUO3yk9LaLZ95xT5SZojTpr7XNnEAbag9uhe+QwWmBDGTWGj
te2Dnsbhp/ftatvPXaQx3rgcF8HIvieRbs8M5muzZZWqBoUv1qmdoj3AuMlHF05teTUrcgZq+Frr
p5//3PWUtLEMxmhPg7Z9gssUgginBeB728isNiLm6IiLJor2Ha7yHzwt4HBVLcm2bS5dbUNjpwnn
voiAEYZs7t6FPca4Qx6OJRu7v9p6fFN7KTwOsPUw5M4LG8cmzIXAut1tGp91sr4bIcuB8CkpIeGg
y3rywg7wn7T+fVPz6WprgxydMyB+d8qB2SS+gxh1M30ADd45cw68MnuS0wb00+yRqatcbaK0XJjX
720Nf4HctFSeI+c+r6H8ubTX8jK4lYadQgWvZLiw9gc9wv9i32nrgbHTNuHfM/L78ZjVDhKErEo1
d5JympQ/XQwxG9z9MngdrEHgdWG2reR1OU2wWcCrtkeWyqfLOzra5g1Q0tm7X3/r18ZqtU/AtCXF
PSvKStxY2n0nxyS4qWFGLh6RyPybAio/huo0E3764k1ac5omPC3HLrSXTr+4b7Ia1M4z9bnXJtR6
v6hQb8TgxKUCyNbkLjHhp3hhfP/rMXqt+dWGoeaEoVgex+Xc4QtMXd3vQ+Uk5yC7rzW/2i5UGwy2
swTgBDlTfAObGieXroXf5bb+r9YzzRyUFgxGP/N6MVxyLxo0Li8wVb7b9IA1Di/xbSA9x8RlJpv2
Q5JKeWfaWpwrv74yQPFqoSV2BCcGep4lD8KpvZiWwIAqQMFE27bE1gxg0wK6MfkjruSy5uGl7P05
zYmCfMmZB6SY5z+qrH/O/7Udoa1J7fYan1iAzjbuSI37/13vLHN8VU9VT/em9u3wsevT4LMaaj1s
jHJe4GAMrG7ZorEVdmnHrxrUlBJcHCiyNPt0AnD0lNImyF62TcyBHzVLneziUAcMkOfprAXQa19w
tUBtFTsoAzpV2SeO2gWtTso06YIz83sFh/wxvKsFCrlaAxcVkZWBu4wMTsJAn+6jalm6Cw6CuX1T
y55958hh9RfhgvT2rYHay3A8eWeTjymF8MuZrrz2oqu1nA4k4gxuvCVPKhkU8ZI9cdhqim2RRbQ6
OZUH80JkjMOy5ib9hEoTv4Wsyjn+8iudX2P0RFAPxAHYrYw63GRQQUhR0VQoRsptyyBaLWTZChTD
zJiWgMhX/mUajqP71XAPS6LxTzqCA6h8fe6jwFZ/4/0i/Y3jtgq1Az10+MpjXML7sYfRi/AlELlg
HmzcYtdaUgsEuwECH5O9EpG3j+1c75aYnVPAfe3DnH7+0/EZA0c7EJiplnB8nsoFPMQ8Hjk5s0m8
1vpqccYemGsG96wSiNG+QJmLgHTL/G2H5xoujYsIS72WLaWPeyMy6d7jUIfnIr3Xur5abl7MgQKA
IltZJ3Y6KlQ+cH4KaLRvnDerkxO1rQmaMRb+pFWfXQKyS3cVSMPlpmNzTSkFizHiE0XrU+WHhQ5Q
NpO9127re3g6i36aNOngL+mc4LM6k98UNFAzUtbJOROZV0Z+jXBGHWaE2KZcSuGhBCSzoYb6Ybgc
fj0yr0Sla/GeoYqaZfEcXWonesJNkM5wbKWQMoFfzTn/mdfeYBX5BnMyD4RWugywcN9mEyN7lHXp
thtyeHrqT6M/gRQTwiJMA3YaxZfQo1c7lD43bjdrKyRv6gH4Xogqa9mF123XJwC6dhu7vjpNcZJW
lHrBVAoGT9ECWAAJtyqDusWvP+5rA79atHCPkdRZkHmBybS5olM93aiqOqf2/lrrqyWL/ChquAqE
tlHVWj4E2k27NxGqeOcgxq88YE1KgtsVDLFn3yBmU0tBefTJZvYcy+S1xleLNiIODdO0mvfQQwQs
Tio/F5Ae2BadrBnzASfg/ZJ0xsg7n0YfAdiQmXM+yK91fXXGUmieOCdvgf90PfSFn0dzvLXr69Ua
pZVKG2/eZxpJY//UOjzOt7Z+eqefVit1Z47aOVo3QLcV0I1R8LgDUmfThA9WB2wDNgRALS5aD/0n
0YbdoW7rjcmmNb+Zmr5L2xqNZ4vqyy7JRlyN4nOKJK991NVaNcBgAk9J5300VahMejOgF7yath1R
wWqtQjPaH1jgqj1sJuAd07RPClam20Z9bXckYQEKjQBgfHoKKAUoKZ+cWZ6z9n1lXNaW4oBFjoFt
nGmfAIiyk6b9ItXy95jLf15n1uwmITMDNwql9lAkbgCfamEZOfp/jwLyo/XVOk0C4tTgraLrmfKO
EuWRuwpIt20lqrWtslFgkodouUQdHciAZQD/ZOdMTiq3zZm1ZyhIRFmveD2XNuwHCCwDDQB0pD99
27RW16ImXlv5IzM9TtYKOrQZkR6q9eScdvxr02Z1tKqx4kFtI1VOWfDZI/49+Mv32zq+Xqmwge+t
daaybZxbbI+fQLPamF97YSzZtkC3DMlUEt2kO9VE7xitzgmkvTIma7eGAaq/0DdUqoQBIdzlSXKT
+OIcz+S1xlfnKcrCmkuTOvuhM78DAf4I/+MznJnXml5dZtNW1w7Oa1uiWQnciC8bKPvKoN52LftD
g+SnM2muI4j7h+NUZhAd+BhO2Ady2S5/z8T4z21gTdJVovPdDn6aZc/GZcdM8rVp+TknuNfG5vTz
n/oOx1yRzO2oysiCqtP3HF2n5yqvrzW+Ok6zIQ6he9YDzT1O2RF6ud6xgwbO46Z19AeR8aeu+5M/
jbBUwnRsqiYPev0xSduNn3S1RgF+zoBzpqocoznIvdR86kS6LQe7ZjBBhd3oNkDbDpHvQgX0NbCY
m4Zk7Y7IdAVwcFBPexfAscIh1U27uBvzA2uBYM/jPFkc39mDUvumt8mnFHjwbWfFmh7tNIjToRmn
yq4Z7lnNDlV/TgT7lUm4JlSFXNvAIOm9Z8t8MWr/Ooy2naBrBwi4YU0x47jbxX19kzJTDmO1rfLp
rpZl202mUQqd5v17gLoKknzYNkNWS7KD2SNfKD4i9M9ARsnu0+XvGar9uU+tdTOVmKmxEM4srSTe
u8XCJ5uoQO62dXy1IoOhMgNps6mUDqr7/kAvsir7uK3tVXRLgRSL4Hnn7KMW0a3jxl9ABdx2sIGB
+nyHxcQWogPSv4QCmckjUKR2YKnOmxbOCzGbFLy6KYxmZy/ih5HtUtSXt4wJjOafd7sBpDUUjZ1K
lQJfoQMJGp2I321rfBXZaoBHrB0qufdA14YiRLYD+/2czulfL3iotD/v+QiNXQr1IoCvu+guUPxb
G9px46is1iWUJqwr0kwCCRvcRWjbqHlr26ul6UHCJwiMh7SxH7g3Kq3JFVRs4k3rB+SA56PSSOju
IZ7FRImWOF9c8r6Lm00BFqSsnrcNjYpQ0wwrH5wfSLq6YQXaGFCdXnvYNl9WC5TrPqyAopjKOuRf
HD0/ovjwflPTa7DWDN2WMQ4wLkpBi1MoSEhCoTfZFEcgIfR8ZMZmTpCPNui4MXeKuVdmFhtXaLpa
odCvh1NnE8gypcGxA+AQbIPE3zbia908+L0Bc6nmqXR5dw9lyoKAarhtxNfrM3IGCwkcWUIPwC90
D4djLyTftzW+WqAWFQWZ9pMEAiD+VMNsqk2ih21Nr9anGaeKpr4zltbr4PzOEnEAQHkbdCFcY51Y
pOFUA3xNiRLSsoM+/W0SyG11eWhwPp+GivuSgp85lgz4lC6XaoQXyOzat9tGZrU8NTD8rggVvuhs
fwer897I9OumptcIpAkHT8PBUShpXL81nF+6fb9tHq7BR3OVUhDewhGiZaLZz7r2dxCG+7at36vF
2YKHK0dDZQlBkoKG4A+l58LO0zp5CVGAHMPzj6kd5INnnoxl08+RAvQ+JtAz4wbqUr46J7fwyiGa
rBZpRAczUHCgyq4NPndN+Ohw+m7b0KyWqAEIsYuTasT6n+XFLKHO5s1nhUdf6/hqlYInG7Vj4KPj
offYz2AIhg7/sK3n6zPUCDD83EaWYDKEer8Eyob5kMIQabftAat1CkpInaq0w5Q0zn3b++9ase0u
Dvfm57Omg0INLsxoGkaW95PbvqmCeFMZCkqvq6ZTcKDFbMcyqHofWiT+dO/Vut0EvoVh0vPW/WR2
oxkqyWXlgtFjR1EG4UZEF2wSnjfemwqyyLIZy2Hmbu7OyUFADiDf9DXXYKVphHBBmGHIsT1ez9a/
7iKzbQ2tYUqZhjwwEfVYJlU95MlirzOIGWzs92qBZpglrvHpWHpsvgOb6mZ0p439Xq3OsUV1ItaO
KGWcPsLY7L6j52ygTr37i21xre5TQR2P1pyMZYyRyTPgwnNh+7/nLfm/l1tofTyfKFNAhENYJlC3
aUQx+vReOdm2EHQNEoYAC1weIleUdRv0JNdIVOyV68SbbreQ8HnedXCXARsjFusms30BB6T4bde6
y7YvuoYizSSKK4DhRLlko194MrzFSbqteg6Z/eddV84AM2LDMF1YFroUe62lssnTbKabcjio8D9/
AvCzYLGZAWMP5mxSDEieldAnENvqCC88dyFvotKxr3iZOrDJK2bN++9QRtUbL43Raq16ve+GOnN4
OTZW7vo6JjlGKDps2sHW4mMJ1D7AY3V5qbrYL9wYwG8o4GzcH9eAo6kDNl5C2byUYVJPubf49Au1
Zqi37WPRas2adoRFgcHYsIZAYmPq35uzOtqv7DbR+jiFJgLsoxXGfUj5hZUuPJM71lxsGvc13mgO
5sDyTvOSVNHy6LIKirZJyum2gVkDjgLsk5Fv8Vkz6CDDe0jB3/LkQQJt1G39X61bFOMgc8BnjHwg
9eU4pu8b0W3LzcPG/fmSTWjvAwQ88jIJp4e2lveaTg/b+r2KeuvK6qDralEmQ/Z5YNrLmzA8B359
ZcqsgUYCKXPIz/W8DEaSfoYAvblQtJ83TpnVyTq5jrFLELESKzUD2XcWoDM7yX7bwPjPx3y0Dmr0
HVqPZqvyyONXdDiHYvojBP2LkztcrVPRGsDrUp+VM6xjqhzVYkjeuFDloEXdZzW96LnVD6qX3WUg
Aycup6YR0TtQ3BJxh/yfHB9gXx1fUNQl2QWhQwh1na5FMr42InV1voREjO+18B1VuFYM9AuUURxR
xAgs/Z0XIde+Tzjcl3adhyxZEaNKbS6VcFJS+gnUki4rRrQtPBfZhI/QdCH24EGfKtlBDwlt6q6d
lkMtspOVZucv6tD7vll2cu6D4bNJwrC6m8LYIV+lB6WwMl38bC5Hg/fd8WmJ9sSdIbo4QLuQQuYz
qdUFxO3q7CZOB1C1XLGAp55mGqJF8XjJWzkuJZySU3vQPbw8YfUa1tF+TnSIFHYHr+mi7ji0M9w5
y2yRjm2Q5D1rR+9aDxXJLrvAm8ISrnG1LqKAzpfL4vS34zC74S50IdmQk2qslofOIyzZFoWs0S9i
aCfg26FVmCHZlkc+uWkWKC1smp5rmT4XrwaFa85Ky3h1UmrRpDTCbTdGf+Fqt+9NqGKqAlbGUcOQ
snJyv4YJwrbOr+KzIKwsouCOl03cP1UhfaiSduOgp8+X7Ywykul89DtSVSmz7qqK/p6/3J8B8Rqh
Fs2A1XhIf5WQajR55WQ0zzqPbRyT1R4/QlImhhceL2ufkNxQ8T0m47aIde3RSMDNnYfEZaWyit/+
P87OpElSXNnCvwgzQCDQFoiIjJwzqypr2GA1tQSSQICQgF//TvTqZtzuW89YdzVJCA3uruPnQ/tX
cwNTBL1vHyZXAZmgTTh3MQXAZZTJfYLgG30Fs/26b65c7fKj5g6+aK4/yZzPb2MOS7ZRd7ndOexX
8zzqmmgDvtmcKNcpPBambt6KLIBrXLXr/a+lXlYPvg6E7U+4qPrLm+Q2DaZ9LRdgnr2f7Gb2oxvg
sQdTVwYdmZ2yRZWEtfFf+979KqiB69tGHFyzT2oATBn+bQPBHTtsbfdpMQAwe/8DvOlUFC4cAUIY
wbIGnjqHpml2BgjXei+T+brdOI5w3NGMJRRltDSBD0/7Budq2vsQ3ctpA6enrlfqlhIHX2s6jHSf
vh9Y9/djM8EkHUKmHjtZN2e3oiPhN+S0675S8DXsBCyNARYkiFdRylrOdVLPpyy02c5JfxXfxETN
ML7DBt82mpeTH3gxW/0nK/PLCP9D9HQt+QKuYpkX5MmnYO3IbwG1+e9Nz3qf8hOwoPcDn8akg/2d
NCeQ2V1wlqyLyrD2Pv3D3eG/tPeDLPT+D6AftK6pyrvTpiIyfjSycX1ZZ/B8r/zUBx/REfYYBEy1
FaI4yUrOkIweRZCm/b6v/zfT6z+ERGikpSFcFvuTXweRl4FuYUChRWfUcdfiuBaI0ZBsyFkuO1Nt
o/pONxwd4euw2nBf/HMtEdvCGY5xDjZdwPXBqRVMDZ/AOjJxO2OU6Gp50wmsyC7GH1jnGLLlbf4M
9f7PfaNztbSV1atl89adzNhN5cLJX5tN9774VeLChy2aJpgqnhDbHlUsb+N42lf2/rvH8T+mjQ6C
kIOWh1aXxE2lDBJcNfjtdd+gXJ3EVqiRR951p3oe88MsgCPWabPzqLzWiXk4dXcdvuipGZfgh249
+TkGOG52vfu1UGxqk64HvUKfEK48Zm67UwP/g5fLv2x21zoxvuCeEfic7jQtsbiN1AiGXtP7fYfY
tVTMgxGfO0n0ici850Wb58OtyOZO7Fum14KxhC09oV2oT1nateXA8huZROu+2O1aMjaajvOaNd2J
JcLfTyOwlplt3cv//qaXCsg/nDLXNB0GSJnzEc73izMbouZw4uygQlhXHigSo25XjAWe6vvDAIYc
dW3sqE7bmP1Aov6gM/H5f/+Cf5465GIl9Z9K18SFuBpEOxY6BPu6LYZpdr89GfZ5A8B19/3jG8TK
nag7dWImr1HdmfKzpumfMA3/9vJX21gftzD0G/HysOhDjh/FcOaUy77tgFzrdxjdsjWdUOyIvI3W
qmtw+Vu2Xde6876xv9rNcucB4GmFOkVwQa5yHobPPZqndu2VKEC/H/qVNsjI/QDnTtjj9bctaAmP
MQwy511vn1wLG/OV1jklvD+FM7Fw6k5te9nvQ9ZXe4YnCa8CRB000+BYgw0zjT/MNnzlUb1zL74a
eViS2Dwc8e4o+aYV3EJBOZqjbteeQ661jTB6B4kRUlUYgI71q1sD86GDleOusOm/EEWq6aI5jCd4
aqPI/mI0SU+2SfNdg06uBY6AfWsgdi4LVqBU1g/5S5DwZufAXKVy82q7dV4bBdkKfMVKdMQOXzfF
eveH5/9drPjv/RhMqfdzniYkXiidsZtR+D4/DVHUzTeNdMN4RCI2x8cLkhVEolQtPexTkRXcm6wd
9NcY0NzjTOPtnAEtlsI1t55hf7AGUj7pLl3iUg/D2pQbF/X2o6/XZj52BmduOaft8pPoJLlzprW3
ayPckdSzxyNgUiEKWHsm20cRob/lRV6MJD52TW6mCglbsuG/jr4EUHLmj0BaBFuFfz01DwQ8A7cr
kATI5v2YQNc4xJeG5AOvo/YRPsfsPm5ieALvWaXA8bx/fB/IFGQaJ0/xEv4GzOKFRfx536Ovjj3k
mqsOqJcnskFnq+LkHPfTn5wuLu/3T1Pl6uCb5wCe39MFoGpgpnEep035isEIdYTFsGP8DJi7El/3
/ZKrYzAagEgHzxLO5yagh0R6ddyM4p/2PT1+/wnEWs/IEYk8uT4RVVBvn20b/2mcLoP9T+N0tQtH
IW9AIZ7liaq5+QBVdfKUC758X9oo+ENx8N/+xNVuHNYs47EZ5AEGyJJWwg4jjNvdiGL7Ge69dfyH
pPpfPvm1ag7yBD47qviBN1bK45wuEdRhgTo0esvjEorufVUlci2i4+Bu6XpUGLQuDiB0o5+xEe2M
qbKrBQ0r7wiFANjoR7iOs8QfLYle//dM+pcvcS2iA1BP5ht6cCvJh8yemZrSY58z3PtT7lS4S11A
/ktFh2fTpskC2HTA2w+97vwLG7J9ra0ku1rY08qGplnH9pSBIneE5jovahHtS1YAX3m/1lyDUiSZ
I3FqwDU8GrfqCsCZXXkcya4WckiBpVCZqqvIgf5XkyLp6c4xv1rGKwkVsEx49AbCeM2Go27iXfkh
udbQrXAqayYm4cHfxHdZGtwNdF8VD6ik96MNWeHFCLepKwN349t2muwpSMmH/z3ZLxPiH3a2awkd
yDDCrSTAZI/4dDBmTIqVqeS47+lXqzRk4JenYdCcsmYyd1C9fgb6cJ85LIBn78eF04wHLp6bk1pj
UOqZ7W7CQe2TogJ3/f7poP7i3lCPzalp26ECAuE+yMbpsG9crpbn0oKIMMEQu7I6aZZjHPtP8BSX
+4qK/wU/Fj2zg0o6VnVueISB/Kkd+32H+LWUbhXLwuGbLeDqOTcAsnRhuan0Dzvvv03Gq/XpoM7f
0OGHRTS5voBqrDQUjsL7xvzqgN1g0jM5axp0Lem17LjpgUwcO+Asdj3/WkvH9IqeC5kyNFr1G/gb
qh7v+gVshXLf86/C+pl2dZcNhFXab7j2fIEK4A9v/nep9h82gWstXUK3COZUXJxAOCXuLmx0igYj
DrPNj3BK6k8NiJ4gzQ5OpwcgQIUvBytTBwtLQ9fjMLNwOGwGIKLvOktjd6pz0mS7KvCgXL5fh4pZ
AoZfOh2aDFb6aW1h8xvIffdq5Fp4Qzwo0Era6UA8HO7RHf8RLZXLH8b1X6bztcHP7AfY5GTrdFiz
aCtkKMGzkTv3p2sqJyApNCCDmw4goUwFqFp/haPY1z8Eltj7QQ82o4caSMcDh2K+YuCSlWGM9q1d
M/laMrFB+lw3DptpZuIfkyYfLtjIfWN+bewjNDL23iTzoQnHC04srg81oBj73vxaEroEA2hhsb2U
k0bLzw0J8/kgJglk+a6hubag65rGAgslsmoZBcVpubZzB1AojcjPfX/g6uQZwUPZXG3mw9wLc9Cg
xlWGJbuuPci1JhT5A7geRM+H6GJC59MBtgFJtkvsT64loSZzyVRbPBwYHFmoKRkKsPP2CU7JtSA0
ETOsGeZuBjwCCBgio7ZAxfbHvkG/Onp6medhSGp7cDGgIHkQoJtwScJ9Qda1IhSwNgnaMrGHHjKv
opcjf1QZsW+73v1aEJp4Y0CaHOwhYLiCS0CeOzRrum9grg3omtFHPVQB9gBH0/i504v8QcMt2xeT
X6tBt1T4wc7YIruOqhLO5rAnSuo/WfD8S5pIrs5jFckhlj3Jj4DJp+5ZzLrRx5XGajwm4B+6fT/i
WkxVO/DdI0C5DmmcB5WLU152y7xPTAVa9PuN3og6s5bi6Zx3TZVDSVWyfv21a+pcq6lkiy8APeN4
MKAMlY0e2mrS9b695lpMxUB8tDpNxwNIW+6oRR6DMw4e1L5XJ+/HZdVIN7bRjwcrNnWMJvlpAxBu
5yeN3z98E2Cl9aj1HEwuslKrpS0hSd0n+8et/vund9ma2SyvzSHQwVi2G9BIxKz7nJvQAf3+6XWS
qDFqqTk0dhDllmpV5rCW33f8XWvA5mhFyXnkORhh3fZxC83y1oKqt+/0vlaB1QT8xhli5UM6RuhH
uezxJo7+VCO8nKD/EERfG36BcINy9crYMQlQOnfBz151H3fNxmv1l4ziqAbSIjvC56tWhQNS7s2K
Zfqy7/FXIXaketJv4ciOqdEdNKztQsU9jVSX71ur13ZfZspnBE6GHdkUFS2Lb1W48/C7Fn/BiGuw
a4xH6wSh8EUP0e0TJJJr5RcACk0tsoEdt4v1kfRRAlBi7vcFqvHVMm1DJey29kkFF66bbjTPId3n
JkiuZV9hClER0TqpKOQPbRfcJ13zsmuq/JfkCzZCYiRdUsV01hEwfQp918Lr+dO+518dqp2JhhZM
3OyY9NECj/NkSm4vrXp/8hO8FJ7+YZFe67kaIOiT3Nf0qE0w3djaOf04ZSHnB/SpZvWZ682Dm7zV
/4/k+u/s4J/+6NUhm60xWNrtoJApLL5bykg1gD4fpMSqU0dRL1IVQ69BkLmAtXG2L+06dtm5V4YK
fURi3UpdKLC517Oo16D+TghQwqcuhKRVgoa9bt4XSHjMcC9plJsHN9U+ouclSLIBgOJN8aApQsIa
wovRZgZJUU/x6YqUDT3/bkah56gAYbbRZ7JJ2D1XKxL6jFfrAJJ0KVfSLh9Y03jXFKkEdQc232uz
TF0RsTkAH5at8G6XN5GRFN70GjVLqwv0FSgAksmU9d0nE2vEjm3W5n9poy/c5HlIXEUh9yXFjBGS
pXM+bk7bOi+gLoFCOXXfexRtM4DZxiiMfJHmlIuvXZNI9lPzGewdNHJu/agLuH2165eLSO/GbHpd
ig6mUVPpfTNFssrQOFkfNlzZxIcgrpcJZGjMNFY66tdUV7Hb0vAuyh1lxwawTY2+sKFfb2Dj35UZ
NY4+tOHc5FXYEE9KkdEBUViu8wrQyq4ploHToYN+s+2BX7QMKVZWokKy8B5vNnRjVoCjmKFvxDWn
OskQNmIvoXq+xdfqRQO0IyK7gkWB0tWsu/jbAJRx5ddtyX7OzQamnhn7VD5uY5zTNzHEWfZILKCV
91st8plXakOPCtDdHsjYCf0b2awe0KGR43uZpjF4OR5ujM/HEK7GiMZAlt7kzUrJ4n8MgIL3vOwd
isHnDB1I7GO0ZMu0lqpLQBLjeXCxgVSz6nyALpYNoi046GSzmw8rvmXfn+MUhbT4TGWXi0JSyY5U
iq7s6eL1iAR2DSZ3iSzddBfOkzz4EXvUI+353H5clph3OaZDH8/HlqTTUvZcJDFcYsWqKtQ4RP41
t6Tr79iyoQgEiN8MZJ83FsX8guVpFiOCspYQUrKUkPYlkvlIjzBYkctdF/sIVe3QwlttwzWzdRy9
W+E6gQurBYXJWqjmH7EK0DMzuiwxH7JUR3kl6iltf6AOkissGiAyXTW1gNo+yjnk9CPkWYM+tmuG
NiHWh316u6VBLO8j4eX2q+lUP6NjZgz65HHAogX62Ig1PhsdtcNnEeg8jLG9SU7TItMJM4+htTL6
AeYsqNtFzZnmJ++dS2/DsUn6L62nICHD8z5ENzoHyZLB2jml6ifAkVzyQg4y/5ESOpjP6C7fgPNt
GpxdaJXo1weo+qYc/3MfJD/7dnTbWcdmXT/KLYwigOuxkn62Cab5DZfx9mhZyI9hPOTtUz7OGT2E
eWPE6yDFsj179EjEAW6i4RuQVxcnYnqevO26vyRubsRdSweynvoeDM/TELNovJsHlsXgXJIk/prT
OGG/QFKvH9FCHtziGmn7ie4QXbQ+5RWHQVBQLc2W+1tAHtx2A/Mg8kWxJmGVUeh0fMlWobrHiNdN
dPag8q6HYBDtcsPWMaSnjC4y/BzSWtavYmDclGa1ATwR25BN6EPRFCA/t03p+DCFmw3PBPR29Qlk
jbp/mlOWiWMoZJ9Vdmkd9k6f5qM4Qj8djWCUO/pTwROgK2tUafyTWMIRW4noFxBx096OQK/itsrd
yRYGx8eazwYdKkHm+EeRTyw5a2MMLWwdjPQHANytKXk3SduC1hzVIeBACVnOgG1OtrI+DoPKTl0c
FZ3avPlKLMMbVCBYRrAzXPAWDej24MAvwdQduoslTwFDu00+Dh6NaYfUjP5bHK6egnjGwXgEYXej
DwiX+O8aSzgDYlbEuqTap/3ndQCfEQZHWsPyrCBy25qzB3zUf1zBpwMxXAw2Azg62ozvAem2OKZ9
gYq3m3762ZH0DYyMEQeChFsNe1V4yuVDGjuPB0AccdN56IDxTgv0fnbpSbGIyYNzHDjegkc23+4u
7GZUMBegn9hNWK+IEdHJJsR5AvgsACK8aYIPNJVjXImEgsY8hS5iVbZuW/s2hhtYrc5unp1m3Qd1
Nfi4Xu8JyHPPYTS1zQdUkeMV+F2lLDvCNZ7bWyaRwTyuqELkx0Q2OO9sDWYrdN6JWO41D1tZ9tsY
2RLM1yxA38I41Y1H99w2Ra82lBrNGF1i7XMDsHN80+PKuH3s4XTXDIVbExBu4CteDH5k0RnY98k+
pdMQdN/jZsnVPVVkwhzrhFbiF1H5hpmgYdk2HXpAld0Rv2xpD6mWyfSJSifq24k3LTmjiZaqh3mM
AcU6YDtStALLiNS/N1glw9N8Em16M/UN59A2o4kJcySHj9KtaO1qbkyrCTTDgLa78DAZUA8LZ9cu
/oC/mb+5SNjlm4JpPHrSWSz6pBxgv8jLAPtTXS61WT60YGqTm5wZ9LqkXQexqnZjHpSrmS0ob2Pv
FzSQuCwqcaGQi2e8bpo+LX7lzU3QxQlujppaBvNHDXJtdwvprtgQFXXb8hOnxtRJeKSGYfRyuakh
YUnEkG0PW8gSDUwx4L31OW/x6WE0S0EEu/fYkIcn0C+m8RxaUOVvQM1l6eXkXgQ8ATiGcZoKy7DK
Q/jV8W3m5dD4dX0hbFEA+qo5p8cs0djfCkl8Oz6FNsqH79s4maQtlHVLel4TEi6PCWa/+NJOCxgx
+JGkr58kSuP+NZcYxNstbsel6sgMQDvO/wAIZ2djcLD9lmWeI3iy/YaPOXJ3dF4G+lMWrVY/O4yZ
ux1aKPCeWteIpkxa0U9fFpPF6VcdZ2uuCziEhZ3BSBHFf3XwTA2f4VqfsO89nFfkt0ENMkZ+BUNE
UuoW1O4bndlpRfwmwpz2xRDMK45CteD4QLQHy1gapC6rJpg09EBeyyz4AVf5NSlDHOrteZsH+TGb
Mb8PMvSKls2y4f5FZ13yOY2hiyjJmtdtiVw0yQAp7LP5FKsspa4gwDkPj0YMAi3HEew7j4a1qn8g
2vhAFRQdWN/bfrDLMY2axD1FXTjCfxf3rOxjkndeHJ0CKed5iAX5kk+gvFQT+PEM1YbA0se1M3V2
DMfWx0+4fyLdq5LZtN1FbTf02DATrA3I4iFUy08SJqrjQ60VM0sJujN/BixeBuBON9q9AtY8oCEa
fa+xL2FjWMsyY1FjnuSEGlMhNFeAnq/oq1VHtKhFB4DBu64awzrGl2iEih6S2VxIrnS6BD851L6C
lyx3aVzpeQijuZDbsn5ucwXXpGLTaPz7aNDcRt74RPv7sZsRcZWCt0EZtXCFW0vs7q7IPCX2czzD
9uCGU29w3oPRjjCdoIHX2GIlSWDPDV4hfJn7zmZlnNKhkquYu5MEcXv9moajd8c4kyoCmWSE5VmU
NACREwUlZjGRaDsyHEbeFmNat9PjDOkU60pNdabu5VSvT/l6AaBu40bupjyX4SEHwWbBMYqQoxq3
BNu+Vy7gZ0m71H6cVR25126coxJl6SH+tqrau7L2IrlBuAaQpUQXTY9bt2JcWnEjrIGxRoK+ahy2
pNw2y0zRA4ZEKzuG8Q1HPPDZ64zccVgp6YKydphKEcWUw7PVxEXfJy29zT1ffyXo/mkfYiwdfdra
aWMPQxCPz6GHxStSIGLvOc3jDbFTlIzPLjBQktslKynayB9QQkezNniiBG7k6OR9WMc8/tT7gB8k
cNKy0Hqxd04q9sQ9HPQriWlcpsvsy1jUzQ2Y4ex+pny95dGivq3ctR8YUWPZhPRFpaP+lLasYwUP
zQTZyayA7i6WsGF+Kjii3fW4Au+23lAHaj2NFnNr2zVnFaYzLfU2b8uxG9v0doV8Mfnkgzz7wJWH
aqGKbZcFN7XOnFdFjZmbo01+FeGvxtar/ZSmlK6FazSA5CWNnF+r5uIHcFbrssE2JR+j1YCsOwxT
jDwGlO624tRFwa2LEjQ0o33ah7ejiGr2OAXLZI8Off7h20ZVTEu2Js7ezYlJ+TdErno4pDYO4hvT
mCa5bxenwF/lnVOFj8yYv5FZmfBpIDMxB9g0rMCG04mKcx84pr4GAizhtkzXJm2qcGqFLea0QSjK
7Jw15agQo/iiJgEhqljTdW5+LnlKhnu39G77ASiVRzgkbJ5idiusrdQULRqG2gNcdOr4NOaqaV/A
+DZw/O0Soo82w75TIaPh2Xm4yO8OQ6Zj8oSmmja9g36WRFXElpSdI7RNLX816A/QTzNw8SYsV8ad
uJ2GiYS0gKFIjhuprY3V+oLUOIuRBUOyud1Nk5qwL4gu89GD0ViSHySSVf9VppKdE/C2kSBrn32N
JiKDbxp3WkiTlz4FpRBFaFFidiBYKurZYXefxnmpnOZj/pmip9++5R57+5dpGljcVmk2BDiv6i4N
3AfqNzDUiyCOM1JYW4+6ZDVR8eO05cv6V4J2f/VrbNDNdshboP5eVyUWBsOBtB+fwXhO5XLoHNxd
T6wJ4v6ZYpVhRwzJOOTYnsSSoVgoOrTv37QkFP6GSCFDXSXbiBCgUJRSDhv4HvkHIr52KFdnLrEI
MC7Wv7R2HLk/Mcnl+KamoHfHvg0sO08Tm1N8sY35sRpitbhvkqXoRaJCsumb9XJwR8NDHZRMztFd
M/CalgPuHu392rYJxyfJGjQDTqiyl6NxA4LSgcJO5m3e4JILI4Chvu95PJx8veSvA4lXi+gg3Tbz
tCqlihE8zQJNYXwm4IvlbX9cfZ6uJQeCdD5vZEKCJticFZP1fWAKO1s/vWSRz8RfDmiT/LDJMBQV
9ZdzteATGBM3NcLs+wbWXJh1JNLktm7BNL0zfO0/sxyDUBFrk0gVYYNb5rdJbW2AKHUNg9OyYV6f
EAdE2a3FEdB+9540J6QAEfvaw+I8E2XKeNi8GpcKAUvoSNNmLjDJUlLm2FVXZHMBGue2TETNY976
cCtHLPhPMkr1QdUN7bDU6vm2D1HBeEC9gqTPebdQeevdyH6gEvMFoYeNKZAqFBLwHoyY+LWLef0N
fhZtU3GNTbFpR/lgbYjIbIPBiD+rLBel2VYAR6CgD2+abCTqYbBkUg9jPU93szF9+x3MZvs7GOQ0
Vcsc4DMmS/Ym5+RyuSNznO1L4t8oYglb8W1ArA5dk10K5TN9RLMyo0VrPEdsANmCA+wuX1CvxU44
ob5j20cPQT8Qifml0oPG7/FNIhgr4hQK9DNK6Wy6J0M+BM8kg4gPoqCs4+7sKOdW4aPMaziho7tu
m8MSkrzNDm1Omxc+gA1/iNAoMPy1uFi6MhCoXH2D3QEIsmOaT8mhE/EaY2o28YexQT5yWrt2KuIW
G6gp3DyCYsfjWfzMUz3Fb8TPwpWrniJkO1mi3FK0LlfB16aJ6h/5JTS5yRd0mX9aqfltpbIJwl02
RAhmdSLnGwYmSF4yOurffYolW+RAdpTAgoTJQbEk/7v4J8mGQVjzA/wt6wSpDKDqxyXOfPbF8ICh
/7hhNSqDAdNwRpoMrDgqBCXa36a0738qtZAI+1wi2u4NTm2sLeNReHLT2mT9hdSZb3ejiuvfWqiN
pUByry6+18Inw6egDmn6OwIyI/2F1FKgMtLy9J71o8TeEYq1jHk0+OeR1ZlBqxHulhJOefjcBJSi
mo3QI7xLPQxFj8yNNK4Wu4Xk4KibXKH0vHyAJ3KUfDYjcy9BkEyf8zqLPuG63W6nvka/xU3QIzFe
lF7cgSY5DH231pnPGHN510USsjbagokNj5OkP/eCsaFMTad9YYJafkGn7lIMKfpkjEk8vRsXEzxn
1C8PlG0iP/Y1LEYOKl2X0wCsxCkyKjwn4Bhjz+vI9CYYT9cnw3t0DzsHv58iHebafvAzLF6/wYMD
ydm0+kR8QWmYZAV1K8Yh9m2LbYGRiPSIODL0H+eh/SQWiiCRoJTAOaKMNg1gD5ttQTVCBp8e0pyj
buJBPAenJBu35hSb0LzBfr2Vr3Heowl8AYHhtcGLFKRxkZlLbNur9cWI2hh5MlJkSUkMXudT39e+
P7ZD3YoyTjLjf1y0rue+U1rfLVm2KfwNGUyvMkq8eiI88wjY1oYc89wE/Q0klJl/QSm6O2Cb6Lrj
mKbtVMXCqQhyOZBbD70PsYnAB+YW3wLliNqkvUG67SFadutqX6dAtK7s0jlSt0Hg9HaC/dj2K0iB
TSoU0JB3fOsXLJ86x3BIHx4kS+ZyGKy/JX2EgFM03d1qRPoK9fKADgH4O6LOAaMGkmT1l2CDnPyY
o0Nm/YQ60+JwEE1h9MvmI48zMHDkhvLApGbTnTvcUDTfxDZMusSXQsN7LgUic+yYyulSDLWBfznM
i9gDLNLyrGSemvm89MkAQD242WCX1o7mTRGksD08ekYuizBoHeegKw7ImLD5yKrdJubPFk0ZrIj7
xSosY9x3/Z5xdtZnM9qQVw6O2iGUmDpOorc+QYRWOc9GUWaJo+j1sXSVbw2F00sVwm+++aJQ0EgK
3c1CfAqXDbsHDwIa3dIs0mmpWaziqkc1zJV951DaKtCXt/CqRR9X+JSYYcxfAARpXLHCBdoc5rVO
+2KNtwQRDDOR/RmMoCoUKVo92AtYNi47idX47CfFj/KfJwSo9D6dIpWVicpk/Ky4D2GabJAUiGbS
+nVFA788xu0U6rVI0WzvUMAU3caRqFuUHDCpFwSF4JrXA2DUbKofRB822zlKwqV7YAZ12oIa4uGX
bsT4O0xJIx7jre4gBalD2d3MuQviZ7SoZRRraiSbx/1Pt5oj+I1+PEJcZHSJW5V0/tF5PQUAJG42
PwcK5ZQvodKXL0SR+FTRyEyLvj8kYPpxRv1QluivsNNcwHMoiu9CGqdILlMbdDcNdBbuh49XNlU1
pbU9eezXvhpTY+RBEZIPVQwijZXFMOpVHJENKnZXJ7Bfg/hSXfBgoKX1VSsattzWNszyEn0inKUV
nBhCLKim1rjPxlVoz2+pW8iGmMWa5AZFgh639QNiuwJ12EgW6M3b2mrANFDHZJmj4XfWpFIFyB2i
xBKQ6GFi8peRWqGfS+KGzOIw1YgTkzJQIzvR2MTrcpZRTvI3eEZre++R2i8GP7xJ2gQxyEL6pzRr
1PI5wK9hQSEiS/r5eHGzRkLq8s0lj/Mlg76rg14uCL6gl4XB1Fpz/rTqaEKyMs6EYoEnEjWrrMRd
S4psNZw06342K7JryKnWTIe/R+uCAcFAliJh6i3abR1oNf14O7F+zp9SbB4coWLebr+kwG3Et7b1
vTwmPOkCj9E1pAMsmY7NS4JwH2s5ZlmSHv+PufNqjtzI9vxXUej5QpOwCWxczQNMObLIYpNNsfsF
QQvvPT79/qql3dtNSd07etpxERqSZYBE5jl/d2pKo+Y1rg1zst1edUhrnqQx2Hcq+FzC+Bfw//7J
aY0hu6+VoVJOVQThczOeG1USCxY71zw5NuQaY5ur23wfF/BeLBKj1jetpPGxAuYoDs0FptTInLwV
Dqmi001amUhfmFZvX0w1TNIl1bVtXVIWGd1tmadZe5CRPlV7ZWCY+WddiFB41rlm2wxVoQxuLrVJ
uawEAU83ytANCXscMfSeQ2VcBstQ2O1V0vUYXQpTyPFuzVGRebboIHkSPS+JmGkjpX+2ra4O7/Sp
Y/MvmW+QjutBWZmvTclKrmG+n+pIX6inmEHtqXLuh91SlY6+a0HZp22eWau4B1U0zUOSwQR6tSgQ
AARYN0Vr+6zNFWzrjKgpm6bVtMHTrSJVXJ65o1V3iwHXaBKPsREq0upmkygqfI9VQvEsbs6INdtd
mrk2/TaWprHr58FZd7UxK6Ik0k2bBgdML2JWWjU4anppqm3X3ZsdqeqvMjKG4pLCNpGb3IwH53aa
oGb8PLLTCHci4tRTUpa5dRFGeZndTjYX5mLR7Kw7iIGROseRz6oxcnxZzVM6yCI6zGnrZB9p9JJw
9MRAtdz4aWUXwNYGGW2J8AYe5lrxyP6wltqHB5S2s8mQBp8jjOUnEgxFp3qOQwBmERRQQd2wpwBr
ubC9TOv2xDldAjwjxoFKo3Zzlludy465yjHjbP0IexLOm5EneeOsq7ykibaUC00JHQo7S5Bep51p
PFvbitSy6m2Wysa8XPMKk6uqLVX/aUoGh9CKbCA6ZNNH9bzErjpZpoTj1BBdiaazR88C2Og+FyOR
9aeK2IVO25yjXlUwjdlk+rrdrs6Yek4xTZm/FO15olzfWVdmGxrl3sBcPu2ash50PxqXurzUOnJq
gEgFfGu1tHLYJID4qqt0qqps4Cj7xM/tyKHtrJuupkLSi0R/nCVj3i/CNUrnD0QyGD3Yexy264te
mnr0VGeVyPdCx+q4F6C+zRGDdtvf5URSU9uUpjFfqobSLW9LY6b15bJESgfAN2u2tzqUIy748gC3
knQdYr+mN46DKLrJ6xcGh+5bPkLqD6umZR7aeAvO3DDOisbR3jiISa/ykcnAH8WURd2x7Ve1PEjG
3q3nuy1DvA5OvzC6vZNG+gTMp+h+atpK3RHWSj/jdSWrvQiorDMOSDbSc5s/tfV07SjtqHuLoqgt
D4vdtNglavN8BZ0auIpKojWd606OuYKzO5HJy3A+H1/kgFOdeAMz2jeVs6iuYL/Lb/W21Xqevcgs
mt6t7Q6jPxATg6JkLBLh65qpIK/Roya80mLZTxu2UbIQx7xMxtc+nev5slplYf7WzoNl0Lw06XBY
FrnOv9myqMfrc4ajvuuKIXQLwm4al2o0OoPl9Txy5kJgnuxlceShi3EaXEGUFGQwUBuvQFtNBmpl
MrjSMPtHjKuN7WIs0qZgtuoM1K5t4g/IJFQqopGhzB9SlI2ci8zYILvRGe3QuZe1cBD3lgI+a9yW
YdtUvZvg9zPcykZHoHtw3+3wCpAUAd4C2Ij+EbRiTRTX6ilfU9dkl+3BEPMKt4dLSD1952bGHspw
oHI2rPgTDutlaN1hYohNsy3G3kxSb2rID6cOFdZsqn6rx0g5/P/q2p54XsW0tzBVeu8JFEGdq9h9
E3oEJesfdf5auRinOKr3TnzGfiPa77k+75lGeF1pXRuAFqwDulYlVPb/FQ6zmJfOyHcEdc+zL6y0
Gtx1ic1rCKty8K0Q8/c/UzC9TxayFqMsqrLLA+E8pMadNf4zPfP7QCEz10foGl5XTz7YgBaJ+Q8t
NOo7VWdF4KETJlJuOCYFIJIzimPHbt3tvq9e+pvAKiiDb9WRQGFajyINZkLh+WviKukvikmpiBHs
2hrASRtTxgJIp9FOcwd0S4OVKsKrlJn79P0PcVYV/ZXa6J2wLIKimROllZuKaaa5n+AjOCIebDzq
NehHuDj7B+EXfyemeqcFbZuOpYameEMgQCNv+6UKB7+OqHP9iZOJdFISSXKq0nkpf3CF/0Zk+T6d
KEUfxmmimRvLZiZHT+xM0IA1/+AL/d2rv1Of1Uz062TsmChHiqesVe8nuw7/mfhUnC/iV5FQlOlN
UUehuVkY++HG7bJPhlz/hy/+TmHWq2pfVoNlbsCgA4jUxA1VkMfvL6i/uyrv5KHhPCa96STWJhJK
x5k+hq4ac/r/s1c/v+tX10XLah11ENdFWwuyeXuHKZNrdfv9F/+bFfo+mshq1WKq55TlEktHe+nA
lCZPWIvGXCFbK2q3HlBj7/CVmPU/Gs+nv0+Eie1oksQImRvGoZq/GU3bXaUq8Or3v9CXzfUvnu73
eTAyXXRgocjYFLYTg0A75TJBrvDv10XtrXuDypv/pzTU0tomdXqXrsmdykozd2GXDDG9ShQHTGd8
mUed0c1uLynJfv90/3qe/1f0Wp1+/xzdv/+bf36uapr9KO7f/eO/76qC//z3+W/+7+98+xf/3r5W
V4/Fa/f+l775G173j/f1H/vHb/4hoC7vl5vhtV0+vHZD3n95fT7h+Tf/X3/40+uXV7lb6tdff36G
benPr0YyWPnzHz/av/z6s2pq5yf2X1+/wx8/Pn+FX3++7vq2Gn/aI2cZ6p/+9VPQV23VDz+h1nks
X/7ipV4fu57XNexfbEeTeIlNAwnjWTM6vf7+E+sXTjfDQhoBQWOc/SUlw1DjX382zF9M05TSRshr
qNI5O8K7avjyI+MXmghDOjoBWY7DuM2f/89H/ua2/c9t/KkcilOVlH3368+Ilr45RHgZU5d8ACmE
sG1Dey/IrxfGM1dKbn1sTfUFHo9C6Cx5atM4OxLZrAWalb7FTRnuM1terWqxbsK4uOxFpbuJOh6H
eDFewH6ZRJKsTu7NvXYzhVpzw/neXBWLPe+xdfYfwpQAQUPPzWuRFuZ1PkaoMtbishuzmMDuufPX
YSGzgtDqi2ENn3Oh38g6jf2ibB6KWAUuYtihD07xsqhJ5M1KaKMMrG+LJdp3qf1JHfUbUNtkp9HN
BlMJTFfIs3yl0G+iPH0aqvxzWISzu9jUa2Ky79pKdi59R+maOR1FmK8CanoFiV3SzwiH7rUm+oif
63MVkXIsa3uvFcpjrMq9MeRvQ4i9OBXGVbJGG03R272OPszVte63pa1jV2tr9aFosqdEte/ocXe1
AkIiNN58pkMKDYUGE80UMxCAo8v4Ih66ylcMDcld0wpfTW3TI5K33CJorDdDzKcDopvdeRb3YcTH
zIvwbrByC+olsRAWc7GaMn9DtiBQqIp7UneWLYLMDpGOyiBxkKJgMtIXSeyumwu+t+BovQ61yCJz
c7LBqcpTt87CJZwSmqqo4pcI1AHSmHwhcg7Dz1Nthg8EWMabQYzDKR/z+DTmteFHleLXao0ieD4H
zAx153VtZBycfm33TmMkHtV/HUDlmF5K4hVja0T9hKROfRgAoinSo9Uz1rzeNGvb+QCeL0pu3DhS
OcC6cfUh/T2w/bdSid8QOb8lTBP3Rr28rJbZhqznEkXS6KBph3BPiazsklFBKaWEiddDne2iqf4g
sxJVRK2au2Vt0SS3KcUnmXaHZebr8ywgbR3HY58n8H8lIvhKQzkSacv9aMcGwTMKtKE6tnu0F9nB
LkW2KbtE/418AjrimAXGPPLtKqb7UEHyILsx9uH0bhC2mC6lgb6NhHWFUta8SmqjeS6VsqERa1M3
qo0bZB11IKR6k1XpCx6Ne4b8iF1WV+sRLcL8Ea1JCs3LKkIYzTCOtbyzIOmCIVeSnbR4lTqpTmWr
32RJgyRinriLht53vsP8R7eMwruwSZ/w/t6WTFdx0YnqblZ3jvflmpc1JAsb2I2iAq01NlK1tIkv
0KEjsRiPRMpcqolaEa2BQilMeZJkJU0vQ/YKT8rqNGdza2hV7AKGmJ4JuOkryhRdOoW9hzJjcVfl
qdFlcrOm1pXG3XTbpX5QZi13QclmV6/MXdVXt6Lk9s1r9bnp1nv81WgBhHYf9qyTZSoHFwCn95O+
vMzb0tgkEQkRdVKy7JCKuHWX8URADd51IpOMRRThXc2cJ58ALKJGbDPIFZoqg+/eiuGI7ORyrfm8
cnHuOq0+VSPrSTjyqln5TmLi3eO4qIFFxLpTo37ypdYDnZvpm1IPxyavOjrnqPCaWRu9lOHLCMKV
BI1NA3V63v+qjrrHKHMEVJTOXitYRXm43iuUKZ7owyowuUme1TAtTkW07jb57HiG4FGx8uSp04wb
oZizizC8ui6L0oDxlbR+CSKIxNaVQCgCQSeQk8dYEtOrSAVmRSEmICgw5JJUKj+PkFLvwbhLt3DY
PGTTPiB5fVCKTrhyYMsnUcb2KeRvJY0M8i4Dtud8IwvT2phgJYGSAJyxp95nFqun7Oy7cOQUwM7J
UijbhyHmpKjDR5rktwIEA3tDl7Jvjn3w5bVLXct8sZr7cZB34dln2jKt1c/W7GkhdsfvqqLzu4ic
tClv6k08lbHLDMBtGS/3YZK+aV0ivTUU6sEZp2OjKjiZIh7ZvDThq+P8slmyy6bg7zn2rpxuOuph
OOMZ4liyjfQzmrGHdii0Q2/HKtjCel93VuKRqM5ubdqLBz+L5a20LKfdlI6SNptUMq/S69K1PTpD
xloTC/rCUUu8ebSvsELfYJ5IXRHVt05RfmZM1EdINEjfmLWQoU72wWIw1YYNSPLEVmSumeFnuYW8
Ocp3+Vr2t3pWywCBYe1pCvdS4ziYh+4hbya4eTV9QXOtu83QMy5zUBZvguk54EdNdpFmzIFj2+qd
KjWT8UK66fWrcTPpmbM1c8XZAzsG0Yird+pq7m1o3VU5gPqc11xjhfXS9fHbOpa3zDw/zWb2eeZj
eUvEL6dm8hQt/GmklZdps9yfRXljxQCLVBvlLrFzuEmDG9pH7UNBvJ2HNoDtyVZenYj/O0dwUzr5
Z9bBQzmzqKUh75zCeSYC/gXGjIB5bWX3Tibh6pgCPzDi+ZRnyz3TKx7CDsCMsr496iV8v9khB3Is
5ZWTBtSsSt4UofQbuA2dQ7D4rCrhYalxAIOjvCjR+dJXFjtQHTP5h2gqF+Hxwzwh1U4iPqPKZR6X
0NkrcrmfMTwdMnusgmou0hsFvb5bqtGFJWLlDgFpFrRGy0cws5d8jt4gyjZ9H70wf4StpoqHHTKz
arfUIVLJmE9nT5x1UxI7VOj2vDXEqgWNKaFgYSBcDiyy8qLJ8IsKxBTc7s3Bu+G2CvdOBRLyEotn
Rh2Sp1FXDoXJ4+wUyt1gspUPg2O7q3m+IIgeXIQmQLZ1ch6UMiF6YzcoFxvQzGobd2rPVzAeK3/s
I4v1Laqq9SCalmOL7gu0nqsR9eeh1BO2Bd+oErwFnLy9kp/qUjd8IVSv1fnqDro2V1fm+ywZGrBb
3r8u4cm1LLyLDXFDLGNHDGBbB8iv0YU0UoezW+urqAcnbvM4vs6dcj6cd0pv6Ob7pLTDxxZ21F3z
7uFc33VJ0WHfnsptuqpZIKitPLukqMFSZAMvYHMgtVj4Vcc+G4qQOd0UgoGW55ddoT5WS2b66Vh9
Zs7JsKFu3vZTrwVjGb0kWcfyY7vK4Jd45mUUoCayodXLamcuVnsUldQ3C7REEBtOt1V0dkhUGYwZ
r1ma0phzCDX2bmVsx6upQZc5muJGpHKjR5p6mUiemp6LSXrL4g1TfSLvtOTAQi8aW5i3Vmgkr0AN
656BGsRVyVOLeMfDA+BQLZuKWy38JUqOCi7PwoUj41vIy2GztCzUzJhHTzufL6SQvlR19jmamOsC
4tzcxHmB2l9Pao8tK/PjEllOOBcTzhb7zo51ymmrxGy2qvuorVvPHLfrU9hqo5vqi/IUCQ4zeFBg
WoUHPQ+Nef9lM0xwQZKjqB2K2Hzry3EK0spAwdlTB9Vhv5sgArYozbIgGTOOXTN3NmPPCoahXi6i
kvPtvLGgw+zcZiaD0Vnk3dpRL89r3LjNGT9KtLnyGzS3bprOXMbM0g8ijvvtlx7tP2pUj8kz7qXq
rX/fhn7Tuf7tb/3/2Kxq2vda1cNj/fhtc3v+/T/6UVP/xbGNL3F0f/ShmvaLw1Ytfm9PNdCfr9pQ
xo2r0rbxgUM20zz+0YZqgjaUrtURzB4C1baM/6QNhUn4tg3l9R0bgAaNi3BsYb23bZYkNw3LmJUn
R0Cq20qFnycDtmeiyrypZnX1oB2RsPXTR2YhXaXgX8u2/WQklZ+bFvmJ1eUgHq28cTETnoeukEyK
1aSzDlmRbDZrvl7NjGPqev4wuXG0cDctcvI1kUHbzkrh110xY04yQ5z6+BvDYmK0ppk+UlKi1VqV
JJgiXIgGAb4u5IvpkaSZeEA0upd7YZTkD4DwzG5OtRfG27NLQV66dnTdRf1FklbP9EFiUywo41ed
TYiCQYNi84bYGL2+dXQyeLTf7Gp5NrTC2DmZjK+UPM6Drhrz35iAURz1Th12adtvs1N6Qpe1o625
pIOOjNZHuL13VuTL0QcF2m8r2ajcslVzX2SzEqxRhLqPiKK+RvhYPDtUPGe2IkdziOvB8Rx9kzLa
cnUg243ngZqewAUTKWg30UPpS+nhAnHDkBSJ/VQqiq9IFBhTwuYyWX7VwHVqz7gtEfBYqtBLd511
TtsZF2nTVequpIYZwP70t1pp22v8GXS5im48KK3yWDAFiV49MwIDPY4Hi5duHb14IQgvdDv2oaBv
dRQoxhptNTGrlFNj6zG0VdmEa/U8DhTsa1Q5AMVpd+iWJvdnq+FQhdP3a5vTT5QiORZTNwUT4fQ+
ljXNC8euuYNESa8Hu5MM3TVmP1PG+JLgIttX++whaqbOl0r+RHFauBnmhk0/hnDkYzps1nDMHyzD
UYGp1OKq6li2Q918zqksOIfL1FfxrV/q0yxheKsnlfgAb1jkpzInho9Rv8hSUPQGqY5fWPZDvNFy
85abl3j4PqJDb8Crysaad9KRNyR0w9XVeRg0RiW80Vyq2zCT0XbOnI+mTh9qFD2TM1INBgmC1Len
qTuspIqeaDDsTQdKc1EaU/QJLZMMeow4YAWAyh4M4uqLYkgeEbfToYznRU6peyGb0oJDzjkrS5EG
AzJWogkxLZPwkXMNOsuDotPdrmGuCWSYcRmmBSGUc4ugSEP+mNTQgB3to1spAyrlSI5Bkjal6bZt
M74RVz8eC0ufErdfpRZkE42Q2iEUsuUmUTeYZ6bRVbM19JmnFl8r3MggydrYJ14HN2SC8DRbEbNr
jiI3nSJ5XlUKsFxa+HTDIsZhPuo7Gi3bQ7mYuWqbNQ95jLbRUVfHGwSD4jWZtxdqN7fIAm0zd1Gc
aD4Q3eRRLiGzyAzhltaaB2M8917KfDXfRuK7jzWt82AnQWOGMAr6qNL3s9OWnjLWqrfoRUgVzVzF
bERlIKPxY8n4ci8Z9XtLmehqVGc5GDa7WDtbv2W9pm7nSpUeFO6bNCKqsHFishy2FhdDzzXhAYpn
oP0MnLYwruJz2JhRRpOP3CqneXfSQFUd1U0S6yx+VmyGwlXNMa9yEn+ddPHNgYYwUeci0MYQg4uj
DW4c5smhrAAgWjkVLiLDFa8vwUtDw/Nbnsu8JVoi1yqSx+ksLc6Qdhwivq6bIQDb2KItd1qYj/ti
WD/ZWHowgNLwoNmj75/bjDuKXdJmLGHQ1p3cjRqjW5oU2fxXZ9sfmObXGOaZs/kfoFx+OToc1bI0
C3BVBVHl51/xC0pZZw3el/JE13dROINv8iQIWhgH71VoRb1XqeEP+KMvPN83b2qaDgkxmmMZqq7p
7980m+pMNPOsnowK6r1JvRCjcpa+9BNXBr9d0d0iXLXljc7zpMeW//3v/C1Tw3c2LcdRVQ5lFf2V
5PT95jtnKD0HNQzFKT2roNyUhfj9N/jTeWwJrPao4yydwsCW7zhGtN0Oq07qpzZLPytJ+tDoBib9
Xv+9PvuGR/j65n3LYfJFLGEBaaFKIuGUt3lHyDV5kUoyPU1gK7IJR3/a13Pux/Hu+1/nT9fLErZj
qaqhyfNAn/cJq6FagtaS9HEaRUj86bOIfxB88hfX6+s3+FM6bOFUWqPxBp1+xGeVGjdp8fj97/At
xfXlUjmaYKFjg9Qgr95dqknTLKUnj/c0MKs4Hi+MdXJnoCHjrY6fv/9Wf3G5UIvjZ7GkFJb+PqGX
y5WLKlEd0LrDVG6cH0VT//n1VaIyz2WoxpeR7+NuNADuoksR5Cs4+VafQuP7n//PlwoZoEPp6ghT
tcz3qWO1ammqsmbVDe6eot84Z8v3Vq89zH3ff6M/33YVFobxkpA0kDXvsytTnh+spmN6Yzv4ppSO
BI3lUzvZT99/mz8/JarDfYeooRo3+N9vH3fpDElS6HFyo/UfdCDRiIHJwzOszH943QxpaqaqQi+R
imQDGn37PpFOPQVykJ/i+pjn1+OwoW1dQq9TfpD1+f668UbwYY5UNYn2zTq3J1/v2QvmSHWxo+Qk
88LT8kcluc2MH+3RZ3XC13s0b+JYmjivYZgt9b18ZTRaZuLYuEGZZeKKYaApP6XOTZJflmI8FHLw
bDP10vD++zfr/eI2pHXulthAeXQM7f2aiEsI6cwy0lPjDeErfMUPbpJ+vtvffi/qSltAC2o4X7T3
GpSECbTLGqfpidZ6dvtxrI7E4qvUEhIMUYRDUJzVgyTsigBXaY9HRuiftYENHJDhQROT7hIFUnla
k5o3RVmM+0VYrzNRoKekcgpPOr3cMmVPBirDeUljpYTo4pVkJ07ayLUTCmRco5lbZ7YedI4ZXtuj
CjBidOvGKkJQfM2cfkC3/3nJnL+1oemaRo6EKd89AxmxOHaN7+tUiZ3THJzqSs1O//Gd4y14Zm0N
xNR5P84+r5xWn6woPZWXJh3NjwQQ759iFgZEL0kY8LYsjPfJpTXCFsdUuchVeoz1N2V463GnLv1/
ln8sbUNKWnZG1RhnblmId09xV6Rz7EzNcCITx7XvkCD/YAX+eYV/+wbnL/pVxYUYVMnV8xtAFbaL
W/f+9+8Dm9t5A/h2jXMqCFPjX6rOUfSu/kgtPRWR0shr/AMDKTUMHsTlnOx6LZ131cxkkZya/gEL
QexhRzO2E1JD4WqxE7J8J3nGcLMjbXU0NmMwp0ha1tFJNnUSPwMnWycndIZDTApCuLEm7ZMQaeIN
M8WWT66+sUcKgCySXhVoYdKuRJLOXjcQK93aU+NHnYkbpUkl/lVYW20PPDsFTPCcgMj74i4G1N0u
05xHHijc29zMOJZL0t0PUq8RZ5gjLX5qz5uWZANvBrD3I6X9SPTNCJdWdJDpI7U89ttqnQ7ZauQb
vStqqncMcpZdf6pnQM4RdBSptcMraLNzlYi4YKJBCxdCvNviCjZZsjr68Ded+AlSA5ZmyxyB+Agx
D7Cij9W1Td4tpKioCNDs7M+MOSYSiPAowuHstfloNHNzjI3COkgraoOhI3A8K5nqkWix8YQ7TjvY
jOTEBslgFDO35Qs6mwl6Wwo/Aj0NZiATb7HVKNAtW+xtm4ZEQdK+ae3luUiQW3bl+EkSQeFjb+sD
52w5zpcY00cy2MxZjj/AhzxEMYERejdbm5RJUt6ESeEi6iLCU5oR5FfTUZdWTc6VCo36KEAzg94a
G2+2mc1Hb0YgSxE7xyo31qsmGctNb0JIDGRY+VG7NLsmquvtkMie/tRAORu1w65ClxCotc7cmrKP
BpIVCENxcGQcGyPL902ugSPYuX2jMk0Ye+KspTvYnHu1F60HD5RtOh2roaYICGTI1D3zkp0LNR+M
S7WdxGVrTaab5eZ6oKSDrgnjZGNBpYNGCZveHPppo8DaGK/pYB5pLReCBQRJFSKrPliGMFgyg/Eq
aViNID6LWrtifSgJJd/PdjsdFlM3iI7qAJpHZ/1Q6U5zQe7U9BYN9tNYqK1HWrW16Rz2e2RCM/7R
Wrnu+2W9ySYz83CXxTtGb2SBXc36tW3NKvdU6tfAK9Y+lZ2+iSvQaoTl9IhRo/slHAlkRXTvzERf
kL4EScp4qI2uyuLNsXXNrc0p9Qpm2wZEolkXtE/2flXb/IA1kLHlxVLvyyrmBqfEq1s97owuNcb9
OT3lA3NOi8SDYdFv2nG00N3beBEUE1w8HEP8kVEd5CtWK0faZBdlHdKpxRy8c2Z5i1YqKHXycXqj
7naDgD1XI4VYJyUttiB90SsaarQblR67JpEkrswGZkgkzaO99HZQAvhX1lr6JgL1fRwN1ZVCUsc+
M+IxsKPFJMPIdvZ0octlu6p0ubWq79GERfyyhZSj6ld/ba3EtZZhStG9kHpV6hK7NvHMF06D5W9R
h3SjRi0SlBYzfVWDX9RV4aVWoYIPLcmh6QzLH8LlQH5SmT4W1kcQkytagsgLw6S6tCioLjMdDUbG
DMZNxB10bYaVpeWdPZk+wUhBNKfn/n5KglHPXiiPbnvd6hV2zMr4rEVz6yNZ+EgOFYaMMlT35AMQ
X8dwuOs1icNdgrPFVdGEHkyCRAJrSuN9C267K6qQycgY147DUq9nUXnlT7lNFouiRWAYfT7etPXw
jOUn8aewt08gQIBURmv4tc6s3aSz9OOizOle7yuBaGFId8ganGDKCVgTZ/+zXbajn1umE6NHmYn4
LBbzw1xlCpL54bggrNhjlwNC6hXxSMJDd4EJnoEXbLPbNibUhOqWQKR44TkdHRIJrAZjdF7UG62I
qo0AYXNtnAQndQKWQ/Kf70qrtI4EdK2buGle1rR2Lp1UIdIqESAMiZPBrFfOYajCB4xhRGGIT1OJ
Jd1KatslAzDZmKMaIRsvn7VRDN6qGas39TabZZZnT/NSdLsZifUNntjxdcUBEHv6YCAKsIbxbqyb
9IJtsdn3XZhdSeQ111FFrzRlabJdnOSDOsg6qNd89iiObs1JHXfMgUQXTKjCHrxIeN0ZuoWXd7aM
bZ0DpaySzaAvKTFzSN4nheuKV8T5lCxlG1RpVOxJM6p3hjVHn9S5lwEMFoEM2pCeJgtzQFKHjacz
OQMeMhrIVUJlNSO6IgFJixUvqtPGLZVa3k21FXl5FXa7TjsfgyH7nWfiWvFynGQPKoydhnhBmdju
OR9QHDFejECzTS5aaycGPbt1KgJVkGYtCXBgKA5rM4urPj9VQFEpaK6cnrtCCiLOwHzatDG2gL4f
GmLvNhj+x40aGys61um1xMDpTqQYHdq0qEiFUcURo97AftZgKWe0sden8SvxNSxx6ywZC0uxU+KS
eBelwOJjKslplvoTA2CiF22cFF/vwu7almn1RA6JmcL0KYmvaHN9JVNdY/s2822hj90eN4fqKeqU
Xsy24NIN1BFDlT4Ps1HoQdupuumTWJbdxLa1cO2mNNpiHUg0l5O88QUzOLaFlpJo44zGiOhCrJuK
GuOqolQIZKnncPg2nJrTyi2zb9KNKOJnsLzFNeZGO6SK8dvUVuqxqqInwZcgsQbXpbuAZsNzEhkx
uMR+nyPL9OoWz0FMblLOGV4yPcMzQ6u/KeWAUKc3xZWa9PmFjeY7ELa5QPKtheMKwnFUVxa9cVDi
s4F2lnjkCEPAPCG6mznHKxGFjA0lNafZEjHTEe5F5Ec3iM7T9bAIZDUmDxNdxr44Q7lVG/PSpvZZ
LH2Ev7Ii1w7KISCaQ8UxuRB2MsaT34zkjo1d+pYaYfsYm+rrdP7vZLY+C6c/xB2Dhb1WsZ2jGU2P
qQUlRO4+rjlby3dz2+SvkFuE7RB744K0PRPH9FhNuvI40iVvBoPgfyUT2t15AqQ3mMz0Qzmwtldp
xgC7MhwnP3f0aDca2MVlb09egoMD6h/pW2IvCoI3rQpIMMt9uy0pN7pxOQ25eIwIXprcOGqfVH19
NcxS2f9v0s6st20m26K/iACrWJxeNQ+2ZXmKkxcijhPO88xffxfT96JjJYgQ3Aa68aHRbUpUsXjq
nL3XpplXNQuF/wVFvR0eBwTeawvkFmqP7s1IbL6z3rN5NHAFl5h4eGVqXX9HypeJeoKX7yi7IVtp
Re5sYdidAHncGcyRGsAAlXqp/FdMVWuUiN1C620fCYsaTkBkrJXXFj+0dPrOrLmhu1tjKhIGtA0y
QI5UHvkmdRnU43KTizHv21WNd2tZWCgnHavqloogmrVpR9ptxJFnVY5ltqMuRjvKznPHOC1bDCP9
WPCbcDdyncG+NlrlZ2YKOqWVKaotOOh+22HbQPUHIDCNvHHTutLfG0D8l3jFvmDcT3YEJcTLFrPm
AUt3S8Rc6h7KxkKsKHxum4StaoSjs0kGc9qqySMJOyGkMEysb0Y02550RPNO1FpHvO5Y980yeIbk
gJjBoICPm7jdQ22hq88gbGFNrnsTaPYd2qEJm/SkoUsZ1bpljPMSEl/Fo8o8s+RVS+88It70AGAM
jU88Wny0YTiAyyiXZamch9GhjS8RUNBSGYBwquZbhpbypgdWchsm6qslKL/CVAwLJ50oEjBl4qh3
knZBqYTerlDFCj4ORsCsNXd+ajVv45B5d9jXypvZeb1E6C4eKkVRK9j7eekGe/gyZ1YcOo7adU4w
HOP7pKaOtYb8eQgqlk1dyTkXrtqjGPxUOA2BWUE6rCsve8di1qwtFw4eFBQ4JDPkcVHVQbvKUzWe
ktJiNqVqNKJF2K2D3hv3IofEtkwAl75gGQE7pQRnGWY8Fd2j3DsGErYkz1lbb2KjI32wq7x7K0HI
1fmmf8tGN+66MgF0ZEbw9UsEi1SG+QaBS8v6xQXKru81t2EJ9suoCmsfg5/Cpa1nmb1QjVs+1LVh
fkuzOFqnBQmBDDHbpzmzh7dm2W1TBLxPOWtl7YiON5Iyi5YfUZro83Q8zxyZDqhmzW1d8xiWeKQP
QnfeIaBY6zJj4AtQJuAVEwQrhPX+hirBXGdYWhce4I2lUqG7Gie586aKKIIwB8/Y5MUtuFKeWItQ
i7G+S2SzHD0YIGZZhpuhHN9iOjkoIIpxByTqu5k6061bs/Yb2BT7IDSDuxFd1oJDS7qwK2pJQ3Xa
JkizOSFI+ktZ1HLFiCvwFwz/pscBJujJ87qZ4DG6/arDEbhrEaJ9M6ah2Rhk2G7LCbKkWXjRLhlF
9xZmBjZcPUdPE+vtrkyy8d4x0NxFmJ0O5YSRTWlTtHDxPd1iQsMQOSrczGPnviZWGYHfEEBo7WZA
eKJpRGRy+NoydrfXoWs8mMGY+wxkh34xeWb8YIhiB0qQ3pFYmPQAZpRwvqV0Cw6mY6Tg4EtKvDrz
XjtGYRv2z2xrGnW/ymqgd0aG2kX2GpqSCTVSA/ZpU+jTI8cxdFsV/kHuHPgajxJvN3pMKqdQ9F9B
Dlqzs7E+TRmWQEOMEWA1zsu68L/5pfvIdFdbwPutFx5J4LvEiMzbzi6jB4u1tMcT6m9VzfuLQjW6
Q+k/IA811UYYw+ewZnCYUV2ug1aOW+gsxXqC6LAGtBgsgT5TEMagQBozsQ7YbutVaFGYgnY2cIuK
H1ZUpPuex3hraZOz6kORbir2TKyN6hwKv98HDgDhJOkrVGlDvOngx6zY2+SNjRwADJIf3OWZVZ0z
mRgHkWVQ2CxSZWRuiVVSJ9muKvj9ymiA3RiE3cRIs52YWtkh8qTc/VwE4XctRyOaF6a5SzUAY7Hm
fmlg7SwTcCsWsoVdCSF1oQNoOkpgCxw+3ReOW8z3Oyqprgnctaw7MNFTKVZeBzhq8gy1lhNVu6U6
cx9JrVgq2bJJONAjUOjmgOFCscptBcjGFzpjHwtpwvSE65O6zORd7VdTfxu5HU3I2nQPmEatZwWj
emv6BAKHEImXqsz7nddaxTIC6LcdoGQtvElDjdZq5vPQpPg8kegDihbvSA7iZeG66iaNkje4FtW+
I9scKbU3nJrSH7ZwRb63duvejYWGq5shA3tkPoANR2sYVGz2gRZlR+At7g5/fL8m7S5Y1mBctkht
OU8Fyjmgb1WvgFoJ+Qml+Vm6rbMfYy994Mb53PIh/lYOyL2sOP2iOmNgvzLueE6sG/JuYqyFeoMg
1DQXICOKRZtbxqrKOZ8GBazONpMQpHM4ba3DQa5EFMC5NCR6ZqZ3+l2LmHrGDMmeQ/TQaEyO7QlQ
AXQxeDPNdw+YNnr51lrVOutBOb6zrlu3PXp96+9ckTWr1reiQ+738QarxEoxZtByUe/1MpM7Hoxl
2CssELF5MlDVPWnOZC2LpniJ3cpbqwwgZuFNFvqbMNoQyss3EIhFdTPv11gP1L6IxKsKfDoGlHAb
V49hJhYxBmFgzcsh1vvbgs4mbyr5GlcVktgorRk3Gz3qciE39K/pqdu5HLa0w3CR5FnATeW0vO/1
eN5gtWwLAQNOVIN2hESeDKDmXKkGKp4LVWiPE1J30evI8OuGDTyXOu1BENWm9LW9nbc/jBpR40gg
7KpK7HpdC7TgsQO1MO5U/JBH1FA22LFtgNt8r/Vjva3zPtulbe7vrBJjeKfcap26XXPLV8DDOKjk
VgW9uBm8ofkK8OczSoFm6QwN/FeVjSu/T/UNMTBUDXB5ttDkObp7/riji8XpPQyY4E9+euPWQfGU
+1F+Yjb8IxccnkSJFdPq0Ds1qJFPyOCzHZ/TXaaxpFChhbru+ry6kwUoOtN26/uwgofUq/bN5l9s
b3RQEhnGJ84xJOd1jn8XjlNMQQQqdF8CK9oA0XDxItT5EfwF1OQGJVXgcbuxdUcHW6b2Ky4L+bWZ
jHGNMxlTcj3i9EPvD4+WBzMKCpsNG37dDS4JH3mvSVeNjXmhiu7ZgRm1zMoIBHfVgIWsx3Rvc5dO
DCt4DpyogmRQinOBdhsjYa1TYHrhtsf+vNaEjnXRa2cRolMvFH7vJS3OAjFp2+4sP+k2Zeh8LpVs
thl9sXsirhFOh+WMxWLtAlYITuidOxBSg9jCd+RVxdkOzWkl1sgpwKqZEPApe16J6813Ev0N7D8u
A1ImOPtK5HsDfcotChvIL0Zf7qdBWkhFumTjNAOypQDZg4dWd++BMV1GkROv2lHim8ERsPMVc5w8
hbXDmmRXbFKxKUbaDplTVO+9VwaPRFNmeLtzOGsZrWwvnJvIHBf7pVYZmymgxdFvA61Y8TLDa1Pz
+mgRvPZ1q3Y5SMCbuEsg2tuCJgAmVao5P8uOYEHkxm/FaxyU+tKPEMbSxIEr10+koscaTOgAkm4g
UQBjC4PfoMvhYAdGuvU4Cq0LOy9upNOg/yWNcpvPrGNTWfntlOj9qrGteFnCJ78PkDvt4LeR96Bl
3yc/TvdstO0GNEOzmdJ2PEQKkLvfeNQRQNm2/JDervPns6JZwwWfTO3VSLrZfgDMJTCs4YDAKT+A
oJZPZcDePGk+Iign0DfgfN5onut0YCasMnj8F2NawBaC3Dv7Z3k1tVostq2KAdsCTl9UMiloDFcv
OkyU1ch5aj0OkbfQGGLvfcMVD/1YLWrQVwtS7vtFTAW1EGqG7DtocTlGNvT4OL5DBnM+pZMcbgpD
eyInoVvXNtCWAgAS7we0Rb5uo793ahpTU/lNJfQOGBvb614vxSLDZ3A/9/iXLvCNaSHt8XsfNCnt
J50RppGP0TJsY38XwxddlarUPnmcGG5kRW8yJAZ0RXmNnH7Q1aaiVwcu4V7PYJUr7c0hemsBMc1d
VyF5JJ0orDsamQEtLH5cZWjjLSa7eKN1TrQF0Gjvh9Run8CyIE0M9fY4hLra1oZP2PCQobCvSpKk
9GQePjTjwnDCYuUaslxisGZ1WG147HObPKsUKF2krOo1jNGgVYmoHtsygwfT1g4Q6SRub3NTaisZ
x8ZS03L5whimwxBGIbjI8tJnvJCZtEvTEIQTCiQ3X8RNktwDRf9UdfMUoJ/g7QT4PibZVze2S+Mk
c/rqPcb/f4KnWp5wJfVHwJ/91pnCl2jyQL16QUW+XGbh1fYGtMmAt+2VTRN3nUlKHdX6+bNSmYSj
qTsNKwV03uABke0d2m6Nmet32eB+HcVkbcuoFzSmEspC3JMrEyzQUfTTBLzVnh0TUbfpOdhjWIt1
1NZjvEFmHt8MkfwWwAhHqGoC2Bm7AI50SJjHsABaW5wq4ik+t3Gu3bUmVVYzQLDQ4Z4seHC8e4Mj
IyflRJxr8pqCZWXTL6OJAGQf4T+Wl8E8NqHV3yGbqjdIpKdPNUv31OgFzgFNOg7yxOJTiU5+5Yiq
eFIM8xTCAg8BBfMKXjaGGSZfnUiXe+EF/cmi4EI6H3c7LwBEZ9ah+OK4qf6DY+JnM/b6O+Zv+hdC
HKKXyMpbMEP0Wg8W3PGFlHbwUNKL22q9/qTwcC5KQkTZQ5yNgIRzx8J7MeocXpbo2/RJhxy5UAEQ
XygHE8ZCUj+2ScmMdZWPSQGCsyhGSh3WChxD2tqVbZ44Zb6zIbYnzwgFAR7NAzPEYJfwJqC5S9nQ
SSbjXU57zDKAYI1mZK1c/FqLKgKrypBNrMrJim+SWr7rfZgcOV4y3Sm97lTpIWfSEql/UNNG9ALl
LYqyf0N+Yq0DMw22rSE6HOeJ0G5Ghg8rB7ntqmal3Ec9bYSuRoDvSHoAQoXUVNjvblJ97L6Kifdy
rHzzzbY8nelD2g2nsLK0dWEE8iAMiNF6oiGN1ehZ1zRGq2UasO+L0dV/TGkvlgFUtwcZJ9FjWAbl
swVD5daIYehRVQAxq93mc8OsXtrhOvmiiWHaaVHT7QO9NFLsMbgFw8gLeDuF7VsjErWnx9zfJ7rD
snR6wz2wIyXL2K6CT24YFwdjaptjz/txCdF8BpY5GkAfJsK1aHDgTkTNMe9acxiraE5pEWCVHCdV
DgPuiFez3hZO1CwL8rqp/2N7iws5WrY4LYeVC/H9uRVOJBmc0aCt7AA4iiTGt3EascXp7Czy1mhW
xMI437WxazZW7s3vaM5ccv6PLMw1kLY539dgblbExRfPaMQOzs77QPDBgQnh6+BOL5BfccPqtKrb
wDHa5YBHBWVkZebPDqioPB/0ZstSTbaahjK5HxqiS3TaBS+lJtR7VMoxxAAlnRsvDgzKB/pXeWil
vPRj/6Ymdus8JlPKfKu0D46Fe7G9DR1ZbPVi0m75TBP+iAgZtsQovNRsB5VSjFy6nryeMxHrBc1F
5Btw0+Nh3Db8RFvL87vPQWREN2NZEP5cM6LJBDLOMLWgmTIjvKPLMREbYHU+4F+mkBCI8pSZnat9
yi2NQDqrVkv6cRBD/LzC1EaURScy5oiBPq2U1wRrRwuCo4cIEFOG7+8Cjw4KHK6SE41NYkIvGLtk
MSuSeciZMJJuV5QjBxmVxg8cyBC9lqrbDK7V70xBFa08CXhYKXuTNp6/ydNuYjTPHtDiFFop3WE2
N+YTMQOGh3hZUvX7Kll2vgOtPTbw6saetcLiNm0Gw6mX9ruXniPtc1cWI2/ygN6bUQKvTN3qR6i5
E1xoX0k63FJnZj/Xa0bm4yNNpq+qrPR3mtz6zFEcq8euyqAetf6AayxpNkEMIbNtUmzPelDdNl7C
AGrs5UpzkMLZtW0ebbJzlspqJPUfXfKhDt85a8sVOGZUr3ORVrtptQohim0NZjRLvWDqpDfjV5Jf
OWanhP4wC3SBAwIuQzXctONbL/AQV5UOabrzH3nvqRdvNhLQf40/cdfFN7dMCbSpShQLsRFyXiO7
giEpe1def0ssO743mDKt0wGOf+yK5GFsXfM1btLhRavNplx1Az1Y1wf/WMM1WkBswp/T0EK2Y+vV
rPFy2hmnZ5cIJrjMnTxOmUYQa6iB7HZshpEciDBXNvYclFPAOdMZ6HzVwC0HmyjXbHgtsBdXQzx8
6T0ecNirebN3a6tLKVVjfI0UIXet0SEhpnAo5AxDFla1kU7f7DRvavgAbbdL/d4/IK1XMOBs+Tom
wsT7HiiKFdfuT20JCg6yWnC0fEP/gk+cismsvXxjZoMEj9sbq8GQINU4vzyRkGTC3k+d49iaKA4c
AY65YiVH5jiuRkuhgcdStuIQUS/aoI8OqV5IBo9I78H2AQHTDHvTKEOstT5vtnyaYTtqLbGg8Pg+
VdnMqdI9dYhGVTwmxHA8YUql2o8gioEYht3aN28kUrW4UTJwomh3V8iUu2NQ1NkmEk2Kuj4MIO5h
sWfBUjTZTK6xLraV2azsYkyetDGJgHtJ5y3wFPQCkC0/CtzeGw7y/TYdRPwIVNHdCRz9b0NMWhCZ
Qri9PHiDUNub9eQVBD0wKX1gyMhIFZYi1D03FzJGpK6fWunxHtA71PjGFI5n+uGMauFoyUXrhURM
0R1gYVaYX1qYzFo3OlvTLOD0toa+duh9kAmsGeOR1uC06gKboV2rxo1pJHcGIuXToBW4UyvjnWwJ
nUqR/nVvZM3RmFJiKOjsMobKZ/GNZn7T25T2ZmHrtAXNtxGY29oO+qnCeKN/D6j7ScHR/KUhiZGz
U3Lk9WwRdP2yC01r0cF847Q6YOJpNJo/ue9FjwEL5yFO+uidzlzbbsxiCu8ZKiLT53HZdi3hGMiQ
SdliiQdLF0beIjeq4C5hqEcbftL3SUKbXOSJu+Nu12d8qRI0ZSvvQ8iuIeX0qaPsOZsc3EoUOAkh
6S2PKtS4bC6C9bXUjXKfx0m1FtUOWPfRD/EYxf3Ig4LBfFxZhk7CYdKkNEdtUWJbYWZxg4GVHbsM
UpKUvPxdgWVnpKIZRyuX1uegI1t09JOasmOu3ihSNgwCGNjZvr5mQOweGgE3o2PUFFhQPKlrx3JZ
VGwnBVEM8JlxPKNTDH0edZUb8sRsQn5OOXbBW5wo3us5iIg5B9KBxAxVtbScfnwpiqbeSaFoOgBr
8LZpYNCyr4R2h00UIZYdVGutqU0mWPhs8tzkXnjG2GzNqkl+YEH1cPnK6RxFofXixoReapGv0Xcs
mDwk9gNcOlUvKT2v5T9foLt+yuNmm5nJE6sYXFwKCUuw73pj+uU9CP9bm6lwO4Rrs02PZjmelJE9
NzDPdVQIedGt/y5s+104N0ueBf4KyC0oei+UeZ1b6lPI5nYPqrXauv0/qtyRVGPzwKyH1pUpnboQ
zQWhYJZvdt5JsP2Q3GYd/vXju8jxdMfhC6A9/U0fOWR634L+PulDchuTVNVo15BwP1MxfxX+zaLZ
n0YAgYpxHix91BbG7TiavlWVd1L4gr6SZs3txKY/JlWD78bCKIweblr7iihsydT/ztOBCBQZ52Ut
qpPvLdhZjqxdoB86n5wBdxjC3aAIK5RAHu8hXRdfKAiYAkAqZQbx91s0m01++/iAYzEDQOgxfuJ2
fpFGJlKvisEmGIcx4qLLTnW/DW0iAp0XnQc1J5WpDuorcsn/3JSPV52lzjQiMKTotmHO6+6Xq+qk
fwEg1po736oxf7s2DdNYUE8hsZj6N13QeUmUgowYMfmSUTDfIcRnC4oO2m4TFfxUuMMTnSdzR+AM
rABDAjExbDxrBVanVs59ZMwajwENlI0mgBfopmky1YiadI+axNqIUE43Iwe+pUlEyJr5aLuaUsF8
ya33CafkFVZ8AhnV8NLJNgNdKGCfk4iI+qKydzkRbDQ2aINoPq3+rMqevcE2qdFwXBKgIglnFeiP
KATZAPEGbr1sQjNXZBDZ26A5wunNN6GdxncND8jj2LbVnd2zSrOpfIoHrzmFcDCOGSjJ0dmLwkPa
BCecSJVI2xXFQJhZX3yjmnAXrSzrF7vX0J75Q7OqkG6sIj129tKpDhTJ1O1BmPcHTSXfWavOOegc
5vdWN93aTlrubeH2ryHzCHrQnWVvxlEUrEZOg0St5eT7EqOwAc7wY0xAH6L811Yk5iQbsuCaVWnW
9WM++16HpovuEpQe56LwY3MzpPG0HyvOmESqG2tjsNIDvCS/YCAqQmLcJnOtWm1YUgF+k1Zp7adZ
5DTi5D2knrCaxZDZuDy9Ae4L/5vbIJmjDzjFUASEg8m9TZK9po3RQ50X7aq3Rbc28gKlYlp73x0r
CdZ9dRKlWjshtiY/OI4hIUkRIP/VoPf5/UiH8bu0MvrRA6O1YgGSH8fthOC0ronHRKoz3vhSlhuA
7tkCJBJNJM1VS17YtGAcivSja7XvuB2MsxvZxb62J0p7oUV3YsoBmBjSxtLhpltO7VQjY1xjQfR0
bdnLOjlHdT6u9bpkJA7vE21MZ3pqQ4QV+b4EYbRHwpCmlWg8fH14Ky2gCg4w/86avnUa/13G+osX
BDwyGbFloTYtOd68nom7YTYQtK/ow3l72lO8beIxP5pZ84XhSfgMtYQ+T4zICW+Ff1c2+rCKoiq8
LW2T7r/W6aupb3DTBHmRL0ziVBYOHptzoX0e60/NMoSGsUVOihGwAtvuGMU9kZw3IcefLvXS23Bq
kQYGyQolX/6SBbXxpYr8+NEv63JL7GewLyDhHVrRBnduXzg31A409/gEEwORBHoMtCvrGI6EYyvm
4Z9yNInPGXTZdKp3legrpn9RJtYhngKGRfZwhhitFn7mfa7G4ZtXG8WbVjneEuAtw0Ralc6dhqgE
GakJj3byaZwwK15iG0j29Ir7g24HI4OrdgaoZO20RajubCvyEEBvQ+OR66RaWVEnPzkd2tJUURcs
KFPwJVRuyHzb1UyGlGAGNox15G0AFO/gW9p74UrGI3X2HdAH0JgEYQsfwfuBkKbYDJo/o02qFhgm
/uzRLn+MHUdP8IA0uP1Zk5ro9o5kXHdFfld/kLxh+KlDIN1weJ8cMm4pWYavFtXbuyAZ4OATmotl
OFO3WuBWZAaN2XoyVHnj5X23LurevQH+zeHeLetFb+KgHKUW0/zH0Jmqgn4xIHb/n2LrbVcpA3+e
6ZB+hG2ed/HHHV/UudmScMgCYgIL5ejfIJa///1Lib8s8ppGT35OkjM0Zq+44vubzWq/vLFclP2Y
/Gd7IW8JKrGL1zwJJLUXUcjcm5N3bAJ/a6r2kHTQp2ts/hUzzYxt/u/v5j9dUzm6Ll2Jj4r66+M9
m6req3yrEfcyCODPoEebTrBEwkdQ7fZbAwX9uXIQdWZo/MMr155/j/9+X+xhlDKz+0MxolSuYc+O
tQ9vaC92pgGVfpltw35NKnQTXykuP9pL5ksYuiPn+pagYSF/2oZ+uQQUQI+gwc69w8U/vBP959Xr
9lp9du0iF5XGlCa58gwuAg8kKVeM7w2gRtGViubaVS5WN/0j6Pdp795x9Jn6O09CQAFVfvz7epg/
64ffBDaS5HZRk3O75CVpE8HaRLpZEPKyBRvjD315F42df2WlX34X1xESH6WhsKBSnl3+8nUs6kLX
y+meIbMPRXyMt3FYZRsdecRBk0l8ZaV9rEAdgZLexro3u5N5tn6iI39daaL3TYdxR3rOg0+o0Kf+
1a3pPd7L+tULM+Sf1/xoH7/gzKjEAglYcr6YY+IW/bi0iZkIxEi6KIPuYI0ErSFvLUSQqC3/5ef6
/TqX/ldcQvQecnmrps45ESA8rgmV8L78/SrXvs18e395ilonyRFO820KgBcBnbxvGir2drzyK31c
e2zZjomayTBwp/K08u+PlyGGD1xbFdSPsK9xy5dLUTlXlvfFN+GMafPnBY4yHOpw++THS2DF8YxA
T7xH5ux0hmmOjjYt5Cu7zseNDUu9YDuV+NDZe8CIqosvkqmA0Kcyzx8auZqVKPZqvGaynRfQf5/T
+RKGYMt0LAsZLr/yxW6Ar1oZjOjKB4+qLDSKlRccqmEX8U+9af/jD8PFFDAavOJ4DWdv/8e7ZpRt
QrBLmz/ILwzXq+e/r67Ln52/ziaAIZUTgE68yMVrT+sNouM9PX1I9T1HJP3fGgDcKfyuOnAfPDV4
T5358r8sXtMcFEwKU3voesCWZzwcV+7O77+2LXnSLYX5zEIMefGsE6mbEEckzIfNGL/ogYHiJvs3
Jz0zYmlhBjJdNpS5Srh4zCGqs8UMTXW2uxFRy7rD38Yx5B9/B8mSwitizN+EbsnFkiqjVIHEDOuz
s7WiNV37/9+fv3goiM5SAED580a3IRxJbv7+5y+fbIAT9GH4rSkADbbci1s0lKkX6rIvzrrZrxs0
YJ2O2+CFVNcrP/dPK/GHR0/OkioM7qxY2lXuxYLKikzW8BmNs5XUBocUcahMTI9mgyY1b9PTLDNk
jEAEJt6/aaD06F9wRf1b34klQayLJdjR5r0SoOHHZR0Xivi8cuge/J2nbTPtX5+a+c+ze/E4zliC
y4agIF0e3ZTZPUh9+moW5iskpL//YL899lzB5K1sSio/gAcXXyARdel30mkfYnvYfdaYLPz9788/
+Ief6efzzpuYtQwv2rnYtIZ+QL7MtvWYFOSeNfGR4dkKO9ES8M6ekKS1rzFq+/s1L/qovxUal8gL
FMNR0MsshaZVgQhQ0U1FTmM5Bu9xXyM9LJhWIVg7aHl9TIv2fOXy8z3773f+v8vjg3d4CKR96XIe
jbBBAOkzBSyrA2+H13ZC5I/OpgvDcNV1nkXvBSMbYMiD1UZPGoOlKx/hT6UW2ziVPTsuJJiLWiGM
K0M0DLHO4J/vBq257ZIIjYicfjj59Eq1QvRw8HUYqtt8MFcmmbALxq+oYaKvkWbtqmgWqYrlkDpL
IasjguAr+9AfP6CgIyhJuHP0S6pa2/n4RnESnBMg2NY0J1a47qJRKKoyTExWTvyW1XzDr3Gl9vjj
4mBAJ+atXFhsUh8f2bqoRayiJD3H2LdqGLoV2ch0Ytep+cwTZnRfnPpGG65sFBf71X8Wxa+Xvdh4
R2Y7QVWwKGAZ0lPald3b0BPWfDYDdxUOr56Hg7Y+odTBhxpcecrdj4/h71e/eDuCTMmxuKUpFFFm
qdhjj4ldmgx3cFJZ6VtnYdpt/IwuQYB3Am3CN4a735POejTJyuN4B/zaviEvlfmUuVc6Q+JBFPgl
ym99UGmIFPR7k+7cRrTZuui5RjWl984s4aCbuQVGt+SN6mzGrv2RpxilzAyaK1LAnlasyLAGadY6
gtdMIFl1R6T7Wk3TK6YX0g2RHDl9gaezBk0abMYmWxkGC8ZnF+nlsGu9gk6xkTwnnv9kZfq9F4Mb
rvm/YTxCvjSuRJEdnFKs1Vg+9pa7cfOZQZ0506JPrXhddOCNMY5vFDbipWemNO8EAXU5sc2W/N6V
6iteL6yvfbOuUpJ6aK+F6FIRviC69v2nMqwJvq3lJ1H7R9v5HjPkp1n7YqlZzNt2W2JomQwivFxC
nkRv1d2MuXoatP4mi8ifRG657PB4F7X/cGUj+PhC/t8fnnkO9ReFqrx8ztgH6E3STTzrlnPPCBmk
mUuIj+i1w+BL0hHxSKX4m6xpa0Rk2A/ecxASRo8sgWHbV2jcIOrDazvkvOt/3CGRujJt+lmtQQu5
2J6MnIF0qPLiHJfvJgdAfieFfkUTz2W0cZFTaOPXpnsy2jmoanvllvz+LCB7Yrhmcrq25n/6uAEQ
mBR1BFNSo3RadpwQg20MTQLebtSEUHXQf5C/PrxNboP5A+L0qUmmN8QVwWESRMdpiWEd2t5tTlU5
YloL/eYAlVRt9D5u3//+WY2PoJj55+OzKsplQDQU5ZewCQc/BgpNMz9X7j7s3sP8kzMBj3Aj9Ab3
CqVKBCdc/4J2dZGXd4atv1XQD03wxdVw8iCiYLhZGc7XLEbhl/0YBhamVvHsYqNOmC2ClvCNG8Lg
aYrH9270T2SU/3x8JtLQdfmtaf5c7LVh5BeM1MbiPKnm6I3xPfj3EIqBFl/Z4P6wq1MnCQoMxozA
OS4LMXiPopJoBs9ZgkibYc2Mcg7JotLs9yEb0lPoquE2stABIEnHZhAO6krt+4d15bCHcUCjkqLN
dVFKWTYBL+RKF+ewfBl78yFLJ1Q48MrtnZt8U3py5SX/+yuUr8z7k8aNyWDNuXiINN3PdTPm5vqZ
a31T/ZSguQEI6NtNsDPzQT6ncQUfeRA4HhqkDX9fm3/8ugZ1r2vrzOIuiUya3qIaJEGPkwRhh/Ns
E5B79hA2abogZHqv/GzVutaVp/djvfpzRTlSuSSQzE+EcRkKUusB2bnTfJMD4KY1HQp7+PcKgRv7
32v8fCh/OauGtldoU9cUZyW3LlKKZlTLwnxBxoyhblh17joT4X5ssysLaH4aLnZFuqQGrTgFCZoz
7MeNqTAErmvP4Y4K96lziCfuu+cJDd7ffzjx+3Uoxy3a9AxJ6Tdf9v1KYglymdnVuRbmqfayZ43A
XaIOdj5dH3w+KwBPT/A29o2qNnk/UUFXa7RtALfT4qGPxZWVNG+4H7/3x88zr7Rf7nfSF+k4OU5F
RXYya3YnVg5ya6IXq00fP/392//+QpwvRoANLUGK40sG1gCVaMIXhyUtDPcQttd92+wJAd2ht79y
DvnDpQSAHxqPcxtSv2x7hyP734iS7dyG0SOBIu45FoW78SP5w/dG+8pd/MOvytVsYngZ78+w3493
EWZwK6Kuma9GsVXUG90m8lpe2XR+f+o5itK3Ayqno7T4TcjhYhNsgqE+FyRx1mn71QYgYBoOu0C8
jpr6BovKlcfi90d+viSgpfmhp1d9uc+NFSE8gkvGUy8haQjtqJda/+nv6+KPVwFfyKFJB/J/+fAZ
LqhlLMM0RorsnHXq0TCCK/fu5+joYqHTcafBgzhZmdgEP/5EiMoVNrCJ3k76o5L5suxHhMTvg8MR
sEDnMKxUdp6wjEVucGV1/Onr/Xrpi2fMwKrjO878u9XFrhRA+p0O99Df7+EfluDcCeHtB8JHcuT/
+P2yAh8VEnfz3u66EgCTYd3iVk+PUwjk+u+X+v3ZonKDYwdNkYbibz8XceVuPVpReG5Ne2LhIesO
DKhJI2PsVVHG05VN82KPQgGnXH41xFG6pFVyuW3E8O9Fm3fjuRPgZLUsLbZTq8MGTsZi7SLf4VBR
G1dGqb9dFHUxYzOM2DACWPsXK99LZILnqbXP/0PYeTVHqqxZ9BcRQUIm5pWivErevxBqSU3ivf31
s+rOw405MzH38cTpbqkKSD6z99pe1A27SJDwPeklO49qcncz3+8pm4zsP92l/6grgKqaTB+vs1TQ
QCzj//EashtGJ/lsGg+klk9HsyXgqu9BQQyVACzUxeLOcJPpjYYSbhKl8smLu6zYtGOWva9uhi3T
0ivJu8OUPyQ1oIwCy8L9GidUKnOlTxVSgv//ZvjHzW2hmGPCRJksuKX47f/xPc1p4pOaWvDvgxhy
9H60nv7/H/CPu+0fP4Aq/3/e2BLzsTc61DqxUwdWgRwxYfMsiVot/hMg9B/P0H//KORlDP0YnXEN
/ueP4lWLYqcR1UO1YmD4TvOgmP/Tyvf//Dj//hn/HPqNXQaeBbXxA6YdKd9AMaCbiWz7PxwHTFT+
1x18vTL//kn/rFFdc3aWqLCrB1MUFXpr37vN02II54Y1ABlU2Mu53W6JRU/OnbS+mEwbW+Ei+FFN
m4bEmBD1JPkL4PO8Y9sIJMZFd1UE50yxD0RIxZg0pRHgVpWweuLS+5sQP3ioJvcD+gN74Hr9zQzD
fUgR74Xp0jQqHLTLUDixFcHKSDAOZZGDJGzjbKvxHu1a8nM3HCFXUT5xPGIWbhCrqQ9a7GFYDl9y
RBwLWL8Qx229R6j87fWtxjcqCMpokk+EOT8T3oJtOjf9tkg6EFidxDm2Ts4vEjiaNSuDPMBwe1+Q
371RtDSQe1L9sM7LqVyLw9T15sYDUGBgQYAd4HQkQleahKWpGepnUqFz6wKOIIFh1SIPwp4ChiGR
hApb0ECszPEDXzRl6CqoDJzXPjgYKDWZNUcHh6jpe6vKv+0illssAO6HiyEVDm1W7ctGD3cxKdUH
CvAGor3AKnfN4+i8wtp2CaeOmWUQUhL2E4bTq8fOHruzWWPgLAcqAEg59TEDgh8QjyIPQkTVh9vH
3V4RYrR1LVyTfoVsnhgQ91SKwQ/XPDe2LUbU0LWxpkft+NlJot9KNYi/kQQ6YbVqelkax8IIvcwD
AC0QUotseWuuV015W0eYaLx/5X4MSbg2sYBAvExNgOhM7eMGsJHvl/1L1ZPwkRVlBEwPWNdNPmnr
hgyTv40woXeslUcG1FgFqK2dXbumYBRLvOx4VyyAkjz9U+LNn8nogw7CCL01vcjZLmViH2qJFxDh
eXtJMs87XTPTD8pfWNWy6uRSOuKs4+YP9wV579Zif8SrgxXGgnA0DkQSNahbyb1Z8m3aLj/WdJ7g
mY/l8ty4RNu2mqFZrfV4G0V1tFdplBLxsKrDPCw/SMgNHLQe18Mrm9CB0wCpOoeyViNn3LtCpFuv
K/tj5yCymmpkuMnNmJ2ShnQzZDqo2skzz4S1R0YdH8pukoeoGuB5AbVAYZ/b+K8mmW3sbPjbTsZn
syhaPiLE95HbWredLJj6daStwdty32HJLE7Q5QW+YBLsEfS1677LWxfZeCfwzcZgGRJt3JdT5Z3R
8/S7XqVzUFr4F4Yhmc8TgBv0k0Dyet3El86Vv4ZvInf3esKIGvxZI6migcxccqFSZtTUupsS9fcu
Z+cbRL2YjyIpZl6XdnJpMz0eu0iQ5BSvybGrK8D/c1PdkaYYIRCDjoltESBjCVDesLDXSwmBhdDv
eFvkicBfa3u3Sa9JDsBVs/e0+nYgZ+LRQwSXNd4f2IlXgLwk/yyz8LAUEf1FVbdn7Oa89Mz4Qmhe
fywjj3krTlBGIPreM8c51JVXvsaF4wY2/7mz5aDCGWjdbkxXF+NYtTKeNPDqpRE+KmOydvXVa6vq
sg6bgeilxMeSnVhXu+KMPajIrxy7gsEUKtv4xuE/r/nuXaCHKgG11tbfJMyjGxATeEXpGgwnhmbZ
9MpFhU9WbNxdwwc8T5MeEecb+xrL1qcZYWW5A2bS88hLGOMq1L3p4L3pu7MTJTJAAziSedYMTzED
sl1/dd4O9VqdtIeefCzBPjjVSp5PszLZz5oo4E9E92KF5GPq+iMdEnuTLTEAiS6R/Mot/Z8NTAtW
RQ9EDt241qBkUp+oDyIE/G2VoOFbIYztCiNrGLOW8g8hmuamwT+1SRr3s8UEupFJ9jOV3W+NwYfd
QvozKuPNrgf4i7P9XZK7CXaODzqyPgy4Pt9KMbNxrYjEu2EA2WqnKQGgLG6KvtZPdJVZELlQZcre
eG6zmV+zId8rFRqZYWGuyFVBd8V9wXNTtPg4vdLeO1AkgqmhcBiljNm5wDwqxwVFFxiD7oU/yJOY
JzPe3qSlL+DEeEncDu+QavJXtyheHNSab0TPF6QemqRCrlV8jiHLN9hiQUsNV52re+UsYEszvmXs
+cSTYmHEaojw04/Rd/oGdiba/VBo3zmVsfsrPbRYKy7em871IY9NHTGgDPuZgXczHnNavLgd2a46
dbq3Jim3Y1rAy+A52UFKcB7TQUx7BEbdBfhZf1vXMj21BWfvtaC9oVImQ2/WE7ZW9ZdDqA5Hkjw4
7ki1GZ1rsGnmpbt69Jc9aJd5p1kUcWtPA8MjnGIYx7BzSptkOXLuTtY4TOHaddYT4avOiFR5GCBn
g63cJwiz8Qj56auMOt7qVqXKb6MGahIA+sLUJVu+THOKH9L5iuW1Rhx7Pksuv/K+/LTsA7iYMED8
FdF+XmVgjQjrCCy8lKBBZXYDvf/d7dSHGobXRUGFae08eYRtmeFloAZUIyWD4yx+AGOnPeeDEd+r
BOaAj8F303c2LflMSCRCv/mK5GkLrEiJkPYhylMuwhKr9lTWkt0L8hwMYHF8Z3HV2DWAiCcclKwb
Stxdn2M9Kq/0Hjj4RCWyTAxytkob1x0goOiS7FUiVE6zK+ed1drpscObdztmklVjLCHSRvK3aNh2
dZgST2bfE7wqcu89gjwFX6+oDrliG4JPwN55EBdClu/WewdMDfIRWjI8N6t6XhcP3/MgU/wzsRgf
C/hE3PNmeRES4wIBfn/rlQNSp8gVO2Lf4K0ayd1aIbku1Jgd2IysdzV7ev633cU30pkQa2MBPS/X
sSn8qTjkjRc9dX0u97Hq5L43QYDlGNRxIw31a9kwsBqKxtvwq4qdgdBt35c4KAm071vgzKN/hxed
+3hp/G+vxergtYYI4bT593B0va00JwTTc8/TmlM8AW3WGF3rV6s0+i8H9yHerGwpYC6uhcJyuXLY
W9kAwUBO5oNoGkJLhxjWyNDM+6wUURiTiL11YpZqfrlyKkceYS7KKIb92i/xMwm72WM7oxyc7Nrj
qWSHpIvIPdbxGG1pJ+tnebVogi73tr3BCQSYia3gbKc75MjePvHMlLDQEb+vz3w7Hbwnp+ygTpFK
uNGTN1XkQTW/Ni4iKJz5hD4W330unF9TsgJrSkrarmXLZ/IOjoN8zKo/UFrVjk0WgaIGgvQkXUmc
IoP2jmxf9MepzwdG3V0V5zQR/XPjL19OZ3aUQMPPMsNHW2a7vYytZYaZKX5mdb1yM/M1p7awz00e
GTcgLgB6LPowz2x6WEjhpPA42+tGi1vNQiYwSk5Ur0/WXd0qNgT4ZHdyEfNTNC/1xtA8kTrPXyY0
8CA30j4sG+FsyW1Oit13bepn8xq9l8705vhRlv3UEAI0waEIzHka9iixcdqkJOPCwBU7QG3zFhRc
jkkgyrdIx7COdTFEGo/i97woQd+Q5v0pSfLmUTVFemhmx94AopousKv7L77sZW+NGXY2khgZQLj/
6pKbjo8952fik1JczsQQYi3H6Y5FcV/SwsJQ9ADTUnsIHAW6PVupGN76ygPriqY59OvSu6Blj3dq
pWaya6e/h5BFE2CCt//sUhqOXdYu00MNvKKlSh2bD4KCbuZZfdrpNNk/qbQn8ayaPrHZ69tVfkhA
tEU7ZbbVJy7b681IkjC2CdvG267GbeP010CdUvmbfJiBlZIOOc6vHVikizPxWh4d6QYF1v6j6jGN
Fq6v77NSOiR81tUhW0lDVML4yLs+C4om8XcrebZfWSPoW7xCJ9ghcdFu4qS8+gNTkyrKN5MAe05P
tDXM/k3e29mRWcGyHYtU34uacCLMAa37pBMfuGUrn8YJH0us2Xxx1nv3ToIBJ3JhhDZtg/MKcrjb
fyA1RA/JrsM71VR+R3s0kl0DWeKY5qzdDUrqMLe7OkzG6QcYidosukPP32UAvSTwUYZaBbhnah7T
yXwcrrV9TGv3zUf9szO9lk8/tfhrOc2CUkcfedSXG5lJC1islYbZdD0H8ZMGtUPGMPxOAFLzoi9F
70LgtNyouC1gVKWhD3COqt4z+E1FTg0DsITjUqXLBQQM2DaRqvXiifo+a/KPAYbbYXLwYgaDjcvS
yP0WfgL0HXc221DDIdiiHix2YCx5NUDaxRDJ3YmNVr9SBjA4Akz64+h4/iZ1eLxf2NUf+AdmaDm9
voXNiKQtXpUA/OyOEQeCqN77AqeqVXo2vKPZPVirtgMjgvZFyTEerWRw77Ko5SEvr8DFkdgF0F5N
EbbdAoDHi/w75law01T3Ebvur5EzcLToQE4zQW1vCFGNfbsY1Ze/REAe2GKFeAvqje7BXxiF7rFA
RgZrTxvjKAfCRhmNccAgx+yLZV9gAqMPmyhub5wJa4RpE/nloVQJapp6i6hnajzwhcZeThOxXA5I
t3uzm70AZo+1FRFcIRWna1BkEA8JWmPMZbtEfRPBG/q6JCwWkEhdgQ4XZSwJTZVxmEj8KqlOllBj
9cEQZZDE7Q/rvaUW67gmAB/B9S2X2CaEtZr9mtFZ2+6lquObtlOY7gvlAf5LhrusUANhctbwCSjd
OztzatxO+Bi5Usm4K8D8v2uOmTN4gixM5wxILLeTdU9RC32DUOFD41fDE6S3X5J+26PuRz9gI7be
WPppyHfE/KUbWh8uhZWJD4rXkfOFmqc2VL+Zho4dcU++r+bnhVZsqUD0NS0fRtksTLQmEHnx/HdZ
OVjTFWyFP2vkfuGqml4I3q2OvTIIAzCLpUqOrDTgFKlGQKv3dO/81Zmaj1k722E0p/k2N9kw13WE
XkLgcN0WS1fddr3149hkyYLZm4N8HS0sFjj6eK4SWAUjz/1KgAN8CeezdNz+YOcVAxJXCkq/FoN5
ZbNhLFOWcziTX31zeXMxI1FXLcD+uprqzsiNvTuQ4ZcVM7i8kmoVHRZIpKzCy0NSAc8dcBWMvx2I
hPWB0cWIQg2pCKtm584ecdwlLou+tCEzIClMfUhkFB+8pmwfteW5T3woO3BcbsvEQzXUTZ8gyfDr
SWzaJgVUwAwXUEg/DtspK+TbkNTJdulz+7PXlnXrp5mVBE0Xe3/XPiddjdP0PBLqypHYgQ4yozfM
Y6gjtEHKHsdo2EuYa2XeWofOH+MQu+2ftc3GLegb3NyezbmJ1HGX+m6EI67+M8MFe2G0BMqGzLQd
A3pobZJLvCyLfCxd/bKmE/mSBinouEYrXOlLETJzJJHcGX4ncug2tcjqgx5aycHD1TP1YB2rRXWP
aiyNM0wS9wxHWd+6Ml93ReZl2xX6MfPamo8hrh2/8eFXdnWHyJAqtS9bhnqSsUUc8Viqb94qv0S1
QL9CBLGRC6b53pgxnE3KD52rVChOCNg2Y6jyjTNVd25iYGUsoTKU8EP4/RxNfobVbGPT/2Jx3OyM
oZxpDFX3tY5MH1GLUlZ1086SVXFLRTi+zSXkLLuNNKHmZgXLULX7qBiyK56EhmCtneyD+LR4V5aj
CK1FFVtaGUILzAVLe93n6aGvYKzHrvUX1AfqunpdN3VD2DFD0b91bTZwl/PsxFmrLmiHylD2E4Ko
OLbbx6YYiN318x4HXyth3mIs2XnYgjcGAO9djasxsNPiD+pXzWPb/ugZ2gyIA2GfnJK7f1jF99XW
H2izZjYHSJpSmvyH3yzCp1Z1StwV2Pq3ILQZxMnRDof+ChNNvRt3BQpsI8I8+R6HAhOtgbSjzINP
AdiC7TdAL0Mbr/nSmQ+jLfRD29nlxc889x2bJJMpOtKALxfq+wroAGSMOki3W66eWXsLE77YSgey
o2lRqRnxYMHFImr+o++d6AyNsD1owg4Pkej0PbDGLiyJPdzPXJbNkE7W2R65NLETc4ibjdpWE2Ct
IkrXfZUS+GWBP4DjJ/CW2iDgSaOr9v/KEmnjbreW65ehB5eBaz07x36SeoflBPoUFdtOdBAautqY
Dmzh4Gp5msuRTySXJNI5TrM8eHXy3DjAGnTVDdtc9jRjpk4JjLeaWx8c+sliNHteAZ/ySmmF/Dvm
bv3heP17VOf6LKCB7bMOItKcpD9xN0/8+gx85XrNLoz6Aa9s0kUwZJw5ZOnJiKqpgVW7mXkHeJ7n
W0E7WGLf3BaV3R94OO0dYScSE6BVn4x2Lp+sKHXf59X745Yz94vJeYOLtN9VLhgoEqW9o1RNxVnS
lM+d4XWhJSkozJK8JZEZycdouf0NgaT5RiUGkGSKvo2xkruZ1jl+xMKoX9akJ3KBiQTweKePoicu
hqDjy2ufEFDoDK6oATI7SP9E56iPZVXjSXFgwCycLXjQrTm98KqT14mudURsYd7pmqEEJdB4WEb3
inHkFQlbmm2nhABT1NT9iln7T4qyxQqYx1Fc6xj8SjnkxV9GrgjCvJYTeRlm5+KR5vRIBd6Gtsqc
11mikk7BmJDyGJFSQkztzuBM5MJzZ9+1s5GHsTtXzC36duNFy0xkRz+qy+AwhVstkIYEpb7jSkUV
MDe/mC2nAzk/UFbmqUceYWJp2rGYAP8z1eXOFra+WG01wYt1ISP7oNZb7CBvziLfWZ6ZFGr1p8p0
B5KgoeeHYdMfZYPQ0yC41oqi4ccufBEzxcUFywaz7k8egeZEegB07M2+fbcKCzJOW3ThiBfbKt+v
SL+pe7IqyauhL9Vfj0P/xi2mDxSb9YksHzD8zJgYXX4kBaLjOSbeh5FBvyG/h06SqJgtTGTOX+re
j9SFlGUVuJuH3k2fRlG1rAYaxgpt6e6itNSHqRYWawe0IAS0FKfOYcHKI6c04sfBqUCnDf659kX9
oda6jSCvd9ZukcnL4GvaE3v60PWVAi75/ja8AeSTx5QAhvKQJyFy/BX6dVFI8M+FHQVmGj3Wepou
muzSdMscuuleEpTUwy7t2/7FtuSwMbvEh6jUkX7QaNs8wTD1jjMo2LeoNTuC2Ac2kE4XHeOFYbHl
61c2COam9GLCUMiW20cQAw40NtERj4AIVRqT3FyRDkReXr8x4i7fp8PE5M4fqyv2VoWNV/8pzPJP
VhViA4IUQ74i9d0+jzSS7TaPhvvcg0Y5eHCvyXFJ6Za0tW3APjHWzf4MgmNxrIv8mtLMEsUc3Oit
MZeKInr2mwPxFls//WRuVkU3ZTm49gWG9YR2dOyTZN+yAr5dcfcieJLJHkkd8c5gd4hCbRlwFYLk
AMdwftYMCHCJkQf3f/Ud5fF1GvnavhXp2Wl24un6AVA8h1W1c5yzBJ8G+x/KlpzhJPAWCdJVPTUN
CIsqIgZG2I3YOwI2bs8SCQQV0O6irGEaSI6JpR76k4uUfY1HI1jS7AUDwHXQ1opdmnvqkdiqP4sl
zkuWPa888HsTMSMpJ8zic/DypLld5LQIook60kDM5BdQM5YN9+yO9wXeQwXgkiGnVTiU7EUeva9U
YxerGIdk4y6G/lvLaXhOHa/7FADpQn8BroD7W6y8371UbtOiHx9c015PnpV8enb3GtcmnPgc5EQv
RqZfrgH9fa5aLnCZbHxor892BX0ikPDq7obanM6ygtrGSHgKqsTARGYwiC4TxhFDWcVMffuWeGqa
UlBMrEdsWJ72CA8fKMQU5CV5Qrlgos+cKGezwSm88G1t5ARjaqytkViEIdkB6EKj3BXksSylBt/K
hIbkEd5q0h2eu5k9SpNo95ynywfnubV3WXVsOPbMO7DsaRghjtmUaJAdHnzM4fTX7Jg0PfmXxMzH
gtC6zn149wR5MXa/BUaTwM68alt11GrgF8iimuLf2Z31lkSutdyy3nhvOH82LFYgWkXzFwENUAiZ
DLGEMSlJAEPvLEPSEib1bP4Io+vOdQ8QIyWBJ4iZ3QTtSPIvgydY7wwKHuyl6h/TRKP2Hk1hP7pW
UVIar3WzWcrp0+aYCnOI4xvYSF/krLNvtZxmYUY7SMDbqfyyYk9c2NdUF8VRwi+i/lS0wuc0dhZI
s0qyMPGRZHdCY9IWbGSLKKMzzz/MOG6A+Kf+iZHzn14PDHs977qhjHCIpKKLljDvx/6pAfoMoiZr
4ZxBs0xyIqSVG+vnsY6Hu7JovwDhW1vZ+EgPU17V1HHE60K1HeH2uu3C8mV4kwVhCcA4i4sxtEV9
LqysuJhskFyU5f0M5ndMd9lIopcBrYBXuy5vxmiOHmpm+MD8SmpFc+hfJtz0oZ0aM7z6+poiYb1W
kpHeYuHvH5RKT6vrZyfHvJbbLdeCRSq9sxU3uybOdNj6fb9rR7c9sKghTasp9Y6aA5JG5VucfKUZ
+IzVwyhV7ySrvhLO5/FQd3q7JpF1IOVLHfzZon6L+tnbsaJcHkcbhVfvTvYRgMa8nbquuKnmFvxn
560hIpoFSik0t8yOfcLSHASw0pkvxup7Zzfmb5CT/Fl1cBfnTLAHMC0y57uWeBiS2zf0vZyZEHQf
tGh1G5qR0/pBa2bxpQWxzk7GtQLW6DC5u+iew0SSkhWJkyPy7DD2MjlcGcA0N2RCitSnQSCJZJvN
EKzRwpOzujDBAiaFjFMhMECp37IBJBhL6eZDClEGyTVjamaKu+tjZuJjCivep04JxqwuThaFEduN
ONvMounOMw6Xs6kS6ysjDYs/glx9aqGaAWatDh5OvgdBfbaP0+EhI411nzoN6RcyF5c+vYq2pT2G
cFbXM/JpeXIcVR+lgdOh8iICzdqk/dRJUm+ZzuUbSSW6Wf3C4vXCe4AojIxwHHN8skcWMgBlujMp
By04377bqnLlLNECWbdQxMDVa88nXciO8rN1Pfh+7GzHUer9lE+smNe3tRnbAzkl1dYd5fDIYb2w
LsLfmGI8PdgiSm5qq63PAGPgSdpj81Cr1GOrtQwUeSvb2CZO77p2epIUngdjthmK9YYkXvC6nZbm
l/Lb7rJIrBWl2zvHbrGWp3ocmDZRYGxcipoSKpqt0+Ku1Q6PhT/9JIBL3uOpdHSwXPEWTsa5UE/x
TzEuzi7zkojuecpYapv8hfEKQywn+UBDEX/1yi73BNyRutRnLHVjwrCz1B1v0Q4D9zcbk/dZ1KDh
iv0TkVb+iVeydYyztEbvW8DpqTPCEHgtr1227Imha0Nq/Ibk6Xq6lKLIDhwiw7VMNDYkBVEqD8Zy
EEZdImlwqI+XCqL2tOjASdVLXg/+nhVPe6qd7pos15h0vyMmDKeHGxr5EGWqaGMk03xbz3EF+PtK
Hrf9iqgi/y/Blt8tPQn76W9lE+DkeEb+NtkyexiXZdqYbTxsbV7Cd4TKym02stq1VFyeUj9TJ4Bz
yT4tspdUujmNqDDPnbJmvoAeFk2ZAZVhY8O6CU2bMyGpY3u1HC0VxW9ZvPyUffOBpUZvBBXApqg6
JmYjpQA7QVo/o1Vk8aoWRYtr3sURkmXfzbpdpVYrIA7HChNOokuZdzrIloUFuTO/jFXe7Q1fk73D
7vR2cqICGrcwXsmyOqLEvF0qkezYBNySrunt1lF9jlavQ7XwpvUEtzjIO33jc1X39Gni1odk+IB2
NdvIGYoU0cT+Lhpy74eCTcA1dSv2RRkIJcNrj0sHbcde1CeMpPqAvhQ5iR8BmR5mOyjpjXeaRFQe
BfvTw5LLFrBtQNlee7PGfF/llNz4ZTScaGpwNLAMTwLsJBMKNKYDCZr7jZAlt0ud2g/ExWUXUQMS
XTUGoVXrZiuSmszIqhV31nV14Jd0hxJ1XKAckhaxMhcPTux4sBimt4aSPQRL2SIKuIYxiU4d1shn
/e4Y8m+EP/b6ICA0cdNXiKzjZnWNH+WYLljN+sOfIdzoaRguGSf3ITX4NLHNAKju5Cs6An31JK2H
lbDejbMWD9609m8Ov1nIcIoLblrR2SAEMsx6/YGCBxi0VM/WmLihiPX07FWuy4eAYKwyZkvAqPpj
3bvrrgNd5PXjaxWxS0wn4qFEOySAdHw/ZO0Rbbx2LLa+Fv3RGvL+fjCjft9lSfkMIs0OSdexNiJW
pC6CDSw3UTM5n8oyu8PoLfZ7DFHkxai9GNRnRaQiWxMPO1iuqG2RSnW0VltPMytcmmtF1Dqw6Wtn
eGjtcn0cxxF/EbMogheuVF2RXWyn6b5IRytvGEtJVvxu9Awzike3mcBmxuVmomVgt8kWjOazNb+z
zqPjwTn1Z+2j5j0X3nqYderubG0zXWTzWBlyU/mIs0CrUK//9tX0po34mQgyMjqu+pw5ZxwIu8hD
g+ZMr17MTwDQWG2bjgUi7dEQSqy7dyqd2j9m34yvwqTzSel2g7yagUSaAKZEz1u28wzzlmYxJiZg
cDdDNgHHBVUS+u4gtrGP+GCOyhhgmWM9i8H+NZWfIu8nUHm27HQjRBM9+Liegk5VgpB4bJG9wwKD
HAmCfCyqHrSn4J1ZVxyEXbPMN8b0zo4mbriU6qQr2nQIRojv78igrF0yui9e51iPtqytA50X6hwn
azjga94snopuorRZd8tUpGTGRE8J1NIzq8LipVfIKsrFy2+Ec0IVRa5SZqRv5IO4m7pyiTet6H6k
h5iMBYX5aGefKGUZ5zyAUqMc2LQ8rCbD5wQ6U8bSf3pNi51ATsT+8NKU36NIb6N1AYZ8T+Y2jn7T
OjOmIXuauiX+AUbPq5LRbw4p77rT9y7D8oKQcaec9iCdZxJuSCvjoVRPtTgrdeOWd7E+eckBiHTC
CskEsut7B9VQ5d0QoRERauIXJe2PDIrkXRIEZRt8vYc1PzjFj+8+0HYFiUnn0N0wiBQrrZB57hl9
lsM2aXmpwHjian2V7kNlvtj0VOWdTvadSxGrjktFPFD+W0yHnCFUZ2ysjgVVdbMwVUqOYr7vGTIN
bBjzsWcpwjyOV1vb/wUiRo3w2xkhuPB2uJmLnwEPpBXdrvG3KFpisQjU8VGr6HYXV8+xfDeaG1Gn
R8Wi2pEPbuPveOvdVNFVXVNta755CNEhoaRnc9jN3c/C/EJlyBjpq8zpdWEy1cXbaUReQGME8q5k
sp1PB5Ge5HL2NLtWmYdKHsz8oayfSx6dlkb74vUM+gGEjn0e1jZB6d7G672wGn+uV83Rf2kySR/F
2bySwLFV3l3Vvpmcl3GdnTJrP4kzqUDHIgeVShPNyTCY36kmaxIRqoDbvEAAnJ6iGOvSACB4/uEE
CgpIjwOzOFmf2on3Dvj9DMO6Wb5WztFhEkFyZpBEU9DYJ43SiDuG90jIb53pXSPuDfJ05Udc3efi
2OufK1sec9FmUnyBF8MiWOriF9ft1wczlsl98MHUdIoI+G8pnpf5FQtUwJqjk5fI29essZC3G4hx
+n2KfqZQ21785KgUC96qgM6T1SDZ7FJFt4kkQwutVnbxeI87ZFjJzmx2Fe0u/H20X0VltGxwR/mi
R1Ueme5+WZmV3cLY3Lor3VV2mciL9gjno/jq2xkplLz3iB8vbNKbcyJ8OXSgqTs3kdWcNZRLkR9y
twwmgtng0pHkQK4PMCHEuSyXiix054tN3JTkyPNfxoaT12evljNIjQI5vkAqDyESbRqqwTTbJ+yV
J1xlqFgPS5xgY3yayf8qLg7ROjMNvureU7jhIFfY73r2JYOQ5Gcw3fo7Nb+Y/mMT7VMEmGv9l/nk
3mhfzfXR8l/idr/mfycSKFhgVY242s4P5piiRttfs00sBbV++Uial4SUx9E8RPF8dCZzkyHdaCoc
sz6Qfob2FAtsEI4LqhuJ/M0nu6Atnzrx2tmUl8aB2vZYWddADcJDkl85+GzsC0ICcOWRFVqPZVA4
f2boh0V6s3K1hgQtCCOdJdqoMmeeZNwjKgoBXs6qCH3/h7A+Xr/3rvOD+G8Ta+j7LvxABu6rtR8g
X6Uctws7+eNVBclustAXfxFUJByI3AM0TaGRl9ukM15H5GdgfAMvesjU/ayzQ2Z/WojalxIMMcPX
uP6sxhh91jNoxeurcL6OAKQd5gZKgDrwCaJJcyrSQiBNeSab1qRTJMWiXC6SXEkba8QcvSkfZYaO
ThFwZTcK+uTHNQhUsbdGem6ID/OurM7xXkAoHFs24SyMKFk595uQmPhzS5LWQjSiVmFsv5YVgeh8
IzMND4KAyoEbtGPpyQV7duIOt+MtkGKJdTf2PnvrKkOdb7OlDwsj+tONdZhplgzlxVmORvE2TN/K
PCzFXqRwJ0F7+l+VuscIvPkvks6ruVGlW8O/iCpiA7dCKNuWs71vKI8DsQkNTfr159F37nbtmvJo
LOhe6405mcKlQzyqOCn2xNrb1zRFTbR1lRbu30fu1ZykRS+qJiOa/e+VM3fqvlX54nsX1ouN136m
+hMpWeyhGkDBgOTyfi3QsB8m4y6YDzjLh4D34arp5pIfRvMJarVtXXZc/8von1PelCHfSbm3i7d+
/Pbrdr8gsUVsgL7t2SVBp0NfWBuazuOCI5twOvnlple/J021OcLP4OZ/7tv3JThLqh3+51am3Yf1
jx+MinH813rXW4tiaBw88VTNf5AfTf+DvvZAZjn7s9yY9o9cqIwM90t3KTouT07xgUhsH5miU+xX
+aLBUfL1QXhXbrcd83REtkHy1wGZ/BFoTOfw70A2SvpWjI/m8iFRiVjD2WDISv1wONyExcgzck4k
QRJzgXAppvFqOFU0N+359gfSVRt64B2RnTunuk64o/jisx3zSySmx3FCOajBCOW9FYJAFnjR3vKJ
QlDv259/ewQoBbni3kwU9JreOqNiHoZoKX4NeIeAYqcBbfWUuVsUpItn7AEX6Sl5R1IWi2S9p3to
v87iIaGlG147tko86qicKqE/F8vZ9elRBh/wBazS1U5671nyK+4HsglNeei/gmM3PIiW/3FmV96M
cj/AyK1jepyyo6BGoSXQOVsvNz3PuLw6nKql5My4HRDuj+SeopGcYKmrL/GGUTfXPAXUdrQlX/In
h1hI4yBhd3VZbQX1zZwtgYX7Zv1MvedeX4rwl5qFajyl84Xqwo0Y7m5vGow0L9ExZOK27/P2KbEh
5D0/poKNn/bbVPHClAdWMvX/QhAxSBSuHhWplCTs/Kso71q0B8QerCLWwbvh3dv2w2IdVc8qax7c
2d+NXBtOcLIM+Ih+5xb3Ao5kWh8Rp6JLv1/U0zJ9+RZPzGeV/2dklM4HCOopDGqNO91tYf9jkkQj
c/yc/PPaXEnYbCAG2+wy5RRvfoH9GPV8IHtVdi+mg+ryy/TPwn1KplcqjJr0uHo7lZ0loVbrHqt9
5Mr7EGC2mR6q4uqitM2H/6p84CE4e8Hr6O1nbrE8xajy6tkvaXHV48VMaaxHJTV8FOJEJIReA+aV
OMegyhNKjOxTaFN4StzlTowe7+PHaj2EOmaR23rDN/cRXDdZhNTGJb+zoF+nvgQ0JHsVRQtmFSsC
Y9nz3eExKwk5tck/LtyNZe5Eh0UGXVTC5WzeCsnuJGVcaXPU/lNhTpfR/i/Vyb6yQ6BqWsvUPRtN
JHzF3lNvRhiM2dxjKqSpsY0Z0xmYwa7ZAAxh0sXMWpLd022y8bmAg/oJxzPi01cquDntitNMWH7V
f+eopmVNkHt9lNZvNvqbzn4vOABss8D/WURg0pIBfoZNTKdfvWRbI1+w8C4PRS9JAQHFBVST/POt
/o2Mt76djjq8YqhgJEh3Kz1tCxPH7Mc+SbiteLZFtcun/kmnlAasLqdMulXJ5+wh2p9ek/auSrzI
6GgBA6pavb+xl9s1e57aryQjoQRJZ8F50ABhKmObmw996F3XsLwMLc2oLjdWKjdEYGHfsKOJIuLQ
RpcoOPG0/dpVPM1NRZ59+u06MFbFbzfWcBFI9pHTcCPSQ69PI6Y2qG3OXKL+AZxrfmSNtiWhB9gH
PCrU8zh+UPMmhgeC8RFfcGInO1X/OBDsZMhCef41QSy0u7eShDTpgk28O2a+3o3WT9cpop9pJ7zl
9Gipji0QqIkvh1Rx9LzGh1HMx6bWR6QmoKtz+qeSfRAcLNRtBn1Gy8xFlr0sNnnCjYoB/i4D9uO9
v3rI6f/agCpP9TYI580uu6/VFJuKwmvX+enkX+b5Z4+mjJToDVl9TCpnQ0fvBgsI17yOVAheW4OL
N3vLw9fMtmKt0PSu/2Z0IclLvfyFHTVkuG2sT01UruYTZwd3Pd6avBe2xEr8l1LqqrbFah5Gf7xo
8TJ1O5EzqxA/UxgbC0qYjcdUP9RZ6u7Lcx47GsGh27L53DW7ynrQPsHIR8+3qLbY4sKIUU9EAzOi
qPO9ppNzQtVnm4+DOmv3rKDFRfYjHS+agZAH42jDlLYAuYX16vt3o2HtEX5uTHYpEiYIjeabx62C
MiDKbxsZwI1+mx1KMzQNrdXjHPxQOfZvpV/DlS5RuveN84JQdZM3M7jPL2e8m9wr42z5R1nsdUln
KJ8N2txbn0LvT1P6DAtQqZ3M3ic/IUmU0wgb0sngKYIxoPbkAv/seL912qIUfYEuydG5YVwhqKWo
/sz5zuxePLSq9cUqeDjxCabmvWiRfR3UrTwlOLc9u493GeWfI8Q2peREgVflL0LDNtEv0XbXRLyW
kxeNy/3QJdD9jGXvFsqvhVwQH6CdpY8HoE/ufFKmm/pZjm9G9xyop2nZj+qRXsoI9BcM/eRV/IH2
qvpPmw3GDc99bh4b0IxyYQLCZyirNwp6H+b8vjXOOAKpaH+q/LMUHwXx8+syRL6g/pUqr4yAZvr0
VgteHvudA7gqWakz5jqz+Bup12j1IW3vCooz84Y1l9u7rn9CajYoUN/n1p5aRcemLp5k7nTZdgXl
jml70PnbSJkGzjbI6+98+goH/oWoDgzno7b/dWrcZ86ydcwjjRFouniO10A/aoPmYVJYRYNgg5jx
QdXYBMfdSpWQ6PBfuBRmldM/F2HfYpYkLOkLrq4TcEOywcr3RuVItHJSo6UuT0kItm8E9xgGo7Ws
L1WzwJfjcgTvoQwmX2J77E890V38PnzEDUF5K+BSV4ewF20Z2OG6WCY4+zs3KlPzL1BIkuw5JiP8
M0wxD4HF1tTLj7LeI6w4+cNyGOinMW+6JgrG0MYPJNSXtolIev22EvtBoUMnF50VLNw7/UAZ+61J
ZNx2tXvoFl52f5mOQZN+6Ln5cF3jEK5jHAjz0jT0sLZrBBy2EUt1Bc+MnXE+gfF/egyIIhxPk1M8
0qC4naZll7cUmNt+Q7CTIBjaPA6BcZFles4cY1fD/m9gM36VIXZazk/pYkLkQ1hNdrR6/bHnrclD
dPPS+UT5wixB0w23sdrkpRGR1vPs+ijAMnGsne6/uQwQiDckBoRVeKLxm2rVKjK1s+kMJ16Jdo8I
xMbe97fIx6F/Fu7IiLzWGzu8bXPVB/TQdcrLnTVjFfCX07qmB9Rw1yo0otwJ97WyYCqpzrH6u1pC
79WQ9Fod5iS52vlI5gqJa3rt7/Uqz7Ux0vpdbxOTLibAZWqTzwEH9CZdkyuKwruZIJ869d7tdtiM
XJpDaeP0Q5djp2fsSVu9FK8WsVizvb72ax+H/BkTdaRe0iici9jl4Ojoc1yXFYEOPT1piL5i3Rue
dekbeXB63lMklRNFtirwY6jLz84IDmUz3Slrjhr8lT39eLCaVDjTz/2Gmv8g1PwEHPk+jfrklsmW
bjXqJSkKJh+Ftee2104Ns10PLE8tULA0SHjdB1P/6MQjO8U45NwnmenFHpQzZXhgReYORfuj4XEF
C97eYVnPWcX0XuKBG4R1dcwxFv/rcSKyz+23qMuiLFOHrh/orRr22pzpLaLMDoaPjtujbzdbgf3P
KW/vD5+dixk9829ICd5k+afeWrckNd2LholttKfnERBp8NtdaoDJmSA/szdvK0B4oKlfcwmfchKL
Im+kTp0Z7lc1fN+BjFuPKwqJbWcjOnMYIWlyptPbTZaYcFPENWg/pqE4llO1DVV1NM0ad2ex7+b6
E1a5ogs9S/nXGDuloGJumkO7pnKAzp6tP80kASY7aGM31rjusyIl8r+hNS3hNhDspbbIz2UwUUiU
7pNxpvk8NBAVdXE1t+cm5SwP1lcX5es4MBB31BfQcwf9Nd76jkPQQNNUZ/RFx3Ih3hUrXxJmLCTU
3TfrEeWQZq2jh1c4zzTpbamreqAqqiKmf91Llb53PLx0RZB8ox9rxyemz5UtbRvFszO8lSNbXo8l
3hI4A/l1cmR07bM3lJ/FItAC0lrv1YdZpnRmMFnplrEOQygCyBrRmdzOkEqJVV0UbFg7cCQz/fB4
FNwfnW4fFlSTfcZLYdVRgAoCASumbSTgK6d8klN2xpvQdgwYLDieyk51MmyKpN3WDdw27gaa6ZBE
tpFquIiINkN2DTjfxpkKDjYAK3GNcTHOcTn4G7t09lRlbG2vvmfMPOHyZdNiKB6MKCU3K7CxriuB
VwinpY8JMq/Bw1xKRiEIEBsUTeRVGLKG7hRSjdrcdraMKmRp9QeXqVdp+UePBi11zvphTdBt43I3
shmuwLKtj+o5IF0WpXEwEMpdc2IKvEO1LkH2bFx+RMTf2WGAzrYDXWnOPQth31SRZUw7TobjTXm+
9Gpro80Lp+qt1cVJz4UZoZd9WLOETjdXPjUeMkVUFGyGONcKt/7oLRdVCAaaxEETW1jmXTcClgd8
ULpj+CMD9Cwj2a1kO9tjy4qnAuZ35VsEGMWatE2SOSJ6bOck/kaLADUBvYyVwEJG+e+ENNwHki9b
B8wEPyrf54LEKZ+KaYPQiy/nVuW+JnFLPFe1TjIShgeuUcitwJncKpNrF9NQFmxRbEXpfNvXu8ip
64sZ4DK2OFmavkasZFPwLX4crCXRUrpR5iIAMAOU01ylJs2AlcCs3/e/DYN4y+c11okvtD3PQsXJ
asYO8F5rOXcW0H9HifomHUkNTZV9rt31xSmcA+ruPeUzz+R5PsIK0wqOI3kWe23Ec9iAiRbTIaOf
Oh3EHqPUFh9ZnITFozkwqsJDBjgDCeF49KXx2U5oRAOYP8tcWTiwYYgM5jjcUsUbucxwmTaeQof1
baqPAxM7fZh0UXozrQQ02PcKq7Pt78P5n8vtNdK22mOO7NHo0h4+yu0gMDvwfy0qvfKBUdhNV7Tv
7vdCSBeC+y+ePQ5YvMMu6uPBHz4qlI5OVTxMAHTDTHvrUuPtSs+56vb4+KF4hkjM5YPrNkdLY4dr
xr0tiie83+ChsLMQ90dT2EfLDf86kdP7W2K+yernhmzRG8XumCGYDC/FHA5HDV0uE/faWMMW+zyf
spcUlqI2dDiQPP9jMQDih96/Z/b4nJASUjE6AvIgyipvP7C2IZbC97JNLqvGmTYNqCqz9CWs57uh
0jgHEf97Le0NeuFX5IzNHogZWiPHJkiBbV5AMXA5uBgTEV7fCBUjzkccjvPU0Ce7fNoF1djBiKjH
84nPw7ltR3mlGaEH80TlCVRA0pLE4KHnVjCscTbMdIohXEtYUu1wPdykm4vf31FYvSe86OzrRR+g
2H6C2dl5eXGZQRmla8dtKt7NdNzpRLn309QAHwaEWDQhO02w9eGUE0H30Ugipt8F2/S2OsqFXR5P
qsk6IVR/31UJG7h1cdr8r3GC3zBY7xQJny2teK7bMxfWp0mRdhE40WxnJ4/OpJsahpl3uwQI0m4g
EJiSAIixbAVmMq8bx0spLQWAbwxu7AAgF4AyvV2GBm6bnHXVVQviIyq3uzJjlKOWrxAkZcgujRE1
7Gab/u+W4klo+91YQbz2mMnrWTVHN3MjmzSFbvYYul3gFeISVgdMfBj3flWjsdRIzovalbEmAebJ
WPDmF7jp7ptWkCZK3whrkvkY8oK2lVR04AY3mmi0H62gaYMdXafDXuYZds6xCr6LPvhnKjO8N70O
DsIiguxtdaCxbO/S94WvXht0H+9k5VT7aeE2mDyNNFqgFnJINT0kPn08m64pvwpKUh8agQyM/ALS
ZvdJltYXVxMFiJPBYNvxPvTodmfac77Xstd7LIY5hvFa4IZTJd2GWfJAejLWznTNZt6gzEaQB5Bn
k1RhBm9tq+wPa0mDq+0usoz0rOy9C6YdGQGtq1YN4lCOSXEabe/UhqRhuAoz9WpP1v8aMg/4XORd
Rw7Ivl9dPG7YLg8wsUPclT6apR7R3iywFA9YIhEP4WHCnNbfSfuXrHhUtgU9OU7g21/UjqLaGtHE
p+0A11ekyanPWeplqWdsqKEN9YSJ+gllWnYsFB4DMJK8A43tihddavUoew8xP/La+SEPwY+J1yfC
xcau81gQwxEQX5JO16nN/W8hPVJKFg3sGVBXW460KFuem1DJ1BtosaflGep/l6Z0bvqLT8RDT2fT
QP0IqNQ4ye/AWtedLvj2zIr4DtxJX3o2phRtVA+4MxI2gI1yW9BBBK04Lz3H55I9+uvQ/JXrwI6b
NzVbqGuLECG2T9AIfmF7eSkRS8STNp/lPP20pipOtWfdSa8imCPzmQeLuiTo/nbfDgEmY49wlWuY
t/7eswbskWqyPqCfwxcUyvMbKS/kltMXwUuxjGfVq3GX0vB0NkOhX4fehgoO5Xpkj8TXgyzrkWfF
vdakEMSNaXc/JoLJfbfO46GGOiUWUeS8K0UCvaNShxF9cowfX9TV0Sox4eqcvQJbwf8e+5o8Co61
sugwLXcmf187fZcmWSjhTEqxszjPedDZZLegIGF2aUvjhFjFBJzuAay9VHJIWYDC4IHVGx7am/hz
rb0dkrn8gizG3tJjpE9tTXgKtOgwH0dbIvsQWr+O84gzIwzAAM2weaXZkPF0NDijS6wt5qYqXLxz
BaZ3lIy9iyTEG/bNjeZpp9D/F+aqim8GMLIAxg5HYkn2qegZy6rWmwEyUibqPAsiAvcnAFuOn5rU
qmf+Co4nGwa8MaW+twnT4QCdb1y0SHHZASzs+zH/JXw6R948AQvVZYhZoYP/yjrJf60tZZJVw6ex
nD4g/5Xm1EouXLk9SQ9Lhuo2AA4tCr08GJS95QDoJ51PFL2pW3oUeduFz2Thh+2hbcpvJ1lfZDnj
Y7kbc3ENMkLgsGQSxxHOC0o/pDWHVDUc5Xb7XDBHUd2UcZTKwJ0evMSrH8vZCbiQyMVnI3WTI7Wp
t0wJy3s1Zg2qSZnpzkv4TZdJiDekF8t18CUtZs0YINoFYtjONq3FISusZv79KBerwWhpj8fplfSA
bNzx0dUx79eO1x/8lYlQN1tJFRoVtVX644Tpf8wn6501181HBTDkLq9p1QJ4J5uMUI2EPAOc5WmE
5ZQDTibJn6La9MnUQfI7LMJKIcWT/OgnwUPCHfg8Ta46uwayQmnQqEbAW8h5cjsvqtWKZy+P+mS/
OIy0boADtVL9ePQQcW50SmX5lqmn8CIzm0KLvGUtdNyrihwDzK7twcFQFJGFC8S6pAsMSdGZCgcu
UGsx22gdAa7oH0yzHV9rejQoL6c4i4vZKSwewNWwvPNEnAOyJzaFS6U+pPrY4R/ZTkmd3XUuWmKb
+WwNEgjakeBlwvXNTTkYDM2iWz+MFbrbnQyHZ8L7b5l5WgY7j0cilFDGsrQQ1pwA5RtgaNPMoEca
N3Rx00edcpN9bygX4KfodnrpCQ7pgoRxY7IkYzeaqyG3cK7IirEO/wQDOt4+ksVN8qqyRODDRe3D
W2+WO/SxvD9a4iSC594oO+ciolkXVTTF0To12WEkE3Jq+F8rrodtZWq6xEt6FpjgGFPL0AUtHJI+
avOFfCITe0USYr5FZ9dFfaZShAviMcU1kkZZi15CqwGrSFkXDXVTSaK249retdPwaxLLOz4JJjIk
CElxVZNTHXvlQhLhVHJB0bN7BG4u+4RhT3+Sa5ykL8f+R6XjDxBWGLeTZLVi0i+jMIH1C9PxNPr/
aCxDWyA7uyXmwDZQ1hJBzG0u3+vOsx/xN+gPHEdmNJGUgOrA/m8YmsKJ82qyGPoGAsdSssyOEAbD
MVhR27iEs167m+ixsAGofPaa2B9KuatSbmCMWRiU3T68dpWNgLG3zlU59w+4BFqklXkHYCMMPDZt
9RGsFZk8QfvF1qrRJKVly2vPVOKTG+JGYdVzGgdFVt6RU8D8YVZIHDx3eWhX8Zfo/DbXevM32t6f
dkH8NHf+QyiM+S7JEgy9VsiW5JvdOMTk2LkpcQyi59m49TuFBaD+PIsbWx4a5sFpCusLHTqVkCIl
OHoJ5RUPpXeRmryGzRROGfynPXtvEg1s7Fk3AIwSZOPOztA9BhPN2yQJQQ/jlogKk7iCSyNEET7m
aQhX7dIAuaQCgN+AIxHksaRz+NkNyDXJpkCE7eUPKah2p60otT+SgTUCkCVpMqiBObR/aQZ9Igrs
qXM14GA7Xp3JuNSq7N6SxCuQPHQAAnp0XhwU1zAg/fgj7d6EM3Zfp4Hu69qXb7QLZHdulupXj/2D
HX4GqHUwp9NT/bi0FAbV3ksV4J9y8UxyfXOKbtauex+KWdzLgsnPFQYxRjmJOqXbTJ+dgyr1GzvO
y4pFUD6YbfXWpTeb2OJDZ9WTYfno3ik6IiJJRp1eIQYCbooAZGIjx+GvqiUhHUUNGIU8SHhQ0B0B
VLwrRarHqHUMMhhMHtNkb+U06FJU6yLop31oMw3Yp0fm0ajrjHovcv2fR1rJnvyM8LwM6a1KIUS8
4BYEtqkM4HBhO4pI6SIyrXfsg3Ya5Pv5GDbWdi6kY8GxuhaR+UX/R8O4jKtyJKNhRXBdrf53DhK3
q5v8s21rHCULi09bGeumIJsl0ovfAR6scB0BiRdxvWTyu5Wm/CIf7SbiLkElY1fBmPmpjwxfuC3n
tb3APjrab58su7DY6s2sWwlXK16AM9g4ub2QI/Q07uZNNnYHYwq9ZadV6VJ/GszWkYbIibc/sVAZ
qiUhSCdFIP7G7iGOqm0JlhgsNINzM9exJcZsj57WJMORwt6rlU76u+LVLmMjMN6nRfyTJUwvoXH1
jjRtoqL80fsdnUo3UW1PD9PYj2+eFaJ6Fj36qDy7pQiQsMp62L9A376YeCQpnTJ8DEn2sOsqaHxG
7gyTg/nmZFSRHBCOuBSgBr9jwOXAouPHo2Rz3nWEMR0db8UBXAWLfOgXsLfOD3v+kMfm5MCL001Y
3GVl/7gq7H3McDYDWdm5j5KIQOjWxYQnZWbalLUmAABDBvQT3wlVlXKb94MPftK9LmIKHg3qR3Zj
NspzIrQdM9B04JxExwceIfkb383CXZeE6re8hbIhO2FQHH3jqsmT+iEYa74MrjueHbtXx1n7oMFJ
UP8T7upuDWkOrCCmvvB2NVHl8pgRhzUdBHqkuzEU3TEP8uBYKUpnA7fAuDoNDWiZ5cJvzPWDmjhV
5AiuBkLp3LBi7EaKJBJQPANd5+3MIN5p/CC/RkSlr737pra7z9Ls+1OnwvKxn4vkznbG4t306e61
J0NHU5kvu3EpoZuIsjr50BjMg9rNcJ+o5eR65veKOM0g9W1jNgSnyyI0jiNW84Ob2jr2AMWiwnfa
A8gIOgXb5CQP+GhJ5tinqc7FlzY7K1q8fNraxBxsTaN4Lf9f0YUyENMCvj3KLnQ85wbQWmglO2u0
flc9fIgFw71ZmMt/AYjN2ZlxbkPANyfC7cvn1URKZ1bzfEHBLYYIJwp0cy9fVi8fOE2AJl0D9Zgh
in+tqxiMmLU2fTi4f/7g8ToyPUf0oS9PGLjsaIaf2mAyszZw+ECr8pSHyy0xyGijuaQ5uUBbybm/
Tlnca45cmjkUTbX4hvq0tXbBHFpb04RR1f3Sko0AdOUhZ5HeEPPiE/KRtP5Z+Zb9N9mYm/tZsw4N
ubHucsbun5IMpusSmgjVso6pn9Sei56ta2W6v4SU9RuVDRBTjLYh80IpiFi7ZdnMfurCPnTGc+uX
3rYUM+6YxKlpmZpsEXwJ3WZvzBjhB+bC/3Ly8NFXT870rqRb7BsMNLj8sBGD/3TNe9YNPQRdWUY9
OaQ7PVriLxdPblMeEuFNj11FUOROppCCbZhyS9iLOnWOURAKYBoYLpmxSVKrPtypIySiwSsBrLjk
77TzLKwdGCFpt9Y02q+gN7e01LMwajCUDFUTUzYrNjjJqTbqT4L1yi11wS9Vb7xbIV0qiKjHC/lU
6hXNc38PAe1gPUxBrKwyOYdY+TAMduk3kA2F9iaWlKBN1He3kCFiU0i90SyLn02zmgBWE7jKqrwL
j1dLpIXzW3XKi5jV5CGT7mqfPTtthp/ZN0QeN0XQX7SfWqDrdn5WCLZOpIBMezmKCQ1TUb/IAROp
X1HLq4oFfMlc7JEZF9tSEoWs1s6hJjcXg7csUW+AqozVTknO19hz5+A+7YsJINpyzp2L5XGRyXJY
UcA/uzCkCO37ake/ESUt2AwuVrlCYhai2dqhYdFvEJJyWuVZXK2tsV19f/LBk0xE7mppnY0fCFKZ
StNDXrsE70MO8l7aTlpua2d9c1YHwojMKAd4NEnReS7Ij9qkLQ+DZX2VGRfT0i4wDX23rBCdRas+
1jLXyOftBqmAnDOaP1tNZJNvOdfAUiMgu+3eZ/QnPyYm4UvziCRm1nBvBHitscx6tS+m9PY3hK/+
UA3/bAt8re+xAdhozLYQBDIatBvGci2rH/qF1aVsi4S8uKSaRNQ78H7KF9bD6rYBZm7l7dqhCOKK
de0k22yA6YOA6kXNZJBZ3j0NOeFjZ3p6G4qBlHsDfG5CnLfkhJ7Oa7W+krLbHNZmsq6WY4goDIrh
ije73rX2KqOltygzZPmMWuEm/6qRaQNckllhdcw93lfEGj1HfF7kpG3V6OMSkgv3VdBYZJuDpOMZ
R59FbRolPR4DWz99TUXfPhS19L4JDiCszQO6l4Q6rnxkmL117ox91vtZJBgXtvj2x62YLXm3tgtC
BafkcSK/kPrukUiZkpj6Xb1YOeb1NNkOvkhfnQL2jUvDcN5MZUiM64NxoW6VsZ6rYQ9E1+zn3pS7
fK6tK2/BjW0CxZQZCChBZ/QPjDIkKUj/p7sk2Bg4zfbAt1VsmXn2PvuLeZKmVi9S84SgsJDIKQW1
4oYBJ1q5poFaM2sJPCXdOCDWhFRZCLCyVv9ZWd79TIucn8HeNXX29KF1qWzv63H+NoVI75kiJM8V
CuZQdR2mqLU+hKKdrmtbizNOYALyoBy3YvCIlnHSGrcghrgx4FhvFfxGM3Z0XqdwcWEOxpUPtF9X
TY8bpyPwFwnfOqE/JhuZ3GHan+tlsxDlsEt7XjYLiH5rKZORskxvDzAH2bKAXQyYataPMtXua58x
qFH55Ef1OAjSHYNwV3muPJgAVZsiX94ZO8G/WYTJ4hAmOAWdKFvftdvXeS65mRhTIH9IfsFAP+9d
QhL/MmRj2Fmm5GBKnKOeRHM3kusB6M8+Y+XE5LuinAC7w3wHE+bs9ZQxYPJVPtzOrY2Px3JTc93G
NfUIGI8boqm0+m8xUeLmXnKfCGzsyVIXW0WwFEqV7C9nVN0Ia/5YRsTESiXOIZuqV6akIQpM47ly
GNg2cnK7dy0qJD7WZF10qX5dmjXISMBef+fbGGSDxZD3toPpc6Dh8sEnmf6jaytQaddBFNdaUFtZ
/ivXAEKYari3lhtka1N7cTQX1zimicvqDNsaK9MlKM/35Yl8PkQj2Zrat3uNC8ubA/MfqyvokWOg
TJkHx44Nno8oEwxsnWuJfdCwAE+ONb6lRZ3cB71Wlyavx5iFCBXfJPNniAyc4wo1cE5IcbZZcUFt
VpX/C2XenMdGVWdkGHx0opNY+VNk0Y0erEtVtsAqwUBylJMSV8hI4FbPJI45B73W1iPMD3ruvkZ9
NmJMQKFz+x5Sq2D6WAevB17tnP+8yazveeaIWsiyX7IzEKrlDnE+iYMUIm+op8vzwdn2DlApIAfh
egNGGq817E3g1kzmZEcngXTiGQP2fuzojEo7Ba/qN4Dpdt3BDN3qwXTvkMNo2+fVRFHjZGiN0Wsi
/RoaLBbIkTYz4Vl7ex2eKuAT0BD5PGv3Wum0jc0mnfaEeppf/k1ATrxXeHt7mBtdTyHI9cw7MRr/
rGpSu7x3545Q11bFRWGNJ2JHJpLviy8M1kkkpYly1w5w7aaduQvDbjlnqwusMJJVRLbcuOu0bbJt
EYXr6+yLVBu5S5FTEG5WzpemblgshhABk8Hov83cljneRDkRClvu87X343Sp1LBDhgYZvYZz5AiD
pdFGrxWoGepyHs4hjtjlEiw1QV6JG2a3o7+8ZmD8/1JvfQWgwu7VMzmd26axKcarBmLLoUsR85MI
2B9sQsx+rX7IHnMRBNckQzmsKFB6oAXtFkmFh577qCxAxYulaZCpo9HFbYSLJrsJyQe0HT+wxN59
Us/ZgxXgAKzBjwkxIYLLbqtfM4NRBazGwgePDSWeYqqUq/vWUeZ2yEgs2WOExdUvUpO8EYpXp5bo
U5Gu7FBM5nvDxv3TW0C1aGXF1nXSr4kd/eCO7fSYEY+0LRQ+CEN3eTRxKkflHIrzWNMC5c/1e0qJ
6C4NsfWWSzPhDMqCeLAW50U1dJYPE8OVZQzVzl6mm/SSr1W6zWeRBoiAA4PneeSVcv6PtDPZkRvJ
1vSrNO66CZA0I2lc3I3PMUnuIUVo2BBSSOI8z3z6/pjVfTuCcrgjpUQhUZCqaG7zsXP+wah/8Jql
iDqZcGiiCTopCiUfzK5x2dv6TEIAd8/+QKeorzs4G4Q9liRZnHiIm6aNaJDysGr3xiKHDko0ddBy
8qmDfBRw4rttPYXjZ3gc9dqtoTWjo9itPHtWKTdGYr1KgaEQBUFOn8TEjk0f3bpiGNcyaz9kJQmn
NiFidXqNyi86UQfT6dR9L+EArGReUnsr85pFE/nmQEG70u3xLg1NJGK7IfroFekPDmDUyzN7LgPl
0WM7esMHK21zTqUIuqZyQITbgfl5RHDtXg5jTGAPtsclWkdjMgifsjJCf38Cu+E5Q7ALdJL30vZ0
MB2TyPdgD4jslfvTd9JvDa9LBsUI9xOGCHfFUGJS2DvEeUWFkGyA6h1XXwgYgByj/uQjRAFUDUiv
jlA2qdLJ34jBNtQqoqaw8cspJIesiYYEapkaa10wZM3kmB8gchqPIo0Aegi+E4VfyRW4vKLTbpP0
HhEB8kKgV3PvMEEhAOMLYm4oyNhpHvWNqKOEq3sc2EmoHdK2Cr4mmk2VgOzYwdSG6tZNnHwDvgLc
dIaI422SGg3XqtYMTA0hLYKF8T02nSBSutraMUj4HFruT7xTAX6XvnuXiIo3NnsGxfBi4skdaiRt
3aTi2vfQAvc9iKlkrrvxLulKpPPD3N8bPLx249iRrhz8WQNkwNzJs6MSLW6/3kpR5/tIRdaHXtjJ
hzH0EVNwimjWqBArq4ZY6fdUdloiFMfkZR9U5pcOJ7z3I/KxyGYbMIw9yb0l5K6XN575sydLvdG7
1kZtz/aND/4Q1M+GikFgQuAhV143pIxqelVrQB70pq1uK6lFH6UiRjYbYZMhadttlQEn00SU/PS0
KD7ljY9UJ/f3NxVCUI07noaogw9rMuPQsmRtIp87omWtgPVlnS325P4JjCtUIxH1Gaj1RcMJqWjj
VrOt5ptXWtYsKTZUx85AC0RTcb02kuIHqQXxs2sNjnOqbVvbjHgzK4QaJi0GrgFXAOaLtFdeyePY
aIP0m53EYtv2Q/M5a3lUIEBCjN2rFwNlR2wxPbEjhADRoqyKtHw9tKegdMK7vCVLagBNG0Q3U1hE
H3DqGPEXRQGfBzvYhGYstWMZqPR9ouzyZJLAIoM6Z4ANCaPHnkBdDqMNGD4OMVtAKR/aR+9kOyV4
/FFqazGq6J1NoJvTO9cilIAdSH7HR94kl5xWbYk2AwJXrUl2Lxp+gibPDkprnB3k4XGP8GB16Eq8
A3TQWN8Ss+8ngNayPuScGBs51Zyncojvxx7Mx6gbWO1G6NB7Ja5aSULuUoDmeOC1jEp9D+MGRSpO
v9z4SehDkGYl8zVcVbe1RkAxYR63RSYSf0wDFYrHKPN52zlFcDSglaPBj0zbTSsitW+dPoWubpd7
r5wa5Dac8VuFC8QOTjznBTqAHP9QV6kONM9JMCKdJVOb7P/MJSE8OBiUlT4ODVBxvdenh6FssP/E
73SPyCsSwDrXb2+Y2jtTyW7H08s89FUTfC+8qT5YRpuup3z43lnY6jV5Gv7K0NkD3zjUOyPqi12P
vezOIsOFfpUvdsYEODeVBLgpwv87ifcGKFQwaEFu1HKfjKQXo9DcDyhwr0YBG7vzLSQWIq/ZTqJ2
wJNijpE3nf25KnpSc/NhO8Lhu+mE5t2qgZz3Khyqr7Em1Vc5VlQOc7vIb9D6rTa2aTEfKAX4/pe0
ncWTSzvbUnbwDk4Ex8bDDmWb4ZeMGoSjHeLAj7ah32ocrn62FSMw5NJUvxqpIQA1S3+R3UGuJ4hR
LTEibvapJEeIugb/ldQClc1ae/T1XN7N7r6PZpkGWxTX4xVEE3AJrWXceDH1ut421YlKDg46yv5C
ZGHeo/uv3dlICRKkoCm1FggpbyAG/6QaN8OlbMdZh7qD1lKd49IRxy2aj7Eb3SQWaO0EzTTbvQNo
CbEtiZLPTqYhvZh7BWZeMG0CRF7utLgoPlktMjM2BLNty3J6LwiBbiM4/+vKBoGSRJH/4FCBuu9Z
+lxSTQ/OAfR/Fk+btMuRCgys79SDxBGS+QvgPvJx2Bfvu95uNqUv7L3L8+8WtwnjTpljveP+LfbJ
xOEXVZkLvzPtASnLcBfGtfuF6tuw4h2pr8oUmK9rY1CRjVG9DitSJizANWpl5EtSsJMF+iArSi7R
d5KtaCAB+n8gRIzXvMZhmeFmvR7yHIyl1pHIV5mcIznnI0IAMCHQCUJqDsVDSCzBTEIfg31g93g1
Rlm+jmzthUs+lMiJcTD10SR3kef496Bawf1N5EY5jQHSGrncmXr6iYSXvy1JJK7HztQIOLXwjsxd
sB01h4ApLfRfU+A+VVBcnuxEY0t5CEyfnHbQH+ASVzs3CYmpoLZBnBe47iJSvJoc8HuYi6lNNQGi
CdLBOvgmUBIf4YQKJQ+Heus7gVzCJ8NHJ5pXSXdn6qyOKZ+KTRBNqHgFsAMz3X9Ed+Qw4YoHQ6uk
PocHKDHYmJD8gq9oalmyj1OY1IQGcAJqTd/WCeq/gaP361zP9BsSvIhQJGFxpzucQ2t39tUR/ei8
13QQQA0ZIYS/IOzEubPvh9p4h7ClWvlp8DMtEnR/qNvdo7c9rUODPIFrh/nBpYRxAF+LoIFBXLNL
TRQChjB7rjPq45y8wY1AP9EB2T8SPRcoWq4G1TibHk+arcjK8JPMRpw/yBoC1CSHf6s0S3wC12Tt
6jm86Lqu2Dcm2WdSYvJugj9+iBDi2qUD4Nkw7NDZ6EEMDzLNn+PQyR41C6Itb+cRoBbZ7zgpPrrj
YO44LtCAo/JyaGLdOSWBlu+AbzjPIDkR8EgUlSgQCZQ6cwO+KgWaIWlRkUd2eafHKHisBuqkGzVX
hezJFRMirjGY5cwogXbULkln1XBJgCCd/Qp17UnGKSIVSVA9aemANBY1wncIRDPWTZGekG9HjEMi
H1lPRb3xrL5AAFwn/x5Xyb2XFNPHnEjsHr/pY49IxSbK2p+cLryVXb8lMEQW3sPJBCERwl0LeM/K
JmLEIYM0M9prJCdwymiS7qZAIfDeS0nfVCXJSQYTpPEgDODDjb5HUvtzoLgfVlkbIHQM8MtLukLf
OFb8C8HP/D4sVEs8FFf7uga1ixyHcRr8/htskq81shY3/RSMzw3J8g312G43+gjXhVnjEhoE9gMV
tXxfex1vFOjRKCngj+PjevQPEgtaNIJsLsmLNVoy7iqOKSqmhZ2vRW2XaAxzF1XYtr9gm53elyqk
dtgR2Or6FDzwuCt5pgB2eyxUnO5V58qNN5In6g00PopORB+A9/XrnvONqBmUT5erAVlO8pl1FgIB
zz3nfjALCLLx/VSeah2ZExT79S9W0VrfQ3PWznLgAtnorKwjpE4fDK931nYbj7ts8uyd0t3qU9TX
5BQcnsgYMaMHbwXDPQhz44VTAJJprQ/UCLPhC6Lp8gHhRi5U06+h5lB+TjI3vQcvmhJd5UQgZaG9
cBQTdSE9AitDd/d4cjt3FPjirTkI1JIqH70oj4xKFHvhzijDDtvFWegy7kBAA3ZDzVqQ0uqK9jkE
zvVJJ3ADdwu51OnIWq1cD/OhqGiDJ2rBHqF5Ej/2uIicXCToQdaPzWdg3eYOuTUeJrYEZsO/oufe
EfJggYi4KVuSluuYjA3Q9yQB/xomVXlfxllJ3qRMbziypidTFNqtSd1+n5Qt5wwRi9ESPgGE4YkY
ORDtPP0b2jSfwAScWrTbkfAnyZS4T0X/lDsk9wwyOe/LwVF3PgDzddsAnqPqGrBU8vwlMoZkG/tx
jhWyMzPGMfZ7dKdcvzHTFu8EErZ7YcbhR3OmgOmOEdyTNIt/poIitA5o7J2eAy6tjHbYus2Q3PHg
yI/TkMqdhrvZDkEW/Ajs+DnURJmv60OUY+SCTpxLrlaRYscFZWP5KCcfUrUVABzlTZA+wFdFiKT1
KI0UjQmnIyIZoVD4mSVRmuewm2U1FNKmVZ+CJgHbSSkA6N4gwglV/SrfcpKE2yYDPglPw9qxFvCC
xFVzl1WiAlufe9OLlyeSJTADOrKwvPVrPwLaqqHMrvNnKCPLkzVNgqLskG9c2bh7JZguu0KBQPeQ
8kLX55kcs/4NFyPrYEf5ozdM1U6ThvgHLwc5GzvxlTG4mBrFwxfVq+IBXlPwwhU3PAAFAaiDGGhK
rhIKVYszwAYXm/RIYnj81OWcBVRf80OfOE9lOVSryuEjneG9iMkwSxxueOOhNw14QI6fRt7iK0sM
4UmjLrOfhIlsQdKwWthod1HLMCAHj8MKxJOW7SERMZwtVUhFFXc++PlVaBNnuU2wbVEkzuDKErQH
8x+gsOMG/bpxjl0clE+5RH4HLd7Av3OHWN4C3is29jhS9tTF+FBGqeICb9Q7IyNXhl9fsvdblwXT
OS4oIOru1ALx2Rjd6r4k83ykqBEiB5t9h6fib9GK9o92UBqHoUMvLqJ6CJTITG+V78O3Tc183wnU
5Ly28t8Ppf2CIn12a+QdZF7RK4T1vWk18nR7h50UxzL4cc4LXuzGkHuPtg0k0ncKMisZYo4xZUxy
IRXVI949x8GBTxAa5B9Ej+hQExXqXdXVXJ+unOM0eB7RoMdkDpm1UYewFMdYJ7DYtS2OkOEhVKCp
eL6Zs8RzdmjZjsjbclj1jYsnaQjzBK2M+tEaFU5TXJYPmo/XEthFDeoNKpk8XENuUlV89+cIOivL
7qcyu/YltVt/l2DvhZgc6iuB5nV7EpjZB70bfdxfZEOBC63ZKAKa4wh9JGWN1KAHuOSuceBYYxiK
j4SJmIAc6aRZNXe1AzfAcuX4XDulSYLRk7fAcOCC28YXhX5EFJFyQuCwsZBrw0ccFU13bwGVeIdk
VwgJCwwHXnb9BtOuFtRFQTotATuswZ42PAhlKikwUsi8AZ0nVHsaN9GxQTTkbQECf2eLzr0p06nY
awbgmXbSqgMbj6i6JtneRE648c1U3SUAYDeEd5xGTfu5AEV4qAHMPJZqqllbeCOimhDtyEf3N2h8
sl2dmrh91NWTZ+iPTmL1mygf5f3kWJ/NzkJBPuFWbTKKFAAs1WMLge4+blKw2w3ro7RAYydaGxyo
rkSINOCMMbrYX1dlgb5bWrJJyJoSc2kCyVrqTg+4WwWbPhawbdDY5m0DA7se65Hzvs7vDBdmgGjh
hyKk2SL3kGUHNLR0kN5tRFnUKr8RuBLlAD5F/yVOWo5AqTc3aGqxcNED0oAq8YZNv0tZUVPt0m5X
uFXxjnUlbjBkmxCOmhyIg0GNF1+e/SAEghHrNMUXJ+5gCnda66wMXqggFE2oJRXQD/J6vNIdYXBW
AjEa4gr+UQxRRgNv/ijYXByBhtzYEyyVTlbQqkKv/lRVVX3Sazwc/VLFe38cMCcPpLUBkPuNyj9l
QXQ273Puna3d+AitFzVqCzCy1+B5nEMSIRwgWpfDfjS/toNT3teU7iEVUQKqDZDKCQjuVYc50aY3
+m/4o+l72PVqp1LZ/sSYyL413Ijqkau/OJ1IdxVSq49u734LHAWYrSKDQAHtB3heY0v1hodqmGCB
raHppooeLIhssczqbHJ/er63JMpRBrxvhGksb+eMMAAlTl0b6Wvw5F3ct/LBzNnxhUgPrSb8o2k1
6aPk3QhIvBlI3JOivmVRvZQNdYoizXlAqICLyOv0bW/qIEhrQ185jpZtBki7Kzlm6BESvq2HCRIm
SMB82/rcfI1HxQk3vgA6XDjsBy0wIf2QkCGbMzZYYyF66FpOcxthc7FhKniKB/q4VUn2y8QucYOm
U/K9GUl0W06rfSsx9CLZIBoYh/KxJLB8R4ENzSndG74S7X0BXWaTdIUCg7PpsKlaEkd9B1YhivIf
dI4tnQ/QOmaPkTyiGqWKoL4dEilXdVVWp4Bj5xAUiGKC86NCQV3VzKCsA8HBRYVChgn9LbaidxbG
zxsjhTArQ15QzoBTysr0Ru/GxNCEAMsZQRFzp+kTUjMtTh+ApEAy1U413bpuh75xoOJPjUfmWpkU
HeqYq8HSe1xYEUxcJ2EEspk0MAq6VQ0up/+CtySp5ThxEBPRke6HNTIM+YEyjbaOY+iOnSHGLdBp
BX0E4oTe4y80ZTAlXRyeNk3XiL0Z17DRqxFDBGqNd3BN3kdxrJ6AAUXrMiudPdgWpJxQ8ViT7g+g
CbRc/eDqIcjo4Isdrb63Gruk6ADAhjKB5H3RjoW/VZ3zy3fbzqdCOgzzc19Dtgp2FIwZa5P3oyT5
64FMRgYXjbnIHttbG1y6TwBotU2Fn5XPKbe2FfEk5VHjE3CjT+U9NpHkpQSmPTVy4MAWXKuj1Gqh
uajNGb/QreMvfdsgCWpr6JsjWAhWzbdu68InowJg44fdD+0v30alUKLtqyXFT0Vidg/2BqvrUY3z
r0t/1UYqN52gmB+Y7G5EIVAOnHVKdQ7gdagQ7U4DNH70jyVCmau8okKpEtlvSluP9xUw3BtJUIUb
IlHbqua6hePmxIcKayckTBE0CxUcldY1EQSO7eqeItb0bOOF8IH/LWYFTaBt0zbUtrINRmh7AJBA
IOo/tBbkJQm58kdsi5BXQoyHwFAyNGLWOpAdrH1bKO55STUQ7nz8qcaXNuJa92e0cA155YaXaQe3
IKpv4pZ8D1LyamtSv0MsRDgog0TWrWnEIV6gw06UcJALSqXo1XedZj5Tz4YTKU0ylLZj30qPyJLr
AkIT4eG2SMfqAfVwa1tNaYkyBPYAThXCZ+PMSweBJJDFR7yqLrH4nIU/yFaDQQvDtaxaNGtsCxyn
b2l7ZXThHigNFQU47lR+RPellrL9aKLPhZoqaaZTKUCY5ZgNrafCQ3JZsBarcAQuEFbPiqr4zvHe
u5AYiPFmSxJ9AuJaasBp0EGmdofhy9aHFgbqcy6bZq386hMrfC4zqmNTl+j3fZBZxyAlM6uBtX/U
iwJ22uC6UOuBtAKGrEjOWxR4KYLDuQLw7ViGcWf3UCURKf8ytTNc0kSHVg+hkfOQbLdNE36RXIur
pCNZQY5d7ln8ZOZkL1GgAbAWogO+R8gOtISOFtusx6ppxCCR7lJ3NeAbEcu5DxYWJGBjhuqZV7Cx
7+CEw4JWnndbGgb7JsJtzjOi4WBygYGE1YZ3Dmlu/TCUYJCxGIud4pQP0Hc9MFWcRyTLTJPsjkoS
VB8KxbSlGPeEroUAvpWln8CTPzuNzZHTpdgYh1gI2y5gAUR6QT7x+q1Rj7XjzZSOSIlhQLxySxix
Y8Bprg3okzX80HVUatbjBEAKUF5YfcIaxtyrIuk/xIFlc6uw7GqTgiqVtImaMhIyKjTlnWmCZufu
NkCtiJbSKiktOYshhHWW76dGqJc8arDWRLN35Xsgpy7bo5/1XxdKSYim0uGf//pfxcu3x5Aw97//
y/jfYN+wSw7RKUYVDX1C+9O//bwlTOGalqAKZJm68fbzLRuWF/eYn6A/f/SnYp0b49fLTfzuiE4T
lkusLkzbkvrCdZ08m9NGZZefjOl+VM9w4+wYbjKUx3/ZDkOkK1dKZZKvBqv1tiuFnpjUo3INJa9v
8bjBIpwSVDze/V0r5ttWZGlN8UzfOvWu+sDOzD/YAUlecHTaPaG82F1u7tz0M/EIFZvKFVKKt83F
Om99ETrliYuHK3z0rvjIX/v+/PevlhdKAalR6m55Kr9SqcHQ5+9+vvX28wVpSnjY/Hw5bp1kn3ub
y9835v7niGvm2c2P//4vZeoW0/1qfObF9+r3wyZ2YJh5Jeq6R/XsGie/Q8EMDCGU1TUiZshi1OB2
P03a4+WWrw3cYl82oCy5SWR50iw0YDdFe6Vn176v3nasKNI+sHWLiQFrCbE8+MuJX+zKETETTZ+Y
mWyC+/0IDeavxsfS3/5+xyUgyhu+71NtNiRc3f3lBual8/vMO5h0IZxhkNp820BN6bloba08KfWh
BHaI3Ff9crmJeQ4vNGEs+kCmHQOq3EeMSQ5bMBirtiWkUp80AI8ZL5jLrV3pkLE4vxTQJED4bEXI
McDh+/qmklcW1bUmzLdjlovEFeO82wFUZNDCAd1NV5o4v27/Z1r+2bCvNiSCWb4BULA8gZrMuxVF
icujdO3789+/+r6HankGtKk89QS2MNY/XP78tRGa//7V5w2NJ1M8MeUIGoUtVUlgcn/Zg8WRhVVh
YoeJKk8VUSWn05UJmP/vvy1aJS3HJcBTllx8vuCyp9xZV6chxQOAyDyK1h1vF288XR6qszPxqqHF
CahqLQXDV1Unl7Id7vZoOF1u4OxcKHzJwe1LHhuLuy91KNYadYSC+KxvDD/YLt+nzsPfNbJYT8qD
d2ZjGn6yQ+R4JwsGs0MNMLu93MzZo8SVSgFZN4VtLTZ3m04d3ouC02oPZBHE+VGMSGgeL7dydu5d
RQsGGiC6sZgSq6s1hX8R1y3qfd6dwPhyY3++3Ma5aRemKRzp8uK23EUb+KY1jSe66qSh7qd2BVTH
v2tgcfPZlFqryaYBt1635dewrK40cG6UpG5I3RSmQReWPaBmxQhOxSn9VmMhOOzJFBf5/eVenFu8
0lCWMg04Nmo5TF7SeOjQNsXJbu+15PNQvWuMK6HoPBDLnS5NS0K7FsqwxeKsUm6i/C6NQWEMmEa4
5b2mq3cWYtax799C35jw2hqyK4N3bvpfN7o4XshMdyWJvIJ82MvKdL9fHrWzU/OqS4upGamr9WmX
FCeS6rZ/44Vk5zZN+/4PWpGEDVLHQ0g6i4Ml81VEZOqXJ7JV4XsVvMj482ReuUnODpRNYcjFfFzY
arHjTZ3segFA/WTHt/D07SuTf3Z9vfq8+faimlTdwZDSmXwK8JF54rJCpOnyOJ1dYLZtz6uY3IBc
hFhTWuSRKYfi5FNepBpHegSlxbloHZPIO1jij4bsf9pbxoxAT+1kjGkvISxJpw8jUIvLPfonZPtt
z7jMumPL+Yxc7BmnSRG9br38VDnATPYBcGC1Q8GNsjVkzvQ7OkmXWzw7T68aXOyXMMhTO61oEEFM
LD0CBJbyw+Umzm4al9qoa3G/iOXD17IqnLkzmsAZ0xiQgS1/lJazcm4uN3N2NbxqZrHi2PbW5KQ0
gwYDPnB7pP5LE4mIaNNRKfNp+HJ7815fTpWlG7q0LObJMRerr0SPAVpnUJzq7Bh7gAy2sXNfopDf
XRm/czv1VUNiEeZTtoOTo2hI/QrzeyHfXe7HuRVg6aQlDIvsq+7O4/oqpNTBlxk4DvJ5gUEcGGYs
gv5dD6TOZ+e72LWoL1KvWPRAK/KxYxLEcTRvzeqnj+Tf5T4shui3BhaHGQRubL7wWzrq/ca7xRHw
Dz7PDaYLkJ3SXh7IHUT11Ddzcayb8lcruvcIRV/Zh4vV9J8eQDuUjjQMZcjFxp9ApWMZb5hHkDEH
bpdCdw559jQSx+j6lZW7PGX+b2OErK5gQuDgvZ3ynKRoryfgGAsA/u4E0z4Ydkg17F1DHoy2ex+h
mydtSubGYH+8PJbLlMh/GreoyJF1m5N64m3jQ1PH4OGEOIoSSyEUPu7g6O5NA5AkwmZUlqiBAtYE
9KF9QW4CO2bX34eAuFep3/3ZUDis/X82srmMg8ygbQPSDOLINVgV4LmAARf+d3cuoXnThpT/Jige
Qv375VFYbLp/BkEaDD64Yoc7fjHdWp5aRmmM5pGCtzkhFnhbd1dC+nN74nUTi5O96AyeC/1gHvX8
qXlIwiux/LXPL0Khqc2KUri9eQzaz8L5fCV8uPb1xaFklYXRIRFhHs1nJEWJtcTm8gRca2BxegvZ
JuPY0AAsVZuygwZG/nILi2vvP1MMz9vVbQsQ7vKxY+SI42jUNI921NpQmlO5b0ajo4apaUj2ANa5
3N7ZJUUop9sSs3Z9GTqUqTNV2WSax6y2NgFlgBQDji7eXm7lXK9QWgPkCNfBEM5iYlJfCsTMlHkM
kfaHOqPUQ5p9xef375pZTI83omkmRprpUCSxMLZx3g0wCHCduzJq585dgwjSsgm4JO5Hb0+jvDFx
t0HHDlcNbTOW6T5vjQMgzrWfT5wESBlf7ti5dWegneeCqqHuYCzai318pF2U5I74NfQhcukcd3/V
grm4bNNKQ2ASL8ej1X0YmidKWn/yfYtipqVcrNsWRxcpnRBFX8HOyZoNQlzv8HO9kvQwzq1lgyHS
yd8owXvu7azgOFs3bVkbxzG0rY8eKN4tUh36E2IIcJgLQIaG5dgbvZDFx04b/RsKhCMGSK23SdPQ
QOomrOCbUQ70SzN8ujwA55aMie4fbyYXvU198eOqqYMbFU3GMRA4Vbmp2uhm+2B61YwTTe+aCmnL
yy2eWzRclkSaLto+vz100PiLx9IuWTTWbblr2j8Iz0zKlcohtJHQUN6OtkoJcDUshI82+o+18z2I
r52F54ZMcCRZkFMNymCLgCPF7AcYiGcetQGl+K+Gr9YF8raTxE+pv3Lunhus122Zb3szpk5d2LpP
b9CDyupDgjDG5ek4Hz+96s4ihKn6bBhxtjWPlUJERYP3+qCVpsfYWebW5eG7sxpAXyj6FqvaTrH8
FLhYXP4R57rJctAtIViDvOHfdtMGuYNZ0WgdY8Tagync9tnHyy3M0/7qgfPPBcYO5MGGeqdF2P62
BdNgn+eCJKCLtbnMHzX7OANorzQyj9VvrQiLk5emKCIuLpQaQFiCr7Y8Inljv2/wTV8NwaBb8DSm
FtcM9Jn8rshwPcXSPh1J2yMbfRtbD72Q+Mv1iQRJXqYoXriaCZ0bVuJaSybgMvloRByCqXhf1xa8
cWQAZ5m6Gn9cAXuUVL08cljYL6MO+WLCxQ5FhDEOdyMp18/UayP4t2j3oreWbztRmo/A6YGPm0UF
6BKfPcx1VwXwH9/fg8ZGjKn9GYxFdDKn8IdJFu85yIxsa3VDts4LbC8UduR3HHcgYNDd2KGsSwGC
bXHQvSj5fnlczy0PZZs2kqcW6Vx3sUTRq3KavIjtY9TcKve2vVYlOLc41JzJ5RHhWmL5/agzsCqX
g3X0eKxUtbbFaOQmEvUfbObXzczdfPU4TYxcNKHFGtTLdQv6qLjysrvWjcXRNyGq4Gcm37fM+657
Z5mnVl45LeYF/HaBG7qugy7gGnPmKONtFwxtaDAHS1EYEL5z44IoXAVjuxunFJGvRg134YBhGQQ/
a3t5CfzeNxo2eU4CPLAVT623DSNtq4w4DbFAwhDQCrYOGnAcupcb+X2dvW1kMUFTAgNSwec6RtU+
TdfANv/u+4sJUiFaQiDGWQC/uupDXH+4/Pl/qpa/zY7pWHOCRWeUFvEYLg/AgmRkHY2w2+e6XPel
tvIqhxC9bu7THkjgIFExLyZ3bXTZd20yr/Tw94iallHNVcCWMPT97Z2gC62N4IYc9aq4ETwZVmMI
yDVLP3hIMVzu7u+zhXAwcTspGJL++vIeNmGrmFPhyKMtd0X5wbOvvDl/78vb75tvl5yDrkcsHQTd
g/Ge/2j+AYF2sPB/14vFwg7QlxPN3IsUsvsjSOfLn/9938ydcC2XbICyhbPoxKBDQdItOjE1iGN/
bLKnoPyTJixmgiIV6IBlCJlGrduXLKzjOPmQ4s0BmjR2VroIrjw3zk4IOVcgX64l3d/yDAXPGMun
IdTY5KNIrHDX9V70bfJ9/2OJX/OfTI0SrgUiiDW2jEry2h4a0I6cp95H60H0Xy5Pzdn1++rzi7NU
WI3eqYHPo0hj3AEX/oPPE4eYknPadtQiFpHocueWxAa0xwgYdsK/LB3+J6JyqezowE0t3n9vt4dp
ZwV4ES7N8TbHz7fyf/7J7///35+H79VtWZtjpiMsweijUfTg/sua4W8/f3EWN3pj9tV853efANNa
+j4ZrizXc1vP0TmYJGEt4csi5CQ4g88zsfUKdVMYe1HEe4pUVxo5t4heN7KYZTSOLN9CbITnzl2J
GMyV1NXZPuATrKTkWJf24vNFhri3Qrr2KNR7M7+vsbD9l6DLfybCsSncmZSIiM0X20Cvi6weemXx
/rghps3/pAe8BU2q0GTt1eJO9AySsEi220cd1mf4FObvpmH971eqQ/KXU5binWMueoDOlTUakvDU
QDloByWj2vY9enSXWzl3+hH4KIc8q0HW5bf95qZcvK511PypAqwcPAzIv+p+ex+o4MrJd7YtC2QD
0l6QopY5daj+MgLBSludqtYu0Orb0PBmu+kOIW5TBOJ0uXO/L2OD6UHww+CruisXewV/MoxaAPge
mxop1cO1S/b3ZcznSSaaLl3iKFwsAiPAmCMNcnlEcB7l1tl5x9i5IHAv92L+zDL+etWMu3jGhsiS
12oqiBg0BAv2peWlCDsb2fMQZObRD00UtcekCW+mvBh/QeUPni7/gLPDKB0AeuxYpmWxEutUQ/wv
1QQmWhs9GzCYGK+sjGstLOIJJBkCMkaOOOLLGR4S8+bvOrBY5F7z/zoQTfDwi3WC9eblFuaV9Nsc
vRqiuYOvrpW8MCJHn2xBzjJYJ+XOqHlMH+Q3Byucyy2dHSqCIuUCnJ2j1LctFWMeB1nHW8lyv6ub
wLgC9T6TV2RRk4QhK++Q8f2tkJdGpNHchFer+bFtnktyG3Lfkd6wfTyoRxQtMJ0PBwc1JUh0xq6F
8vgOUt4f9NLlQcjBZLJ5FzsXGsBYVkHHw+wlkwSXj//+86ZhW6aybYKw5Zby3TJMvRaKxqAfteiT
UfzBzyf5a1IEEFxyy9sn7msnqrk8jj15VxRZrqzn+X5crDYwLzoxJCKO5JcXo4MWmUgcLACOIZmd
RHyfDtpX18IRRE6rsruW/z9zzAlg2orhYsiM5UWkVZmVYKzlHn1cUAtvnylkfDzt369rhor6wnyf
EtosDhl9LKSmJksdxaqDF1rgx/Wv55zHxD/hAEArHpJvN04ZGKJocy09peXzy1h+vPz1M4MkYdDw
PnZNE+7CIqRpQt8TcTZmJ+GRYENG96vbXWnizM5/08TiuskRofatniasncYNUF2BVJ05wmyLlL2c
yxa8ThYToJoshaWEnxCqGDcB8GJpHMPkNNtp6dPu8mhda8t8OxdIRnthrnfpSQvw9KY7a+2bEzw0
1+BI53IXbzq1OPkNpCE0o2nSU5u/sKVWdRiuRPkQjv6trdKDn4hg1eFnOUTIiiHx/+/XnE1GC0gE
ScYZAvO2n+mACgBI3hQLjfeIxV9DwZ3v3qvvL1YdxpppXjRVetJhZnlPprq3ygcL9Qio7U1wU0jc
NB6kfwUYeWYh2gi1sVaooRIVLBYijxM12GBiTngRzz5rVz5/dnHMwtCmPicDl7UWFzmV1kQD+RRp
Dx0ESS/7iFzDAa+LzeBfycac64rNI9ymSkC6RyzWR5UbJfR5n0MBARn0eaygvXKunTkYuEXJJxF+
AiJdYqCqSkp4y4qNFAzIGj1UpEw0+eXyfjrXCM/iuTwgeDwvOUaJXnV9F4rkFHQY06zjcDNdu9Ku
NTGP5KsIB3OpakR7Ijm1HeJB/ZOq7ypKEJf78fsLwbBf92P+Ea8aiUscB8qUfnjJxlK4e2wsJMKu
lb/OLbDXrcy/4lUrpUpRMxplcurHdp3HP+oBMV7zBe6kra5MzNkd+rqtxQmAYS4KPOH/Ie3LeiPH
kW5/kQDtlF6Vu+2ynVbZLveL0LVRu0SJWn/9d+S5M6Vk6oqwq9EY9MCAIoNkBIOxnANZzsiO1FB3
igaYfkoAWVD+wuD5njvNvzoFaZQ7PCop1SQrKtNV8BAEyMkuqE3S8wCe9gTpmorflRWACo5mLHHq
i5uHJjkCgFg4PPE5lEYsDXVQEp17E2Q3xj0ggwBXaNkSMUsmS/6IEWO3DAUPDRUCHMQQVKYA/+W6
pLa+eNQtBMGYRURTnlhaj3QlzEKmY836f7gBPEHnu65KnNziYs1kTH+fnUEjc3nCQep7BkxGBOgl
lNRApCK7IBY0ISrmDvFsQwEUyghSagbUHICGn1v0ExIg++XjVxAbrxutTIjgGXBVALy3T9JzUYD2
7Wev3xTt47qIhXIywvSZIoJjyJHRRCMDwpGSH2xyB+gtxFm1tg/BreXeOuStjiXh0JLlQiRa8FQs
33VPbpUaE3NSiXOGSqjVfCuCG05vcxQpG/u7Td64elRUAL3s1lWdLk8htr8QK4RGcaqA+o5CbI32
J4C3g4qj6zf64HWYANf3AJSVeIiFk4inBCLX6fmKG0Q4I4nlJhry7MkZLDjwEUF3iEGxpEnUWniy
XEgRDgl3ygjzS3ZyRv5+grAyT2A7qEADFMUg6h6/ry/i4pFEWRfDASi8XjVTtMSuQE+kJOdc/62p
z1px3xWSyEEmQtinHOhEqVVARAGgnuhHnO3U/se6FotHYaaFsDPo1amzlMCw8OQ4avk/ZvziYl6+
bH9a+WsKWs1A4pRkOgmb1A9OG2NgID2rwKgFgHNdA3itk5y3RSEmHr//Ke2ICQZFa9shcHp4V+s2
Dw4tSoc5+YwiMxmCIlkKaEHejPCuAK0GAmuxzdXN+uYsqYGnKl4XGKtAjWravJkDzwF04aAJIzn3
4VOag17K71rJTbdkmcBjUDEGiETwVeMtMBh1pmVNcgZETBOddHYs2oeg/3jrFPK+GrIsaPHFC1+M
t5WEtuhxaZMzQFFYe8zUp0+s1Oz7wlWXuKVlJc30/f61Dd+U4pfDJffD4mbMRAhRFtDQOquLhwSv
1W3c3GfRVpc16MtECIGUXXOeFqCKPINmhroaSLtPPJL54gUhSPUDKwKAZLg1xdqgYYMdBN0kGOl2
gJc8qNvSuWXAO/rwhoDtGZkWDVM0mGgQXvpATrNpYNXsrHEgfhxNdhpCiQEuHF3Ege+dFRicssSy
AihkS00rMcLqgqEGKI8JT3dV9DMcDuuqLMpxUUlFm/7UhiVsfKh0rC9yjACYbuVxMNI7mKLKQVhb
K9/WJS1tjYN7EpUY0OYQXfD3qKsCdLpRqzPLgRMd/xuh7Z7nsomZpUAH87J/xAg+H7RuANThHRTS
JsheYDHbwAwFvjQ1wIYFUnQQBnTM8Ab2+nf6CS4TlJ/dOChjdU7HBNOt92BbB2X36RNCTFSPdXT3
4nUvOE3CLGoXI7aravubNuoOY/8cVB+PR/HORm0OORfiIo996ZlN4OFiGJlX5+JFVZF1OQegpFzX
Y1oMIUhzkClDBRM2ej2li74Rw+0JjneXDCfXSreDwSTxhUyE4G8QLRkNcKmqs5bpP0za/9TRe7eu
xcKRRtXPRakdVxiaToWzNoJkDqiBIYYo4/RY1aDpGdjedGTpovd0tLBaF3KEo5WmOroN8aI6p2ky
3KDR/GfVErI1isy4S0ikndCsom/QxUZ2g9WBeDcgzhdukl9Gq1pnRlXrWIZd+wwWOvAqKznIF5kZ
7zqb/FKAPu4Z7mBtKxVo1+aYpcBcoL9i4IltRlP5ajNmghsM1KF17wAqtYVPJaY/qrFxUEAbeSxd
JfgKiFcdSLph+gJmz2gD2kowNFjAHQoGPdoYDQP4K4DHPK0CrRagHkGjAFjYY2jn1Z6FebepqWMe
h4yN+7y1gEbZqxRYYqWxRZGh8Fo3CgG/nNSnMdPVTdhp5otrpnynZIx8RR9ijUeN2ry2LG/ATw4q
ZhpWLv7qqg+hUjKAvZYAJnQ0+uoCEHFrmkMHnmyMWaG5evpPGpvproh2YQEEZJ7cYJ7GAjug2zxU
hZkDtRqEjRkH8HBPYiS5QGV9aFSr3hkVCB+HHFhNNGXuVmtMZ7d+xhYcNCzQxXAzrAWJceGu0RgH
yAoLizMp3trkoR57j+HVJAuVZWIE79yXkV0mGS2m2xmgdmADDtHsXuzXlXnPo4knGc8YxEroVITB
CNfNAOhkBacEUE7mSI6BmXQbhrL1Jmd5PIHNKgcwTSpbnYH6VW8BjenoPSD2Ilu74XbFzzHPoqPB
gZ+fMRXww6E63vY2T3Zjy4wnnhkxiFPAahwNKvodjabaAmA+3RRO3T/33HIPedQBI5ABXK1n5b8l
j0DHkccAWHebHWbHM/C4OEAEcy22VS2wGpYDqsGoEoGAKNPzjYYnEzBPu7MZ8MHLc2B21VkbSp7O
0yqIqzT3K5PfmYXGNs3j0c1h7yz+ldNdDG4VFay1ZXea0OfXt2ThXYnE6vR2nTAmrpoTKak1lcVB
edbRRWIPZ6a8GijypgZQQN07LZbcLQteGcUpzB4awLdHpCYcgNI1RyDwmcU5rhBpatF9zJnEYpZF
oCXDRd4QIZqwehlYW20Kwuxzx8Z2H5mxAsDY2Nmur9uiFNtCfdIksE0xcIqrqIjQCI4p6lNM77BU
f/d54fYa6pCWYG/F561/79z8+/rXl6wdZRWUItFVPT1aLg9YGGlKozY1ptpBmIP0GYB8GM8rrwiU
O+QgJUu1dJxtzP9P7Q8oUYrvIxNXDBiTMFxMC1B26ccE/AQcNJbghFW4rGK0LIygu2saz7nKxphR
boBYBvAJOTul6bOF4J+6GKAAhEbtyPCKlqJNXP9/pE2nZGapitNTR7EhrQPxVwicaKpsufMG+BFq
+yx7oyrYpbN/13dvyWRROZreH9PmiR22WtjVDe+Ah2fmj03cnoAND+I1ZcP7IwBeM9BersubDEZ0
R7MrSIwHh0AnozYE+bke6U4Z7voAXRqy4WSJELEtg9OKN0oPIWGt3po0PoHU/AsLgN24roxwPoCW
Bpw/DU0R6FjHsLXogKKwGq0hc/NzGT8A2t8s6RZ4IUgPvLFShrIyBcqzhbuSJRhx1QdGpKrQaejf
cvrbRSocjROgJQG2bAZq1luQqK5rJxj2u0QHwzoYpzHwP4ZwHs0GaK8MzKNnUFxzINYX9wCQBh/h
uhThAE5STBXwgugqnp4HYla80UCQhms6P5vGjTVdz7v62+Ci7ejIup/rosRR7itZgkaUWykwISGr
6NguxUOkGc8m6iMx+TUywJgqeOWBDqj76bp+n4CHpJYoOwkQNhEPLuIarqrDYarTks9MnAZF5oJm
FyHLDQH0cn5cV3Bhxy4+L1yIroFHvjEkxVkt7yIG3oGDQm/QF7kuRbCu/6ziTAnhJGIkCnd/Byks
u6HhdjRPjSnxSguK4CLB4TOBxYP6lfBqTHtwUIDjLz9/T4t/WgqoeWQU6HZdD02/3g10MyFwQOvW
QriCBo7BrA2YVPIv8X4B9jsij056A/SNRrkxm3uwEYbuy7rQBZcxlykmlcCAaGRt7uRnQpsd2J6T
0t1RsCGkhR+4kvhoYaMuZAk3cxy4+miEcE8O+EO6hADXm2204dsnNEIAZoImFUNxlnAc8pGAQ8SC
UenuS51tweuhtO6msUCxKKskvBf7BPtBM5zhIlZCNgHwp5f2AyJv0qkcGgEdmtym52Rv7O3fFt+m
m6/M/Iou6V3bPIfWqQdbcITkbG/uovTBLb4ACzcKgNX/kA4PcX9i0X59Fa4smyCFouIYTR2107+X
v6xPGVeU0NWfABr2rdKfwfD+++8kCM6L/0+CUZxz9/Evvy6sbAsuGjWM8fsrDRyayVYBPPL677dF
axNWaPr7zPdVgQ0mFqTXnwj4dAoPrKmpdZvIbHpRClhZMUkI94qxhUsprcaAC16nxhPYA8DmaeVH
PWh3dgt+96b7oejgx6X1GQMs/2ggxOot5oM95JHGKdoNAF7fZgBFB6j5YV3369NhowiP+hdGllEC
E1E7kiLo0a5Whn7jvtr2c/yx9NSUvLv4vKC0OSY86cB05Ff2zs72zUdvLfI+BY3mbVXHYK0Y4bMk
KgG4YoGfZDw2/SHuJSdjYXWQ8MITC/3MKoxauLaiHJQIgaIFTyCJyT3b+cTP19H2gwsF82rAt708
EqBa1kqi1uSpqr9Ut4Ws4r7069EqicEJHPAJwu/y84lpoNN86IOnht4M+6r/+N6iVQ0+D9CTJjyf
cBVqZWGVMXpRfBvFbh2G82HDRyucozt4R6Ox1DCE7xuhCapVhShPkQLmkeIrUyQNHEvrMxNgCj3S
fWNrA3Ib4FoEgwI95IUkTJ3W9+JOwOlErUFzMTFh21cgjWCLRfcaL6jvNkDP8gYwYcgmU5dUAPCN
jXoDoHHBpXm5xaVaole9BF1kTX+6X3QuK/pdOy0AWaElET1vAKa+GnO0FM6VAWRQPjzQQPcJ84zx
6OqScGBBiwspgh1oylDxyjAiP8p3fAA7xMft7OL7whUIlOm0qFt8n1eoxp1AbPJhJ3rxfWEX8MsR
2kZm5A8vJNw7TOKjFzYB18XUyo8KMsJowYlGlhNwgLikfpFvddtLb/HCUiLJ8/cq/MMRRZoEyO0m
0DIh6PIk1axKwWEHISom3AMwAOV3oBKtAJUqgz1ZMAtYBOaIgB2MkXfRLWVRU6LHqKn9zLnHOxHk
fqYrSS1OP1awvAsR04rObnRWhDG8Oqv9BBzN+z4Hl5VDB/YFLAnqo5s0fl1b0VfbbBMwqWSgZFk/
D0vi8T4AyBkK5SY64i/Fg90srJJcr8AlBb68aqyKja1Q677UCX+IS6s5qGMUg8hStU41ou6PZdXe
K2Zz8YL2OdLFKvqZK3/P+m+JrMI5nTZxbU38g+e3ixy32Ahksd4awDFd+b32Uo0+45tBAxN1e3Id
JJfpaX0plw4LsrYoRLuYwriCBnbCioIi0Kn8JqWeDpoxZv0ySlmGa+HwA70NUzL6FAZhbOZyw1Ke
F45TWJUfVHdBG2377FfXMQ/ZcrCqrCu04OsA3geaPrRqAMpApHkAZx5jTtdXPlKFT5VNbzrLkNxr
S2uGkWg0B7xDS4kFuyqP+tGJq8oHIW/7FLihDrgRjv6pWFElV9zSYUAFFeq8J6FFSAYK9h+UyAru
g0e58IjxDVzux86uQcgErt2UaA9Idu3WV1BbWkJgweuIo98dorBbBs0bcClDaAaqPK/s7H0IZqv0
96iHewr5bdO+dnHz2I37qHV3Whmh093cM06e1n/J0kLPfsh73nTmZjjrqhDcLtznUePZ7XkADnoh
q7gvOZO5EOGtzJqyBiBjxf2Gb0flAaVRi4D4zfAC1Y9D8H5/W1dqcXWNyd7eobXEQfcoSawE42Pc
V8EXORWjgkBy1cgkCP6J5EGrmcC88isGVqURbT9eH0jMTMxZvztBAKuh22OaWr1q+XCJq3amNdR+
rTyCybEA/WSkPbrsTTPyoxkc66j0tFqWl1/crJnUyV5mJyIgdZbnw1j7KaBquvaUmy9Bd6OOp6QD
s1STegykhuv7JXag/kdTVJoQGACh5goGMgBTt1tHIffztN6q2inr3sLgERNYjO6y8NRGQNNSfoHv
W3LLLW7jTO7095muNBoGraQR5IbmA+i+XgPUVtZ1WzQwG5kbFZ1tgP4TLD0seN0pZVD7Bt4v9pcs
PKC3dV3EdeoV/SWIRBwck6nYIKZ5Awcc5xE8is+zFlRc7iZ2z3b9qDd3mks2Wv27IN81+qC0z2F5
n32YNwXSAXwPFECUQlFWnVZgvoiZ4o7MgC0M/VZtNqChX1dvaZPm3xdszYmHLqImvg9+YjAvmo3k
Ebh0Acy/L7yQwZGYpIkWwzsNyFwHMVgkmUmZx4jGN9lE+xumQ+grI5Ah/04zwdTMsGPgz4ZmxTjC
ibReJpufnNZGjHSwMXj3ICvuoLB3uTfa4MCcsxInwz669otTI8Q5R9rPj+oxwXu8Q9a814oFPWKO
czHEZu1re8Vot6nebdcFXBvRJADDFmhCWqgUj4SiL4i1ENCDBfCgq5WHuPcTMqakFhhhEa6Zgi8w
u7RP9JDWfpcfWLJL9UMnQ/S+3g2ogUcKgk68q68AWFzaB62pQEQBxHi+VSluw12SSGKna3u5lCLY
S6b3RtWYSuVn5rfYeHCz3fpCXV8Q+L5rwNf8Z6UEe296A+FzaeGCYN9QpUP0cgBHJljf77L6OLB7
Bzhn6xKXth+BEnqD0bTrXsEPoBwCJHTdqf0BXO+KsScduNhayZUuESJO22it0ddDSmo/LB9G6+C2
21p7Wtfj2tPguTjlE5HSQmugmIsL4piBmg/2HiGPz3dWtWnB8BZvO0zGlBKvtqzOH1mCTaq9E6ZV
lSFC4Qeio5C0l3ZWXD85LtURnEscAxvJZiluz4FvYg4OW4JCkqV7Onc9jANKDHQhSriQZ4vJrqjV
6ahj+UL6FMBbRsqNWlKv1lDJPxKcRCW9Zf1Nr0kMaslsZ9smdhHHAevxD8JJQ7tDZ5dOt6Z74DIS
LZkU/dJVt1ZTgaQYUhDt9fEbje/C6gl30foRlBwLW8gjlVyPGpdCSqiAWXVrOBtH1nS95H/myyU4
0t5mlsMA0+E75l7vvFrWpSL7/qTiLN6omp6PQc2gQv/aBxtVlZRgF78/NR5ME/QYZhZeK0VhFipA
5LmPtqRNCLyb+uf6HiwK0AHCNUHqwJUKAYcSh4aKzmZkj+LXcB+XL5/4vDGNNwCm87qxpurVuGk7
rfbN3jPYRpc4scVfP/v89PfZ8psoezpjj8+rurJDJrLJ9uu/f9EQQEWNSjduS7j9SwHgyTYGcN1X
PomLm3x8qZB7QrZh11Sy2HzRgU0ZehcJAP0KZ79xVKZUI+5jrQPrp033ml2kXjV1MvIG/OrpeFxX
beFJNyUMoRZITnVEZILLTHiMdLdtVn6bWqfB7Dbx0GIg9mCQm4R86TKsaKt4RJHIXVxSlDeQe52e
IuKcJwElMW0CZPO6BAjamuOZ7X2evTnWaV2/Je8ylQaRhAW871UpDkjI0WDnGZKWCV76ZrCLEv2U
9KZEzNIRxHQCelumPsirmpniWA1Y0Q3u2wRIjNbYHdJolOG/LR2OuRDBHwOko+VKanKfISnY6HuM
9Hk1eytAvy7r21p4wCGYmikkeOUKLddNFRPIyh/D4GtXgyoXc7Jq7imqr5I7pH84/n+qeu0YbKNM
csEtr6eLRqspo3dVI9Rb1FZb1KZ9C8S5Y918MYP2bf1kLIkwNBTxAAmOwWnxkWjUhZYYddb4SOt5
j0AglQQHSyd8/v3p7zOvFHZRYNYmvk8MwBLZI/oI70mzy43Duh5LJxy9aHgkIAAG5LmwUykjDmjN
i8YH8N5xjOkmG/Eqbbr9uphFdYCDPPF+oRtTrAqrQ+1Y6P+HOrbuUXsP5GFdB6aHrPq8EJHCD6Eu
Q3DXaWj4vVy2tusNSkO19wuz3Ni8243aqWMnEt3r1ZbJYtKFQwCsC0x9IVGNUW0RTkOJ+w6g6Hzw
bfqTb6r83w8vmoZWGX3CuMBzVEzrV2BJb62Q9HDc27bbj9mJjwe403Up7w3Dl29q1DzxgMMwFlqo
gKp7uWaZ2pBUaUesmVJ5Bn0GP9c2t54wIGuSe53urSLcoOvOK2OyKQYMZFbqxgRbdH1vm1sDjejr
v2fhqKC12Zyy5YhYgAh/+XMKUy1sxqPBb8BXMO6SDi0WN/E/60IWd24mRLiT1cRstU6NBziozHsu
xk88vi+UENY0apF2sWg++KBc7+gG1REjlViubJ2Eoz6U6FBsjQwqxD/ceOPcKdYmamXVZtlCTX+f
+aG4V4aR2diNsD6C1SGqz+sbIdNCCH5N3muUg3nMj5sbUGwH7ZfRvXPJ7u+kTL9ipoU9JAaJo2Tw
I+vWDpUNgNO9zL0xZbWX5dWCtSJksADcIGhToC9/UMNi8Gtnq5GN/vHGMZjqhG38/74v6IGeBi1y
Ohwrbdz3xjFOJU+Fhdvg4vtTDDFbpyB1MjQdVINPx12g7VnrlR8EJYdFQwUL/SPgtkMTDxGWyHBo
loZN0Pv24BnlDnzRUsSCxV2YiRBWiRkV6FczOvhZdW93m/GDGHRXKgirFFZGYoUdVHCbDWm3sLv1
07q0C+hjNcCRiDGJq1kltUetsAWWtW/ZT7H6YyhbL5aNw0y/UXT61uT3cWuBwUcX1mgYrD7vo1L1
0dTqKbpPwSsXx0dCbqK236/rs7QfFrYaLVtTuVhM52t1GWZFx1U8S25rVdmAPVFyZyy9Q/BAJGh7
QhGSYOL+8uBW6tgXFG8Un5rFYYCV54mGcTlubGISPZB4PIA/4XsTWTdjLGuoW4o5oNfEVwEc6qvm
CW5ZnDJ0N/huPXVpO/GNDgpQc+8GO9BmfHwpQTaIyBCkPohtBevJom7AbCTV/cZUtw16Fat4uy5h
2njxYMwlCAejHnkblAQSum5L7+N9/xvokesils43avoA+MDJwzkXbi4A4WWjXZiar2ZbEmzy5BjL
6IuXjpyDBylKcChS4Ul8eR5IEJj9aIWjX+iKlyWofROJEosScJZR7gYL7BVDohIrZThmxehzJ/JC
Hns/P75IqD5ZSBwgDIIWlxoMWmpwU0VsafF4p2VfgljZKR9mX4QznguZlJz5+yiYstS8HPwx8MA3
ouu7dSWWFmn+fWEbeDqMMXOhhEEPXN301nb9+0uHdf594bCmgx5YcY77ysXzSAPDHTguuJXtSuPD
7XDTQqHhC9VIPGPEySdDDwLWJe3gJ/GIscgalv1xVZCcQ9+gpqGsdZVJQYzVk87oOqShkr1WqF8M
ICunvbVDa4rkebz0PMeEjmkCqxPv16v0SZaFAMs3WOf3QZ1vVbfXvKLoTM/MHXWX6xkGp1u93hCl
4ntmlu65qXv2FQjvyrFHPnwztGrfSjzbwlZe/CZhKwdLRS8Mx29iGOPm2c9WeWL6vaNK3lRLN8WF
HOHyjnpMbqta1flGlnt9clbjZwpoyb58ZM65VXYdfwY5pES56+kRQsDaja4H9IMiNBQDQ0tD7hVs
LK2fGKZHXJQUKw/84ITtyv5AKPCiYnej5l/N8bEyZACAC3e9jjIgMpAAg8WPEFyJ4qadqzik8TX3
31gDKhr7kju7vLgNLEmRZnETMdmB0iziCoQXl/6kBjofph3y1h/136lTe1NPTDkAcbj8cD/dBEME
5Kup8gh4MeG+j9N6bCytaf2uAgapF44SxzU5JuEWRIMtrifgQUxMcIIixGCKU/R95zcVwN0M8zBq
1aYyZOXsJTFgZ8FTwUL65Sp0UI0hK5jJej/Ktpgvr80nTQakKhMh2FVVRQmmhyACUImRulG0G9C/
rHthmQjBpIxYH+p+hAhD2Q/RLQbhNNkRXrhIkAaBV5wSvoA8E/Y7zMZicCHFNw+xunU+CGE8RfTz
z787jdk9GOokL1UDn+9eHPOeJx9/Vl18Xsg2mDbP+gA+FHf5LlZuc7LJu49nxC9E6JeWpwItEAOf
2AP6AtC7EVB3jQe4m/WNluyCaBXjyHO3Dqveb8i2izFSHf/6OwHTD5jtQ6SFdUsmezD7f5Tvaf77
E5+fmuaRskN/j/j7Q16aTl3AqpXcSxuMcgafSJegDP5HgqCAbgLzpM4hISo3+smQEZQubgDA/jDi
gXYLJB0v1ycbdDMfw7rzy5Ft1Aiw7vv1FVq6KtAJ+18BRLAz5qStYwa4HR1yn6abHt0vdMy2Su8V
jqQh/H21RR9rA3AbY0LAS7jCAih6YE2MfGj8tPI1a0fbkxE/u+Wh1e84MQCZeKARw4z0rsPwbUxe
1jVdeLVNARCcL+bY0aQnaFpSIy8qPWK+ng6e2zKQ7TWbyU2GITiSkTWQ7d3C0iKjCQ82gayCHFXw
kvYQc/zBLX0tK7w6OIKwQwGrZsVCL7Flg9LTrxfW9kLYpP3MkJhjBDQznNI38a4v8pu22Sv1maY/
k/CZJIZn98bm4+s5V09YzxQhThNGQekHefqtBroCQF73vB5uDNP2mDJ4+tj56yIXrAH5o6mbnwAd
XhML21HtMrdXtdIHmNfws5B8fboYr5Zw9nXB1oxW0fOG4OvtQ9q/DOSkJQc3f15XYakH5EIHIdCo
Ozc3KwNShuHYJaDMjV5rGm0b93eFHmrX9ZT+ENQ3tSljVJYtnuCprKp3MruH4BKz7Ej1feJKvVBs
ChpmJ1Cpa5aNGKbz0XTAM4/KKj0LQQcYjRHXIiqAOxQzIUGYtRxV9cK3nLeI3enOTZV8X9+cpSWa
OHqnxglMxhhCJSLlLYmMMC399E4ZtwCH+rvPC1GBSmIMKQ1Z6auD17bfWlBAf0KAhZEGFHVczBxO
J3y2BU2naqaiGIU/mPdu/RhUtkTAkktzMG2IyANJELyNLwXkQ220YJio/Kgobvso3nOA8SdW6dHa
2ellJ3mEL1nk1GvgAjUIDRuiB0VuOuc8xJxG6zwpRbDJinTbqP4HIUinYBDQcMjr6OhtwISLcHLT
SClpWefMj34DTKD+gdGu9X1ZuHow9Y2L4B1Z6wpiERm2UeFjyvw0TgDrrZg3RZfs4qbZd662rUqO
AawPg0lAqblMwdwTEEe4gZMxYMP8ChRlG9JPpCYvJAjLlmkkyPUOWpVD4DnZPnFkM4MLx+1CgnCe
s84pmphBh6SqvTDaN62nVgcMDBD7dX2HFpwL+MsBfwk6PoyHi8NHtaOQvgso863edzjQYLxGxpW+
lIiYyxDBHYAMybrYxIVZ1SdehxtLeU7dxnPtRzN4yNrHmIG3VXZLL7g0oNDg1exAOyR/hFtaLVo7
GYmOuMDZBs7B4Nv1hZN8X2w6jbgOh1bh+6nzxTS2df9r/fsLLmD++13B44RtVGk2NUs/5FOBSne2
SXKHxfo7KfqlX6NhW3Q0MiAl29ThydS3AQe6nyRZIlsr4epPdIWljQNd2pZ/Y0ZxF5Sx5FUoEzH9
fXYDoHrL/rNcZbirUR7mkitMth2CzUeKXZuFgYUaa9SNdgq7oYo3yqxRpoVg90EQcJWpkELoIUs3
erld327Z94XIvCkaXc3pFArh6YkJQ1Do9bjJXtalLHqvP6YncoFXdTna4Osu/YRtWvVOxxC9uo/j
R8BZrgsSicDeL7CZkYttKQX6SQwjgxG6qA5FFCCDY5p6jsaBrRyZu8QJyt2Y6IdATU6O0ni6W7+m
kXpkSnHXtVTftCF5W/9N6wcFXaLCQSw04GTkWOIi24X5htd3yRvGH9eFLGVZZ94BbGiXUkaWRWqa
wKKCBlwdCH5SLyhps03qqPPCMh09hHtPCTZ7F4UgTXQip/caQC56FLPIkm1YPlUoe4LVRcNshHCq
tNB2Wcfw3guqfVLsFVl/9dL7Gdr+ESC88dyy1EbE8KUfG9UTSfguMpWDA1gMVms7U4+Piunu2966
6aClHrp75DAPFVPP66u+vLV/foZwpYxqMqKajHusaO4IKMyy0vDQ0YwHNJHs77IF/U+S2C+fh0Zn
WxUkjebLGN4W6mMeHgt6K53QWrz+/6ys+LB0SVA1TYuVbfUt8BVqgKzKyACXr/+ZDOGOSYKkywMQ
svmsGNAC8WwX9yy7j9QvZnlXqYeOfh/CYbe+VTK9piM7uw6o7vASCR7c/u6dUd9nDh7nn7o6/+yR
cCMQzmy9mkQohrbTquZs2fQ0FPW+6sh+XZv/j7n/kTWdzJk6Ix3QKsEsXNPhPdd/ZuYzIS9dUHkq
B95d+aPVn93hn9Q6AEpGchQlh94WjJvUtE1bAyek1g4136vucx7skkai4eJ+gf4UZF3AlETIdqmg
koKZPecj9ovUm+iMF8JGcvVNxikkOVCF/yNB0MMJLD3OKK4Kqzq5zdEsNlb5NVEAjbyj2u1QSyqP
iz5xJk5wWUZbuY1NOtyBtjeAhPLjA4hTU8EfdQRfVKYJBZ4wFowlh1cu8+iSxRLzAWi+SNRBw2KF
2hZJreoxor+CyCPFHd18ptNjrorIqpiSqNWMSRVLDzGLRr1Q4rclh8sQHBBLNbO2AbbtK+m+oWiV
fujb07qFSrZb7GFI0rYP4wYLVlSD99TGvcQKl1UwkUEEdIh9NSdc6lncDy7ue6M6Bm3rNc6BSrHW
l5X4I2T6+8zLWH3hGimfYtzqOMSPnfWZGB28yv9VQvCYrZbVTV7g+4O1t6JT9okhTRykP98XnEiN
aUPc0VgkrT4nyg0J33R6IJmMR1e2F4InIS5qBU4yLRNwo61DbiOmkmz34v1vgaETEC4GGoSFExug
jgYIEKTsnX6ndL+T/GDFmAci/xQI29dP7qJ/n4kS3mYtKrNRZyEBQOPjYL7y9luDYf2aSJ6Ay4v2
RyPhbOUEkLokQ0RT0292sVHs2ySR3CGyRROOlw6Q8SS3EYZ2/I45O7T2e2Z4E9TOxnY/5VH+aCOc
tIHlgNx6z5q4XspQttlIYZ0W92ViljQ1/HM1kJN1pdLjeQMHz5ItNe6c/EvBvtiNBENlyeYx8GCh
qIBen6uBnJ6AnLMBTbJvhTuA2KmyfV+M/uYChKNM3NFN4wAXYVPdJdn3pjikpPGi9omTs1X/IGBq
LFqJUktrN5cpnGkGqoY+ctrSt619nntBstfJLqte1y1n6bzNpQhHGlWeMNEaaKYrr2w4xBl6uveR
th1lKBEydYSDnXE7ruq0xqvdDfyMdzeMVfsU1O4e2HwlUe0Ul4hh0lwp4WQT0lhZwaEUKCHCZBMk
N2O/0/ttpz46+vP6Asr0mhZ4dt9oPUUzRQu9NH07RGhgPo79l6SXNNAseZ65RkIkljdqbQwpTjhG
s0i5NQYkUT+RHDIxjIMOHYyHX7FKakzt3cTBjdDY9p1Vlk+a0x0iRJbAlvpE95g1kyXmHYsmoL02
RUvViR5VdDTH3iCpPiz7hP+pI6YeFWDI6FmDFIaTHTR+D9aQ9X2XfV9wCQ2N0nGIpxQJQH5U9m9d
UcmGyCQIDmDsed/EISQQ3xg97e3vfr9g+A26pND5gHgyKw52vcs/cyXPt1iw9yajCbXpdJxA39i8
2MljVX6PZAwYy3bxZ5cFS7dCu4l1Wy19WjxmyYsaPSnt7u8WSjDwaCAELaswvX7YU2Mjq4ovpv/m
CyWYtqUGSesG2OYmSbYsjrY0eQnR4piXt2AfN/tsj7ZjzyHfTTA56V9C95dh7DNL9kSWnTbhLVbU
gL8gFCbZoKOC071a+evruOwo/7tVaAq7dJS0LBuDTg8YXQNx7THK9n34oMUv61LW1UC/+qWUAOHZ
WGSQYuClZxyNQRICyr4vmL1mR11alXgj6QyDEadU1im5eKANdBajj5E4tpjLwiSR7aRlhWde1qLZ
1fBAyPo9KGX0Z4tqzMQIahSRpg+2gVurrh6r6DUAOv8n9mEmQHBe0aDHDAggiGNL3FX8l118+zsB
k4aze3d0eMfbHhpk/VYbgeou8b6LxxXQZ6qLHm+MRwv+q9ViNEMB8AX9P5u48lL7oCm7tJPE4DIp
099nWuiKg1x3PV2EGEvotV1nvRUI+VMiqyTKBAlezG3zqA0DLBelvVfTr2b+tQVq59C9fGJbED6Y
oM/Av2IxY+h4QsYYbn9U0Eds4vyifWpdxKKJ/E8EmiUu16xI1DQKRvh81UVqxxuD10qWrF80j5kI
wYtkpA2AvAgrt36MAGP4ta6A7OuC8QUEdDD9gCc+p09olUskjlb2ecH0KqUymZ5jCxRyyA1gpEvW
f/EozRZHsLyAG/r/kXalvZEi2fYXIbFDfAUynV7KLpPpclV9QbWyBfvOr38nPHrTSYAyRI/U0xrJ
am7Gfpdzz6ljC3s2N+/sY/HtVRNVhkQrzJ29sOyzymRlaYO6U/KMam4heo22JwlkXhaImSFvxG0i
eWoBITIwCFSmIS6WCgsGm2PAAbCJDlg67vLlLq3ggGYUstbnKUscSK045vAYm89DpByVGKrace8p
hW+1P2fjIQ2eSvT1QRwK2EfBaol+B/eua0Nb0aYv8TuCz1N7NKHAItoQW3Npg0iUMeCr6qrbJk+C
Njf6IQPQRzkRmnt68+f2idkaxLUF7sQUwZxBeK3PzrP2NyyeIaSqgZxipw0bSTfgylXAiZjwD3ds
DBqoQz81xVtaSvEpKkLzEdke676cTCJ4WxS2+IsA9cOWQZAXA3p3BYUcU1Cc0WIu3jKIqSUJmnpG
F7wlXpeduuapo5oDwWu3gbRi0aY+ZC1iWp6UOH/S09IJLNVt4hTodFkwBatkAH6WCa8D6CKNEUxw
U1DTDsqkZV+9hY3laCZkE5NLAWCvkvxpbUFEu7pFOFvcLUL72q6sbKzebPs9gvY61Qo3SlQnFio5
rTYPZ4n9/eqNnWQzrSrUdt8gxnuYosTBVoWmpcjj2Zw8aGqi8oO+nRXXIa70zOiKqnqT8z/yWLqZ
8hKHoTPNkpcXIn2b1ZHDmNCOjW1q4v+twNiVFSQxeIrKN9BzfzHa+LFPI8EmFZngzhwoi01dQvHn
LWiLn6lkn7ogEORpNkyA9AXCyPgfemQ/QqOrldGnvjKkLC/f2hQKiu923gjGsLHJFgbY368MoOCg
KlJSlG9qArXT4QG3xnEcyMEQvbnr4ibIUq6HwvlXIYoO6NxJsSDzi6FEYD5tHfCNOLRuvLmA9J9y
TNrW02h015HESeu9pTqQmkAjVzHAa4J/+A6ryiisvoiG4k2b8/sIg+1kQeSzsb8Z4N0GeSDwo+DG
Xs6llZWKMdVR+TaOEJNP1NEJIJHZQxnHyRojcIomFVjc2B6s2V3RkZMC0oMn+rYlCMUmASzmkooX
+uco8r63DED4gUl0s+Zjvs3P6lGISQyjeOva71NUHXoiYqTa2IDQ/UM3PTrTgE3lJ61N+7ZAc3Px
ZiDclV8dT4m/3H622PvNPSWwQMAlAaG1NV0ZNUDBPxZy8RZDnU6vBseMf+VG89jS0VUG01XswyiS
hdoe1T82uashHVuNovELT+WI5k/db+VLrOSuMd7dHtumHcY8gR1nwZVif786vllfdmBW6LCpAX0a
xrk+hAmgcUNp9W4GMkvB87fxUBB01zK0Mvo+0eeyNBc1HaVgDkzf5qFCuYUeBiCSKnk3QSFIw+Bz
4qyCi1NGIXRpRurSXCIBSZiW1eQVoibFrU19/XlucdQwmjuQ9CdvJa3zl9rQywfLFKb31nP1AbqG
tAwD868YouopUyWg/aO3doiOUpQfoIByqBURK+raUUK7qIk+XB08/2Cu45ak1sYC4j9j+4b+Ly/R
TlP63YoeDONRJsec/ry93dYzh8vAANiWUV+AloK7wxsz62YzhAc4TaHbAXO9WyHEhpYTlGaRF7GB
Jueh6r1VdN0wSyVwLvrRGL4U9CnRwTU0f7eGveldzhR3dMYhLtu6tMq3zHQgawpZ6t1zpQCXCGk9
YK5B3cW9BqFGwacGNOxbkgWDw7RNnabOdz/f2DWgVMHVbMNB4OnBsK2SqZXb7g3aOXJ5NGv0s7u2
iP5uY9nRpsC8XnT2wqvhIqQG0EIFas/RWxAM6nM95tnBsONS0D+3tmIhlQScJ5wdEAbwaDgDQdhc
B1VwgYCp4UFToW50b++aLE1wF4stR9KggKznYkR+Np6b0//2ee5iCaR0qlrwOF7Kj11L0909Togf
0S5CWAWXVYy5w67nRtaPbWVfgr46TM9hox92j2BhgDsUpgZm0jqs7ctsY7vakBDcW7PlRsDdIDVj
UkK0YV/GovGA1nF+kQx+0rybRhe+nspiDSjIKCZa0pdPSJwO8pSXdvaWT49THqWONiHfre7fs0sz
3IaaxqGYwHeUval3VTR6uiwiBFkfCqDk0LaDBCsCTmRKluPQJlWe64Gkb2j+dexTLw+Ca2r9TDED
LBOJEw5Hj19xIwhSrZPSN4O+oGkrUb7H3fn2pmKfWDpgeC9AqQ3mStakwT/neaMUWWr3KdaiRfur
W+huGx1Kkgouw425Wtjhjl+iBHSCGk36FhjEKX/EiYhxVGSAWww7tZqymWCgHBEnj7qrxHtrsqCS
1JHzYMpVGtxhbjXSsNImpTeHC5jEECp79qwITvhqvWHBkFmvOHswVjJEmU2K0abDeNE7rw290DoM
tcApXU3T0gR/9hBpJbmZwISCwtwLEZEPrLYT93nuzCVtYIX2gM8HykP3N0jQCVA+FLt7KJgV3LDw
RMFxvBLWo0aamRC2GC/xgyRDQBbd9TtPBQywMBSVTdxUq668UZ6bJtbm/jK99uZ9H7wF03snkmdc
t+PipcAVhb5S1vK56o/KYT4w7UEFAQFejMF4zPrKhWTt57lrDyb4jSUpOOqT/rdAq5YsiR7cde32
w76BfBl4Rxiv1PL+yqs5TOwqU8HWQZ3SUDxNO9FpclHCcwf9oYw+9dNT3IZQ5r0LwMk5xiez9TvR
Pb3eM2waMNvGhzICH7jQKkIAmPTq2SpCtwWlcxNRz0K/XT7u9QHYgBUEnFDqxXTzENEKPQlyVE3q
2XiX+5Ns7M1icJ9nZ+8q4JsHBToYJT6vDeMBsPqoFSkBbm8Z7BewQ8lI9/Ls50YlNbZdGRjBgABv
KJwCbdxBfNAJehMOgAqX5jEfLKcU9kOs7ybM3ZVlFutcDS6Yh1Sjs66eG/mhnj8N4aMdv94+deu7
CSYQJ2N4Klhw+MGh2bLqikhVz3Hj9Jabzt7t729sNFXGkcZrBxJCxLHLIYC0JAhLuOwoahza6kQf
mwrKB4KHbmOewNOM3CaGwEjzuEOlB5IWxVqun6V6uI+l/inWxk9VNR9vj2WVOGEM++izthFbQBuJ
d/vTOpJbRa51gMS+dfq9of1t0Q4TkJdGPdIKgCRZ1Ei8sTrAVynoU8YxRZcRN7CqnfOc5JpxLuLI
rdXXsRLkUzeWB7ksFVcB4kxUMLgdNtdWPVZBZJ6b6HXoZ6f4XgPSWRqX2zO3MQ7ct4zpWAeLoqJz
4zC02bIKKhnnnhxVydUEoxB9nhtFqpIKSVt8vpFfDWRf0llQetgyAIlxFKjBJgJ2Vu6JrSsS13IQ
GGezLpzfViqqBGxsYJbxk6GYzoop/DqnJOjrvKPmOR3f6jgAX4PiEWu3LwXhAAVbGLrH6OjnReZI
NqNOVYzmWQaSnhQuDX/vXmUL3gE2lAztY3B1Ls/6pOaxMg6VddaVYxd5uogQeWMVkAPB7MuESQPw
HFG5Kg9ahFTeOUMvDsqKh+SwdwBg+kavEC4RGMFqLAdgdqSiIxhAz1rgNblb0d2P1eL7K0cwwENF
kU44y8pj+4cWgvtpfZihmQXwCTvH0JPVuPnPydBYrakE5yGLnYrMz2Rsnq3+uyUStllv16Uh9ver
d0mv7agHO3twTsJD8SCNB5Fc7dZIGLm7CrJXbc24OqpW1IcVBeiE5K6SfDP1t7B3lEYWPBzrHYVU
FGwgxAC5xYqyp0XztJLoZXiZdTcPHiP9vHtD4fuouKlQZQGvJDdRtBzVquna8ILEYNqfEhEp2Nbv
h1eFJA7yIDjY3Ia1B0xSocXhRRpy32jHhxTEkgK/XGCD37Q5OHLCBoJ2lwn9tIN8JJZo364tAJmO
eN62DJxquMXL7USyhEg5Uexz6wF73Yp2K7v9F+E2sgTXn2eb7Wq3amqcR0iK2OcpPQzq6GqZ7Grd
c6tZbqApbrg/3IM9eCPQUIe/uyLfbMO4rHo1JqBcto9mS46Ce3x9+pbf58Zjkpk2eRlgPDPkcryg
+yTvf++WJvj3eqKZpqQwoZpHqXVK9f72uWD/Pb8kjJaaEZFp5uo9DeaxCWcrlc7qPEJyAH5ncbLD
0xA8kyDc7eEiT3Rli8uCjHFK63GCLbvxkRUmebz7gKDpH8GxAX0kqPLy8j+B1VuklIzgbH9JQM8v
R7u5EeFzfkRrgHJu0HvKoQ69E6sNzs1DoZPDrA2H28uxcUIWBtgBvTohNUAVTR00wVlJ0ruwsx6g
GWNkXq16ptqeAs0+3ra3sYMX9rgDb0ojpWaKAVFD/h2l3SmOstNE6Z/bZjbuFUhmmyg/65D3Ak/S
cljdWOV1nGFYCX0F+4YpSN1ufh46JIhrsJNXBNFJpsfACpQBlBO+5Wi+z3eX/bDuABeBeQlipfCq
OK9ziJWmMu08ONc9gFLHSt3t1WJ6ILSJOgZod1apr1jvps5siHHWaq9XXEq92/O/tcyIlFjCGVz3
qzxnXwB3EJamfqZh/pzq9EnVuruwInuL/iwkuzLDH/CoLoYO4SF4djz5lyxqSmS7hLurFp/nkpwG
SMbBcEj0cw5KxipO3dlK3NDAQyUiENycLzAG4LayUSDli30t2KKSIkkM9CTOP+WUfGrQGNQmyd3t
Zdnat6j1IehGJAtUBne592XbWeC6Ns9K37pNcRyo9W8WniDDxQozDB62PHjgrYhL0CthY80zRHkq
cIkeJtElsjmMKyPcMHQ5o/rQwwj4mFGaec3ivfU3tq+uDHBRZZnkdhqGMNBNGbopEudfOAoLA5z3
JjcFmjfYNIFJzCOfLLI/ntGxj8BLzarTyNpy96xc0ESPAks7a8V8P8TSYS4FkffGll1Y4FZa1fsu
YAJK50B6n5pDTU/7txIuVw23FGj6FMCIuK1U0FKV29g8h8F4L0FMoBgrR+2Pu48E1BZ0NFEAxwiG
AW4vqU3MOL0D81xGT/oLtOb2fx4ZUEg6gJEL1Qau+JaZTTD2am6eh+SL/SJp7//i84AQIo/DwMP8
OxEVSpEPHfYR0sXa93j6efvzGxegpQDaCcVuhJYrjGeokYzOpSSdze+m0bsKNd3SmNyCiMrq66ZZ
gMRUBc81o+AHfoubp0Kx6DwbnXSW4/kgD4c8f5Sr53i8i5XUtTRPRkLcLgTPx8YW/mBNR5KaQEDE
4ozOai1LVTqT8xC+V6Zx0MvyRMPdgSAAY/Dd/t8I95SHmgzpNWYkN16KI90NjQVXMCYOiEjGyb7a
v5MmS9EMtt2zlUILr6s/pZF8aPrsEwhdBSEzOwrccwjsA6A8gNhYaNPmjko61OkcdwE5z+iXt8hP
0/QDeq99SRQRIH5jYdh2BrOSYqA6x5dKZDNuazwucNz76a5GHKXUaGNr1Lvb23v9jiD1pkDdGsgU
IAf5rNIoGcZc9Fl7ybXf2Z1R/tr/eaYNiusXMtpgpV5eYB1Ua8Yxt5sLGT/bkasU/+P3uQsyKOdC
qxt8P7Rd6223NCsxIeQC/UP2+xHbcPf7QOZxHgMSvk3yfW0cm91PLDjxMfUIzxlQlJ97kgVAHFlx
felPlpkdSC0iRFov7of7DC9aV5D15EvtkjoFSEdn1QUIeBId5GB3Rm/5fc73bOXQDHSDVqDUST9l
TpxXAgPrQ4CZB+EB0mnIPqt8+cxOlXC287a8FKT80XaTS3qG5de/396l6zseFy67QFCDRYmDR51G
QPnLeU+bSzN8S3XNnYDRDVDQzypRQWi9Ih9Xu2mBvY0AocX+fhVrkrqOBqNs20vU31XEqUSMhaLv
swm9+n7c9FKstfi+Fnqj5cS/b0+U6PPcgRgNG2KKQ9NeJNRoje9Q2dqdTQCqDFwx7A0E7I+HyZlD
U1aBLbeXDMTe9b0C5fjdIwCVL+Ji7CicCL6WUeS9Hs9TQy9J9rU95Lt1U+Eh4LShVIoeAyaru5z/
2bQnMyvL5NLZXgM1BMFtvXEeFp/n5j8OJdgv8HmPGt+r+7z7tnt2Ft/nnjeaNVogDfi+CqKWH6Ud
HW9/f+v3GwSOgMlEq5AcXk7PNCnqPEtpcqHRQZ/ulOAwqoL84DqbA0yZgl3E0K+I87gXoSOZHc5y
kgBSdrHjwm3ryG0T8BDbFkA6uTOIGl83zgRwnYBB45aCYgsft+p9QevZjpKLPMhOHt3X/eX2pK0N
EJDBoLKLUALFQx7VOTQBukclAw2o6Wvg6O3uIGb5eWb+6sqY4jRBIgafn5PxaIyTUygtpFRMwdKL
RsGdDJz4pkDgn18qp0g8iAPdniS285eO2XIU3MmYwTeIQAOfp/rkGPoX6TB1X4HF3X19IMuJCjhi
GXjLqFUuJwvYPFBMxHS81EXpWDR2asFTtDFNrAaHFktk7NY4oIJCBbBTx+5iunr3StXdnjhTmEGJ
Esqz8Pj5mLiRoAbfZ/JwUeKnIiNuFOb715k5+0BUyEywkPdbUW2op6kh0yWOH8K7iOzO2jFn/5/P
cw5llIxhFPb4vGq+d9nFPNzeRusLCn4YCDDQQwHRO3jEy/Wty6mSDLOQLyCXlx4KWckcpKJsoITa
WsjDya81iqzQJEbEZxq4DFeqPzpFXJRV2nyplPvPVDndHgp/Ij6+DvcOAt7IqsG7WQ7FVKZhTspq
vtjZZL+AWL70FYk2d2YlQ2SZpkHl3ja4Hg6GYoMHhdW/Aavh5q6zrRl9FPHgR18L+xBWgkh1PZ7l
57m3IwKyPUlqfF6bIPXUflV1NAQfI1FxRjQKbtpSOaqV0ICZXndL25mJYIeJvs/+fnXdIuAISRPj
+zlBmXp6bKggquC3MDxLQGtx9oASRncbXxVVAkS//Tj0vlJdFOLZMg756+6VvjbBZypCLZLSGulH
X1GdunIjgZezMUVM1QHtMIQdQ94JTIjWVamW9X4n39n5ExGVRLe+D5wBigqskA/U5XIJOqlWijaO
eh8ZSDC5Jc7+6QGC4qMHT8NpUDgXRAXVka2BxN9nTX8xenWzX7fnn7lh148dlhhlFwTrePh1AKS4
PdrGfRMbgDf4RnkvBejSdAL7Hm9dKl1uG9qYKXT5MZ44eLNMT2g5UwDuUpzooPVj0wlCTxG4HqLP
s79fnYXUsqF6VuLzA32Xhu/6XtKCj3m6+vnsqFx/f4r7fBjwfVn+ptR+4t+enY0bCfAD5EyRoWbd
xZy3LJlGY09p3vkgVvlelc3RGiRH6qwjNAIEfsfGoV6Y4p69TMs0JPuzzo+ro9L/pvRQdKHAhmg4
3LYtjL4wzRHDUSIvSDyJHkjlSLHgcPP++cea/DNp/N0BFY24RiN754/14MSF5IBVx5mNxk3iv0p1
38aiYW0dFjh6bKHQdbDqvJvMEmKKYZ34ZWgF3xV7hGBjVKb6fUSD6XFMqumBKgMV0SOssM4YKKOz
AGjuPwxx3HRKZQJ8RGklfl2n+gtUx80Ar0lugdhigO6KRf4ObdQdA2pWTyWmPnJyqZ0aZ7TN4SjV
HXTugmTOITTSZMfasELBO7FebuxZgJMt1pKIlhL29+vD0Wtx3FaYF1KdmvHQ9p9MI/HqQqSis15w
2EFWFi0l7Bbhw5e6nW0jbZLEN9unZIzuc6n0BlBbxuBJyHxgcwXbeNMeGmDRKoq6KHqJl+NqenRw
jlqc+FUWOcCyP1jpuzp+lsxDUN6rQyQwt77DsMgq4j/cx8gh8cNLpjQzxjnCMifHwJFFEsPrg4/b
BWKgyH6h/IPMyHI0oSL32djTxIfwiJfbj03+OouCgq2dQPDMyiiHIzrgg5qmKfU6QrXML63WLcHL
F/QXXG5umkre7RvzA8rJvVyIkWQUOGAIfQ6cj0holdEkylK/asvqzkL/cOyYrWI+lPmgHSYVvL2t
rYPoshq7U2WjRZsqSniE+M434GvlPz2dIVMmldKnHGkiJ6EkBXI3q/7c/p3rWQce+OpnqstZV9Aq
FlRoU/KbKXru9PyPBJEUtbfub5tZ7x2muwVPAbxl0MyzOTNJ0o5kUvEyqa+WctitUYYbyILGD2ub
BqCJ8MHMHLeGOdZq7bdHKbiQ0t//61FJB74MvSTrgn2kKlmlN1Xt0941qGcM7v7vo4oOLxaOGmJt
7iBnQ2/JVZ82vh4/Jqcu+xeTf/157kkNksYotAafn4yLkb1XgjzUxtoyBh5WKwJ4ZdUlO2Wx1MaS
3Pi15tnJIbQEqXHB9/nCXdVIeRwF+P6QenrgDAIfduMEXP98izuoeRuXxQB6H19vmnvaQb+StO40
W6fba7y+ehREKLh4ABIFWOKjJnr1CCVVPbWFbNR+bpzm2HDm2o+N2iXJz9t2PjKL3MWDBhZTBwGM
ia5Svsada4FZhUqb+/g1mmu3tuYquZm6pKDqMZJi4pag6DpQ3FyPEclrz6Rjj7sJPMa/0flQn61o
/KYFU/Z3nuLkBfojw6WoovhO6UP7pUqs8dgk8GLkcMxUZ6w1S+RQbKwIKmiMBYHlVoAqWN5Jg5Tp
cmjn1O+74V6HNvypovHs1YH29fZcbRlCnyyq9QBdaasHW8+KzCJxQ/2mzPvP6MGQHy0oA7zOSinq
KdlYfqw6sK86UMJrMg7NHmmclVLup+OpS+/D8qmPX6dSkDnYOCoMiMMeUKRRIcm6nDlUkKB4mlm5
X8ZPin1MRY3eWxN2/X3uJqkgpWnaBb6fVK8q+VQlz3YqOI6iIXDOpFZ1IzqWYUJW7qYXs/ZuL/na
R0YHEUJV5jMZKL1wXgbJOjVqTW30Y91R9W+oNsORCaOf8+/bdtbDYJ1KMpP31TSW0V6uRDvHmWWA
5scvklN8SGvBbbLxeeDsmN44gLUoHHIL0ahVbDd6M/tj9zc61Xs7PKBTwlwWPKTAzWMvcfto7I0+
lUPS+w30KrT3fDeW9j8GwO0EWDBygit/oAfFpGnQwR+a36r1m+5+UNEVgcwvkhLwlZBGXc5+Pc2o
BUsTEnRh4KZ30CAQGFgfBBhgYRZAfKgjadwuHaw0BBy4Gn0jNZyw9m35HGR7264xSTqoBoHsAuwf
7yqHWKHoqUusKjb8FpqouP9aQQZ+fSdBEBEEQUjJgtoGRcjlLM0djdCrlZm+8dTIX+ySHlJSHAzl
/fZRWMF92DiQNMBpwJQxD4ezE+hBG1Wx5deRr/wC67akH+u//fQbzE2nsBBEextHA9YYLRSyOGuc
x5BHSJxPsNZF4Jf1i/xfLAsGA6wEird4ZPmk1xwSu5DHvPWpYjqfSLWXbxnThe+j0saiSAbEWk5X
D52YOora1gcO3VUPELESbF52OSw9BFa4xaayVbASANG8NABOKCtGK3nrm9EApOtLG780xaP9Jn0p
0/lwe/E3VmNhi9tjeSZFpAtgSyqQQI1dqdqL22XTBU4QBHOEpSFUbnfpo6SbUzO3viE/d412stPe
GS0FpDMiFaetsaBgAlYjoNpZCyo3bzXNEMLUyKb+aM270LrbP1UIj3BxEfS9oTiz/HyIJIkUJinL
SjmddTCb3X46gFxX3+eWolAiYO6CpPPz+VFKXGoJ0I9b2wruLbqsEAmsk9llqUEqrE97P9H/FNO3
Jvpd1j+p/D0b/xqKSCBqRZTJlh3dEIA4wCEBcxK7oa/8aaOXhhlZhM4nI3Fy/SAnp+Z1AvdnK7+b
1CX0PqcP5c+qcsvJHQIvyc5orUb8hg7b2+u2ahznfwq3L4qCkE6VtM6frBIK6c+99H2KvyfSc0qZ
PofR+nP0osaX22Y3niAcYDCLAPULt5KnkQWBvlZnaYRr6GvzHQgY4FRuG9haT1BIstYKJOGR01rO
8FjKmqSDmtC3rPZQxaea1Pf9XLuqfspIfCzsb7ftbQ7IYG0E4OlgLUNLe7JdxbRRSOMHhvFSS4E3
ltNbv5stha0WwgtkI5DDYrfg0swwJnmllgi/QPwglXeSCIzN/nv+dkXbLTwzeJhIdnCugT6DTUIK
g9qX66cmMr1h+tzZT2b50lbtcf+MAThJTFa/ZYjQ5VDyUg+6UFUR2EeVdpj1QnWiaaigCWqJiGnZ
YnOjAokk6yFHqgUOJ2fKCIzCjMeh8wfwe33N07E5KNF7EQyap1ahiMJ9Yw4ZEFFFcRVYEzgNy4GZ
AOZYGUjXfKkCxDUGh/uDrZ6iGQR/uyMmzB22w0djD55DzpGOEivS+5kl6cMDbVu3tw3n9iJtvBr2
B8QBeU1EHjwFR6MEcRZNVusHRYCHyYtqUWMa21H82gDhhX2ADb1WbycJTcZCyge/DbMjWAodKxmf
5T459RN5Sa3ik6lVlSOH8v7th1AWAusIQtB9IHMnSZXDCVIkc++PgeZY3VdILbvhpOyfPxaDIHUI
XD3rwVruhXpsg14rkduLvyg/5x97FwfZerQe4xpFX98KUs86Ve0S9Wm/79NHOEWPSGQJnsX1tbY0
wT3rXdHYQYMLE1yYgzsX9gma5J8gGyWAi6jselzuAthBtIBTg3hzBYHtqlGfNNrEPg2aAlpnYw8C
/EB3rbl7tkhxrytfw6rxGjU82LUZPlVBOv0I4yT/aUNV4khSc3BG0Kzc1aYeghpC6Z2iyHWvy+3w
SKguQsitnxdwqGI5GcocmX/+AQ9VOujTHMZ+nGR3oV67tnKXz9N9b4/3JtxeIFNvr/VGnQoWcUsy
tj2WiON2UtdXlICgNPFTKiuurqROoT45XlsSL5HL4WDRcHBUiWheYptAh4Xar7rSR7zhaX8Y2rgT
PLAbjgN+ECMGswCiROs491TMTYV6NNrM/CR5myiKdfKhSh+L4MEePkWt5lBFPrT1T2KKiqzr+xXd
17gsPpgzzVU/eTSrw1xZaeoboOedy/EdxKOtEw127aSt9pprjSeY+43VRuoLyS9osW24a6palhl0
oxMf0oLO1DzOZepG5NRHhqeP75191KVP0MvyNPWBgoA7V74SAqpVw0P5Mp5cNft6+wetb2XWaQBJ
Z8RX6F7js6RpBpqOOehT6C0fm/AUioLEjVO/+D73rlTgpyRy2qV+W72mTe40XeWkQl5a0Si4DVSm
BknRtJ/6YWwcyuqHIiR+F4xD55yyMZvM0Jia1J9sty7uR/XOEgEaNwcBpjzm8uHR59uaQg3RWlZP
qd//TuwjUQRhz+YIrj7P3b8NnE1CwbDkIybsgYoFRZ6IvmfF8Q0eUlZ0R4UZWwq3GrcOg2HS0JT0
1I+nh4GUTmscs/4J/7b0U56lXpq7Vveqz1/HQET+t3GUQZbCOklx6SO+4y613FBHo7bL1FfJk5Ee
4zlzLbhK8gu6OQTv/aYp9gSzcAC5bM6UrvYoBugVFqr0wsDrUicITmnglP3uio8GXrh/DDFn9Cq2
61SjyvUShnTl1S4/Nff7z76Jhx3JWSTXLL6gNA51X6kt/Tj7XXocBBtuc5pMDcsBomgEAOzvV7++
Hlr0yxp16kuaC81q6Vn7ARW7XKTKt7WvEfshyal8FLO5PWfGelVSHY/HNHoWQc3WQTf/7YnaHMk/
JlY1q0LJ1N40Ez/MD1jtQn21Y7cPDlTowrIV5ZwXcKD/dzAfL+XVnCXBFAyRSQDRUJw2OdL+OEGw
c68aKDum11a4q6Aum8rOezvx29gZBqcQFa42R4EwCQEFQH0AGixXPpXtQZLNKPWD2dWQgRqdPLs3
Cv/2qmwuPGBYSLMAlr0CSoB3uUB90cCqQIfZDL9Y4z3o0G7b2LqTweXGCM8BYYCp5UjgG3XaZJS5
D7kpJT72Imzo1kxdf5/9/Wq98xq8VbPS5P5M3gywo8ZI2oVA5KdEEnl9LFbkthb5SBEiLwUQEI8r
KbMsiC07LPyERo1jDfo3GtnQFlFduQRGvytOJrBZqRbd5WXrtJXuNFpyaKy9LWTYfGg9hOIxrhzk
VPh0Skz11DYTFLbU4FBbRzsReJMb24LAo4FDA88WYRk3pWk6dlVlZJmv0vK5DIJfKWnvszEWhDMb
O4N1LFmIZFnFlA/N1awBbjhpYCb69cMQVa9FX2d/v9oX8VzX6EOsMz9SP6eWLwK9iz7PbWttBFSh
RtrMJ/M7OZj07fap2VqCa6AZ9+sHaF+FU9skvtHB1bhIxmVvnybbRNcWuAHMaFRSm4pZ0A+Zfhje
9w6AkdOhSsO6QBmaZjn9vV4TuJS4WtS0vlPzt05VQHb/97aR9SIsjXDv42TWLeRF8aoAg+lS7aIX
opTBeh2WFjjnOxgDqdFHWKD9ACG7F0Jcsyh3n7elEe6yN5smN/MQ7y8066Pyfi4eZREX7+Y4UB6V
GZE3qqRcaUOZwhncEVgOSzrOs+IM6Isn6u5ICOO4MsI9imNISmT8YGRI3uPodx0IEhPbg4CPyoCD
2op9Zk50o5JHzJOkpm6dVejsRymoFb29G8E0G8d/7fBwW/iMHTjD4UK0X5PO0VMvr+7G9mgfB8tt
3iGbqorwthuFzaVJbn0MtZ9jdD0nfpw3TjJFgNjf99mTlBAX1aFCOVKwyKbt+fb5YYdw+aAtrXIL
po3D3A4jrPaMFMwrp5NFHX1/sQsgCbQVgqkNqmcriZ2pbq2wLSRM5wA2/OBZiX7dHsbWNQCJPQJH
n4HH+OS1pNdFF8UShZscOUrwOYi8f2HAQM6V0cUCE8OtzhwMkCxKqsyXyoeASJ6dd3e3Laz9Yx13
JJ5DBbwZyChxFkZrUmcIDVO/az2qU9dOnsr2YU5il8T7B8PykzZLX6HeyWMBsgy4bbMcQj9UioMW
PVqzKRjMxnosLHCDIeE80VaCheK51g6ldbw9VxufRyafCYPoeGFWaXApqZKp7OXIz5v7wi3T3Q6r
biOLixwa2s5R9+MexlyfY0WOaOlXww8KLruft3/9xiW2+Dz3MELZsoyaEp9PYzfA8U7MwTP3apKh
hg0STFARwbFnBHPcw4gkaR/YTV+cZd0r8tKDfoNnJKdW3e3CLe1wz6M+pmUmdbBj1eehxAP5+/Zk
rZcayQiUiAgS0sCV8BU2YmYUMKs0Pre/TPMRlfnbn1/ff8isMewFDgPjquA2apdYg9yjKwjQKvub
KU/H5LMU1Xcocny7bWi96DCE2Aesntix0KdeekNhldpTnHWB30if8+4YzkdT5LRvTBU0kuC3AwKF
+5Yfi1poZCxR9j+H46H8WYg6CUWf554KPderQiX4vFS92z/LVgC1Wd9/KJAAZIM6JxPI4WHXed3k
aq029AzJKk07R9lXQs9m7AX7Lw9wtiCqYZA3nA2dG4cBBLM1GG12LqXMMUzJsazD7bXemCkwNqFH
BA8GcvIGd8B7XYvNTrfz8wv4q50RMk//2/e5s12SXpdoGeRnfT7owykfBEsh+v3cmQbCe0D6Hb9f
HU/peLQF07NxFFDNxrOjoZka6qScs1splYyXtKDnxP5RSbVjJAAUxyLVhI1BXFvhE3NNPuZ1ppT0
LBGn+GW+716Cxde5eyPVG7vIzJyewVgxj4dG3/0EgZYLVEmMCw8JGB5821cD1pfE9Ayd0irxJhGj
yuYaXH2fW2JNCdqUGhE9W9BT6xEQuJkomSwywS3zOEsoc6GefFb1I4m82L5TREpnG7f39SzxKI+k
p2NhAXh4Tm2r/z1BCNzXKwhjGE0ZHOBizafbq85mZektM9lLEKygHw7aFLybOYJQQprRPHM2xhHa
yokXjneF8acxUifXvtbzXhJXwD5A4g+MGIzBbeYfjVQNsv8j7cqWZLWV7RcRwTy8AjX0WE33Huz9
QmzvAZCYhECAvv4u2vfaVSqiiPY9J8J+6DBZklJSKnPlWgRq6uVbp30v+LjNYnG9SS4NLH8/S5EM
Q15aZsvgZl3isjs27m9P2Nb3Fx85+77jTFkzT9jqqTxCMXQT5nbtY5e/Xzlpm4wwOQSYoKyKWysW
wXP5UZF2rAHO8CVGcCzE5qZy2NapM1ozOgxekYQFAKupPnyY4/vI8aJyjfYBxJuXU+TlWVNlVea+
mt1ze3S3+tqvr9WLz6uxvmzbzq6p5rw2Xfvs29qvwCP3oIyKkdI4+ILEtxf8ekfiDQYeDrCw452P
8/1yNCUrh8kY0vm1jPO/2nwv6mgONmysOBW6UZaeDtT58NxTLvAK5MwBd4T+StuXadpZW/Ckre8r
oRqD7LxZavh+br22/Ytpbaz4MgeXp0iAh/BCL4H+L8Rpi/3zTUGWJ1npite6SSw96+6monsGpe4v
dIz9ZlN3P9h9fh/kbx9cGnSmgIsROCi4GlhYlKXJDaHNMjeHV70nYWOHTpeHuvclEz//gx1g4ZCd
WfQO1eF11jBpvo6G6AKN0FzEFYtbuw2T21audj5GARplcwl2QVaqvtHSafBYRZrhldYHlBBzL7ba
jx5eMLH0py/sQQu0Qrkj0ak35AZYrl8hSy2jYojnPJg3fOHK1xYbSOWDXwaCAui+vfQFIvwSylI2
gJfpoeqPX25P0srX0WEIHdAFkHTNNu1zcGppczW/ollb7DO2+3993lJ+vCaE4KXE50f/0TgM5KNh
KDoxz369CvUndWq5ncDne22f7Rz748uLz6OEBybupf9F+fVl2QJL7przq3g0mqPI7m5PzoqDXnxe
iRBL001F6uHzUBDw/SebPBUf5dACUhlPe9D6AK6HviBVKcLVCjTVNUx/LXgaVvdzsIVGXhkDDADn
hN2MjaACNftmMttxznX0GaZhplnhVLFIjFu5ihU3hcwkLgvA/+yFkvRyEzgBEgjYz/pr5cbtFPtb
TRBrwzj//mL/7MCdhB60+YTvc/1UFS91s5fFRmT4zn5ycahjLVAPXtYBpayrXjBQcPtoLLXkK80G
eafpbbs3uVnGKRdZjrOWJzn3D7Y//IG7ZfzJTEkQTIw6oyGlpvFaaEUd2TY17B3YP3N0evs0DDgn
dyTPygiYxfo553nxE6/WYAqprY/a3gTXZjx4o3vvS0/sRW7WB+T2IFcxN+U3NDGXp6Ie2wlIXtk/
e1PAQ0Pzsoj6o/NKLZP395XTxoHH4t6amRO5+uhXsVfPfJ9yfd6ROdMSvJWt/VAa+QEi5mXc6mOe
hxagKHtoF2d/mVM+JunkfNO4mEIHwLeQ6GKQu5Z7ANmaWaQbU3mUQSdJaJnEeERfoRb2nezbqNNs
72ve5OXOzov8oaOkj7q85EnbzPJnZlviAXrzAL1Ucoj8wsgjX+P6vgMHaAQMJHurfJJFXdnw0K8M
sQfBPg97tFb80EcPlCKNa79OVivHEPREaTTPjXuCGIbxg/r+RKK2nFmCs1/PAHtwhBNqaRq8jGQi
e+Zlf/V26m8BbK+dEZc+di6ycnB4PCYunbGTpd23orBfLRvcFdANLHap++P22XO9oS5tqA4/Dqzr
AOp4NYo4eM7Zh09OfH5JMiHJAXpXtafWt1qraSbPenUn7Z5HDXCG/+H3AwO1NB1Dy0w92DS76eo+
w9JlCBx883UgGyNwMcmXuxUjODOw/P3sRBBo9MmMybFfpfMLrENhR7KQUfR7bKWCVg0hd4l2XTwX
rxBVwoYcQ5ky+5X6b+N0sFKofv/hm1vaR2tOBYVeQDiWY/SqkO6K0hxHvH/RocbDvLsnAHyS7vPt
Vbl6Siw0MIteCZrhEHap6DBGobrRdZP1Kicrll4VNtMzs++M4TOhv26bWnNgQPgA7gSeEjgH5W7m
jT72+jAarxb7NGkv4nD78+/FFHX9obKDyA75fTxYlEddaU6FYaTCeB3KKQzm35SNB9SQopzeB/5P
k98T9jjqWaRxb9e2D1P/Ga0KIXO7naxfjfp57J9r9sOSECzeCHrWVvLfXwb+90vPlHzwrSzAyAvy
wmQ4A4EnNkLntcldGhrRpInrFkxVlyZKdyIVGTsTXdFHfX6QL7cn9/2Np04uwgVsMNdFX6BKJaPr
g27iSoPPW3rkNX5Ym2U0gVaNHMuSR+Zcxkx78nyw0GWxGPdl6++N4lcKNoGs+dbUR7M7alvh2PWg
0f8KNm1wqC7a6GoqxXOl73I8xhKddFFIN+Xdrzf65feVI7c1REE4wfdn9nu0vJ1t9ru5vPN78eEX
w6UhdfVYatntCEMWribwOtNChrcXcHUomCfAwQDfuKICypf6foZ+ucS2mxcQPb31bXs3sv5bN23h
HtZMLe1mOB1BdnRFDDrg8ZUWQ+OCjWZ8dvvswDsUcHlQRqaZfb49rOudZS4Uxv/YUtIGXZP1QVnC
1qB9tbCboYzKtsrpa16GjC1gc9CWWVgkL7cWDcbRTovUSZgHucS+D7eE1dYGAaptVNGxgVB5U6KH
OifQVcB9k+T2FOo45dt03GHz3J6q1WEAebhoCCGoVeFfmjbNkoLdNglAA6yHGsRSbhtYHcZyjUDh
B9oWalbKJTZPnV5iGEMJzQE9poR/GrRpY69c4zigWIP81z92lEeYZwof8EDdSQo/jaoFzlwZO4u9
DehALHdCDNGsNyGv/rD8L7dHuDKFS/8q3A25A3QbKQsVGCRH14urJyzDyykMjP3t76/M4MX3lfMm
z/rJZRO+rw2RFcQ2jYqvty2s7M0LC8svOIuRvIIGRdbDwtjtDf/PAqDKH2QLUL82TRYYK3FbAJSE
JMulEZGCNdYfRj3xvFOZnz7cVYZ8rYX2dBRc0duKaPXy81rmsnywhJ4EFnSYxI6kfki26llXVQHF
iJJYS8dW6/UUYyhkjQfEX+XcRJ77YrA9KY6cbSzL2sKfDUndOl3nCUNvJixLwU5e7X73R3bvd/nu
9upfm3knGltax2Ht6hJAj03GdJpKwJt3xXiXWSGrNpD5qyZQT8FNA2plXy3t506d2waTEoinA16J
gh6LYeOcufZhVE7QxLYI6SD1qYasGfrvW4s6EhBHNzK6PdWeHTOpp4+qri2ZmHM7y+842ysd3FhS
6spXAxRIP+WWzP31Llk0tyyQq4HvDFBnZZcUDQHroNaBgIJFsozR03R7sbe+r1yNbPJ7ZEi490qr
neOAiKm0t07ilZVAOIiy+EKLuiAQL2do6nMzpy5JXydDZt85TdOk8r3vJXrdv1YCEp7UakxwbAAs
GlaDJvdLJ20YEPMhzes7YeqRYNqvzoH84+x/uj38Jaa+DFgvTgmVgnnuwO43ztjAUjxY6aHgr3rx
ZAY50IVbqa5VU0DCoRkZCCzwlV9OgzQ1I7N6qicu/T1XX6VZxeMkDkX2WrflRk7qesoxLBdYSTQP
oJdXvcXRDsdBxFfrCfry41r/ni4hOKIr4/vt6Vu3g8gamAp0AQbKIetVYIrS3V5PyuxgeEXUkF1u
v1nk520z18fFMpx/zSjH7GzP5mD2XE+GLI8qreBh7WjhaGQbw1mzs0Dx3IWWGwiwZbOc7WXcUsTN
WGEknn/MzLiVYbDhb1sWlL3goJPWQC7PSHoPGNz6yFMALzdGsfxK1afPR6GcSJCAl3UlYYPaoTfH
1RYByOoYcOyhQIJs59ULPZuRUTXS0kik/R0qjYjYA7Hhv6tDAJHhcuYhz6TWX6psbAKR10bSliIU
Rx+ZvdsetWVA8Siz1qlT9dxIRufrsO/5BiXSdRc1AgM0vfzfAN7/fuZJdul2zBwY1pnXDwz1437A
PWd54x8eE0fXR0+qrA/p1H+tBi8mGoRmbW+ng1SkdemO2ugsojXUBsgU5xDt7XkRl7TdgFSvTgLS
AQtZBuZYrT+D7r7onDYwEpHv/CwG++t/mOR/v6/GKxkUMOeUukZSGAdS3LGtE3X19wMjA9JapN6v
FFVRlSgzkZr4/e5nv//0+favXzvbbB8XF/6HSEi9tlwZlHNXZ+YSQN7JKYhm9zCM+W4cRXzb0loU
iZbmd7Ye9HCrKS9z4I6VcR2n9UzuvKDaGbVzN9t+NBraEM4TGnL9LUr31dGd2VRuI6fyeTFT2ESB
LNSCO1k/mBYLve7X7bGtHhZndpT4gqRuNZdM6slcfwEnguN8y7L/kLUAOdS/86c8uITBezgabCD7
9DSM89NgoCjWouaSbuGn3wtSV4frma3FJ882dkUHL53FrCf6VMSLOh999NiucKEbMLc7CZGTDGSD
dfdHM31pdbwB3m7P59q6QRES8QPSMMheKjdur9fSAksL5tNBsHQCVz4UbMWWbNKaR0KwBcEKivj4
l2LFbriDqhRGOeZPlJy6/kkTn3j+CQQhO51vPGuuOY5xWJ5bUw5jwqx0mkZYQxfhvQMBiQKEI5PN
IsQwO0Nv75gjjk3Rxn7XRbovv01TGfcsO+qWEQ+V/DPr/KhnbON4vO7LuPxd6iE+t1mfW8tae7QJ
g+CXld5RD1m+IdTLY06DUDfILt3q+11d4X/nXo0Tc98sipRhZ5r2HLe5/cUdtbgt+C4jW+KMW6aU
zdkDEOuWFBunn/f1+NKOccOO1lbr5OpleLa+KonlWM+SQUVHT1Ko3hFj2qduGbZV82h0aThn6HDN
wJ1dzK9OXe77sn7hk3s/MzAqkGpPsu7YoRWC5DS2sjIkZOoiVmXH2/tqLV8EzW88R8HQjCZ8ldFz
LNqAk2Bx+fK+aaAvqO0N+27oHucOXddV+pgzxJ41CyeUQG/bXrvHzk0vL4ezM8WnQ+HC/fWk4zt6
T7Td7c+vbmaQVb1n5YGaUY56F/VaDc8BHFnl7wBBelUNYUFQ0e+/WdP3PN/ChqzYW+SeQFuKRwGw
CYvXnQ2HUhFwLSBIiqQ72uz13+10mK29Y3zKtkCGy8mgnMZ4TC2cfRaIxcBfdWkqL6keuHmFmXPn
350vQwKOk9ovXv1UR6eWqGJANfeTNu9vT+nKrQa7GB5OCNRxVZ1IdNDkXVrleiKyg0tiJ4+sLXXv
Fae4MKHsTSROhTPYGJo21pHBvgJZ93G3u7CgXJuFLjqPVlgnDyw1YBkBT4/4f5pQbsuy1sbRnGEi
pW+c3xcfRslCf3LR7YFXYwN5Kk7IzLKsrEiJNzUxYyF3wMTEH19pMHsBALo0K1/Vo3vh5AMNLJnU
zP5GxzIGOvBXvYnQW3Mo38BzHVUKyNOoOWPS5aSvqCcTLbgP3APTilCi6e/2WFaOe7Dx/mtEWQ2t
ximMoqhMfK8NtQZyGVCANh5psXHgbA1m+fvZAVDWY00CamMw9i7nUVChh3HDxEoyZZEoQc0bCOml
7n1pYkIBpuntQCaZcTdP9wi5xJfR+XCWEuzFgGuiTrEANq6ylF3v5p7QZTIbh647dPUB0J7bS7IW
T4IeGUTbHqCMYAVV5oroFsd1NM8JMc1jqmdhQYfTALSOIN5ONMCbG+ah4sPv3uIPHrEj0VVRb20t
2cppg58BnALyUmAjVqEpeiA032bWnLgRKWlkyya6PdAV37swoPhebtgCkGNvTmxgkMtda//FSz2s
uo/y8MG9gR1EawkaNgG9UKYz5VkrUIkD9zo4+MKAbpwGa1EC2Jrx5rTRhLy0tF76HQrJPUjmtBmh
jAD1KTkyq4oa74Fa2h6truFsPLtpGXbOi+79+PgMoscVqBgAMHCvKi4/pCZF0kK3Eu7ue/+H1+bI
y++tjRL+ysZC1Qz1RUiboGSqss4IIBclo4aVkPKx6ru4mwsQkPyumyBC1fQ/jGihzYJ2mYssjxL3
m+DBtebBshN/PMn0uzucSgPoMLIFkVnzPaA8gfsBqmQlT9CZdl6WE+wQvrOde96E1hCimWPDx9c2
0ZkdFRTLZ7P0BBqoktF/9goWDh8mtYd3nxtQIjkUm4CPsmBAp/fosC23IPzXBFSLAZDaLahhG1gi
JRItxhyEbo1uJ41Z6gfuDF3YGkMRouJdPVoZ8kSp5OzA3Oa7yUcjxNOxjTiwBGGQi60KzrJXleAO
2xj69GAIQVbEVoK7ykmtJtdGJ2n6RwbxhvrR6DeeeOsmcOcuRXu0diun0tD3GVAHrZO4vP1e2tmj
HzQgqHV2tx191TGApf0/M8qpNNIsl70OM4UNvlN/jKf/kM/EXP1rYdkCZ1duVfh94bqNk5TQ8d1N
5tvtAayE9KDcW7jBUNi+fhwVhsyLujXsxO1jJ32wCwQpe0IfoJW4CadZXZMzW4oPznzCVYFLKqkH
MyzNyG+Bc91KGa2uyJkRxbeGoZsJfzfSR7/0j6OzsY3Q6eGA3QzBqRo4uATFbVHkOHCw1lajPZre
fHd7RVbPtDMTygC80dRrjRXYqXnjP6C3lkeuBipiDrWwsLXraf9xex5S/i4gzrj9dOX2AV6Lu4Ne
w15vxxBYCy17iCDlF/OPY/8xYQY01pbCPYQLlEPOm9tJC9rWTjR2bMnxeHscawuPqw03Ad4+YIhW
tiK13LKqjAxHaBlq36st+pA15z3/vLIP62Zw52JZFmHvHAot7Uff3oAJrrx5ESz+OwJlf/hZlULA
CyPI6gPw8k2NCsGx1nZozG7CaUuMbmtAip9B16HKoHBmJ1brIwP+PBoGgH2H24uyfEQ96aE/YnlL
uRKdMEogABoqu68tYicFfRMa5D/RGpw5f5nWl9Z/oTgGbptb2zuoqQMxixf8IvJweVii378LQNpl
A3liAoL/xRVaXIwEQoK724aWD12P619DyuSl4PcumQlDM3rx7jmZTkMOZjKal18qZDNin1lbsc6q
f4MCAEyVxvJ/ZZ82AR9bOlE7maYXP98Vw0bMtv59G29UJD/Q5KXszoZOi/SetBMnP7RlGIwbU7bm
b6C+wwlgLj6u7k8Uz5lftq2ZWON+qPcoSdBy41m3tvznJpQ9WubjWKIFyExy0PjLeDLvmxx9ERtO
tjZRYHwwwGkAwVwU2S6dbJAZ6JFN00xoz7qwMCwZBT3bAgWuedhC1AbeGMRteL9dWtGL1rImXoBR
0bB2hXTvgjKIrVnDGzHv9pb3QclqdFyCIB6w7HdR9Gvgjuv2A0Frb3BCSk23X2Y/ub1j3iOusy3z
bgCLA/w/ohncNuqAWqPtzZwHp7qKOiMaQUlk37E5ovabbcXsT73Zt1bYFxH0luQWEYWyZlfGl7+f
RVF+P89da/XBiTSS/RWwvtwz4m8JZiun3ZUVxTMq228sKJ8FJye3w0F6oTG8BPJYl88GcRFIv21M
6fImvZpShG6AECEtAlT25ahGILwY60b/5KYmQEQ20C3AfoGRzQEHb0c7I/RLzh8AG+AHw2T+XaXT
7tPtH6H46d9jPvsN6p4rXO4XYvBPDlDRJpF4u9pBhK4l9F6YSemw+LY95Rj5X3tATYHBEj1+aj5N
QJsGopelf7IZ39WEhUWaxl22lUJVS0R/20EvMrYFxFOvEsE9UhGmSGFnyupnMBxD0LRrHvoAIGNh
5S9D431Hv8y3PnUim1cbk7q449XCnhk3LxdW71G2boLCP1nSfyIduQtItZFPUV+E7wMEhAhegyr7
daKNMluraee5J0d/Ceomlun9OCWmPNFGhmO1M4dxl5pBZLjZoTe26E6Uo/pv6y5eHQsgHbRPym0T
+AD9sAnWK4HTTFa/vaDbSyeNq5JtJD5WlxKP339sKbNJXTBtNyJwTx2euCHSjoc+sz+ZtfzU98BO
ZVNz17bD3pv0g0Qy7mPXxd8jhYAkshTLWFUOnDxP094kmnvKpwf+2dp66K65SnD2eWVwelqiBS/H
58G7HO4d/OOj+w23NY4XPHuwTGA5unRFhq+P6TR6p6b9WfdjNFVHR/t128b1GJaIAKAawMbR/60m
J7rZ6WfPE+6JhsS5g3zM7c9f+9rl55VgzZ3NJqMBPm/l2p+12T9nrHnUTP7A3Hbj8bY6Eoh4YEGW
7leVrolY0oTayeyeZNBDkjcP6c/bY7k+bjEWsOwgdeK5KIwsfz+7yDRwuTu1PaDhEZoIqFcy1Mxx
bYr2wfK3jtrVwZzZUuaNNbIgAmjxk1ln+6bisbPF8nt9YV6ORnGunHf9lLsYDUErrRfX0FfhwdMA
okR3+OVvCUivjQcU7Ej8IwhZ6F4u506WXp97E3FPAv2qLA0Ocvx0e3X+bjC/PLnBtQ36W1wPf+uR
XNrItNmfenvOXoCBZx4Uy636WJntEPe4rXk0OYMD3LUvd5U5dp9GT+QxmVh213JrCgU49l4mjTl3
Oiurl7oG2UbmU/srKcj01tT9fMAJNn4dfHB/1NDZOQrA9Y6t5ULKQwZpxHQO3fKC5m2Yovaxo7rB
dtTr5zdec6xhmtuApuXpI+uZOIBmRxxLNHLFvguJN4vn/q7mHtlbgo6h1Gl+T0uKbhFvGlC99sSf
aED97cH6AzdK/aV3O7qvTBrsjDL4UzK9P3QlERCwAaBNG2y5B5u9/TCAoVSEKROI7kQzn8rJzU5O
xWkkQYYUMagq752c/DVBRSD0mtyIstYaYpul2nMw1+MjehborkPX1YPRUgiRjKC/k8XYxC6qGcCk
2ujiK/UmaqYhDc0iz3dBSqz97JntazrkVZQL6n1JNbfZpyjGHW3haIeGZ+VDywjKInIy75hn/9E6
Ux6hcdgO50ZmiaenItIys48MXpSh3xnVg8b0v7LRyOOaa29IjMpfIPO/7UNrO3xpbUDBBu3EOHYv
Pcjr0eNrAwH7kgoHsir0wXGtkJr2Z3/mh9oQH0uU4npa6EoAwQUMHXQSar2t97jhjIaTvXh5vq+0
Gj3i2UPpTRujug7bYGYp6LlQ1UKDkLL3sh6057p0sxcbVDJIbeSPWPzTOLj727O3tsfRSrXEw4uW
pDockpKMzw72H8RSphRp7K0up7XLBPRvC4ck+iGRY7hcHrAipuC35tkLSfuw0WUI6vCo9UDj6hxu
D0UtSb0vDTqdkDtBtRLdDsqcBU06zZPVZy/orz8GZDpg5z60yJriDRdqRI95NQIfYX+nffWUlvpG
Omptyc7NK5HFkA1DMRUTjrLZ/1M65hcn7w+j2MrZrK0Y9KhByfkuUqaeyoLkleU1aXpq/OaHDV6C
sDfSjWB3zQaStrACDBBOZ2VPdb1Z6Si9aidz1kITqZmu3MierASZ5rt86f+aeP/72cVsDJWNOGbQ
TsJt3TADnx9opegR/YmfTTYkbufFA5/v3AnHm+ZsWF9zSuTXlngAtfOrZAEl0ncKr01Pk1fuSfm9
7emunL8TuTGPq3aQYEO2GHpEVw1wRT9Zg17J9MRqUPHzz6A8Cgfv1a7/uO36q+vlgQvWWojykDC6
3GTtXLbcRT/JKS13Fn2iW7zZK9/H1b20auBAWogjL7+PfV2giz9IT0P1ilbm6vX2z1/bufg+cJwA
luB0VXMdhSYDv04L7YTD3IRHCCuqNSu7l4AdPw0WFbHOKz+EiCs/AvFgxPU4+UfU8LdQrasDBSEF
3rGYyyv60FGi97w2KbySx96Ts9WL+Q7DUsIdAOuALEBWDygANUvV2N1oTZaVnuY+b3dm4cqocQJk
32rwgpDSKP+Yx7qOzZr5BzRWghtEpOTQFrqDOzbNf/YIMvYTzdrI4wzUHcZQHsDs8affZX5MjRSR
AaVzWDUa1Pfa4XcROA+FcH4NdLCfJDeHWJACHaDOPH78wsLInCXHgKa5K4Vomxl1QXQ/PWkgz04L
a5eVXqLXzfG2q6wuEC4TnIDoToEC1qUnIko1pdfDUyw/DZuSRGzDgIrRXG6RBfv4fxZUYMOYteVY
arl2StMxrilgjraJWMnyXirpRH5fPwxcCzuzjqk0DrY3vAjHf5jH4Ji59Z3rDNFCnutP4xNKUTta
FUej2uJ8XLlqQJ6CsGBREvHxz8tZMBzGSGb4cNP2yfXjxgBzx7wR6KzEVUtnix6AowWvcZVhruyc
cW51QzvNw2uqf67LMjZ1FsoAUkzzxgGw8q5BG40FujQkcPGyVYIEl9qjUxdl9lK0WFX2Q/PdOKeH
oTjMmhm5/d3HnQj2fOxwpPyA7bicPjLUjIObVTtN8zMBcuXn7c+vuhAe5wuSA09b4C0uv48EX8OF
OWqncXKMBy119Sh3LB6RFnxHRKKnr+oDM5FNRx5Tz+8PtvTKOOvTP/CKzWI5WOmuQnv+GxA06Y+p
9IyorWwRjp7WoxAgvAe7Y9lGdnTNp4yF7d+HNO2Cw7r80QyxpTmWmJTe/5y5aNExgd5JtyC4Kzci
uN3/saIy0jqzRmlbONpJN+BYEfk2jA+EbGSwVo2ArQvk30v+XF3f3neYO9U1DgnuBDGemFXcF5As
hg6KsfNZtwXfWdsqeJjjUEfOZwnaL6dOQuYQr6BGO2kuCVukdMfgd0mfewbdaX1jq6zbQgbSWhR3
8QK5tGVZeRXwBmPTlofakIVGNcSNdHEXgMVZbJVV1nYm0EL/mFv+fhamlZDAbZ0SQ5PECTPjEMx9
6AVfejMpOjPs6uj21lk1B/gqQPILEkotqlmjERDeLoFnDVoZnKAQMAoPtgOWxi0868pE4qSHzuqS
rVvSdZcjcwaRd8xAbDbkI6hWim8itQ6jVuw6XqCgJzeO05WL69yc6vjdWFRN7k+4+WUIHrLhg/qL
y7V18X3FB0uPV97s4vuyQZwUVlvlVJXR5m8D4FQPTECNUWVTY8B+AWjWAwbA7Z+mF2dNKA+OQHCy
wzGd07AYcfWN7k6vgjeTsG96JULHKBFseF+mcXxkbQtcZ7Gx11c8BgNHwwLOWRR2vGXezxzUnSdT
LxpEVDLdC2huluxeAwCL5vlxyiqAcrZwAKt+c2ZQmQdjJoJavp6efE08OTS4r2uMO0BkNc+x1IyN
HfEeEiohI8g9kQgHOQTk1tS3GNAtaU3liHkXDnrD6+HJkvVe59/c8q0JGWjuRlBqiWMr7QM1se5Z
u6XytDrHoKKCRiH4zq6SqLPW52DNXZ4xRRra2vMwgW507/bQAfpa1hv30LLvrsa76HnhHQ9OUDVE
7lqAcunyNgPIJrZLZ+cbj9n0s7GLMMU5UPlR6m48096FIK5sLl35kGYDmPW9L+vMiQzh6/PQdOkp
d1+biYata8QFiGWkDWRfn3jTH/580MBVh/92J4YgFFAgbeci4kYTaTWPaJWFTY43nnyinh4H0L3t
DPsZsreHZjr26NaqpBXxhVYgPWqjGRH7wWMPhT7jrshDrQdLfhXq6cF3ngne3Nn4XBTfnfToUGj3
fteCr7NzJ9ldPo3x7RP3vYNNHTvcC0cu6i2YAMWfeT7isSGK9JRN37jYVfMJLcGhl8vQkD/cuQ4H
42i64kVznmtAQxqaI48y70wQMLajHro6AWOcf7z9q94Zpa9+FX4ScAMgHsDD83Jbp3Y5u0ZlBCc3
e5rMPp6GrwEifmqg5QnS7LPUgDDet/Khab9ZJu6kGRJF7E9Nl5HjQBGA/JVxFtlFG8kpEb0f29CL
5PN+7n+n5DFo7DhlW5mZd73O6x+NGBZeCyJbNSzvU+YNhDjQCMevqUkLCgBUHLLf9Shj07jXxi+1
3ePB97Vvn5rK21FrJ5C/MfODpe8rmyB9aYGI55vj1lACfTC08lB2z9L71IqDsE+8SXjwZbSPcvom
+vLOrX9WbEJq1z+2+UaIvFLuNJfkYwC4xEIv7CjXo+/Lus95aqNODZnX/Fnj9xV9mLvEgcuT9kvP
ftnFHQodHxbhXW4aG0c6MG9oafHAW3O59rybx05kgIu56cvQPrXJbd9aCXTB+IbQHEwcSM2oDm9z
KvKhZc4JTGVPwQRGTxd5OvlBOpS/R2EtA1gSkleNLB6HSnTLOucEpsO4Tx97g208uVdCCgzkXwvK
1TeBZFVwPjgnwJQzB4JZ1tfbM7VmAJTP6CiCFcBQ1KPBdutp6h3nhP6xMPR4+R8G4KPTBguBN8FV
esyqQSjDkZ0+VeArPVY//sOvP/u6Mj1dxwNr6PH1ln2qzWefb9XkV65FZLaRcFs6ReC0yvQEw2yJ
rGbuqRX2kz0NJzL5n8nUfiJmGs9edpwcvsWUv+a8SH0A5gSZLJDgWJd7A2jX0RAEzisIx6XIoTjU
iCnb1RBc2VidK1PY+ItaGW583Pyod1yaIi6SIAUbykS37rsa2MC9HDYAaFsmzEsTJoRChYD0QpLX
s7gbTPQOdpBjODWmvwUruArbMBqkL5f8AliwUBO+NCWzpiZZDlP6mMVs7A86IV4YuE2OPgvr5wAM
6W33u3qELgbBhwSVGPTlQWfn0qAxMsdKg5YmtPiau/dG/r3DBiq28lVr4wJgFOTXuHKuZeWgmmBW
wxDQBKiNbt/n1b71+YPfjj/wbDs6vff79rDWlswCTTuy5kg+XWGomLTGLA1cmvDZBbVfTj/xzD61
5ha4d9UOtM3wNkNHAnoaL6evNCu8tqWkCbpTwo4j4PzB+o3z7WoDY4msMxuK+5EMyHSS6jTBC/Gn
bWdfpeXeA/mA2nr/w8yaZ1DzOhu7at2mDQE9+AQoXVQ/RN1jbiab4h5FP1H+5o4teKe/oRBiiweQ
1W+YW5/Gf8ypzCNaOQt0dVgU5JLgNcHbUBcMWor/wSnAMIeAHWcTlmxx0rP4GUjljA5lVyYlJCnr
yUucOUjkuJX2XNtSgNSg1xHXkXW1h0d/Tg2LtG1COdjB7Uw6XwnLD2L4VKQ4cm87+qoxD4rNgKyi
hUEFzs1OnZVIDzTJ3HVxY6M01RR3wViFs7aFlV8ztXR/AWcB7XFUcS6nr7Rbqxgq3iYDx2k0fpkh
6MnlDzwVbg9pzfeWDvGFahDoVTV3VDnNQC1LaxJWZsZeowu5r3SgnGz8dE3yhqj1Ue/tfmMir6II
7DIgc3FPAimNNiblIMw1wnWPwGpvPhraY7CRANj6/DK5Z77X0mKoC5a1CQtHEgPIeXvO1jbQ+a9X
XNslDdfMBr/e/9YwvNvEFLkbheOtESzLdjYC4nTl4C4jkMVO45uNjFufV06ckdhd1aF3AaQwR+0Z
TbS3J2j5zy8ePVhedKUBAQ/lAsCUlQnSge4Q/0Paly25jTPNPhEjAO68pZZebTfVi9t9w7A9ba4g
QXAD+fQn4X/5JIhHPJoTMfaNY1jCVihUZWV6rs2jzphvanYvxz1n73l9qOStY94005rBhdOCCw+v
E+CvEb0HarxH09WDfbvqc1FFFWkA1u0S49ErBBr3a9PYJhP63y8PcNGeagTEZYSSuB45SDHXcdNL
2Av2+TPKn5/VWnvEXyYIbRJxDyE2cQGTOG82dSaauQZ4viLmoos/BC2/sRlxpjYAKaFH/Umkxi6v
x41RBq8dM3bCyb6VxQS6BYCAxubJdFA15BnNQ7jp/qWeZ/nQ+2mRgPoh4c9YQgoebb+07mAHIvcc
DVJ8YOSRW0625Y1LdrzKROjif7mLK3sM3bbPHpI0jzdSjMVT27j4FjfyasMNgc4qkjQ52OdEitWu
N25ib0vkTd153lXIoAwh2kyhZ5AnwW1KyPyIB51xB+RdvMUy5d9AVlDRvTVayF8DghKiHBHnodmw
j9Hv6TfS0A+/jn/wzIAKQ846YBCzguxGw4PosAdNTxAkenYVWrn/h1pD/GYZxAwDmbh0h4f/i8vb
4lByO48ITYNym7vQK47nVNzl1JrClCb0Hv2l8c+gMM0h7BNIkBpFZm5Ku3LuWekpNVIqQgqlia9M
TtZ2rIvxq2DMw/SMYmWLLRxRwBNRelGpTBTddA/gDbK08L7Cvdk/frKWriSfF7YwmliBJ0L9HvQg
Ormj0/lQqnBsFiV2HWbzBy2+ZOP9gAm8fFQWnCUSlfABKJ4jENBfRPk49yLusioqJ1DKF49c+EBx
rIA3FiYLMQBeJLgq8eiytKgtpRZ4ZrlgEUvv4mdvWksGnvsztJYDL6/Y9vAq1S7jenLmljZGGXnJ
61jEIYQedpdnaWkAoIVBFzbSAuf5DbT0kcxIqyrKmo3Tv7lr1dSV7+sVbM6yicUDvm8Hu2CHFOT/
1893tMg8CYrYIRM+7z0A/N2ttV6r+0JzhWAeQgcctHyQANLvk3YqE5EWvIxmt9+0vL+zrG8I0eHx
7sgqOfbSVB0b0w6eP5YOK4K6BLHFgw93Yj5fnqulg6dQdUgTgHYIuY7Tu8oumHR9IAqiLtnVRRv2
eR0yuq33l80snDvw0aNZCDE4AT+LtiRD2lmo/jAciTnZWrT6ZgvnNpbmx78xA4wOmt5AbKQvDeLE
xnDsjEWp1UeoNYTjaN5yZ41TaCGiUIQVeKhjE5xDLBO03zClCRdNxhiaQb9zx3xn0y/p/M3NwdUy
jGG81gq3sBHUEiHUR9oWZG9akJTbFfYcrUWUPhms2om6vv7QK112RdUC/imIxpzuBOblwvfquoks
jnxd6KyVTRaOjWMhe69IoHBodAKgrA6souhMHjnmlh0O8k3I7Zq48sJudoAwA1U1uokA39PG0Ng9
LfMy5hEIIZ8HvoPyFiCphh/OV3I+4Q5BNlARTmJX42/9ReRV1G5yCG9FkvFNjz/R5Z28tNyKgVhR
BUA4T6/YTy2WqIIKRjSl5WbaymltqhYNQGcQwmQIjJGvO11uYsDDAx4tItSDmm2JP9cPAPc53otw
X7jXtRNf0jrwRiYwQZ5523fp3qJ3ly0sLfaxBe2a7byGCj8Z8CoB11zimVsETTtj+AUtk8uGlqYK
rfRBgEc9kj06BDnN5klMIDmMkp9NehusEQstfh7hO0oyCk5NtPeJZwwJmVy3idr6bWo2prfW8bNm
QFvqfCx4n1owYLMbSm7i68Tl1VFA2RXpInT6QA1Iz0PYfcNstzF41Gbij9UiuDer60MePAAgVaOq
IfAf2mZCm/EMtNLII6sHNBuAt5UVXthKJ9/XtlJLSZ92Jb4/pu1dYYyvyOHs3Ti7RZZv5SZcWIwT
U1r0hhZg5IhSmJpESCB49np5ry5ctCefV+aP3p51P5u1MHAoPMjz+GGM6tRa3/fiCNA6TkCSgkS/
vt5GJljaJUEd2W6NajuQPUYwXak5ozYVUp+AoaKD2ce7Q7vumNcbtRvXWBG72c1t+9Ha9r7v2C7m
awoHi+NRMHLsLFQT9aQTlV4KUK/Po7x4nG/7YuVps7giR5/XTp9LGsi5ui4+3xZ3Htm1dDeKYsUX
ro1Bmy7qskEiF86jiu39cj/eXt5VK5/XJbzxGhibMvd45FYbEKwaa/iNpfOHlImFLjgPCQw9PWvG
HS/SGluqqYbsq2zNTyOLs6euSMidbY3zyuWqplyL4BF/EMDGFEnOmceq22mQFl6aIBCt6Je589KN
WQxByKbe21BcVtu4yPyP0srMNbiaNpMoxIEmHZUQ5GkoAMJ66XiME3QtUVBVOwDHfR/WWM+0ifzv
zyvULTjx0WCi3SWmEME8UfRpe1MSv3lMWogUBctCZ7KNTeCMznU7478Mqhc1iBd9QP7U7j/yN+Ns
1NS2WmBF7UePf3XWUF3a6fnv7+OGQd5JoajUfB59X0AUtOoYQeM5ZdsmfYrTT9V6f3l7L84aCkYA
9CEBcSY7JrzeNKrRxaxxJ0RT09aKyd4ugM5c8QVLhhC84/kIV4OYSBtNO7jB5GdY/X4A7qxwildz
NNvQpFC8sQrabS6PSwu5/07esTltcVAYd3PWK3POj9R/Ldk+LvfV8GoF75cNLa0SygMI76EPBq4m
7X6moOYqrMAAvXv/7o0f8bwX2UqUsTx1/zGhXdGNCbmTeYAJT9xlwY7Pd3Z7R7ObywNRfvLIM/z3
jP3HinY706r1c1ZjxiBzN8t98oDGy9G7AarM+gNagn9hDJsa/ZDgrEcEdbq3OTfMzjJwWFnTTXfE
LZ3nnLQeaLsYvQNzBxiMm2Z0t2AbzQnwNtJb+QGLc4okLVwv8LNnyKrG94s49ZkZ0aT/0ojil2xj
tBOASzMc4rXNuLhHjoypH3N0kpMGNbPJKOH5xE78U+W39VpyT52es8XDiwl8PKBmhb7vqQXmlHMd
KN86OIcs++rWK5fs8gj+831tBCUSCjUjuRkBBxm25j+iup3+heoIWkX/Y0PbE2zK5zYYYKONZ4nu
4vk7dr4ZZvXw/fLmWxuMuiOPlmNAN2BOXZwnYLhvQJ4K2OSwzYyVHba2JFpc0qQScBMbVuDfM1TJ
vdu48v+NUwW+ACRh+Av9EqcjYcNk8QEqpdhY2+SLQTbii+xXxrE4W0c2tNnyoGRsGMDyQ7/iI5X7
jt72w59/sSCOUuwFXMc8a6gtgyopaI2pMsv7Kv6h4KRkjFduusVxHBnRvCgIe0raWTHGAVCWCMJc
7uzMXbl2Fhf9yIjmRPO+yZjlwIhpPHngkL2esw+ldbw/kK5CxessywPN6yGXo2PhwYwOkJ8jAJ6X
l+J8ABaCQ8ihIMEOVku9gDcTE2T7BrUi+TCj97Pqrky+4JqBy4VgCdgxEKf5gXYsYjpJYaDeETk5
2fmy2CBzeHkI564dZRS8xolKuIEmn5weikbKGVQMwN1ZfEoe0eH+ikwWFFHK+hCIbCUIVCfs1PHi
MYikIVqbEd+iM/HUWBKPhVsANxI13XYufogZjmRDkg/LWjmGSwuDkwwbgKacY3sAvEyDTHR2FH+B
7kBcrTj45c+jRxA5asBu9Jet7Mx2cHIwppHiAYDCrH2+vCiL30eyEKhBSE6Cr+F0nkQ1xI6RQRW2
nTblcIMelcvfPz/dmBeATxRCHNLletIw9Urp50HqRI0HbujbzIUy0fVHA31wkOdFIgaFYP394tTQ
oGvAORZRJukLz4Lxw5DpGsHLX5SgtqMQHYOfBs1KSEXr4N6gQuWr6yYaGTKAIBNSJcT6KaWHuOSt
cWzUn9mNyO5biW4V8K/zf8p+5QAtrBXALtClxJPUAb+ydkTpYPDEsQ0S7WOb3NTZlSAB5QKOv6/X
wGYQUvTEhPTXRKd90rY7WaWhKYwdcNWXd8XSSMCgaUPmCqwQSNyc7jqHz8KoK9xddjvtvvaN3F39
fRP4N1y/yPOiX1G7U6hd5XU2FlZk+D+GqF+T0Vn4+cB3osUT/ZCQnzS1heg9wqgNcGHkQ3FrfLOv
j7gA3v/P98+ooJOy8lzhW8j9/ZnqR+jmoEx/c/0U4UJB5yJeySCS0ZZAoHc0dehoAWrphhlyWWsv
2POTD0wGSOGRXIBfwfE/XWOCPv6u4/kQGeWeQR4iC7Nke+0YYAIsuSpRZqKZSQuzkjQuB26nI3iL
X+M037TdSgB0fmXBAGYINGkAs6ECdToGrwfJnkQ2PLLKeo9LatPU29bYl/7KeVizo/79KPLlUJOj
hYSdBGG8MLaWxfexc8tWa7eLiwJpQrT5A9FwVjfoqMlKWZsDpB2rrejI76H3QstNf19emDUz6gAd
jccEh+jk5HSIqs7eW0gtlrz+5Vvlz8tmlqYNGrMoEkNKkJyVcGmFt//M+z7K88izMkiQMJB7TdtW
XC+ypuCTgDMBPYVcic7IAsnpzu08q4sc96Zynobg1k260C9exuTnlF+dulDGAJ9EKy4o5XTmiNbp
CmDZjS5q5tvUi0DBZLUrV8nSAuHMoyodoLh6RpSJDKRZ9k3RR2luh5wcFHW+z3eXl2fZCBoVkEBV
rXiaFwYYqi6IbXcREku23KIvzPFXPMCSCUXhgdAbT1RksE43GkkBADNs7OeSv3TAZ1Xkm71GKb20
y3xk/vEAclS7vWYjF6jgojQwwhsX9x63vwa1s+eD2HLHv7s8Y+dRKyJINKeA1wv5grNcaYYePqRm
Shn5cx967G7Mdk5gbq3xBZXwlbBpaeqObWnvx1gE3Qj1IxnZ46vvv0HmPmyyl8vjWZ46tcmQ+IWY
k/oNR34AmBRTosFrjNAnR7O9zO/5vPHXEthrVtS/H1lxaFLRvIMV25A3NAE5GEQvPfMraa+DzSJA
wvJgn6H6jd5nPGNODY1JH6TCamUELt5wRl6qnFZu5cVFObKgLYojeVDkgZCRsH7L+j7OoV631tWx
EMnaQE4Dho9zg2PpavNVxZ3wy6mCEfk9nd6YeT8X7s4OSsip5SG6rDv2jtaPjWHeC/NR9M3KIHXq
mr/zCNgIGiHQVwLeEC008BM/zQfPHKPW5e+DZ93nFX0uePNt9q2dherd1FgPjsowutB7m13x4/K2
/L/8ACDhCHji/bPkMHcgWTOa2DG+OFTmHzoMW8H2jXFH+u9+vuv5bUcfbevqrBDmHZq3/2NV84fV
1E0tc2F1cnjYIDBqtlP2K3FWnMjScTg2o0V2TV72Tj65Y9T47271g4PzGIIf3v7yHKor/PQ5dDoY
/YqfaicFRmCMAi8PU56F6QpwaskXQq/ExU0IbM5ZKlqg8SLJpxGbROR8Q2S7Tebyxgj8XUaSH4aX
fL88IHW0zgaEx526R1BC1n2VBT81pfE8RjH4Tc3mjrI67OUdHc0t6AfD8kpw038dAsW45oLXCKUX
bTcEDDhcK0lkxN/z+NV2V0IwdSudDefo89ouKNHd4Q81Pk/4U9WnW3CkpCCsR0kp7AAEDkAPZax0
pp1vPKUpigeXcpPnry5LpBnStwmq8PVrMJqhne+yxNrw7O3ySp1vPZUOARUZ8lQKOqttPaMfqh7U
WlVUh+6UbAL8uWzgfOvh46iFAYqEyAKg2VM/P6dmJfN5qqJ0H9Cd+yeYUA/blStu8NzXKytI7SDN
hf/0uAL6w+mcDbAC+sswtEB8ciVAD1vsxIL+oK+LoXR8ZYH6+zJBaLwyTwsLgZcdEFuKTwn5KW0h
0tZqew69cESRB7axkuhfLAPuWVv1fYFPSV8G5sxjao34vAd6royGxfDDMLY02AJPsr1sa2kxLPTM
K802iB/op1+OJQhW0qKCYOKzh9dEtYM6xmUT5w4G3MYoo0BfDGVpaJOf7ioxOF6RDmMdkazY0v6+
nd8dj+MR0e+yam+Am/6yvaVdfGRPzyLkbi+5LNEA3wCtD/bUsHayZ5sFNCSc3SYVGogvG1yaQ6jc
IxmnvICppxQ6Nw/AG0yqKCfZd1PmCJPyzVQGK+Na2nUqA6Z0nQA2tzXHaeeVz/rMw/Gfq/BuStfy
iYvDwHtCNYkD066/KYxhYj4bjSoCDAgSFd4nrUBBJeNxlf9d+eBTH41sIgCuYCsFqBKzdrojLGnC
BaQ5KApEGXb8zmjuqnkKiSt3lnHruncgfZ97ih9Rh6b8Vla7ywu2tEOO7evRpp31PUj06sgt+E9h
00cG7toQ4M99IqonuwpWMHNLM4vKMjToUJVXlFan4zXBnOq3UwIe5nJTAQ3W0em2yf/F9jg2ok3q
DNq+FoyiLVqdtkYTxofLc7aw+7AnACxEDgUeT/d57WT1KEQzETlhhkrVmh9a/Dw+bqqkFuBsagqP
3jLouxFzXE0cCkNJ2A7f65XQd/H7ii4OpQTAxQPt8AgjzmUu8P2YvzH0c79enp2FFVbMd6C9AXkD
Wtu0nx/H1Et6lgPt3Kd7l4hdASbsNce2NAbF8IsHjLqkdTUpgCLbBskywNeSn92QhZ1cCWTWDKh/
P1oEMrTOgOiJR6b7vbH/BPT58iypfa6de3Wj/e8AtFnK2yEdnU4BLlkcDs6NRIeX80D4+2UzC8cb
CFiglACKRP5VBwnXIxvqbnbqiBEBrVZhN6FZpWiitr7Hg/9uJN3K2VhcfTRsAEYGDjkE0qfzhu6g
uux8WkcOOLiRskapp0m8ByMQV+KHVWQDySdAuVGyBEOBru431WDVrqTZRFm/nV6qNWLOpQ1gW9ha
BM1MaPzVFiiIi5L5Lk5JAkWZezkxeaj79ErA/t9BHFvR3GGVTkMMXRMe1cS4L0b7C+/X8CELAwEZ
AEohiGKhh6MDuW0XwN4hMbuIfMj2XlZXJ0RQOzj6vHaBzA0cTJrh8z24J59mcnN5Ay/+esWkAQi6
ylZr5xCkt0jrNPh88mH3PywjDS9/f2G/4g5HKAauFiDtdGeYc99o0qnsIwLJMIKafVlvvTX81tIg
oLmKdga4RFTAtbK3lxFjaEbWR8zhm2IXZ+1KFL7gTVC/VQ1TeK8oEtbTU1fXGUt7J+6iyX2Q/D6T
DxO04+zt9XMF3I2inYG8AaoHp1aCrm2S3MBcTaDiTKpPAGJNiK1dNrI0V0dGfBUwHTneAYCW2h0w
V63z3mz6auXyW1hvqALiyQ3tKXWutf0koQgqekLbyIhvcnMj1kC8a9/X3AblxGe1g+/z7t4IXkZr
M/MVF7vg0/God8HBqCTrz5bBBJMllX7RRS1WWNBpa5vvbXWQ1SHpv1+9GAEIS3ygTyFhfZbtJK2g
6ODmInqnAZpTVx5350sNsAF6V4CVAS7gLAXXt4HTmRmxI0jztLdxtxJqLnwe4RmuICCq0TBqa76V
zqbD00pa8OBJKEQeruHDFw3ganBBU45Xlt5t1RMDMh/OBIBJ8nk/pP9cO/f/JZUJCAuqzGeMJ+XQ
dJTmgxNNX8r2a8xXApCFH69wSmggwlMXbyhto9oWmrXBu2aiKc3cW9X8Rr01LppzrwQmcLx2/yLo
z2HfeeW0mV1RoAZFmDobEYBJ9ta5kgwJvgjvP0WeAnwiYCZ6d+WUpR1h/UgjH82ipbvLPbKvXP9q
DwsruEAxVQTuSef0auxG+rHRmACxjGHt3RnTjk8RsVcynktTBgo3OHHQjCCy1bxfnbjeBHUWM6pp
dUscvATRRvYVOVZInfvXa7Yjs4rOTUDh4dDREnfqan0/SUsjbo3IAyHB9zR+u7yBz10hGP3ANaFy
AeCn/5uBP/Lk0IL2G9pwP8qG7rVHS3glrDCgxutlMwsb+cSMeTqKrHTsiXmNHzGzBvdiOMiVNVkw
4KJKghygosA6K/71bgf9GIqDaIvf5otZrPx+NcunLwGcEID6/mbR8JbRDmJs5aZb1aYTsfJ30u35
O6kfpbkn8z6Tf66eKqw3UMgmQfX4rKoMYvU2KxoLSKwdSe7zK/tx1EmEI0QtVgkXI2OvhTmzY6Xz
QAw3qswwR/1kLVu6tBDH39eSgX5G8onQzIvos4iL0E/WBMMXTh/CGiSvgCFTfN7aUgxBG1RendCo
QjvRWHegw83DhjPwh9xevRIAbyGmhWwD8uR/qdCPzkZeGKydeEOi9j4fnuI1EvqFmTr5vDZTg9nk
mVG0JAIjaRzmYsUZrn1eO3KgXRKESXw+c7Z5usnWqCrUPGtHAoSyAA2A5QHgG73I2uS9M+dJPkes
P/Tuk118yPx654R2JGSVEfmrJL+21JPBh8aoBSDHuR+2kDkFIYYtV6p9i+PAmwLRJqiy8Rw+dU2p
TYrZLXMKCqckLGQkWwtc4y+Xt9KiEfS64v4DWARFkVMj3PJ7IxcxiTj7NjufYLAAO8bVWBE0b6Fw
iaAZBWOA6k5t9HmLFKEDWKBr3idFFzrzt9FcY/5cOH0qTwGaLZRCcDC0gUjWxHlc5ATyF39q8zEG
TYkBxNXr5ela2LsnVtSvODp5ZPJsUTcpiSznsyZPRby//P0Fdw7mCsX+qag4kOQ//X5a5gCHlxUB
iPpg529GexewOwvs5Z3ThNVa/9HSaGwEPoA64ll5VkYfITjogUKORFDx2nkj+I77tU28UCmHyLXq
BYLkAyrlepEqHlDebZggkUmmX2I0dz0DofQc89sSRezUaW59ae/c2t2Z6E4TuM1WnoQLOxxNDMD3
ATaOeFKvxTXjlBPDDuZIGK/O9MVK78rh7vKqLc0jqglI96NRTK3d6ap1WcyNKjHnyM29R2vovsbB
sPKWWtreAEGrfBIiyTOYNY2hcCpKZaL5ZTIr5EEVjpODEunKYV00hPwxcEoq8ta9TodVcHgzwvkT
SKzyyrNDMsmtm1nZhnP5dnnmlhYHpXm8pVWPiKcrrvkZOCd8EGGh7SHbOAMSKNlznKXby1bO37wI
KI6saDeOX2eGIyDrGTHD+cLqPuzAHu8MP42su3HJios4H9Lf0BuoT7AroHlAbZYjFwHa8URkMp2j
vOeolNMNtaFTa7xfHtKiFUVpooJ9cMBpl0Ocuihild4U0dhIoNo8P81jBcG1Olm5hXTNMJWtgSrs
/1o6qwGTbOLo1oMlaoaMPcfe94D9cbKXtgV5eo9+vvT/IU1xvg3R5gF2NrgM/H223/vCIHY5mhPa
mcO+2DU9mK1CSAFdP4uqd0G5Wrwx9Ed+bLoSvW8Spwo0bOU04aH/FOS/Lxs59w4YypERzTs4fdOC
OGuaI6MnENcaHx2rXdngS7vh7+WKhA7A6vpuyMa8n93WmSIvuGEz1NG/9cPN1aNQbBhKgwKAadTr
T7f1XKDLqs3b+vDNF3aIh8iKm16YJQ8PC2SlgPeGI9VmCbp3wBsHaX1w4ir0KUR2V9Z6yYBSOEGi
E/lHT2+/MIWTM7yCq0Nfbqdqn64c+5XP61naIm7gTT18PjVfk3nvpi/Xzz+EvoDqVSSsZ1DlTAoQ
DfqUHeYO/Eyo6dYrEPKlAeAF9rd/C+k0T/MoZsJKMSWMHYqwjd/r+up3MAAeIIOB1Bw6t5CO1/YP
qbjnS9IczMreoD+cVGv9jOexEyx4yMcjZYS3tn4LV7akHa1pc4AaWErCOnjIaUjYY5UDBrtyS55P
FmwB96dKO2DX0O8ta8hGXpNOAPf8yKeHZhZXHwd0DYCqDrUwG/AuPRA0U0D90tlpDulUbMFPGaZr
CO7zS1FZAN7KhndXya/TBek7o5ohk9gctm3wNQi2fb9xQ7omqbo0UUiiIigC6PWciIQRL2uTMeAH
m5FtPAcbXBrXHgyM48iC2hZH9630S1R5JCyUfbUZM7Id1+Cm53cRLKBc+FeUAfIYaoxHFgLmOUUd
EH5ointWA5J22/b33ZUUNLhnkSJSKULkm5FSI5qDTSZgWWcc80Pb8T00mCpn7XGxsBYwAtUeAF8U
0E5zsV6apzJI/OZgZa9V/dReHQVD2gEqHAFIjZA41z24EdczLbOMHab4Seab6noHhe+jBqnU8ZBy
PH+qdp0XlHF56NJmGzsQajZuL2+lhYWGlBjyKoDUqZXQXl/UyWZ36tzy0Nt7bnxxxX1QbMtm5SJa
sKKwKw7OncKJBeoyP9pOsUvL0h+H6mCEhfj8LILfa85j0QIYtJGeAGUAvOGpBbfndUO4xEpY99z/
mWYv6PFHy+HKdC04XJX/UBhEH/gjHclSIAstHRCPHgyneMxHZ2uM9rbpgr0kaMIOm/b98vIs7N8T
e9rElWkTDyKHvSGddq7d7chaI8B5HAUEHw46MmtKQEBnZhlIPstCetUhbvZ+DOUhP2zsqwMpFIyB
nlEs5wCg/dWAOVr+pKZgIY1pfeinD9P8hATp5VlaGgOQOQHcFaTckHM5XXxael5f+mZ18J6tLgzE
Q1auVN4WLYBeHJlOhDTg6T61UIJxVrZ2g1AHvT9+lm0CB7Jk+Votd2kXA7f9P2Z0ytmmQDeVcGCm
Zju7ejLyZzQArSl9Le0p1O5RXUcdH4ln83Qs4GXjPuuK6tAEn+y5X+vEWvw8ymN4o+HM45Y6/bwo
Bw8YB4INFSAiGcsdqBxX1nvhgYYNhX57bF31bNczX8RsDL/NaXXwiRHS/tbx423CP/M83zEDtMuo
/oychFyu8Zkt7QPVIwsfsMST5JdpJdrZYQc+f1rBK23ezOnP5c28EKTA3yOYA2wAKEe9e91Osz5h
I6JelwUbWlsfXlLczE71j9+AeTq5ns8FKsQ4l5BFhggLAu3T5bI7PHDaNmaHAd2sFgcrWEN3VrBy
ASzNm2oHU+kipJD14LHO06GcGlhphkffuxnk1lzrj146OyAlRaM3UHrYF1pwJ5PSyL0Gd0zPHoDs
2GUNC9vxazuugVMWFgh5IrzRIVqFS9/WZmw07Qpoxyk9dEy+DxXdIhQETbkRut2wk6P3/er9gDQi
gJ8IMfBq1wXMg6azwL1elYeARQT7LX/lphVO+EPil8umFo4uMMjQp4NvUPoQ6t+P/HQhGQLkwUEw
4H13w8G8/jJDqwg4wNDNgyhA3wTxNMeiw7Icypes30BS9PKvX8i7IlOIzQXcHtTEHD1aSuoZKyMQ
Fufur8TbMJnf+B3bFMO+IzdJsI/bfFdXX2NzLeJf2HonhtW/H82bcL129qyYH6QxfunccetJ67Fm
8R0oWlYOkq6XpmJm2IJqoWrgRmirBWykTktQMCEyt8AzluRfffOLPXzJ+Q/WBzvX/+kGL1bGt7Hb
bfq1I7YQ/SAVS7A34NehOKQdMXR0JlS4Pj9w+59OPATWI9owdt50Eze3yTivDXVhOyJeUB4DT3Pn
TDlVNIHkiRzxzJmfUITYcF8iMcs3ScE2pfPpJrcglWzR52CC3os3T4G1q4MfK5tq4bQjjwqHr5Lp
UIPQYouMN15hm6M4DLPxjcbYtahQbeM025uJ9WIxc9+31jtKY+g/hd6yRXYDtDUSPAjYBM29DnoJ
NANzn7Dqn5d/2tkvwxNZdTyr1UBXsq5clDB/SOeYNM+j/AZkTAidQiF2dnpDkqszVTCAOylQND0K
RaU5BkvysRei588WY5sbnhQrS700FLxxVBkLeV24oNMD5E7GZKZ+h+/TsDbBk1yJbfu7bX6m9a/L
k3a2p9RUEbzXXHWNY1Cnlsoi7yxZ2eLZ3cxyx9L95c+fnRA812zkqxQIDBVAPYfhVOZEZ+EOz471
p6ieM3lDBMR+D7ED/iF75WZYGAsIIh20Y4Iu4lzN3OyNUVhuLZ4rkMSSe/p0eSxLn8fDGdz4yPYA
xKid9pYV8WCXqXgW1p9kZ1V/rv88SkfAVKFOBTVUzWmq3L1fuKZ4RrP2724t4Fj68cdfVzvuyCXz
nrm9l1niuWE/N661ktk7C2eQTzj+uhbj2nmXDLaP3/6RTwfjY+zfrp8b5I/gcGwwvpxVdo12LAcU
qprnsvrRQfa1p/bVG1W1MeMVgMQqOo/0mlcNOhmDZljcNPgiJcJm93G0/7G8h2m+Ndqr3zWIknAp
Aw+GVybSJNqlZdi4GP06F89jioQb6zas2jvea7zWTXm+6rADTn8AIWykTfTYGViXoB6SXjzTbFdn
u/HafLEaxtHnlfmjTSUJKduqxOf79jHjr+XVBFzq+y565UGbEeBc6JvWDvI0ifF9AiFZWSffmoZt
KGUb4oOw1/JfLu+y810M0A4iCKSnYfRMeawM2s5LZjk+A9cY0vEz8d7ccYXvc2FFFCkmQn8otoEN
TxvSOCcFwspcPo+QunFqsTWvdoIoESMYx5Th+2f9E0ncluB97kdsZMjcfUmN67+PsjDIKNWzBWQZ
2gAwdc3kk8J57vZtwIGXuxpDBZFD3OHqtEOB+KzjZGZFOZle6jwHxYeTP2dsD5HetZ6GhaXG2cNB
x5scHVJ65Aao+4T4JrOf24NlyW3Xsl16NV8gBnJsQ8srDJ3XYbfBRpaZ22x8a6y1vPf57QoLABSi
KqdyuvoTz677Hi2tsMDTLbO+4mLZl9Unme4Me1eQNYjDwpzhtYWGI6VMqpJjp6ed9EMNWIplPvsz
uS0I9I+hn53cXD6DCNYWjojCnql2ChDWnTFGNqKf4zF2redWdvZzlZDyVmZQtAISzTygubD+Fudj
tTFjz7oR5gQ+1BGNXGEwM8k2gSQT1OICt7mRDisfm6771freL1IAx8adMuh2lCXez5mm2esMHVQB
yW2UvTa2Fcd39mj9dm20uABLZN01ReVlYRDIfJtDems39pVxEwhXHlLZy4MxBe5PG4/HJuxLz9h3
lFN0gCR/eJPuey8HWVUGOEPTGAW+DgHtIfGQJAskvcvi/FduFNDw6lwRBnZRQkcibT4LSftHCTrA
h8rvkHgUZvaRVmg4CNNpMrFHO/jCMrH3s0Bj86ZJnQ/BOgelIS97F03nFiF655+pP76VY1tvZ28u
vrPAq7d9Roc9hm9BNqySm4HG821WFiSE7Fex47GBa64rXkEckjy2k0F2Vm/8mifbF+HQzWYaeonP
/hiTTMPeHbKdXXD3K5/oKzShilcB0t9byoW58Z3eKzdJOUPJPUVDj7XrQ8jXfO+LLngfUcVqdz7L
yQ3l/c+iGb7ToJIhrSfzwQ8w6WEVQBxRdFz+yHntYXFqZ0YDJmOvE6/x3jGNIL6bLKvdMDO3n7xs
hLKWLypWbqvK8iO7N0dUBVK2iRsGZEJBRfLkWfX0OyPDJxdJu294+1HNyIWFqWUkNLRJikpCOfhv
Iy/fZOt/N+d5SkO0bJGo8woeAoEHWmtjSrZkrnwesiEBf58byFpsesOo/nF94HDKJE42QxtXhwx5
mVs7EC/Aln84VEZJlafmdmzlLmvJZ0dHEca1K78F7Tx229bvnfpLa9T9zSiqP+Voe/Ee4H209LeD
8+JmQ9NvYo7O7y3tLJCnJoPf+htfTtkz8BHvldtVuEsMVyINMh4KkX3QxoumvONtCOW495Hy3zJt
jLApUnsTBxKdfFU/bmI788KMp/6+5a64C4zetXZZxqtdyfOUbQl6yx66Oc2akFsN+CUSCwJ0WTzs
XDfPbup8TsLB6fiWovn3Dy8kvysK9goRsiQkdWFDki753reG9eZWZn03Te0/jdu1Q+jy5P+Qdl29
cevc9hcJkEjVV0lTbI/LeMYtL0TiOCpUoRop8dffpRzgfLY88MDnIo9GxGHb3GWttatLUUxGNPTO
jyGh2osNj3b+tsy09Vs6UKYG+nREC5qsXxHo+LZ7s+fQTmsg0FSqQUEckdfwabIsLhIEoKjZPJYW
gO9b6J8mKSjdfLBvmQkUge5aHTZOX8cjozwaZeDGXpH9cfOmir0uH/pV7TtF6PRDXaz9UWocJYeE
RJm7fKJmFdqT3TQX3VTaIeTcrMjNVRNVSQOVsKKGQLwFeS0TJJEIaaQ+Nie+JykEQHp7/AXJ2Gbj
FmUSKWY7UUAaStYqRW0r6ib/N9VGV+4Ub6859OyvK1XlBEejfSBluZtyY194tTA2WoqqjDrblFCK
zI5sLF4sP4fhUZlj69jJ1LOAEpO6bP0s3zmyhVkbKi6t0BD0sRsJlg75GPQLpiYYRTzg6qEyy0Rd
9I6RbJUjksMEhQQDdKBBwNVyqpAbCd34miUXTV9W2So3vIFtcFJveWtueobGfgPhz54JTjuewTZ2
8QOizhN1lHJjGMIkIdk18cf0rh0Zj5WUsllNjrpSZoPLV2XCFDEanfuvBA/lekyZ+cra9VCsJdDZ
K5MpnH+wsG/H3CYMuBx0Qqx6079pM1JmMa+d9slv6XREMfAXVJ/Nq7KXd1WBzTDQN/wZwCQfnUiy
Lo0CNANKQmGD65umXRVqVYxRAezPLnHQV6JwzPHn0LdsQ6VfPqDd2YOu8heQZ8SFTxpnRwqX7vwG
xwO32YikI1kIRFYf5oaZxciOMhC5q2mtAZLaGZwZ1RV1pRzDotS/oBSUGxuKJDb53XSeD+G83iYx
V6OKBxj7sEhtN0ah0I4Ht2kAQeodbUaFWwehUnYQUr94lQ1VUWFI2NYKDA+0dEyt8prPmhq7oQQc
Z0KNuovbwrBrSJA7abCqS8ga9MTEO0Rchbd6hBhcJqC43m3pML3UU+HH6LCRhYLo8irR7a5TaR/2
sgAIzyp+BX4KGynS297TJEbvR7pyHAjumwqG1VHSDjtbGC94N/5MdpaZUV/XQ+yTqcUKSzh5YTWY
QmDqLLM2Hp4/Hmv0p+SbaapKHNM0qdFopadp1A9ZEaZVAP6hUz+YUyME2k0imUZ7NsbAjGxzz4h0
AY6rVVVQgcRPNGmJU1UouqkNSlZZSvwoG/z8mo68DIuh2AiHhczCvvQSPwwv9XAAENm8I21SRSDn
4o7asoF+Rg5d5rAp+uoRgqLFWkwmWTkZZzi0rDu44wihQyaavULpe0uh/r0DRjLZFKNOQ79XfyYs
ZYQHV0Q+imB3Lgj+mzlzGJcBVatE5gz30ehfGlFw7AZTL00BLTPTyu+AVmGrysj7F9hD9YLmolMM
U11f1n7a3fto8gkj4dlNxDzFb3rCrBVk3IYugiBi1dfbLC1qem0MlvoBqWIS6ralETCVuIW9xV7a
tny1OtdZu7AUoTm32pQjYWgmOvAL9BotNoE3/LZpf28q65EIuwEWxPAPvsjp2h9St42yEfVvimIF
MjYu21q07WIm0jqC0GQW2Swguyl18zBxq+4CtrkKq9yvVzxrvSMeuOZGUT5cOhxKG5zgzgyk9vKo
RBy2UdweNoxwdRUELAn9dPQJPNdeh5VfNddgHtsvVOZPPfHTR9WjiZ8z+s1VAcsSkjwHT6uDNyW8
BvdphIt35+smEOiWNdIwyWn1u+tNL8ZvxSvfdQV6SDPzd1Kg2BdLYR7tfuzGreFK3t9K20pfOwL/
RtL2sg3IvrfLbNfoqSgv7CHnPLTQqaGNdN3uzMy7567iOOBWEbpO+5L4/Z3Im3prBGWGtivpBk6c
74wQyBzXeco2bTfIC+4admwZo3sB7bQ+Aiq5CVtTErnOasiWtZaegUp4x+lUdhGpQBwfnPIm0TRZ
MTttV6NhSfyPLg6Sn23nldHQGO0K5wX6Ly6NMyHycAx8vcEb/IdO1i8l1Bp6ChVA5KgA8GBj537c
MOd3QisT/eMYsPhg8oVem4HqkZdI1GVpGOToIU5c0UeQ1cIqQ7o0si10tRUqfQMTsliPAl0VJeme
KG+yqCDui56c7JL3zq2iBFJRvvhT1pV/kyfm8BtUFXOX+Ww4ap+xjVVU4PcbKn+okr5elcyctolw
VbCa7MLMr6Hh34RGGSRXZhNoSKWClex7qg5i0g5OH9LagFfGwQRYBWoCBNXHS+dUQ/0DVc7MCdFx
tXwWE57B0GxoerAhJDtFRtbQn4Py2hfCux9QZP2pEpdFpU47eHQ5WomoI0OP+Pum7eEQpjA9O7Pr
pYgL7hZmlOdqbCMfj9Xv0df+BqLU8ie8iTZGNscJSztDISXv22aVJkazclgxrdDmNr8Cv729JaUy
77rezdaNKxxshct5lCddGYQim9gD7wUQfYx0hbfrB68mYWJLrePEM8jaIOYflvbytiDVQ+u65Qom
GbGEmTVbq3IZpFBq4IWkUSY/s67q4by2bovV6YJ0gx7q8D4ACvhhG219hXgCGl7aSEe1q+yyIcdC
uFW1hZpnhu5gcHoh4s3yNS8aHvMsPaLg9rvmcP9qJ4+oM0ywhQMCjUD/CQLZw7w7sDgefj0aITqr
kvv8CYAsf6cFyVdjDhz0hDt96F0N175u+h8ZcfqjYRu3TSuBcgq8HrHRNESmM+Aq5Ayhj6hS64jd
9PuNNeVZzsK6QivjKzKVVQp5fGkEA7xWVBP6oWngS+pqnSgT9JjBcF8kNuiFFYGTXDs9Us0eAGhb
Mxtr+0JI6waVTAldQknrqLTRnbvIHTqsUr9F3ieZUEABgNu+adzMBzupeCW5Az8X0ns3VpApKFyq
9BLdnesmtJCgejSGOrnIKEtULAg0K4zKhU4SyAD1ZdCUMDow+unT6CZ+aHgF1gHAHEhpiRosBIvW
K9B/frqO5ibw6PCN7dG/E30nwq5N0Tav01nEk/xoWlMWofv2oTT7hxpZ/Us7EHD9Et3j7fe7iKVl
eVubZRWNqCs+VW51p0UKJ81E9yd3MHGr0zq9sAgEJzNL+BtIOhBcZurHACdXl5AzNNt7cFtI6Nus
qa4TlTblDTQr7nvX/IH+Qd2wY0lv+3tmmhAb0uZQhKwpXktnOJq0eCBN6+C82vIpNR3x4BedJUKD
TPpJ2MN4I5t255eJG+MR5Tj1gf9DZvrJ9n9VaTUgDjHMbeI6xo+8ys0QujOAe2deQ9J1hpaL9wyq
ME9ugl9v17X3S+oBz6BN9xBtdlbTJB7rfMiiKse9KP3urZN+gltWP9lqrCJLI0xMx6YOPbRS3TRu
UUUdBeVlGAPzCJ/4IfXt7AnK5d5PaHill9qxGjyjnVeExcjqG1aTcYjqAsFtASLGqkD9fjdAe8lc
Wzph97VfBVWM5gSV2Gp7uO8ql6tdxmdVysJFvJcGoHANir1Zcnrj/XAlmxxC0G75c/L0oXYJ9K2l
g97g10Pqv1L0Ag/LBnDKVZMOeJSUaQ2QqvMBsfG9CjpvPpSfUL7ta2w4VNfJRdDXHsgzdnPh1OYv
c3R+2cGQR3UFA+mU5i/SgZNIYIpCnWExUH0qUQceU6xZw/pHDYhKNPkWww0q5J/G1kZYOF4STa2n
C6Qi0mTXV3K4FNQYaMiV2DGdGODuOUCZ5EQ6VswT92kUgNFb2XQ3Fq4XI+pHFKiyHIYlOLYmezLQ
Wzz0nMLe6KwQ0aRpsdXKT9d1zgb8tKzZu6qSCO/FTDZgefsDJPQ+zjS874oLGOx0qm9Gn2IOCtw7
rgt5NJQufnI01XoG96+SW6SJ2tscaOOQ4OmRkfLsg4Zy1EMDpYKtp9osj0hq8h2kxZwHwZMMN9xt
eyDW0LAohC9JXwTgbheajGqIWW14zbqqS3cjh2btiMp8Qqys4hIYqBsJtcxVV9YdkPfU+lnU/TBt
ZQLCMuIqIPwSWAq8gkEY9GYTdX6gN2L0n7H0LIRXAvqEDyd20uaxLmy15RkSA57cIkhcB1kfXJqt
p9D4gGXDTd/z1t4F6Ie4GpyMXGad30YoNbexrfpHZE3p1jXIS5A2YzjWwUMqMTHKHTSYd3YsNw+K
9XDOefLqdeIFjpm30ikNLlSL2DBApX70uDqIJO37VduaRdSaqi0iwzSruKEsi1sfsU4/sV8eJKwi
xyig2WcX27IgW9K429qYyjaC+9yEnqtXDdyrwC22tH326bZ3u9CanDcyJu26a4R1RdMUqERkY98c
JEV+pl6P0LwykyF2i1lKtqhuEYY+ki7hKy5lCb+zy9cq8LqQD12xsxWyq1NjvkxGJq7QJN4rY8XE
z6Dq6aVVyG7Vptq9Ybat9qpNGMJNqMyYXn4se/2aJ7WzkZCtnsKOpoibTaR5ZCoCnPzOGY9+ETxU
hlmkgFS5yMYVmYw57kXEeyu4aAqjjHOoFNUhw8PyyvCKPACKIa2tzvNXARfhKhmpeZ0lbhOPapSh
CSNzpX1BbnurtJHHKQ0zlDaDRq1vPAdE3dlaW5u2stWqzvtspwjEdBloWGE2VH/81HhrndoOAz8/
eBziXgIOcwxa8y/GKsiLMuCImM68i8QpXfdyhHjXo62RC7MGI3geh9blsUxa34+cxOrRrDrXkAdw
BPyAwECzQFZ64WBJAa3wXDxkVYKhUu9JBkTGsvCte6WoeMuGBl1EGCwnuPJaPws8B5ueItxdjwgP
961LEFO6rhCvHeWQC+2a+9bqCUR4Idgb9Xmq+sgi1bHi7niJVxYFvSkoxp0sMm89SvFrTDiMkSvV
sB860jxDNUZD47AtV0lrBDdp1ZiwNSBx5CAWemHLyhHpw+AHkgN5lPRl96SB7Lp1R5Ikke8zjWnB
Vbl0SZOZaB7CvLVik4rMIYe0PPEfp67N3gJkQu8gp/QE5JG71WSiETLDGsYjneyVZu6ThVReoWFU
XSi5Q1Iv5a9DS3r8+rwrkF6QeRYn3UB/WDVzH6cJSaSMKRjAIKE/egShV4b2m99smHfctO/wu7t4
bNnURw0SZzF6bssVYEHNkQUIcC0Z3BOZskjatRcSWuMiVqUKCzuzoxEGZ93bdfIzB+bhHgIG/b3V
dXpNdH8tXUXvgGTLh1CRbA4vDG7jJNFxhIlFdNzI1tpUmUYuBKhdoAwEElWXmrrjxjbL6Q50Of/a
VmicNZVOtZkNxX3fqkDHuVn5YREYMkxNdMgJrV4biDC47UaNRfmZsuypmgMURqy5ugFGxxLsJYRt
wa+a6MGTT9pbSbqt1fcLWlAvATQBOhYgjtiLMg33fHgWJaeoyMVWvk3OsZJPlTMAFPkLw7I+Y9Yd
5LIock70UBqrzomsc0KzJ74/l5AB4gCeH90kF4Cckpss4F3gH3rnF0woDuLXFZkTW/D++0tApNt5
Cgk4fL8QErmjrV1dJMjEfT3ImUksu6gjST/5SP/4KFTv8IwYZ6pKpz4PRAUk5AG3AwFs/vu7QjVB
1getRFwP8OHLt+Sc4v7nr0PuDmhuAF3QnRTaUB+/7k8BNWg20AMwYMaFX26/XpsZ+PFBzAD8ovef
X+BOEL7ZpEvxeVPsAu9C6gs1bTzkI74e5twsFvcAmUqUP4yeHir9qsdj9uv/9/kF5IGITiQoFtOD
6LdIdNMzO3xykVCehLoASqFgsH3cAwh+VW4mHPx6c+3zcBKh/Vaf0x49tUQAiM96xQgRP2n4MGGl
XOSofZdo1R1MdYhWlt9fpVmxYpa/BNZ5SbHM8q4qM0jgHmzkJjN7VdbfZa3hML0fwFusU17rXEA3
6zBQGSo/ZuY5APWpRQKSHq0nKDi7GOvjCEYjKXJNxD48CvRGdNk5csOp70PXY25hNWPdl0VvFfg8
o2JwDwrvITx2TxlnNmFeg8WFm/EZ+PnAWn5uYDpwG+VUu/cOUt3oJIb8gtq090H1/RvxYZgFaMoo
c54EPoYRKCHESXEGQ3jiRhDgEx2QWACa/9TWpKmR7kjT2oOD7FzzMXbKjY3KcYskzNdn9vMDAc0s
wBSBjwZrF0SEjxveuxaVpQgQW9g6201OdUCtwrkVg7TPjHRiSmB/gW4E0smsQ7QYKUlRuybcNw+W
9YaaVqRGhnJeBo7D8P2RgDebgcUzcBpSvR/npDIoUuDwTYd+IggHGtXKKwAOyA+uMmQhU599G1yI
hAaEIwDsxbGDIP3HAVFnm4B+6+1D2q06uerP6Wr/pcosDjWApATAV3CHZ2DNxwFa6iFKqeGGWAGS
dInhFFGZFT4gw213rUudjGD2C3SjRtEniY3RUkBD2F7Ya6u50pbPL1CCzO4toAzCBPHzBkkm7wau
67Sj5WQam8l1h1sLVdobOv5AxzGIdrlbbjn9ujATtapasIQyU3hVyJy8uzW1l6xGxzR+dQW37vMc
rufX5/LEaQHhFMQbdAwHYHopgxygFYPp6pYefNjSoDhOhISj3iCN9/U4nyHoM7MVQ6HiBx8A5+bj
0o4cXKwhs+kBdeuQqrsBcgzIak0dElSohCfjbhg2pLxAGIg88xlj9Zn7A8waDqmLhwkEDBj3j6PT
OfFU+SY7WLed50CdN8ECvwr7IcjqyBCI/ZBqO6MI8dkG46gCnQMCCwYmS4IZG9za90bBDmmSbJhh
rPdfL+mJ74NWDe7C3JIL8nKLFfUmUxUuE9mxqdVNZZWX1PquPDN+9PsR5sPzziOsyz7oIO+YHQeU
W/uV4X4bGonvA1s2Y8wgTekvdoU7aIs0UJ4d8xxeQnSW4ndyhaD37uLEAS+3JK0FgxjMApp4B4sA
JFNuIHD7H7bg3QALg9Sx0RZTgwGEue6OJjljYD//fgQsKB4BbwsK+iedQlP2jNbIjh3A7OMCwsLf
9nPwfewAJHPn0HFJBuBWYvS1Ysah9K4qa6P8M9fu86MHQOrfazdrwUK35uP5IUaPHhCWw4++vqiC
Y+6uq+nyuzvwcYiFf1CNjWMCHsOPjhGD3VSek3U5sQV/KaigucGn/XTJEggXc6dC/znbvCgv6+Tb
NyCAnN8sqjI3cvj04EiVFqrURn6sXlMAnOX3DxBo5gA+wkDA9nmL1eFNScpmCviRIjlOwvrp+4v/
/vOLqJrI1u09ic+X1ZU/XLfemZ8/n4+Pz/HMkv/35y8bGduoInJp4/vWEAkPcAUSIj2PmnmU+ee0
Ak+cVWROgP8GphKM5iUKfMxdNy2Csjp67kM9yHBEh7Nz5KTPj+2sMvu/MebD9s6eNmUHXRW4Z0dj
JVQWypU1Zy5X396UD4MsngXfrcD9Zxikpuidll/p6tvvGmYBGSpwdUGZg6u5mEXjsLHLq+oIg77S
9nTJimHzH+bwboiFXVUdcyvGiur42E3XY/7tZw2Np6AABIEbB4/P0izxQrZjggLvoeS/+jqi5Iyv
c8JmgIEGeHaAhQKFfbHNRQ1s0Ijk5mE04+wCKJlvL86Hzy82mBsgswLx7x5kNq6hA1bz6cy9OzkB
qKVCiQR+C/z7jztckMzVUissUAvoo4d+NurMCPNvXNxsIInwrqGxFNKJy/g0Z52FhKzvHVS7BuDN
5Wsm118v04nLhr4eiLGR9vt7qz9OogaUh9QocB6gaxvZ+U1tXImkjYpvtzCAIiQylmjkCeHGmVz5
cRyBACGDOqR/SHJxxS7Ls17SCSv4YYCFEU9JmrYTivUH/gegojRYO1nkFaCLnrl0SycZlAuAQSBd
hfzQHPwsCfLSslknRs849h78MbKqC3JpDI8e2AvDcKGDKQbuC0WJdPv1Tv0lErw7DTOXBDEkggPI
YSFqXXJwqz6jVsJGepxGQEvAzOR2mAD/8BDoiW4y9JhG+aJ+zHpHvbGSDG+qdoOrSij2pwzc8rJi
5qNAT4x1SVgQGlQTVHMlkGnUQGjRNx0kKqYi9e/TvkEbs4GktxDpVejyDrX9qLyUNALRRDUJYAjj
g+FXgCeIboV288EGIAixsQYKbBoAiRcdsCro7sFHINfLgBc7IE/TexU4RzA7zfjrhVkc4X/WhSJh
Cpoj9FyWOtUJCWSZepIeM+fqeVNXO/789QCLi/7PADa0RtGw4oT7UXRdH5jmQI+mTGLg7ltJzkzh
3AiLx6JDv2Vip5gC+koYG/YfJkAgYYt0HfzXWWb94+VLK6TR6s7C521jk+Xp9ox/Rk9sAWh74Gba
4Eqan6ifVGXIo/kNPaKNF7Q/Gec3iWeJB6uvkzvTgdKR4Wh0rqlZHjMoB0UOF841CtKJE0rldWuP
Ds6lINy9L7u63yBlQP64Sl0zQOa2JlE+kjNGHje5IS4C3Vmb3DFAE/AGuINWBySd34m17AGqkmAh
bCw7HaMpAzMuQrG/CwUfzN8NhIjDgYFeoaeRXgGZdE6e9MQ2wjxgESykE3FUlm9ODipp6o72kZI/
wc+EPn59DhfPwXwOsYEQFgRpin7m6Iie+UHpM3pETjG0ATsYx0sAxL8e5K/S+sLMzKQcMHyg24ZK
2WISpfb6kQeJffQmL66LDeueg41E9sb+ATAe0OC0jvnbDHx343L67Vp71/shkSg35BkXaqk68M+E
oaAELQgPHuEy8iJBxyCjWNtHMtTXbVOslJ3eWejZKxP0J0r1DWVAOkHwgNbWitT1mVt54lTPgmz/
Dr+4lUAWDUOeYXjZAUrJQXS4M8RVYuszAeCneSL1PDMqCWSPZrmgJRFed0PgMNzeG+QKbw2IhbgC
xlwJvqZFk69Uzm8bP3sejZXV8TvTzs5MlMwljfd7DnnWf/Q2kDJEpnJpILiiiNGRW7slA0q+9RBY
ETFMIAZrcSwbs7hG36P6Is25PafzyAXOTg+kJm4gR0bbMbeDXyRRIoM/us+hw10mAoDBEaoJrVRb
QN7P+V6Lq4CkJhYKQT/yFSDxImn20aJ1Ja/ycmyq/WRDsKDftsU2ATjh66twahCE41A0nh988OM+
DlKU6H6GpuFzR8y3UvxgCp0vnr4eYv7Eu4X/O4/3Qyzm4XNgKQMXQ4jsp0uziyLY+CyIsHIlSdZD
ei7BfnI85PIpiASITJZdXtNS+xUxsmovDbT403ZkQ0HPKNFvWN6K9NXIL76e38Ii/p0ffHsKLj16
Pn3SaZzsyQB7IUVrMZCaRBd70zf71v4zwt/GHn+FfZY+ssF85dK0AQiYrRPjTXnfS518+v7CCOTC
5n2FdPfe5jQk4xvXZy7fqSWykW+1UB9C+mQp4Db0OakH00CTTxq1WKVzxdhTpxiwNpDqcVso5E0+
nuKMm5ZRQTN9z4OIyQvDWDV0+/UunxtiWRBIWGUGCTpsKtWs/EHtraG5zRrvjOt9ahjEQ1CHsmb9
h6XiYCbczPTqge/RXCUo1qrflOfKQueGWFz5dAjIGKSK7wupxcaHfNMGrixb8e6s23puqMXVb2aQ
19jg/ca+3XkqvXHHCy3vv96ZxRP29/TO0TsIvfPeL5UgGgmEYCtNvu+qVU632g3NNmK/vh7k1Al+
P8gcmr1L2AjUt/wkIByMm+A3WGgTmDLqzN6fGgMZXoAiEPwQ1AE/jgFVZQt8mrzYQyp4RuOeEyQ+
sRt4UYCsgbzVXxWej99v8dqBN5KJvdE9G2MPN/++B43k2wv1YZCFLRnb1M8TK0c7yn4F/DAxzjxY
Jxbpw/cXi5QaulW+g0m4NI8dec9b98wMTi7TLFMEb8SH0NRiq7OylGWZ+OjhqMPpBZxQfuYsnR4A
sAUEc8i3B4speBTUpVLqej9Id+dM4tLv613DqsPXO3HiHfRQcfp3mHkl3x1ZLpHnh3oCmh9TwCbl
RrsE3vQQTsmNbb1k6cvXw53cGGgpzF3SECUtk4EVnsbatDArlYEH4/kh6f7LhN6NsFg3Vjtm03Vm
vbcqfxtAGddyb7tERKN3Z/t5mJXPX8/o5D4hJEaTDxuu6xLK1SUO2DiuqPea5OB76D+TalCbYsYZ
B2I+UAsHyYOr8u84i6clA85eOM1Q772ZD1EQ6cIHnkCZHYEcl15v3ANsVJ6JZ09PDq1KAdP1ZqDX
x9OBpEgjExenQyH70WwGdpkMZ9yKc0MsHpqsqS0BGmW9D4Bhdy+TYy7+012d8XYISQFkWhatndGV
tG+hnpU795V8C5qbTKy+PgUnd+fdEPPz8+4aiVIDLyHg3tW1jrizz3qgUd3fKf9t5fH3hwKSCXI6
aJSIvlHzgr4bqoLQrV20rNoPaRCRurhmZQ36h9WFhbafrBKUxK8HPLVD8Jvs2dmAEvEy+KQzXNue
0NebILjMUrCWa5CI+blmbueGWb4JMNlW6mFeBvmd1yqkzatDzmgqndqm91NZGIdS11PT2j7GgCJ3
R0TsFGiE1oS9maxcff/1up1wOdAI/X/rtjCtRqLLOikwoQB7Y7ePzgTEN6lXTJy5QqeMqg3ZdNhL
1Bw/NSU0SYlusGZS70nlXBk02YECcGaIU5uDBABAF/gHBefFwnmJO+XJ3NudBzWIlLfaeBy+2T9+
dtHm9sT/jrFYr9ZSBgN9qNqXYyzaECoSX+/HuTnMf393cZzJtUGAw/cR9oWdBt9TSrCtz9jpU7sO
ORek9ylCPaBMP44iqQXOhjuWe2skG8O+he5GTMvX+ptlnX9WC1rU8ABdSLoszUAHrQAIYfNyz4z7
zLlg53IxJ+fhwsJA7uiv3fw4D1qqLshApdqbetMXIhxS5HuLze+v9+SU+wFdKEDRAbNGqnDxwCA7
mYxQN6j3hq6iVGwH/YM2aNspY48msd2dczz/1qKWzyiOGOCmHoRvP+XIa+oVED0o6j2ahOorD9nY
KDdaGpujZWxyv7G3rpQPKDbVK0GcaZVQN1+BNGGGLYj4odUggzNRpPdJZtRRRoL6kkE5Kv56WU4d
VXRaAGZtjvE+yS564BqoqQ9gcqtHTgTkIJ/J8B/e9vdjLOwt1MxNwzKNam+SvdHcggQDYYv11/M4
ub3v5rG4DKgBVQkox/UeslaXHlH3HtUz0fKyyUWMrGuDRkv8TLL03NotzEhpEVkoH2vXPpfeTVvG
svkvIwAghhhpRmcujSHShtqzmgAuX11GjbxI5a9qkv/BWsHS/jvIYhpj6Wtvmli9l5WIbCOD2kob
dvnx6w06uVjw7oDLRckIHvnHW+6B+g61ChcbBBKz0htNvMhCSPP1KKeeXThf1EY+HaQKb2F5c9HQ
QU0efDwJ/SRordSbMmjDqTmmxe+vh5qXZXm/3w81m7V3Rj6f5a7dAb7eOD4qeUPPfP7UesG0I0+N
kufcXOvj573KKTwOlBUyL8Uu8cnaUsmFkfrfQ67+Ne6QH4PEy0zJ/dQ+0GMNcjxS427aEB9AG/o7
w/d/fb1SJ6aCVBi2AwLqSIj8zcW/W6m2TipmUI/vef9a5KvGWnPvzGrNp2exGYBuwi8B8Qrh0TJ8
COrccDzH4HtX/FEMXMUgCgzw5qsLCCTFVnDbnOuxeeLV+jDiIprgHDEax95g+8eQ0+smScNSu5Fr
TmfO9KnlQ+d4F7rZKFZ8MgJpJkszg+jPvjfKcMzXLQSdSv+M23VyOvbf1oVgrONcfzxuUMJNtdem
SPYkz04pNtzd5l0fW/W5LiknZwPEozs35wbwfL5W7w7D0DYV5FxwGGzjCSTT0PKf++aM831yDKiW
A76Joj3E6D6OkUD7ItEp9gadaLUR0/TWVG9fn+lT6zXH4UBwzlyGZdLErZvMRx+tAtkMJ0I39tC0
xtiErsUwnbk97glDE6AZhI8OiCgUwdn7OBuIy0jdDm2xD+ysu2vc4UdTsqqOHJqXQGmVxh2r2C3A
Hmtjn4MjYBTOuoZfAk0B6LoBAV4+o9THV0Gvu7ARuYuwUVfPJZuyrdKE/ymQzF8HmgTX3G3ppYSa
A6SjoEziCAf1A4P0WzRcGfcAYVRhq9S44Yadx4jh5L5FM4lrqQxwi00oJNVFb1y5wjIgb9HR4NUU
gz1CCsUfYjoMJNa6UX96Gy1pqZjUWwsNjIekdPLXpK6DbQ2loUunLo3YB4t9A4TOQy4rGdaJTraZ
4eoNBMPtNQQNIDlhpBpBqUTTZ2bzbcGz6m2gULoyoAwGNRsgd6DweI6KdnLbcQ/RXiZADLTc9i6H
2B86juMuNhs0a7gZjVDkm6+P1sn9hvQTUku2AyzQwlOtdeFRqBnxfQmox41Ztauvv/95DtCtxdzR
lGFuHrXkYbhuY1R2hxsIuZQ3KCWs+rZ4Uqm1K4l3xnR9ngowO2hiMxMoTeAgFkbSqcHvkIJjqA0b
UAc5EwEtsft4vWZMECqhM8oCscPiote1pSHFhPJEiaIhBFM7OC+NRlGnlmto810m9Xg1tuaPifm7
gusNWLjPZs7P/IxTC4raCJgZAB36wbITgMmr/yPtypbjxpXlFzGCO4lXkr1q65Ys2/ILwysIENwB
cPn6m/SJOEeiGN0h33mYF82wGluhUJWVCT3kAMl4tPGcB8b3psY73Ku6PfgU48uL9z7OnUf8P1v2
W2fgAb7neMzJz2pqtxX46vzpkE/QDW8fwza849fc9eoKIiEDJIANoPHyYgVReuAifscM63SLHsBb
bfsf3u8YEpIX2JXo9XgnjGflLZEhEoAQLIWroL+74prOyeogZilPpBYxjmVeSWdGyWTv8PO0Jf6x
vQb1Xlt/IJUsuAUAOFBUfLsm1GjtytOoxRWZehCCbCwO9ggGnoI2DK7Ea6u2ZijafHWiKrOw1YPW
PidQSj7zifcHUMcN2zbohkQHYDnLSFNfwabM33sbWKGbEe9+PECAqUXr1tux5XpMCQEa4uzauzwE
NxeyV9vLW3ptddB7M2cw8C5AV8FbE75qfF4FFUwMNNjSwK43CiRrVx6h81feDmQOn0CljT4qONcl
4EPYRdmBzwkVs/ET17EEG2HOr7i79zYwWYgzPeRnoWyx5CWuhOXmoHpAKRMgRbP47DU/wmlroSRE
/WuN6au2ZkE+lAHh/bxFlr6TgLh7MsuRai70Jx/pxtjDIxglLlDh7sCuFvyY0sy74upWt8Mrqwv3
QxB4WClaH88yG/ZzBBH7jrJiUFpXV+Zy1RLQUFD/mLGry6wTmILyvOM0P3vVSzl0IDp4tP0reOsV
G9jSoAp3sV7Y5ovN3YOGZmwzws4Mz6tJJ6S0E/dawn5le78xMv/9VcBLZ7AE5zBSfIdScsKRj7h8
flZHgQotlsXDaJahuzlWpqhVw8913yRSml/qUdzZVF3JRayNAz0xQML6SDW/QzQCCaw6BgT2uQCj
y7PBni6PYvXzNnwoAPDIXC6RP6GtJYJqfD4F4bK/t8ExddnAWrCA1+dcyAbIfm6jfrsQIATuJtsc
2NkB4e8toFRPgOEX2xbxJ5hpEb4HQ/WjNTzvDtwlGuy3sjyGlfBva82taxCR1eEC4A1QhYta3vKJ
UhojaIMGl50H20j0oO+yPn2+POCVUMGaH0BzayNQ4MsTNPat1YwGNp5wPqOHJBGmu8u624aTxAKf
ce1cWcG1fYgHOCBiYAVHuXoxv1ntC10GBa6mtH0svPaeNGwve/r18rBWbsC58QaxFAoQK0WidBiV
rB12btN2T7X5LatSAFSHM1Puy2VTqyMi85sLDgxVsMWIwo6VXsVCdg6aJDABULjvu/iyidV98MrE
/PdX3qGZY30TrfZn3VtVMkO3wE8sru39a1bmgb6y0g4tNWkTwNHle9u59/r9/28U85q9+n4hdVt1
Ib4/gcLJMYeTBxDyx01g1QHbAljERnfgWxOd52hwgqdwP+WmaBN+Jc5ZuU6htIkkC8DaQDcue2Kp
08G/uiHSX3Jv+zd2+ERAKDfcBM7Hox04OeQmoLQ6664sxoHcJZeDzLMzFJi2mpCN44iPdU/OryKY
QMYNr0fkQJYXArDfEg0ALDtnn0BC/EEqkHdfX6y1ICPzKcPXiQQ93W1nbS4v9BKa+87AvFSvNlNb
d6PwuvnnW01SQTYw76zY4CPaPiANlYHvq1DD71HLO+oOz3V9LV25dlEAkQRpV6D3wOKxVLqGzxdy
VA0909x+8DT4HH+UaDexBShjJRMxd7xdKaEraIEYj1pPufUP5/X1L1gSJ6GxPm3cEr+g892TWaXP
mpGPR3JAqKHsgz2CnrAlTI36btP3rU3PJrkdjLuiPY/kyplacZ8wgRZnC7k+uOuFb8tCvwmE49Mz
87ZdAX6qo3Gtp3B9rewZnQ9ADOgCFlBL8CLnCvQZ9AzC2fLFDjTI2kZL741QGreAfdOdC5K3qApS
I+4J0lJZA07uYKTGIXcgMHZ5766OeFY1DMDVMGe7327dvq7sFtyN2VlaJ1F89ZrftLqSqF02Q83H
AzKhSHGDVwt9cEs8GISANSLjkp3hb3+hlvgzoy447X7LRm0tv7hRZfsM4jaITkh0F10e38o9guQw
YpaQYHCILN6OT4bAozt5mJ1DzeLhy8SyK9fh6gS+MjDHNK/OvtGO6NtEu8q5nm6tHLJEqBZ+rAny
P/MHqg4gJgB2excuK7NPLbOrEWhOzaYHEVzRfPqHWQrBdIK2O9QIloFmmKtSdoZmZ8r7FEpHUFOu
BNQH/n9WFqdLctdBoxmscG1HLqAlqrGvmFiJINH6jU4FJCNRyV6+Z0kdViRoC4YkN7ggIwaexicO
Fu2bacry/Vhb4wMEP+zECYZrmcOVKA+XPFjm8fRDXmBZrgeBKSe9i2DdaNTRH+RRhNMnu9fPdHSv
bIjVPffK1GLPpQNgqGAiRwgWyDTSKqvv7Wrq49Dk17b36vlBmQ3ESpC7fIcNnrzKgaIHov5A7cqn
XF4Jw9YmDQ2fUCZDJxSilYX7SVlOa6ImdkZzoqiG+9C5tYSKm86/EsRcM2S/PaaOOYFpOIShVjyn
yr0xukcg9tFKcQ1FsTZh6GG1kawOfLw7F+49HbjkZWVk51TsWns/XkkKrX4eyRPESCBfeacZNlKR
FxP6JIEauO+f0+YfLkCAdv+2rwI1tRSPRtmotvhYZ2fIjqCNcaL180C9/tZv0QZy2RusXoTQOwc/
EI4q8gCLt0o9glu1HuzsPHaGjNMSkL0hz9v7IJVDHTncijKW7QYf0htM6cTjEDypc9P/7fTqGsHM
HMO+zbWh8xFIobloiQSVszhRQ+bXvYLsyFkJIAZR5pBx5kz11grLMAkCXczyKwIaJ+QZ4ljDFa+1
dp5hFSENIAAzquXt5kSbEtiM05Ce/SG8sQSDOFCaZGJ3ecJXj0CANZ3vQSTgFnF8VoDjfNJldjYr
+TPkFRiAye+8QcFNdlcyL6sDCoEmdS20OaJh5e2AKtzIXh/y7GzlRG/6ZqwfFGTVj33TX5NvW/P4
cx4b0QXcPhbvranRULoZGXZR5qvhoRPAznjNyev8MaHoQrtraeMmTtuMV54sq9sXorSgJUBZeK5N
vTVMDOY3Jh8yoKXKU52RRKAxR4oRXIB1IlGGFAHUU4KOoKPGlgk4k7fp6HwcvxuCvisI5tYNE9m0
xaLyrArrqRYFHvxQKAA3CX1prr341zbOKxvL5qAaxFupHcLGoHZVryPPryN/PDg9v+IS1pwbcCNo
YUVCywPh09sptdEVZOWljRJ1vg/cOCiePn4CZiYJoJBwP4MH6O33kWIe29HnxVlketc1X1EWBZ/s
Z/saQ9fa9gd7rA/aQHDhud7Cm1Ab2l06HYuzk03RzHgITLUBUM/HR4NHCjyohYf5O+FCz6ElJbku
zi2EgGzwuBzA4uZe0/xbW/zXVuY1exXfgn2jLR2nL849lINar03E8J1nWVQav/5hOMiVAKsLscdg
+fbSpluWBcT3ztxJgjaWBLpU30f5L74WGZP5HYkM2bu0SQoEROs3nTgrC5pRpIXigCO/KS+/8upZ
2wOw8ZevDIHosgzJ2eCQAdT253Lq8JpzaBM5pNpNRfd8ed5WHdFrS4vdBriEbok1iLPlgDN+yKEu
FN72Boly4R0Y8xOfmttpCp8m34M2BIOwhnXlYK0d3Dm9iaM185Asa3y0451liEmcg1B+A5v1qQK3
xpVhzuHA8opGwQOkd4BkAS63uCSt2oPiFSuLM2m8T24zJfnEQDSB4eVVjMsGeHW3AzvncOsABpQP
5FhU/DB012gYVhcWbwuUfdE58D7XwkGJATqL4lzZDbT0jCaBMkSWdMAAXx7xqiGEIn/xdIiQFt4q
L3LG0FuOkzfkYLXyGN2iSxPEGqkK0yu2VhcQYFSA9+bQYHmL5lNLJVT9gMzuduRein+IWlFm/O/n
F1u0SIPUUwNuEG35UQ9hEvXl8lzNt/y7zTFrcCMJhdr8snLQcuXr0qbFmdbTr6A+Ej82ivLoTN6m
7+TmsrHVhQHdGihegBN5h56wCJWDRYBADMIH9JtEZvcgwIR42Yi1bgXBGiIbiAQv2+07xYgAzVUJ
XShTRKSaHrw03EFvb+tSvXUZVDSjMYJ6HrSo7Mm4qzLrIa2yfadAd3/5t6zNLspokIRDdhHNXPNP
fXUHFGna09JCI32ILnoyWi9NBf2tEY+FzdAEf1QmjH+YYhRkgr8gTwCKZmfwyiI3e3DOoJhxHo3b
GVRE2FfX/n55VGs3m4czDNijD1zC0qHUkAeSekDM74Q7O99Y2dYmO+eDKrZ/kzdzRhaS98ieg+D3
7UgCCqUD0bjFGQXEHZQNd1BWuZ/ENXaGtTDYQ4oL6aE5IA3st2ZYaiHUJqQ4F9YL8bM4pb9NiPtk
wVflF5Gyxivbc81hvLa3WCAXKmnQvwvhMCBQ4/2xIUV1eXXWDMwFAehxhyiuLndApXH+Gi+f7+kD
ozfe6R8+P/M1InwGc+byMVQUoZ75LnLEzX3kg7Ckbq5R1K2O4H8mlilx5NqhexIC4VtmsjiMQyPu
7Yxeo/9aza4iWkLHGwoAcEaLBxBO+9iaLWAiHiuClzEd2N5gRhF7Llg1hjzNd2A+siCqKVLAfJi7
LdUIIZzL07nmrJA2R+l25kRH08rb7Ud1o4T0NaIdY4oB7PmaT8O+hOjlZTNrUzrzm9qIqwC+WqYM
AkjDWlMxN6alaTwiH9Bfy0pcszD//ZXjUahCGS6DhdqJQxEN+f5fRgAqCsQwwNuYi+97aRdmQWWI
8xTeCchxXskMruUxUNCe24dRo39H/yWcSvOuRnSr3duQy8gPvBiyYxHuhsy4JdyOPetKYLbmRl+b
XDg4ilCbVQRgX4nQJKyGuGgPNqp4jr4ydX8RBstL/rWlxSabXAk4XyHxPGTBvmzzPfQhN6rgW8W8
Yw+ClEgE9BiCWoAY8ktZ+kkZGp9Uyq88/Vf3CEJQBLK4EnE3v90jAYW0aNUjtHeH7pmI/ggk+pWx
rplAhwPKQwj88M/ChNcYflUXgImiIyv7FKZFCkFCPXy+vBnXLg006M9hE1rp0fD0diC6AmZmDKf8
PPhDktFnlyP7eld5t9LTUWA8XrY2f225fDOLM5A4wLOAwPqtNWpOtBsKoOYcvwQ7nCZQcSKHLBd3
NHduCKgkr1wha3XZmfnyvxYXh40YHernHOi2kXd3ui6yuDTb46gndCUU6mZo6NbQfjS2Glqg0DyN
Atknlwe9upCvfsIidLKLcZrYVIBbo40GJ8mKK8/M9e8jErVQ9/CAEno7qZ52QAVkNbjH6KMtfk5G
fWUS1zw7+lT+a8BeGJC5NHiLVWPFCIGxqjyACPqn414jW1iebgALZgJLsG/PpZvwHbTNbHWOXC86
HzppeBs2WM0ja4cx0ZyA2BJk7/co35RJ15ZBxDMfUhJOv62hUWrW+hcrVX5l5RZ+Da0ewCzP6WDg
ZIGUXQa9DjdFKwrBzj21y0Pd5/IusJgXCwXKj4n518Q+Vu0BLwKLwGW/K4UQs1NFSyt+zrKktqLW
PzuQG3YOH9qP/xnVKyuL5eR2PU6VghXL+kUmGeGhdNnAYr+8M7A45a0WA0q9MNCmM6L42dKPrd5c
trE82H+NzJi7WWEA8e67/HJnZS0pB9Tp+/EmZ9W9azi7wID+aq3UwwDJc8tLk5SlJ0ROUVeGz5d/
wNog/3JjgZIJP2aJhZMyZBCFQw1fZCqhzNl1wUM9fr1sZG1DvDYyH/1XoUjAjdyxoDF/tkf0ZDMe
ZSM0WoyzoT9dNrQ6GpSwCd7NOHnL4E15PYGcKcnObRP8yFj1C60oYBfT58tmFrfNfxYNRWZwMyFT
/a4rzCqHvmKlk505Y3iSZBpPVQgeMuupFj0UQ5w/jfXBZ9Ffmy4ypMgmI9J/126B5akQUaAQQfwf
xNtz9qlgR7clUUO6qA/yKxtzbSZRekaiA+Ed+Prmv79asq5yupD2TXbuIXzafuLtZ3BIXp7FhcP/
z4hmxmiwxISo/y3u7NzqGzC1o1YE6frQeir5xx5G8/cDPIswXQCXzWS8b4dQWtk0EiiMnhpOoUD9
yVZXQtSVAcxNj/bc94gLa7nbRFkqw+5ccir6jbkNrvmGtc/jTY/mzTm+tpe5dyusg9GiHjkJfX+r
PwjF+Ds7QHFCHssmAMwsyTsH0yktswrIychA5fwFafHLq7ty5kN0OgF8hAsAHUIL78l9gztj1gNG
5UUp/wlspU2iln4saJhH8cbKPIevtiklAyt7quG+RLmDuPX3oM2vANVXlgEmUNcHVz4g8UsOQW2m
eHWCOuTsj2jNc9IbVOCSf5mr/5lYzFVBO1lPA0xQ++igAc+Ls3Inr1WGV440qgV/WaBATYiD/Xau
iKPrRgOVc5rLe6PzmDaH5unyQFbmChBkeF8wt+JELFNEVpjKqUWF8yRl7LZ7qEVe/v7KpiLzlY8q
BBpJMIq3Q0AvbpiP0sSJq36bRh+Z5FhrO+7Nj4WK2FZYciC9gOFGyzywzm/tDCL0qN1Scpp+yvxB
fFb6w64DBjykRPF+wJo4C/dKvbBsPRqGp5LeskNzrbni/TrMnWqzGBoay/F8XmwoC8+FGv0C4Qns
v+Odd43m8t1OQsYCNce/AkEQIFkmdAfPCFPBGvukqhv3t93fWOHm8kK/GwAsWHj6z6RroABfyg62
xpC2xti5p7rNQBACvdzpY09fB/sISzw3pGE7wcMupsjwdZi13HJPhYh0cSjCK1v1/SsAK4xj5syt
VSjQLa83T1PdlWk9nTKhkgJiNjzbgWo4MtixbMYoD+/Z+NSbL9TbtOk+ba64rfeR5WzfhrYYcqng
2lwCkrQ3gQSpYNPJ8h7d1k6y1Iun4WaCAjYIzB/aNgF9Lf1oUI59N0NBkfAGNc57EKZloIs+tYeT
X25K4yaXVxzMys7DV4HqwaZekRxVghtuoerxZIokVXdudzSyj4YNGAIuReBIkYpE2XsRlqRlT5zU
BY5e2L8shyWW8fvy3l6WOeetBwsAyWAojveOqcymUO+lTT9gc7cRmiMhJxbjAdPLB2M6OT/9F4/7
G28oorGj+8u2V+cPb2sQTkCgD5HFW8cGfuHKrFg9nBxFPusR2c3Rf3Laaxz1K8fXsRF0hSDhcRGt
LuawGCH3CAzeeOoaU2OhWHsQubgmcbtIw/ydR2xtZEWwFWbk1dvBMFIYnebGePqraC7hi8zfJh9j
zwRhy/h4eeZWh/TK2Hw1vYo0fAqF8RLUBqesg8pzkUA99prHmG+vV2ml/4xnTgfj6kHDw3I8Vosn
BzE8bG7yFAqoy/tip5qX2uqj1s7iYqRR0W3N7kocvjqNM24RzTbgOVhSCuseGQEUI8dTpjoe+dr/
NEA7LPerGKXOXSfMa54JOYDlSIM5cENQDgUoXOZLzT5dQyLay6fpZEySbbs0H/+A2TqgkEe2WrBs
5mBtDTHHbBD3U142icGFSCoPbQ85tIjBlKR0PNTAxUo/nTbIwI2gSYW+91SqEjUiRGwz/3Kz1+he
j4RTqieqHEhQK9HuWWGHG9p37r079tbZAbViIoUO76oh1Hth0c9O3fVfCtcZfuVeQfYeZcbnfHR/
GUEvNhA44o9+lhebbgAgK4CXjy2vx9qE5Y9aWZCZBkazLhJVqZJF+VCk+4nUxdagsjo0bPD31G11
JJU/JdIHmyNh47hpTK96DrqcxW7DXTDwOfrsFIMXOXbhJL0eIeCc1fWdmioCAh+fbDuhgmOqIRRv
VWWdQJoU/NaEm5FVmP0maGbxPi0Ne2unBgjOLTo+Boyzx95s2QNxxyJyXfqnCk1kC71WPIjBQ1cJ
ElJxaoKJiOZgM6uANb0rnNzd1EVOksHx+qSBnvxGtfI7ejF47HqFlbThaCXwqYCHZEV6CyI5876w
S/OxK9xbitRPPW3UWA5Hl6TFhpHcj7KypQefynHvIGRHOcbaUj+YKR3CX55XTAnjLYtAn0MTwZm5
4aaHKe25sSGqy79Cqae6HbzSRNICYiuR6w+BdSsZe0RDmRMLf0jP6Pz84VR5vx9zXWtMfUegJI/8
wN5wVRZJL3shYws3O/T1V2tiYR/LyqUqbtvpZWy518WlFRYPRmj0CWD59g/w8nZu0oc2+cZCar7Y
ABxujL41eGyMQfBsj3b5Iw0K6xMJu+rWLLAbG5v8bs1SfpmcKYswNU/YGOMmLeTvwhiMpzRPp9uC
jvm3sKjc8OAwTyZeoAY/cT0WRtiLdrVHHupPpif/se9QFGeU9EkRjnSP2oCOfab9HdI42WNp8rCO
SMPVZ+SMux+sZjo2jQx5l9buv6cd6qpQoDCSFG97GvMgM2I9iODOafqnwBiym5aBkeihdhXdsdoA
7e0AYgfojdDDUBQtODWlu7EkvGw2b5LRC6pk6MdT7VYa88x+5s7Iv5U0VA8z7DRCU6L1zFEU9Q8p
gPjb3qn9pzHF3Ec+aogAHqjs3rBK+kk09Tc7qIsvXW2/5CkQPmM/1rF2J0jK90a3zbFKkzF4WyzS
8IC5JV+cUdoxhNishLmVTCCnWW2hbxYmVW6+eBP6SZNRdtA4Y6qOERPjXy04TqmQ5DMY2VhkqaJM
THSgbYLB7L5RnMw6JkFB79xGKgwUlTMZ9uhr+RHwHxpeGOTfkXZ+U+FNkQd6jcTqC4VFrvEfekpE
fhfwnVXwLg57opPJT6vEk4Rv5eiKuARvS4xnjLV1dNscnIq4SU6z4LlzuXnULKWxoCONy85xwUAX
kqifUhHVdDDjqelAPsSC9tiq3oi58HkOT9hBy5f1bAfC9uZLp13jh4/6ZTS5nCVFUOvYZgK8MBnr
d5MICxS1SjfCGTZj5vEitjsFlcWGud0TGoa62E5ZuCtEW8WtCoY/GsHBTYtHzA9VMXFw7MyLiKxy
CrmbQsYj5Mf3cDxmXHlZjzZXbX3mTtlVMapJ6rZgTfbDM3D3RAzPqdjh7bQjra+PDm+8Xd0bwaYX
lv5iq1zJeAhrKzG0ljs69uG+9jI3aSqunyB6EUY8b/NPdiHZrmUoc2sQ7d9oILjOQ6pquHFj2KO0
HMbcUua9yrm3FQbA8YXvj2cuOpUoGUKBtZz8RIV5ddKG9I8G6FD3UhnThtZ+/rWjfbHn42jFQ+eV
AMGawc3Iqurod6kZpaggAKjSTNXvzhFwdqPgiWHKs2cNZcxTcqaGlSYQTf8FsTUWsb4EjlGIL8jx
FmDSMaAUm/oy0YXLtqYRwGuQcrrPe8kiI6ysKG8aXAzdxO66JuxivIt0ZAs0eFQyBzehm5abTlQ1
qqCdx49tY+M34Ufdai7Vlslc3U12R8DUE7YbB+J4G3DZjDFUCaok80Z3T6lpbVOALTfA9CFIopb6
httXbMaMs8004C0UGLUbD8zgmzrHntaV6x9aAEPjwXchh2SAsD8DZuiu0UrEfluSuCPuH0H86akN
aftY87rYdQ7MBqr1tmFqlhGh+fC5lCJIml5OESgizPs0Ay7SUdw85CSVu9ro6k0Gr3ckkvUbUWh/
2wJVv+3g+A/tTE9itLl/cCGy9KQK1cdGBwQWMtdoD66xd7o8sDdBpv1kKiCJY4zocIn7Gio6g9PR
BEAnwAhT6d6KMTTQ4o5/eWlQxmMGHBKpoAtR9HAao5G3R58M1oY3Zf7YcXSxOV1TP7aVqMH5Mann
pkX5yxpD99x2Fn502YqNNrT8nqsxi4ZwbCJiQa2We7Lflcqm6JjFZEU2oeXGE10Z5TUpD8JOAQ91
quamLvEmc0bC9i02MY40k08u+tN/cl/xRLeB3tuM9FFqg4SMT+pX5TldBD0uHtkWttmQV9YNjmwa
I2Fob+sgz3bgE4PvluG0BwIfhwyY/ISX0omHopkiZxLuQZaGvkcQ77tH1IDGPsp4yrdO5z/lnNbH
QatmU0kTe9af0MGeViDLVKZ/rKmjt03hBVGo7eJuQpdh7Hd1kBiVV0CAC9EVGH7N2BlqhJC0fMlL
E+Bhd3IPyE6l2wZ4mG0fuioyTRFGY+l3AN4oYMBqj2zqwSfQffV/hpP+2aK56UXr1EIoyuDylG3u
Wl1x1JQgQjeyGnRzbe3e8DGjd52RsZ2Tq+pzPhlpbHtK7nJROnHRkTZpKOOJCeWsrWdW7a6E1NIt
ogLswRE9ioPKzC2Yi8gGKjxnRTPiReDlYbFoWm/H0gq6YRXaNpNxvmzACoY1HQfEEEPuPg4uCvZu
bkBrAGA6I3Y1GlUbW/dJ6ufDJu06ti+7TJ0mLtJ91anuvpggK2S00r/HORo3A6f0oepy874tqwyU
tbax5ZbRA6SOuuEIHaggKoTJE6Qz6i3PZSoTpQL1NIKzR3hVLBzvoUF8ubFU1n/xQ6bHuAKN2Dcn
GLuT1aj8l1vL/CuZfLrxOJmS3sx+5lZuRanRixgxiBOXDXHiTiOUBYDO3oNXh2xlm5ob1NyzqNFd
kHhTOGykYkOcFujg1LVLt9wAwQq4xdw9sZTcCMPCpsOTLbJ09TJWBN0vAykeQrSVJU6ZoWDuTiNY
WeowGpA/2VC3MjaZNbKN79HMjHurtr2dW46T3oLgvwab95BGbka/0MlFW4CU7QvCiMzbuCgznjKX
61sPalfiyAmvawSzkP1CkVMl3AWlmteS7p7Q4Fff5n1UV9j0blpn20ENCEoB4dynpMe1U+AaZKLy
NyPX8oAmL/XUV4DSBbQqXxxbBLcoZchPgTTEseuq6eQblPlRDo7h6qalk2eiPJc2Me+6yYqBlOMP
3QCHkNnTECukRXClQN0I3CoS3dRefupAmfSIyAx0bWktthkSqrfloMNnZYm0jnlfq+MwUDDlyNTs
mwjsL+w3aB7UyTXQUCBokN/IRqPBkWvKoj7Mh1ii/SduEOHt0koaW9KOcA8e82Mwc4XJZFv9XlRN
tq9I3yVuHnyT2At3aV1L0FelxecBfEC3OqsgqFrM+aJRs+eMq3E7OH6VqCl0wNjdmJ9Cu2YnmxoM
fHYsw3OoUTtnLMONTXX1rEWDV/hUlDGp8znoUQHUkjxyzORUbipafzG6ttuU3C9uS67qG2hLyju8
eCjufKd58EQ7PAV+Qw9my7FVOic/NB7/g/+LJ1nvKAgR4mx62ah3BCLeBzy3mlNTN4jsWyuElpTb
p5ssp/okxsqIjD7gG8eWIipcPDEKYNeendSzt37rmQ8EB/uTNP1qk2VpkZS8zxJmFqC+Gxp9Y+ZT
uR19PT4yt5CPLrDacJ+uFZW96rZtnsYhDw/oYfycp66RKA4xKWr3ecyLUt/bA95KHdxhjKaAbmvb
wt3OMvKx05n9LvO0laSy/J3mrYKz0M2xapl1X9khj4XZJYMPRst26jVkv0J561iZ/C7KDkBd1jh3
oNgNARQqrSQHehxX9ZAfM7PKYyqzGqByc5dZRgSS3DoyJns69ij4bWTKm6NBFN06Xgr+bUBHH1Ea
AJwKcPVkkG1xMwMxtqLmNA6nPry1ap4nNSdkq32Gax10E59cq/zFmQwfTAduzic1wpa+MVDUdcRh
pCz8brdWgYJ2qhJbtvLBL0r3xiqJPAbK/O0HFRy0aq0jHxxwtA/cjZCQE9vJg+RnhkpLTErpRl5b
jRtfKQY+xdDfGMNg7ahnqoiJkP9xbYXcv0ONh8bP+ZFVqtjmtDdj1AOzTdfzKYILNzZdi4uBeV0J
xKpEEEogYYnmsvZUWd60N0Y3jLK8DhMwfRpxTjJxgBy9dzOEWR2lfZ1FAKzXL7IBDQIamNPDZKOL
bjLFdCT2mH+HMpu/DVtruAW5/Z+R5+LZdQzMpZd/7klnbCuV/lRdVzy1Dq9PQC9CzXKw7VNlBzpC
OEo32vbLHQJxGs88rgnyI32ChignsrA+B8UMqEv6jXFUFJR+ETIn5r2JLGWsZC8TYZX3mdVbhxT9
axtKRuPBlUhK+NytbpCBru60y/tzwYzh2ZPW0yQLSHnWZkGeUuI+ONo0nkFVY0E2UFQg8eMkO2V5
/0KybLir0OoRczf9Q8pc3aDzbzjauikPLq6smGVDH1UQPXOgSNjPlJ9FF1eYHAPmlRkc/JT2Sc45
ZCVKXsclM8Oo71oap8yrb5zGMne6NMO4qUO9LbI0jxvH++yg+LOfmCj/gALNi6ZRzk+uTGxyj2o8
xdrmwZdgBZI2mbyoqq3p0Yeg3MFXFo8R8Zq7ICj+tCIne203eTJQH3EZ65ybBpzO28KwbrO6L+KQ
1uapcfQ8hcF4kMQgCej9vhfoV9gJPL62vBUKSQUnj4WFBFRZGoi48QLzjsA0DM8V0GbbdDLxohx4
8TU3jPYLUKv+0cfZ2KGm10RVQ/SDgXgqYnlKk7Bp/o+089qRG1m26BcRoDevZdtI3SypZV8IzUii
955ffxd1cI+qsogiug8Go8FAAKPSRUZG7L2D9FaXKne0WJ+euFLLTRem5qkMaTbHy9V7jG1b3afF
IN3pjZWUm16tA6ILKzjIfpUTBiTNJixSZ5+R/Nz4bfnLDttyk3DE7yTyTHuaYKCyMFTSfiqK4kTA
PG0kEEmbUmZH+Y7Rb9RqUN7b8BjeBWkVfn5lpnRO7jl/CP6KMgP+LzOl1dCbxuTYkwve2VTfTflK
nnQpeTh3QeDLsJPRrbv8flb7tQlkZnKb9mmI7gN1pcaw8n1dKDL2tMy0lZDvO8+Jtx3WYM5XKXim
x6HuhLga/KIrgspg2dxxgze5fZ6QKXzQ5MMYrWHdlsZwbkQoYNZGavRmh5E42MbSZk1sb+3zwhI4
gMbqoeHzFinH/FT6316/hZy5wAOiXZlB0pdLPFrlaMZkn9y0/u7W2o9Xfx0aAyQvFEPtmdZ4+XWv
6hup6kzZRTzyu0p6iAzYa6uLcHjnND5FFmrJWLk0QYvpPi7qwnA9OX2mBERefdR+3x7GwkbCBpgE
6iu8RUSOKRUERwMtaLhIbCu1W2VkKl5umzD5mRcViXkYGhRTNMVAVdnz358VPVo912nymhtuyx2J
StNHI+nI0SffLbitKzX3a1DVLAgy0z4gM5J8E9zGSKKxnIrM4IIc7uK0e5i89gRj9EWt/X/lsSUd
+doGtjPTegZGIoiNTbgzl8OTC2mwI7003NyPNslD4P+8PX3zMRCnj/I4ZxyYEHAFYRckakw8k3mW
q2Y/J9r3heOGXOpm4ODLClmgNYkYkUEBbmHuLo+c61yVn8V/LgdkFI6TZIFsullnKftS9eBxm9WD
4ZEezoN9HHakbLOXQZP2fVZ429vDXfAKQIl4vTOp4D/Eoj1Z3UYyOc8uEI3t2D9E5ivbofxnfGcW
BL/QcacHfaSarg9qKWVLWm/Y8OiQzdUp2qCCnricwJxg2SabxI6gsTM1ll6ngoM4v9++snndXOyD
9sF0/Wm8Qs380tKoEPf3Vqu5NSm0YNxI5HFvL8cSAgEOISVs0MgWjEVhN0DvrOSmrFR3omTmt8c0
c7Oq30AqnIryYKT1F6lJv8qefqyd7BiQz9OHX7d/w9WWoNSNGwd9B8RVM8RYIJZLg2esM7owabZx
kL6btHqlnLhogvY1sO1hwoMlvJzIgrcYuQRtdPu6+C1X3oOV2sfbo7hyg/MozkwI5WyQRpGfVOro
xs0PJUO1KHsesmQTGIfbdtaGItzavD9sO/ewA32cp3NI4L3iZJcsED7PXSUVqlSitE8A8AGhhxAL
cyrQh2MPs3uVrbBQyEazmGM0K7lxz4p+dSz1skzV3q1qy8/AmtHLuhwqmxe/U9ebLAjKuyTKk8dx
UMNPuRnaB63P/rk9mQtlbaTJZiEJ+GQqSiiX+yKV/CyCtQ7UgRyIBcvTVgl89WijKfW2i1/Z/WQ+
z7qGlZmz+IfXdWkO2rhqtabWuwb6w0idDy2t2sjh1+0XfU2H7OpemW0BHoMmYbMxxYNtVbRGUPKh
d4dB/qwa/qEyzWpjUKgizBijjdFnu9BM/lWmtfZti5bhxoPJInq9ggX3ulZUEDR7t6VBeN9aNPVU
tmZ276F21J3qPtt6Urm/vZBXgQGjhUQxA4pogXVFJwg6w6SsZPeujjTULhvTJxOV8iBHoNBu4Lzg
zGgfrb5S7f3PghrIROGlUd9mG10uqF7XLUoXDnqa3AGpeQxUfxNJKu9aZcf/5q/s7/bH3gzMmYnf
hD9irJU4Ay9pS2O/wj5LyQquYequ4kXmEZQ/xbYZ3khF/XJAFKyMrO1yzj6PattB+KIhcdy8OgqY
zVBn4/4H/4tY3qUZjgBwC7Ue3Em3dsNkPCMyf397Ryx4MUzgvwCNz6RawR8Ho0SNo+oGNy7y9jTa
ZJJ5j/gfb1tZ2neILlPbRH0fNI5gJXW8yjCkfHDZkpRA74xqrqc9FG27bY27oft229zCJaOfmxOc
f9OO3Rh65eAqARCO4ZetvoyOeZiif2/bmef/IihlfZBIBHhKjK1ckddauXAC38gGl9TWB8MrcMLj
t6jQP1u1Qr+zcOt01lMKpnp72+51cDob1lHJ5lqAwC0eqDzpkoSOwKMb0llS8SQyQeXeMGoydT9L
51NObOpr/+hrPKGlbQ8TgFALOsA1DlKSHKOpQwVI4vRJ4dViVL+LNcWXpVCLtgBsRZCWbHkREWvK
IfXLfhpcX3428MBqHW6l5Ln1zG1o1RtlOpnZnSa/D9TfUn//ei4UrhivzJ86j2Xk5y7PnN7nVaKF
suqWGQqtJH39MLi7vXwLZ+7CxDzNZ09BuynnvPWkunZawzk8SurptoGF+/rCgBDHVbqWtEbAGJSI
0pF2CNr7Hl50FH1r1ZXQYHEsmoIuN9cYzzPBRaGgp2oRlUHXMv81vR9ruMSVz6tCAmmInckes4TP
bwo12kzJWvplYUtDcuXtMPs/nhFCYB92OmUs+OOuUwEdLsdW+VSCEnqIe8VYIVgo87cEd2HRyZkY
Hv0ONMIEW2NeZ5OSyxOQfmejhN907d0khYcg/6wHP+1prpmVdzbANn0lhbLgfi8Mq5cbLjJizR+M
dnKryP8IrHgfaF+83m3UmuZyd22y8oxYck/Yg77AxgARLjLxCglxqDKpJ7dQ/X/MWP6noBkGlSxK
D4G/CaPsCFn738kr32kdeJfbm39hy8wdUsgYwSSiV4+wI1unMOy0BYOpwpZB/mzlbln5vCgX1mVx
OAYqnydrQEp639i/3/D7Cfl5b4LI5bF5uVh+HdaR3bejm/r0jB1kIm7fXhOSmT8ibkUIE/9vRBPO
VdPJkez0JUBVDwMAmT9ksfGJrP3PIaDcIcvfJGeKNpk9HG+Pbum8IRhDHs9kja4UPKqK4oHiRUDp
668mMXZzpJh628TC7T9r0vzXxLyCZ+5Vr01z6Op0ckNrp/+oFHTW72pjZY8vbgOI+DgOBJ+IMi+N
1EqqavWEEW3aGSNNxVfmaXkQf78vHFlvlOTCQLfI7YtD5xx95dCj6L6WtVtejb9WNGEUjT22WYcV
rdzL2ib8qq2NY9HCnwB2br1zlVnNzRGuePDnvQ98PbGD74laPymVsb+96Ct2RF0sOwhqfSrH0TV4
xw2I9/nUsTdGULtvscObDai1dS2s4mU1+L4WOL6Rv88ATtcuAJXbJha3lv3XhBC9On5lISuKCR+k
Ux3nG2OtNdvi5iJshFCvOkSwwuaVAD7kdWSShCF8zHoVzI65o8t2r1ZvGAuOmFSqSgdDHNrlBovh
RI+jpFM8IX0K9G7l80urfv554V2R8Gh1UmCt4O2tnfqrA5Crv8GbzCJXzBLhDUWIyxEgQ6uFY5TL
blDuwmLr3wNBMdfe5UtLPpcGSGTSoBr+66URq5OmKK+pk9kTGCW5KTaRbXy6va2WFp3MG8xL0rGk
G4S5shPPC33Fl13b6vdOVN1FXr4JHWVvR4fblpZGw81PFE/eyuF5dDka0LMkIKSRklZld0eFnlU7
n3zjipzskhXUVqDzWrSXveq3JtOK2pRCoqm+Pkh7AEi3B7E0XayFYsCopvYqKj2YKeAIbzImd9QA
jvrlNrGsfZvfmc1KWLi0h0nK0EiUZ6RNpelyttQ6M3S65gwuJf1NF//IQPhk6cqTY8WI6B7BH9da
W8xGcvSSyy+dTlJkLV2xaIRn08zGon2tuMOI1bOOUGVgRaptKv3G1qZco60tLjsBHolXUq9XtCuV
fF0EU29wbUDCD/VUqEfPb3/fXvz5LIjhEavxXyPCDvZKy2srk4duGpN6LL9lgA4K7Rsr4+RvMUX9
FAFL6mdXD5Be71JnsoD9R8NI1zO5enQk5dTl03tanH6qwEDfHtri/DkwxlD4QYdMdDVFUulVXOow
o4xiYys8DLUVp7x4cv5aEJWBY7KANWT80XWsYyTtJqR8AAauBWDK4m4jtzeLthJri+rcHm2+i0Zn
4rJgRFfZft+b4yZJ6i9+lTSPXluCpKFgQuY4tb9KLW3oUyAQm3QY7GPrtNBrul1kpe1K4Lb01kJi
a8YjkJtBkeHyOHd0z4ullrJAkVb/pEr43ijaYCtZTbhtKIdtHBpfHMssff07HFm8v2aFHTv6RQ/K
Jhjdyui3wBL3q6y9P1q74qEwZpol+4aS3p9X31lcbTlh6wTwbBiZ15PxBKiWjXZ6INg2H+VRqR9p
FuE8gXyHahGCjxkyKd1HaQw5no6OR1/Ny63U6tG32zt6aSPMLFmq6vM7XizEGBMClzQj4AT1j8HX
ttzJwf4NFlB2QKQETW0yfZdrGgZQ2kJUZVwFEGpsVwB9P+X1Gppl6dzQONQg7wWZD67zpZXSBkne
OfjoZFB22dQ8kOytG/gWr2xKMafHyXX8NSTsFd/OsqaLMOSNADfkfAc26nlIBwRlHP3L7albOg6z
0DE5StJDyPpfDqoP/Ql/TUkxk6T3ak/3I0c6og13KhXqRkkffZHl8Pttm0sTOa8TNFaYCVdpc7/s
As+uoEQm3nOuo08qb1Alp4/6bTNL5GPClv/aES9V2RkjtRqJ2mKaluYQkWoQaQ69lOX4s5U8ajkZ
Fg589NAl8n3RrGkOL03tuXkhik/H0vMA0U0uqNV63FbTl7x+UIxdqm5kayV+WLo1uA+ZTO52uK3C
3gzjoQzNVuWhWKE9UujNhpdjuDKhiwOiEodqPUAf8EqXe8WOQit3fNaNt1d31CRpeqeVvrf1tIb0
UZxY+0jv4491GqyphixaJnAh1HP4QwzytQSWnW4wlVV9V6nNtqJuMKkvoaLTaddVrJXQdSG8INK3
qG9SDpufFZcDrWahqNYD82VIJx736Xgoqkfm1Xy1+IY9NyImEoOPPAvrCKdPb8yhRi9BdmE9bKfq
JzSIJvh8+xgsbA1o1mwLpATADIgduGpZGeMRJLKbTy/edDD6+zd8H/77HOrzkhRVnIvcT5VuKBW3
phXIuCntzf/2/dmbnF1rcjX5Wasliqs60TZWhg09E95gAcVG3CBhPjeUYIH8R5qMmuzKQbyhefxr
28vMDt1GHw5lDFrxzUWTSwOFXfdpqlmKa78fI20jwXy6PYL5A8LVz1adP83dP7eyvTTQyF1Se3qn
unoSW7vWSe+9yICt2z5qg3FXGU28rXpnggsZf71tecGXo3sEqmyusFGyFoZGF2I5k2Z45AQVod+a
nyVn32Uf3mIEXBldlak4iUVQLfaUyBoC2U3klj4r43jferK3DZzpk6mlKwHi4ogQfaY/B8fy6pWk
944qySDL3LY2PyDl/nFmEm6kNHoe7TWlhQW/RhH8r63578/2tlTDbFWHmDd/9z1JvivVicY54ERQ
rEjROrs9iwtxGK0GSVijSsS9KyrlaFZmW5UF0rQrgdyo6gaN8k0XvLL51J/NTmkONCuCcXML+csx
qXBDLG+iuJBpzdZxIJa/PrVLUoEGvsBBZn8mbPbK1+HCIwTuzlwB4zEa1rrTLHnMcwOCx9HMCVhB
o02uXh7M/qH59fp14GGHp2GKLPTCLidoqHqrGT1KWtG3UX6wNddb6/2yOABUARX2MCVoMfntWH1A
XzPqSXb6s8g2RrLWL+v6gkTMhY7Ws2Ax/xV9vqJ6SYSkkPVshFAF/Aff+RpC5daCYTe8WtsOkBHG
UO7V0du58s55BldSCUfzOVcewsfQe/Vuuvy8cATDHpWNKePz2TsbKvdazLRQLp+V6smygUCj2CZe
Lk4xmrC+G+MZek9QoR8xPbe+D7P6XjHuC1Xemc1PZeZOS48KxFJleHntbru0L4zPGccc+lxvPEvO
pxJucxU+tKnyateCERA3c10P/JIIaO6cPiunmEEq4YeyhZ6ZbmLrdHsgf6Bel5fcjKqEmwUei0hD
hILlE2CLiBD4mdx8eai61OzB9WnGx6ANoy/MMvTXPP3gjHXzuS1UjUC0CIONlCjedkoKiPiNUz8O
qlU9Aayl+jh5UfillVr72OhD+6iHge82WZveT5GfHg2/io+FBsRNHkEcQBRXmztCkXrcGdk4PAzE
jnc+L/5NDR7inkaxyY+uDP0TlaeBWr6tfEFPXfrijwaKiWNQuF2AZGZbTcnGMxPICv4UbzJ6ftMz
abR2fdwq2ZGLp4PeNhVPEVxHoMy69mmInI9N3vwOe0ndSIGcwJibwmY6kAcL7qtx9L/lKEI/VqPd
3tMNNQTr1JXm7wEs2a9EHaXd7ZW4vkjmHIOMkyfDh/6vcOdbGWwrOTVY7fI5gTUKmfvVgpAc+jMT
4tNNq70qCwpMOIc2hi51uD2CJf9FPmJudka77auAIs+ZyaH1zWdZ7g+hdDeVv4q02ejegw8L8bat
a2c8D+WvLeEADmWjJ36FrbGzjz6yTaa68i5bsABCAuk18mwEgWK5SMn9TCu5+Z+V7lDsjTUhreuA
iKgYLz+bIHwQVSEtvyBd6Cu0TRk+tjyBSmNG+dzpa1mcpWGgv0oEiwTlrKx4eS/WUeiXktLZz6H8
vXvM7K+312FpGIwD9jGR8nWrT9L7UhH4jvmsoPd6GuwJ+Q4k21+mROufjE5OVrSmVJXfe+mv6HfE
5QiUE3Q9eIvL8Xht63dTUmWgpMry1BfjvWLDkN5XYTyhXmTLqDdl32y5iPf9FNdPVoOGUpRlwcZr
kCmTQ9IFtV07H3NclL23zaQ8jJWeMfm2tdUKNf5BxwX1NEsfbHMpb19uT9j1MZ89OjJZoBDmKovw
+/1EaTopndJnRAPkWVu+1jbVq4srNOHDqZNPIFoEcnA5RwGxtg6hM3q25HI7AZSrzQE1id3tkVzv
rNkKuRjioYVwJauCXI1aK3qWukfFCbb99HqXiAVCUgp3UBCuGD2B74+DLmfxs5bKG8OC+C+3m374
/fpxaAZSi2Bb5zelGDnmo0HxLk+ex3Cbn8Y13eV5QYUNywH5+/l5Gs9eI5HS9EFv8HnP+DaFe6l5
h5jGqWyOUXNUyle7RZ32sUR0eC0SV+LKU02xRnlgd6lZ8t6C3I0Q22tnCw1bi3wzZVuE6kViGlKb
VmQ3ef1cqHT8Oub53e3vz/7ocrr4Pk8QBygiEF3xfIS6HISOFtXPilpH7zvZDl5kqQseYsOs3ule
199rkmxthqBf449d7+fZ8lyuN2kgcKU5GOiFWidNWT83P7tkE326Pa61rwt+WB5j1Dmiqn4uo3Br
NvfdG/IhlELgmRA+0ISTPy83mhMnaFjg8p4H9ArGTaStxaNLQ8BlsSpkC5kp4aBovqJnis7Sj9WT
5L2TtdUVmF+xwuLT+8kgP0BHX7axMASlVdFcsH31ucHW3s96Y+tVqDFt5SS1nDt/asMX3nn5Fv6u
vi0kXhlbp+lKXt0enU/xDYb0I/cceibKXrXlZH9ixyg0kfU7GdqI2R4k6qinuFPtXZAH9qF0Egkx
iDHZUXGItoOmfvT7xniyPUO6i4IM5B5a7dOnwTFHc6Pkqn9XwwspUJKzkFLMo+mxV8v+U9pwh/dm
2AMtqSVL2taVPO6yqrBe/bKana6JV+cWtK4EUlXOAj1DAvU5UHelhnb8qz3I5ffn+/fMXYVV0de1
OS/B+DHVv+jGj9vn4DpIvPy+sImaTomyVJeU5z4JZbevmvq9AmIC0UW50yCrB2r4hLB4+Wq3xYai
YRu3CF14rvi0chmo7diMpdtO91b0YpcrV+712bj8vjBtpV21XtHy/Q66roL7GFb84gK8FAsca2KY
OdskZgfqwB/6AQVu4M0fEtAZxoBwHjIOCYpv0vsySOgA+W3M0t3t9foDNj47kyQIaLuHYTpCOwjh
i2eyiP3UVxAJOXlKgP5ASiPqYkQUMA/NUdoM3tg/KXFu78tW/hZ1cbrVPfMkBxG/R+sAYqN5cF/S
pWKXZvZH3qDxTmt9VM/SqXns/PaTlaBbdvs3izWqq988R61nm1hBRsJQUiM7FXqBgpb0xWmCR69U
vtCq+FBp3Tajg6ujD3d2arwDEbRtJ/X+9m8QNsTVTxBisNHxYhpVMG3y9E2SHjSE+f43A8KFYnTB
IAfzGNvPKGmV8crnhTj1P7+fIJIH6bwBxLosl0DaFKi0nPIyQ7XpfZF+aLHzhjGcGZkn8Wydqogu
iqGMEXQERxMW68rmXRuEcJ+EKN3VyTyIWdVv2o2oFa41ahb82dU8CVsNJU7bjno5O6X996i915Vy
35bv9CA/qNIarlBMe10ZEzaVDYxCdSqN8Yzfa+nRMwrEGT5n5GrT5lPuPCMBe6j1351sHcL8a+Qf
bi/XPJYrV3C2XMKWG9RcT2QP872xsTQYmA9JvJv6FVe6aGVOSkIWQMtYjDD7JPfKpLez05Rs6dKm
FMe4Jfrf3x7L4tYA0MoNSs74igJmepJPsoLjU6d7VTk45SFf00VedAFnJoTpmqYcjTrbzE7Ic8bd
N8daeQsvTZQ9g7650eZoX3hKIjlUl4FS57Q7fNaHI8if4VhFKxfn0v5GikWjusFjno5Ml0cUMSOf
ChKDKOznbnr0VBg1+efEfxmQ6bm9JPN8iNuLGgrlIXtOuoiPF71VtUyPnfxkIbXo5z7X24vfP9Tj
v3lzlxoreIk/v/zKnAlfgmoHAnSivn45kTHwdXZz4jXdxuwLlFWjzKju+G3FJhnQHAyMNt5OJA+Q
L7PrHUDG/pj2KOF4kpTcOci8oHnIlWL3afBgam1yiA072YJ3S7ZSUCA218pl8VIXRv9RocnqHkVh
66k2yuyDXJcvRlTGe71u/jHGpH2hwZb1kplmtMtUe7gflNBCYbXOyk2Z22inIdn7bxVGDZ3bSu84
mh40qoYsQlVM2Qtk6XqtHnG9f+0Z+cAWQ56TIrQQqmlIf/pjRY07Gz576TewoSvu//oMXhoQ3D/g
EbuYQgzY4xG1mR0KjXKz1rxs2QgXGbhcUgimEJmhhJZOZuPI7qhnu3JqtpP0Qa9XLprrowieARzW
3CIN/q1YBaTFk9moUlueWJWtZr4fs0+188nT85Ujcr0kqkJGEv0xYAGAAOfBnl2YstoEncQmOOX2
NjW3Y7fy/evJuvz+PM6z70+F1QRDxvfnRL59cIa9k63AQBaHwAMGx0XXeSoPlyYGgy6EkuOFp6Cx
djWcsCBf8YtLg6D1x1w24WxfQeNSs5ADvczCU2k/htExy3ZxuvIKWzMhuPbOl2KkpdLw1LVbNUfD
kMfqyuFYmqfzUQjefbQyudECRmHWhyZF0Gt329uufN8WKso5/QW13KSpn5789tMUjd2VCHhljsR7
fLBGs0KxNiSl9sUsfndVtZXXkvRrNoTDbZeFoVoJNtpyK49orj3oazGksnC2uVs5cv8RWxHP3Ig2
bCGVUnCyctTflWJLJ1wa7kS0f/Q+pZq6bbR79Nzb4Fdr/pScX1l4F7SHuKoPtxdseax/f4dwNh2t
qz0kPIPTpO5a9WAHO7N7gwkIrbzz0A+4hnxKJEvGoonCE4rlmnnsvI/VGgtnaRTnJoTjb1VdZ8Vx
EPKu2MpIEzZ3q306lxbs3MT8E86cmBfodSUh2XgKra9KupeyO6vcmsbx9nIsnZ9zK8JycBsovpT6
zJUHAf2uXOvmsThRID2octAD5er2DY1pjOgGG5xy+R7Z1wJ9R2X/hiGcmRDWQiOR29WJys5u0Ffc
2tndG75PeyqduBEMsS4EELWkxGUTmsHJNzeSjML2ym21uNBn3xd+v6MVbU46LDi1zhPF8Sh7spGn
Ct9yKM6sCNuJhiBGWHlGcDKSgxo9xnh8e60Kz468DEWJds9MCHupHxHZqlKLhfhK7zbb3gKfzfoV
I/OFccuI8Hjs7QR4dcZs9UF2KBsZXSrEXY0frb5vrRNqdkn+4X9bf+GWNIZACcC7BKdhPKAhHq25
5sUjeDZtwhXZaRATzWH+Ph3KNdd8Zec+ntsXyyLWy6Uwc+zQ4vvIZta/kjXFn5WfbwhPK62JrKqK
WJBJ3ZRfzX/+p8k3hKtRjRvNxtcGp6Z5MMrDqhzH4uFDMwvKG+UaYH2XXrbpa9sa6dB4ou5qlGjT
PYXIKmtf3jCKMyvCFhr6wOrVCi8Y21sjRWl7d/v7i1727PvCFqrRcst9Sw5O9XTfuVF6P/QrTnZl
nsQ4q81VT697RtADS6OkTE+d/lfhfX31OCgLwAchVavMOYfL1SibGGj54PunJt+Uw7YojkOzoqew
sF1pfq2RDyQXwLNQWAqgOKFeBK0Ee97bONbPUh5WPO3CVKk2vT74BztXLWpl3ZNj3ieeO/Tabowf
neij1d+liNPenqz5lwqe8MLOPNKzAEHRJLujCOG5ifSdMidNNE6qk+9M+rkM5Xc1X5m4+STcMidc
IKrtD7RuwJysfU0j1wuOY/ot1t/R33TlQrzezTOGkxIaPCw0jkWIvYdo2jTGnuwa5h1NFazsCRH7
23N3vQtmE6TNyAksJJ1Mn1cDAk2Km6lby9f3TbAWIa5YEOH7k51EdfrHQvhtbsGxlpZbmiSQKoBW
aHJFhlFYDqWh+0uWDYo7+iY4KONDkY53Ut4db0/U9apDNNdnzC4ZRvDIwoksIpgVoPcUN0e5h2ZN
R6kqfipeue+BRZZ1u3J2FkeF+oMDWwvxNrFMMxXDmI41o0ql7sEIvY2dyfTH+Pf2oK5PDhkbGTgR
5ApaAIpvIbT1ARAHxApVMDxGZf+htqqEDNn0b+8Zj9k0fbSD16c5sUlRfl4rHiYiCycIOqeK+gQi
QYqU+hSnP0a8D/2m7iotDldcw9LmAwv532yRELLGmlYZUR4orlPfN9MzEdLtCVz8Poh74OnIq15x
UwyzA3ZL4suN9Y9h+G9CYeK2gaV9gIKqytmEBXYlNYK0SgkSy4C5H9JcwvYC80gfWaTuOs1c2XKL
Y5lzw2iBAPsQI4Cy7wulk5gr3ax3FOC3hvaW2TqzIFw59P5W/am02W5y8TGI8o+UVteynCLDk8uG
/UWLKQRNKKtfMRA1ue9jqbGYMZM+33rEDRDI79BZ/yQF2sZSJn3rV/WvfIIiEwQhLQHzO69QNnUk
bcyy2N9ev+s7EM6VAoBDhQwGk09wG2rYdnI7QDoxtG35WYIApLjl9IaVM2b1TohSOvJVwi6Xx9Hq
Ws9Q3EgL0jt7oDNeWVhr1Iil/WEAyZ+1CsigiJyF2KGxtgxTyg3pM+a/cOW+YXucGxDmyi68rsNd
Ka4VvQuHx1diTP9sjPPPq5dhQqUbflyNk+JOHriEXf7q0JaVPpseYRHKqTM6dLEUV7LuuuI+l1e+
v7iTQBnS4hCRb00MBtpiyOK01RVa622b8lg7z47yjsY4t/fr4iKfWREmyStTKLCZhsMso53Shrvf
t7+/UMtHIgKSIoEfCqjXVS7JiIg5wIqE6RdD+ZiZMW1P3EB9UsP8XUXbW6Pxdl0y0K7ouetX8rxL
o0P5D7lSAHxg0oRYIW8m+kfDUXZtG0VUP9vd3R7dUpBg4XSgWVqA/MUcKS0y8yJRIH/GQ+6FG0O2
q60hxe3ngQDl0Klydm/QX2olIF3aGbhr+NYOwOMrDGoWKW3dAqty+wwUWpsn03ujpvqVN0b7QLGv
XakhLtmbOZnUD5FfvVJ7CMc40Cq/lvFl5jFt7Lua7mXmIfJWZnNptc7tCHtxHMHP52M5j8v7OsXV
Hd1fPr9+wWbqDItFG6irAKikr+TkKKi8eGN+NILoPXop9EHthveJajzSj+z1OS6m7MzgPLdnb5Uk
UKLAljGY1V+N7iE3y10xvnR6/wZfCl0dbDNaOdAqRW+kSl7ZW7KMgFyxbZ2tPOW721O3tDqAeYmu
qOwDHp3//mwk2jQWFPxG8kwhLWgKegu9vnpFYEMDYt6m9BdDMPzSAr1KQ9+Y5n3dF/Cn3cJUaPr4
z+1hLARY50bEW21MmsqKAozkPbRZYmQ621oAFFT18BZDM+NvBtte0bMjOtDG6Vx+dZq7WvrpNY9V
/3LbxMKScDOT6wdPhlyVLMRXcZyGoSXFmpvqX33nF1Cy299fOPg8shDJ5LEFxUi8gnKlmSpJgkAf
5e+r+mtXHuPAoA/1h9tmFpaEcAlpyVltmetO2LtdWSr5CHHeDemNQ6uor/TNeIMFmMAq/D91Dpwu
dxYdh4yRXBFKAEOxD9P+fTN4+7Ja4/0uDWQGu6NjCsaTS+HSTKFUuj3a3HWT9F6e6N85RduqWCmP
Liw6xGKAXZQoQImL7998yCatmbjTvPxJHp+SX6+fKg0JLGoW9MCC/X05BlNy6Edrw75P6JFHmxQ3
LZxPkyev+PrFqeL6QrcAcRaMXZoZ6UFsD23P1urU4yh1h7hovoZBvFKtXgo/EF4wbEWFjU9HHCHG
BJoaV2bm438dx5s7aI5bLQnvQW0cYrqUbpoouMt8GhUV07usyv9FKaLetCiO3p7VhUCBn8EOZEZ5
OYqw+MEMaHjuRKh7dMOhT2h5bKSf28j8onkB6fvx621zomrrHPuC9eHsUrtBAEYkWHbwLrykaxBr
gNV3mAol+tlWTkfvc0feBeXQ7UcHfNZgSsnXqrXMXe7pfbXJ6Xz8Bh9CFmWWVIPOckVQ9Cu7ggDA
L/GDYQMtbzN6ztZP4fetcWJFiO1/Bq1pGlpNGLoSpx+NNChr+jK7qpm37wM//hJLg097xbgNjomZ
50+JpJkPcqXX28Yz7V0rWW948nLweVID6wLKL/oy00tou9vCYx7qYK/ZxanRrFcD7FjbMxPCRZz1
0KFqDSY2KYGNObzXHWlX+TQc9NcAi0uuZn5+oPEFSwgY8eUhDSaH1spKMrn0BfWHTfJK1ds/C0Zw
xGpxMFBpEg5n3E8kqib0L/tt5z9Z8kqcPF9/l4lbOgnPmm4ou0E1FJ/JTsQbuVPRWFKSAlTY9zCR
96XyMfV9KLIf6Fdw+9At3ZZ4s3me4AWCqrucLVrLBU7mVaP7qFpfDkj3fHn992HzGjgQarKQ0C6/
35Y69b+4GV0Yt83ODJ4m9SlcI4EuLDm7S+WGwYPMSbtLIzziBqvsRsNFMMd7iapPt8ew/PlZtIKr
njhMnCPdb00JTjQdTr5nxn1Iyv62gYU15/f/NTD//VmUmmm1VCUZBnAFx0qtGEW3c+wX1ej2A4KI
nervbltcHBJsdkh09lxOUy8tBrHdj3KYGORU96F/TFeu+4WLkgyaQfOo+dTzzrz8fNN3VVZXjUWP
KvqJb7tTFr1hAOcWhCmLu6Iza6O23Gz6GVOsCTVrZVHWxiBc9m3oIxhZV5bbentF2cvVrl45G8sW
QJ8i6c4/1rxIZ8uueZqRk1W33KB+IDWbx+/UNaHIhePNQvw1Mf+EMxNSVspjTeYNOKWzSaXZG+rx
9+zT63fTuZX5V5xZMRJbnaqJgYTynZUc1TU0xLxdBJ9I40Q6BCgInYNOEb7vmHkG6jSxXCP4YeYP
SGUX4Q/9WzW9Hp9GNYNqAomKudwgEhCUDMEdO8std0q+1dIvp3h9UuLi+8KKF2WrmPhby/XsbtvL
+xowpaf/LMaV23Z5wv6OQ1j2pqZFUdcxjl45dvqdF9A2+eD947T72wu/uL24OxQNUqZ+BZun14k0
kvAxXcn4J4F/Zj/H+vaVLMb5wmXS/hoRfFXptWqm257pyo39JUjVOyRDf9wexzwf1xvsrwnhMReN
qhxqvWSiTGV9K7v44GfdCM9ojVC15Ha5DdGCnjtu0Fzs8qAMuU93JdQDXCnfjOXOX5McXRgHep/k
vBA2JqIUHyjlREfcYewQUnOORnrf/rTWJAQWRkA5bJZipzAGxVi4alW97poeOUC3paH4v2G4sqGW
BoBmsmLzrwqiQLg4zFJ26BBrcBMWAOOjchtUdC54ub3a12NwsMDNhy+ZpSyFMZjoQsm0AlbdetiO
2sbp7m9//3oQswLj3Jpx1n68wkVMdISnPRjp6Rp2J9CCfa7GRz8wX33IMUM7kFk+l0hXrFHa4PTz
SpFU9/9I+9LmtnGl61/EKoA7v5LabMsWncST5QsrTma4gvsG/vr3wHfeeyWIJZTyfMlUTWbYAtDd
aPRyDp/Rf6HtbOeV0WOf73XydntB12Z+KUls6Jl/T3qb5FULSdr82WseGRq1KZopwfN7W851HHQp
R2zsmZzazjRWFR7YVAAIYxqnoSn8ug9no9y07bG/v0sG8yWolyPMNqDNsrW4XmvGQFnTQ8eJoQWg
zI6fQUHp68un2+taU7gzQXKKpeJ14RIhKAJL8jz8aNEId1vCtcNHewxQlTBTJDpyZJWeMJ8LkNzG
AmJss1nMHGQ+2fRe9/kuHfN3fZm+3Za3siL0/SB1K14p12RuGsAix4HOc+hMzu/ChqtxsrvLIMLH
gLkCJVIk8GVwMGpUJkDVzDnMrE/JzkwUZ7JipBSBkS0ePghSDUnXehDd6kmMzztf8+HYJs9FrjiT
1T06kyBFLZYzsJlFwM+O8twf+s9cFdytCQAXs/Dz+Af82aW5kMR1UkMvAccLhvu6t/0xvpOHCncv
kgJnIqQgmMWuPWMYExwsiBz7ZTMhP1hMimzLSuIHUkCMbSM/CBw1+ajjihv6OECbxu4BBPGl4ZfN
3o73sRbAHC2+BWmCrSpyrOwe6mugGkXbFx6NunTVxGPL8rbvkerWp8DtBowO338PQAIS6Sh7o7lM
7o+LTN7RwQChQRm/u0mJPq/NmO9vG+JK/gjEXUjeglhO5D9d/VIJisKIimFEraaun7nFdzlGtEhp
+6R4iIfnuHosRvZQV3cHspCKegfS9wJZRs7nItHrJrOOJHuXgwh2GX9NjbklpfkDQDR3p8EhCjNh
iMhRIUI2/HKBemoxSoYKSVfvUI5/T/RFuxNYVWj5hQjJUrO8xmzN0CDf2mubfOLPXZcrdGFN24AC
gN+PGxsPbinmaDRGm1xLkdvMxhiwYP2LTlT4rSvXJwJLIOOgboP4Ri5FJeVkLIKPOtQmb8e84sQa
N7AZACmbaBNRsGCnXaNwo6vrQvEAaRGMq1yZbq5leOaXOB2jj30LGcrft/V7xU1DmZA4EsATeEpI
Pq6y3TG164iHVfpMmhw01Jk/pvdfNcD9wMcR1qKFUXakoIRw8y5GSq8AnFDWLgFTPZRWtulCguRH
ebdo2UghASfifh9UU6zif798vwjsMw9zG0jpgPZMUuAa4zV6a2l9mFjNY8VS089oBeB4/tJk+osb
N7afUxMcJKpEz9q6MH2IXCgmlQBEKjnRZk7aKhnKASHUFHRJFEz39yZhaXhQoHkWcQCcwKX5G5HN
zYEnQ6j1k291R67t58k3vO1tPVu7gwSmr0AxR50YvuZSTkU0NEVokGMAAnCodqSzn4l2aPtH210O
tE82eVnuY3fBgKJiKnglvDZEygEXLfbxKqOMetWixUY+gJfkTVvyoBge+YDOtuL+5ijs5Zkg6a7g
Ri8S5sUQLrYBBObKzwoAyN7eyDWNMIA1hoFRgpeJPCCO8lDqZHUxhaz4quVoZVPY6tpmIeQE5hNC
HjS5So600Ic5rnOU+Brm7nr4UjrYD0bsgv1C4dqEZslGJa5ucDCgFHeFCgWwYAtgz+UYTt2nJZ62
ef0z1lC8iOJdWn+/vWtrbg6PEPS34vUr+ggutc80mW2WPbRPT5yDPQNtiGXVb40QRbiwckWgdPE/
OZIGLN1IJ/BCDGH6jx13z+0v40c/Vc/Nrz/QAiTqHFzbFH0XtuS2+ypjhVHPfZiPG6Axqlic1rZL
4BGhUgKSVEOeb5jylI1l1w3hwItwxjxc1LSfHFfV2r6my+jqgJoR+B7kbS5PxUajgj4xG/aSJ5u/
Y6oaE19z20hqAjsLyowCq3zqVVrQKY2GkJRhlf1jjl8RwNPhWGMeK/vhlLvbSrZmOlBl1MmR3hQ0
upfLcTWjLYsCfibqQDiYfG/rX2xB4ViVLliBDPlAyfyvILGvZ+94b0JtW++EIPZidNnGLOfjskQH
w67fGmPwSdyfzLzaMWDVBGbxO4vtDQ5ZoYMrZXT8DBt5dTxUxZi8dHV0pHaXnuByKvXm2er75ykt
UcUlQWvZGPrvNz1jIMXIj91Yej7aRg+pa3z5gz2Hr0IxBCHM1cO8nqjXVgMMTh9MnxUHd3x1nG9V
pKJi/PAQsrdyPdGXgNYt5GMlXRrtwpq1CB7EmsBgHZdPFZ+/1NOICch28gm3NywzN2n51e3j93kA
RZzFwIS+lEFL3F86AatbNb8MLkqaVKDlFieH0W1HVGgCa6aLvh+MC5igJ8cL4lI3hjJGyT3FhhT2
oWqOOabA3fz+xjIBPSoSBwC9RApOOnlkcT0LTZs8NMlzSff05+1DXfELSBuhbIOmMkBny/FiBVb1
Ach9M0ihO7/+avH7m4zxYIR7wyWKFk3bEZt4ZkALEMkiq8Tvr/I0aJAPUwL3rbgeEzzCCHg+Uizy
UAUjeVyTZppDrTACx2VIR7/2/JdhfUnIe8Sf3ObzH+zZmUDhnM6WFNeVl7sR3viNdtQ63XfZtz8R
gKQuPBzOXfZuqHECXjEmc2iZ29bbzH+guHiFoqsZkS46mBxpAUVjmfPi2WNYz5H/4upvTaSomq4E
HJAAzXV0NMnjsSNtkd67ldOQEdQv2Tdt8Xb90qe+h8bIvOoSf7RU9NgrF8K5wI/cwtmZmGaa92lL
x9ABcU8x7wB6HdTpZ9Lf/4S/kCP5prnKna4FdnqYu94z4e5jmwxfEq/d3dYA1XKk4Kalk16W0zKG
8YSEm/5it1/K8fusQnFas34LZDK4VwTdppw51G0AIA0dIlBwvy/WMeoUV8aKh8QMDfBAUWdBLUdu
ZquWKaubZJhDk49+p6OFBa0f3ffbe7W2CEG/A+gjxFFEhoK2Tf6vOZZLCurTT1WlqE6sCUBKD/lo
xDcYDpJcsJfULSmmdgqHBOFll+zv//3nn5cCzNY1hqxauils5s3iBLkqwlyzxfPvS7ZIUvTZLRO+
75rgA/ajck/pY11vJ1XJWSHIk9qVprayaYZh3dDoNm0BDr1XjweFhQyo4pW5LgizNx4et9clgtLt
Lc1Nqim0gQDtmWkQg8Uvdz4RoNjPg0K91nQYnCt4OQHo6hpRd6o0/Pt0xukv3+v8s0uOtalwKuIE
pIAH74v/ipA3DlML3ey54xQuXboH1NncYzAwaKunoj7adupPKpVYcy/nAiUv1pYm7fIFAu3xJyue
pvRYNd8LqrgE1ndOcOOghniNCKxxx0SvLJlCzcOljPElMwGWNkZO/sB+cNn8fzGS/aDGHRXoBYba
VZvFQoiUDg+3JayeD+Y8kI/CbDiGuC9vMzA20LmN4QCalkxPaEdonpHmLYJIb8snZ3YosmxkPDgd
9w5Jzq3DbfFr+4jgH6lJdGdfQ4haPEd+f8ZYchV9puTRmDejaq5SJUIozNn12VWYwEWDLglp9Z3n
8YZ6nz2MStxex5of/ehmREOjft1nbs9NabNORxHB+d5tBqIIZdfqB+jsxair2KVr5EM3mnhULwNm
q9GhZzU+KDfK4ciLX9zK/Mr+aQIm10nvb67yMP6IYg+mWQC6LOcNKyMBmYq+kLAHwlyA26h4mW1z
PC21pgJ0l9H7RXZfjFqCuBIwAoCEEcd4fkwaWo7JjDKMO/Jd14GU4BXp/h1Sy4HVbnq6BAUcrzF1
fovksgaKD/Jog0li2pYs8k36Xk/HvvxFBkwP5Q9No2LIoGuWgiEYUR5ANH6VenRrj5etgVGlxdxH
vRNUET0Zgx3g2QzQ2KOZ7jHrisgUCIA/LfMhb15hvIE5IywwXsfxAQHJpi5UKWtdGKjsYAG2juyE
gW4GXOTSvjlllIPRkYhXvMmOXur6PTkQbXpl1btWZq/2sG2symfOcW6e0+p9SRhae0e/Xtp9ZHiP
w1D7WhuD9vo0Ddmr29Eg7iaFv1w/XmyfaIPA6KqcOuvyEgS1FMfbZH95buLz5YX0n5am2YENKKhB
BcSibWs+RN0vszwy47Euw2RO8BgvNzptt21hB5YDnpcq8pGlf7Wz19sWvOImxMiDyMsL8tSPWeAz
/Ytad5ojhtmHsev4Jw4476Og+djaJVd1NAivLR0Z8h0Y+xGhKXrppSPL4lGz2g5HVmtdfcw78B3O
2cgfLT52gbvU3Rc3H+pPreZpCm+/KvkDQhPJS0QXQsfPFmnpuUUz1FjCyQVSmE02lL90/KVs490E
sIulvdctIk+O7B+andCn71wVIEuaZ2adsT5M3SedP/1z+8iurnp8HSQTQu9REYJpXa6GL5o5kZyi
nlJZXlAOeeKjP3cIwICbHoAXGismPq5URJIn3yRTo3WTN/XhBDjKuUh0vyToSEB2TrFtV0GgECQq
RchGCcYD6VIWjZp5P81DSJvRDoC57j5h+sHwXS1908eE77Hfqj6l1c0UOHYYaUEF58rXe8XADNvs
QzofOxMEfNnTUr11dz84xNLOxEgRDSKKftRniDFKa0PM3E/m77e1YuWUUMSDdYm0DJRD0vHONoqa
0qUNnSX5a1ia4lNZLzQwvIh+uy1pZcswkgUWX0xGit4XyY5dZqPXMS0hKbJ/Am/qpDHvIZqK7VgM
KszHlVWZaPxHtx3CFTShS6sq04U6cWM1mMd7rYbXonggzpfby1GIkPMMmCd1MlZBBNUeO1CmNfRl
Us37rsrQgeBjw3BF/ufSZBnqm0naRHXYpc6EXAkbtzUtihcWLY7CiFZOBy7BcQVJLwaLZT3Q44Z7
fVW3KOZuF/fBWg7deJiL99ubtmKqaBbA9LJoDUcgK+kAi2ok6OysDb2RWcyvejofBg20ExSplKeq
T4qDPSyporHjOmn+cUcJSFlUkpEnlTxExNmQGjEWV4yPGNuoo6faOTkU9noyUW/pv+XpKWoemKsw
LlO+uoRcgG+jHIJnwFXWYxmKiWt61YZ2n+cPYNFdAtdxVSH7dbgLnAuYMOrJYhIRUc2lmjQOWOkn
e6nCeOi/FFT/Ouo0GI14EwFWHO0u+SYZ6g1tLB54YA69faTXOqqjWQuYwEgaWXjeSaZGI8BQzmRi
YZyNm5zEwPgg/v1oSZhGPpMiW5tpsKqJycJCryRvE/Jg0eJuby9E/NCLOEMSIRlbYtnA8psoC232
D68+DahUA+9lbw7PQ/yjTkLn7g4dSaCU2ktqQ9fwYGBhYgQedXztXhYj3E3YNZgb1AIjtyCFv1SM
xaubzu0hofqnfSoUVnWt3Jcfl35+1rulm3N8PNefON2M0afb53HtkS6/LxktAPJnMD/gPDT3sfnC
7QPLDmZ9uC1kVXttJJBA3Y0/qXTBxranxVZnsDBzHuP2yJMn21IU91f2SeRVMXshGL4sV6zzLIrs
Sq/M7SxhIQFyoz9mCrVd/zzquWj1Qa+P3DHdZpVpG1rOwhnsnbrjL4kqrXLttOFXBKrmvxLELzhb
ANPHER1/jIWFbu/mAq6FJYc6c/bUjo6cM8W5ry0ITb8oRqH9GwGx5M2SdLCrDuWnsK9cfzJysGoH
tw/9upYLJ4k0rniXArrsKmIkUeVO2TxjRXn0NHvpt3hhx8gagG9NnrReC3q72Jt0eEyotqXLHMxN
9ZzaveIRJZRL8jgXP0PaWFAed16VExYu1pgHaTqf0DW67ap+7wBJDy33f6ftoriSrlGYP9aOUU/E
FIASuYISAKivq3UjC63RCWevOCRdegRRwK4FJitf2BaEKM9zwn3q1RujW4J8zlBDzk4JkGdJm28b
zCv7tw9kxQopCCLB4Wihcf3qDhkGr7MXnRQh5S0aK0IA8W+KWlWAXHHwkOKhlmZRgZsuKVbvVKDz
cpwCLUlH7oKB4ZRkn5LSDuo29/vpU5v/dXtZqwLxIgFyk5hDllshMH6jLWzMWAiWRWfs/ITvGsfz
0+S5NR2/qwkyCfn9Dg3A9iA7B9vMyrSMplXLmPVwB0ZzGIotpzHmvBXpidXj+p8MufU/rvD46W2s
K0E6zU0gIf2RLioCrRUpAoIRnZ+YARAJm0u34y7IwtrMKcO4/Do3X3P2lutvtw9oxdVciJAMMF1M
J6eTVYYDOfyte/vbX1ctQPz9md/sYUwRabGARD/aaPQFBZiWDQpftnJLXixBul2qUc+o0UBIT7/2
hO0NlgNjiwexCsNXJUiynqZt2xl3XBlag58YmxhthPkDM1TqK05V8okX65EuZDO1jSUvIcZehiDP
fzsF2CotkI4mO6S/t07x7jTIHYK1zp2afWkXvs325QQO5erkDVpQIPolR8IW39aOzQI6uuo7HjfB
NDq+5+UHnk9bV2/8GTjE5YPOdnraf1ko3y3eFnQivqf/DeAQv8y/FqBSLvUSKa1N49BNzMkmA2eX
a/0m4195Gft59omT9xmJjb7S0dHw5iXPhKpu3xUdhakhsyFK6Nd0Zek4g86clbXoMbD1attZmWLP
1yUIdE1dDMvLycbK4mVtW3kd6nQOJhczgqpG1BVLwBr+J0EKFWPMe/PKSeuwol/GaJ/OXy1te9vY
VIuQvMXQj47ntkUdUvdd149tubn9/RX1v1iCkH9mzGPfkprk+P5EnosJPbMPfNnFvcKahXZL2n8h
RXIZxLaG2dRxFI5hPyGx5cfRHrGQb9c7TZu23vB+e1Wr8oCOCB4/ZEqu2OtpTgqN6HqFDn4W1HHh
O1VI7F09RRtde4rvntC30FKN2wmjPYC0QffY5SZayJiY/RRV4bwYT2b3vWB3l9CFBNT+AdoJtmm0
BF5K4LqBZ2hc13jUHzPH71UtaatqdvZ9aQU9Jz2mYCtYo/XNLN6rXBH8rqqZgKwUGC14T0vu3CiG
ZW5aHQoAgp1q+JTqfxUNig2q5nqVHMmbmxMC4DSikAMPlzrDvhmeIvdlUbFerSqYDRALHDdCO7kD
Xcu6HAA4dh3mto/qT7ccSurX2VetChbVGO+qlzmTJZkoZanhxRX2LuLurmbLZhjzh7Fz7w9WBdrk
f5ck2Wi51MxNdSxJi/ZubflzuekzFaS9dD6omVloNUa/H7pZMNErN36VGW/isffMk2WMfNMbjfGi
mynfg8a3PCbz0NwJl/MfgQCXwcJwzVyBA2PIWlsaFKROerGxiY7Z+js99IcEQdktoIfw0JbrDzl1
aQwQWvNUJ8Yr5ShnaaXCfcoDD/+RgfAeEhACo5Px0vxHEFRFTW8Zp6S2FgBDmPOvipXWHkg9Q0DH
3nqy8gm0MkmjAzgcDdBWBFcXu1aj+CVyoRG/xAWTHMC9URtDOUfGmUKVkRuF13ZhihJ9pZcoIpZ+
E2XbZP7aRk9LvKfRt9H+EdUZWocPk4up6uyzO74tfeJThwUFGj8m85+5mB8YAKHq5tkcFak7YeRn
t43YLV10MnlgHQDHkzwrnOSmU9SxRU+8AtFv4rfesKnibedtTHLf9fyvKNGX5cAzQ/DlwXStiaek
YaIGbAOx8pWqmmM/EjXSWtAQjaFnmKaH1ixJAKpmVVKXLT21JGePJDObnTWM42tk93SLRmKD+0PH
0tYH3StBbnuyHzPu0l1Xxbpvatw6WovX71pE0y8z4+22spL4S2w76a5uEMrf50Rk9ZAbfTq3Gnt7
6Luw7ra1tqmcQ58rtlys+HJHLjRQBhBKCoPVqFx3QDX4WqV4D2Z+p+qKV8mQ7M3hrZm0BpYB/ke9
+sGM3h9VHf7SFfLvVgEkHVEwigeW+PuzyEvjPBuHJusAW55ML5wR7ZQhne8P3gRey6UyNvOovXFW
tIfbwdH14pAjEEPaGDz8GEi+FBx1vDPayDBOprVb6kfEe0pKHCmcEIYg3rco8aNIIKBgLkUsKQq1
BWpwp2zcV8mGq97QcuVDCMCsgGi+FXVsRF2XAsD/yduaOuMJXBMdGHuj5g10hEnhe1WdfzLyRP+y
1PYvzqNqN7KZ7oFR0b9kNgOuTuVFKhSJNQeNESqMVgKJBouW+1ZI72hT12jTKTPzYVMPpNiW7ui2
aFOZ3YeWg+sbxKzJxk284TOGijR/6jsLYbDT31kjFFtz8VOkUMsCH7PekHw+Le2D5u1i42ioSgor
xwvfilgOyB/orpXnxjLeJXxqIYKXLwZPfW18v62iK2HCuQA53M2XLKakhADrM0AVe/OACpM3KexA
sQpHinl1a9CmOYcQzfOzFkCwd/tCcQP9d5ccyYnYHEes5+V8cskPloZ2si9VBEpSJu7jrIUEYMIJ
S5BzSUnUA2x4Iv2pLfhkgrCJsclHq175u7G9+JfdpTHoP70lmJ1KX3xEWioq7WtngkeJaE4GAx6K
AHKZzMD4Q5L2xnCaJ30IvDg+0dZBFSuq7t7NC0FypYwvy2LlkT6cNLqh9YYXu9lWBDfXcQMiQNQD
kCrAgq7qjZbJZjwgABA7cR+J65JhQnbXm6+DKvex4i4uJUm+v56WvlqMtD95+l902VrJUze/6eXO
Qh4m7zaNvU/7xwLjNrfN6lrjL8VKXhP4TwOIzyE2M6zlgSW29YgSsqqZdEUKGHqBkIeueFHqEipz
drERmqTmSJvhBHpTf8m+MtVz+9o7AGfkTIDk4VjczktbdMOJ51oT5LU2BinIA940lk/AVDBUrIfX
VobwnuLtDUMDzrJMcey64KnL8x4LeoveKAvARpuj4S8wyn17J6A8LFp0d6CVT0y3A+1E2rx0BvnM
4uT6qcJDv9knKj6rlb1DzQv1JzwmcIXKZbV6ylnlmLV+mrpjlu08J6Ddjr/f1rMVp4CpbBRmgQaG
6TH5ftAqGi8l7skTJ4cme2L6RonFqhAh3xBdTFBMs9F8mRd4ZwQpWi1MhbWoREj3A+9YX3pM9HfO
T/mPMXtoVTOlKxIwmaajL97EH1dYriDc0yqjKZdTTjpzUxb5Q6mjvdW2VKiYq4LAhgKYK4FkJpeI
cr3QvCzny8lt64dF15/GmKV+xm1V8LHiQgWsM3JU6L+A1RiXtj9YXQyE0g4rSuetu7x1JAr0tHw2
k1qdfhVe8vIlgEeXoAMD/QMC2qt3XpR0U2V4VWhnmR8b/1jR69x/s4eHtIoCp7kzQQLTvBAnl4fG
IV0q1kDcsPywi4cKbK8AeL/Xci5lSDq38HIuLF2rwlJ7LsqDOX1O7mTMu1qGfnlEM/gQyyRBslKz
HkRWvJsV1n/t/y/XIOlAZtOm12lSh3zM9oDBjkBScXuXrp0YPJhIPojmD/Q+yc8LfbQzk+Hx58wT
8Tlm7eLYmPy4dnaRicLKbWkr67mQJl3WZh/N3dg2aZja09Zxs5fEUo54rqgy5nyQpBIvMvTKSjfz
OIygJkidJORsU7noPn61smAgftO98vjt9nqunQFaLxG1CyBIzArLPZ6DGMZvEidF4wbxHfuxrWPf
Ubm2tU0TLgAgUYDoQCRwqWXmmAyd2Y5pCPLjz5aKyGN1CWdfl3SYYLinyyi+DvieV+7yF1ppLxGJ
7gS5E7aC1lH0uGASwUTPm5R2L1PeVfNE05Am+zl7iouHrMz8XHtq+aZ1FI3FazpwLkzasqQZjcHp
CF4K5vfJOpFF8/UiDfIYOLDW31GXKMLd9U383+KkTcSQL0a/bCwuH+1NFMV+hvRcqmqXXlcERNUo
dqPRXdY2BlzFGCFPihnyNn+rs6Z9dLSBKnR6TQraAjA8gs4PPEvFWs9izrQe9MS0ojS05s/DHHjO
t9s2o/q+FHIuRtSzMk2zkOnkVWff+0L/67aEtdM4X4Hk00hlzIZDsYKYPZDsUJN9Wik6tq4vZ+Bv
CGZOBB3wNXLRwhnTZmYjDrztv/Tlk4C6Y6bu26BbMbs78Ws+TOdcmNjRsxNxLQ0v+BTaTOxpwys3
4L9ub9iauZwLkI4cEHvOFKd6Gkba59naxNmMQnjpsxo0U0nqp5qiO2RNBQBRgJ5lBFIAb5Lk6RGn
Jd6fSRg98u9KOE3V1yUF00lfpXkxJqGhmf5L3aiC2bWzP//1knr1C+MT9fDr0wGx0rBFVjMnP8f4
dH/WAwWes20Sx3Z27otZMgxJQdBp0n65O634efvYVRsl3ZSZVjppZuL7QB5sxsDe3v78mhkihQdm
BXAEXQewTlVa3HCLBJOqzgaTb5uyQ++hoeIwXTsOPGKRZ8CUBUIZSZkmHsduPCZJmLl7z3uk5JNB
p72mG8Gc/b69ohU7Qd0AI03QXMA2yqFFlYEjOTJ4HJYo6iXRtOO9/kjm7o3WIL43yAOgFTNFyLSy
i6BEAwQgEqKiYiUtj0YlaRrPi0Mt3mjvbre3VEXRFTUQrCOoIKJoiSBDuixz5vZA6GvRWmfFbwxI
PGRRVJFWJKCjXgz6ocMNTaKSRRqGNmmpWcVhlD7Gj96scMbXW4S46APgB7oG8GTJIPU5dTXb1Iaw
pravxXMTuO74JdZVqG/iZ14+kiDHFq02YnzYk19kJmP2pDtAQKhy13hhczlukMdu/GiunH2rj6oZ
v49E3LVAgeRDBV6SDHJpLWQk7RyPYeq4fmRUfkK3bv8rdY59fWrjeav1S9DT3W0tvz4tPAAJVA3V
MlT85BaMYsAFalrTiNHbBbRu5SlJ2Pa2iJWsnZABoiq8PNBcK8+SuDp3Up7OY1iUox9rQGisAlof
qqoSE2fBUFZ+Grv+jAlck2mKaO2jZiLvKx67Ag/MAaO63HUJKqW+wdhMH7q9/TynwLhr3Q21S6AG
Z492MlQ+0Iv8xjC2vCSzH7dIW9pM25rgwHXq+u86NfGfkw2GYhUeZk2VMS2GQStRqsRb/NLlax1n
1WI1fRgTQwuYlVlPSeK6fhe1nmIX1rRZlJ6RIcO7H+HkpajMNYoOMDwdiEk3VQLkkGVXoEdfRW+0
pk3wXICCEhX3K4CmxB2KVMv0LmT2/FAV9BPVCkW0v7Zptv5RTsdALHqVLleSOGNL7ARDkZq1xciV
P3a5X1QKlV1bx7kQyUuCa7lFDqvoQ684jvqzqknzOjEqyog4BweZSkDnygdPeoritA7sMMv1h+Rv
TEP6S/qzMp19Q15pEbZurLhZVld0JlIKL9jieLwmVEA/UuCB0S/MUDFlq0RIEQaajCOAvWFVZHmm
1mN5J+kRIuOLXbOlk6+jwYzsDN+Py7+Z8atW8QKu/n5kXWGNmNnHXNilZvUw0s4kOTBv3CnIMCpV
qqbgVyXgvJHeRTwMSIBLCUVBrMbmzhBm7asXRNV9tEofGwS0f4w4ip529Ehffp52rWMmjTEgr5ce
mImxqxZDsMl4ZEX0lhjZz5waG4VvF5sue1cx7CXALzBPJzuWNDbtpGMeZOZ7b/4GAjWMcPh5bPpT
Gm/T/nvetAez3d8Wu7aRAuMTsIuY2UAu5nKlk+0klGQEQHDFKfk589f/2+eF+LNYPOGY8x68BfaJ
fuH+Z94pRqXWfBhiIxMIn8j3Xo3z9wKO01hgjHr7V4ph18GafSU/ympAcS5FylOgp3CgnGKTIpcX
PwvNNB9YFFtfmqbVXqqFloENKkwfnfrfU69LTrrB2X0ASR8aKWBFccUhir5i1zNLsPf1C8Alc3P0
i52lqfp81nfyvwLkvhl3dConLjC0WdmbTN/o7v6PdO1sDXLfjObEKZlnWJXZp1u90zb13/dr27kA
6ZyQ7AO9YoM19M679R4Zf/J5DPzhtkR+5wo3uc3SXlssjMPHB6rj5ndVed612EJELwZ1gGINpIJL
a3GsPKWax2GMyfeYx1vm5ntbfzBaBbjTmtG7oBtBu/AHXod0v9gTmP2aAd6TRC/pI6n/wHuefV7m
nzVAE/cf70lc9jhMxb7TvZOd61tS85fYwnQQQOr+4OQNtKdh2F7glUo3mleU6FAr4Ty9Q9oxBGWq
W19sveSdgTwDfk3gPGDsT35Pgms4AvSHh3Zbh2Dk4TVrH4ameSADYEDKP+lhIx+lMryXsBxJD7p6
mbQx6prQq0xgiI17os/HslZlZNb8GrLw/2sAk/RArz3Nsvu0Cx2WBY2JIdAXr+y3SaH7mRk64A+t
wyX5dvdRYUAQQRsQhD5QTi6VPCmatqQWhJolGiOfaP379vdXjAhoC47gSHPxIrCkK2caceXoA5qV
s6IL0uZHZ9j+rO3G9P8oRzjUs6utj6k7xdSoQ9PcEdtn9jH1AIylyPmtuGWM1oGpRfSbITqQ4ufa
sCLWNFMdtkPQ1w/Fso1USGXX6RkXGQY0nQCcFAO7cmuvpptG20VQ7QIQbxb95FYn4DDP7V9J9ZCq
eg5XXM+FMCneiDJSkMWFMJP7NQ1yXeEI1uz0fDHS6Zs8zeN0wPdp/eqx77w5xN3vTk9QwFA8n9b0
DN0LgKrEQ1CEiZfnDzqgWo880oVG8tNJu6BEvSyzNkb767Y+r+0Y7nwRsqO7+0qf9XqeAQnUdWHU
a74/5HdCsIvIAoURKBhAnlH8kwGHMJhrLpWX8XD8ptOntHq4++cjC4eGbfEWuGYcyaF4U2lXYEs4
JvYPx/z6B5//SImjzfqabTPtEdfWmTeHcfq1STPgOf2JAFyTmBhBn8QVwsWMTIxLF6D3jkCj07Tt
3CndsHCz0t0CTgQAhgOKFqM1huSGXVrYM+uAFVsNHt2lZvu5ibqvRtK8zKMTOClwPYf2GHHNR8Hx
iZTub47EljvjZVAthwycKnphP6as/V2bNqDBVayvKxp4/vtM6XJNYkK1MTHG0EQujdS1r2oJWhOA
qrO4WOHjkLO7NCWzd+x5rvkYOprj5+hZ7XPFKa64BVS3P+JntDVdpVOypmLT0Gojhh+BwcOt5rM7
sEPT9L6T5Ojl6+bNbb1c8Q4QCPBf6omBaDkG6nS9LLwxncKoBR1RNyzvk9s4QYrRzrmb/rktbG3/
PnKrAAACicIHZNzZVRTrdZKDdBa8GqCfPnqVwtOt3EFYh2BnADYeEJOF+LPPG5FVA3PUBbB9vS2z
3aRtTFXGY227xIwkkosCvEa+5gyj7l0GzpmQc3pyEvY6ZFMwg6RhrlRJ1FVRwD1DazjRrwensk5z
MRPPxjAzs2/NkmLGqPjizu6hH1Qzt6vngnsbPWigWbvCcouRlow4AcRwVxf+tsYft899LYATyDtI
B4umb2QNLk/GM+EAomGawrwCVBYZpueZNM/UiA9Noi8PmMjYjTR/sTJjzwt2/9seZFjQbcRyBNlo
KRGWV8WEaq9AHtZfbetTprjJ17QOdQBU8hABGwB/v1xb4WSkZROfQtAd+1Xyk5in6E7WuI+7T3As
we/gGkSrxqWMse1Kjjc8MKB7e/OuIZ19+4DWdO38+9KDtF6Qu/LADY/0RPaw9AywmfnPKR+/eKgV
3xa1pmsY56cfEO1i6OhyKVU9FPGyZFNoaT/H/KCr5j9XjwOJaFExwuCGfElhpHEmbufBQoej3j4Z
6Wno/kChRK77XxHyPaMlbevxHCJKLwOQLaD+FSq1dhyCngM43HiBQKekPeIa1ebe5qEV7Vz2wnUA
ix3I4fZBrG3U/+PsunYcyZXlFxEob17LSGordc/MjnkhxrLI8t58/Q3OxdmVqIIK3ThrDjCLSpFM
ksnMyAh0ZKJGAjSICdzWpRGWOtCm6/r51BsvRv0CuuFmC3y0ttY45XVJ4IDd//dYODuQ9WauS+h5
zifw8JGwnz7cHsFamQnPJ5zH/99qp6Y/J7CLDktWg2LUrfMvIyCoUWa5UNjjtRlo3VLEyHvP992S
OtE4FFWUF0390ky+vrF/VgYKFlYAuHwpWQfVk8u5LCpzRlOysYC+BDk2vwvyJr491pXY68KCcohN
fTtCtBAW6mbXNiEjH6j+mCLE6YM8fRy1jQGtdNMBaXs2IsUFEwI8HBU26D1ZG3bzZy03d6797KU0
sJMdTZKwnF9ZN+8gfRHWZsyTFtTbNNDsPRumfZGdSm0LcbCyLfCKQfzsoViKlillll1oWFtcq3Aj
GuVj7paHzvlS0wK4zOyf27O9tp6I0iUVJ5rfwVt/uZ7wK83OLUjYdM0Q2nls8X7jGFzZfX9VhMC1
DzWmK4RR4oN1kbmIVRjxwBzxlJFnrSk3VnFlGOCfk6wOeNGAGEoZxmi2CJZa1Dcm8T0LyuHLm2fp
4vOKT4qpcIWb8QG4Iha2+zLbulrXfj+CLRsFDoTcV9iPZhomm5d+d2rnUOz0NwohyVsV9Gj/fV76
29nx5IrZ5HWFzzOQHWlHCDRvLPLW71fmP6ugGlZlFHSuixfMXxexVSBb8SIUuiWTsQfMoK4usGYh
RTVOCcjbk3DyAlE8dNNGQn/VBNi/kM0HZRJerpeTNE9mOc4pHn1NxfcFzlUwSJfvyFijWo/4EGq/
DnD3ystthiQVtzmDjIodJkGx1RW+tg7nn1fCJ9ZZ2bz4ZDzpLCqL8D3bDLVjAwIqKOqjIeVyirLB
7bXRSBFgdiBZxN8b8cbaEiDRDi16yfF41dnsJuUCoJg9nYohhB5lm4fL25v/UbFBVs010JAgi66X
QxiSiabuuCA9YetB7CNIf/NR4eDhDOU0eRQBZ6N832NWPzjddDKmsCeBSDa8VB41SmoCTW+oN0Eq
GswCrvSAs62MJ6EjpgwrTNnTYnZBZTahyZ+88kGgqSqdNsp5KzfRhTllupAvhiQppSM2dvhD+96C
Hdx5z4yBCA2XMDLsV61U2dAMGoiZx1OX7ZZ8n3y6vSAr8QQ63LDbJFEK3kWKz3ZDgcbXosaCTzp5
QOLQPaSJ1/42lsoKQd5AkoDMOXtgS+nES1onG6Cu6y2JNBveM5KmRZLEKwuW+sSkk8zVjPy3pgcT
OPpvD3DLgLJEed91NiUGkkEvs/GQTHfv+DwkyWT2HpeTWiMsdB3RZ4pnjDuismJ9NuwNj5a/79Kj
MUFnBoxLj+5BjztSD4kZq9lNQ9yI42Ts3zMGBxG6xAdqKihl5EntdY0HAaP6mZGjHd3+/NoIkKbH
Ownc7cDVKYc6sexuzIdyAAUzf5wGtLYjXOfIm01vzvsgpyBdGdpfkBtVX8dNA4AqCOL7U66VsZvz
vYa/p3krIbPiUWAntLHiIDGR8nuXK+LPLS+sBPTp3dEBQZahbSWXtgwo4UInDGhNZyYMQOxu9ChY
1jac6u+jTvEqxAlIcCPwgSywGjAMrEua3ocJUSbxbL9U9ses/WOPX/L5oFl9wLo6mLs0rNos6Ocm
mmkTZ2+H3SBiAVpFR7ZWoiGUywAJqILMXuUdST0GnleHjr1R2V1xPbxobcm8KM83NWgx3L6d+r5z
j0ZlBmbfxEVpvNqQRrjt4SsLhrQWsM+IW9CXqA5EG3vfqrLaPea2Hep5HWZT9/ZjDE9nE4rkaHpC
mkkJXSzqQX/YF94xd6qgzM0w0zYqd2uDQGIOxxganEA5pVgwuT9qROe+7OWWbSHD2096hO7/fV85
yFxSUtsfhH+05rDLovbz29fg/POKM3HNHca5w+fHKpzyIuTeVpV7dYJccFtLtW5Jkna572vWjVUG
bphjk+dhngO/t9ULumVBuauaZi7H2oCFpHhZ/sEz+/YUXQdHuGOh5wg+JJTP8ExQBmBUbeHRBJ9v
xNNsQb+45v4AekTnJ/f6QwPZDN16z5jOjSqzBowx+o6b1D9OtQjBMRcWW50Ba5v83IIya11qNLNv
w8KS7ZgIeXvH3x62ogYj2wxBng0crbo3pkSkbYsS/nE2tcDWABx+c6IB64LDGJRxuo37Xr1TzBLR
UU/d4xiW08eOfbi98tdx6uXnlRulssfFNgZ8vgD3iJgOiQ0uo7t0q993xX/RHIeWf8muAWo/ZYtz
ZprZaOX0CF1Vgz/bxffbw9j6vuLA5VIAx4rs3nEBT3q9M9/+PsSLBghjpHqQ2LlC50GaDDfR0tCj
O72KIBdvfr9dfl6ZHsGQxSgGfB4MLX0feEtkvj0avRiAMkHZYGfW0sMCeiP6OHt7ywAGgLABuQY4
K/rFLg+QAZkyUbgdxT2nBXdWqm1ccituKqkBEZPgX6AqUq4gjxONFlNDcP4VTVAwO8rL4tR2ZoDq
0EawuGoLGAJ5m6IWqT7WdYdnYCIbEe76P9r+q21+GIyvZAsOs+axuLT/Z0VNaBhQehjbHFYWL4+c
wUc5+h1LjvsImw5nOx4Kyvk6oW+Cm/1Ij5GT96HXbRGRro/gv+8rp+tcJbaWeAMFA0oSsAdzeccF
YUmqUzQmARAHxMKlU6GdiKQDuiSOBfnuJd95dPvMWLkdzj+viqlbrdXSMcXRrU8Pmf2D2T8MshFN
r02RlE4EEhJc9cBeXI6gzbqqNYeKHrOkhCyX9sTAbnt7FPKAVuJ1VC7B2QAEOabKkT/hLK9hZG5t
FInvH+sUXUGLy8Lc0WO79PeuwXZgF3wjLShyopI7D6Un3M+omqp5gcnubTboGJNOrLCF4qwH/n2z
ONXJRti5OrL/DKm1oSWfsn6YYIjwV2N8Sco2Mjsoq43+kdCtA35t00slwL+MHuggU3zNcEg5Wzqc
2exiJx4O2fIwu79uL9WaN0hNSKDg5LGiPndrynoQxiGIWzKBjA304tj+toWVKUNjPcIRmSa9blfo
qSk0kpXO0fQ+ifpQg6EtSb4IwgO73DC1MhiYgpiWpKRzwV9/6Xdln3qsKQbn2D95xgd7S0h1ZT1Q
PcVUAZbmXOuctbVHmGiEC3JTPeL5z7wo770RmkDVxs3y142UDeTI40Uymv7tRbsciOF2ZuZVo3Oc
hnIOikU8pElx3ztOlKTTj2kctTvM6yfDHqPRKeLbC7Y2TDR1IocHQpRr+n9WZDPIxRP3OEzFfWId
kme/3LHcf/s5BM0mpJ9l+HWdHwZG2mr6EmZ6fc/ivt/whdU5PP++4gz2OCHDQrFaDaiC02lvt3ej
dtLm+7KuApZXwdAf6BZzycr5fTEouRnOTr6ldUpBGwyKHB3/H8DIxn9uL87KbrowoAQ1yIdNZDBh
YOrnUEsBW0VyKql4AHgj/v/H29ZWNhRkeACbk1pkaMRVQhzhNDTRHWwowo8O+VbzrXzn2nDAHWGh
UGCCPUJNeRTF5JXopyQgSnOCin6y2RjY9rTTs2KXpvXu9nDWVufcmuISqaBeh0clOTJD7yHljfZy
lj6APnZj2tbsICIEpBRsX1KW7NIL8iKhWkZtcqya5a6v2keORvM026qur00e0KVoz8Mdix4dJVVZ
++a4sAbDMXgWUPSNHpEGgUA2GkA2DqQVPwDaGykuBAx4j6tIKOKMadZaBPQ1Vo1sW5j6X9+8MmBE
A2UNGrKBlbbkjJ7tm97PXF5auX9kWWT7QTHH+ry/bWJtDOcmlMV3i9qweVUgo/OSOGBW3vCtlc+D
sEZ24KNOdM2Doi01sfrS845g/rtryirO82QjPyjve+VWQLkOhS6EVlK3THkvLQg9pyHBg8a3SOhb
nyrnpXR2po/2r2+0fW432zLWxnRuUP752arwcpl8y4TB7kvLshB3wIZfrWwUCB3jaEJNGwT76vZn
eOhXWleAJgEUJeTgpwExN5IJa2NAkRCyyqizAeemBFHDKMZiNE20+d8vLnAfh9tetbIHwYCHOBcR
B7rT1Q4/vPryhXU6O01NYYZ95wV1Mh2q4RcxK9kwt3y8bW9tODKLL5uLQFygHi21PrUTIEMJtF0f
oJNr3L3j8yBDkJ0+OClVzlQUhflk9Q1U49zfUycCf+Pnry04vvvv941Lj5ppnrOBQpUurYY5dOYq
4nSItc5qw9sD2TKk7JWyAH9EnWMgKAx2WZhnYTtsmFghKUb7kBRlBqxWqlIprmUsjsfdFiQf5cR2
rVs95inEiyYzyj3jMSvcLEA5LEIrUh0UKF4kuo9M7Iwm/ttD/ZsJVc+Fs9+hPkoEY725DJSdLJe0
x9ZM7TKGSN8L9NDBVZzZaYyiQ/VgTQjCvc7+kjGne1jAXhtUzWz80iCdefsXrR1U5z9Iuf/qlC2p
W2JicHnttDoJuuwjuJMZOxmS7ApQ/3HZeJipwt3yCQgkK0rmutS2veKMKxFNFq6DjeFj5cF+8Q3w
osDV6w8Tmv0DqxravTuWVah7Ndv1qV8FRsndcOn7IaibfIq0tqojznoe4UFrRULw7AGFpWbnW1tN
WtcrBgZnkOiBQ0WiU9CFdrkNGuozkzQzPdKuaoCL0PUXmri/rZIU+3Zu/B1vsiagOisjzW3+DKT4
ioY1dljc2T5CsH36dHvB5N135UF4rkucMeRu1Fx7JwS67sH0e4LA3Iudja/Zwo/MTiPfrzYyWasb
88yUPODO7hR9YE5KOpGcatdE+PU9AUKPphtbc+2UlEUDYAQAzwGI8dKIOy8aG9uFHtvCCO3sUBZb
N9eWBSWaIHSyKbQa6HHoT8McC++f2yuy9X1575xNU9ekIskcfF/7nYvIHjaura3PK8+IWXNAftrg
8wVF/j60qo3H3ZpDnS+A4uBOKzQt93R6HJ2HNpv3nUXDVLxk1hbNxtr9i5Z+ZHcBYkXRQw70bJ4K
Kqrc8Cg92vSJ+HejLiKv14M6BTvxFh3Gqi14FBpdkPcF0vTSFjcnDQlxi2BQyZOfoHGoeqm6GZz0
emy4GwXI1RmUpIQSNwqqZWUGqzrTfJzd5AiCpxjq6nFl0c9JSX6NrN7f9rVVU3jegfoY9MRXGUE+
1H3BLQ2J8paHJns02jk22GPGt/BaW4bkn58t1miDBNNcYMjI7jm0RbLurrQ7kJdvXAZrZ4wPCCzA
9EBgXj1bK4g1Wf6ALPNCkrsqF09stg/tzDaWaAXJDSDsmR3FIcYebybq97IC439MUv595Giv6g0/
NvPliXAjLN12V7bmrtO0fWfmX24v3JpDYt2gEIYbD7Vq5Z5lNskKlD7wIEiHoKjGgFRQ0SOfMuQK
iw+3bf1NPat3xLkxZbClM0EubnbokRVOv8ssiyG2cH9VwuvvTTrwfV11TmjWXAuJqaOPrQAZ1MFv
5PEFjwqMoSuDEZib2J2N8hdP3M9Ezx886iBEWNpH6hh54M+Z8WjrqLhDwULsuozYwaCBt7JEx1FI
ELgE9tL5UY6ABnT4BXt10pTeVW3jP+QzNDH9HNxNkOTwwyJt6aHRaI8ozKLPSSFAZTLr/oPP8u9V
OjUPC9BWEXgfxH6cLA+Coel4VxdW+Tw7QxvTojNCqL/TpybN/kw93/W87/PAHvMm1IQzPJOurcIm
naGJaaBINhdtd2f0qJoAa27NU5BnD2LxhzDxZzMsKcqYzBEsLi2WH9KBf5lJl0RQUMcPdpYfiN2a
IOczOVLwKu6WxfKDoR2TvbXk6OU1p/GPzb0xur2sVxcBMBoaDlBUlRDuXzGgVkZiMz/PU0iMB6b9
Ulint38ffWdQDsCrHtexchODOCopltRPTxakuo5LugESuDpR8PNl7tpx0QiIsEw9Jduk9idmgInI
/m6V4bjzjZ1DP94ew/U+l1ZkMwiazdBqppKqZ+lIjXqGFZn+aD5MInLEQ8YQMkaE6MHYLcEM8V1Q
FN82vLY4IALDMwwvWAl6vDwvAXzVofu0wC62x8exuXv754E8A5BOvmOu4LM0KyDu1IzZSeD5Knac
/3jz93E6orMEC4/fquanZmZ3i2dyMHj2r9bXut5Ih6zMzsXnldlJ07kYhY/Pg3tcWDyCvFh0ewBX
9whqoWcDUM9XSHB1+pgh7eVQ675ttA/TCCZyuyk3wtVVO9ACABAbqTxPxegZ6KpoCwsaIlrbRK33
uxse+VbldcuGvEvO7t5cDG6xZCUImydoFQ8Q9uJVmA4bN+/qmgCih4GA8V5TyQGrxuGjrgt+qusF
N9FHrdwIXK82PHzVxzkC2itk2a7Ir2ponwhBPMTdQ2AtL7twML69edEl/BOcjXg5XOOOTIprpO9w
DHvkNA7fwKyX9xt36cosXZiQf362FsQDCKjVF3LMsrBcgmpLTHnr+8qha80ornMb3wdz7kP59hMd
YbasfwN6d33kdgKqY6ZPyVHjSR8smftEvGZjglS1bywtKobohHRQ0UXeTm1NW2hroE6Nc8maoHhT
u0mxQ1WW3nu9hTIlG1F598YsAICgCstczLtCM5p9qgkR2nrFf2pVp0cmzyGOu+CgCEjtbzWbXQVf
yk9UnlDmAJHdps3YafDrn9D56uK6n19coj8tdRPyot94OK8u6tmUKFedo0100VPOTi5PYstLQj7+
vO35qyOSnBuoO6JFSr3mjEoQp0oISlfO59nXwi5/sNF7slSvYEy7bWp1MC4iAqQ2pIyMMhg2Wjxf
wPByomL+lOXWB2hr7W6bWDnwNID1/2dCrWwLgAXs3kFm1k4e/eIf4oQZf8+EnZlQbiBO60aMpQYX
8EC13f7qkz5yQR/Kv3AIpb9jOLgeUKbHc/cq+e9Cdo9qXcugRQzJxeLemP909M9tG6sOcGZDOZcq
tCXaZtkz3BEkymfoX4w/yqYK2uFhMrfazFbXR7bVI3OKg0QNbgz04CFmwBaHiGHEjG9jbuxqjb5j
2iCGA+4dyV+JYOTyqIV6mQeeL7zZPZ3s2XRng/PLdPe3521tKOdGzEsjC+OJJc9FYG1ZCI7ZHy2f
vmtTshGvbZlRlofwYam0WpYVvU9zeiqX5/wdUYLcjVB0kBofV2TSA7JzRjWhHjtUgwhn0h/0aRBQ
Mt9a/bUDAGqtGsqKsndORSFZJuCFrgXwnLOf7H8KfeMSvwoTpE6Ag9w8erh1EGVKTz+7YauRgHmr
x1E2zP6z6esHxs17PieRNlrhOxYfIHTc6K4PiIuy+DhMoVZJHdyH+lcn+UXdQ/JmLmk5GvQO46GG
KsNVR2wCHFCXGA1uw3RPeWQZMavid4wCxTwdbbdoHVZJYupatyZIYpJjW4nkboYE194ZJrov2nor
OSsvxotEAmJqsJfivkaQhSy8MmGZBym5rgQTid7PH1I/t4O+ZF+Wgn/Aif27WZBYmzx9i/1v1Soq
Z+jhkI0Jaj6tQD8+BOY6/Vj1Scy0vSimwK7/ETSul4cFVMO353PlKIUOl5QnB2kMvENxQNujjAyl
rx1p+YcVYI7hNBjR9m66DzXILG8bk7fl1YyCeUd2dMgtpdymVJuh/CYKiGUVI31wTaTxZj5ku0aH
eKpFBBijXTu2cocHlnC35NpWjiVAeGRCFPN6DYsCKXAzpkzox0HvQs340jSvNCEbQ7yG88iXGPia
/9YorqnamKgSn7e6fvSMl2Qxgn68N0otYMNOuBGjMYJoP/1xe17/er0yscB6InUha8fIAMihnx0j
HUVSLctq+2iVaR1DZBFU7iZJYl532iHXWjPqc/1TuuTNELjN0u6HrivCZena317jTZHDS/3Zr5Im
8Cu3D1LN6fZGkzRfB7PtPhRNswRmPadPY40OWdxSxqtRL8VOZ4istTmHo9YTf2lm5+s01/lhcicj
1LR+2CEdlocuSJ2yqMx4GTuNluzIkk5xW6M/PAA7EgsnHCVHuhDnQ9+4oCDUqy2g58oxezE/8s/P
5od1ppa0VmcfIT8ctfouKUMHZIfIvt1eiBUXw2NSkg4il4SXpbKbst7yy6nRvaPtHUr9ocRrINnd
NrEylAsTSjhfISTOsxImkNAxAQya7pP5jvx6hxFsEoDSgXfA9F/Ol1iqFDreg3f00g+WfhB1WKZw
jWRjs6ycB8DA/mdGCRS6Oll6LYOZzM4jZEt183cyRlN9rKo5yOuv4CC8Pa7rUjgKmucWlY2SGYSU
bdl5R5r54dJ5oSsA+KU87vwyoPmDMe9M5KgN/ceUx73z9sAIlBf4n4fHIkBkintMtcsqg2Teseb2
w1Q7D5S3H0dvC5y9dgZZUIoEizTgF9dtbUkzW6lL0AKY1mXoTyCLbAOS4B4hZeAk3430vrDsYFMP
c837z80al16TQy63ScfGO7rlx6HZiyT0txqbt0wojskXTni/1GjYY+VPc05/DBOPp3zrEbO2yc5H
ojgm1ElLV2eYQHP6XGaHWibLtf1oxrfdcW00aE7CwxIoKTCvKPehy9E7Vs2GewQLT1AZrwP/mHlb
xIJrYzGB+9HAQQAZbHUvazjG3WQCEtMazLiY/dBcjLDKv7d8YzTWqiUwHoFMFsEkCO8u198uzb4Q
GkO7FSQrd5Pw3LBaluGTmftoh3V488W1ONlRXZuDbuLjzoba10EUtb+HyGXCAgwA7DeEmPcjL+q7
glVV2JuuiCs7Se9FkxX3DgdMYySWES7g1/5qO+UUOnWlBUACj1E/tc5O1J4NHQNtLFhQ2qJ57YbF
+S2ysn6Y7Mzb4YmY7trKQobCBVVn21PvMeFkjmyPNztRutOzvgh+N/sCd1Pb8+duRjsAuqTKoGod
8iSa/s0UYTKDC7SUXCS0Dqs9OsxNLJZREw2i9oIo4U/a1TsL8m4o3Nx2uZU1ghcACCZjWwmjuFwj
o3GxSJD8PZn6jyK7L/nPZojcbgvWtPJs+hvl6TJKhwarsk+1vmG5tUDiazTmiPoJmmu34ESrI4Ha
tOy6BHmHWuVe9KzRnHSGkhTKa4GjVQdPFJ9MlxxItdWkurJRMZz/bCnDMeaap00OW9lg+IFfMxpW
M6GRYdNlYxetxP9/acP+t4mUBbKWhiyEYLvW4ydwr1vtY+OYQd/eV8vLmO/e7A0SzyylBsCeihLs
pTeU6TQ6iPCc4yCgGZMf8vI7XD0Y9dfbdlbcAb1nQAfAF1DnVnMogPA1QrSWc1zsMkz0b6jkbYQS
axZkT43EN4JHQPWG3O6FmHvmHZOw6ZPA33worbgAEo5giwPE4a/6zeVU5bQHNqRMcHcDpZVGIj1o
3jtW49yE9PizKNX0ISFtSROt/pJCC1MLqXhkX96+FJCNQyMmuN2uExp2JmZrERraDexXQk9iw33X
1gGt3BLpgr+uIuDR4LjshhbuC5ZYJwXzxbyx0vIWUd46F5g05ZYZms4VQNjQI3SqwmoYfuFAvStb
LzATPCiaqttYlS17yobshlyDhChAGiTrn83G2hesPzADxXjq35ddt1GZWvMzF4Ebrk9EBfDoSycQ
mmhtMAcCKISme/J76EHusYEH2TIh1/DMzxLSDm6uSbi0/2Tqr1n3WnobuKo1N5BgD5k3x9ms5rUs
wYFxrjk98qn+JgiqkZ7LD7c9ea34YkGXBXyxAFSCWUlJa4NUq10Kx0eNzVt0SF1B4euAUqGTgKpL
HEhT3rcZXIOLPdVBujH7dw7p4t6ln7PM2t/+MasDRk3ib/72Wt1uLExtMMsMoIhEB8eWyD637Vaf
3dq6SVpcaH/hBMLVerlupGtqZhUGPNGWZKhVvat7awoWom8ECauG0HuJXDHAOnjLXhpKuqnyOEir
jp2bP/W6udPT7NlZtp6yhiFPNHUvQ7DpX0PqClqazv7iH/3B5A91JZyd4fFsn430M/K7y04DokSQ
xnyaTFLvltmkd10/VPFCbWdXJG0Te3bdRos+1EFfpXgSW/ZPE6CZfTbX7L5Y3D7qKAA7xKB5jK45
KCnkU7l3meeNAbigYaty/K/2WLqQU/PzKGlLIG4QUO8zV+NxNfdN0HRZE9UG6N2zWoe0ZwYUT+EP
w0PGJ37nd/5UBo0HzIVLoZsCVGcTDny2d0VVFvcdM/2dxZd5N9VTBr4UuwjIhC7yFvwq+7TEAclE
Ox60RLgBKsrLJ292EbkOY7qfGm4fhK7T0NEA3xnbTnu1XGS8F5QSwT0YuJU2P2uUQR7EXj7l+K+e
28Ev4sVdln2bW19dJ/uxpJa7MybiQDhYPFpavs/wyI1JbeZHXnj1fhynLDTrsQimyoTM0cJQ2J8F
AT9VNocZ6MUCr2fzK8QUk6DKWBM2laCR4y74A6S1Ywh59xGkb8tPdpE0Ua+XWtQ7ZbZH55wVQlx+
CtFZ1T2jqdrZQ2zQiXtPYwcwE08Rb9BI4wzVRz/1Rj1Y4Pgxkii5EY5d74QoXgFB1VbI8DPOnty0
4lHNpyWY0K0VZObyu57dBZe+rsVjadTo0Gq6oEjxfgAWs38eilKLrWnOotlMstjIreGhHbmOVt9+
wI+k3/rGMT5RMej3fuOOfjinZPjeFUy3o4KY6POB2pPfpUWgI3jfQZvpTz4MUwAq5vwP68l3Y2yK
pyXD+6XzC/7az0SAqn0cQ8A93bC0Oi1Ez0f6xfN3iX4/0g9T4fmnhOTOfrE7it86uw9VYfcRYzW6
VyCU1EVlv9iPacHzpzzRlnDoKz+Y26qLjCKvPiWGW58WL4MzwpWKO/DT80AbJw05DI5Xio4+FZc0
BgBbg6vvNK4B39+kX62s++M2Tf7s9b0Zoihh/LFq5u2snLE9WDTGR1+YXtRD1WA3WWUVZV0xB2B9
bY9ZjTYLYrBqV9TtcM+LLIXK39IWsdP2JHJxEz+09ujco2CGgU45jzIt+z02tN8PY8JfiOA8hOY3
+2Q4o94FvhhQu2Vs0O7cMp33edXUgcn05F4XxD8YWmeH7pIkEFnSvX3Z6lNU6uMQ11VjAaPb0nAp
xuSOm221H5Y/Q2+ECfy2RYktMkEctBF2rBzwYO5D5xcajWRqXjkT3cWljbG04tRYMSAjVnz7/lg5
ci8+r5yEWg9ufY02Ag8mCiS/eBaedmeY2sa9vHLgXphRrhCaDG03sk6c2iXw6LeK75JqR+lGjLll
RYlh+IzV8mktTgu5t6s7Yn0s29jR3n5LXYxFCWN0K3GrzseKcNDmVjWABtZj629Ef2sZQ1iRwDAI
1yJ7p6x72QJPqlm6OM2VnmEHQHfB4MiggbNofupLpGCxYVKwBeRWHoo+1yJr8kWUs3QLfbXugf/9
EsVFoKpJWJngl7g0MueYaBtD3fq+4htdkgCw5GriZMyxE4Ge7LaHr8TR6AgEEEfDMxBJcmW5xjEl
hhixXFP7kqdPRv9K05PJ7yChs+EYqwM5syT32ll8C8IZvV3qQZws8hvggOXNhDkSi3r2fen+Z99v
cuKgnxWbyG9AqEItKw1THJi3p2slNw4jKFdJTV48OpXVngcCwoMBq51nuL6mMCE/lp7GsmmgZUPQ
57/ardbQlRWSCEhbyrpq10yr2ji4o1OW9Fg6pRQw7+ugLZId/uM/Je0enWZLsFVOlBr+yWYISVOJ
raUmDCfWmw2D6tCxnvyDWaMRrZzaQ9lQBD7GVr5oxSskY53siUBMciXhUs6mV4JeiR4TFuHiqbYa
hla/jwoqMMSGZJ1Wkrl9I4xCcLSS5BZkzRv9pZ2LrSzHyi0hidLwLERxCUV2xbPdArIofsudY5rt
NRAGi5iMb69RXJhQnBs9FimxZ5joy51XGIEBgeHizW09SHa6eLnhRQDeELwALndQhjhZNxOOHQRq
1/tGbLyhV5YCCyz7UWT3MVz58vODgbfenNrYO17oRM6be6rw64GOQbMueueBSFYOSqLpS5V7Cy6e
vA1GF0XT+ePtzb82ADy80BMGcAjGoMxPrpPESWakT1sWNglYpzYOl63vK3406VXX4uDhJ/ezsHYT
2fChlYME+GCkseGoILVWs78Va0DZwYHhrWz/nvv/gAtELFPYuag+dz/fMVVntpSpQjxvF/7S8tO0
m60PmvZ6+/OrQ0HxBJc/Un9X+J/JI57nzKU4DZn7ghYQ/NPi5Q7ZrajYOvK3bCluywvTqUY80U4m
evLDiYkvy6ABsNc5WWikhR1AgOfz7eGtHCguSqIIbGQ+4QoURLSZmd0sxCkpQOxKH2de3nP69baR
NW+TPaTQ2sGxBae43I7UNWdtQFB0svxnOw+yrTYqOS/KNQKCdjSH4OoCIlrNAxk+NwXyUAIqS24w
4Q3ZaT91OsbUfzta68KQsvG9gXteVmHjm/ovz/tSECugzUd7S2lpxQ8uzCjhM2Q09IIXCMT48q1E
E0/VugGKD4HNXlrj++21WXGAC1vK9iEeRKNS3RCnvjqZdD9UJz7u32ECSNC/3Yiy2e1y+a0k6Syj
wvKn/EtnxQLRpbbhxqseAJSWLytoAGkqwZI9506B1wB2aZrN4LXLRfIRAs3Ja91yKM2blbaRQl17
FoBaV9LGInhxQFx8OSiSCdbZyQCmEYT/PqIkkFD89lpybxRlZCfJH6PV4gmlkIC6fjxQ7Xdq0Y0f
sbJ2F79BOS8K6NCC6RdVqUEfnLApvBgcyi94wb/j7XthSDrsWcC7tIvwaKmhv8RzHrMO0dPSeiS+
7SYrpwR64tFBhAIL8qhqb3fRZnm3dFZygsYlRFG2VH+2Pq84uuvME2PUQbnQi3RcqT/e8esRyQCO
Cj+EIuTlFOl+32gGA49DDmE3dNbxx5H5ZONhs+LmkmjrXyPKGHro6+jj2CcnrT6Z5vfEMfeGkYe6
8eH2YFYdC68AWSOSSS3FTpnMud1KO757N3d7pFaQrdnCWKwtCFCVWGng8ZACVoy43IPKbJ2i0cf8
g9I90zZa7tYGgQSJ5FNBxGypiOoR8p9tJjwseBGXWeSXMWRTb8/T6hDOTCiLnhT5knUZTPh1zFjk
Rrc/vz4CRLKypw6YAGXbIRNnVGxGlFw54E2FdMTcxXm5kauRzxLl8vQBPvnXiHI6l1oGkT0HEQCe
5XZ70vg9IY+kOqTZ977+0Q0bCKytMcmfc3aUdGndMsFgrtQ+0oSD+WJvb/Gwry/Lv0NS442inPJU
Q8EZUrZ3qbsnG8uyMWMqVuP/SPuuHbl1ptsnEqAcbiV1mmTNjNP4RnBUFhUoKjz9v2jgbHdzeJqY
+baxfWNA1SSLZLFq1VqNtrU+YViWxTHiVVuOa7Ece33a+fV0P9rN0zDbe6TLFZufL8SVhRKrP10P
rPO4VDCrfcusKSzTJDCTsp0Py9iHQPD+T85nCr4dzOvk6g0mMVu1A9G2HNwkZooGxknxWFN4hMlX
88wj5ildcH/CkEt+pfmjC2b+djleH4zs4DxzchHF72WmMQxGjuRttiuKY9/dB33Yq+r3Ur8Djp7X
vqFBLmoBl1lRuN6Ct4IGhYS0KmP6jp42LlnynwXhxjc0C9l/gKwSj3Th/II2jvD6RKmGIBw57jpU
vq/ByWj1oT0yFWO2dK05KSXECXCviLokg9ci9+xqgAXZdlgsj/36pU0V/Wf8J77aJ2c2+G8486es
bhq6+ODaNwIStez35nwcp72+oRH6z/XJUlkSVsPyxmx2SIY4fd7RbQg7kACYBotKlGnGfNtftyZf
mn9zJyxNUFLXykbMneYdXWi6FIrzhf/aa/MmXARA9zq1ofl4SBt3ZfrDLz8TUJmz6uf1YUjNQDsC
OU1O5eoK50o/TX7vbQuyzE2QzDm5JYUZ9toWlZWteNtI1wf077z9HJx9Yp6GsGat6RQUyTA3G+r/
Jr1jFMVyu5q6WzZkKJmhtUsxjdJl+iv1hOr56zRgRahd6iifJ36+Qalw1ebQblUvXqkRvKUBFkRz
MXRlL318qdEPjwRXkdj9jxIafS1ThLPSjXpmQHAGtB0TtxzMIiky78jZAqvAfXbybHfdGeTjQBsX
yBr5401whqKuB9Cd4Lgp572OAqeK5lT1ff7vZ2fBUGw2WVPcLdVnaJ95Kp4Y6eehXgBSNa4RJ+bo
x9yjBUiiURuqvtj0gPDsHdNz9n0h37Cg6FhRDc/aaosy9ohx/G/fF6bfXMbO9fO+TPw5Dpqd6skl
3ergauacR0C8i3I4m8M8AsYeZHm3X6azRksLfJb7pd10xTxJvRWBPh4TNmTidP5DzpY5GK2sQwCN
a9FwQ8A70KluRM6s4iCRjQcIEfSCAYCGDLwQu3bTMqdVMyMrC+F15JgacMRsTjyNpuIWNmQDssDf
pCP1ixYMUaLWKrvOzBZ+cuXskKftR21ErxTTygZka8A+EKh+VDmL2/ww11s8BWvYN959lS4HEMwd
PBURnMzRbYgKA5qMnDTOhcsJzjLkJVsfFbV1Pr7QWRGdqb4uuLnV9gNjKa4E+tVaY0vVkiWbzPMf
L3i5vWrdkFUrsnb5vh3jtQVP+cv1jSTzDE7nh6IMUpyge7icn81fm3nuEXMElR12H73bqYmWQYV8
5IeueENzbnIoyQPD/YpToiL6QqmH/ZRmVTg5DxQtnNVxJk9dEIDgQFVski7LmTnhDhjcYVnB7lYm
RvEJD1CDPl2fNNk7CplnYCmgPgp9Fr5u57s2d92qSP0s2XTrgzXNa5yn6xqO1nzTUTsOkJHM0ull
Yip/k8UFYBDDwYRNjByHYHjWdK0MDFD74XbdN/MSW8TcL6Z3NE36PMzB7vo4VeaE02kzm8XvWpjL
Aa3u5mVfuVqMqg+kb9cPwNnF183JfBG8I0AqgwQZ5Re+rGfTWrEOVKVbAeZVs3zprQr40Qr1Ci10
JpVCl2xnoUwFSYMASM9XcgaFNswOZSNYUt2Y9QcQVAEJdH00ChMiZ6jeBbZLPc6P2r4Y5POY/VyC
X9dN8AkRtxXnS+Js/ICSioctrZzGCTJUq9b+thq/5ioVItkQUBBGCoeztKDv4nJBliJvMt8pqqTt
8T6wl1vbeOp8FThUNgoUWcDSClugtBEOUXgZskR+VUHV/EebfV3eTEvNQ82z7wunaNtpJfwVBFxQ
TAR4qBoUyWyZ255/n4/vzG1rsFWnloPvj8EzsIV6/kfXf7qV4nGomiW+VmdW0J3pQ6SvrZJ5/LDe
OVQxCNkJfT4IYatnU1U2KN5hEPRuhnJEX/6uIYyQTbdoTek01WtdNWeCZ2lrxzyTwtwyRRATIemT
sx6UaQ2VFeEegOzZaqSUe5Y9huX4ktt+uAFCW31++z48nzzhEnW9KR+KEaPxuz8DBHFmFXn7a33G
Sx8WD5NW59hBUldJ5QVHym6r4FZLT1r6iRS/Sn2JWPtEh59WcJqMvWVoN0y1iRRT+ZfA7cz9DK/Y
aF3iB6RdtC5xlh+zDV3Up3dMpM/l1VEQBeBZqLfmtWdqs0mArnIONuAois/L7jPwb/73eSEYbMZg
6E1ANhN0C5XOvvo9VLvUOBT5y1uHAbQdeHGBR+IsVGJ3ZL4GdcM2lHXxpg5tZDiZIsx+vRpoxUVh
GAJxYODEK/TyMMB5s3i5T+sEfZjhXHwFNdKg3yy1SmXy9QUAnXuQgcEQUGOvokOylqjTeaDH67oX
tj4N1o3pKA4emQko3oOnAqkO5B6F09MGEnLWB1YkrUbRGQAxS0U6+PXBiSf6mQHh4JzttbVICwOk
oSHwCFTZYyexgIQJ2AuAeXFA8yesRmn4jG550yS3a/dpmD9edybJBAHCgYoJICl4JYq8IcjNzkGv
aVjregyp1oKysg6DVlUpfX0BwKHASuMiLQMKD7Fk42a9u1VOXqMQ/dikO4CxH+vicUGg3ow3Nn3z
+/3SmnAya607OIMPa9XReShU3fmSBbEgFMGxIQCCo4nzcnssZtAsfVZ0iVb64fLk01mx/1QGhJ+P
DgfgDSkM+GUMQsFl2l1fc8n+vhiAcKG02uLpW4fvt93XxbmZm4guN6Xz/HYr0B9CHyXQg2jdFHZG
US60D0jZJ4hbuiOzTkN2rLrjdSOyqcKzG4ch/kKAJ6xFNxipERRelzg/++CzbX66/nnJ7sDP//d5
YSWmudDJYrhd0tUsImPUTLGfbtE7jLiIsiGiAVibePt6nrYVnV12iTfdDHkQTujTLFZFgCcdCVh7
TGBn8cD726N+dsMSryi0nJgk8YZ1OVZFzV7sopw+2XMfxNfHI1sTEDeZUMbWASsVm2ebrnecsqi6
hFS3iam9uSwGeMnZ17lznw2kcbfadSp8nTo3Q9GFlt6Fw/zmdgAYAaEndHeBnwIz+aWRyoC2XtNh
SUi2AIl5WteEoINFpQopmSkU+DFHOH2BARPVAh1tTT0PnAqJrT92bVK9fSEuPi8EJBouXm2s8fkU
+6NLVMeUxKWAIEBuEQ2NJldzv5wkUNZ4Xr9YJGEaunF6wNUdVBPjYDOoIrKSWnJApIuMKTclXIGO
XjaOVW4kgc+FFWjNDVZEM0g7rjsuX9XLBy/H2fwzw5frzLVSRKEstWCm6j73wwKkYRCazodUv9W0
xNJoNK8/r1uUDizg1Qo8sG20HV9a7Me2pdlmY+mXJoTwyEo+aI3iHJY62ZkNYfKgL6aThtsohl9g
b4+p//v6ICTXCc+GAeADAUKglgU/8DW3rWooWSVmd7dtT1o7HYqJHPV5VKyPbCTnhoSt7zWlrwGr
CRq1qKjQy7aoAl/JckDbhlNhuegERwxxuRzMqzt0mXLqWPNF9/bUOtkqPJRkshxseYTuKPO+ZhYA
M/mCpymD5lfwbJdgVXd/UK8Pt3l3fVEkc3VhR5gr9GMGzTTCju3OIalfehXh3OvXDiJqLl6GLmZO
aSlcjW1WrIBCQRImMHvsFD/qMjMcRyMC0C+0hrfzc1yaE05kVA/Tqu3AWltVXwbnPkh3Y35o7fj6
rEkYgvg7ATUrjiYAXYLgAZSMtt6bORg0DTDxD2gvbfYGhCho92nxvnrgDK/aj2m3vN2zYRbBJGfI
AnpS2KMVkD9I73ZZgsbO5mUp/8fPc2c5O9g2c2qCPqjAc1qNUWHyXlXFCc1XWzg6LwYgnAGjo1dB
MIDhEP1sdeySg1Z80XO0Hu/S6PoSSfeogy4G9BuipiCCmhHFVGVdgKuzbvQnQwvyE/gIx5PRvqNI
Cl84syQczpZH0EPK5UL8AeRXUd0pIhnpFsVB44BtAtQZ4pvIAkni5MwgUB1+6suh6BS+LJsoPBmR
gIa64GvSyXUeSG5XoPJeMvZCKdlVVnALz1cElrJRnJsRzgHazDbdGGcM18wXVtjP6/Se3QGUko5b
EsErqPwu3Tf1nHGYWlokGbldh+NyuO5RspMMMuw+iOlANoS5uvz8OFklIZaTJ63H2RbNeCiDuCQ3
JC9OhqW4jaWr8s+YyKlv66QLWuIBqrpVuzxzvkCII2Sz/fv6mGSrgpQ6lIcNBMueeDqDPMAgtQcz
jN78LnXFbpd/HfMF1C0wS2KFys86C23HgCSvbjyye+3tvP2cWvbf94XLy1xoi3cXcNU2fQq84QDS
jAiMAopTUbYU51aEtyOk//ze1jEKh3zca/kX11MYkDkWuGkhv4q6ExD4gmMVesHYSLA1PBOt2APY
uNPmierLqQy0Xa6VqiSLbFnALeMgk4O0GiKlS0ee26CzvBT7BOFa+DDhKXndqWTjgRYXvgxGIegz
C+PRG722C3QOJAu9cdm9D4Z2NHoEcfHruh3ZwuBQ5IE4v1REFI8zbbU9mT3s+E0ZulN+NLXu3ndU
RLbS+YLWM6SSeY5C1J7SQIwzLD3mq7urmB8Wk6uYMLkBKMSBIgBHl0giSwIgrTpjAXvZkO98SICX
KvJiWTiJBAXn+uKPCBEotBV+6a3+grNr0OJyTsPJfpzmPAY/gGIsckuI9aDUguBYxPRko+GPPl0R
70HLxmtCFlYgU1hcxfWuMmNe+vBm11XmezCTzag7APvUA99NxvHgL5+vexn3VjFkgeQnarScke0V
CqeDvJ+5bJQHsCG1js68t407NJm5E178UToobnuJCA2CiTN7wi1GUpBAgywiS1YEyi2AKtawR8Nq
Gxb7GjxmcQGsH3lHhuHCqLhl3T4vc+AxE6uOujrWVErnsq3qgc6eE+K4yPAKR44BYi7LINABCIL7
gq1x29/mvkpkWmWE+8xZ+Mr01S1r0DMkW/+ReQOkmE7eqnr8y/Yq0oiAKKO93EckcGnECsxlrjw8
Lon7QtnTah+vu5t0EIGHpk/kGKC8ITj2FFgmCSAYlUxW8WFa1tPUzgmDOsl1M5IGLKQwoGDMednx
PHOFydJWs/chSgk7nTZC6zm9yfp0b2lVsjlLtK68mmdHhE0hhDaiKZ1jt3472dnlbxBuVtcsnJI4
fZ5owd7Xb1emKvDKbqLzQQp7KbedIhgsDJLNtyV50ex2721uDP2Q0NYVB5/MMXxDx2MD/o0QUXgS
TkvndXPqIUynx606eafrCybzC9A0QuQStDKvIW38tvWR28qS1mge58W918z5cUTHxHUz0lHgJQB+
LB1ZLrEvr98QlhsAHUIaYh33Val5f8zBKVQvTdmhCgYzLjrtcsCFsPKQG1nAa4BYerARshHj0Han
oM7DDORjuTPHDnmeHFWcJbszzo0K3qBRs6EmNfLE56xWbQ7430ufp1Guq3xBtljIdPEB4pgAwPjy
kBibtAXVCIA9s0/ucw0ls4AUURFMP9++Wmd2AqFSjT77bbIYGs0gtBJnixHnKlYG6XXEtdqRSjdA
ZfZ6pbQlNcctTxbdve227jlt/A/tpIU6yxI073+EYC2wom5SVVOslf3u+gilM4nMN4IXbCqA9i5n
UvfZmupVytcsf0DtMYH+8SH1rfdcUKDR9DgKEQUW8ThEY/ICDOwMKeNuRZnrz0J/e50qMSkZDLwa
fATAfKFkLt4dpMyYbQ41WitMiIs62mkb5wPE3hVHhcTPYcaFVjXCPfB5CpsrAzlVY5mYs2LxUMxe
QOzjRpn2mE2/3rw4IDoBew+U66BVLiIMWJfPBaHQMzOH8pQx60ANJzJHV1FlkZxJCLqBAQA3CLQW
HMEHGsMG3QLoLhLNP2b5QVWal67Kv8+LbH1mvpTUXPH86jQQwq0UVIs/mWkorgeVFeF6aIFvzYoK
KnajMyIyCUINCbC1VcVAsswkuPPBIAo9CkAlxFZubQDV2YKsa1JOXwKt3vcsjWq7i0tnCxloD43q
2TD70C4er/uC5Kq9sCvELRkJZsehWCQH3XQ5yUEN9yklp3YD01yuuj5kHmFhcCBFgKe/emGubNm0
ns3aB5R7vtVNG43F/Ont4wHAFW1W+Bvd1MImmqg7m64NbTWDfh2mYacD8Bb8AK481mpFp61kv3ro
SeMvZuThPHG/9t5AgA3vM+gzIsr3IcaV7rYJbXbbO0rI/BB1AfpEkz+a7C5PUzuzkYsnSGU067ir
NuM4AUwT9M7u+tz9zUMLb6YLO8JN27p06khmAXW6avep5kRQXt8v+ngo+idwvxwso47sdIoYurxQ
djqOfhctRNUGwM+Fa79CODdoCZ0r8PThdqRWaFMSNRUq5stttX0J0jmsdFBBbU/Xh85HdsWmiB0r
R6MB5AqBjeeOyBQ8ZH4ZLRO9nwbz4JA5cakiUSjZCh6iDHAB4XB8LdM3t2VP2w491PCwuOrGeFQ9
gBUWxCFNfWkxiwYIZop7gJhDl/5+x5wB1gCYGuhZ8fK59Mq1sroZWZ4sMVrQJMYr5FCMOKg+9vNh
fgfQC8WAf7b4YM/eiN0cQDvQgpRbuu4y69arn+1FkemWnIQwgXQqhI8QTIi1ocVE6SEPHDxD51uj
3NfVPbjV7Q+eqgglXZczO8K0aZOR2Skvc1rB49ZBkuDH9WVRjUOYKsiCE9Cd4ftDsfPM4+BGYORl
v4O3sx3xng/8z6FlKGoJN2OvDRqEoRq8bFwvO/pr+rlb7E8Fs2k4r9Q+laDtU1zGsqHhiQOVRVyR
WCzB5Ky3fuctCGADp80e/DXI4hxnFuej7aOSbcE+mCvy5/p8SiIAD/dJACFe0Dq9ipaG0TZHKLbA
KATkuuEHSos/0kxxl0iNIIGEVD5idvx16d+jAXUWsLVmiT7+oIEWlssnECEppk/meWAL4n1pSH7h
2ro04rQLdccVz5u0HMPF6ULV+0m6PnjQctYohMliENP63qgBYJgnJPSW2yK4tXtUWr68Pa5ElgVg
Q/BNAywivi08grYMUrZ4W+gv5XCT929vOEIy4J8BkfMUh409b3qD9IP7q/B2WRNZFchuQrOOFie+
7l3SNcHhiUI7RgTSjss1map6DCaa4UWt3Wg731e8KWR+haZwnO+of70uflHoT0xt72sfehf0OGuH
fhgQBt1Nc6pqm5JFQ2eWxMoXhMQtmhFU8HnL3jY+soZGkKINa+ft6E8P3c3goUPlC4pqYniw6qnL
VlwFfgZ1JhDt+7f5ZrSKuFgWEJxZEW/PxqmDqeF5G8+vX0yLPZDJOZq285xV/hGxZxRUv657gmyp
XBSTeBLKx5NJ2J29Sfthdbk8Cz00OQ0zM7JsxdzJFglddMgcWqiKvJIUdzdSAegF/IM5baGhPzQG
4ilvDH1jd30wMkOoIqAu8lexUIwNmFbP5UJgKHW6m5RkaZjb2gGUsnFGtncUxnBt81QHnAK6HsLh
mQUuA/0B2kaJYUYQavPezqzKy6z/DPDRnkUfAdoXHKajuX12QN0MQmb2jmMAFsCrZQNtDgEBISO0
dVmqkcxG52sJbmu9DRXOJVkPwASA5uM6RWjlFUaQORulPuM49nytQ4otSkwv8jL2exi/X1962VMW
oEr+MoI7o4IsbNBmK6spdVFHTFl65w/kt9NPUQ4KejQ7HrNsS9hQ3gSdvaOEqZ7r/NtCHH9uWzyF
3Hop7IzA9oZyi7XcNcD5zfot1eZd67z0QxFZs+KkkJzgMIkUMm914xnYS+eokQMJshqp174Aff16
WPQyuj6jkpMBVIzwDaTdMafiZhrbOViCdECnnudECHpCe3biOlDVS6Vm0KzBJTER7Yg5ZNQEl0Kv
NqS5LPfGmIzI99NjbgeKOFs2X6heIOPOFTEhY3s5XwBouETjJJyWdxwzML4rohzJyY27Dhjov4mn
V8+SpmfdCK9EQaRqIqc/pOwIsjDm+iEBe0zjqJgvJEGPj6Qg3ud4z6ERWti6VtOP+thaFZ6rJFrL
ChVtELCYRy/PjoO3u+4K0s2FXhHekY6y3CvmSkLToS+Dvkp0koUahMLyOghzZuBYmkMTJPjBBH2T
342jeh79bXYXtxZKwzzZEaCmKm5rJCW9fDTRQwismXcL0FMd5sNg39J6WUKke5rYtTof5ShCohT5
RShMTFXInHm98d0G7HNue5cWQzmENPfKJ/CSjGh2doNdT/zfubd2N9NsL7sO8asiYJQ5Nod6c8o1
nLJixNCa/uT4Y1fh1qs+EnsFlsnGNUFUQCZZ/gQNYv8ZEoMGtyLdCqqvKundYAmJXpzGvrjz8JIk
EO5lR2RE74a5jRfIZRgZ2WtOfRqhsXbdR2QbDCgqJMU5vxz61S43mNv2GQMnTwPWAnqYc+2Yv6MA
CJLefxbMSwve0k3b5MFCTcJRv51UqjKyBUMEhHDSx394FV1+3xp6q8Z2a5Kp2W6G+qMPOojM/PmO
acLzwQaqHNwZIjlWZ5hVY/lpkziMM/HEtQrnIjuIwLf9nwHhzi1628q7CgaAQtlP9bSbV6hjYLf8
Qd3mZh70JlwbLY+vD0tWIUZ2AU2QXEwJRTrhPFqAQe79MqhBC0siqwyizAXpVPXbKdqQejdQVA7Y
B9et917/qwDU57p52dKdWxecb6pZ6ziph4az7i4dgl1jZXt/VIEteCwsnkVgoUYVA0leiKvxX3EW
kAH36EOVIGuQQxlDe2qPUBg9pXkPnpDaPM3IC1S88m37N5vJvrSreesv5T2Zst/XRysLq3yfY6R5
YyiOxsvfQSE2PDVVC0ft0SRsB0O30zLa7UCINoV5ZhHF1pbMLkj4OdUroFO434Q3gtY2Fh0D0qLM
20bA7kWF92Swj28eFI53ZDy4tDIObmF3B3rbLOuCC3QsATgCTi+kLtRioWAdQgXyui3JWXVhSxgQ
FJGdJk39KjGavR2ElRld/75kD2IYYNngOVYI8QmxqDWh0c5Z0CpYWk+F4ezS7o7Wf/r6fmq+QQZT
Yc2QhJ/n5sRYIJ0GgKRTmPPNRwM6lv3JAKNrXt87OuSll/tihcjJ986fwnV9ptnTuixxC9Hd+TtL
/7TuXgv+XB+/dH7/jV9M0lmTtTG0+tbJwvbbo8FO1z+vmN6/Z9H5PrQgxjNoVQ1KES0KtkfqQyzp
kZGnLP1c69+uG5PQAyFiPBuM4Cxea4zMDQpYK9BHvn0dsttu/aZrvzv/dkxpqKW3NRnDlJoRKT/U
9ITyTNjainhftgfPfwWf8rMx9wbCF1ztdaKNz1MX1lm4qagzJMcKBspTQi4vOXt82s9MrJ4LAdkR
q1Y5087ZtL2j18cqMD8AvXe8Pqny0fwzJWyQCepTjt7AlF7fNuUIYfoTVdEESSJkJBsAk0T9CgVn
MbkJCFlXtA5O686H0Jj7LZj9eL2rozF7uT4YmbcjDscHbTTcoZXsct6qxcOF5uPqq8t9B92q3fXP
y5bl/PPCwZjblA6mhXH05bGoY90H7SlAB4frVmQrArgQrm+dd12JFUw4RUAtalZJl8d6fZoH6DAr
7k+VCcG/6mDcOkJgghR2XGf3hMfy79AmRY4JDQpAkKMjShe73/TeXe3Z8PBgCAvvLqvfcXVwTBVu
XjyGkPq5XGzNLye0oa4ItrspXB5AZ6N4SEpnCW8GYB/xinzVAGlPY+n0+oxnQ9ZA6kiPanZnu4rT
RBauIUZEWyKe3agEiu20umGytc0wS13n301GcSI6sNcOiBvB6o88WmT2GuRwMyMs+/Z5cNvIhPTj
dZeTOTboAaByBIZDF/vncip7eybdPDc15BAmfQ/tMmcHcYHmWDUQKKMua5/fYQ9RN4CYeJ6AquPS
HrOD1h66ukkKzOiKzMyB5V9RqLpuxZDdTgAa/GeGD/vsGOVtGlawgFqhnL27uXFDP2se6irftbZ3
m4PORc+ruEV6KPe2G6szT6wFZ73Nvju0fKFm/TAV3a6z3Hu39z8qfhs/ioQIFp076NZGIxp4OsVs
L0+Rmfqa1gmyvj/dnlJEruh8nSAfcpNV4PxglV2Fvb5C7sYo79yxP4AUmym8T7rwZ79CuMsMPd1M
SBriwFwhvPt50wlkNcdwtD+9a7hwb94Ii1UXNmuO67mzeqdOrLW817T2oNfGwcpxaZdtB93L/MFd
7KfBWz9UTfvJXVWBinyg/9kXEXd1voK7JYP9YHm2lqfMCvUB4iIKj5OdGCis4Zbz+F4Sj+6CNH1P
7arFKPvIog8t+pn1Yn99LlVGhMN7tKGWqNdFmzDnR0uPGvu5mYqjVXZhcw5X1IkBa3lVZ+3HNfCy
zG0SE+V2vb9btSDS3eWo1Tf94CrGI4MqAkr6z5pwrYJJbbH71msSL/+G0g7apfIISfKQWeg2L/Mo
G8Ax3NzY9j2aaxUrJjsizm1bl0dE19ud3piwXU5O2NjPLMgjEMyGLjbfWH5CbU5xqcgSeBejFbac
hxyAng9+k0Ccd7+MIO3Un42l3U3To89bxPudYUNocVKpzsrcxnHNgFML6WhPFnIqbCCZV28UORs0
dfjWzVp/NyYVVFfmOEj4w2eQueGMHZfTOXfe2K0ZTtx+G543J7htWuOG6i6qWYt3KlIVlkLqO+cG
+ajPjvgR1M1kBjt4Mg37og9BGLtZ8egfigpkqCEzH2v3SFV4UD4K8ezmVzUvd6IfXixAW+42zeAR
ANhai6oDMXfXN7j088Aa8OvJMF+14gS1nY2mi7YiAjawprvvx+N1AzJX4MjMv6kpJPuFVapdGtCt
AKaROU+MnLTxKS0VEYVsDH9PQRA6GkiQ8PP4bF0ooUvpW1C5MNvbhn3xCkUEK9u3CFT4XfJXpFKI
9NOlMEnOMIQWZGLEd+Ju0h6RoEG3w5ZYA9s1W/N0fdb+tnCIy35uUzinyhqsc30B2CzY3Pd1W0Vg
4TlkXPJ3rHYVKHgzZLmnpo7R4bQnfb5P3SJGShiJYLx1/Dbp6y0C8/bep+SuofkdKEhOrdPFGE2U
0/xXaVe7wpxuKWjStKaP/YlC4T24tVLv1NvuTm+2+PqYpJ5g4TRw8bJGX4ywTEBpb+Db5S2F7DSR
nUcOzdu5qMEcgewqni04EYAYuvQERLCl4xcdununGBkezVXsFukRcGZALJ2a6LzKGCC6iev4oWOd
VhDQOrTeu9pj7e3G8ZFqPweQm+m+avakTvhvaGL2zzLXHk0EQCBPGojw+3DwPmZL0o1JSmhUq1hH
pVvqzJrgfk06u2ZmAoXeUPZM8zVmVaV68khTLOeTKdyH7gJgYtCgmJm61bEd3ZANTli5Q1gU9skF
p17fbl8Bf/hkm/2+bPzH2kGnkWNF+QLuwNn9fN0/VWPm/352jLAK9SKf11a9AqyVFHWlTXEfS3fA
2azyfz+zQJaUoRsDm9qAftGaHjf6ZKnA3So/EXaZS7XC9CasXElYlNofVxDVZfVprdi+Ij+NQBHT
qCZNuOnHijqdl2JDaNOtBamMslck4mSlQOxpvLrBB/O36n05aVkJWt8Not9JBol5NnxNy49IJujp
w2I8tuzBd560bQz76hPrvjR1H9ZkZ0O42rZoWLMDqb8a5AddoKitKC0bfCZfHdFnP0w4bIrVa7J+
xQ+r3AdGytgHZD4bEn09meMadxZA7SSZzB9b90tvv7N+n6d/yvHUspfrfvv/2Uf/b4ZA6Hg5Q+j8
b42ixqlXb0bUa+7DAnhfWBjt3kFcslE9HMHVk9lDrC30sNExsvFzwTt9NFL9BrxOv67/IOnEQNXK
ATgP1X3xZcJWaJl1KxqJx3UKLXpCq8Fx1tJ4dBQXv3Q/nRnie+FsP23zZG/GgoYc21xvWtSlx3a4
nZQSAbItBawkOshBQgZwjrBtl1JL87zG/b86ToTOutGdo87JQig6gdIyO9SpqkFa6lvnJoVdvK15
NmwDTvt6ZFEx7QP/24I8NA0eq0KPFh19GlUeL+PXpdijWygytWXnzg8jQbgdqCQYpM8IKHw5oFYG
zuoVisIINKvueE9Su31ZuwNkJsNmPk7dB4cVIeu+2/TrUiXXnUh2sJzbFGbANfPaYPxgcYLi2IX5
lh+vG5Cu6tmghJOrJWNqbBUG5czdDu1eUdu9BK4WbiONDft5yg7X7cmeKwghQS5voZj4iqGUjlO5
eCu8aOiKA+uXeE4dFGjme5e3jVSmYnjy+fvPnBipWCYrJ9uEB4FrrAO2nCmGI9t7Hojdsb+BFgI/
yOXeaysw/ns6Dh0T+F6HHRx0ARft/vqcyffBmRUhRIAv29MEXEPSMVQ/1ifbvW2b6gAGmmV4btmT
XX5IzTsok4Ze97EDh206Pi103zSn6z9E6ixnv4PP9tlJAy4MU0spfgfb7prPQRmxMdSt3eDfuZ5q
zKqZFY6bcdLNuSxhK8+/a/Ujc37h/CyKr9XaQSLwc+8kdD245Te/PzCvC3njra1iRpQGupDXwgoj
2Q3QvTDxG203jYAcKbHaR51+0tcxKumxLJ0QVMJRkEJVzrND130sVftSBmzBo543OgFQYqH+fDnX
/tZtBYjs0IBUz/2O2ob/RNn6rXS6JkRr/W/X7eudnhvp3nFpCaB0+adYzeF5KtofczmqkijSpYeX
o6rAxYlFhIs3L6BV5E1rgz3s+kxPcqhbaniFFUO1r4cqnpjq9Sch0TYwBf9sCpsLp/AQdB4a9ADf
fADQaccqc1e3w87X171GWWw35YexGb8vZXrUSRHjqIw7Wtwxy4zf4flnP0VYDddnZjvzl4C9eiHI
taOCC/4NoVvUu9k/6t2X6/ak3n9mT9hphsZajZk4JvUR5z76y6Ge82f16u/XzahWVdhkPstnvZx4
3DocWyuI6+lzR3GCpX2U6Si0wdeuG+TRoBgtni+pcJ85bU/B7I/zuMja57RvfzXLcspTErYrSH/t
zo6mlu1QOFHcA1K7SILrFrp9Eb4IyQtfs+YagibIH+XTvVGPd63evUDgYNfU1a2utaei2mKPvaNf
McAT37SQW4IMiIiqIh5wl0aL/mIzqI7FRk49MHsUWJnOcRQzK/WYM1N8qc/OZpIbJLVzbBarXnfM
0J6MbYpZ2SjARnyBXi0gulk8R0en56s6UrPQwu51mKlaGo7FrQkoRbMbVCgf6b19Zkbwk3adzE4L
YMZM6fdKs/+UxFOMRO4S/0bCI5XzCbOytJk3nGigWrzPrfzO7KY61FaHAWCHBsF6+LJV646s0A69
vglkg8PY0NxkgsUKqLtLyxnYPdk8QibIGaoIoh1h2ivCEpmFwOapH4BjIX0rHFdzN5UGswH49doT
fejK//HzwukUDFqJ5AQ+rzXf1uJ7qgL1SH8+J9sEDgOPDbE4SmcNP38DpByN4A9FNjxiCyniC9l2
Qa3/PxPCENDXVluTAYC37ceFEzUsylWzJHOwcxOvlpnQYnImRG00vQ3A6uV1DBrd64dmnSLDrn7j
Gv2gZUN03btkOxR6l7wIC6pFUPxdehfJtmxo8w35pAJZuY3uLGv6bNfZA8DNikl8bQq5cmDi0D0B
SBn+XJpqodUB4mio0sEFgXssvvWIRMbUeyTEd+Prw5LEYjwxjzDbssAja4pVe61otqDkWkrg2462
7RfgD+G2lv9H2pftSMoz2z4REqOBWyCHyqqipq6q7r5BPTIPNhhjP/1e9L/P+TMplKh762vpuyiJ
SNthOxyxYq1Aaw+9eNeNDtsIuR6S7wpt6yW6OlDwJRIEgv6s3nM5UJcPyrSTDsJKRKB/FDjmUBed
dUCExoyAgM9my+JH/8RoUayHnh0AgeaydjQJ4KU7E496KrRXkEJDDrdEomcjdbA6rpkj3XMBXUUn
z+W4EqESCskIkJ1JSJhyh+0qwz5V3L8z5Rax2sftgBGd2VrsOEI05TsMd2HpFuDG127L2oxG6e87
lkR5Xe/0gT6xetxo81wdIu7e2WOgWbR0G1WSjoDpAQ2S3I5YM6FfNRWBnw+nkkK/77qTrq0a9NKI
Axgwsu/LnI9Kps5pG/DmmN1PXwLFiZ3uahuxzMfTEZRJSD/8IUHUP/SmmCwxaNYjseRINSGpRVF4
o1t8UGtGzBlWP0tZwAcXt6NrcinsAQFT672g0yJw6i3OgbW5OrewCFiEcMrEnblKFGhxmhbVe0R/
eWLt/n5JIFEG8C4B//AHCbbUTNAOwVE5VMmJajcNCSaxceKuHk3nNmYfPAslQM6V6mxAVCvbIph8
SEy81UxGpDgkXATCfEqGWE59YNifrg9unqPLaAwRxNngFqsEWkejUhaeJYXFdl1tB5n+JUPDaadK
lDFHEBBs+cX6qv13Oherpg1GykYHFrvc+cRrdqBjFRWgSNvYSSs5j8uhLa6xzO2B85YwVNcHmn7S
iyb026Nh/s6y76wqI1rdCvsNDYSBbZ1qUHLbfAwtfuNmL9fneO0AOZvjJY6lhSQcZNBQrnB1lgW6
cJ7Nhp9KVu05NW+u29pYT39xz+Q09XzU1pHl92ND3iG97+tlkCDnSdQXd6v9dctvffPSb/N+TO3W
wfNP+Q9l/ks3GRqK4LDdDw4FsaQBB0gzY/t/GOLp+kA3TS9unhzyJqYp5lmlkd6+Ayudd7+E/zh6
uNGTL5a6h/JGQET1fzsOlnAJA61CZaZhyP6wq8enzriZ+MbY5k13ZVMuu+1o/v82JaKit9I2b1KW
HYsMQtq8irirbeyU9ZP6/+9If3H4KH+yEtvDTI7Gb/B2B3L8fH2t1i7u8w2wOGS8THMKn+EE1SwS
ZBqYkQYQ1Y75ABqK7LbXvJjbw6Pg/4DTnI8APKCRgsP4loC9ibWFVleITiwvO5RGFiijPvTjGIqm
DVW3L81TlebRUO8L69YTG5Wt1WUEQ4AJBgpk+5fIZmUYvTPVOIB8PZ6SiCRl2MoXon2SAIZen+F1
U3N5z5l7KJdQvSYtunHs8FIQII4zw6GN2vSQkcjZqmGsni9gsPxfQ8uzzHZzfSpmZEACQhfjrWvH
YAYg1umdaf922+frw1qpmGABz8wtjjPq1EXpNLPepf9SNcC11S0kyl9Jd9Ktn717XxdHQTee9avH
9ZnNxZmWtuj3b5E1Awmte6DenUmdoB/uHX8jrlzddmd2FgeYtDI9g54wqtgOMoBvdPp5ffK2lmq2
fxZT2AXextTEONjEdrwzA4u6O3f0IwlaGWa2UcZQ075uc/VyPxvT/Pczm6n0vaaB0vijQ44ZdNKr
sLai6yY2fWJxXDXU5npeY94cpR4aL4/SxnnqrfwEEsGoxluy0/UDSuBHY5IbtlcPMlAnoYI+A2+W
b6oGbbI6uBdxkDV96DZ3KXBBEIrJXpJi3HvJ9/bvJaLg/yjfgQsZJWA0zl3OJ/DPZgb0Ug7eDGPf
1v43URcR8nS/rs/p7AofLhzUCuY2WCgsLYtQIOWzR6/BSVUVXSj8b527Af3aMrAYR2e0oyIpLs1B
q98nAeVzkn6/PoZVdz8bw/wTzlzP0wrR1w1MOI4MrPzZU94hHWnQDk9G8WZPW/Hl6jFxZm/h6kXp
qrRvMWfURHbpUya0QPj7bYH11alDKg5UzgS1oGXmIEvGIe8msEAUPIS8UuIdrs/b6pY9+/7iuNP0
oZDQqwQgygtT8QxVqq2If20EyLrMAcbMh7BkgOozMGT60sUIcrJrUWDR++jvx3BuYTEGLjWeldLD
rQTWCh8Dsa3ugLLmdStrlyzaVnX0xnj+jBi/9DDFO7cYGg2XLLg+TMZ3UnzR0j5QthWW/UYgvz5p
/zU2/5gzd27xai/MHsbQhr9n+YPmbUkOrlpAGgCtuMjcfACMD7TzWeURhH2FH9QcKD8WXJ+wLQuL
Zenyaqjp5OSPn3z1Wrhv17++tgGBAQC5K4rnPkgOLmcoccGJmgIT+9gHrXaUIkRBddrqQVg7VUAT
aSIjg/rLhzy4skcCaXnwVuX1r67G4ZjnIegWgxI7vkkDq9iAa6z6mIcSEzINaCdb7nafpiJ3BexJ
OFZCv3aGHRbe59awD5J8uT6Bq8uD9PgsczhXYxbBVQtAtDM1SANR4/MAvM/P659fXR+0WSP9Dg0X
CEdcrg9NLK2qSnyeCGenDVOkbBfk5nlIxYaltUUCawJifHOm4V2G+RRVa5PriAjM0Ql7UYSFdt+0
tx0TcxEyzrLyHxwb0lBo59Zt6FQsaTW49EYKwkvktppoDCo9vD5z5uqAkJ77I+wwy+xcTp3fVklS
t0X5WEiuo72gQtU6VcgTWw5qm5NQUZeDaQ6l13cDoPavYwNegsxJ6K5SENeu01GFkLs3DqIvxE4D
+VqAPtwO3CNSPOSkE4FK0QOb+MZPu5UtGuW6LgI5MrqINH9CqdjSo0rj3pexS9SGhy/uGxspeGTB
8T+k4F0AmBenKBXWkGg1FzGnedjoMbO/2opuzOAiUPtjBLlaZL9nDVLoE11OoAeQA6+KVsYF0zrc
bBDMlkxnFdAWpjhlQ6u9l7adPlukprc2KFm2AuG1vYXqL5mVLGaY9iI66IqBOwQkxI9aBqkUHfpr
2AVbZcDFVFpgU9PPjSymsp0qjaoKboLzj5ZF4CFhLKx/uIjOjSwuIumyHHwYMKIFjbeftjpnVycK
70kAAvGm/FAYsRofbP4ZK0EbQvqTTh0ImCit2Ig/184i2wOV1ixP5iIbfekPtmR2Cvgk+k714qRX
WlCPzQ6NUoHq7I2zYXVRQNiFJizUZsEjdWnK9fpUOJlTPOp2J48TqVow8SZuoLtdfrx+TvzJNS3j
dsAbsZfAP03AnHxpy6pcUlaajR7QAW1IjsI+ryfXenDsBpoSmSe8wLOaCSjDhO96lSCBPPXeZ0z1
F10OTaiPdhv1YF+6cbXRhu+MKtCdzkIW2Gcx7lwWWboGyp+Bic9VDvHYnDF5Qi83C1D4Lvd2gyee
77XZIZH6mIDkitkPtBq+6KPMbv1prCOkeOydV+Xo3LS5d++hJBWqzHMfa8Q3IZHtZzBnTM9Mb9TB
sfhnpKK+SV2Wz0aKrs8CsKpb6ZFyN6ARCURQeObJ8rsuaXoYVDHT8wDR1kiFVJ85vYwZK6BrzM27
yXWSYNBzJ4ByUQxCcHIUresEg2hxClR1Hgxj9UX35dcMlC8h0CRqn5Vv9fTJU08t0JLgXTmAfE3u
S8YhAtOoIEsKEQmgtSB42o8gcJJhmzph0kItzDW8Q+fXdUR7dH1arYUebRvpz9aq2rA3B+/kAfYW
UlTk9kXX0n85CoAGAIgQXegf2Xd4Wylejnj8KjB+mKwOlf3ejhtH91pwcm5kvrbOY1JemX2VZgUg
5HoI1eQ3s/J3qobEjEj3WPGNnbQCyJ7V36BlawLvib6qhb1qwFiHaigeC3MYgyZPxKOfae1NS/zk
toV7h0Ymp52rmf6twfXspaeoqoWdPol7dOaSvUWL6jQhWXAY0srayBOtbXQUrQneZMjxfdjoxEIX
jvRp8Tj5Kqz0Nsp1tBaVrxt7HHO63OI+MohoW4PA4gcehqpJusJmeNrkNqnm1jLxCUHij8pTbcAG
mzykNR8PBu6aO0IaZ+MeXYxxvkehtI04FMAnEMssG4Gw+XovEekQc9IcuStfmO+GAgRMG0u9dgsA
1TWPE8laPAcvPaurvNIeBlI9GvId/XnJxiSuxVNnn1+CeCsDBRiV4fMyP9HpBMCw6+zHbmflP5r8
H9zCA1zfQSMuVm35LOmnVgehEvryK5I8pm56T0CyzasttNbajYZaOHBhgEBj1y+uZV60qcH9Ac3Z
M4K+QVexHWWts9f4xiXzp1C79MBzS4tdSKD0jAoohyWSPhRc6AHXzJsESqyOzENgo6OyrwK/F0fL
VTvhD3FmWu8km0JLdsehqiNNmJEQW3f6wjf/RD/gX5ibCRFLIhq/9JnM1PtEJKJ6ZO4P2/7q81/O
lnLT2oF3bmIRYDWWIWlXyAoc/t+G/iX1H8xun5TPKfj7rm/zrcEsJrkCjWhmUgzGsWXg1zfDNPcx
b+zmdZ/BhM0xEBqBFuFCr3LwuDY9eGOQQE+mMXSR68ndG1QoNywt4u//XZv/WlrE3xrRWZ60sITW
Ej0EdQkLi1xZJzMp8n1i4X7KW2jeph1uR12i7np9NlfWDaBnhN9glEHqdDlQsFN1IAWvwYblANVj
juROJcVN0jhHWpD3xtZ21+2tcEiB4gt5YdBVgaECJ+WlLyYW6Gb9MZ2ANYOQXDndkuxdc4190ceA
xWhJveuzz9RngUt/C1uEuX7q2A/PesHbIcA0ovE5fzC8LXLDj+ceYkJI0+BRPL+LlxUoCOxpWZom
Mm6M97HsdoR+lrkFCNkv1dunzn++Pg0fpx3TPb/sXNyIM9vz5SxMlJSaZusy7vJnUX+n9ZcKDNy1
UUa68e26qY8OdmHKWbyQQZ3NWiKVjMs6ARZn7xe7Elhjz33l6SOVEdj7rhv8eEPhrkfnOHJNYP9A
4fVybEalmRm0JlRcW/tijLKNW2P18wh0wRWLCt6HPFNXSUtKp1IxS6uoNX5bycv1379SL8cAvJnR
CcVIJC4Wi1NB/A3ZWU3GfHqwB6jvmDeafGdeXA773n6s7V+VeJLOsHGwrQ7sv2b/VHPOYsZOAR/Q
lYWKgXgj/nP2D8g6UGMDnAWsImB9kPG7XJgxd6qsK4DjLwcW2vQ2z+emxYPG3jYm8M/NfXkRXlpa
nNGESI43T4FWmQbtyhaQAHtH6N+tlHmvNbRAwWTQks/Mc4ubuursm9ImXcRBN/i1SRT77roU7cYO
fp4+uf1+QNsbOlAsua/1/g1vRicGagtcCHlJdgC4u69pkv4suevwMFdO8kP5ugQl89TvvYryz1bu
fip4a4ZdT5pD6tjjp9qYimmXFn7+wFrT/J2LdOyPBM+BW7Sh0FdtZDTsOIECoEi8u7zupmda1wx5
IW14yjztLXNL/wmqGvXOr1r9UMkJaaK0KbNYpIQdUPt1ygDqCtbOrcF9FI65N96MfQlaapJpeGxy
4BgrM02DEaDcgzWW6HLgGoQlUtvad33Cb+ts6m4Kw2FBSkd1solIb+wW90ChhuygwWFAP4/G+R5k
CPuxomaUDmbyaCCqR4EFHUmmLRH1Dn0fmlae+gF3dO+zaGrtISuYpIEjnPG78ER10tXeY/x34rNv
NjDYIteOqrAiF5wvz1lB2G2vj0+ZNtiHZqL8piDttMtagKDQpqLjJUdlOHb2ELogV3pIxo7FHGXB
L46Zaz9bNLTs86kYX2xf026VT1UorcH9SslcqMmH+sFhkh1KIgussKFkaEgn+8q44T21uB9BfpX/
VODd3PcKGUSP2Pm+7mi/M/3M3avcaUPfTcQJ9R9o9Fl1chSZ3+ERC3UDAF+AQGzNKTSMsrhB6w7B
V8QYssn8zluvAf2AVJFyvCxCYDaEWgPcSPiq50ZYalP5rA9u/apa5j2XZlvcZ2CzClrUnm4bNzUe
xqQCG0fCaiBCIMfUGWn3TmvOD9Kr3LACI/3BrRLn3rBS9LGgIQK09MgySLOHeiVEtNFH7w6B4VTu
qXIa65suLe23MSCO8gvQIRC0u96wuuS7sdWbQ851TLaoIaDhiWKHZB00FWQ77F3NGCPT6fkNSVrj
pFmcHdwU9LV5gte4Jg0a0j4ZQ7MozAOxKYKK2nM2zv2PMdPlpl8cm3aidS5jZfGABq+96X+m+cEH
m3zi/7h+vLgrNxrS/eDdQH+oPZO+X55jSLOlU9lM+cNkZeQbddyihoCS058Si3DsASSsuJ14O1cf
1BEXCQmUMP2oI5SdXKP0g6kuNUh/f0W2MXSgR3I/saIOTf6ls3WI27rDjudoxRdqUI9ZrYvvXg+P
MUm+7wdhhpBMMUOqC/uhwUvpAF3haVcItOgWvO4jyqr2fkgG6xkVI3rQTJXsxwRSIZOpxGPONS3q
+upd+j075g4yI5pduNHIRzC6gjD6UNQd/86HqtnXxP8hG+j9pRRZV1flftj6iXUvKdJTzPf2psP7
Z10qsfN8jwLVWZLxhVpldbTwUt2xcvhd9xZ0ShgoDCyp88NIaoYoQGNZWFdwiAkEMEA86HiJJNYY
uH0+/B5yww70YhSHpIdGUFZCYZVWff5QG7wLmz6jT6KRW5n8hff85/0MfW5Eobh3gRi4XFQN43d9
yYeY+lkX8La9RSy4b0zIn+jM3WCAWnjQH2OzjAvyjjM18jLq9YvSrxVq+bFbO9HkaPegrX6EUmUd
Jp5XounM3EOM56fZahvh9sodjz2rI3eOpgGUXxZXsJG3leaMRvaAU64FQRt66xpwk21sEEzV8vZF
Gy7OBhPChB/KSWaSAjUvVfZgisgawbK5U0WEUn/Bo+uGVkdzZmj++1nEkuSFpnB6wtD4kNh50NQb
setaKIYcHYAWKPCgvX/JrdlkhoRiqZY9UEvFmcxeKy5GMH6L3yoXT0nmIHdr3qO5467PxK+OTq8b
I5yj48VcIsmCmbTnIwe1zcshQo6psEHEmMSuamUeZKT2Dz1oCF4ds7YCCg2QiAx9dRwLR0Y9d+kd
q6t+JzoBUdCJFl/QyG/cQ4Q62VWQcwwV6dLX1nDryB/hAQySs/sk0f0jSzy1xwXxG3009J76VX+T
DmnHgNkxqn3p0PG5qRR5ytDhEhp9Je9EhhZUEy14EcndKUJyG6la5ZfTF4lVeUrk6D6BkjT9nTCv
/ZTqiKSuT84SX/SfbYT3iw0dDDwdl7mo0kicQZp+H9v+i64dEbEFOWuiRCuhIRll2jsTKY6cjdzq
4qn2H6s2ODEB+EHH7oeSYkkrN/X0HvIuXYSgY8TjGIQEjYb0TuX4h9ats8OUbGGTV55sZE6tAkc/
s0stG3D62utHYKnyh8py79skg5BJYr5Jl578pjqkWfK0MbvzS3jhegREcLOYDVpTkF+8dL1yonXT
6C7Ois5t70g+THcUGa6dcLi5U41TnDAL+oiz0vQfrIH4t1xl2gkF5mRLWmv28ms/xVz8FI7eJmMk
2cNMCdHW/cm3umdlTX9de4J4pouCEMAcLl52y9ORO4U7lk724BpGiJsq6MkrlSjBio3n99rBdW5o
8T6hJdUkBFyzB+6/F6A2qgA6vb56axacWcAcgntQJFqW0ST1O9J6HKkKYwo0R4dA0MYpv9gGSBz5
aJHCxrPBGY3DaTFZvvLbvtDhj0pDBOkp8Ps1AdO0AFWwCAT4obmlkbFmEWyaAM2i5wadvYuzsJbI
Sud9h+WpPPcWD3/3Tjm62hkN9eOsI7g59arPXtRgbgkIrV0E4GvUkSoBr9ucqbr0wEqOpe4lyopN
g8pDISzztQbz17NrqvrGp8B6EdRbIJVFun1a4ErNaO7vTWWkv/96YVF8BaYICeU//JGXP8TwpCVS
Lq24q6pTXrenrSzyiufMMk9zSxookpGuvTRg0qYsU5m6cXNnOA/NVpv01ueXiyi0Ke8tUPYM46mq
jqh+Xp+flaPi4ufPcd5ZTNCOdmUA7+fGyP82409Qvvdb6tvmyqUMpAK8HhsMJ94S9Q8Qnm3IOidx
51ZlAmIAzQUfUw4pOHAFCJfuXGgTPM35R3mgOSDeqMx2Jy0BxrFn6TNEPQO0PVr7cnTbp0Iz9N2I
Qti3kjbyC80RWAUIO5GwN5wtKORi9v9zd2H3+IDa6+gYXcx+6RdKaBR31yhZkJXkBaCM79cXYGFi
PhcuJmexAKAYLaoSrXix6z6XN4z9HRYbI9AB7MMpoCN/iZreYgReA3hAYnMj5iWUwor+Dg/49+sj
WLjQbMJBJzVgQ8i9WR9AStJqDenL2o29zOSBP2jZm54lAg+wkW+YWkzWbAqATgQSs/zZLFB96a1g
EtAEwqoRKYbUr4Mqs/n3XENi5a9HhNMLDcoOiO/xYF2c1aOJgjfehiOQPMActXnIx/fM+Psn1J8n
xRwTzeTqS+fKKZIOTiNFnEzWrgKJHc92RL8b+Fbr5exCZ+HAn1lDxc7GA3xuE17COw02JEJXg4gN
gzc3HeSUdxkDo17vZV8MbL3o72fv3Nxi9mjroiWYwBylRYCMQDSpdGc7P69b+fgmxJzhcYbEKCqS
H7owTd643NQ9EY9iFiInB0/Gti2CovjWA/Pp2wxIuXJ/3eiKqyO0wwt01kaHJMIiEHHBrjI1bILR
iQWT+UgYDXJrI2Bec3IX6FUQiaEAj9r0pZNjmw1WDyhbbOduoN6S/i/bS//4w7mBxS4iknIbPi5i
/Q2y9YG9t40tEcR5jZcud25iHuPZtQLJHVlVCibSow4uMO1nqBIk4jbOzjXHBkgRNMKoJkGCbJHC
avTBS1oOK2oMNP8wQRpmT/5ptubcFbDEgJNaizVPXZf3IivHOOv9PWoZgcRbwia/rnvWyuMMeBAo
0HlzmgEctYtdQwaP0dJAj3fTY2PuczQbjkiMZoD03JYOKNXe5Bbh2JqjnZtcjCzXgPu10naM5b3V
7kRzvD6krc8vVkfgIU5NDxPXp0+DeoBs+t9/H2j1mfsYZzTQApc+1nmtaaARlsedNwTZXJDYolZe
2+6zZJYN/C1WZlmIZ+A2SoHy5nFWvJopiarxa119/odRzOW3GYoIP15sRlW60nacksd9gDA9tLut
HNbqIAgKZKjAoUi2vGYGkfTgFNfHuDaRcr8p/f3QHP5hDGcmFjEMZ8Q1Cm6M8dCfRnkc/i5GxXk1
V/WQscB/M3p8MUXdqJdewQiP/aE9dUN/T/pnYOr+dgwGBLUhL4NgHpXQ5Z0/of3BaIZpirvhhFI+
sjvXv//xRMT3//CQIwK2QR1w6a2GkCXnQC/GNpi4RvKbo0aSqVNij7vKrjaKrqvGXFyPPpqrkI6Y
/352/HqQt831tJ5i32huannvA8wo9TzQByfQ+3+YuVk3A/chAmU0J18a6wBz9XHUyzj91llHz9uY
uJWTEShjwJ1nyR5sE2/xfVNZTVUybYpRD3u0TA5yJa8LQRDyjB5tEMoy/9UuyxdtTE+DJV6vL9vH
3YOErDGr1KIAhvr44hCbRpba3OI85ob5VnX6J7TK/LL6ZGOQH8/KCzNLHJdNmEKnj+CxqN3fugS/
EjJF10cyb8LLKxkmIHyEfDb6x5GQu1ym0qDjAAkZHqfq62B5e+Q8wDHSR6BTif7BEtIdiNWRU/kg
vJ72Xq8ZXsfj0pK3Lh3TcHRomDGEgtXUb/QiL1Fc8+kwYxUJavy6j7tgXsEzX0/8pKOWO/Vx14p2
D0si1GvKnoSRure+MKcdJ3polw9AAxcB85r0VBCnQ7WVlS8Skry7zMz9oOuI2rWc2EEyjsPN9RlZ
2Y8Xv3Fem7PfaKvWqJpx7GNW6bsyA/NvJZqTAmuObTTvsu521+2trTV66pDgASPQTCZ6aQ/pP29E
kbaPU2q2gZlqR5OOO7Qn3g/VJvvQfHItHQs8R8i3zwK6oIC9NMa40+i07frYMH8p8SvXPrvW6ygf
DVDtNsgnn/RSu3EYsuf052RtvG/XZvbc+LyxzmaWmZrmZ5z2cd/0KJqZ4ht1xetU6n6oGnK0xq2O
0qVE0h9/cyF7iFwvMksQDr60OJWzypzV93GlN/1cfjSO1MohgWwiR1BPvLjtKqt44CZ4InLmpKHP
AJ1ymMFD3D3OxkqvnU9IrSDW1u05tbjY1QOt6mrM1BAzgR6JvtMeyrH6NWVbuLc1jzq3s4gVocWM
1JeOwmND7w1eRFqlhUWVhUPzl8zy/5lfxPMIVeYi0rKG5KVV5yUJAzI309LvoI3pg7Issp/Xd8jq
vKEyAIwlwVN/CSAjY68mIo0hHnz6KBt5dLtpl/fZBovUEun9ZzQeqgHzpQ8M3bJfp2eDlVWmhZqL
GtXOF43aJQawSMmgWUGDqD9KAYYIU6urPo1NVe+k7aoIeBYDvQSdE1DTAIdRg6Ck5vpfwibnHwcK
IwAwkBOAQN3ySgB4eBpkXvZxA0IR1EgCKz1p5ml03q9P9srtBiQTXjagh7Z05KEut0zvoASej7Az
6u9T/ctgzcbdthYjXFhYxAgSLdKFqGqAEqd9hy4wF0LeY14DvPvCDHSMiDe83QNiqvD6yFaOnwu7
i7OvrlGhrwns9t0btdPQ68GGcezL5yJ5+3tLIMCY6W4R13080pOm8fv5oHPKb1D5yKZ4bH71eMOr
5+uG1hbrzNCyRY+biQ2eTI67yoRC9t2WYNTW5xe+4Ot9VtgJxjEBBmL7I7AQW/muVW84H8LCG1D0
qGtLmy+FLpa42902Qddgua+HN2U2ETwlLI1iL92NqVs5VNBQgO3k4+T6yABqOokGbe+sByNvLXe8
tYfdzFNxl1rQULm+SmumQPvizJAISA4ty5tonK/81kBm2vfLOzezj1lyx5yNy3XLyGIem1qYkO8W
fZwMCnoy7737LUeD1PWRrG2h85EsthBxezTpe4iNMu8mnVEW5Gibr471yfaj/5ul2TXPYgUK/tKh
qzAclUW5G+Kl3Tth2t8Xw8apv+bj50Oa5/XM0GgpYGp1hZJ3Im/11Hl2S+v79bGs3Mcg0vvv+s9/
PzMxVVAqtjTMGsFbKG2+55YRmgDlbfF0rA7FdZH/QIofBhfxhTlQN6MVtlJZSOeUEkePJk21u+uj
WfMBpO/Qwggk8lwOuhxNXaLxhuRzvFrV/vPIUM1hpd4CjWV50ZA39DSMir1fN7o2hedGF96diSKb
kgZbyKjugFDJLIAu7rTm9bqVlaGhz8hFlhqYFAhMLkJxlpVeCqVHHueyVU+motNRr1rvxgNzVDR6
cngqfL7V3bQWpLqIa4CAQPMp5nSxqUYdO0kacA+lPZH+G3PJLcvFDnpQITrODpSMkZPdJ1lxnyRT
xNTGe2fl4AAxO8oN4JXGZbX0mpb7AAYXA4t7qwlEakNw7c3c6t9dmVkYwT/cijbaqxZjhDqDTmta
szgz/FOeAiLXsTs+QaqvOnXjZogx++DimQNKgT8gc/QBoN546aN2Loa6TAsWs7p4cqpED8yCQSq0
/Ob0M7S9LPMgHe3XemQBI1k41bTYX/ellc045yDQg4Dal/2hMW+ssoTJ2qcoZhdfffolF3yr3XKO
4z+M8r8mlu0HeKCAJqp3aVwaR+RV7wtJINnzYqoi6MjwbNv/4CnQzpiXECw9kLe9nFWrQkdpats0
zpvuG+HT68j7F21C+HZ96lY2O/Yevo8wfAZiLFaPT47J1EBobBQ2Xmn3Nf/EhyeSf7luZm2FkF1B
mAvUAzLGi2N59NEd5KaMxsnT4Nx7WyrDa6PAG28O/wAh+eDysuECK0ExW9pO0Ntx/Na7gIVvnMYr
uxdABoDn8KpEh+Qyo4LO9U6XgMXFdeWceq0PFYcqUDltmFlxtZndZIZoARADveHLpQeUumxoleoo
pk2/usz+kgz+z4F7d3WtJYFEXicw8Kfw+gp9tDqXqVE0AhDO/QjTyt3Bl1Mn9dgBQ3KkuPIiamoB
SW0oRZRpKBO0QhtyK/v20TFms0jAIydjAAU9YyTO7utqUoJqTaXHnRHZr6NxuD6qP5N1uW8vv7+4
QfGwxP3d4fsgBq0CEApDkx6CthGfqhiqgLuytg9cDD/MvP2MF803xtS+05CkMVQTalWfRMpw9pP0
YsW1wM9MEI/Zj0ViHQtveupGH3vF7O8rRcdIt/grOJ4/TWkamml3aL1xZ5j0pWw6AKdGtMWl0y5B
Hm4Ajt/i5I2BoR5v7Ry19OGtYeRYCickmhUag3FbjuMBN+dGBnwJOsHbFk0lM8s3UoM4KZd1Fb8h
XkFKgQnvsvJBlR4/ibY375vJGI9pZhrPEADNxwCNBe2Db+s/NG1gLzItfRIQfkjIvfoqMt5VkZZ7
5b2fkCYinfeDdQw504HLjd3w0UH+/MyZ895FpWaZVtJs3rqAhJJ76aHT5nMaXXcQsLd/ONkJSkCA
JiIni156d75OzzzQpaXMZNs7941H6pDm3s4p5Oeeq9AyxA5iLnlg0DSiCWqojbVHl+HJYRY4JGlz
A0bLb2h1CPppADSZJU+a691MdnFsGnaDz0UtZEf0sg1Bh4DQTQ5gagQzUuOVPJITHuDMSx/0YShP
aCeEQkxl/zKld5u2JircJnvkXXpXV/4TbVl6O7XsnmctssY53ZEWfSNFfigsyX+nFgWiPSn6iEGa
OuhcUBY3iThMnffeFEMBONEUZ1MjgtLod5pR3Zpz8JFb1ApEBhFd7qv+huZQHauFbQajV4ndBHHx
KC/LyHS1315XhBPac7y8QdtOCyFMjQbuCBIacBrlQSnzYZ8gX0yDJKu+TB65G5vhPXf8SDTejd3R
B8fo752iiCwrex6G7GZK9Bt78G8TUOnnRX8CZfE7eqxvMpsc0T8Esl4eqV5Fpaj2BjHv66k/Fi39
5CbsRjnpncqqfYvclBq+tK0Rid75H9K+tEdOHmv7FyEBxmC+Qm3dXdWkupNOJ19QVhazmM0Yfv1z
kfd53qmiUKFkRro1M7qlOu0F+/ica9lKRzvBYwbncu9uaS9gATocysH5aNjhSxZL9I3dWt/w0T5G
tY4qZNV/g57F55L0G9RLn+3c3Fa9C4JL9lzwPn7INQnkOVNbM8ZOYOY2Tuh3mF896lHb+YWbRn4x
upGnhizelUaUgJKQPI8kRcWxT18S1WxIa33XCursLLgQbYDVh2BLX3wlkVM/Vkm6tzvYu6GeZQuw
f8iw4V1m7WmUP1hODnIHpDZ90LQARmbhtzSJ68esdo2NU+lAkDj9hgHv7YF2FvtdJL6qFtJhdkhX
8KwLnyAE0ABUhg4ainVzImFelEbfcElPluZ+NcrycyxXPvI/7aLrY9q+DPGncnHxEeIlk7WN6uhJ
dxv9ObTMCOKHvfl50Mpi8MFRw9lEycbQdyEK2MMmkLX5oCepvq3z30Rn+wI6uRp0j9Wvqtq02FSn
smvQFSWV/ZzrNfg79qYgg9zC/XvcQDN+fOOp0Rw5vGVW7pzbZASFTQqACsFZi8fGrCSchLEOaISh
TrYt/EY9N/CZqsUri+KVWbs9ua4DzZ5QwEtTpyUjkrbxUGq/0BmL/77ScRkCMKnrw7GjvdTwhFan
BAYK6UdR7ar2r4sp1yFmN7QowDkU03TxfDvCd1L7qq+lh2yGtMSlh+2FkrmOB/tEWpnNFOgqIgQk
mJ7s2imAkx7rvcm61wKYTiMmvgtKEnE7vhn1sd+5RmLuTDG2m1rXfpjNsBWk24Q8zrcR/MdHKaEn
49rT5fggNf6i2cV7p+oNSGr9w6iyDCdsFB/TFj7Xg2qrrWjAbuRj9UnBBfvB1lK/DrUveiXOvaaD
BN6/5CM5a0MBDTjrmPQ9PylT5nBmG15st9jKztqbuAA6Yb2HPPvq5vHnLMqpB46V4Rt1jaTBVd+K
VH6lRns0dXEaLGOTSHFyMvEQ9aPPY5d4DNo2Q5t8RfMGqQylxwTNvd0QRSUYnOaxhd40b6yP+kBx
l1W+JYmv1/XOiiUKXcCOxdJ4wqd5SNLx1cgI9frUPaIw+3r/Sr59v2KxAASAdxpQoDfV9zhjoDEl
0j7RVka4zCrhiW546czkpdQ1L7TtlTfQbeo7Qc/Ro6No04E0Pyt48IGXueSjcXLHAoorcczCx6FQ
7WvPXTiTgl+MLyse2lPRDOXu/mDt6cevTz6c0TZY9CjwLGAqmYn2hdOF/SmGaNuxInX1ycnb/KFr
K+JLVJf24NTFn9DT1CZjD/t7BuDVIwA+ECGNdPII+4N6siJlb+Dv0mOdtBzW1SKzPOrEIPmoKhEe
GHnJ61Bkassj+r2szei1G0rBfVM00QeV6vIFL3y6pVkEkQa0YPQ3UxD9RxNCAdGSLa5hfAfQLR6B
yIT+35dQp+3OLR33EwtNHECDVqDMVvVHZ2zCo9UI+VSxODlpWlJtUGJuD4MBMWLZhS00CYzkqWsU
dL9M7nxoZDh8DEO7/yQLgRMbefAvw2zAl8bO9BPwZUOvim0th5i/HflpKGtoiiqyh070Ws11Ogdm
i4EDAnUhnN0Q+Jl3DXlq9XglM3kiTftem/G2otJnFdkUOCVyWu3GPnxJVhWOFzYgxF6nh6sOWZOb
hyVrHI0lZtKfSoB4uuR3mXyK24csRhsRJIiSflvZc7ejxBMZ+w0VRTxo551EvFeYZN0w4N7Ydl0g
8weIoVtr5/pt1oBW8MSAAcEVJ+8cJFY5shIRK4ZTWp2HIvh7+CEgLxR2VRYs0fH1zAoXPczE20rH
tZG7fQ4XY0vzjC76rNswvvn76cIVBRoDmtqAV88uKKiy5o6KiDoZ6pWZO2w65Tz1a3C0hawBcLr/
RJkdQtgVhuinb8khiQeXxH1GvrRT2Z9+uj+chazhKtBs4rQKwrmljkB6+RsPCMhm6vrn/y7EtDUu
sjllMkW5iRDc9SN1aixf61eor7eXBJZ/esJOoPdbBmrLrdBo82m6Ghxv8JKMv1Wt3wBpkPx9Ogdy
EkUclKrNG3knYahubEtDnjh15M8k18c9h2VUkKTE3EKGBXj7+7O3sBMmNhQ60Hg74Sachn4xe1lZ
1lYnbHmCYifo3fxgYVgFkAuhWjMhX5hFgMeA2zZRkqYGm/6Ui1A6Ha0hx013ko1tPoxdMu4LIaqf
eeyqV9Lqqe+oHnzR+wNcOBnAHZmqdYAo4ZCdDZCEineVlskTtepqWw+6vpPOoK2s28I+p8Bewgl1
onTeqB1TUnfQ6hTyZPT18KFSA0c9JzK2Q0fWoBl/cEOzewMdx8lIHAU7oMlm+SXXjQgkHS5P8SjT
Z5lbpWdAGifo7Kr5EIuR/OBDO54ch0bP9Thq39KYJ7AWtnvAzfLiSzuy5DHErb0VYTz6jQkiX96w
6MWVLp7jpRGikARbF1KMo2fn1Oz8qM2zbQYnDE9lMTQyVAst8qqsdkpmbNPXY3TEhd/5wm11Dxdn
f4hV86MVlgTaUcM305XVdlDlXukKr00pIHVMCsg/4p72Bltt6xhafz3jCbIQFXnA+/kipdHOUhS9
i8xxHxLS4uQdY3NjVhp96AqY3diplX0Gp/iXoVr6y1Wj7TeibbetZXSPptGH2yRuq31aVDzQiw66
ch16Jb+AgtdOGWvNzCNGCp0Ru276c5uGfbFS51zaFtgSkHa2gQG9qSeJPDJHHeySk9Xq4akvy+Yr
h7zL0WjLYaXWtpBNoKyOEhuA6w7quLN9PtahILHk/anRumI32pQFPJRhUGkwiYRSE9mGbZkdHTML
f+EZGv/DSCcxWmjvAhuBbtP1x80brgF5W/cnZgw/6g48bzuFy1SUrQHOF06RqwfvbJydkcUEWkPq
FIceOLss2jB5HtJArrlaL5yMNkDnBubURYdrnp5BraVytYzIUz+e0baDYOdTYX02tJ/3z6eldAzJ
EaTGGaQHUJ6+nrgh1TKmnFCe7NLxw8jKvXzI3x3Ff+gQLZw0ad5GKHOsnIpLg2NoYTEbjgyApM5m
Mc56sLhSOZ7aGKiMKBjp18jg/pivaVnfBAJoF48cBxsD/QU8sK6HB7C4a1d9lQaWe4S1Sti+F4CA
OF/uT+JSFBscc8At4YSDw/E6ihGC+cZtmgRSwuO+h/qFASsDB8CtZGWfL0ay8E7EaABGni9XyoWF
LkmYBCklj9iLe0uWXpeVj5nNDvcHdXNzYeoYRYNkog2C9zBbo07Ssbeh9xMM+ZOzE+NKUnNzNuHn
XWiGINUEueKm0DaYwgxz4DaDWit2lcM/DqhI2s24AsP409S7uq6mOHCAR8vPMYFQn62NcnWUJBQ8
BlySb4iAqC9KyK8JP4XdCxhjafsqoO6DtoyXqheIDq3s9Jvz4k94YP4nIPQtMJa1Jc9bvU2Cqnem
2vWrUNrXDh4RaSgeRxDV7i/a4qzi1fZ/4WbZKARSRBZTCL9wk0KoiPsGfY//miYxG9NsSnVL9Tkd
ZBIUfeM55NFtVr6nhVFg1xEHIvGwN8fKXX9PUQzcgtVjFGD2+m5u+Ln1lpcP96dqYX8jCKSLAX50
blGzGndiyJcx0P2zL6H9toYVWFh44LIsdHFAGgMiffb5YN/pFdKWNBA6igEaepFPRWTJbxAZsDdp
5qQvLnTKNvfHtDhxsAnQwfiYCLmzlelzFo29geMBfGvfZJU/uA9xnP39IeTogItOQHtcTHPcmU0r
TahoxPqT2Ousc6He0mbSjFtZoZu7CZcfokzAVPwDGdjrbWDlMSzlqcOD9g9Sjyl91woYBUPG6RMM
pCuvB4PSt1JB9/encS5dAHQqIoPtzUxU6qc/4TqyVlXAdIKUHZAq3hqatUcPewenga/KbB5kKX7V
lJ64PW6sqjia3e/74W9XEaUEWH4ARAjdPyD7rqNDUCxjcIEqA/3cKD9rveivQSSA5VxEmHeiC1PP
LWEjApq69KWtquKb4qZc2yiLA/lT8MMRjxLxbCB1GoUkNqIyUGpX/FTdL5ud70/V7UcMstZ0O+FJ
Bz+EOaRDdm5WjXUhAit1Gz/trXqji36NSrGwHxBm8gGGhKWJusi8LKLMlNdGLQI9y55D3YQwWLwt
3TeSfipS68hGYxMbNhR00ANs85WP+maMgJEATYL/4HG3APjobTZWqTEGTSPdhybVmh06283fJvCz
KNNfcfE81ibJ5ZxNpmPhPhmAf4AAVT6wbZU/lNneGlsPl+f9xbtJZhASVSbgWFCRBk1ttj0qWEzB
N7fQA0eq8FjgwRfkKkw3JvCZG5fU6cpmWYxnorSFfAZKCPMymusWzZjW4RioOk/8XtCtU+RHV6Q/
OmiK3R/bzdafxnYRazadblkQEroxHMzFGDDS7GWtXuzR2P5LGFyRsMoAVXxer9NEhPY8DqIgg0+M
N9atnylWeFXdryQWC3MHsQUIr0FIBXidOVcCDmOQPwsHLSDmcRSfef1M2m9NGq9M2y1oERxbHfcK
BOFRFQKQ+nobkqrlFTAqWqCX5otDlDdyUCbGp4LCGzGH0LI0ik1dK3qMtbA5SLTOt0zCdPP+vN5c
PdOfgZsH4FpYTt4oR2lqKAHEgOrm2BmeHm2jciuTEPJRrwWX8JPe3Q+3sFsQDqmCMV06YGFcj5pT
W4MGAEadZI8pg5D0p25NqnYlxJxd6FaJRq2w05CPPGv83bT3zRqOb9rTV6n2n0n7/6Mgs1MyAw8b
Va5eC7Js1xc7zlfyjrUhmNezxJIS32yNWZK89ICYhc5I5pn92/21WFp6JDUAV6KegUrTbBSWXuZa
rrEwaMmPmGW+4X7o2wdDe3KHEe/9Nan7pUlD3W5yEXchOzV/ChdpbJLINcOgH78k0Muu6jW98LlX
NFgQsKW7CDGN+OJoHzQpOjNFCIGy6NHOyRsH87CH4HOgZSI/NINyPd6Wde1RMn4w3YjDjHf4RhTd
QCDUD0PyUiY2vOBYJ1Y++KU1RS2WmSZzdOR4s++9JqmwojAMg2x8KiFOpdAKdteKNtOPzDcmzvvp
jgEu88ZMDWbU1tAMOgsGlBoePoZPZE1iBz3M+zHcGXpAxmViNUBnBKZiRjBkKMEWEprGogdopmEo
9uVK/BCp4+4kI/17aVfltlHEeZDATkA2ln0Bfx5qyGn0s0FauDEaqM3oQOL6tHLTjcypfCwR4tFE
K/xQ6Wb3EBVSQ8VSohbZmo7ca3pT7o0cX3gE7a3OY3pnexZEth4gzJxu0HBNvGHCJnPbMGBeICrf
tBLdC2ny1ZG2sVWdLFAVpfamAeomg9s1BBKZtrESCwxSvzLAENNfenSl2SBLP6pVDDN118/1DJK/
aaR5Q1Q6XlvDEgpqpOYzSSzb46bReMIgAkZ8qj72qZEfzd7pDzoohfvUtctj0rq5D8i4dtKK5L0q
HGBaS6by90Yq1HRVkpUbFLQH8L6HWttXo2i3kqR02/JYfEgjgxzAv3Q+51FM9mh7k83QJe1jX4fJ
Y1HaGfiKWvuowUfT0/NkeGocvQni2AGkQAoAPiFjt4ck1VucwEkl7J1wO5hO8WiNTXrgLq33Xa6L
rRuDBBGjurOBI6sN1E6TBeAWhX4S0sxHFo35zO12U2i4iEMuyba2SbHrQY7dtY4GkzgGhWClov5Y
trH1mBCgZqLO4AdlhmKLVgEaEzEceKD/40JmW5mws7VifxBKbRRItl6snOEohrrDAnX9MWQ895TV
23t91LuPTJuK3akTBrWThrsedamgcZzEo0mfeBm6HVDJAVrC0jW2s2j4TMI22zYhB1odOD0Yzuj6
p/un6c0zGFCDqfOBJgiQ18gfrs+ezHarJmG1DRlC6sch2/Bw2GtOeJQhWpkZX6USLRwoCIhvHFqx
uEjnmE/DaCPVjq0dpDBlyrTxo6XpJ+XS3/fHtRhmKmChQovOy/xFoIshxbsktAPTqjRPM8z3ziTt
vjSpONyPtHh4IS8gEImaMN+z+yiDuLdsQ5sFsFD1nRjw5N7IN0BFv6Wd+fl+rKW7D0LYePOiYnbL
9EkYFcj0ojBwVcE8HKVPVsZPmqkA/mMlmEV8Y2TuCnt/8eREexu1RgDzb1JLkSUwd8raMDC/Mrhd
be8Pae3XZ0lDTdyx1Er8ul2C9wJQJu1WKpkLWxzzBXFFEDIwgvkWB5Ywc0eqwsDIs8eIxPusSjeF
Sz9A67b0tMRe2RBLI8JbFOUXdDpA7JkVJ5jTp6NEOylwx/wXJOm3dZr8w5DQBQaZf2oMgCJ8/dUO
KFd1kvRhAFsqv7X0o1PCU8H4WdF2G2trXuEL3xJ8aKDPClQI3oLzHikIWGGal4YLFXLQnsFj5zTd
ZeMaunotzCwNStNeQpNydIPRCRKz8rT+AUnTysNhaTNcjmWWybc56QE3QRAjD8r+IRceUUcBzG2z
AlRd+lQvAv2BAV4kdaJLRyUZApFu3zvnvnyxc6hrxQSuf78bulJGX5m7+XE32q1WJ82AaNL9RLR0
39rDU4jL7P7HuhgGxqNQKXKB2pmXc8ChQh6TKTcYRr9MPwB8pGkP90MsHaeTMh0UBCFJe9MThb6K
sNg4ye9GoS/10AMOi5WpDzLA/UDTSs+TTnRpoMABYB9saqaxXixQCPnnQjhwVdIAN+x/J8izYONe
h1s3QS4INgYAf/9dxGnoFxHNsEq7MEZEt6l2ooQ+jjgr+hVGWl5fHmJTgNSy1t9Y3IYXo5y+h4uY
do9cth4Qs7Jynxc50qs32wXKXuS7Jqv8Xlkrr8DFBUQxDGAu1OQAlb+OOKDrrkdxHMLqdTfCfSei
gJmHX9Lkx/3ZXIwDVPHUh8BmmUObB9lGHA0quGI1NuQLIcMgvkZuswvblS956Tyfbg/sRvTOgb25
HpChSQ4QYugGogafkG2Tbs0w9rZ+iRcgeFaA++E2Qn9gthfRsM9ILZUdQH8nKCprnzP7Y9UrLBN9
adJhC2hP5k0+AdBkjfduSn7en8yFDxsND+SBzEY37sarSeN9RI0ktwNjgO5rLqPSH0YYTrJKG7f3
Qy2cwAgFNiFw0IBAzxsvnDd6V6ImFtja51Edoh4vCW4fEniHrEo/LA4LBxXgk6BjwhXqeul6veJN
OZh20KSt54RkByf4XV+tVaOWwkCCbgJqwlIY/fLrMIBNNaJkMWDYXRM0uik9AsLkTlrxmhwgFJHx
W7NjCxuFOJN0AYRP51tlgobDV7SnQQ1dxfOgOR1UqUPDS6IaDJ5nKqUPYx0NvYK4qreVnaC3BUtn
T6vFr1yX5WfQaFTlmW1tHKBWAcF9mtdAgRvWueJR/4SkUu20qkw2dprDwjrrxeghN2x9CjOlDf6q
XwM3gCMxavkayVJtwFkqHvqqEw9JnNle49Y2DFEi9xhXIYqCVDY+4EpQLkm0onqONJd8MMMYnJUo
H3w7cTjKdiPdh2YbB2HZcjjbt9HWhC8vcsFSbqN8lLDSpvQFRhv2QwVQrlfrltwIWAV4Ni0L+I12
4ylK++9Fjr+AJU702APT7Te4EgHW1mFfYyn+CJoyJAWMyYckqt29qHRyamUDM6JKfox6Xe1ViTst
oil7YkAQ7eMoLH2QNNRTlPEWyW8EHkgaHUZrlwJGUBrVE0V1JsGx0BXbBGR/PE6Z8yjQEDsAsSH3
KfA9T4YY9WBwrOGc1737ER0X86mJqL7VNL3wUpPrnqWI/pjbyvlVhBgQr8n4GAOYtMngbPIIg5o/
zBP3I6/hngWOT7OfzDl3DIgtH170xgP+1+gR3kV+J5Juk5G2AIKeRB4ec7CKZw04UhEBUbidjIWs
1txk8LLdOOHY+fh4Ct8o03ZjgDv4u1OOti/CxPZ1krDHHBo3J1lR6xE+LP2zrYAOiiDndaxqeASE
VqoduOyNNx7rLTYWUcpLJDM+FVkdrhzFC7cZOo6gfgDYBpT5vOPYUyasvLHhhxSP2yL7pHW/pBLg
Q0B/p/8umrUm8a1KCZ7HlwFnVzaJYVqmMUrB8Qnq/Isi34vwOYkPlJxR7vQaffTlGlRr6TS5jDm7
spG1RazTEBNUmkhuanDx7N39M3jhSoMgL766qbMDiOAsRJJ2UCagoYPcp91IPJBDsb8fYWkQYElC
lQJ+zNNqXR+JPDJBBsJ2DiT5aYRw7BpzIPnWGON/lNvnpyHcu9Hzm/iSN8KZyuxwqQJzFvCCaju4
ZJWHWkBkS+vK76rrrCeY+5DPmWWn/gDdcx+WafUmq1NA4LgjNhhBc07zlv19Og7hY/DdGLYpTunZ
hUB7bsL/APNLmVfq0q9wSreR//dTDFUoAMEhdUDYvKKpdZmWRo2kQVT9lhFMmjZu9et+iKV9chli
9s4UImuJchGCHhuWwRFqDf81bYP5+qEzBr1QlKFu2QZ9GnawSs4oGrflF7sPRxhaq8ELE/2N1g0y
8nSNZLu4MaGSZqLejH7xvOctOM0KxacdUzm/gYGLjiax0y3hkBBfmbyl02rybERihfLDLUwGtWQe
jyMLIpZWm7gHn6uT1Wc49Jq+njg/weDJNyEQ/VtW9QTcjpTv2yKdVLGgCDi6VvRsdzT30OWAy01S
JrvaGLVjgkQRPS+IJsoBSrF5zvUHjaUE9p41ivQwkkMJ01V+meTGQynAmUe10n6K7Mbeu4mKtuDY
FG8JpMu2tqZ1Owv6z3lLoR6EKu+mK0r8f7y4UBblCrBXIHJRTFUoSipri1sFAGkd8mcWqKC4BiTu
4gZC26yGisj9+VuZvrnMha1MMmShwQKnp9CDCj/3stokthl5AAzt60H6RgHvlPtBF7cHpOaIDRec
W1hnSUq7BR8ZQeVwHET5BojdR5gaOitxlr6sSTD1/+JMg794l7mRXqkCFnlBj6rAkCSeNa65+i48
kCD2+p8Qs1KH6WZgSKMIGkD3zMyeGopdbr3GSMf+qyn7w/K/GIoDblRh1RhKVL11toHs5NOq+fuf
FHp+UFwMZt7fruBOkSH3ZIEoUSJMio+ZrXmm1Tx3TfKTF/YrRltBBcU6cJKc0lT3aNluBipWMpDl
/YF7AfgBAnDa9O8vBqs1BYwG7YYFUst8DZTHHEx3iIxs78/pYuIxkaJwusO7B6Xe6zhUxQXPtJ4F
Og83IcSVYKHqScM6WAP5UlPrZ5uCTz72D/CwW6nALA0RWQGygwmWeSOn2+oFkXBimdbT16DKir35
cn90yxGA94WOFFAR8/TDrMsxL13BArt41vscc/hSNF/vx1j6wJB7QKsBSQgoWbMERA9bXSK5dQKY
88Vy10Yrs3SrGonU8DLA7Aummitq+BSiVlk9p9qXnHWQXjhQ56jzZxZuO1T6evfQd3CToqdOnBRv
va7/eX+Ui/vk8q+YfeRVDlajGjFMPX+GQaqXxgzuh1teQqiH+UX8ywihf/T7ftSVubVmvVSuTICt
cAsETl4GfWa/NRlbOVSWBwbANtI3vHdvkGNVHsP/IE6dIFU8qKrhiQkAFqxSwNk0fKdJ9g3P7te2
Dn+kJluZ1T94jvlpM3WOoCk9VfDnX3ns6GFDjRL5cUcq3W/hieM7Y9g8sM7qDnYlEt9mUfEpS4Yw
aGK8WcHLKuAMAn0LeAXCx0xoPxoZYQW4lJskCuODIU0HkuWq32SDk2+Fa34bhtpGH9l1t51rp/BX
0vU3aVPAWQD73/EBltxhAb9yrzcBvr6/hmTxI0RjBEBDAHkgfnZ9whSsAWYpdpzA5Dgou992oxVH
2dvmwTGFsSvTnPtdCTWHaiyRu7c124ncLPHWHlzsZy0/w1hM2+dxJ889FEnQwBwdUMl5Qrdp00GS
aAhz10OjIjxESI9wkNj6o1JhvTdQbfABrNR84BmqRzzSraML8yF4sFL3Qxh25VZoFTlWFI3UzB6q
N7deOR7+XBjzJYaGPGCJNtg3N5CeqG0h6J81KMYWqEdU7vd6MN5HCiBzW744LUd/MjzrrA1Q+jgb
Wg1QGoFU+xh5ZjaiDELec50/tCSVXmVVx5j9jmUCoDpZ+xIWPzaUU5GHT5Jm5mydINPRjDUSkCCB
pB+h3dYmh/tbYXkn/CfC9Bdc3GlJaxUDNfBa0btkk/Nmo+VQFSj+vo3o2hDdxKRDhfoG5EHjGILj
zHQCJqqPJly+RsdcCbF8aPwnxvxJJHrDrIuOOkHZaY9ZZ6Nmao+/GPwIPMVlYBnpVintsYCd7Riv
6Yot5VsXA3RnjyWrtdw8xUceKCjeR+Tdsc8lKmvQMr+/XGtxZkXNsQLOz8gwyAoW2PAeaZ/LamOu
Sfovvcz+EEBga45luemaNjHko6uCBd1bOQL/gt525REKZdaVZGBxf09Mk/8NNA33YvcBHQ4PKiDj
g9HyCdaJrRx0a78/SwTi2m4gjYTff4fMwIR/WXmmLP3+pPCKVz5elDfGt/AYBbuJlyww6hCaRS7k
qjX+D1knaEvAxQCBhR7sbGsZlopJxPGFFs1Gz1+i97b4h1XAq3hSepsayvZ0RlysgibiKLYlcVAp
Nz27hOKHJs2/JtsiZZqke6BDjtP9hr0OSEyDy95AEFkcRgLVhjWh+8XFgIz1JGGNXsZcpNTkcWLm
3MUzISp3pPkWRmxluZe+iymfnGAz09N+lnDplQ6BoDJ2g0g/uOZ35NHblD9a9Xjg0cpxtnQuX4T6
c9pdrEkMNS+OLhe6rdHJcAqv6byWvN4/TBYnDF06oLwnHOK8dVG5OgzbS+4Gjj58QMv1w9A6538I
4UBLAo0tgmrjbPO6jT1EBpUsiHUU5mpvTNYaq4uDuIhgXm9eno5OVkd4LIncbxLvH9C/7lTJRPcP
7cYb1n08dj3PQ9RxUGhR8ledwKlhf3+OFncV7IVA+wA36AajEgqjN+w8RIgKRHeeubg3+kzfGHmp
+3XdmXvHhNrn/aCL+4s5OHun9jewrdfTJmkbFSSbmMCQUpT0qZRPiq08FW4uKwLKNFrBBt7Kfzpk
1zEylVok1lJ+jnTN8OjYvRhoZcBP/ZsFP4a/HM+fWGjzTQjI22clK2Kn07WCn2FDcnIG62Ni5RuH
FD/vh7lZq1mY2cOPKzbkdlPyM7XxtIxM9Kag1RdpW84LnP+7+9FuFmkWbXbeGHqhKWphUMIGiQWS
bQJN4MReSYfvR7nV1oL9c56VOT9r8olFO70OyjWD+LUQs2MABrj/G8KpD2a/b36aa2IV08RfpfRX
UwV63fVeE3Vet3iR8nNGuqOKDbzJK8ir0TMxwsCJ+tfGNFfmbXl7T9jwSWENScx1SDuGEUbqKn6u
4U4T73m5i9EBtVdOh5vzbRoYHMFhrAX7TCQB11EIsXuNVTo/u9o7/8DKz/e32OIgcPZA4GM65uZo
Mjx1O7eMBT9LYXLPgAEZuq0H1Q17VhcrZZO1WLM1UkXLcnto+Nkh6FsfYAbZ0201rtyci5/oxYhm
E1bFTAxZjhE5oZtCsUlt2to6ypE94CB/ksM4rGQFi8OCkzLyM5PeVptyqFwNeh1l5xgWwPyci8Gv
HQ1WSiu5/+JOmDg+gIssMNlhBNraZpVnZ6YejOTw14TAaaMhhYUWE56aqAxcbzSQ5Mcqi9m0nb/p
2gsRP2T69g+bDV1BSOZY5m1dJxSiQcsHI2hzf6QPaebJ/AB92/tRFucJ3GQgn/DWRAH1eiBlRDIZ
TevR5tEv3KHbUqM/7odYXHIwxpEss8nDfraTtTBxE+6k2ZkPfgmPAoihGMB/r2yshTNtUgxErxvA
C6iyzQaSFWaoa12Yno2uesBoTVRi2tqreuCCFDs5hfY2pChK3B/bdKnMTtKrqNPYLzLPsswy24ki
fgZ647kERh+Hh2/R7rUpxt+m0r5potuVcf+3zxz4tcJHEFLTeE6B2zUbbCEoIKCM8zNjT7XgXhM9
2f1ay3H6kZux2RQZPNTAJuWV67FFColHzkx+rsh+HJ+Blk3WZJoWdh/UH8CRw/ZAa3NeWhNtlxUC
7r3nLPMbAAT+fnNf/fzsK2VFIbgZ4udH0EWix8r5+0MGSF/MP1rXQMTo0+l6sfqtjIessKCg3xLo
BPvFCnh5aXYuf36WP3UCcuXKxs9H+TZLPylHrOzehS/TsoAGgM4CZBtBPr7++yNmhqabWskZrEyP
laD3mPFhgNOQqsZ/CYV8HSxZnGk3lNUEnKHKRAvm7FixVxXQyDJ/61AoUsAv3/8klw4CsHEnujuw
DjfeQiFPa72Iu+Tc0fJMMvugt5DSHNzGs4T2/+SX+2blrF76VPBlY2j6dF7Ps5sR8jaQmRLJ2Uyz
D8o1n/qm/tTDXvf+0JY2BN79OKoRCBW02W1tmKVgVpIm57E6R+Mz+fvPBQISMPeAsxUKvXNstBwT
UxSdqc5mvWNfknZ7/6+/BW+CG3j5++b1dstZXzmASaozdKc4pTthPSsT8m/MM/JH6X6M6vcRfGay
ZuG4kOSgYoNXNZTgXFzWs2nLYQHQp5z05xwisLT/kZGnXHuARbBY63Ut7D2IG4JxCfkc1FTm5Scn
l6TQo6g/j+VZ656GFHCr8Ss0wavhs16uoWEXdh2ioTCPExrZ1JxsS3J0VaRG5Dl345OW2h+agn5K
2jWd54Vdhz2NohrephOTYrZsqqIj1WQrcUhL+EW/ud1KEroWYLY+rtuaQyXRHYGtYlfurL8G40Nz
4HIAU/yLY7qBTDW1pt9n+fdI2yh960Q/7+/thYW/CjE7SdOQ5ZEz9tMQPup9sgEeCEfNs61nW1Y8
iULf3I+3sKWv4s3yjjZs457aSuKhA+E3s0BLafDwF+x4+6FmK8Gm+ZklAtACRXsdOQeoDHPGdeJ2
fVYaQp7T+pXuDfnx/liW5u7y52fv3a7TrTB38PMD6AQcQkYbFwbS1G/ifZW/34+18MlgKJCVwZ2H
/5of1JFLodBXlfJM+mdIUW6q8Q3Scivn6MK1ygDZdpHUwA0EJjfX+w1CemBk12Z3hnw5NFZ83MEQ
zIMLCOv394eztDJ4hNhIPXC83UgYaoynEI6OunMMG/fE+jGu3Gsrvz9feVFo0lJR1p3bD42x4eXm
/p//P6RdyXLcOpD8IkZwX67sXZvZkiXLvjBk2Sa4gxu4fP0kPDHP3WhEI6Q5PL+DIliNrVCoysqU
rcbJzxf77Ecoy+VJj59vOYc0u12mm65RhGiStQA2hFcu0ZQA+hEhROu6Se89dOMcU+MGd0thAQvy
UKqQPX9J7IQjAjMo26EWjo4fMUM450VpGCUKoL7Nwgz9CHHzWsU/Y/NlLJ7RlfpC9swNvYj81vwV
cbedsXKS/fXZvBwq3nHgSAQ80ATfz9/u+RM3R7sA2lEL6Y82fkNhHzICnYW3uv5wVIrefjBbIOEO
kSOcpvPdjd9QFxr6R3BcQQxXI8emYni43HXnFoTzM5m0DhpugVCgsEOaK7ad9PsgokFIAE3nizS1
VnlNrWdmd0xfwMA/1W/X1+FyV+PnY27+7oXLIMBsipZRPesRDO7tdIVuzZJ99Nzj0WkgT6xzHXE8
m4RdzbJ+jh3QsUYAKjIo0aC6eX0MF1PEDQR4YKJwAzSZ6CdpnOh6YedxVNxBuwT3y/XPX0yR8Hm+
lU+2KhrMy5k5+Dy0xoyhCzPtV+IoEmiqIQhz1A0pGMzjLI7iwYJicQ5siMLPyywAMo1Dj6TjJZ1x
YHWJZiVDENXzW+xvSlJ8YppODfCb82Sa3DrwSjPogfRoa33bdijJomxo31HwoStmS7Yi8JIems1R
e8Lin5uqLG3KIK8dRLZxb0C/pDGK1Tgr0hayCeM9aNhQ4IBCOeXcyAwWUztpqBal3kA2g8Hq26LS
KsXhkA0F6Vkg5hyMxBB9MSvzfBjR/H30h+loB8mtN1o7oyvWH9/DnO8ZPDcwBr7i88GkQLWVY2rG
EZKBUcDGh0wfw6BSqR9eeHUcFRhwHABCOM8oH+3JHqAm9TTov8aRNbWIJceV06cPAIhD2aNSXCCy
5QGIC+1SBtg/4RjPTRVgF4lZHiTHqqr0p0JP7GcnDj4M08GATq3wlNrJgKzFmMuREXJc29271b1f
XxXpGP56XwhDAU8gfN0emxlSBW1yzGYAJALmueslqeLNdSuyRQmQgkMPIMREEXmdjwFiI3Pegxf6
GJh/uvltpj+o/mOqfn7YCpKm6NjAkQTltvjcL2ZnyHq/IEffAzU1+td7E11i9brPVNkZvrJn4QvP
Jp5Y4rN6siagEM8nXc/IsYPyrteWR2bOWQiF2Z+Vk24z03sqqfnrE6MDWQ4YEU10A4rtjWOaueYc
Y7fNIGRJkd7OnZ0+36eeqr3gkoqLj+7EkrCvKVjtOrP1kmMPbsC1FbjFKgNhyaazNecp1cwx7GZI
ZaVGtawyHUjomi4kLIrG2iAD36q8umTzYLio8QOOKqE9CDJ0FxO9S4514Kya6lFbqtCyv1vBn+sT
LPGDaLK0QCuILnSwSQsXoNHPpjGhdH2EklaystDksDMDtL1VFLpf103xU3Wxf05MCTPcF74bMDon
x2VmkTbP1apeCkgQ9nFYtAvokINwWYDnZCq6IunGBdsYmDXhHvE4Pd+4ZUZnc0TnWZQ7aA9YUvoH
WXOezkTjm/Oiz8MPP27tj1/LBmYVsBYUGkHCJ/iYqckgJm3T5Agttl0Jkka9bNYxoKrXJ1W6TwIk
zPCiQAJDJM6mtVXajUuSYzHNKAHNnfGQQ5BlMzTzvMrL1Ffcm7JF5IVN1BTQ8wMI1flc1obFYhcq
bXA3QXdT4tm5dZO5fmDDvTZtsmZTGRQ1wmZi++sDlW1UXDlcxwegJkQG54YrtlQmKYzkaIGykcxp
HjbusrHtRDGhcjt49f81AyzruR1wDI0Im+FxTGeLck07/OxVQ5GtGQLz/0zwv584Uq5T49p5Qo4N
wMhN8t5594Fzlwdfr8+Y5JbDfP0zIxztHlkHbaIalopoQAIW+RsY61fXbUhnC+CQvysC4JMQERa+
PlrM9+E1/X6zePft4mzKgSisSEdyYsU8n7AGtIfDbGBNrBqCD/nSFofKt1UuVzUWYWtDXXmhbI4x
lgSUDjOgaKzGI7lHdeD6pMmHg2ZGTvpoIdI9H47NWIJ0KV//KTiOOrJlpPuo9BocDyg/0MZpovXq
IrxtUEoFmdcYRz5iw9DoqnJDxvmLN5n6J9YGVHOoofOxXJAwux6FGpRX4RGYkKfSdqF0Zip8jmxh
TJD26yBO57LiwsKQAf5G6+s4Kts5WHf2/Gu05uQ2APjho4kgTBueA2iGBuoRyBDhyORxY1dolY+j
jrN5WGbr7CD+uEIsSldu4atQwbKBIZKAHAwgwbjohYG1U8GsoYXzbqdtXzah6+4ZqgHXd5vKCN+N
J95msbXemht+Q4D20H3I2/ucKW52mQlOpIWaBq8JiZeQNYFyYjZS+Mx4477F+db5/fExnBoQQocZ
bytIfiTJccgrc1XGUPezJ3cKnaFSAZxVYxEOJ9RqcieuMRYdztIDF7DzW1eRsUtt4FyCahsUsxf4
xHKsHLNuEJAQ3NaQbO2O3ScSGzze+c+EcMdQZjnlQl0tisGNng3IMKnwtLJb7NSCcFbcpDXMZMIg
lnw7jcYqXeimiquVNSncpSzkODUkLP4CmmbTbLD4ZbCq8xvKHoLiBlQbth+CWyhVoXZk3hmEAQgB
OZ8edH/Oz0tl+Sg3axhXGdYNAPqTKicgMwB4Pt7O3KdBKOHcgBlrLboOOhiofxn0XVX/lW0ueP0A
FQxknC4iwnFwGPDTDnIBVFvHi/lQ9M91qiJy5ZMuBvNQQuVErpDZviBOGbDifZpWiKkrWrIwLnR3
l3gW2pRmMHZPI5l3RcrGFkwSfqngA5BOIIciQPET/DAiIMTJ9aI33EKLbOhwLkYdOpliy0nnEC93
0OKDHOYi2Mwz3HRjm2sR9dzyONV6fFNktbUvu7hQ+E7ZMeLMZoiUA07gI/gbt09pxeiiRQ74Z0f9
1XbR4ZZ/x/lV3APSWfORswGyIgCiX9h2XV8v6InHtrPIxmNrosILq74vnJuOLaQtk16LguQOrEde
83z9DlB9X/A3FnUQA3j82IzrgGVh6X+/bsCQ7umTGRIcTRt3Qd9xC6m/MsrQSMPsRXuHfuu78fc/
pq01O2z/WBQ95iGE4uOn679Auu3A2oveNLxSkcw59wyQXZ8tSJLCaQ8b6FhAFM5QCS1JTCDdCfEA
uAeg7S7KjosxgWSM+NE8mGAfnFfxYoG679f1gfC1ELzDmRUhYB8rVNRmW/MiMPS9lEG5rackSkGc
tErK8bcNgadP2EPcAZQlOCiwv88nrtG9uG/d2o9iJ94GQ713WB5WyFWt0Gd4MHvUVq8blGxGPIDB
S4nuG5DeiSSODiS+KkJaP/Ky8W0OyrU+N9+um5CtFCAiQO4hsObEMsKY4Md7f6m9yIvvTfJkzV9Y
oyhCyZYJNxEPqjmnhhh/dvG4zFmVBZGr1VlYFcaDRjrQpNnlNwcqWUg4ZYfrg7pk50ZfzKlJPrEn
0WhnWk3cpClYxodxp4F4KXHqDSn9hxGwS4MkWy3zdyTrXwbWfdGXaTPS4tGdIbpsFgeHtIeZql6X
l32O/DeBfgDCWdDfuSAx6SayWEGC94U1Jk9US49jmW8yVt70MfiLGf1tJPhxTTWuLaKiipP4HJC2
caY4SATjwhZ2LrSF8hiYiiCyhqLf2W7cryCVR3ekTehmKJv6jpLsZ1YETLGDL4FWfNT4MjrUYB2t
ducrkRU5pIJiLYiMarDvFiQx91NX6vcpFP/uQFCV7WpwU90N7UQfy6nVNz2wbQej7H8rtoR0F0IG
APsQ0CHcgec/ZHK9tE9b1Pnc1HJWbd7ZYbLQ8Q4KycYehGbsR9kUeQg+m+FL25H2rkID77pqWvtr
3Jn1OqmzahXTqdmB/y2ZQtJqzX3VJPnr9R8qXaqT3ykcyMGgljWmcRABz0FWhNI5RC+n+9zPY7yi
vUt2Y6c764DUqrWSuQLnxLJwaIxmRMZgSOOon621TyB/Nq81VcFbEoiYp0b4jzg5mRMZY7eYYIS3
K5sb4m9rtlq8j8K4+K7DxuLQAJ6jEHZd7jmDNoK1M2otexuwdjulqpSofLb+MyHiUUZAXSrEvn40
LvlLCUg3GkqP46gMgWV2XEDrUONBtwpUIM8nrBp9zXV7EkQseUw6JD0ne5sMv69vOtlFA/9vgTsE
wfYFmjMDJVexGPCXVYYCAFR3p+DxugXZup9aEDaXu3S6GeewUC976u8b92f5bqmIgmVnxwV9COcX
BQuFiBr1gqpy2iLwIx3Ci20NyEbwwxh+LWYJmvl65aWb64OSrg1SRWhbgiAeGM3O1wZs5XGcjXoQ
FWgT3LgFowh2WsiDocVgdd3U3/KBGOwAAf+fLcF/lchO0dYYg2iy/d8OgdR7597bwXxflxT4GucI
bbc3NzZBS6vv0bK7npkZTZ65vf47pOvoIpngg+cXzSD87yfnl5FOg+zDjJ0CGdwWQgiW8563aNJG
L1L5vkB7VXGXqwxyv35iMMtasCw5CzbO82IVYW2/pXrY7K+P6m+YczG70HjjDKfYO7qAJKpAo5Vn
aR5E3eCNB/RtvCzUNMCGMRX3LC/qjd7l87ptXOfZjQvrUJQL2hSXgq4YehOilEDjYUl9tidLOexs
2rTbzhrYyqmCcRUA87kdcxKva9aYd7hcaghyBEQxCNkNx2F+LrLxYJASo8Ws10D4sXhxlFvZznL3
jrN3dOgjoxujYOvrEyZblVNb/CSerIoxpg16AgKgZmqPPvpGEe+HOSG/fFL3K8oalbipzEF5SDJD
LgllKEBczu1pNTMydInH0TRujR9U1asv/TwyMXjpA3IABvjzzzsaLaq6A0DHz2/dyMij67MlK/ua
AKmhTwvRCyr1gqPwu8lgtLTjSEuT+ckFYerd7PkZ+ug8ECi05I0tsXuvzY4X+V7l/5w1XU9AaG2w
o1dmniIok44WCnwmkOhQNHSFzd4ncQXxM6TtLbLWnVWuKTaHzA0j2EdPms3Z2MRM+gIiut5pCBKP
Wv2jiceXilabvp7CDg3RYVvSP2msAtZLbaK2DLFiVJwuAOgeM6ue9tiQo3YHEtrB/kabcqUxvAvf
Gp0oMvgyx+/xxg5E8yALFN+3FFWOxItx1KwlWsz3DIkCdCcpplG6TCdGBI+v166Wdo4fRzroY2tS
hqqcvcyAD2iSGyArxMFW57u+ysbeGlLEYvPGsA5+rZgk1ef53098xGAMFDERDhWZrD/g9/2Citr6
+sGSrcPpCPjfT0w0I8goywQmZuNL4Nwk484eFGdXNQrhwvtLBwn6YRRrHnT21BLF51UjEK63ZLDS
zPMSODZdv0m6+MdS6Q8eJI/+fxMl+GsSV50zJzCTVrvYWsfDCrxjnzABj4IKjQHkn1ieCTqIDSbM
C6LZX/vanvmooSliAelanJgQRlGhi7LvOpggeAVZQMkohiC71VBawgUDeXDwYwtuuszdbJoYgxPR
d3GC7P+2XX40hQK1LLUC2hn0SwJ3g0jqfNNaWRlUnt7gMhhW5Etph91T2avCRf5TxYAG6Mn/jAg3
2gBfyIALjKO2qh6ITcMmt+7ZND0hdu7DxkeMP3Cpk2VaJ0O3KqhKqkEWjZz8APGSmXgitW/xA8oK
SZ+kuZ0q526srKcimaDM5Xyirg7SCujFcIJYjFtwBVneTTmXPY76NEQXvLasLE2xPaTbz4KCHQwh
+xfwv594mzxAw0ad4GneEm9bOOhAgn7b9UMku8bQLYgEEa4XwIiEHbiYKcAUeKFFLRh2kZHIrGfU
dc2t7vXGTTLk/R7ZQgiXNWi4vW6Zb4iLDQMeARAiQHEdedXzwVlQTy6JDz9XsewVVbejnVlrOqFf
LK83AYTEV5q3QM4gU3gm6WmA6g70yrkerCib2/XWYnnDgso+GE32hQZ5yg5x9W6CfOMKyfJ2e32c
UntovQP3PwDxqCWfj9PoEYtlKdJwqfU1Sf+Q4KFIvrb0+boV2e6HsiyqIIgQ0AkuHD8P4WpRjKYf
AfW2MRD6jCBdrJ+zBgl/QwFlVtgSMxEM6fdMyyykpYefRfI8miFFpohAwaP5fn1UsgNwMipxd5qJ
PrpshCVmrg1/1Sqclurz5vnS5GPraj2e9VHmv43N64d7SpEUCv62EeCGQoQo+F0NDD0mWrCRscnD
JA/ZuPnM7PA2hf/9vrDmrNesxdTwfaN6jaHakmaq4pcsWPg3AqSDzicoMfxkHKnvR279YLk7J97o
8eH6IKQJ21Mbgh9oJ8/CO5LnUPTkUOfG2oTmH55Nz12tPfrBeGvY5aORM3dd9+arXqnIE/gsiX7o
1L6wCdrOQtkVN2fEoN1Q+M/lsgtaL2TsgTYkJONxnH9dH/IlrSTfGMjIc4ETwH90IQ6O4Q3Svir8
SNOblO0oFCuQ7l3Sx6GN7V8Bnp1fjIwhOUzTmNz33rzsujbOUC/JhzCh5JXNY75HC0DzxUUee8No
BtVlEk9rUpBvdVI6O612W2RqxunjsQRqrA5IeUFrjBtD2NMgsLXdObbxbByR8CofNjX+8VT4O8nB
ROGY92TwluWLvJo+Z5bBiOFFI8QzX/3ix/UFkGxrZOVRiwwwFJweIQZeWncGFQuqhTShT06avs2O
3kGnodxftyMZxtk687+f3N9tV6MHb8n8yBluRhoOseJqkTpiNKvzdksA/kVcF2uCtkm8hH+/2aI2
uRtjKIfVO7us16C1UoQK0tGcWBOWHk9oQDxY7kd5eZPlB/BYfWK2wIfB9fc4yRlftZPZIrXVGKyo
/KgJrEPcds/M8t+vm5DdxXh4/meC//3ERGfObdt4qR/ZMQ314h2JrZUd3/bT1+t2JBvMDJB3QaOd
y1WhBM+cDFlNHPBiRigWZ6vCdbQd5CQm8PlqhcJ/SvcAGgkCLpCA/wuzllm4BlA48iOTdvd0KLdI
htywgjwuc3Fg04dZprjr8nWe83bR7ik+4RNNswoCLU1keg9ttlc+I7jru/DGSA9w6kcQ/4hUNo7W
6k7at4hHhzn/PaNcu6q9MijCSR+1ndEH5s2CMsgCgDE2YIP+1n2VA2cSNpkxh6SjGlhVC10R8UjX
E2hgNJY6+GmOcJALre5c5qKivJg2tMOmLcR+W+3x+qaRnq+AC5Ggm4DT2J9vTs1Lsi7riiDywBL+
0FOVDork+7jBOUgGaSu0yQqbsrR71ugtgin9RwbMj4ppQHaRg9jKR3EfRQMuOnn++2ldmZ2xBLga
jOmLk5FfFpj13CJb+6n2lRQANntltzE99thU1l29qKgUZAVvQLccDjNBszM60M9/gMmgWUVrF/AM
1w89696CIkbXP+Ulhz2zLXQvV6TyVrp3vL5wEq9yZleIIBYoq1Kt8GHXm38G9fxKDX8Pft8FTJyZ
qjtVagx1AwNNS5xPRgjJ0Psw1bMHDEpv9+6BZDO4MskSr21vfAmmzFW4F5N7deFAAs0HMlaI8QIO
L7YqJY05eINXwpWhv/qr45DkS2EOxqNXWsafdAnAWACyxW99YxnrpTbNNtQR3dyjKI5pZ53RHuiQ
+vd+ChnqDJpbh4bow4pq3RjS1h6gDqJPYd/m3op07XhHnMU4TnabgPGr71ZeEAdQksbTF7npAld0
amyuL57kaEOTV0fqmOvqXbAiBNaSQO0Zt1rK1gP0r/R6k3sfvw5gAz3jgK4DnCSejBqxYNz4uA78
wVslwbQtmy9O5yvuT8lNwNWF0RnBgRcXxLmtHg9j0yDasJY2HIm9jxP7AS2cW5KnWmh4miK6kR54
3qEHvD/SHxed2Iuf2p2ZDLz6qf1gqfXkpvR2ysvjvJhdWJQE91Ec6q22STP7sQg+zBGFyPnUvhCQ
5FX8V+UOd1E/3LA8ue0dFcuV7LSh/RChLrBE3gXH/5j0SwspOHQhd5V5owVm+zTVg79r3Nw/WGSy
FXMq89GIf1AT552iF5Dz1GTMNgiSSob+4AAGmiWqkrXKgjBpBWW21uCOj6xpa7ob1U0p/TyXCQeA
DCSB4k1JJqgKVaQGegDwWW0ewj/Xj6usLI2VgCYZCAyQGhPTbrOmtfXoT0BaVTs3uRn+eBVeiBvo
hLfzZvwZzxtarwpvrX2/bpjfjqIfNLlUFzpbcMLEwMSE3GxfN3gmFvpDGb+Yzleb1eCAAFt4/Tou
PwfV1uMLcWEQ6o2cWYPXCIXrFArNtT6ViDmqrNyi5HBnauVNXULuwYKsUdjnsbPRgKu6PkzZ+gHJ
9p9V/veTCDloK1J2oLiIptL4Ws7D60BRPL5uQzqV4CmHnjxqQBdZ7wpqgGmJTpXIhqxgHo9hWmah
tnwv++NgPw5dtp6n9+smZV4eIiGgpkGD92Vv0uilzGuIAw9c3dr5zm0PRfGJi+TEhJgVa/puRKOw
7kdJlv0MBuOp1YMlJLGnKODI3DyiG9SOccAgacv/frJCTpnaNAe6OxpT+m459FAxaC16lvvbyACn
i6mt765PnnQnQnQBYRVcE9Km5xYpkhjY/gz5Pi+e0Ffez+sg9tONRbJypfe9vkkQeK1nO24Ucyob
K6qrSJ1ybQtH7MOLiyaezckmx3g5tOZqIuve2bX5wSsUAb5s26PVHKlTjO+yQ2phvQ5dwJYcTX81
Wre283F8GAIMTo6G5guoqQiHufKdri3mlBzt+lYr1oGrOFKSewrEeBBgAOUSTykJoS/oF6yEIRcQ
MTbtEqaHk+FsKiizqbhlpYbg2JFxsDxks4W9wB+bRsNGN4ophMqN7KBPywFAy0JVaZWsCJoUEC6h
XQ34VXHGUqex9VrvnWjI3JD2YTCrGv/5TxUcLMqGHh4sJmB74P0739YtILrjkplOZDtj1Fj511Fr
v/bFhzmDwMUAj4oSDpefvEhrTHY+9AtILqJsvOWo7fLjHpsHJqDHMDk4XcSZpo1RApeeOhGzoLK7
q/unD5/+s+8LWzdLcmo6C76vj5v6R9nlm67NNr7fgsZ8CP3u4yfRA301MDFcSftCKaM33XwBW7Yd
2aiI4m2v8GWXilxYDtTS0GcDzN5lLK5Bp4jSZLQjYyn1hylegu9+VXRhbzfsJqnhYrzRbe/8Ck8C
q6x0FH2NYFcjO7vzBx83PjQMd03gTnfBqKS2k21JZHLQnIM2IE4Ucr4lAepr9MXr7Qg6BU8I0/ZO
UtdrT4tVzCoSx4pyM++hhUtCn7NwjMtCz2jsVnZk5SyEkdBBY2iLJ5CRQkQgW1/fQjKnAS5dHGUU
3ADjE7zTUgQzLefSjkwtgvbO2gLdqm8/L+YntqqDegjgWigoXqiG+37V2QlpnMgMnohXhqZ+v+jP
uX1Xa7eDKiCUrRWSQdirIJC97BGnJK/dJiicyElGBg088CA46eCu3cb7RDMy8mH/TAkJBj8GyRt4
9+FCpiebPgauKiKTbgfQ6P2tAl/GFEj2MX9scehGCCRubH9OISmtz4fMgxgSY9Cr410hiqMoNQpx
LTxYwdp20bnllsXgT0glRUg5ruMi2eQI423/DrI1JHu/vgMlIQzylQjcwViBS8XmO/Q0aEJytMo7
34kqs/pjE7qqvOrAWuPF9vu3eay+xg2YWK7blG0QvItBuAgOTljn4z+xCdXkeQxK7EZwYK+aMjLM
veVViqMluya5hjC2O55FwJKcG6niEnLjjWOD//SBgg7NpQpQlXQUNphWgexAACZi6wa0CVlT4tkR
Ndd6vW3MMFWpV0jeA6jn/TMheL3MSFsPomp2NGhoQSu1UEu9Nev+MO+BVUAqJrtger2+Nn/1RsXL
n58oXoJDECByJUH9vBvKANcAkDn9l2Vi5CYlubuzjcZeOxQFdNdF08WSLfpqYW532/pD99DWs7ki
efabenSKcjA5u2RbA/iNh3rs7ejYgb+jNKGCDPYIMLBf/9GyA4OjiPxmgLvhotxjO8xqvZH/5mmj
4QVo7aE4S1CqVGEbpZsKmaG/dSXjImSxWVYBPQx/nTQQiyxRSbJdVwUGlI6GC1ag3IPHnhjgmXpt
al4z2NGif5tNeB0vCFnz02yBojc+QRrooRUJASuE37jGzPkxMQvkMPVxsSN9+eJ7B6jPX18a2YwB
KIBXCvrNQFQmnPWuIGWimQiSNJo+t/n4UOiqbhnZJXpqQghXCQGbp9bFdpS35hIGTIOKCJwlQthN
wsr19fHIcunoaAC7PkjLLfS0CBNmWVoBWSzAg5MucVf1XKwtrb8lWbUZB+uHVlj3adlszCp9GZbq
4wgdcIjouBPA5AlcnzBSupSaMbY6bNd9u27bqdsApgE/ahvj1inmRnE5yFwc0qVQTUG7C5y1sHjU
sfu+oIuHcrwRDom1G2cTnRzT7vqcyvYIDlXwN3MPLmn+95P7IK0ry+jczovcJoq1++L4ic+jBZYn
6iHVJTZKTI3lkQIMhJE975p1paL3lnUsACL27/vCLBlL5+V2hu8XpVM4od1mZdQss/vFzwzIhwOq
YO0aTR/qlaPbr12sZ3jmlnE4ekRbNXpZ7AqzJFsvB1ogR7vu2tZH9uq2bXachwmlmTrOb+q5DvZJ
g9yhBenf73VBVHgT/jNFx48SmMGTT9hlYhUsgfZPAqN+NATlKl+ssC2OFOyVk5/c2GjAu74oskPL
ZQvxmAH46xJ6aWY6qCtnIA3qvR28zLdpcTSt/XUjkv2LghCe40hu4T4TM0IgYzQMaqK8UBZPRTWG
JsPyqGBzKiPCodSTfGBFhkeRScqdvexmhjJGoBiJ5IgAXY3Ni6gQBUoRxVa6lW92FCXEQGfPkC1Y
OwVRyZYobIh5ujhBr3i7oFo3VfFT0s93fr48X18QyapjGAAAcKw7iJCEuXJTJxnsFnNVkGezeukh
QVy9pIrHjnQcYJDmAhaIzMSsnOa2QwaiD4yDhSZ0khRUS7LP4x2K1zKAMsBnChdAgrrc4rPWjeYp
rOZ17SriSknQByqif98X3jSNUY8UmQs3YrTeVl55y7rxcarKNbPQmOIvb+hv+I6WVIVZPvXi8cfW
wtsXj2mwlfCfdeKEzaQzg5Q0ftSNm7Ja64fyVWvCsVvFsSL8l2wCRBr/WRL3GRCSPjGKzo+CRjuS
2H2KHbpPQEuQmSpAmcqUsFaeFWskLyna9ssa3I3OevFpmC5IrM8/r+9sya44G5SwakYFXZ86g/ec
nXVKIWSsiKOkI8FrGvEg3tUX1di5Yg066eHKhsy5aUD9qXuboXfup0T7zEY4scR/yclGmNCVrU/c
aXb9W1UZIQvefXtag8EstLpfmao6IJ24E3PC7enHpE4rG5C/wjXDwuMPBoXvlDhoSGf+mzrB6Th6
XM7BDKdT5/vZ3Zrjt0IVA6gGIRyeJJuzFk8cXDQj1K9/2rYiQlIMQYRm40ZgHiGYJBo8T84PPbVD
r1DB2GS9cacTJcJEyqb1224Gq4bVTXi80WfbXl4zv71jtfEEMe8n229+01jbWU66scFiWJsqWRH5
QHlNA5yIlwxpxZhA4s6cPAAQg4es8XZJkHyno644TSozfD1P9niSE8tG+yywItAtyQPz3TYCFH1N
xVGSmrGRd+PAA+uCd9gIJmr62uBFafKtTn/Q5E+RKrLCUr8AHAmHGhgBCijnI8mIV7mEAelItHsH
vPuugwa47KtZfL3u32SYBmSd/xkSTlFOh36EVpIXxXO7brpp5fvxqmNfGi0NzflbUh77wQu7ujrM
H9bnwF2LeEFHdgo1L5TbzsfoEiMfaApwYhXfL+UhtVeZir1VeoBPTAgbAuqwblr3MNG1ocN2pPl4
0IAhIJ3MMY/Y2MJFZBUg5k4SxCRp7H2nGftmWir6afkKISbhVrh0ijBNTkeoYRWmGyX69ySBlp5G
m37VVSBNc9MOdB7QW/XmL2WtHdjSbyewJVzfI9K9iIAb4+NhhCgCUZgpnhdO5kVDEzbO2n0tADio
FdGDJDzC4+SfEWEmY6pXnmbDyAiRE3TNMvqz1+zqW91746MW6MNbtSTjJpu7Hrj/eFE8waVlEvgn
TjQABYQLIEoBQJaZldSLjMm9IXW+Q4fJukcbn2G2X9HWvJvJ/E6T7Jc1dQdQnRyzgt34JQN7Nrsp
B5VCsOzVhuY1dMkBF8P7bc/Pxjgmy8Dq2I0WbUjCjPTsLqnTMtKzbn7sSGDvEpOqkjpSo8DicLUP
eEYRy6KBjVef9ByAxuImtW6hE4tCu23vl0JxdcsWGz6NcyYCHHbRvwxS7KrAj3AjE+EVdHspmr3s
Icwq9riwRd/MZr1NjGFPpk80zSEhgdYyNPCjPVsssCeBn+rtkuCGqH709jsgxC6g5G6wn1WBt8z1
nFoSIsdsiRu3mTUX6PGdFYOBZX39VMoomDAUAFtxQaBtX4zs9bhYlmIw3MgraEnDErRja2NuwUeQ
dvRtIc0L7vw8NBu924xEL24oRCvuRqejx2Fk7NBnZN43qUVXsza7m6Zwj9d/oeyaPPmB4oPAJZnm
mgNWebaym75GnqTqQup+wgWfWhEcB8mNXANVCQr0JWrBa0uVtpWOApc8PDzaHiG6c34Si87WY2Lh
sofu14/Ojm9it36NISd1fbJkZw8eHrj2ADIvFzpSBZCSruYiQgpA+l92FMRE80Prxu9GNb5aLVX1
QUq354k9YXt6feD02oSOk2TR13FZP8TNJ2A0HgaD5DA0LS4JMvHK7k3UI1xgkFZZvO6a7ehu8jo0
21tL9Y6SrtKJLeF1w0C4NzsV/CXN/dCt31yjWZmqcF12EUIDAkcNGXWk14WtZuc+euFTJDQ1eqhj
Ek5Vu28yLbSYqslBOhygCjF3yKZdsM6XSz/OpTMCYW1N73RGBXnxnhCN7q5vOoUZ8WaHqlE2NS3M
GPYcNXa6R65/Y7mqIFO610AI9hdKCKJP/veTsDyt8qlNwS8eGfH0OynqO7OwFW1a0uNzYoKP9MRE
01doE224CSSHnJWfbzTtrp1WVFVyl+wBLD4q7gBT4P4KBDg6VGCnEaUxN3Iz6Mxi7bstSsaN/Xx9
ZSTjgRmO6ndxPV6g0FMDHNYdhcxjOeoHZA/sEBxv98Y8bC3S762FKkB2stuEb2poZ4IDCTIn4gSS
XB80v+Zu1Hy0zW+UvCd3brGsG88lj7GekJu+IOi2CgYQEZdGVJb5NnYzsP7Zhf425Hp5QJeTKnkp
2aGo8WLPIJmMCRc7ws12aCgEsxEpuLda/H3SIG6BCuAnJhvdPRy+y8k6BBdPMguqJz04zw30xvF2
mt2iF89L5b1gFW4c1B2v25OEP5BY/j97F1xItPHrJaNwjEmOEHLtD1z3bJV5qxmMNSlbtcvhukHJ
AcT7CszuaOkB8kpEfpVIoqe9NyEW8dZWF1aP/7/PC/M39blX6To+7wyv043ufebzKFxA1gTgExT/
z8+2X9Ws1TV8vvRug/rhM31+yFv++z4/iye+Y0S4NHcxvl8cTGPbpNvrsyNbbXTfA/DBi7+gaDv/
/Nw4Woag1om6ouzDzvXX6dJ9R5PjphrZpoIqneHnDph0VJGRzFWdGhbcbjBCtGwyZ2BAIHgz5sOK
OdCnNN9HP15fH6JsfwG4AiQpYHnmxXWVV6PtAtzi4KZ/yfRjoLimFJ8Xr6mxKavRbPD5TP8f0q5s
O24cyf5Kn3pnD/dlznQ/cMlFa0q2LNsvOLItgyAJbgC4ff1cqnvKKWae5Lj6reqklZHYAoGIG/fm
AG25of77aFW8teZELxwfXPtiiVxhym5UvXWwvdaPBJClWweiTytWzq0H/OvcBT2TzC3zHTKleHnU
mnUw+baYNn2zM8VuzFYe0metALYPaPYsHb0ci+Gr3ii6yjzUSAwMlrf3uQnpbU3EKGatuec5O7So
LiBxjbYU3ITWfL+/39sZANEDmtnNgxgtisaAHlIy3nOjqi9QqrfCwg1o2OLhfHm7nTtRqMyC+RhE
wbNK7XurPLcpUKaDBeR5fd0ApunX6BiwshcoJPeRYtVnK0CmXhXBGgXPuZ0IsN3cjOYBArK8JdF4
loOShFoHXamPKQ+u84mv3MTnbjwk5CD8PcuLAz39fnAlG5oi9VPrUIod1JVCosUq/XJ5As8t2ww1
Rek8AE5r+XQEbw1gAUEFjBNFViE0ev6dB6CUM0u3/GlCOWtXgNwzJhXEUy5bPjs6XOXYL7j3Tkq3
4IBzrFrHGTDE0H2t/Xb45NduEddmv6bMe9bUG84K9WgwLy9upWJyR9PTGvtA8uqW+XyXG+kVqbKV
TO3ZLfHLzDKHjwL+0NZpCzN825RRXq8EJ+eHgX2AXpwAcLTFETMyT1SDi++f2ttmvFLkxTee/sKi
QMsV7zQ0HQAs/H7L+VrJRIXa6qGr2k+O3e8CRn40yv/PzLxBcI7u2Ql1LtK3roV73GriykyDzYgb
H0mL1F15DpydtF8jesupHplKXV1Naelbhxo4CydFiomFnrviaeeZXzo/oOX+b9re6i5HRgTS10wf
KZDVzG3MEC9Qbce9yk5GofJI54Dx9NYq8urc0JCjw7MQrdmQaln4hwnSBTM83T7oPNHsXUpvs3wl
pXLWBKBIsIALHZio9/uhViOzB64DvjwVn3vS3FkFTxyIgv3+tgPw/U8z8012NH+uQXnqVJZ9GDXe
fMyZzWKHc+1LPxlqzdT8NF+uFfp5kcGBS0V/wuLpPhg6t6yUOgdIidphx+xuIzImosZzChUymlU3
fBrHTVU2VewL4kZ1rQ2RgEYmDvYIvHMu852EPGcyUMNRYQ/N3K1QQxWZlS6ufIi1hZkr+3DyFLty
q+YhQ2v2vZ61OTSBHLKj6Dba6GAOjcdKQfsc7SSja8C9t+53l/k9RfFa6o+IRYow6HsV9alJXzVu
AoBa6V8dTdc+47FoJlo6ihsxDoiDUT9Ee76NHmHkzg2IKurWB4dQI8xYymK77OS+dSq20Tuylq86
4/aA28eMoi4BYNHyTa/lJs2pBwBgbSRjDJLzy3vjTBSDr0fXAqi4bLi+hUtqQRcP7N3gHBpxo6cP
VXUt2h3jay3EZ0eBwAWyvkjnnDyz87oBKxe1nENhRdAhqvWVl958UhbbDlrBM5IYsT+At4st3jUi
y5teOAde33nyaUKHPFsJjs+aQOoHj2DAB06akkdac3Mg3DnI9FvTOxG4rGNjWjFyZjng6dBlAJAi
xrKMe6qGDcKWwMsHehBbFji2tBbdruCeyIO/cN8dm1pMWUpTuwn61DnQAEQity0SDGsUy+ccN3Kt
QA6CNwFdx4vNVWTBlBUertSqkzdz6riuCIVKnHNfdr69KZ01csgz22yWVkMBTwe3zwlnibIlFUqz
rQMwbS+eN26A8nq4fGDObIN3JhbTFjBKuq6wEDYaRjwazmMwGLu2HPaXzZyLHGeqdB9kTtBwPLl9
qnzQSuVZoAnmn6RRX03ttHW5DSB+WscSBHphka9B8s9OH3wbkqF2MFMMvr8oJo2aeccQ77v8EYot
jlqZuzPfH6DK9kYCjyfFstgG7V0nV25tHUYX3ZA+C1vCVnb1mQOEV8Ncv4WWU4Bb7/0QqoEorRoQ
kECh/js1pf5BWbxOeK3Zid0b7spT8+yIUMkESAGPsxOpvV6KblAd+qo8K0uI6cRNt/JMOTugIwvz
Lzi6vHutmIK+gAWVksfSCXZKS69bNUWeKtdC4LOjgaoGuGLwpkV7+HtbgVapaQ6ND14XNp6WEMfY
XN7WZ04P7v0/LSyDeMjeIUdi4lkyZuSFuoD7Dn397A/wcn/BENqyAbxGtH3SFwsVrr4tCLEOvaxf
NWKkoT9ZacjNds3SPCnLqweu+k9LiwWq0Ws6mSN2nPZZZon9aVY28CKVxaCKnsbfR8SAw2jWNUC5
GpXV2eMe7QZoVqNvZkIobAv5yc7yxOclUOX+ynXqndsJs9AN0BYQlj+h/LDNqZXM7c2DHPQiHHUO
gLHNHXRnCnVg0nHislJ6GIjJerSYUB8dfRhDCwG5DN02G0Lieg2S2FLzb7QsZ7uMzZIkEGvamI4c
Phf+4IK4V/g3Vt2Kvetr1UcQXeaRQUn9AYuXX/MJDtYGb3Q0Wk26kx0BTwsZOd+YxC6vSY4iXujV
4N3xUtvd8Va292B5Kq4DStJ4zHeTVPsWDZg+jf0iBh3AlkKbboDynhYNlMSl619ntLFvEbUhC83r
NtbBffOYQoIyqjS9vTb8znlwhE9/IlD1EyfIxKbN+mnTjj7blF0l0Eep91HdIzxVbsMiBEDez7Hy
WBhUmRmatdJi2xZDYhG/2ADazB69XKO7wpBFIjt9Wlm4c97C8WZcARKEumvP18rR/rCbKWvQXoSW
BgDPHxsal1kSXz5ZZ02g18A3kGoFc9X8+ZEJQdrUhuqWc3BJ4kGEk+Gm4Nn3rn65bOfcuQLdx592
Flvdq1uaonfCOaTZU1onqUggmJhnfcQGKLTWEun8tSzbOe90bHIxewBJWFUFmoJD0G8AEXSnDV2T
/jw/e76OrlVQECLv9H72Ggd5pyHoEEXqeJiwBsnp1NpNffZFs9fomU+Gg1cluk5AD4DGfUSti7sQ
nZ9gH7SDGtniNu4CGYF2GnRxa3n3kyhvNgMYCzpP4GpPbo0ODb++nTP0nrh1mKt7H2QEwVU7epG9
xnd0MnswNYu8Q7YMNbQTQKDnEgvsJEVzgL+lAKfn+zLVwqyDUEmxFujNi/3Or8+23miAUJ49jffx
Iktr1pQYloPtFvc8oTy0mk2HRi+2goo6cbdvtnxs9jm3f5KxHt2s6WyaNwdfPulNGTrW5vJhOrdG
KEf9aWBxSU0pLt2JZM1hEFrsd9dG9sXWNw7gqNb2P7M0b8oj99AQAvVHHdPmfMj7uO4iWm2I2k9r
TIhnR+TMiTS8XNHWsdjcDelGTse0OVCrLULZ6ztWkNil5WGyzeuZUuzyuM5uPQ/eYeY5hwDGwp7m
poVedRhXan0v9e+GXoVSfTPo98tmTnYdKiPoUUHiZO5PO+ldbiC9ZzpNXRwmw7/xAB/HFYFM1AeI
eW3TQrsGO/JKdg0UXsudPiuDzjUzFH/RmrkkBAIkZpxqjO9gZoOxMVrXiCph2Tsw3iHV2lE30YqS
Rqki5Z6MXoGuvbZ69jnprvusz2INUeMVbk22sTmd4s5mblTmtoisoMg25jTKqNU7fBp0ePyXXmyL
4jmnvYSWkasBsO53SKRoVqyjPvyhqz2aiAnwQ5+0fdLZfQMBr2yKBgnMgRpGYzu6nYvYIi1vxknT
EpMxdScz7n0p9EJLMrwvRynRT4uNXucbYRSR8CX6sT5Uw43R549t5e2f02RK3b3vNVHxqO21on9w
NXPPOrMA/4w3JfXUIfFj6HXo9ZxHynR4xPS6CCe4EQD28HuHgWYxg8ZZ5BfINQ2Q3AmzetRD0yyM
KOUVZD0139pmIx+jbuqfLE2TsdZYbswDUW+gAaowImpGYKZ0ogZPsq2Z0Y95Obkbpk1+VEnhxyA7
A12tQV89WaCRYCyLRKtkGdbc0iKoxxMkO0i70ToU1c0BH0AzLItFCi2j0WqtsIaITzigLX5X6cFr
xVzwW/LR3lhDTULh2+m+zwANbCm0TKzcMsOGKOTqCmNE43HRbnR7BF+xycCT46Qs0rsu3WoN9MH8
EojFGpTnIdSTxyhzKzPKXTC2lPjJnx3PSa8UR+94qwK1YWj9vAdlLvquiD896zoDhaHG3GELGdE2
QVm7uw6AwcXRcq0wyyZ7Bw5Ckei4BsAIU2TsIBrr+zg4+hdfOnLfZAgG0h6voMGw1qAD9ol/QROR
AbeP9+pcTV62Wk2kqElndOUB7IE3ztCESKM/1N0X4bg3AJaFWaU91K517WV3tYcyI99KIh/HZqvr
U2z2RcKZFXI3ww4gt7wN4kygWR8p8jJF7rJm4TTmcZ9RaIzroT98UfxHb+hhbw/RBPdSQreZJgoN
35pxS/M72jtwcEVok4+06RLS3JspmvHEliGNWdvOozGI3WVXdHYG5tw3MBTWLFv83pOXY8HaKRvK
g6h/WFJGvCsTMn2j6Z1WrVH0noQq82wf2VrcT55EV5jh9eWBqhsTDwt0w7Pxt4uKCyOLqynVbJIV
FYwI59krPgjvy+UJO7nFF98/XyFHV58uDQY3h+/naRMq9hKs3XlrBuYVOzLggkGNmD1WJIVTmsJa
xZcHcHLHLQYwXxRH3+/YKPh6HQYwtAgSHitg0NuPwlnZV2trvQiBixJVNjXiZClv1oGsITyrx0L7
dnksK1aWRbC6nHqXaxhL3kSieeyaT8ReidpWpmtZ/LKk07veBBPNT8MP8+pGU7Hpby6PY83I4hT6
Xl6hMx1rXpCQWRuD3Rdt5Or/4Wwti11gekqDXpWzkouTRXYVosB/eSCnyP/3u8tYrHsTcOWkmV4e
sla3wcmilSj7FCBlqH0r8V0BQKFnDiH3dPRPD5qD1zgu36oEoV4pxEsDVT4j9T8Hg7fmGGbL70L9
+ZcBAwqNeSBTECS/3/elMQaF7QosJPeeaIvscZ8M9hfEFyhgRQFkka3+dxM5byaBCvCRx0FGbBFO
jmqqTQGm6fkVrcwNyPqL15X5ntdsMSokwQ1Ph3g1JGuX3dtd0/jSHNz84I3N3pfXJt309IZVLCoB
QK3KjWg/O+1Tn91wde0OaqW4ec5ZAa8Cyri56clfstRUfl8OnTA5yP0O0IYKO4AaL49wzcJi2VQ+
pARtDBxFpbidItn8h9+/2LCI85BoGvH9etbFE6jAjWp7eQTnDvfRHL2RyRw53MGvZCEtnR+oeZUG
CLygdcJ0K64sueLaz7nDY0uL/QbYUDdY0B1En9uUVOBntR00F5n9ypSdHxBSDqDYQ3P3kvEi0/3G
6VyLH5TYNN0DdXYZATppxZWctfKGqZ81+U6S/LriEkk0rzhkgBuY1Us7PFb6DzU+Xl6ds/vLnWHo
OKDOidDy6JW9zEERf5g+a1nUrXUBnf16OAC89gCKs+3586PFtwkVYvJqzBX9kJV3cBgri3FuzY9D
2EW4oKPe0QZEIlwItr0PtESitysb+KwJqO4BQY2U40lCBmwYJilTozz0aeRXkTaElf4Xdu4sw4YA
FD15J3VXbtd+7QUIFyi5m/hDbX1pzd+FFs3O+MjEwpEMUh+1vJtjfRbnACavqbGdnSXsVFRCwXN6
kt7h1ZQqO6DloQbZUQ+FCDuQcCZr6ctzGwo8KrOzBW/qSZOkbGyVe1pWHpifJvWwt9xy5eC91dEX
dwrqdr9MmO/3rFAUt6di5QG5NzcWrTvufWHbYWtKFac9HobWWD71Jc6LnOr+Fkl6vnPGXsRm1qIG
M2Z+OBnpVy8vg3BykB5qRKpHdUGLaGIGWqSagSXIR7iJ1yuoN/tkBG8ietbQQoGHo+GttR2tTdp8
ix6dQnDA2gzWy0PVYm3EvRK/C5GaN9cb9Qgerh6geO8NeBDdHXLP54fMeZEjiiDVXjfXRJXPj2Lm
N3kzsox2O3BqCDLByGTkRuhqBuRt7G5l9c8bmdlHgKzFQVz4k7JViCeqtERGtAvvdWBwLvvb+e9P
N9ev718cw4wQmdUCMRFex7TcDv6GxL26Mr5cNrM2jMWC6BbpK0UxDMW/kezGCX5e/v5THoC3Ff9z
HP6idaXMq74ZhcYPOamuGSdxbk/JZGWPvDFiZygSj5hXOdG9yJyGJHWRB7Or5PKPOOty3phi3tZq
GV96lpKK1ASxEaSc0iwcyVPvrDEenJ3JN6YYlFnRyjr/iKOzQyg0wke3LA8OQXYPiQjLWauunh3H
kYk5FDgyYRe5Cdfclgcdya1hUCHxruDjVnbempXFzvayFBpdHQYS9GArLXkE5C6qhZvLa7I2XYv9
bdLRIWZaY7qmGIFL/9uI9HnfHc3VYmMHqNmiTlmVh3J4zoMCqdOroPqYr4Gaz0VfR2aWXQKlz+HZ
UXgFTWF6N1RmONEstM1vg/UXXhDHhhYxK+oZWtPbGE9rEawGu2km7fvlJVlZeGdxnzECLJGoMZbW
gNpZjnC1ZTHP/BWYyHkzvx6Yi0uGwww3ezwwjep2mmhYmB8N9nB5KOeX5ZeNefcdnRQ3hwYymZoS
koZumMlbTYMkSDEC9ZKunJbz+/iXpXm0R5aYdClEzjAaMn3JdO1ZTr/PpfW2lX+ZWBx76gXtqCmY
qEawDWlt/Sgrb3d5ws4vyq8n+GLtqT4xMRo49AJY0x9pu5HDyoV5bklM5I+BIoZEwEmxl5QDrXIT
Gzg3tgQVeZPdBWVCgXq5PJLzdkDXBSXXAKWjhfuqg54GYDjDSFA1UYpH0u3Caryp2QoY6dzKg+v2
T0MLD9bYmlRO7cKD6TetJ6JyXOO2XbOw8GHDiEREX8ECRLCBKCnWAFvnFv1oBMsXN2n13ixNfL/0
vuvms9Vct93KvponYRnGHJtYuC2TGbxGMQrHo9rMYiVmE9wI+HsQReOVGTXqx+XVPztlBp4VkPYC
htxfnJUJtYvOQ23u0HXPjnJDu/x62cC5uAyRJXCIgO6CynKxvaDLoDEe8AqQxzasnG2XvqRdHqvg
W1mthRRnJw81XRMgFqSO3IWn7Hv06GUOHpSmd52Bpo+F2gvdWi+m+Ve28pGheVaPnBjEyus+M2EI
fPOIj4YpuTxpZwfiAr0ygwjQxrRwkqjONFNQuWBntqqYWBTC1Iey/DaCpFLrd1r66bK5s5tgbiNA
3xto172lOcfPjaoMkN9BvY8+ecXKJju7B46+f7HJcu4C8wNS6EOBypUWIUQagk3e3Nf5yrzNP/Tk
9BwZWmw2G92BBXMwkIqNYUUfda0Mq3Qlc79mZF68o8UH0Q761jwYacf2qevEHaCpkWGsPZhmZ3Uy
Fg+9X+j1QRb2JD5Gx4LRgOv/UIzZJkeZtfqhT3wz08+lIAkVTpmM+W/TA+LqxAP9T6OLlUrdrG2h
WIfMMtTlRx6PNK6tMnYsEV/ecmcnEb3sM2G0fdod2AZBR7p5h0vjzhEoCm6ZWjmk8289mcAACROg
EB0kNBabYbBlJWvd4GBXB6QwuGkbkBLxe9//eHkoZ0/PkZ3FfgjcDJFSNfJDrUXPeb0yUee/Hf1/
YHXC0VzCnnU6EuVThW9vjJvBHj9q/rgSKp9di7nF8N8mFoveM28ymlTi/f/ZTD848gaMBpenaM3C
Yin0bgSDYQ0LOX1AE0SnbnyykoY7bwKjAIWxheL7wvcrL2N2pXX80AXf9OxT322ZfL48ivNL8cvE
/PnRwS96XhFwQPNDb1zl/KXuVpI95048kH227s7sMignvf9+DfQ/rk8Rt6LFaO9CinCcgjgwPo3O
z6p/Ai2ao/7Kq+/Y5GLWkELWZAbxC5DkNTedzGN3quPBN67aIXu6PHvnFgjRLKBCOI+nnZ60MmTn
eROCMwZoSfNiCStEzfOykXNLBCIuNPGAkuVMk6Ql0PlbYQp9Uj3otbunPiTI/4KNWdjWd+YG42VE
41Kl8oI0xQG0TdN2FW13bgjoQZkbtlGcOGlDkbyD1Diq9Qcn+Oio+99m0IWHn+HmaEWadZ+WoUXH
/a5TJc6JKEI+hOj//v3ZOf7+hTPRhrrICgpv6BQbvwwBF/q974dkERqoUGgN0DaPhqrFIUEUaYjU
7eVtqkG61f9WdWly2cLy3lhaWJwJKxt636gHeZv3O72+c4On9iZ3tpeNGMtlhhU8thDaYRFAmrIk
JRy0YAysnsnbpjfuzZpuRkI/GlDxKfIXTj/4aXYooGSEqPpK0z451hfAvdJQ8Txa+SHzhB1fk/MP
AYUNygugKbNPOGUKdBUbA8R9b0kTPHA9eJElUWEOYe1Q5dkWcq/7AfRyPKNbr9G/WWmehs7krrX3
LJ3f289AKRvcXfg9cOHvnZ8vggYQHvwMA7DpwAu2nbAhrDb2T8NMhG7nKPv7Dk9DawIm//IcOPOr
6v0coD9ybuMHLh3N2yeEcxYpoPem2tsJWOUt6RS/8kR5C0LuMfIY2Wqu9qmmlX8LDpIrkjlfW6t7
tWn7wxjUU0eBaGIBAUsr4yExIeBEDNluWtRnEzL2j0VtmHFh9CWQelPcMm0PPdkQopSbypuurGC6
w3UWeYLEhWKoUwzlVrly/g8Z2mNw3UzQc2S19wqdhxunM7JYsSCLfMo2U+1sGYCWXY7Sk2joRs/0
fWDiqtDVB256aaR5xTew9OUrU3a6fRGMILIChNZFQ8myOy9QZLL8qWhvxSdOryz6L4TDf30f/pu+
Vod/zb345//g/79X9dgymsrF//7zln1vK1H9lP8z/9mf/+z9H/3z62vZsnL5T979Bb7434bjF/ny
7n+SUjI5PqjXdnx8FaqQb9+Onzj/y//vh397ffuWj2P9+o8/vleqlPO3UUgn/PHvj/Y//vEHOmKO
duX8/f/+8O6F4++ux5aOAKa+nP7R64uQ//jD1/8ODiVUkuE0kENBh9off+tf50/c4O8g3MELIfCh
6eOi+eqPv5VVK9N//GFb+AgtP+gJRan4Xx+JSs0fWcHfUbYEGwhY1OFPIVr7x/8N/t36/Fqvv5UI
M0EILQX+GnHWu0M0H1uIVKCPDfZ8nOZl+DJqkDyvXTvdiRYtjaHHpilhpNC2RJkQGarxYgndwtbu
BjmpXW61/d5DbzIgt42269Hbdd23XfGjqE3tvqCCgYgs/wD+2amNaqjDJjJrjL0E7MAKO1fJ2yzL
25/NMKGzJ28NEjtlYb+ivVJwsMhybYNclg007Aha60GApjfioFHb8sH61PhjrYdVTdjBG8ByGQqH
ZRDzI6X9mdoB6PyaQLvKOh+qL0zYeYMv1Mh9yQ0D1EDOlIadDqG5iu50Q/gbVRR3XpWOfVhJB6Rc
0BV+NRijW9Gn5UY3ebU3h2DYN4PXFpGb6lkC2Qr3gaeeFQbMnJKWe+I5ZZ3YO0z3P/tu/7ODgAJw
tF1R70Aracs4t6hexkrp0Lv2yuJKB+8HYOR9811w7satB4yXNaT3Yzp5UWCPJovpVO5sKb+x1sxC
CjGRGBswjVsLbRxeZQEB6mYbRM43ugUOE7/okpQh55RR91lq30UzP5ZA/dmg+x7iKoEWZ4q6IXhc
ZKR6+lVouXPHplvD3tHWfe2huRlB8P5xJPXX2ss+15J4kQZ5jdDlAq2nEIihihkgMPEyFGfdZCob
GpYO2Bcmr/3WB+BTRAqqCbwmrLOq+MJA4xdOra9t/ZTdOrXVJs5URXnJr1sXkoJe3oyfbHRq5QF0
JU3QsNBp53ILs9gntj7uCjdHMdNnV6lL7auypD/6XsZdFrAoV5Cv481XI8uSdMy3ovC1myaTNNLG
vg7Taiqjwn/Fuw7IufZBmaLaSd95UXUQQY0J/IUicEKdczuyLBLgZh53eZ9+BqPKp9RxwfvbaNiG
Ycr9HdGtxE2JEWUZ7/cAi8FZ43ypnZ4KLend0QsHiE2NUP7IzO81OHUAbibBCAiwji3woEkg3fMe
WHBTqH0QsBgd4CK0lWRxVbQq5qPRJpmJJoPQ5mO6JQ73Pwq9YMnUmV7o2vnjBIWMjSE6TFjTZ9+L
VHdDpwfzhg5yxOugNdVGc4iHWwcsgNe9ox6ZizYZfZzJBkFhsMk0WZthzlPQYVnObd/aH9DjN35G
VnHYDv2wZwHA42MlNsRxmz2qehKwFByxSUCZGAI2/Fk6j046kq3XymxLwTv0oSsAYgebsTfG3Gft
ocYnSZ33zd6yc8sONe7nWJGufZrQ+Z/hYoZAS1lGBjeKjXRrddVmhvHTIx3dZzqJlO6pXeULeq+n
+hBXEqJqhmQCSop59lDrTX1l2tUU+aDdetG8rIy1ergeTAPAYafc5YI/9hSQ/8YLxj0RjXsb6IRu
HFLvihIuxBtaMH0XwJRnUn9CURsNRLwRLw6qWFnhREUOIBlC19i0VDSp4K7VR7lzOm+nERI3Ab3L
R7DjNVlZJX5eB+FQ3Bcl/ym0tAot2kzY/Q68DToO0Bv4lI0D8A2Q8JvScY9fOtz2QfXMJDoRmZ/d
F1nzhVoYDm+7K9GzD4bCRNLOjDOAI4CVvUpHf1+qMimKm8kjD0OfIVs1XKHXILFo+mksKgdw/p7c
jcYQAVP/lQ3o6O9TSEryov7EgF0D0+SVdMtXDRKGWZgyN78NhmnaQfFoywo456CDvFigf3Hdhl5n
imVo6ozsrjdw3D2pRUabxVLXbgnPjJsuKM1riGWLWNp+UuTVlkzKijkgCCASyLHjeTh0lN8CAZJU
GotHU6vRGQl5F5BnxL0Pcjx9KiAn45c7XjhlNOM89WlId7r+UZOC7QylT/AG7Mpqp8+gMYLskMzV
tuFtGYrR+awz9exCwhPNKHWMLkjwJAQFvJ+exhpa0a610p1CrsSXvBFfRk0CAgzfEhcOvct8gN4s
dGJGFlTmdyCAfrT4OO6gq9LcTx69rvI8gShhGYHD2P9YM/HMs7y+8Zz2YdA/a9XsENGMI1AwDnV/
vBp0D8WdLjF8/1aDbrHVarhmAvc+62onynOzDEHXGKMFZNzUrsru7E7JK97gCAX5V7PoGc4cyITr
bkSTai2/jiZHsOwbP61itL4OmgEetsrZu40DshvRfQ4MAp7X3Pnq8zTxNaKjEanUP9fudQtS/ns0
eozYwGn96BjbPiivXPlTBIP4hNMBR8jc8W7wzCpGI2u5zTOx94RDt45Ae6weENxtzR2IQg7TmMUl
r8lTFVhPXpBne1E7Q2w6OQjOOpCPEb2/nkQ+hgbY+dNeA4QU/QG21YdIFXUxaVR3lau634i6MSNR
MeeJtwOEQaWNNFVrbH2IPoGWhYjEluMG0ljgnMvl50YnuRnizrO30Ljed647M1/KefFuoYWXR1XQ
j5EJFRI7olPLwioXOzRSGjuWp3ILYZQoZ2UQp4zkoaNnYBanPAezvrf16/q5CMz+psyKR7zcMki7
W9euKeQWug3f8rr5qoIePfwjBVy1zsMhzacN6OTuSg/gBtO6HzXwytC8GDeSpFtQRtlR5Rg/Ze7v
rWrukkFhNPHczoYtP85chdY0wo2Y5MZD01Q8Kg0I7DVZ81Qb2c6gUoWlaKAEUXvmB7c1zU01UBal
baHiqu30GwPeNnIzA9C60nykaA68If0AfIyUaPGB0upuGvT6U2M10zZNVeLWYyjRWhWS1NuZHPUa
NKcndQcsVS2yjdXbCR5BLHEVs+PanYL73KVxxftNWQfdFerUSaCLKgy0fNpVBt+amuYmRe9s0C2F
QqyCDkwPlKrbGH2Yd5AEE5Rsh7bc5LTqwyGfRGxL/blGois2zGZrVoDGj5axGVzcTKZf39k2+0jU
ZAMNVt9qYNaJKqqaCGkUH71FGoUapEQx3g3gwoc2EhORuxI1BwlqGSDf5QNLCyOUdVnhFi9iO299
dCIVm9QmRVIZ98SneaIyxA9eQPYFnsGRNfd/FU0AGMyUR7bQP7TacOM6uYf2GuPOpMDiGSXqdDUl
CLNy/RkP6iIsB28IW0Mvdj1gbQlFPHJLXURNyrtjDHA2Fux8MtC91yNY6NXoh7XXfQQiso54z792
iPb3QuuckHfpY5GaiTcp+5o6EAoKNU9CSDal+r5OSRsh7RbE0As2nqGQ1EYDGMJwZnaARMYdL8zY
aPvsNdMduQHlkLdzbDA9uyPyCSkzvymvqh7BRP4gANGM7Lz3EoEICwW9DPcvnK/nhb72AQFpH7VE
iXACINuGKmVJ05+VpowH8B/hJuvKW1k0+6ks0YgEbg5Si7ewp4ggEThuoLXWbozB7zbAdu+1lL+6
k5KJSoOdOamvXJr+NXFIm4CFw9xYwZC+9GB026jONTZlUbVgvqvdbgfRWZ2CBGj6Kkz0WTvpQLaM
WvKaSX280SYEbLLHtpr80ngKGve7RUyxbRypAzzIPESQJYvQRTBgi2hUftBbAm4HKyjH+6ZrvzgN
H9B6mhfGV6CcvdBhZJYFzusDM/xhl7nT/5J0ZcuR6tj2i4hAgBheGXJO25meqvxC1LGrxIyE0MTX
35V9O6I7uk+f47LTIO29xj0GsONKxCsyYi4t8sQqVFOK17GNdAVVM/1RXTMXy0yni9dnW6EZNvYe
bH4lOUM5wyA3qBrJNuWrCP7CeghNp8sWeaLxfHKa/JNp+E22WZWCs7Mc+rKuxRdt5/pl5gOv6CyT
/ZiF82Gg/0KDWwOe+pc0dZ8r89NiE2N0oPP8MT52kxgNJXkvpzXHh613A6Q2jRwPGbPbFUPiPsFM
nXSIHWWuhT6qj88T+gYrCRINYfMo2gR2paFoeorNhONmDP82S4yhfZUHG7XL0U+9CL4PmsMBqrOw
uXqIua/WZOhuXb9GRdDg+afunrbhm8LHfYXGFf/mX6n/J2uBbyTqh9ScvAyKosa6dx9bJ/9b0u6O
AMcnItiEZ51Y+ADgbEbsNy4vDpVNnEwYOiJAKrVjE8tNH9gzAnXMCdxs87Klantmk94qsrLmTFkW
Hjr4xAqezKJcUkA0CODcCSP+1RnYVTJdxw3NUSmyAli/YFLDfc7UZspoadTjzwihvGjmq4Gb8hfi
GLxiaDwNexOeQH9uM6BEVP1rwaS/1TMjd6on8xO2fCiyLDVPAfcDhcMgBhaz1MGlqUPFqylWdeVE
qzB5af6rcUrsuzoIv1uql/MQIqIC6fyi1BxuwWENjlvboxpoyHZMdbkK+b+YezkUtBKhYvgV9MHw
0fheu+91hlgFzX9HZCuUV28lrQnuusVOSFvgdakzRb186LZjyFKUZoRbTrCalCN3MHjwbget6XBI
VaAvfcePSnddgbdOPWmf8V1kYl4yYcu6w+kJtJAcklZ+r9HW5ROBjSnD11Oxyj3RvUOYa4o1DDlc
bdKg+lqTp2Fuj643cs+9MT5Rxnge1KwIMonRJNMVS8Ra0qWRV56pa4AY1tQEBeBSVwm2/Z42iZwU
6sXiOav77BTFpuImjD5T070i0xIZ16oPsfcZcjSj+29s8B7mIFZ++np5pcLuEC+Cy7pLcoZ/NGMB
hAJeHz213Q2LwbFTBy9wxdwfY2+4thM/OvQQ/zFZQCvakE+UTh/CRj9hRd0KYGB/lzHbWbQBIEr/
sVgCCJg2AsFhUrKMuMqQhF36pI7P88yCEiuoKNW0hPA5y6qZVVM0YqPnaGyQZedPVqIiPN1RSHEG
x59h1t0N+DRfeQwAZQzig0qjqZhRxjPF49mnmGLMRu2pbjxaLJ5ff4Jb8nKNXBFZJGIk1RzSPtfr
ikAol4YFQWXRKVwR+oDBObt2CptmP4cCJlR3k0lofuTUxSVS9+bS8oy8ZlOMwcA8dgSwH67dmWBe
KsaJfaSS1q9ZxlFJXw/JUAG90hcrAv42rmq9+G5pliJkpt31Y9LcA/RtVP3WmB22yXlvsn46pgPC
LPt5q0ulSVqjQcmob9nARL1Ewd7n/Z/BExTVBCzCuwujp87rVb9yoLNnRuLlSP0VQ0o47IKmmSum
6HB2rv8MqX5ZuXDFoBy5jkQvryLhFx02GHrxDufZQrBwoEslrbzEZGeqxUkrhkgWn27H3s5877lZ
F8DTup1vU5EzQ9oPdDDhGZ9nDyitr3+iDjNNxYc0T2z4xULcqmLA540hAJsraYJPmJoxbooY3DAf
Mj+37fRla/RHA2KfUhTEzL06JfHCsJAjJXDTCG+PpTfvFFF1Ad0UO43I/ShZNAR7bxvTDyfcZ2Mx
qA1DPB8MJjFQ9Hi5M+V9WQDViKwK3ma3ntegB5i8AJhxCzJJXD1fA2D3OXzRiAAHojPZrsPKD1Es
llRv53jcvkscaukiAlyr03BV7AemHFxGDBbeWaXT0e+QDcMToCSkD959xaMSz/WQs5TaHBCmO/ok
uxqJi6AJbVB4PIBTD3KdKF+7bE9q9FGnLpouM5l/yQZ4v4O1D1uH8vMEmof95vglwHUTdJnOJ6gf
cZpkT3MMb59sx//s4I+7CWBu5TMMUl3SnzyZhXmr1ARfQHvlxvtm9XSrPflXDT0CHdlbwrvmY8lo
XxIBhTuNR5PXWxvcfMteBoTaf6Q6xnVvBvNAwUbUBiCRa7aN9zMTr9unKX1PEkvyGcGo1ewnO9al
53CMd5sjGUqIGle6CMlDA8QZWdth1mHslegAnU/22g5NUylJ7phTm5wT6p95nH4ICZzStliLQ3ap
O6hHGfI120dnYhL/EtLeO+uOuPmf1CorK+MdRfIlD6IDEsrRrgmTPvKyi2jrD0ls3uphgS0+ia3Y
kcC/JwJJ/9QAAYunTqKQG45vfJ/YZ0OMaMyySyZY86eOLKDDldtu1w4t+80a5UqDBAA0XhO2k6HE
TLaOmCxiKKqG7U4k8/7UQ9dcN5ReNPgvJ2H8pGxq7wNdwvQvn3HvrCBR6Ip/AsG7UyEQ7Lmr+5/R
TkesgaRk0mED07u4M7Ra1PChOn0AIDP9jRqkEJiaCeQoDWw3TAj7W73prV2YRuxTmjyGz7ZqM4Vb
JAjXJ0stlHFtSPZjYt/4CIxykov+xI84HxFd+gsYL767iQFnQJIoJFTztK8RRrMLlrT5O4GimQBC
wDeKCyxBhfXjEykFAINcBgAU1k2/GQ6gyl+wDvQq0eWsLHosNaBN3uIzatz0HOL3DYTK3cG/Ahhs
pN5DcL3vp+UHSExTkcEh15+uusqw2qBmB40Um+n1l8BxmOO0eaNLBNp/uncJvw3a8cPmEnELevyW
Mxd9js6+eDWwGt0iGKox0DUv1jelMtF4V2Mb3FuExmObafeRqX/PnF0Vnt98CL27qpvgnMituSXb
elqhBsy9zh3NNunC1F6RuXlBlobNnWw9YF7jVDVEnxa9VhSv9bvHmuQ/bqgESDUA5wsBtkYqu8RI
Sns2E6b2DTUr3OP/IdChQLzXnswq2SEI4doG2cmgBQmJE+0X8OP3KbT/cMT3OTYs8TRPuoRPOTc8
QlRCEiclBfl6m4IhQ+JrLRDSkAjcXtwTRQscpVrQgX1AFOB68IAFt9myYsN0Bvbb+axlt5aWmRGb
hFmP2cjnozGnsW9PtIHvBAoRl6sMqWQk2TAV4bDPWQ2wqa8vTRr2ZQL/MvUkckiI+PIQ4FON1B4x
0npFBHbghJ9QP8FpUlIJtHoJ6scqZNIcPyDDpjLfh3VbEUs3eZjQhXn3aq5Qh7CdmK7785yO7AmD
ogS83L83BjBiQwNdZrAlv8EPRXOv9y59D/JQbumh1dnXZgYGvxTd14I+iQy2HE9sZ9cHf5pkfQmc
+5dhyrXtllXTWJ8EGJq8mQBjxICf/001ucmFnFdAmhka2wq61jsxshCNKP8ilWRl7eFzxb4uy1D6
9zUKnufN+DuXrQikjclQIRoViHmw5r5c6nPki+E5od6AoqBw+hlTsBiBu6+MIdLUuDLrCCZ2t3J0
SNGmL1s/usam9veOBaLa0GaFl3dKq1ks0ADzaE/7FQecgZ1byBkpJnVwYMwvknrenvsJHzsu1XY3
G79Yk99rMvPLJExddLMpahCoQwLsPMYc+ooUOP7CEKxSiRoLzDg2Cmb39uxH/AF0YZPppgfqFdQ5
G9XrECRPNUZNOwMkxxylwMEMB9XP857X8jQldsR9DuSux8nkq1sSPzckZhWRPkMxsBCPjDabRwzR
fWIZz5nKtl2MmLtKTEnVYi4OPCS3BSbYThHBIAZWI955+PrlushdFKqrzLwjdtSHKtb9ncLub7jE
KdT9/Q335XAcOdvzeSnbIRGHVK+FCT/SJvD/AVfrsTagPQfLX/s3hTS4xhiUL4JEx6WJfTjjiSqk
xsTQt3szeDePMr4PO3Fce+JyhNMMeyTlHG333CXJIVTzBRb6uKTA2NcVdfPwx2KBIO20503HSmRT
gAsfpmec4gxsm98cAqrrCwX4dyATa/19hrQVgE6/pi5gJwUQB4+hDd85Nvi8CbtzPMdbMYht16UC
PMS6igvWi+94CF9ZC0INH+urRusGhjQyNWWP0oAcnDEC9SAbKkCmtdXieFmny1I0TSNLg8GmQVsz
Am6QBjmuKEdzXNtKgP2uAhKsB5K1OOWMXT6UHQbgYiYSr75T6g086YV30NasbfIX6+VdIC/wqlbT
jk9UIDUnR/pM96cN6HHG6GQfbKab2WVicX13SIyuMGlK4EF0wyFlJ2QVtm7Z1w+qQIyDd9dMvCTS
/44GN1S2G0eA/foApmDOtYheeb2cAU9uOD7VnmYrDtQ5oX+8yH+CuwtpPZd08stoTL0jegawnSwT
CCDd+xn2JPsfb9xW1RZqvW1y+3UZ7wBncRYoYLgopgmjRtxJgM4jPo4v2TAfwh5YqQmTIl1Tv+p5
eMj6d2iYSyBjd5yJXiEF0rMlY29TgHfHdnYoeqJ1FaTrT5vWK3a9sP+gcYSFVXc7DT2Bv6KxAhb9
G9a+ol6IBcXLwCZ43QtE2Krknn7VfSTyULEKZrKd1fPB4yQr/EwjY0mUWH2DYh56U2wdctIo275T
jG0nNnxDP8F2OAfRhTJYA/IEQhwne2/veaP35FaKJLX2KiabHSIDMiHyZobYCY3M707p9NgvSFiK
6+0JoSrLfrYR/nqzIgSjzrJ8wBCVo7JpN1LxVKfy0/cB3BEEzBaeTN/UDP7RoSslh6bQ3VoZ93sY
8Uwus4Wems0WC1QkH34oWNXgQiv6UEPJ8cLVckKlx20F44vo8Dao0FcDaHDTaeFUQrD/j9e+zp54
Gjz3Crh2o7tyw0KEtJ4ykgqGxTDr8wapXcTAxJ9yMuV6qWWxBYCo0GsBJMELvRzUSfhaQ5lT2hXh
WczhZU/GAhAjLMgRuWK7RzruHB9i7DA4bxDIlDJHLuEU/htlAMjCYkIZJnAicYaANUQVlFm6Nccw
oANGICXkThvV7GcMiVHeJibYLWkfHbLFkuNUY9AB/VS73GGoZyUZh/4F7kuEw4kueAcBe2Z9sIuR
limT7gVX5kHCxo6HZLQXuCddD7gkgaWlzSRef+f5e+wi+HGjCe3nPv8dUBW8Ujb+0nwzsIvYlpdj
lEr00i0dK1ZGoHrJtMmF5mlXIda9zrssSm9e1z43CALB0hCsZWej4KU23H0taAn5I3ntn1Nv/ABi
y0uMqF7ReEl7DtumAfdkmlJvzb2PbFfauP4TeNETwXBipl/4zSLIAzMKnZqqMxoeGfaIn1LvHa42
E3SVnyBwSI30gEnzsokHJaBOXkzBA6H8vJYwLIMifeb1cHfS8rtQPgAN6O+C1e7nHiDEQCE42PLO
737HuJf8Qb8Mm31Gd3bfF2q1onCGfavwD6JCQSu3vWZ5CBUQWb9p9GQxTmma7ITbbikHOtB14QnB
UdshI7LNG6GvKVwkvD21fbJrQnmlaGWxaqxGl6xlC4Tr3s7BT0qEuXq268v/fcu9+8m2AaFsshwW
7KfbvOBEUualrocGR7ku+MZz7TXf3MyfLD5MTu+RworbH5vrSILfdSaaEh6j4+bmGSMfMdkO4ViY
H+oJex4BAphpEBS+txZIdTlm/Sz2U4hjjIU92Nkh+40gnvsieIWWkKfB2q8xioBjQ0mD9ppTu06V
2eZ7Z+r0FNUqy6MtPFGOz8O4OjwvIUiOGVaDDVTj/6BWNNIDrczoSyQo6CbVjdXkU69MgtgvM1/g
aM0e6Vttqj7cZLIyNlmE/11PH8Zv16KmXlPARnVu6Xq1ajqk8fBtaHjjK3LmOjF5Z2STg5vqU2z2
csEfpq0rTNye4HVTQGSQIjwgHqZJEyyvcGUUHmrXQTCsVbrMWLjFnFwTMgaV78uU5MnUAqxDlPPP
1DcLfPNs2YUQKbxtphkhqVnm7CjFHHZ5BuXisV1E+BkFFkoKF2u2ZyTwrvp/bMRAkYVXLAkS+3KV
duPvjkCvYhVMhayZ46clgshj3xKBB2n0PqKhTW6uTqZrJwEp7hCYceU2DPHUzsH6NNG1uTAVey+Z
DuTvoUvo8zLb7KfWSOXJN2v6C8AGfwdvOSgLJ1SP2Ll+xvclmvEI8rGuaNKEZ9nWaQi+pI7epKbz
nmibgPtN+ipxHLIdOmwgSVy8dz7tf6J4M0VYJ0BxRCCn/YxUQ6ylWWP2qtXmSYWD3ft47HYkbOPn
gU/hLxY8eFvfIN+fIgV9TBb6beEJtSHR3wBt+8LVzW4APTT6/CAsPAmz6C74tPhlnebwyyfOf9n0
qnYrLDnV3GqMNQPDyuSNRa0DVrR9v+0dogNzKhy9h6kiPyMyVCsyzV3OXY2wg0nu0xgtsJB6iks9
xJ+o9/yAYiAAjVrvotaInYh09B+P5mPiX/3MXl1Ug89ISPfVUYcpInmhdnydPPupH6UTyNRL9pZj
6M8i/iBY43uN6L2qw7/6fNWD/29ihj1PncAPqW19yRbdPzk/rZIBesgCNEgidvWgMFj775KnzJTS
evBLi7YrINqShfG0LBxCRsGSNGAdBIFjd4yxiQyjPXfEnRGMxAowQ9nLzGC7QsFrGnpN1c7m8VpJ
cL7Qbv1EgRgK7P7QxwQQGuAiKDtwlV9tgHVWW22wx8m1CvouvKUOeAMS5JCauHYHqCI10DkPCbE6
io+A69MKUgeC0T9NyFszDzp3C1rKc5zHYAOCVnZg49L2byPk+uwkIevB8Bko97R0AG7+f6ympRya
6LemVkMVwsEd0Ohbj8iEHul4SB9QS7NpdooTbypBrmEf9lG6jFBwUyQLMN1xbcwJ0jR0evcu/RSL
VtVEUWYUJs479X0y3tDVua1FNHroibV4w8EGTA/M2OWbxMTM0H+EsDrsOLlal8nlsQqmb9bzsVKe
0OfEyG3Hg3bYD1MYnQnXbZVK539uG/3BtfSVhNlRtIZegD7gmhehF/9xLUvPyzBNuNAcVKxeF4Pf
HNqLZxm9Ki3s6ww4Gr/ezAPSEJF3D81tdQlwVl+04vNP55w8IGJ0DLEPIGJgnJYz2xROG4RzzFce
JmOu61r9dGvTv9JYoVIwQD5hGaGWBmGbNQNej7KoWqN0pE7ebBCbQ6uW9gC4qisTtt6nwSw3AtvO
WeDFP1ri5uOKY/k8JWa5ZG0EsRGldb8L5WivvT95P42EVmvpFfvPb1NEtgbcgNPzbYjrd2373Jna
3qcmEIhG3EZdDdLWz000BbvR60FN9AhE9FeJawxyESxawzNp8Ztf+TXA8IwcBZ18aMIeU2DSHk0P
gGaMa35buICCJYbeJUoEeXVkbI50HVdQVNhvEI658ecJwMlBDW6DLkybEPHC7A90v8AsyAS1XG/4
kXbR8An9nSiidcnwPdMf6bVLQbngV5SZITLcC5v3aFAmKVPmoQxJNc8QZvmP2c/N4DoTpo8TW81/
CfL73whkltd5dgYxuVeI1vD7Jr5XQJmL1KGs1b/ZvMz/fL4SyO3oMB5CEahrCPEOgAa/0b9aiRDO
IvYyRKeTBpDypP411KkntFb7yM7MbNUtEMxRRFHeYbvROTqGIBKxurvpgWKVRMRRd+gUwb7PTF/f
AoOjSPp4tf1uIhe8X7LcUj/J+w2Yl0NvxBHhEmizbtmA35i0KX6CjP321sRdpyyBLAwYSb7ES3v0
m2XbtWu4FJud1A450uqcmsXDQNg0ZaORa8oG2ZXCS+yNIx3+A7mi4w1fqT9js4v/o7FZfPBEbdTl
wzKSd6gEOqCOY0SfmzR+aRL5GXXrUDRQ25ZD3MCdOKfZoVEkvftAy5a95wf9c7Nl+jp2bvtaRwXK
t9/G35lGfj7rw+wp7qGjSMi2llJC5rPEnb8L+2V84vOMKNt5YYX2Y+B/yYr6IuwV+RyOrGq7uYZS
rm9ewhSebpLx5rDVQQIQQY23uvbs3rCx23VkAoOwzckTGWR7HuiaVUbUa9XJsLC4HgqlXHORJMVz
ZTUtOpv2JzKAY8szRDI+i5abL0YtUEEnhM4XuWb/6drWryMLkODG9FDOQqDwoqX0Xz8M+mZDVz9L
5JaaCswXUlrZnPEcT3t2APb/GIbSdLgt+JbbMp348DNuuv3wQNBVjfdQE2ZL/+Q18qNDEw1KmYbk
T/coYXosNFW9CAj4a4I43ZCIEZD3BoSUDvzZhXNfyHHBX4N1Z2c8nPUZ8YK3jerWz5GuEC1IvI1J
ABUulFbYaXl6bbcZacNBaEoW6vXfFJFo5/wZp8kMjA5HIL4F5Mbywzi17bPSNi6ndpRlHQwASAmE
ewNEt89YXpv24AGFWnJIM5M7Izi95Bisu26FH6GaHEa5dgaiqJt54icdrzivIwmHIx6b9WdNtQhz
RI+TM4/AeWqg4MfNi1WZMcjzLPOWAkzClocTpad44CsyAxZ2dNmmLpGuOyhfFdUg69ao8gz3f9U8
cxVYM1Bv8hYuDEA+VlgPT0/JWnsT6StBoeMz7bvtzcUUfVONGZpipdFDhzeNNzegQavTEzl3YBqq
lUONF3nA5lsyeLuZGXkm2jQvE+J1y6zGYKeR5wo8bRKHflg4cqYsZeeRApoHneyVEMOhFUDN5rNF
OGDOTeY/yD0onlp/+gm7OL05l4zflkMJXiTD46iNAKTI0f/pqAkA2I2p22PMReLwNP1zRk0il920
aoxT2fwd6NgrKejZMopDaFSoHn5JBKm/OKrEf1j+oZSBnJDx4Oi337NB10IITZSzffePrPNYwgLo
rk7EQuZznIlbAmng45kyfY7Czfipq19kywzw2JC/ouwBkkOww/57B1IZv5rVy97A6kFby9Hc5gxE
NHFcUz/Hfdn+HcNAYnYndHttodgsejfaHx5ClECSzv8P2G9zB/UDYHiDJYSts/fZKhy2Q+0aiEsG
DaWpxKwJH8dTPzLQAYFb/vomCN7ZaNSOiSG9uFFhqIjn7UyhLjj4UoJBmxcoeXyQOrmZcISABm8B
qHRzf/PwE56gy0C1Xe+tL8RLtzvz0ninQus/pF4a58Ay8jLwGC0ZXC7V4AwmobG2lYFiLQbxtuLB
1TbCteIt2IG6m7Vh6YW+QJMPhmDIhDr8yJDWlVsrwmKJoBU/G4ZQLjMk/AVpRC5f1oHIcgoVUFE8
Icgq7gL1inhtVKDNaNe6pR6IM7k49e4Fa/wetWu/1xsHP0ubFVgCnGNb7iZ7gJJdniK+TN8qwugZ
u3XEzijVfgq2HteCgCNrVPGPV2MKroXbe3NDqgFfsGTKyjPmO8j7PUlYHnuAhbAlNHe/px5C+AHI
NEmLDyuDtXkaU/oL2iV2wTIy3wmCmAF9do+B045b7qU2u7G0927z0raVSSDPQzH6cPdX8ZVKSG3d
hrEuYd5Q4eXPirmeLaiUtb10G0le5+hBbS5IHCwGyWPItKCBxy7V0V04mO4Xk/GJmHm5Yk9BlBT3
4t+a867U/dr+hcDLRlCEsfXobOJeu4V4UBKvJADzDgT0pZugeYJQwLsMQz0AKA9ld2jbdX6aNcQs
Oc22EWKDmLU6l4DDMDHL4HcEa+F3U6NeJGwT9p/nLOC6FWtUM7T1Lk0hMorwqi2nKACkCajXsF+h
gCKKIrrnms7pcmxr4eOVS8LmQAcWygOqf0xhse7lyDrHhhQ38bOYyVCm9dBDquX8qNia1IekDbXA
M2wk72az/AudtPSeZM1yjiXEwGNPHdSsKATLYUHjeAZF+kY4YCavJaAL8P/CKJBlw3NXDxLU+QIS
JQVw/TaAx7EgaEiiT8qMUwD8bA1LaexYdS6CYE8wZIKF7QpcE4IFkCwd+nffFWO/kw0L827LqP0N
WSxgnbnD+r2hJwWXdzCmZT87gsbIfmmKOW7oBQ979kGlVS925AQ/PHbN3JtH7CEpurYgKelSKJJr
lVZrsEQnrWP5XuNHP8MQo/JIDOsvgMk91F0KQuMQGs1yEhbwK/wqr2GLCLY0hUjXqsUCLEjavTDj
axqszwH16rMybVgh2W47J8i6/eQbrYtmnfEfCYBCiY700jCsnVhWe8jYJv5Hdaj6LVaXPjj8oDss
PpUVsW2HHkWos3rgPm8DjZpCUWRL1Y+KMOvV9JkgueM4QTR8di2+tGtcsFMb1NiNRPbyljTYDTeI
WEfASp59Yxikz5x4Xj7KMHhHdUgEAwWCzFgq6ovi2fwKF/j4M2u4kfIRYdfXiBJQvRIKoipKp/hB
QUXQPG3M/wohUXoel9pB4oEbA45TeutIpAog+f5XJ42+RNGIS9Ap/zlllBV4xsfnMENipYB5+TPs
2LqTENdcsmlsnw1mixPoe6DOwTJ4eYiNDXcHWHWW+m0FgCCtpp4mz5lJbNm5gL0JDFafnAPBdmFc
XzRyi3YoyEl/EDGBBgxojv/CsKhzBgVOEW+ISUC30LjLBniO8oGN8RMqjZKveBlcjibkHuYYB98e
9C1zc0i7pHlv2Yhg2KUGLoyw6eDuqIRHMKDhEYhw/dvPuuHGwtTuOYpXfm1xP6I5KUGKughniBqi
9dx5JjnI6SG2ijbmAC1rP1cegES/xTfuodX8e4Rc9Y2mg7poTpaTm0N+aqcNU0CI29CzHjw2CYlK
+DgspPITL7D+rX9NY7szwhO7b6MHVtl+gQgoojQrMLDA6IjpqukfyXRYuBU0ef+NS0jxdwQEvoAM
iCHHnfaHDFn7s7T9HQOgPUhD1xyhqPM3ROny3KuuP9ZtEktI+/Ce4pZNfZGvGUJiUjHrfZPhIMtk
Ou8A0a2nFHBSgeMUDHUNQ4GE7eVRS6N3SIoMjwYulS+M8s3fDKrGd/hdQ1QNjMgC8lOGCyoTYBoe
nqQMgr6RvbHOgL9fiZcdwsRGpUvwJ8Ken4IYNHaPJX2+2gBmG7ugYqdMVAxjTZzMWIfo0XP9EuC2
2tYKi0jySkQHDg9WMxYa8kciz+ODk3g9WEXCgsVtg8yuGeu/lRQwZQ9wRswNFGecaXygKrIvD6k3
XnjtesgdtEUGPN1EPuHp3RvrDPaH+oSDPgCPHtTPLcSP/7xUACVZCfyxgWdgNBKixbNN7La6Akbv
5qelU3QIZ53uAkihwcdk04F0jCOnWxoM21lsTwIvKKYgWIvRQ4odC8CKO9FF6O86+z/qzms9biRL
t69yHqAwB97cpk9a0FO6wUdJFLwLIOCeflaqprsptJI5nXdzU/UVpQrCxY6Ivfe/fj14CiOrwCzA
o2I3OG79Q5iTs7EiOtT0QfAw1FG7n7KBXIl+yAeLQdz+VXbUV0cYNtvWyJPb3umMfomWZVrVZFMf
HZlkeEK0w47c+Q890ox86RDIyK/obCiDICoWgRp7uGxAdNjpcMK4Q9pS6P+rg/qCBUi/M9yIP7O0
2Hyya5m9sn9xl7XqitVf1Kw9UapRuJOBJ3Z5ZbQ/k4nuG/qaCZR5adJIVym0mmi9XOu4YywVBK1r
WQ/FkqyKsi2isNk3tGmvqkYvyW1N74LyPmLwgnbNPu8p58jCZjfoagZlVTPPHiV10GydUo1AJVhQ
Ic5bs6LwS9lHXwTshq5US2a7MVXMK9EfztFp2l+glS92SWvEHLVDii+uM8Qvk1NRu+QrpGLFtuiO
ncS128byW+ylwybHW2E9Kkr0GLc0Ja8rh0r7YNDOmBi1vMprmu1dmshWXcEEadowfsAA/tXO2Em2
ItMvwAJEF2UsmqdhigYUG7l5FyIVuiiEWa4ctR02STJGd38ZbceZ3HTiXQMbdGnUirepLMfdGBB9
kCTT45toT6xPVOPbg8yhDWKauIQ1cdpQ6vZ7GAbxKtNS1BJGhXcvaE6+MMfRxVeiQ4El1zRtEAgb
KznmerX4y7RiF6Gi4SGLkdWGtUu7M6hYXulW5KL5D7oXuv6rp5BGmdVfMc03Q6n29jZh97NNoohm
kIaD8V8tkAD82bNoN9CS5ycB/ceKPaZrzUz6bcxBZitRFv0NJ/gf9fBvsth/6pHPky3fVu/FQyve
39vrt+r/hHoZzfz//4dA+N/UyzcHufH/uyzF+9vvmmf+r7/ly8if/8vGHtSjjMIKhhHhP+TLAFsO
SmQXyLyKqBy98kf5sor9/MGkiXANsILhWLN/yZed/7LRQmM8jGGv6vDP/0S+/LucXcEwibgOYnnG
7ulxvakOnXD3nkMii12ito3cST0B2Dk2+gx7g+MYFZygVu6KxPqS80kuRnqZPzzn//niPgqvj419
oFh8gNE0mkSBTSrgnshyS6OTu2osxzpz8APL5cPgBpmCOte74K7Ikq8V5GCyjqjUzrvywx19HLxr
SLgEXHnTsxEkIXyJSu0UhuR32sy/XugMI+FZk0mWIwvvyXNgjtAr5VtWYIccUi7Zn3f9MwJJz29Q
polfoY1yuCz7dONkanCCBXTstfLBf3w4bkWAp7E0uJsypFWBaT4DGGfO/XNq/uGTOfZs4BF8HBub
9GQa49i7c7qSvZZgR8ryCXs9Uk98N7/z6/759A8ggo+/oS2HYSpsCvGhU03XWV9VO2E1GtnnuGW5
O/Q7a/KbojrpCZzKkcc1N9/IXKqRLTmlu0TKm4nWRHIt5vh3VP+NRfG/mGJzgJjlGUVRWLZzp4Y2
+vcO7zJhnWBK/Xok/0KP/OtRzeZvCltAOo3s7ppaW+s16YWpxLRsr7fP7vRUCpTAbMTT27RO1ihS
6bvcZfJ7EOyddsM/S+877UYnbnRGaP/XxczmO4f1xpwoXNzJoKYTs99M4aWCFDq5tjmoWsY3csqL
gdxlp+8799XhqF8wZbOavZh6lXtIlP7+V91Zh7+TUyKMOoe6y4jb2M+DPv7zT/iXUeifHtsseLC9
C/Ih6ro7Cox7w/g2kva2eSLGcImMUOvRzKPXVIRLY81GkdUSdMLCyYalWnhU5OoT9JxfuKE/Xccs
ztDknShCHynw5QdphEfDcr1w83ar2TwhRF865xEyuHe0hJHqZjt7VcKSwYQOwt4yMIPF0NKiZu/T
dIPkZ8Gu6fMn5ByZ5b8wHR/CK/0cKf3BVXxX5x3yLeHse6THbm3Sp0RTXZupy14AXo6q6kFTMrnI
mo5WeSt5hndx1aj1z7jyruIqf/WM+F4flWvpxa9DEz4pDRwVFPjoQC569pIiGi9dTbl2JK0hQ9Ts
28B4oubyLc3VVU8iAcHq8JVulXWU1Ssvii6lQrUzCHbCTWikmm7sdnhgX3BBA9ZWSudSiXAKVNSL
wxOLQXqQc7hpOrmdTO0uUZqvcVFfFxVOZ4Ze7zw6u6I4u4ttOEm1gmImQy6eZc+90m/A5q+FhfkO
gIyNng0XVlxdoFzeNl19SfbyxtCK+yyrMGlNC9qzAp+k8ZlRcBbDtT4PkRtiyKl3LHBwfgaUF3RT
yUzPr9WmMKkoGc0iQMT1+Ts/FgXngX0gXWVhiu1TBN/osSBNka/PGnpuQJD0aCw9dua+2fNBTK2N
CLP6ct7Ys82XWeapa1dG7dfohRaRHdy4bnz/+dhHZoE623p1SoPQzbFqHzAO9AeM/6K7BHnELRkc
7z8jwv0zbB62tB+XO9rpRscMx8Yfe+9OmtlFoqYnyIlHXukc0+aIRvPQdtd0FytyMWXlvaTDbXXe
w5kFUcUaXCUxwgbFptsvFSslZ9Ck6jaldfHM72YWHwfL9ara1oSP9NfHZ5OeIbs4xfc/9nD035+7
xI0LGMckfBIL1sKzQrHrRRqdt6eYOx9TksZa3MwaPxuyQ3p4Ydvh++cP/tiFzyZq7kVjrEZS+Bpd
+2ShJh/8d3ViTfrz4NDMfn8qjqtkbdcTdrJAw3iMK4e065w1V825o2ViKEV5yAH56eB9nzKyE2Ws
ntgLHbvw2VzNdDEmZhm3ft6420LQ091QGD4RjI8N/m9zdGzq1GVw3Qs2JHMm9C7NuDrnfZreIfp8
WGsDaxAoTV2iTC2iHTI5a5UEMJ4+H/3w4v59jwHg6/fR846KSE+jo09+UMLcgwiepQ91mlxSqfrZ
m/FF0dImapGBPYE4PvawZrO2se1xUtPDw6rSn3xPS6Ogl/Pzuzk29mzSeqUTpj2dL74uKqK9B1Wg
hCv4+eBH9mOmN1tzEd6Cw6uQgHStU7wVuaV8mZypWWRd4K6nelA3KZ8ZTJxav3ExCAgWNWLIZWpp
92wZ6tuis4LN5FCcHCbbuMlUGi+LCtiMYmvWgsae/orK5Y+UShWlUs0+8wOaBQTaZ5xhUNTWr1z3
PRyQXsjulHvbnw9jePj9/vkEMg+ER5uSrzupssst4aAZd55VMAU2zrxXEonMOqvUZv/5Ozjygt3Z
cj61fe4VJP189JkLTahU3FtgH+cNPosR+G8FB9oSS+1oB0tFOO2icYnNn4/+592C6c6ChGYgqkIl
3PqoM2Oa8qz80uzbfNVITTtrQccS7ve3IROLGqedCjz0Sk4Mg22CeqH76vMbOPbsDz//GIhqo2rj
wW18px11KlLND3tEQPn54L88Sf8QiNxZWIABN+YxZVLf0zxzr7YlirI+/u7gfbcw6mpaJ0OHlsmN
0uuR0gdVSKNeZxGFls8v4NjdzUJH6WREWVsIf8qb+7ISl7I45bt0bOhZ3CiVxBQib1u/dMzvlWr+
oN754/Ortg+X96fHNpvcdCMaMjhQzZJykHutHrFWMQqP86qCpidEzrqq0Cis0sR5saPIXPW1Vi9S
gtWFAiIRmhISDW9C7YU6XT44eaFc05YebHpEBZxuRgWYVJAv4fGxHAep2E66jd9ppXrbLLIe6y7I
V9rU1yswavq6U6gnRW5k0YEEbaHT2nzXki1f0TZubFxYXnBk6preW6vaRyiXFi2gnxvFo1pCAbRZ
5frkvqZU+zn50S5toEJ8KMehfQ3SfrzQaqtaUQkY16OrfpdjkyzV3klWY9pUi6nX8EN3bNQStvfq
dDm9J2iLgPt1IBaH7tsQo0Os8/jM1caZTYimV7JxHMrap40iXYEDoJ2jzU9EuiMLszObD1TIXbNL
u8oHt5QvKeo6h/6nd8Sr5BygCaEDroIIpAYnj6mMwhMb0yNRypkF9E5EZhOqduUTyqM9AgoUT15e
7we9O/EbjswGZxbCdUiWKaazdPSI4ErJ6cQodXHK0PAQTP8wHeYOcKnel0GHHNMnFS/puRT0yHmO
QuZAGfcaJoon3s6xm5gF82FK80p1tAbr8fpWiuCrWpSPn0/pY29gFsSHOKV9re5rH+WF8cUVRn5f
qBNgHzs95Vx57OpnsW6c6rRw4rHyARheoV36kaTuy3lXP4t1ohr1pA/ZI4ks1i9bSYf1SLPbtcXh
+LyF1JmFPGnoqQPx0Pb1WAWIBb6K2rqoltVIo+/nd3HkAdmzWSAV6Yxi1G3fpsBOY8X4lHj9Ccut
Y2PPvv/Jseu4qxhbyYCvykRcV815mX3Tnu1gUnodQ5vql59kS2Fto/MOw+ahevZx6XdSVxkxX7f9
rGv3ude/hYZ33p7Fnn3u+jDYtWhU23dijwazIEwXSQ+847wXeXgJH/YswlOmYHQRYtWRhvIKkeZy
1KITVtnH3uQsRBv90IGtzW3fUspkJbL2JhiV8sSVH17ZHyLZrwX/45UPdatLOvp8GuGqmz6gkBJ6
iBukpwG78UyEiQ7Sl88f05GYM2eTIyDBLKszLN8daroLE/q6XVcoNzRsFpvPf8WxhzWbtYrnpXTX
a5bfVzFCtfpZ0b33s4a2ZrM1jGmTqsTIS66VFKZpA8vPogvrvNFn89W1kZ8AheXCx6BbaG7x0EXa
ecvI3OYhjdAC0pgp/CIpofXShh1V5uvn160fnuwfviBrNmlteiiiBDcuf0iuitbZqm6K0HmjF49B
BOmouh5iLOy17ZC/68a3zHhRzenSsNGJ0a7Of9UX8ZSC1zgR937Vy/50PbOZbkZDOaZJ7uCb0S/s
YVi6EFA02oJGj07r4IpChSlvnTrZp91NUdDJjkeArM0tqJmkPhQx6v/Q6eEfWVXTOnylH2ZXnyTl
ZNtZ6bM52JSZZaDtSuSJqXvkU7dmcaEw27jiKFn6gWtdA4O76HXlVCQ+UkYz54aQEfg8JKJu7ruw
BL6DEJAHisMbyfl4Q08LOdAaOBJq5m9R0D2aWvUMN8u9H8bJWFYW4CjQNbDcUmAHnU3dquy0eGVU
en/baWZ4Vzb8vaZ1nV1ZVl/ihi7cfNC/Umy4Nuo6O/MJzXYJA8V/Swai8JEI/dR1lJtYxE0nBj98
33/6zmaRZspLu0bqlPv1kF0DqKIjgoMdeJv8TQ/782auOYs5PRUkhKB95jvh8CaRi9n98+fz9sjX
Y87iDd2uYNJoSfODwVvnXkJfUXXquetHAr052yDEbTTV0AUyX1Kz3EeA7R8qo0yudQWkTAWZCZ5N
U1VLz63Fqg2V4YYO8OwechGc077KNj194ysYePa3KC67K9co1E0YkzpsOQnSC6E9Wvqgb4K2fx+E
AYChR0CxypFbbPL4vIq8ac4iW5hBXMVfhoffQjzQI/xMzkyWzR3RaJ8ujEyEqc8s2kKAfLba7ERA
PvZiZzEH2y1Orlmb+qlbvHuV96qd8o48NvIs4Kj9oDmqLBM/FFa4NhtboJFqtud9j/rvodJyhGs6
Ux/7aEbytRZiEQ1E8tRk/eVF84fZ+uvnHyKxUShWNdEp7ufOpgMQwq6G5NhdIfeU3PODKiaBVFC+
GYelPabtFgKXiTwNPTOpuVSbgINZK0Sy5A+eXTPaWBAPQi9CuEUzvfbAPEUY8JgicXarFxob2CMv
UkN/CLp63ZCd5De17mvPT0HX/v1rtdBZnvfwZrGoVxWdjvIs84dJ/Qb/cNkc2kzPGtuYhSCq0Vpi
pGXqi66kVo7TS6yf986NWQyiAzS0lbRI/aAOr0q9ua3keXHTmAUghFwJyOr8EDdJ+bigm8Mhezrv
gczCQkaAidAS5r5l7wPTr89cz43ZxqXMs0Lr7SH1DVqO0bDl4Z4GXmdz3lXPwkIaYDXBgZPRyxp+
uHwlL/dy3tCzuFCUdZ7mApq5OqVgQmQKbBLlwOq80WeBIbJK1x46PUUHTI92U6Y3ZqB7Zw4+2yFU
pW7DXpWJP2bhi2ZHyE4O/JHzrnw2K4Opdw3UQYU/VkW6CWmwNpzyvNc5Ny1KTZX+N3a1vpZ4zbrr
QTHmHsSxs6583ks6kXUKbS3OAYuYYP+Lb4B0T5UCNfswvf8Qi/XZ5AzCKk2lXcS+qitbAvEV096y
n4m1Vu3u1UzgbblvMJkhRtP/v47aF4Bsa33Ul2M4gabkiJ0rdyG0OEMaWwHhsm9+GOkjI2Qkho3M
utIZxUaKadhyR+53gZfI3tCukKngPsNHWr6UnD5tYruRwlBtYY5NPgG8KqxdKfedujmE6sbpF5Wa
bPnJxGeh9Oqe9aM2Ini1X4eydJaiveYP9dRkgwBhwB2/ucEP1X3SAm1hmrccdq9YDIzJ/SGGPd4P
K6K/wstyEVTXSXRYFkp5sCkwt/z22mmBBdWLgRuJq/sk36fcjxK9B2PF+/3eSGhI/B6G1MgFI21a
dMk1f83FUozrsMDYujkp3Pzvx4gxniqMbWuyf4H9h8op7wAfb5LgXXbVhgfCatap1UWQmThxqUAl
A8Ro9UWrbrwg5D83hzVuRCKQd9ltqcHlGuqXwKPTsnrRrX3ah1eSY42WH4RH9gvXEJJfCVHo69qr
aFDgFtYXdJOXQQF7oS4A1yOFCJEVtNe6feVQQIpgMNlkUGWTLUN4d8OkHwD7u8Mj1DAN4VAm1Y0U
NrLRTdt+AX63UPvxEj3XKotoH6xWaYVuATce+eqmNix9DxqwuqrPTCr8OiR92DxEPeVeD56i3yQh
djeB9RW944ml+/DR/2kyzKJ+CFwTiTjHCKftH6Eu91SgYMkbMHcXsYhakBoo4c+b1rM1wC2BEXT0
hPhpFF6Bp3kyQ/uEd+lhiD/dxmwNqNMagZ5sUt+WkblHewnadMDj+bwLn60BlRw8G5wa52ilfM17
IBptfiIHqx2u8E9XPlsCaorWltUbsV/w7UdDtMRh4IIJFkkLxfrmsONp0jsQa20X7aJJu9Ha58/v
6tirn60P2dAW2ZAEie8a2U9qXoofeE31mNtu+tPA+/nGRUlyYi06dpvzfmYxBqZdTXbsu6ZXX/bY
tt4VTQCrCJnLQkpluC7cJF6GKCyRn4KAZE5q3r7CMgLygyb3aGy1E8vLkRuftzrjhpllIsMPWkXe
fI0eIruBVJi9xlh6EzXHENuKrDnv25m3PqN5BrM0JgW0of4NVfprPoZvn7/AIwvZr87eD3Eha40p
FzSx+FoIljD3nBBOBSK4gwZqr6bC2yleNq5AOJYnsltHppk2ixaoPsfAHdLM14ukW9LgQrUxO7PQ
+Mvn88PtuI6lA6gacYPtyy8Fcttc1b9+/qSOXfcsPBiRaBTXlJl/sEXQ7O4r+c4TH9OxoWexYZRK
2iamnvitoz4HTQK7yDqVBjs29iw2lEkjWhX5N1gw9QU+/yar2xMbOP1I3NFms18L3FJmnhn7wtHz
i2FUUVpb2Pw1YCfWUaLH4UJBqD6AD6v1Axf4zsF/FTKalSerCPO5bVlGOs4HSr5SxrpbA8kHJR16
9YqkgrYTALgXZhfam5SbWPW6VqRwrevgxA0cO1LP+2lFM2KMVXmRL8G1pxZaTyIJSAC8ANzFUNyx
nxlpqOBfKj6GaUc9ga1Wb79YwBMSyz/sqCaERKzqzeTrKbjriwSPviwBpqBuOFS3dr5OnRynHowK
zPVh69C5wfKw24qNr3l6LxtMvUxq8o25a7sfqnzt5Il14cirVw9z/sNksHNHrayEu2PjG49b7dQk
07Gi//OKM2/oFV4perKjiZ9pVfQwxpXckDydnky7d3cdlIo1LphinWo5yDWgydtCgXhxQPsYW81V
ESjCiWWHgzeXBwVZX9JmkT+nekS+QmlMLE0aLV/FTS9uehGT9C5te9E5CZJgGeEH5vXdzVBaKdAa
WsPqysJXqNNLxO92q21AgqWXfVs0SxHm+oUqKnYicE26TUTPIW/IVJ7c0rtXM3VlDdpt1OLaYAxQ
PYFfWIt2GjNwKZVYOFF1wKkWTrkoig5CaxwbV0rkGezkR0TfMjeezN6cNqNeAADOlPinIvvkzQXk
8d6VXfUeVUlzOyF3hxHppWsPxPeGFm7IrFKTL7j7hWtmiLPAjbIguQw+Pk4G9SqgiX9jV0O2NxLF
XZUGEDbN+pZExrgOUPUvAQEJhKrRcEGfnVMDR0hwv/HCbVrXb7ErOnAwnXntmvm7aejhczRFXzwM
a17wo7Eu8SsMtj0E+o2lVvlSzXE8WRRG390WatZu+3aQu9GW9iqjQWV5MOq5MBFyruitYKfaw+rM
y/gZ4Wt1kygwMhQcuJ85EzmYHriV/WYCP75NWnHHcr1slcjcjbUZrhm7WGgqFmHpKDX+AlVpeLE9
LjJlus4cJ7wN0ia+jfGP4BDeKsiuk6/9AH9tTAkjYw5Cs8tHfSUUrVum0FgelMRhnlbmTxqHsOrS
w+KWYen0EMqTzGioTsOBLsEOFslF3MXjfpziAFV+YivfQAnpK6OQ+Kc0cbsztFpZhJMhN3Hu6Ksm
jLpdmBbaPjE13g76amB27Rju1SJztraRD19UUJMrrzaxKSkGddt69GBh9QaPDRuatQpE3FdcWXw7
4O4R/9IQtEFIm1wEdhIu6O9mV+aM42NWZFCXVSUivw8LBVYA3vPNQhBbaR8D3iNbjw4kWFFwITS0
7wtogX22hA87XXmsoXeiNcP31g5KBPCZ8c0MTZFzLgywQgOqufEUWO1Y8anbMtDd1egpsN7dAeLg
pBovudUYyM+VoH1LMsPZF30VrpsxG5dJpOIZoMuu+amaFl9oqaYXLnq7N6Da3dIcOV3KA7xh1JR0
K2ugFJ0dJsAMoLCQwUX6bFX4+XVyaHcT3JW9AEf/Fliwe6veAVZQZtXAjGjNi94B5iQ6DrySI5VR
Ywymv1oAbjw92gsBETYf7H5Xx86EVMbzACpFxUXhTcaXRo2Na22SB/fA0YsvJBOTrWcGzwmsyV3U
VN46ZDXZqr3b1OukdfJnrSuMK0sxARLDj6RihiPAwnMy491K3dxeJoYqNzSYNJdCkq4hcRprN1Hk
pcGu0w4WLJU6pJeTYQGNQMuj7SFoF7durabeWvd0ekctK3/uCyvZ5ihqntrmAG61jLpESx65A8YD
OebdZR2joJlKBFRTpHM2g18+PYChspdD3U8/GmtCsYIKe7RXrTWo4wYkCiIE1801ml9dheVHN0uQ
VHYVSvrAh/Z7osBHYiBLPksvJamViv5nBXUGFKU8GKF0uiHv3Kmx152u59M687JmJc26h2ZcA9Ae
cIfEd3JCOhjI6qbW8247taWxtiqJusp0mnw1hXpxkeCXS82CuykinH9FY2Atgi3kWmBjdJVjcHtZ
N5qyzktBErN08YaZQFzjGDWEa6/o5Z1KgnA1JLa6blq62tKu95ZxYWD4B9AI5I1TvidtO7019MYt
rHEKYEXHS1nXy6BE9T4VVxX+NyWmOzSVFXzwA/ZTirNLGqmvHAWA5mh7MANiqzcXQYdnFewlNfrm
djVKpl61fCPU7GlBqDBXaAvQ0lUtjmcWaCgAfwDDdUy5pCXBgNlYDmVaNC3x7GH/2oBVrKIWt0rg
CGJlJk1r32hNqR94Du3Xtm/lS49t1VVIK+6uduSAF1fgpg/QiYK7qI07siYCNruFX81K6l4ErSVA
lbUwC3XAG4qaDUYL4AG9DPhXbGtvxmi130YoZEtY9fVNC8yFrXqYX5gDVh5GNJBB0Ar8N0rmUWPV
FbwOw761x7gZFqldsr0ZqcsXAVz4SHS4RuqduVa9vHgCnF/sIhT/NxVMxZ9JZCPTG4ZbtwnYt8SN
cctdGfAahv49CMbxrqPJedliNfgtT0x3M42d8mIC8Nj3sjK+SDxh+bpgD4LTJLYB3F+EifpVi5Pv
au7cRglevUmjGXdZaU4Lc+xw4dBkj+tJ8NDrLAC5CUjUbQrsHzwrWeFzXfHlDRLXZettMkdzocO2
Wbr6kGFLQg3DjZQJJwT4LbTJtbdN3jeLZmJb2XUGzEMDn8JYg/6eGTrIGaQTiyqKsDsx2NvVqQIG
J6NFEzC5tZQO1qDsWhdjzs9D460qEqgU+RI32XyJ+Vp1x37mu1rg2pRYB4hu7inXKOfFPqc7dpVV
lsumdaDXRd94dbYfIxFvc3G4o7ANNyLScM0MMQVTVbfAP7N1bgQ4hY2XVup9b2famsJduk7NwKCr
V02NbQydjd8vIO0VYLkfMXk0jE3ZaBn7LKkA8zQcPVrh1anug0ktaOQcxUZKu1/i3GNvRsP9Ijr5
vcT4DTSuHqwzuKNbm7372shjZZVByeXjH/IL0PbMCOZosNb1od04qQSwH5Rmuy51y9t0RfiOASHw
RifOTIBmRRcv4xwCLcrJWDzaowvonJPAKtLwIQUfmG4brxy3BCNyeJg2bkWB32Zy0GbGUPguDK0D
SV71qEYrEXr7LquNK3rX7s0YKyczturFZCpYaiNgptOhfj/sbG8Q6soFjH7Ao/hvhBbOgJwkSj2E
/hgJ/BJVrPRiq7K2igHVtCoiULHQUNa5TGCOsJJc5KUOERyg/2WmeK/RlNj7IjaVq7zqn0K1A/9P
t+++qzXji+1hvpCY6U8x4iCctuWzU+HJbLKRI3Wa0h8iJkt5MmEuvpEBVZeisopNwXYOsxj4Tpbw
QOyOm8hy5ZeGC1w2plbcxIql7dyyDp5sCWt1YvlcHfSdWCA+EEz6VasM3VM9qdF3F6wx7mfDtNfr
sN6AqmxWzNhyAQpmYHI0Xrw1ssbbFjD+lojsFbjog6FfFX1XburCARxkdCiFPdFi4KY9gMBio+ih
ja0ax77CTCm8rBI7Jf9YGBcJexNsEUXhgi4Sw7uHeaWz7JsRd+SgABqwUEyYKBoBYlGZWe+wo/E4
QynuuJS9ld3UGPZc2fXA7jfUOokR4OA+lkKAxg312PiOf4a2sTsRXkKeu2XPqD8mXfeMb0yw7Gn7
h+gWqiusn/L7JC3ZadAvAvHd8G5FIOS7ijvmRejFP22vUtdGFev4UoMcXCBtx4cr1LVdBA2Wzv7E
uc5K8K+YkZB5B0M1XgU1R4plkUX1Yc2uF6XsxgWxMuDBABhW+1pVoEU7xZe0wHJoaUN+x+g7TomF
4GujxMNqPm5uxjp0LsGpx1+hBCZbRM72YsrzbOXE0bgb3PwnOXzON7KJLlPi7qVEYbIZWvDmQVC8
Z5bTQjLDvo8HFt2MBo4PgcaOr9I7QdepNm5EYk34lRkeAohULEx8C3eaYRAWzcikatvjTCvlBEdu
GqFoucmwHJXYi9cp9kYEbE8XG0+oZruMTKxpKHhDfYqq11wN3Cu4sOwO2cQgzU2/l3UH4Hgs8ezA
A5YvSgUavOjMCWV5obK7EJ5+2Udhvkhc/MTCg7a3dMZhrcTpuwn55c4wxLiWJGg3A74sLS6DSv4I
fCxHApGTWee6f8gq7+DWhbh164mzGURlbyFF5Ps6czz2u7LYQCqlzb3tqy+1DfC7ijGUNZwJWzuy
4zC6YmBFad2slK6XWyxYmqse+MwOZn9xLQet3Im2A6MbjBht0RO/TGzcv2VnmE8CR9orqxUQ3mgF
WHgtn1SIoAK3ScIbLMGMwwD2YGXJcpMoI0ZMXYlROCBz1vnAXVJ1cPa2URXPLjZU7Bts9UrlEkDd
xDbt5+yI7RE83VBk4kaLwpYTLLWz2oSmbQ5ltALrgymdI9OHZOQKyJw7eyQ0Ucy7UzyYxODrFvi3
fsmb1jTWbhm6z3XrtMliGMF7uxjsXYugn24zNh/LrHLMnxN5hQkmEwhizrFB89iNOBq46mD/CPEr
BsjqiGVqQ/5zBwf4bRgNm9iyX0vZu8tOhT9hespP01DVDUAYA5ZUAP8LVRiQOlTTj17IqgdhPb8M
TWlfjqWqrarSg0iWQfTn9qYNeNxDkai1L9RCo62lKvRvJeQ3USD5EpwYON4k2m0/YbSzsMwCemLc
HJCjb1ZqdSW46Cxaw6j60QdRvM4xvV5kuiZ3TcOK3VYgJFXZqDechCfa4JFUpqK2NmNKhHJlM952
kug2VnBt+yQc7zlKefejrmA0k0TDWip9vCpUXhCqB5CzwEGpQk0YaQQOCgzTLa+Lw5nE0qW3xphT
3Suqa68NiNAXpetMC5wjrYfM5UhPFOKQNypdsXT5+u6rpozWAQIHOn46h5lgGw+FUUN+48gJP0uU
KNb0XFm6NOVtWg0gbodp4RJfzvo5GQb6NgjkmFTHP8NwbJddi1t11LvaCpVSttE8vdgmhey2ZWdr
6z5BGVzoA9bG3VDddLqIYcI31c+oDOJXHJLDSxZK56ms23SvWPrhuF6b0FYxQJvCIIA4Kzg9TrLc
Qwgbb0ovw1M5m8ytgVXgTcCo20HtMIxOnXqlubRBBgd+WSXxPUNq1N9Ro+Xhl5Gyazp9+jHWhr2C
ukjxtvImPx4p/3RF/h0slnJnZ52yrkRpP7lTHuwqtt+XNdnfhTtxmBhyaJLuMLHrMNx4YyZopBDL
Wo95BQx4yszgrhOFWHUW+oec7Qm7/CyK8VHTjHs8hYD009+0D+tJIAe0uic0zZwqOGnsO7MTa7vu
X3vTRlYH1JAqouNSqHSaXcsChbdXLC8DSgqLeHQcDHWpsMq6cK8bVRZX7YAbRWt7I7aHedjtRo2W
gyI3G76Lothq2MZivtnFr3rOYyocC8OZ1DFhG8ivQQw2kWUg/4JHaLMpcAQSnXmrd6O3HcYIEGcb
JzcNcryFU/a6j027jxeZagPHHswLtYxkAxtSxfdmcJRo09bus106GnjH+NUFHvnf1J3HcuVYlmV/
Ja3mSAMu9KB6APE0HzXp5ARG0unAhdbq63s9j+jMcGZVepdZT9oinEb5BMS9R+yzl1DTHuDP+kkG
9i1Popesy4sfOHVLvx3sQNqzGgzzABTOwtYOmMr8qkZg5x3GwMMM20Nfx0oTDCwYP7rREKUo5Gw6
WWdhlcwjQ0GjPC2mwhiSwq0cW30TcrO/LSLJPGoWJveU+xnhG0apDECj1pPHDnonDxS6bjNUeBeT
vjIEbgJOC3fZ2cuJisIhwcoiH3LzoRWtOFQlq5VRTrtlboY7bZ2VTS7fcfpdWfOgfWbGckN6ZO9I
vEffvtgTDXn1nCbxtVGMXMltN5GdWfNz36n2d7DKgrtiqJ27jM7zUaSKuEsMyXylPhRPAFOMm6hv
gVrioOqNmDiG4OBRuWfQNymcaLDgSJArFTvNTnW/dcN61hPjGBn08fFOraBGCzBIlbUcoySTwYRN
y2NBueFKJTT9ng4gnABQpLuxX1yvh5ebVekjxwzPNaP+nvdaQznJHcKpgAK9VP3T0jv3BGQ3eAmQ
NmviTbr5Q1+U6R4xr+2DWimhq5oANdaIrWaeqEIs+plcpfe4Wa6gpfrRlJaQC9d8j5V4BZ9EtdOr
QSrdSWGmh3pDiZlh7iyvoNsuQUar+T0gJXhtbdBUJugW9+QOqeFlpWIDvYkG/gbnyHVY4BRYOM/j
xE2x2x2SJ81NcJJ3Tn0u9LDvrW+WaT4ahjk/6VyuO6lV7ckqEuuBUr/EUjrpt1aPvW9bRA6n0wyi
YdhWnVN8H+IBBHJrT1ih6mp1SKwci/GyV3dGpVs+yQB418XCH3gqkZ94ZoEke6r12wtwSS0dJ9RL
iSE8BikHRe9wHCCfD6pCQqjE9zFQE9fYFaACgCQV5gY/U3jATZGEOXFQYCmKjbemsfhaMxfPTeJa
h0HQ7x0SKBRpmZ5X0S2ejdneHhnJQa0vNLUuYR/Vpg02rcsJr0zlFhf99FFPOeqcaffoCAiFg9sT
BSji2nY0MkXT5PZyMK7tSjJIooEPs8cYW1ZG518g56xbsH3ZPK+a1TgOUXWyNamBy2gQV5RjC9QJ
b8JIX96wokz8oiZIMW0g4NVc5FvFyEYigPXDulShUPvd2+3g+rBvbM92cKmmrySx22g/tLb5piQX
WaIqz+OM1I92x0qVVLud8+Io9Ah/glh/Wgsb25baheZin5qJYSHRDae2bSHVcJl4+F+fugoLf8jQ
EKBG7UNna2vmGqPzAhKJOirkBsPrSDVFJwbV5ujWMF2S9rVYdmrRymcAHsqFzJNc1yQU+2mpxBFT
OdPvbcfyLde9uLUnB3sVB6ujpyu0bQNyUaPqaWvNY9II5wZ4S8XSojoHQD34RQryvBlsLl2GkW3Z
UYPMsgaYie5eJtUcJkBOPDu7cBRM7NsRmKYf2gDuqFYfuSLYAhUpgQn1tqcJdTf1uGThWUOst7PG
/LSq8VunA3TMqzOUrtQrlBkD4dtutTBonLcykQ3tiQm1h6nEgWNa7cYwxK4RMFNsxfXWprzEfd+Q
B2MqXLrBuLDSL8XduEYHx1EgxiaY+jeEmbd5toaN7h57Nri+dzYL2uC4XEfcXUvgUUV7neLA2Col
1pHF8Ejz9AZvnaMWzbddx9kvDYBOWmYafpGv024cp5sYKRRWynIIFlOWN1nmVptpXsd7J7aoiMv1
W1yKeiOVt7ZO31adur6B24FvYabLi8JvlY6e3Dh2C8ehWA/VMo67BONqT6ZcKglhGhA3N6+fhiF9
yOl5tb39mBtl0HRY+s9K+WJnzWfc5Sip2SyiMtcuU5knyUYP9Uu7Usr4jhaLvxbrrWjVYi8E5IFe
0ExbGxztnSJ5mpXhRzrqO91C/Vq7MwlQe0e5INum1uQEzlomXjyPJ3K6Uz6pPUA9bTejg/WzLEp8
u3Ozq2RWlbOd8PK1aQ2NVD02KJlZeooMCGzi3q+9mqAj4pjhuEwhFN+OtTdyv2nMEGuje3NYSn+Q
EbZRbhG4LZWkKal3MotRx4oC2G1W5l6ZD/1zAxsmNJIId4MuOWWNusMd/htTVWo4aYRJxHgDhpid
6495RPVpma/qGvGuNr+3Rr8jkFRwSy8A1KQfVuuOh7VPBupg7c6Zy21Zy5e0kSfy86O5sPdHfVI/
RJp+bOzvpimeK7U96GoctPM1oUGQSYohlpvJY5r2qIIpzZPXTOoEc6Ts5HNplR8dCEtC3WzT6vLb
FPX20Zid8eD01PxE3OhXhajuqOWaHpL1h4wKu9dO66Hr2x6FKmPQijYpvrCnFylYXRq9v8pq2qFm
f2Ms1aGr4hdqnxWouTe3rCiAYV+NbL7xcGU9qQ0pdSs1bZ+04gLYBM/XxsEoGW4ZB3GNQSiGvi2I
TtamdN8MzGq463PhqgACpnq7IGwp8bXyB3ppvm3UDdeZMA4rMFjgz5iagHS5weK99mbnleX+KtI/
pw4YNrJqor1h7a9mG3toI58/Y8MdIFqyRCyG8iPTlZ0mrGbPjMqelKfco/RKabUM+fsUVblyGLXF
MbeMx6QUstfYbgN0YTkdbeDjBPL64JGmP9aKu7CvOHrMkmnPLlo2u33tBIx3hdYUXU79NhHjI/Bp
TjTOzDQRbNI3rTYIVpQRZU/tUqAdwR9kDLArzXBeWlL0oiGCIN3PHqjvfyq5Uu8UpkobLO6DPKvB
apP+ghP0MsmYZqKqZqiP1gulcSsQtfajy907C/mgVmIOFyd571PUbEI9qoptE71LHJAXZagCZW47
yo/Z86JJxzfyAkzMCf246qvwKbOOexY+VezZQLfgqHljXn8OxH+qwOPMjrSGSLZEI7eodH5UY6Mg
WYc2A7XOtI45pPUqJrkCpZYzolMcRw7RuEBpUyX21CoAJn6V6V7onbl6f9nORDMfB7Utr2drvmNU
Jkz0fmsbw7PtStsr7d79jtPnVrXY8CISIXriH3GhYcs+LZ9p1nkqPI0P1YF10nYMrC1YoSn5jdPG
d2pDyl3rpU1TErKWFW1Gp0rDJUp32BXDVS7K5MqUIt26on+autb2F6u8oscJfH2mTaKPGJtEBNRU
Z96rHDHcwN66XuhSMUhaqaUvlLqojVlJhjMejbZhaIJOAf9QQXe3rGRh7SnulTl7UE2d49OddROB
RFS/9lyfftf0Dw4AgzAph5Vp0/W10dx3UD6vwu3e6TGuoeKI2tfKuQzYYCzYdtX9sIpTqn7XjNam
TGqmOwNV9WmYstxb4x7eUukajzPBeqh3yUHDHS8oHZoaqaI3d5jGm0HdV7tC9qROCWjAUlAXjwAg
eIrW5N/l3Jp+navP9aj0gZJSdGiWovDNFXFao7NB2aKs74aExCnG/5tccmmfyQLvIlyktrgLI/G0
54xVaTF2TqS0vrTH2lcNLdtZw/hkVkp3ViMZhaujIUU1SwCEczbf50aTPUHxpDBsJN29Y1OKS5J4
uqLzZ4XK7Fj39jDat3U1vDSJsRB/OCACCBDWm7nqoytSG+O+UKT6wE6g39kxpGAXnBG01RnHnxaT
bTEQoliJ/U1dx2ZrF13JsWYtj9RJv2vqcgp/hqq4m8M3Z9JnONVsgSfgvagJu6V60JfKCE0zvasc
oIwKhrQeWUkZrNrg3k7W6hxFU7KS4ETlSUO+McpabguCZEztJ6wMNNpYKBDEls4ChOcG5u/aFA/Q
W3tWbn28zVsTVvtcZp474NeXVBS/wQQrvdJdjYQGR6u2JRgg+JCVEmVBpg2gjwDO79ap2qwaV++S
pEpotXr8jRUbsOXQvcImN6FFwL5hPEzBaNysICJacXPUstrYK7MQIaikxceI4ZgXovOx2HbPeewK
KoHRwNAJo3MPiWaUJyFWiT8JrpR2ttxC90EFkKkM3OlaikujmbJRRnjm5al+jTBhvk0a5aK+UX/o
PecrK039wdDLPDCVnsZjO6zBXCjPzUxvYOrzlmyCJv3kRve2ZVC2G1k4a5/bQ2+4BdMloL6gPOKa
QWFpZsaZCwgStt2ZIKfF0Oy0kZoB1UXLDKTjrMc54SCOi9nu4wimho9MJhYBZLALZMqQD2XWLYfK
VOogn8zpZrIvJQdjsiE/5yWBlCKfpgFnzHXpXJhc0wPVBWy5aaMbrOfRsIPX5J7n1YlPooeuEs05
eoJparejbCCIgq0GlGDik1XrMrqa+zndW7PU3xpprMGKL/xJAnpuIdHSyQKRwKZgJsm2l6QiGT22
LV1fnXNWF8ZRGpGkDBs5XjNZxfeoM7AGGguNABEdiUAhvqrRO0yrbG+5ptj3TbfuJzEYJ+ykoeck
Vlp8TNxW1/xybfhJo65P1tjj3pT3gM+sTr2zqz5/NTKhH2Cvk50mUf1sOJP+TpPMQgMDfjilk+cj
72KvoGJqBHJdkisqn7E/x7E4l07reqauFlSQLYqpkgnYkyhnMFwD1Nda2ozPZV23b4ecct4yOlu6
0PpzW6jazchJ2Yu+7I8t0c1DRiR/5zZp+z0exQJPEPfxQC3U/tJsQ4+vIXGRPdIZbWqUYFWG5Gam
aPbDUJJiq62UW0HoVdPoA42n8J1HbhlUaZZjF9MoVPJ7UMESfNMV8moIYQOyBE8DW3xYxyw9g4Nc
v+tr2XOPtLh5jvXw1qoN+UVVurtsUVkZgX5s8WY3Prnq4ULEcCvQLzp369h3vgN5Fcd//KEW6tGm
+RKDu75qW6fcZONKiq9V2O16dGgNxrSqfk62i53wGqbE6gJAeO1p0ufkpi9j7WR3sRIU0q7CFGwr
eFtadhRDnW3D+0Sbo9vo35rZeRsMq9hpHYVrOQwXuwGY3AoFaiFeLWuGReWU1fIZ5WhD6RbSLI3L
+G1U7Gmvqrr9YDd52mExY0yBEN1Mv4aFl4Y0NT6qAZYKCMtwKQNWTvMj5crV0rI7pzYnE1mc4byZ
9FpvaYqWb0Ja04/KHR0vTSMKbMIxb/rWZqFv5vjHbBnZnewLO7AHnbZfFE0H2KO2Dy6CTo6mp5vC
IMyN2e5PudExgbNMx9zS231uGUgn5sxqnteKzcfN35PYjrtL5SbfKaKZ/KlpsWd1jWiXgT+dULkD
+l4qqkoKcwPV5DDp7iRn+mJPWc3OCeGNq0SN7nM3rR/XdoFeGFPVqMKiK6wPI54oLSk8ejzN+cEV
rMMpWO2N0DLtBMBV9SH29UjPkPFEVLvfVMWNz7U90mbKYBPS9rWvB93A4qRpofS1TQtjc5Wsiclq
foI9GBlvo86SpuBBXQdgLGCd4grmaJ95NV2TmwpZ3gb0UHLfdTUSAakgFoDwQYWuZKm/CLc3Hbil
jT7ycpQhrvY186pB4pgiVLKGVN2u9GPpRMlbmtGEVJP8Oa5KxStZCRQfUzBTBo1WNq92bFXPE8ck
tM2Z3YH5YozVkAAtI7IaTypltm2S7m3KgPJ1RvsqHXveMjvd3WTN1AHQdsVO4Fx5zg1Lf7KzvtsZ
cinowumUpuaaSL8zF/KbVtuoFRA+e8xRepj55BdrjVoNMhMvhWC2qZZXYS4XZu0UbejiOKTOjh3a
KayDMtUy1Pj0i1cYDxvXUegXT25/1a2ZRcOE3lAcYcGsTXrvNTRuvkOMHylFw5gaEP54MmemZQV1
stWjmUKXGmdXsW3Che51Pd4K3eCilKUZWB2sIulwJ7A/5y+J3rbX1ex8WL3ansQUsyh0F9Q8MMxH
1vwxTCxqnv2DignUvbHUlAraSt9HA2wHI7Gz40KN7FQKuuZ9OSowPdofRWEVGFH1xWma0obwNsWT
c5r6+wl9Jn11c3oy5yilwanS38AinIHkjEKNXlbd1SqyJdAioKf4GWUbK8eGT+BMdW0a7QuXv72H
EDYHZGzFbi469SVzovGwJBPtZBvtEnQL9TFtFZScWX1HOFbDyYa/HkeJcj2ZHUxc27EDFGoaiV+e
0WZEDCujXnoYWpJXxx1vP0XSCdfkdYinFUGQpXNbtGVoJ1UV9k5LvlbX7hnRf7rpbaJphe62H1n5
98Spne3oUrRKEhXAJlSjHZtxd7TYhio6bZM4jtUEjRYW+Z0UC6TTao62uhJ9i6JebOcEGNWcDOIt
alq+bPrllNmjuU8Y094CdE/2GbS8bV2N8V02UxfwxslUzrIZJ98Y9fGjh0xZ8d6MexcGK37D44q+
JpH11o5W2vjt+AH0DREx2f4NhJGlprPsaCcztlN/MelINbpmHAzEPlDWu6F9y6po5hQO5BEwgj+y
QSuPALesG3w6EeZnyjcY7vmpb2hLCkMUYRNRcFLssYe0o09bqn7LeU2VIYiLsvT7tV+/6XFiB0lh
675uLN09aPL2oZmKdjO1urHHkhNUGXvDi5zKDYo3sPfVSOkk8Q2JykJRhzsK6ZTBO93wgNQ119Gs
ZaEUlog9Gto8dlW1fl8kLIeagENNH5J+XWiMctzUSYMSuNjTCA8mZ0lgJXXlAXQ5R2tSx4cxX5pQ
GRf5IFdEY3Yshg+HGhVFt7U9NEtthvYS8WUs6UAQQ1SeORtP/Gl3MNlzAb+KjwQVJcezH7dWJPO3
FV+8x8nI+g0LQ3RqhzE5lsg/MZzQ3dBaGXtYtKx/09BVvCpG51jcOV0UFKP6NPCuthxd4y4C4Xrv
Wk6TeHU7yLCp1iaIZsDBs9KECzibozZiNSZ6sdwzKLngIWfogb3k5W2r1UihshpNvGic9Dp2HXOH
HRqxd6sNB4QL8916gRyn89IHo2jcq46m1DOpMhlmAhXmQ5nBgvtRTR5Upzal7UH0p1Qbl2sy6Edb
L5YtZqrQybV4aE6xNj3WK3mtaNbGH3XnbZSmOLb4YV+Ayd5C4zGjFYkqkmnDOzx0Xs20+nCiOKUU
IKmvYtZA2cKqpx+qWGn9ZPBWWVTLPiBXBT6ckGPg1qe+CzvSt0VlpnujdmtG22gZRp6IYx3ibifm
Fht4vg0FVdktZpztHN2yQZKWr8q0oAFd8ajbWa6EyCoXdFEOk452DUCvLeuS/qsJdMaSN1pU0eGy
ZXu7dOv8IG1M6mq6dYzc0TFPimzaZqnyms9O6qPEMndmTesku3hHbnFNjI+5AxSZpqge6DGLA6aj
Y3NGv/y4KIDOW6PO9yW+mf4IfhJGvfliIl05ymLUv5kOcpQ0GZONO0dPVj6/S8z7gqwojBBBBMOA
FZdUG+nRXZU5O9U8T5CmE0sC1rMKeW6ctrwzW4uNEiYS4hVtlQpzg8mKRz2q95jehWflyvWa1yDR
Df29ZkH22d1/pOAje3MbN7eq3vVnAUn1bDGduA5WHEbAtUInTtwrNV/eQWuXgVaPFHu71GHvGkp2
W+p2eWGT4gCmdD7cBic2IOaoqZIVeOWiq91mlg2+fNQpwt5EBNq5qPGYtPo2dhWMPjFguqNGthIg
+rXuYdy316Azk5sGBcRLKqv1h1iq8kGoCDHsftDuEHZkLERDSb1dscE4jumzqXSMfaL7A3eJyDFA
dI9KUxG7aFDqg+KSAcLrFvltn89oiajZNrT9Irt5dwXzsch16rBGhLXTaMGi05aYZYNiQh6caz46
WLaPqTK2C7OptLiU+iahNLefXSF3CyxImjtad8IXnJASIEHUTcUxzycBxXCIaLvH8XQ/ILzbIvZi
x5ryCAb1Mj40apUHRPXLro7S2NeotZ8SqcY+sgkqPiMJjkU/xftpUhsplCViN3Mp0ervTh9RaLM1
hTJitiru9TQTiE9x6m5dxHbfG3qspOMrQicxZmE3yvKpsYwK/WFLLcQfYM4FptWILVMEqnNMnIz2
XU5ucZUtHQAIBi4lahvLvJV2z16Jx0NPNvGjo4x/HoxUAme1RueHXTpI1AZ0OxEd0W1UrNYZcCKl
HynL++nCrmdejqpkny7vLsrUQ6UwTlhnlA9Hk3GcKB3TxxHhFAWpcTr2bY0QInIrawNUcfI04EC8
ERTAyuK2Vx3KVUrxKXKDOLfvbLVAUqKMwktn1HxEKuq2Fs03io8w3CoguWuMhHxNxu94ihTvrjr3
Z3Lw6LGgrrV1m7U6VGs2s59JkpKaC7SV1rIjIxK+phftwR1KGQwkRk+rXME3dGPPPgQA1U0siPFV
1h3GdmIYwE7RcszCHLcOyNdzGZXu2zhS1WutLgrtYm53SUY0U43VDLyCDsdhnUaxY2RjJHi1iGdc
UrRkQUM5Z/GaUh52mpfWNNZwZi30rFTOJ1syqEhEZMHkJHwAmEB3U9egloJv6z97oczSN7qq+ka5
uribO2QflQQn2WB/FNo6vd5VgxPWl8N0mgfElJiKMjNTkJNcIGD0wHLrztaS+0Rtoq1apvTjCu0F
Ic2Q+hmboaO30Q7FbLUtp0jb97WNgsuI9dSrYsu414HMnRYUc1z7beY33EfUdoAJTjD9mLCyqOQr
IIUnLISfucnTc2QgPiVJLp56F8cBT0zWQv3G6ZLQHfTpGmJ9/Brzcz91RrLilM2zqiNsPBY5HLTC
ScMOi+CwdmPgtxN5fm5S1YhxZsPRijWXev29ibQ9wD+TPmIsm/cOZAb5QDrtYoTbvqYsw3HU4N01
csr2pet0G7m68w/bjLgXXHbQLdtP7YMIzWiuTtA0lG5kJqVL1zhkHId1uZM5pZp4eQZjaPvUhz9W
dRjCUUdZqerxkvj4tis7w2peQdfTtkRgFCLcAYmAKGViRgT+BnVSRjzsZv4+mSuM0Yz252CPSZBO
Mtk23IFnNV2ZNhrU/hst4zysMiZCV5LVvbo41iGvnRQlQVS+Zln+Mmoqhc6ENcSwGeqIquVFUaqV
0RjDRBveKX6NnvcuY4KBEfqcW3kxbTNDPQKsxooHbgcD9ODPMcf/ETztoSr4/ysPDVLPP3Br/2v7
WZ3fis/u6y9dnucfvwWU7c/nvaDKfvkiLKlCLbegSpa7z27I+79Czf5vf/i3z5+P8rDUn//5HwiY
y/7yaLGsyr/izy6QWMNUmVNxoJiYJIlMs/2D1PQvELXHUvaf3/9237/1n93friRs+L9dD32+yDL+
277L38rv3W8f/g/ammKbf1dVoZmuprEYk/Axojd9dv1//odmWX+3VOoqLk6Epq4JxmF5pgtTTTh/
F5pjwMx1daHbusqP/sStKerfdYcmjUoxBUya6Rqu/T8Brv2ci/3n5DgG7a6F2lHXLNXBJxp+26+j
gvgnonKSVvzSjHVJuJ+Yd1qXnutuPSqorScmsKp1vY+WedlmDsptg9opzlf0f7UpbEv9+18O9c0f
z/xXyNOvY9V/vh6Ht+8Im4b7V/fyiXEmZVnG+KXIalx8Y4ud5fIh03AEVzLb8YpBff73z/lzXPWv
B8F20aq4QO8sjaOumdavB6EDHa6gnNUfFuTgptaGRTG1T6wJhEttkodtgylm2VABRrzwZHXaH7fc
f0u2+nWYEkSEBbPAVl1hWib8O+vLSSjo4nBIZ+p+6G9cQNFJoy8bIyMwZJE0VNMDDX9eBHn8v3/n
//rEpqUzBoi+07E1/vv1jbdMumnIEfU7YSlaoNsZ1Q1uLk+Pxnu3mzZkm/emVu+aynj598/MeASP
/c+DzhXMCdY1nfOssyES9//63OnIWFnRJsUt+YWn8+/q6nW/Zz/w4y3ip5N5dkPz3O+cwNpbe7m1
9gCq92QPYRI4AbTWUPEv37/8HnyzXbnrvZt21/Mpc1h7cdN77Mr84sfof9xQK96pL+3RDY3A5sfp
+/Sy3OTHdTvfznfmFX5FoXZez/HJfZxvp5uKDf4Gypan+ICr/NGzwzb8uOFBPz56Pp39IeA4+TK4
NYPBd0JlE/mI1/mMdtjOCttA3TJ0F6rbcdNuGKvZN2EfTL67c3fU6bbV7tItLb31u3rW9svdfD1f
K8fiaIX2SVwpO3W7HCYfWZFf8Wjavv35+E4I83aje+5uvTHO+v7ySIMX+T92R+Jcz/GpsfAy3KDZ
Ncdul/v3FK59JNR7Ai7f3FvnZOs+dLvJK39zDX8BXf15PgXCGldnPeN6+vV8SnfoI+La/HYTXD/g
NHKkGbWNb8d3ORO74HjuuXVYGN58XHdsiR4SIU/z8s26k2G15VfDxk83n9vzAVsVr/XvF4/9P4AK
5fGNMA3JU3jVTDTzPf5dAVWdvFsGHVKaP1756N6Ul8akR3FhpwTxpvQvf7v73aj+ZW7+y3WrQ5tT
LU1DHs+S/uv7RNE+9dGoF8in3NjXzck5YHKb7t2q3BIFIBijPOPFsfPeIyo//fGhSA6QfZP9z6+6
ZXop47HbNvRSvdquhlDSyfC1mbaKM2IK41lawzCPNvmtmKvDzw9a2jM3Uce+PXCHqraOHN5maeA2
Mo69Nl1DoFQPESfq4FJN++NDWVlMmEexHfzzez9/ryG6/M0V8NNE9suRMU3WUTRbrN+W/eXIRGs5
p4ts01vD0A4KszRGmdwxqnxyik+l7+8xn2E4IjvrinYlzPW+kwyPNfsxdsO1a3yxAm76HjM+WBrT
g52Wb1Xl3kJeP2iZexyK/nmoZp/0DZXNuzSmlw7n/GrGlohxJ9kOZ7KSrdSeHG11Qk13bwwHAVk9
r160JltLl6gQ59PcZ7Qg4PwZEaLXazMbEDTWYRRjQgRrvrfGHY2e0FWpR17I3qa8Bl/r0eC+Q/5x
P/UYydFa/M1qeDFM+HLoHATdlmFz6Fhwv5g1FKkzwF4tkluVIJ5kzB49IQxvUn+ovd0dJUA78wZD
780cu+NvnvxXB5DLGeOEsQMC7yAU0cWX3QerWZNJCTCdplnO9AQmmhPrxAxIq6+h2fX9XW0kSALS
3zn+/br7/IzK2PtoMBKaoX7/eieZU+t0M4H0ddqJz6xwW4qmAIeYL72O4s70sCK5lNdJVtxLL/M3
h/zXZ3dU3dFdDd4tt7GBxZT5xcOiNoYoLgdTfWi0TOwWI8ayysmOGu0XSh5KvtF1DnVvVldVXe3l
KoerzIT9oxVHBBX6lWWUb4axlmgZmHGI5/qjTuvuobDb9Dfm2f/1K7UEFhlCc52vjmalo0r8d20V
iY98cQgXfeaKGfPT7SP6rZchM5n+RWeYr7n5m2vjp5nnPy9Mx+Bhsf5VXVZ1XVjmV7SSRm3YEf1Q
3eblQJd7isJ6XPcbtOZ1gXk6I2iDiI19ka3duZDMbhR2+biggjvGZSO9qRlcjLJY8bGDOo6G9s1Z
yum2n0S7bduMJuflS6tKmtA0psUvURtue3V5pGSRo3lRmdEy0lu7r6NHoz+vcC1OaXxwEfLdVxqT
dEkdz15qLGqQzGaKAWuJWo4xyWAtux4hR3RWrdEM4kV//Hn9/L9Ok/7/A0yzav/3udH9hfr8XwGm
+at/AqZdoRJKg/TTXecvGQ+AadS8hmNcok3nJ3r6z4xHd/5uaYK8zCTdMXXz4kb0Z8aj638XJDu0
kk0dtwWX3O3/ZIp/phN/kL/jz+rPr/+aXnxx1kZgx0tzeXUGUSdT2+qXu95E8x/DwYtv4FguN4k5
5/5oFq1nDpNyhi9focukhtQ6ve7JmAKIp9R9voOg2p+sLk9gAeeG4+F4NV3VFAoCWgvgbiOuyK0i
YPL85gb8kpv8fMEQpFmdSfqIOr5yRNs6Aebdt/ENA/fKLXJ7RAkiGzZ5K2LfGopv5CaoYkoXhwgy
pWrb4Ev6G2O0X0P1y2sgfP8Zp7NBOIb4ctB6hkl6w8aiVUkt4zpabfFWjFqzZygSTWenZl1gNH3y
/Jcr6786VxdDqH+uPZen5QQJV+OdXz65XEl/tbFJ5Nw1seiqm6QrpXXdYxvxYhaWIBOq5BbHXfu0
1nX8AA7kMmg+Vpogxlwdh6HgKJObYi6dW9FPUY4zQFyGzMJpv0GK/7p3/nyJLju2IBwkhaMv/etL
LCK9W4a6zG96dylPk8Fgf+J2Hf6NTP00O7WxtT2mKuZZH5P5t1HD5dG/HCDXsW3CBu4123D1X5+9
U9uU+kJX3iSyPadqnTwYGcqTAWvvKwWJ8AH/diQkcNciRkC1dt81DJO6uUwP2ZJowb8/X/9ylegk
cTp3OG14Tt3XYxEjxcZmatKu3XrCaaaU9csY1dxbeYLSaLFFS/nRNH9zbf7rDXJ5WgcsgqFaFmHM
l6vEHbQhv2jir+PSjd/FkDFONQCJpizThYpYp9sUCduxdWv7Vhfr/6buzJbbRrIt+kXowJAAEq8c
RVIiNVGy/IKQZRvzPOPr7wLd3SHRCjHqxn25b12uapPEkHnynL3Xxv52ely+/u2ffguS6+nYUPcK
ki8/3gon6npQ4PgcI3SXMX5iWc0bxeLcYmnejM79D7UY3VdMOfRQpj9Pm/oSfvqsmcPTaKg2V4HK
yrY405+TucfQZghXZ8EtAy2ue5sb3dsoGm2vOn2VrHzFg5/AwOSYOYWO/BKUzEw38+HaU7LUu4lS
KtBF0w71Ub38qnxyiTTkGo6h6vSfbUue3ShToZYGDykPRa5m6NiycS87vXrRtDZYn3RfUxF8Ba2h
3sVhqGwzLYsuPKOnp+HDK2PQArQsnW/Aa6Ofx3j4YQ21CRXMbY9/YG2ZTX7U6IJvOpxBd1VKDvvM
dGrwJ5FfF/PENyMkKq2Pecyps9vB9xkRKWFskw/gxU+DEA/0zPtZbvpVQWsKxJJS1eaOEV735naa
fdcLAsQJlYTDEPWPHLs62gaknGEDxQTghvAMVS0fFw3ELOolL02eUndgJRumG6WqYw0CYBh3dLrr
mVdjmPNHJ3vBK8tXDTvYC7M8HLTFGAX6VZkFw8Hx0u7t68f7YwU6PVhs1+y9NlkYPFfq2a1LWhLz
RF+HtyLorGszVSOAIX37zRe6htmEMAo/8zVIIHmC2LVKL5y5P/t402QHsnTdMszz/pznxKMhui64
rRRf2aKhixYaGOsdT2l5lXcZ1iOk68UKCvtbDrj89utff0oq+PjQcNyzHAoUQ58ODtMu8I6nNrSu
g3rEi2/VoeSpaH2cd4VjTtuNOXZv9HKxq08PNSQ8bY+jO/2tlRJjdlrEDuFdpBDd5UhmYTBhQFrU
+LfLWd5UGsMuKIyzgXhvhD2uj+2N6VCxUYJe29eFGqw9HH3xTANS0MwRGWXjjPNc+eAq/fA8En5D
zwfYlYbziFDbRWD2fCklSbV9mMFco5vXe/R6xpphT1K22p4gLrWfp3TSj6bDPyua070B5TJ3iDOS
b77aFscaoebWYkK/+7NUWqVq34E4z1+SIOfv//rqfnZzp4avsHRNoyw828RaszLSrjSjW4UaC9ct
a9xtrhneRjcDDZDuOPwgnYPRuDH4S2XwxIWHa2rufry5rEi6NGjS83DTCf14cxMc2mgn3OqAWC5/
GZx4eqOmm4n+MX8RaXVxx/rYQZreJo5SkofR0Klp/7D13j1Ota0lTayY3YECk5eYiJtyG5NyChGF
OPdMSa2FGQQAUlTaAA1jxkUPDULBzn6hY/PJhjHt1IIYTE7C6p8e7btv4iL4JIhM9gdfhapby8pZ
5Q0Ak9alDTMrTTW4Qc7pLrsoia7rlKdpBmsOmHFmI9IGuDGOYftNBpeCb/8qqwxqfU6blJoqt+T8
xMspz8upOtWDbXXBWuvbcit0w0c1llkvWoZLUTiDNvOyMbjwNJwopGePg7BMA5gCe4Smn+9Smtl4
Et6NAH+U28e8bWMGpCkdt5J8szfkOdpeMFu8NbAvzT3Y07OR5O6OgSPi08hX8wUn2u6q94fsSnp2
3f/j14VHhoVIMyyLEua8ZV+oFTLXQhcH1ejqY1MbDDOLpvnO4L289s2gPthj5Lc46zUTz0ls/fj6
dT0dOM4u0HRtDJuODcOD8/dFtUgSwQTEOSBzlOdqSJD6kO2+0HSPfIWyDtZ2oQU3Xqn4WAjDwXtq
PTcE1stKcwQf+c8S+k5v04fvc9Y6Y3KStFHniwMCyG9YlreaE/6+8Jv/OokYtBp4b6f2HPX2+UMh
tTYspSfx9pZDoM7lWDcrl9V4k0IkuW682LsOI2KSUpVEILRe5pU3tpjG2jTa+NiKmrkmtPpnBp5n
qTmNc+Gh/ft1cQhC5hQiaRIJ68RNfvcae8yLYyGIavJ6V78WkahJdg5AaTAvVoMYhYqD7tZOhdwS
w2lcqMD/XkDp4akSZyEEDWZY0ynl3adbdUxqL8eN27IjPpVq36qPMpbq3obENrdr2qcXqrgz7iz3
nHkdZT9UX45clHPTBXn3kX4EdjmRTXhnBnE5b3xPGMz6M7gFWQZ+YFpGOZDmwEa1+ia263IeF1gR
y7RRljSu8pcxdbCQ0T9fRZWDG7jHDOjbY3ZTE4h9R+3X7zpoBq4XjE+nY2OUNerj10/VKWv4/ZtE
Y822OU9bpkY1+lctauNExLg2NAcglPm1U+rFzhQFBuJKPAx1zDbkaRFsphZmCcrs6K2JimOpjexS
XuEBDqDS3FiBCBeouZHDohf1F21nIU53kpssTL+FcJzlrNWi8bvaN9kapUoJ1EwWj9I3ul8RcJPb
UwWQhVa2caxgvO+pQ3/CBiGMSJ3oRFFv9t+TUdefI5QOiN9dqtsADI8qS76hLIwrfShwSSLbWhVd
S5JRh3gUf6NzYICR4Sck3ageTLlsLSXXeDCdZJ11AO6lMwSvAKwER8Qhrpl9gExYB33IJ4Rqdytt
PHLjmD8prHLXYY1EpjWb5iERFF6jedDFGKJjHJ0ZNjflNcFodlfhoVhayWjuZF1rzToqVR+rto93
Uq+j376jpEdbGNnGq3MdtXbfZkdcaeouRA95XTfh+CZ9XXsJEtfe0B4tyBKgWEsLUw8uPMXn7w1y
BGFrJz2CPTWhzwoP0+nSIYRzccD2RSHWNxwWzKlyE2aydNqwv1DEf7aIsaGpnMI4H6rnLw1p0KPT
Wlir2ErrY9mVxXqAtJfMkrKHavz1w31isr9/uCly8N0wWsAey9J0fhZVzLrXUwn+BD4LFVWQV+0T
SjN/J5Oqf0s4ZIE1hWs2MxR0oRw626Wwq/aaOvookViSNeRx9T04gAv8LMRdal4JTk/1qvWE2bpS
B79NL2yuJ+r52bemcSmYDhH58fcZdaQB3pl6pR2KJp9Md2ic5yWV+zV6eb5S6lgAePLSqHc2Tt1H
WgE/nakkbvBZ/a47q9vqLBQLJ4nSmVUp8WPLS3q8cGmnivj8S+o8PHQvmbbybT+ufqMcNfpbfMmq
UFtwnVgR9qkdpSuhxc3ai3NnMziO+xi3MSNt0IoY1YJFkoGlN9vgF/2b9hIR+tMLx3pG+WyyC2mn
f/9uReYzoQ8VSL6rkRZPVWn1kcQtVtAgsx9IEgx2A4TOTayHI1yEOPve1i21r4J/S6qh8aDUjXEd
ZjXHEuR6b8L3/1eX7dR/NoTOK35OxQahauCwjDUaiZ22Rxce35qh++x0OU7iqsKVFubxFYTTbKc6
6n1e5tR7oyU3HM/rg+L5F+jcnzREaGhrGjUUTXHnL9mJ3QDtMXp9PHDw9XdZxvbD6FK8RYHQ9rbb
ZdgV4v3YxcGiY4z3CilcXpiCnSrpj88S30Gw+QgqSmqH6XT27r7ZnZZjthLqoafuhcxkqZzypufG
Q60Zz1wm1NCUo8hapcPo74VfaA99WmS/sibwxwW6q/yFQFpOxSC762OEZXSjtEK/s2Fz78zp9OQF
bbYpNatC1dnhKooHhKOAC+JgBSpF1amvA3YpaXPmOvVpiVK7eMrksv69/tHvoUmKyEdFb3LexY7T
Fm9u0/37EY0RC+6FnQdrHFT2HSgobVeStLbIvOI1xGhzz6Yi79BfmTuypziXeaZYB6o+XJep/uAF
llj2CqDQzAFQHZvmCD5OdL9gExl7JJXfSqPlUN2PHcgAEj0B81RPrMsTUBAB4p8OXd8bxqEYMUMs
WgeeD2a+AtWoL2DO6v1wDxWwgD+sw/kLR8ic2tTM6yOTjraSGeaODTQCBdYiVByVXVuHxbapIOg4
UW0uI7VLvxWJx3Fa+ukSklVG4EwZ3Zmi9+hTajxbEU7QWnO0e5bdbKNwqzYWVI4tjM/icXDy5vdY
Q/DHToBxpdW9G59lb+3E+ohZTAGE2SrKDzSqKrGsU9Vl8M8cmEB40ODIzJZ5f2qsQyzfN24s+zVH
Bh4VDgXyru3SbCOZK9wVDojEJAd4OEbuVnj2swpCDJSeWHuqB0NSyZvgLbMAEJ3qtnas2SW1XG5h
KodbcnlRAdHQ7JPQX0W4ULYAq3rYc3qx1t0WwUmnI/CfujBh03YY5IrhV2r70T4IaT0mqUuZk8Td
rjCKilxQoTzLtPuVjpGzJzc3zBE3u5CoXSDtvpG8JlHjbDkSKKumRjElQ80/SAcrfYL9AXtEEwzQ
jMxbLQ7bBSrv6yBSAJN3jZZtsOfWx6Qw2nsovyyATKOebC0usChUWj8vfZs/PP1HQo1BHDNifSi1
CApjA1vFDol3FR2st7J34j9LJbB4HTs5TceyBoSh4BV88cPC3CTUdLeEmKprw8QLMStMHO00NJtk
5kxnl8DXs82pZVk0BZfhdNOMggvpMqH7EUaRuKEZYK/TCkl00zopOm4qz6uhA0nWVbs697LvSMVu
4lazsaRJ4BFm6s5ZXy2KWBPReQioNFZdb22KoX7MIVrjGzbN68Cs5LaM4n5eQ4mbRXpRoewXSbQ7
DQ+8wgowNBcjLTQlNR453eQ32hARZSWkss3jLF5iHhb7QA+y+UAr8keXFdltSsbOxjOVdhH0CMPb
VIPQH3T5wm69eo2B0QZV6oCmM5LKuSlS576FRHudOkV/VeISWgRKr65cnmTAFR7mMpQP2gseVGg4
6gB2skmwKy1qYDdzIVQf743N0XYIFH+hoVuf63kpnqsiQJuMvlkh45YsFQcBv5UDrUPiP4dd8aRV
ts5S6r4mXhzd171tv3aN/82tPG0pU5GsPTjztzFa73lewkk7rYo+r9mRqQGiSJMvFjCPx0yazHkZ
X0cW532B5G5WVe13o/QRavdp1r6hsMDOPdW7YQ2DCYBACxyqbo1XDOvVkaqrPoqpvfenk9wXMQ+h
iqxhkwyZ/xqVrH5KiEaf38msoLXlWiuAVowu9fswlN61C1xjbVGFHwtScZYOzsRVP1HaqkatbsMO
7u0gau+gJLW3QZMNuhDd307RGHXiJVagC0qB6H1mi3FAtpOEpM3J4lmGqrt3c8unZ2CzvASh2S/t
ergnQI+4YNXKX/CTsRDWPV1xcnsR8oydxQAOSVa2qcqweEFGyW8+HdRPVy8eLIvoDjgB4Zi8uUWQ
YVAiH3gNL4kEE44fN8QLxG8QnMxvhll1PxOvz256JZAHK8mUByABw7bqdHNV9pWxUe2q22hoQCCc
1NVyDJJ8BWgQ3vUAzSdxw3ze1mUxt8K4PtpyoBMbj1Rso0+b4LSUDb1eHzE1wncCeKxf+UnFyDIE
PVI0vblly9GfrIRV3TGyRz1Qb8aeXXZMCQae5UptzvQAoFKTRdeIqsZtMhTZGtBfdF1JqLWBN/Bp
w6DlT0KBMNJjb+r4nRkZB00Nsq13viW1yH/ltcsoyM5xbMJiUl8yK7hPO33ADguVAPfTTnqGd2VF
sViV8ShvatQ1G4Go+UoCbp/rLba5KXMhC/L6YdDhRjmlNJc6+v+bxE9uLasLd21Tm3dyGg46jc2d
OzVYiSXT8jkDPHsNNqLrkvZBVw3OsiNSzTQYfxE9Md60Q5z96XiFU3EUBorA34giKeBWrePWoL9k
eEo3xxyLXMjDTm4pvnpNByZGyu9UpLJkAIqKSTySK/43mOLXlmKG4Eu9bqd2GN6SLlMfE+a0a1kX
w1vKmG5BYwDtXDiCpp6Nsq6OcFQYPTdOESxyV/sp1L56Flmu4G4PMUYarqbPyVigM1SFw1Z3RDP3
SzuBIlEy0nGL6KYMoOKPcHUIeYj2Wt8Y0IoicuLo1K+hhyJfTLpfGenfNwgQ5TZiIrI0Co6IsS2C
Bz1SLTBczRQ90rorfPnufaz09U636+wQpwMdJoEQk7eKtx6rpHqkRRAfADMSzucPWvsdjnAFjZlO
3ancA7Qb3BVGlPwaXYNx/pQrnlaRN6sUy1pkpnBnMuKIoXV8nZke4uoTQ2EfbObPs1TgwaqdbniK
B0XZjnlaTV6uck/SarCmqs42tpqKuaEWqMcBdnogDik1F7pR0XHgBX92G5j/DO2cm/a0QxbhSIKi
KMjvMtKSBriOILJqQt7ysXHYzbKRsBQj72CETO+yTtHmFZlx30y9m9SBfgUae0lLo/UWUcyVaqSk
QxtyAjF4zaTzMBidtWtgbq0pg7SjqgD/jlCi8diZku52YKP+aEN5l3rZVBVP6oHOs6zvatwr/PzI
l3e9rvHOOLGqv+SUFcx8y5K9uwAYEUK0q1h5wKnyJ11XcKCZ6khYbvkLLmX+FXyxkDfAks19WPGn
I4axnWcP1Tev8ngCHQmtChi72NJA8Leo7a03ByT7vnQisocklpoNfhWkgVWmY3dBQPlDiIKPixkN
0vEboY0gsXn0cqkcZBZYq8IYexh52phustOEUVdsElBamKBwGFprELcC07WyHAqAa/vQxQ4VBFF/
36XBIXKNYpy37WQPDUy7fWC+Uf1UG6X9VjOouSb1BNahVTAAlWo/2ptTkwFsuP6TqDblm0rVi5Ww
MKo7o8mLX1mpMwiFtxwTspJzHIQd1qD/q+oAvqoe4MfUV1jnRwCvRf/CygNprLVM+qngYGEmSiJJ
y1z9jlPZM0Ay+d2uH/VjJXNxj5XydgjNox1bznEwerlhHW2xUnd8eU1VqLpS3rKM0ZzLaFen0FgO
VqgseNZxE1KveGjLE62c55kONgPa18yw83vTVaMNY4NhWVSg0GLFMl98O++uNawRK99ou5Vhu9Zu
zPytCE1UunoAudX2X9FvULn5EHAPAxiFuY4VGPMwYp6oHoq18GGQxwF4efAcRvnWy3xCpHrWiFsy
VcofeGILXKVx7e5TAv/SRd0b4ifPnutsoOk24U3mR7KcW9nQX9kJAJ/Uys09HIT8d+rkVrdShsB/
LhJHhM/xoE47AI03dK29UX6TrV8p18T7tHDiQz0prm24Ot9hPNmLXKscb9Zj/4irWM5dSC0zaBmH
RBrboUuarS67ft9Z0MT1MC5uQlf9VQSEl8CiCGJkg5LNm30gemVFNAY4ZL2TzK2AxWxpNaZ+PZBn
4sy63LFfq5ZaHmxt5VfbKE3FU+yRRkf4UNMf2qpymltIUX7hYCONi2gtTF190vBY8/fJnqazjZIK
eMwYrImUSZcxLNU76JnuHJCFYFgVcwIYVSM156fZ55/6IbaKSs4IxXQPeWA0h9OY9NQiLBRAQQxe
s01hcY7Vh54qOnEV3m89aXl19CTj1Tn9Z6GqBcMC+HK2Ub2QM5DhawiRTrVHPi21YcIp5fSfVi71
VjyNXD2atVgZgNquREk+iW8Z9S2pqXIBCFHbs2ky/LLoiSRJULwEYdm9sZ53ONY5yrEN84nudGr2
kpyigGCrZxWaFXlpFoyiOSntOeLQgTRZpw+s37ANTVajaS2L0+lAkHpNuDOszNxZVhMt4qJH7pYm
QfZUTwdeL+loCyKBQMkQSNY6MaBOxZ9i0+VvANyzNk+tpzoSLDt9btU5L1Xu1Bgi6wgwi+zvwE5V
B0XY9dEwgbhYjsdr6Lv6n6+R5RV/oeLlp1VScNW6abQOagJdKWZauYUKCeID8/weL3vm4l5Oactp
ij81cPjlvgcVy5dFsaqcsb8aEv9300qMoEU/bNgObrsCSmmrlekm8R33itXBPnodia1+0LBJ8RNn
lLvelRK58VZpnRCIJLWVImPvocoS/YZ3lihQx2l7vE+1dp/VTX3ktnP9qDbJu+l9b1lHILaJNkju
EuGO49wYDXWb+8qqa0xovXVFJEKq8D+8+PXUCdE6k8N4hRVdVyN34YycIqQWeT8dRY43gyw0qJqe
6v9IA9gTswroGX386eLYcnrE0qq9pRVp7HrFIARlwGH658bC2jhqvUbnyo6sq4QdndNJ3C7oQZn3
UZ7AwObWjqGqcoKJVDdepoKzfYeW/odN4f1AOFK2DLrkWYl9jqu4o4HZhlqyFFpoPSZqhFllas+U
o0rzIyLNJ0MWuScvCjs/FcKDEtRstqyDPB+eG0ABw7W1Tjpa8KcnOIzQYHkgJGEFBiGr3NSN/rOj
GjCN5wWD300xdSx8SIkbGrUDNKns6CvBDxvrySEswGGyA4phgVZan2PTba67CoqvxgjvrhnK8g10
j7yv/CIyWBq4YKJwlF+VTYNvHneISdBro83pRJTvvQGAjGKN/jAbQ7IpAPupmLirmvSdaXiWJ0X/
Q4PaT19LpUwcGjdeAXKAu0mK85XwY3UjFTtedrKPDmMZlt5MVYLvpwaNF8Ojn5GADFNxLOzh6Y9u
x7ZgtbhtbBxpYz2LeIohiLCPfleqCGJwbaDlOClcYk+mP+PedW9Pj3vhkR+UUVt4lLu83VEcOXO6
IcZd3ceP0dQ+Va2M8GNdKyDIoBliFfHolhSdwmpkBDThCkuB4aAYxNb8WY5wgOGZhsIx532s7VlX
B2M2ixEeWZPMb62GejmBsNRVDfKNDkha3gVioIA3la4krCuO6ZKPHLsTADE1tpTSw8neuwXFjgqS
e1X7yvSku3rynYwCjC7MAQ6n1U0wzL/STfMhKAO5bytKvtWpS3g6ItHpQEMe2LF26xq5eSyncvJ0
vGM/olmIlotDKbKNOzCOYPPYJd1rgsrkXccg/DieFuJS5Uenrr8L6wz6sd8jsmkYRm8F8So7GMD5
vtdhQwML448IvCgIw/hhlpa7NIJCvVXV0l9B+oxezGAoN0EvlqS74TrLG+We2GAOL1OnLzdQAtVa
CoCZZy256cy8fIlFiX0ZpRlYqqa/PwkRHWDDOyvpONT0yaorTLGp4bAe0pM8Z2ptnRqSqL+y51iQ
82dVHii/blDmZe56SyWbWkRVm1X3EcjqfYys4651WjLO+qbdN4gV1hLkrcRZZL4auh3v1GnjAznR
7H0HNNCohpA92lClLQIxQi17sTINWDUzQGcuKn8q6D5Rk1sV7PFVUg8+LXDDebPHgZ4N2tI2tRvC
qFRCu4dsrxmjBoWrJk7QUV2qIk2ulAo5nR1iyJ2ZBVV5K4ccWKsw/b0ZMMAUfcUjUnvQJSs4eZzi
6zhYmixSw4IOmeGBmY6bnxrYMLFtBjJX2HHC7q0xmexFJ9XbaZ8nqIs9yh6nRoBdqDxrlh1zH6b5
Q+YE7jzDeLnEROzdkVfVr+ke2TQvyBc6PUuoh7VV5giaBoA3tzAqy3VKD3bTpLm8koWZbwoS0TZO
0S3z1FWvNbX1H9sof8Xc7l9T0FCUmWF0DZT/KhKt/qPKRX2MJxmAzG2Bwx0MIiRy/0bjdEAaQz88
RrrTPxKzEe0dh8LASg25NkNy8JK21VeZkHubQ/W1kyn6T56n4KVF1bk7PfEXBkmfdMRRU0lpSpYZ
5PBnE0gwpzIDR8+0y67jR5rnP+UYQOvt4Lu0mpluy0yVaywgyX3gt89t2zKF0xWJ7dFJ3V9/BKQF
MqF1bHXuBdXd36IGtLwSH5s5KRrsc0Vt04N3jPNoPJBUCNsAcUd0mnIL4euQWrIo3DUgAUnsyQvX
uZBR/InKBaGfKihoLIkYyDgTNbixmVqdXYhD6wUAVKAN5C+nFZkuFcmmQVTcqL761KVxyCmizo1b
I8/8X5EaZwgOkmD19a06nxUb6LhVSd/Jhlr9t0guKMk9bVxFHnKbeozEDeYW6nRkVG26gpFg8f76
Az+5ALYjNUt3VIPsSt2e1N7vBkOU222YJ55yGBT2rpieYjTrA9X5qemDehjyTNwr2YSm8qRzQ1DD
hPrly+H4qcutFVjO09df6PQwfpxU8YUQeU/TRbwi+pkGVQ8ENUE9AsqB0nRnu77zVo70d1UicVZ1
Vf2O29ZZe4YEITT2RBt23t1Qy/y3IzoipHRTbcD05oR2KGq47KvS3ampT8UbBPIoeOGvmq4JLszX
PhmD4y3TVKzOSDzwmZ+9YmoLpKaWunEA6REtxyqvr5TCp28U4VEqOvc7stv61ktDElEgL7ZLN02V
azt043mTMXKcUi5HUgaApHoQsm9LtS6vOg8E3Gm/kFAh7r6+0Np0IT9eaL4ykkDVYcbsOKfo33d3
PhNRCpzENw92ZMdksVXGqvVFtA6wNKxoKJu7uqO6lt5gvvRgoVeR172Qxsup+N89JRLwhsG/9Er+
7S/ge7FjaDZOGL7d2SuJSSWHolSKQ+dX4VOW2e4aI2dzrGyQnPDk9bukDxdhSWpm5lrO1mbMQ54q
upEbrRmtrZwKIQPB4sI1rOqtwbuxIDM1vaR8+FveKVVOnhbfEa2yfT4Kn7SdnQeE+xCdJjynHlgw
RPlLQJk/45sB7CO4cmOUoCaCMFrAXqHTOs3zvr6Tfy8akgs1vSs8goZ9rtSj5mLTURl4nga6KkS6
nw6gMQRAXrJ3p4nR15/3iZIXVQn6YzRyjm3IM11Cp5N6oLSxfjAyN1RpJL4xjknXWR4KtGHS3HXk
z206EEIMYSgKvv70T5SbUmWMztOh41cU1tmrFgD1GuOUV613NbK3aouO9mDJfePENLHrdsuEIcKL
LAIiHhCHRWZR3Jm+A2EqTZS3PssfJYy0O8Qwl67MJ3cCk6vJTTBQexG39XExLTM/M9Wusg5BjGjz
pE87yZwYGOcv5EtUFyQin9wJ1hyAHqf9Ao3vx88bKHwFSj/z4LB3XpmE97KfB9lDEmeMcRIDsExJ
rmmMV2Jr4gG9JKP5W6FC21RDMjmtIpgHzm6FUmoESebSPESK2WwwSHhXqYzTt2LKZdNCc6ENk4KV
Ee9TO8r0Rh/kY+UUDVTUzsIr2rYXfFqfPRx8IZqsloZGUbPO7oCBWzE3css60LOzjmWYeWjIjNBb
5ehZaGRY9m8hmCf4JS+IOyhXTRFhuvb9lEg2HQCZRgzwj071urd+nOQOXz+8n9wwrhKXGk0vi8b5
5pZD+VM8w5YHoUVTz7sUjLCapHsLpyFtpEX926lYPq1XfT8ymvj6C3wiRmFzRYxuamjBaYeeCUHq
PhNO4DfmQbbhcF95U8pqGIFUGqJdZtb1LvGAw2qEzF0FfR+vI4u27YXn5pM9XqKzYAURunBwMp/p
OhHcZ9bIon7rmM0WRXPKPK6v12SlMA5VxvGb7Dv41SVtH4aRol/pwV1kRc3OyHzSM+MygoSsV6+N
Bw4PBl5AOJPWHICbZLPCHTuy2G1ahF9fuk/2JSqySVvC64KG5uzRAqzKSZLkndtqWuPoWNl3Dc7G
ncit6VQyjf0a8z/b9P+1//gmeCuzKvtdn3Oa3mOa/j/BnFhD392ev+BNu9fxNfKr+vUDAer0f/rj
T5b2v1C+YwBjOSadDYn/f4hMwvoX6iAdOZQl0Swizfwvkck0/0XtjeqdAgRED6Ck//qThfov0+KQ
QEeYGRVqXvFP/Mlnz9LkQdFN9Em0qnmUKLs/LtypTyRDXZPFmWGYJ6ild6NfWk6W1ywXir4jasnc
48EKggvP8NlJ8M/nTl8eEg+7tzptYO9qvgBLgdu5Kqoei1ARFd3CChAvrZkuti7QDM72wtNHkeKJ
7YQREWrUsyohGRm+N1j8V23e2dvYaJ4c0LQrfRwxLejKPztF/vk05OkOxzisQ+dFY1dwuAnrHvuM
3VKW2hq5MrRDFqRHBau867o5wDk8bFb28O6xu/1TL793mn/yM6kA2fU5P2HlM6cr/v6Kdpox5bVz
J6WdzfzKUn83VjIsg3DUllVcZVf//POcafeYDGo6hu2Pn1eibfDdiGFn4sdJD4NRCe2FV47tnQW7
01nBCK+TC0/NtLK9OylwcTkeIO3VeWB5cc73jMqq0WR1ZrlqiRsjiwkVg8y0SxrF80+xqJxU6CTY
itmbxLnclYof2HtpdytTxtZS5rV/VYShdWEHPn8D+BRb5wdha7Eo0M49FL6olJQjfz+BcVM6+HEf
PIc5iRkzDKPq5uub9dmHQb3iYEiH4e+jTO3TT3Mt/DKqy0He8vujp4M3NAL95esP+uTa4QgWtMEN
y+YMdvYU5kaYpgF0y5Xi2Ad8KSXgdae/8Oh9+iHCnNYtGiUsWx8fPZ5oekxVTWCoId4MQWaON7ry
wrLx2SXjVMrVYlVEv3n2IYbvxpYn+SWA9tp1Po5gvJ3sOkaIufr6mk1vyrunGnXJVCByBLbgLbCd
n63Blj50kOBj2qZLJrgXXpmzvxwb0bSzqHTcqLW492d/ecchjGC/JFrhNqnwjgWqW94bVqjVd1lC
kPBVX9NGmaejG5oYuImdfaL37Pb3X//Gs31m+hqUINNhZCpY0Fp9vGUKRF45gu5e1WoXUVZlbgE1
IQC2QJxeJPMrO/WN730LfeKfPfqnT2bZ18FvaGA4zo8m5jgYcTk28YqZYryGuUiWb0hueMnD9fjP
fyTLBrv8ZIzSTrbed0swQ/XUQA5CBLNPMK7iVeUbxWezYRg8rkc9ae6jQjYXThqfXdnplbZYh3EL
i7MS1g11ldSiMl5lgQYhuLHr+rklb2STWjXJm72nN8T9tZnx6x/+WNZfC5M2/VzuJ0XExzvq6mqW
RmqerGCx1g+KZdPE9tP0pYq7Yt1VDeJIPRbPX3/o2ZsP/kzDnalyqAJZxUlv+vfvr3AHsyh1tGRV
DBpDl1p28cLoAuMSours5f/zOVRZyLd58ym1Pn6OH7hOVxEovlIbz70xo1bc5rptMtMYsgtv//n9
A0EDqBOmh+Ba8oRO+/r7n+STmotMnCy6el5/Dw5fX7Cp98Jf8G55IU2ZowKLMeo4C+39OVHJaIQW
MFgT67b2mU2ow5huWz9SEfljPQbXF7U5iU5lAn3ZzkKdwXwq0cawwGrprNM8MmRjssLACAhTOdr5
EDizPvScb6I2BcNuvxqnhNUKS1srTc9bJCYRuLMxK+wXjILNNiZ4C3Kd7Htg5EZF3rTRBk85hlZ7
nitpchV2qQ32ICqNbTOWlXmD3luBiYAyBEVswLwiUazu2fZsosuCXPfv08ihP1+ZyovbD2IPq858
IwrO/qm2anqHO7CBhs9w8SWITK9GnmSQoQFG2SwZJJPoOPcrj1CkHGF0sLDqbLiq/awiN9ZDBr1M
aLI98BK7+6Yqx2pRmbJuUQdF0PWt0Zi47a1w5pXRehuzrkz0clodAKXRCHC7AsVOVocSOTaOGCyJ
y14WvTU3NY/LzxmhF1fpKRDIdpThB6NX/Zv/PxydV3PbSBpFfxGqGqERXgmApCjKkiXbCi8ojyUh
h0YjNX79Hm7tw+zuaDwiEfoL957buEB9TGe3zQEvD6m5Xu6oS8Wr3aRMlyTmpXnuB6JucyIsArAN
b3mZ6ZY8cNHArPMHtFOKSEY8TAgWmkru2Tmb/Nw9qPAGiB+VvpGyGZfNZwZRsPCpc3oir9dA/8pq
vJxdydYmiQwWgkMzCjbZsvar7ZzxNxiuRVN0alwSwKhP2uYuyC2Q3cqfrPq4NuHwmWGHe2TXJpyj
a0Z3urPqoXkYgE27T+SurE/oZog2WnO2xte5hN3Hmx+5wmE1Y9edvXC2P/fS7zUBIUSWbMZxPxy7
hLQYFozJ4Huz4kNJ3BUEtmDNGxJA0ATfkmFF8EwtSeRFrbGsxPmG7tIffbZ6z0tdj+XRI9j3G4Pb
ECJWC7suLqgf37Og7J27oM+H6gkt5XavvCayTiwwqfUcubXvFH22e+rtstJH1LgWfMvcg4xt1qJF
Fu9rfsPNXXEJ6p3cxulG2EhmbQyS4lmR1znthYTI7DcqGXtlCTLbpYOuo1XzP6JAbDJ/GCJ28eYu
zv3gO0VwHOy5tuElzOInv07FclvoGWNpNjNEW7WyiZXyd6ILR8UykdCfganIhm39ce8Y5cTwLMwH
qWED45Q82HTqZd2kr3VmpuFklYoMP2sDi46vJNBJa0vdpzmLl/boIn7K7gh0mib0U7vOf5LDmHmJ
YRRx4ZswEDGpUu/Jc45IQelnW2GglM1vO4skLKhOi+6S2YZb7iablPHeMwpPAzdaeaW4RUBoBBGo
5CeQIQ3nlN0n5sxJK+ReaOoyegjPxYnoaZasaOwHMjt3MeX/jSPRJ0mrGukdAU44TqwaolBP7eZP
3a/I62cklEM9ham3L6iRxBTaa1KMRHQdiiZY3/A9Bnss3WJ+tVGEyt/syoM/ZYnZ41i7tfm0okk6
h90Tk3engZ9ofKZbrw8kKOrLpgIp40pDAshI0ZjuctGwYAfeOL42vN/qZMGL/1lmsnMTIxvfQnNW
+zNvLhSqcaBmD37+PLA1Cpt9f/Wo/K+dEqNJZecUIaRyVJ9kk4jcO66i7ae481VzGo2xilQuvUH5
51tefoyGYv5el82yYxDv9Y/MkQjApW72r0F1/JjnzPLPYLc2gNi+4xYYtEs0YhBMxd8lKvrnJSjJ
/rEBTmKB7SG43Nf+jTXQE8YM7NTzR+JJB7yHJ4TwpNHkWWQtyFHLll5533lH+XY2zod9wNV80eSn
nNtwA+XIrAxFKstn0cS143d30/r/W023ig3zjiImr+fFSRyitUDpE0kG3a9oMyd1Ci978j3d/Fvq
jWQ2E/BjSlQsLdReYyFEej25nFKT/JqFbwXXXErufDKXIpC8CkQSkVL7sKRci4L/33RlEYfjQrp3
s84+KPxyIdfG5hzwz7aKanlCe2njL+oRReGe0UTr7ob3UTuRKrNqEiPqtiJWJNhkhoK+696GUY4A
KNDux3KeLLgnEaPCZSr/I0Djk15hJToyE48tVCbYyetwcveG+OGeCgNwunpm3U9oe98IcnUpXdjt
3oYscddkpGMENLV8szjDHzSlAr8TQfX3iKyW4RQRzXNzYy+XDO3bdaYc48XQp7OM/naEf+N6idKu
bT/xrWAN6lFLcsk/5az3l9Wpv50wOBYCylEZvjRq7tmUiTd8FAmMrDcyhM6scp9l3vexUFoDAaqq
Bxd9A5EdJK6HDYZodIgk4qirKkZzb24JtX3Jo2U45eJAWpAq1uni3SxZfh2cWPv3MS7f8ToSOfsH
gU6ReHX7hBkoT1ExZYdaj/hJlpL1KNmO5KwQ502qm75Uhus0d/nRGnZzZ6NieCQ6aLmuZth1qgte
fLGuxg7UseSZJytUfbnKHj593c5bWpFZ9WsEKHNpAxMedEt3h6C2MSft26jc8dr+03vv7Hx27rUD
CTzOy04m1LPXutSxZWR+lTaABW5vBl4VH+SEfUuc7KirHj2Fc8rT9kdUZ8GVjdPySGZLmcMutcu3
fMhR9tksHR4VwTYW9dTalvE6Td6n8lsGJDBYMvFrxHqGf96rEQqvi/mbSVK2jHz2Zzz3NeYY4B6a
LFHnZQoFSYd6c54htUg4KJlRd/7iBs9BubqoDrWfsFgzqSAZgcgHCJQbpxLO2x5yj022e8oybvwv
o5SFU+nozMRhfVMA78soUlm7OKc6/mIlyOCcD1e74or6uPIOLDTaswo0T0O/6icW5E4SmEn9QLXm
/leh8lr/TK1Z3RTX+kg0zNw3VTwIXG67o7eL2favXgZz2q/W9JAxAUDi3srXJRflJ6pj+aWXcEoU
+TWCsJT+z8b+5OcWMg65PSLcbpXA2bzkkO4YvrsI3sUy30WrJ77DvPzYos796RBSDrXAnCmPmtS2
bOvbIjfo2keZik1tvxUgzl/xNJNgP08X+MbM8Gt8F7ym8n38sdbdXUUQdIwGXv1U00ruUzgTDbbm
UUtuUPi9bKyxlMmwlSFSTusp2FMkfTpBiIV9B2cn2prIG5IaK0gK9nw9lUhcYoFu4wtTPeHxw05G
klAO/2K7e/bL9RyJ/TG0CNo+4AQILkr2RMTkme9/6cJ0HKPgeLAygvD4C0ewWWJ37NeUqlQcfGI/
jsZfonRdBRtoxz2uGbs0zymdFD9VQ2LwSCZeCJDlDn6HW8SwFIZLtrc8svawHRXRhcky+1FSz5lE
ba6Fg4o/8+Oo2P5ks1+/DL3G0pQPkbkogdY1ygQa7TXr3l0CwX5NaDiuYWUoVuvNf6pmzHIdOZfP
iPYWzUlBXN+hnOyljqluH8udRAzkKtxUbbjWV48z7RCMw3wZYKKdRpfYRn8nVHIzLq8UOfHIwSiQ
Z4uMkppoxjRcFhPzmYvjtsO+IYNeU69MxG7ooI3R2RrCjNu5u+DT148UgWMs21YTXiV9LlwLm5Li
2tKxmRv5RJrA8scb9OYe3LpU6hbmBqh8QPGPBhFPsFkM0PCGA/24707+yDR3JxnaNW0AFHhBhO/0
hrfGFO6Xlat0LCK7sGKKwIHnyATHaaEKPIxdQ27HujtFE0vfynYSX9aCPmRFNVBJCvIzvlb5r7X7
pbxv2wx3k+tznD5gGZkm4qzVsl7dNvSRtQPSoGKxOzdl/Kt0Gqqe+iOsOfLK3rJ/eYVFcG9IYXtQ
QZHnMfroHTC8LXbgxqXCDYfrzDFwjdE0Y/DE3OtX0yORi/2YmtbvBBm2ar6pzskhjMKx+OUjip1/
KuENcImsr2EQwH0MKSCujkSsZwkU3u1bfo18+h1R43ypPpqJ8MaB8ZxT1aV9qcXj6lXvs2t7RCfW
jyWWMIT4hc0hTVkWB3lIkvVK7OZ8GMOBREbkuDMy/gLzUz5TcB1MHm3vez0jl0QW0p221dTHjUO2
iVHdkh8RDpzjiv61Ky0L/+XtResz8ChyO7jrCvuh26vX3ELUV+TI8ju3Sn2Kn0tTDMFDIFR+Xaxu
fsG7FXYnb99n6HJtQQwMutClHjtyfP2hjBELlvoJJ/lwLWevTnl4nCc8x6Gf+gMmlOMocmS37KCv
paf9H3IjVM+S43mxKO32KhdkLJV5/kRHRYxLP5Jtzld8Js3YYARcm+qxIlh4HHR/cgNj/yMZyvyR
bl3QlTh0RxKV8y3bDMcX76cgYQ40HPkG/rBrEIqUMYgv5B3BpjvuUQ31fgUe6R7yBm5VyrPQ3VEa
Bid3hG586GUPirAqrmMV/nP2PLqjdXnwOtM6h61Z8pqMxHI5B6X12hmU/qVtLT/CLBRP2AW7VKN9
Ra67/edvqn0cbNk+ssTePrmz/jBpw6BA0m2Puy8orssa+Rfsx0AXiuWZ7chdsJZWGZseXDPp5Ku4
s7vcxISivLNkvZ2bYjvZTYgxrLDt/WcWMF4C0rZDTEH5dXbz2Y+xrPRx17XOK8VD+WtqZtLORgS+
26GwpnxIqzFr1lOkt/xX2PoR0DoiPsiIzqAr3ir7D05Gsn47HAQh71IqqZYCIyBqqrHzx0102V04
+uptHZQo4mqbut8wJARfK4l7MTC77IUU3QXXo5+hQg3awE8Hm0CmwiUZHpm+9dvujNgOKN7DMl7a
dkzWWbzdFPAvTe+PW7w2y1+j8YLNlP15TcwgdrEKNwkm9rLDgg1Lbx2OIZKociG7GyxPRm3ZB5u6
WR85f/xW/MLdvn6VS1me8WS86htVmISyjIgCMSwcpHWAtLWj5vgaovHmVS3I83oY223YfotxJMlS
YhRmDty95wFW4imPMMC4uGAQVxXhf8FmMoKvfSK6D/skbOIDRmmO+SKQLQRdKx4zl3dyEpb9l18R
zDnYufXgB1bYXrDDWT9Vc+sdUMybd4JdW6pxiogfWRtly4m5Wtem7Wrk77KwNG0F1d2HCHMvqVrT
fDka+6LKQvNnlYt4ce0hOMwMjNYUgUDUEF6PCgtNfr+chGVjwdyrLnwkrbIjNnFy77PCJXG8KHYi
noPOIfxiDtG1DdVuJUNnYZ+O9iKg+OTrQLyuJ4NhedNOhAmFqx+3JVFoSG6d7ejJ3XWSelnA25rZ
n/7MYU6pj4bHv2gd+K9eUROyW8zKX3hjh/OY4keWXM9867pk2QESBNhU8iM3SLPCxG3bB8ev8YbB
CerqeIRv8Xd2qSjjchj7p4z0JnIsGscWFE+2XSXtTk5Nstq7+FdqXuoJElEfie/KGAUv19z+qiLR
UIQOwpmx3pJInfiouPOUtwdG70CF+nndKgBWDu6LLg6GBWEr4FL72woFkWK7nvBFSx0o/wDCt8jx
YTYCi862VJr6jvorUcrrT4wU6oGjoPJF2gTB8J2xJ16TbGmbIc6ZNz2gKg6vlTG0wVUV8FYPsX4/
Re5e2wmaHPvJwvpC1H00g45b1UgrQS23Tddoy4lGI3idnRizXrpCp6I5KbLFI6+zpkVB57+78Yic
nKxyb97fGNgsBKSvesJL485kZmdyW45BDXuAn5MEiHOA76d+QwBEJ7MVVO5jFJDzvO4Fqw/U+bf4
uIZtIjaDOfZgLIOKmZR7C7wyeXeH7wy4707OHOEnuS2vPSLliDlUMP/MOaosBjEbDZ7Hq3Y7dEHQ
1NSgTWDdq8YEVRqM0zAcxqIffzWN9reDv1lMqgIiPf5bbnygw+yVNB6M/hYm2m5TyiQiSuNRVIJD
E0UbbyTfjUifVCXTiqRGSllQYi3tBx4yxQt0W9ol3pZZfrtDLt9U5OVYRIeoslK7kUuAP7mfZey6
wjx4eEJtyJ+uAt4X7G1c23P+H3+i/90XDqVmtuj8XTpT+K3dbb9FlHbb0bVaBUwYJrI5maguaPyM
9j1AeywEcf04akh7f2Vmi5FoIpANOnN5xHrtvoENwTQ5+JaQZ191IzUiMl9M28Jj7lCL2VzlpOzp
NgRjupENe76kTLaWx9yYLYytMNpafHmWFSYK/Qnzatlu2NaoinjsOwzQJ/CmkbrrZpVLJn6N97Mg
ytO9Q5/V7Id8KbqTRCWIGX5TUEztnnCnp0BW7hhbDLeaFLsGOymM1rdwPafwxaFxffMRBKX8zWeO
XsrQQFlSjpv78VZG43jp5oWPhTDVcHAGQ+3dq7WtoQ7Vk/cmVEFXP9HGvsEesrCZZb7jJ842+y9h
5Rj+qBxpBbYcezLApCuSMJvImf+UYsTZ4kdT5/1nQgQUP0ILw/MDVa+rDhVM1K/NJpqBsLYFY9QK
bM+7TgMjcvzmsg+3g8voy0uULoQm9lA597iwXf4VAMuhdOwA3L+pUi0dxgLMgd5jP9sCWz3ltQ8l
5z7CzdByZqK6XAkUWnCDET8sWSNO57Lma/VjEDa9lZ/7XjboihcAGSZea2SHTyGHMWIpxu5000NN
y+4IsLRJc1PKpSbaa+xLM2nOOIqo7ZNOkEKYDKNwMSX2um1fMUzive1vCbmnvFZLEM/R1mQJK0OS
sHzmegOZ2CJckrpWMxU3L2s++YTnFVN8UwYXjfjQjpf6FjTesC2usvsWhbBKM9Xk29syKHu/c6Y6
JMmno9UkyyFgQu1Ya1WkhP8uIEvGbBijxPMW/1S4q9u/Tl61Un8gii65/avOwRks+uJ9lGux4+vB
I5qqwR76v5wjs3sPO7T/XOxckewUlvRpZrVYujASRsDg6pz2fhuoalG26RCI4Fi7+SuzgzH7Uc9h
S7Hbm2hLO1cojML0PRYZ8uzxGRMsufqqPY2dPBjDTqbD1rrRO+wTFqm1sjX1lSQLJ6n5RMXF76r5
taoYj8Q4Iz3o0ByLhJtZ1QQXw5jdvSxt5kGMCW7d1uNe3IB3YZ6FE7Mr6f1y5YCjjwDB7WtapHge
cBn1h6U0IGiyJtteHTDF3j2OAVGeMnvroqtXMbjhpVYEF0u6W5CWyxIssV6AKz7NdZ8/M/fF3nQo
Nm1ZRzFkDuHKeZhH3FMgq8mv7CMHESmSmbcMBX1+9eTizU8eM4X65AeZBSPE8ggnHDrf/AWeAbKX
W0n4jMxQCKReXgXf1TrbTJyZbURgVkKOiwOeJd9LFu4TcQFOrMAB+UGtOP5rSuzV9tmGi6mCq9O7
XYg5PXdLUqCyfGvPA4/kdMy2dujOmDW2b8ru0uOMIdP0Z7lu7vZBpt9AMOtgiy1B19H1aQ0swcWn
j+ETSDxR2M2nA8fVUOgYIqGZZVqaF+zNkY3Td+1i9ufFS7jfaAKI3HFkg+4dSR5x1VB8oS+6BZH3
rn4BFIho0jOB/bJ7MJ6IaQQZsue4dU9952MgnQj71idnbwOS6QN42ond4xY+EP9clXf+OtVJ1oE3
udf2vnsHLXb3qfUG76XxvaCObdHOn1GOiOl+Z3NWHkylrKfBXVbOX+inLx7N8F/pFH31YIo9/3YF
EK8DCPPBes5IbHq2utrmH5t0FL0bF570E+PU9cVEjvIvQ+ir/T6CiZWfF0MPeZ2twquPzST66IRD
Ze45Vpp9JTQV14t8VHXZvGx5sNhH7RqBP99B0BvdRkI008BJoiqbP5mR0YHvY7GHp21kQAJfhyjz
H1kx57Ty3GlLLJvdg0/f7dKLNXf3466z8Qd1GEZHiChjd1JDF2JBEMZfrzOhuFaMVki+l25pDXSu
tLKpjeFQHEJaWZ5JVWX/KF3m+xbkFRFY+HnNJRzHYiFCyStechVxMkcdAVrGmlqm5Mry+kTvVKdp
p/L6t9IVmZ7g2UaKlFkQNLp1RcM0x4b3VaNt+yR6Rps4L0RWxojiZdknnp9Z3T3v1Nr5QVfMVkQw
qp140G33KKet/RZ5JAiwmyLZcFvunXscHbG0CbDA1r6rTdU0RznDKI193JZDfuDH2+UMrY5f1R/y
YJdXt6so+qtpCTYU1ljS4q1XsK+CslT9SzfbDdGMsKjYf5jMJUEuWsc9Vk6Xv7VdiLkrallSHyJu
1eUe8TttdsAEwoPDJOuGtnzWxKxpWX1E2z7YyQgp6aNtZ2oXQdxJkQK1Edx/QETbhocuK9cfOT5d
amCcneJ+QiCNEd/b/S+5C0kwK/+7SjIxztNDPc1bcHB3V4lUFEF7mQw708QV7vaf1+7VPYu8mh2a
rsV9CxuCR37d1Du+1oAGemFuTVm4Fr9tXIzdj6hgb81+oDYnLgnbm4yblrw8JodknlmadLmp8Vnl
Z700sKf2yErntg3y68gHobp2PV0dKIZH8P2yGIqL2qTbnnYyWiuQIdjvTxvQAdBXu83UfxUDHbTm
TETVCwvhw1lbNsDsPhizM+1hjsKK00JvPzf77x4qvbhElReuFy+jAb3bw4DqMMcxNqY4Zucw1SEm
pMtt/43os2I86vk9075NBLiLhQZNlBYT2R63gCRtHxYc4ee1WbsvoR3UjAVyTjJwVVHhrB8Gkj6A
3PTnVeZUyONgtmtG/5xT4M1csQV4RX8mh8FjlCopso89u1vNk6oowLPOM3XaNFFkxbzkxFumshtx
vu72/NKy6v7PRPlWp5gqewZaerrVX0xh2hQuvG8TpeqK4YiCFSLSyNn77PhrR2LnSuWWWEZ1Ps5U
t4gOZcTLnNN/cNenZhm4I7GjKvudXa3za8T49OwSwRWd/V2GdUxKZWNxYu2yT6aqbqfnkQqHvVnW
Wl+78TvvjBVR3jWdcv5QlNSSKKyC2HZIstlvr3dMnfBd3xrSveblcKNXz/HkZp5Jw9ox2XneFtzk
DdT99o4pfc+wMCQKQp9r7rfXgO27OVSaIVKKqAN0zyQafM5tYxf1S4kPgxU/ScErqApf7uNxX33Z
/MWBkk0/JRT/a1bSiVxnLDN5DBpA0s9ZTrndoHfyo6s3e0puxWR2pwaPFYKihlyODgw5/0VWY/Q4
E1y9po3j6WdQPAbr/NAM+GebAUYJ+8bBZXPtr79qW5j1VIhJystoeWF2tlAHRpgZVn5FyhsDp8+F
83HESOtilLP3dXisFcZ8Ytfo5H8sTWu2hDgTfLIsSNwqLjOgZ+lsbTYjVzC+PVbvDhxvk43BKZgz
rT4GVRP6EbcdEwkAJgx03pAE6I+tWII55ntkYV8F/c0DPysizLPK+wfBuPq1c/WIxamNY3lXSaIa
ggwdBD9Mk2NBj3zTM9GF84xYRmbtfCpBibt3pHoHPpt9yQQodc0KZJgCO/hPhV5dsS8F2QSwpAWo
IZuq/5tbZCqcOxQ/UWyaYa5OCyepujiNxVh8V8giL3teeOIjswttX61CztIwsctgq3sD2Lc/we4w
JL4iMN62xBtABf8JipZK5BCt+TY1B7KvtRevQUv/ZTtlu94Xu2mjwwKhbT6CBAMsOGy9s1y2mjYv
Dea9WM8+Z9rSIrTxnC+CGyX8jMKth4MEwFnd6YlxXAxupvrnNisLUnzkEqny5o/+/Uqx9lnLtRmT
UoG2PDT4cIOfMzHo8gUsGSGJxr/xiFgL1F8LEgmXdQR92AWsn/M1jZb7yYKTGcwInkidUanMw4lh
1jiDK9tJQiylXC/jNjrz8+os2zurP6JwoUplMKKWRTHCF4X3revasn7wSDW/9baI34X0149gKuXT
RO9FWQso5T/ETNCOVjcAvLFK2f5c8JPe6KFqZT8Ae6BIAlJMDLwUVmeH0rG3b3+sbtzAXgT6rsql
s6bdxl78oaJf5wf7Boskmw3vgzKMeUMPVa69MuqkcEJuAzeAh7l9I1mD/2rR9SG9HkOXXRTw6oJV
xKhmEdcAaQki5Qv3ryawqvAIbM4myN4NC7Ap0oXahb+e2ai7lbizEUTrPFbtrHn/qXoHUOzM1Yx7
T3pNOjD1J4/LdZAogdGe4nB18yr2LcftqKkDXsMkyOTBWeR5TT8rgSKRWKq26Ipq27eTvIZPe6Zo
zt4YNGiqghqsW+ojKPz0JSY1zaulpzUmxSOF2KXxuyPr+qtbW5FmhldHHSwIkCMMx1Uqc26i2dnv
ddHX040cQjlh+SMZ7JVZwF0bh8AftvXB6tzvTeYxsV+H/j5nxN4mwlu858jCche3XtTdc/WrKLaK
nHO7hg31WdYaUlhvU9MeNtXtQ9yUEYSRgGm1FXcl48G4XKjC471RLb811RwjrJ3rdF95NnVv55QZ
UvyZf/quAIwnT1bHMjNunHl49Cex+3GA/jDkj68bO7Er0FrgL2sVxNYYss/HM62uK1BvlYiwKf6F
gd5ayum5fg20ocofG51NLKnZasbVWDkP4IOsf8Skqd9oIwB+ZV7dfNseapnjpEIGdesmuWRaGvMD
81fkPCLBZQ7NrwWaHKxNfUARoMuDIy3/aVuoAJOu69ePmXGEE4dUTs/TsBLE2Aehyhmsu84AA72V
IIFoeJ6WvPN/TOwu/3Abo4tZq7WnEcw3lR8Uq1kGCO3o/vK8sbdZE3NL8mqfiOPkwndPbjRtDK6a
8FbSNIgGD8oXy1tG99/DKxlyfduX6scC1t6GPqzmBnMA9B9L3zP/sK3Kn4Fbu+9KNqxrKiuj+ImY
sT7W+zZ4aZ53f5loBnf1Om/mdSlC+Xf1vfwrYAbaHWQ/eddsFhCuh6ZxnsUWNMVjNyiL0eHMw5VU
DNz+4T2s3WSEJUDLmbf+PwlM0noaI3eyCfJGDXX2qsz/DiGUtrEFi/OIe3dABLUvPWWYccoHfysZ
1GteDRENpGVnl7kEf//ha3dkmJ5V+PLyocZbVfWazXlbZ3olpRWa1k+1WyJ43ECW8TOa3/GQyQyb
ZwsSzrmyOAn2xK41lNABsx3PqgcZmDp+kA9hLT2BQgXM0AFVMUXGuE/lt8MjTCo3zaJOUMlMwxFd
V2jdjb3jc411yXimzb0lTGC5iHNF+73EQ8tk60HCrsFT0JVR7FSBcy0qckSOJiqcp761xXdk11PE
C9VUXKlc9w+49OBp5FjYv2Vb17/hn/J6h6WlPznOZtQUFhaGw+St655Ocrc75AZTNf4Cf+f1kEFk
7n6OXlOp636bQH+XZSXKfypUZZ22bVGP8eT1Wx03bVT+x3q0bdmdE6171+dUwIegWRBfFdFmHm4z
milp57V6UIifKmSmoi9/O7NfUB3oQu6nYChy5x/qgoUQY+Zz+yt/ooEWLTbanKwPmHqyGCGPbV87
ZDl9HxLaW0ILOQJ3DGViNc1k2nhqtfHOfA5mgYscQtCFUbAx+dcgAi+tzGk1gF2OygVMFfGfg/ay
ChrKWPBAMN9j/8bWpphjKZjdI1PI/FcMeK18j6DM71ddk1WD1iKQKdHCTUaOUreShASwqiRqCPXV
i3a66V5nkJOSGgwrI+NhvoX4zVaVn1n7yToRgW/q8859Br2j3KwmwciFcNXzoXEdMIQvGZkbuWgo
+jv4T8qlDqVTq5y8iFfDfHpg5MsoDU5KTsH3oZpg389LlIvxzyLAzT1S4eDDqjjJ2n/VDsnw0o62
HB+sZoOh9GCasmcDatf9NmR0Zn24JzJfcvabdTM4aUjPHl5bwMj5GaFe310twLyMUqQ2fYbh3ZrA
jJPVvY2USiFmmsEXFsywKBQ5iCAKPwBRRFjlHJK1XHjvHdnTVV68TKspJVWE1fWILHwu2b/CU9V0
gX2jNYzGbYX8lI9b949aZBmPI5Gs74pUvPo4w/4dzxs3CIhNpCLJxAqKib21jX/F3uXNk40yJkhX
xDrtfUR2TIsibl2Z/vveBsmhX8f1rYTeNz+YzunnM3o/kDHdumcoTbeyF87J1EK+VXnufmvu4jZW
QMe2JO+d5raUXAjn5LpqdjyC83DkZWWR6jzwKAJ0Q1W7JtuOOfcqOLRfuX238ZSxZPlq/LbM7gH5
L2gzje4Y/TY0fHdZ5YMG4jP6IY8Ukpq4gklM1KFHl/m33fLQS6A3BGFcIIAuBIeIYOlvtQPnR7lw
n/zw4GRVdLXZ9IqQDeGbW9Wsw4lVK/MzvKSQsazF1eXsqNr5PzmDuEa6tA8+WooCpCCDDhJvgf35
YR7jbAv0eXcGaVEBL2UX/ESV0jKW2D33X8bct0pF5XmC+U7HF8woIy/TrOg0KljR1RIJaYOqa0hg
mQ770QuW4K0oXSQKVYsY4KhqWEEMov1hucgm6szRz/ugP06MStoLINeqO2ceHycZ2rrhsLfqak3s
zeiIAd1cEfeQbybSaSSNNZ+CCcPAPbLCQcTFPoE1bn3TIRByZlaXUz6u0SmLkFe9YwOmgqH/MePZ
Ma0o7hFnd05SACIlqVqXe56yXwr3FLVjS21kmHge2oJG/XEWk+8SADPcIr257voBZiy6SC61qO43
ZyV5RCGR5TWDz3N94Wmo7V/C2W4LStBWgmKD6NXMGQb/aluZAAoz7gofashhdqescbYPPie6BScm
xAkF3zbk0SsZaLVu95b5Y67ue7pTBjjg6Oqfg5OZkk7OZQbUO4PVvmq9M6dH/57rv1bFlvCpHrJe
/yHQL7evkVMZzIvRsMEvs3sQpp8l7JOZgIqCgbhNPdYypnZWb2Pft3Zd91OvvT2/zrkbOMTSaw/8
IznwwbSnNhmh+t1nrEiRx9Iemg+u2Ab4/E6Rw92/2nbwtqI68SkChz7TCYzZYf7F/S8WqGeiiaYF
PtPmtD883AsNcNsGQZBVzCZHNMT4cUmi8n/cncly7NqZnV/F4TkU6JuBB4Uu+0wme3KCYIu+Bzaa
p/eXVyqXJKtKlmd23BM3QrqHzGQS2Nj7X2t9S+q6XQZxLt4vhYWbY2majhkFOr79XacQSV/gnsvS
bjQ5h13XoVuwr7RRniiXdaK0AodIv45v9ZAr6qmRU9v2ozW1oJBiF8clf6PIowEXebYOy6GOzTjP
D3od91SBCqeAK4AzXoo6H457km8anarEM1O2rj4iWRrpi2lhozmkddIvl6mvcexVpVM7t0efeixX
GZBwD3Ryl0Joal2TISkmRCfLoB/BdtpyAEY4TNnF4QTpMCveoKuS4cqcir6KocE3CCiqZdjG7Bfi
sc4heBD8h8Moc8CSrC1bw9jCwWRgDYg2AyBBfd5EE7vV5sHJUkZPu2zMKqPaIoSoZfdxKwLnjswL
XIvLwW4UogGrIbrxKmR5VJklGWVhDc+CWQsd9aLMs2b5Kvua01/I0mbKwx5WetLa4TQPjMl4gBl6
7GvKCiI4BN2RKNge0qUvAlEuJkbQpokctrFJa+AH6Hs7blk9VfRAnsZxByy2yJJy6f16prVg2SSD
iJ00mGStN++jKEqyzkXitLV+h0HMmO8KTZV5VAjem/OgmWk0bTuEFcoTrDZmLgrMs4OY29uboday
5zYfkYFTOZavk7aWvympGJphssn44bEmdLakrf1iAcR+dzDpjm6DrfgxG21nM8vK2m1LVcrfla41
Xuh2cF5pEk4EgZiStqiwoyGRkdhACXRAkkghxZLWQIYr1O0/p0v/pbT+/1kU//+9wnASbv95Yfjx
o+6pBoewNiy77//x3+Eg/a+mcNn6k0lLkCkrcGpMSjn+PYlPavpPMiQKnkQ69V62RR7sL03hqvon
g0g1daQ032C2cIic/aUpXNH+5KDNE0OD83oL99v/ShL/b6NtEnFB6/aP8ndRs6aWUgcQk7PT1wvG
l17+J/kykqR/mwD7j2+t/m20LE9iii5HqWASVBFpUEdMjPS92ER68jXotES9r53COCu97JyULCPv
n1bwk9WVzUCZrikDD6a9A5o3hmlXa+iN8NdOW0IL3G1IVUC7uvJs6PuFtOwPZ8XlrlcKxir9Yicv
Q+TYgaw54rIOQ3Nnl/H0pLUr7V6T2b1RF10/twBPHuzWHn5WsgD+RKwgRuzXmmsmDc6DPaygQeRy
esVvOV94xsLhXMforUVrBIJpMH6bWZVl1Pc0/+2hKd6npqR5da9oD4Yxtp8OQ1O/Toepx0ElK4Dk
0HSoSuqrYau2MPjWEi2exhCj25WYdDnvM0MLViOKvIJtcO6XUKleBhmfkNyTCPKXvHRCiKcMnDBP
fFaNMwYOT2lI/GPa7jJJSYPeXEpadsi09Jzsv+e1zP0xmlN2ETw7dKdmvktxkb4lSG1uW6lviUA4
ClOcTj+VapYdHDqkY7+YtfiHHOn0ocdrmXjCcVCLcms+37ARiNtYUs4Zk2V4dTSh4R1WA2dooxMG
IbDhYMUvZouySSxomb8m5sZvY6qjgA/ZeleVUR5wxjTusc9bPr8+9K0mVR+sLHFG5BvD3jp00XJW
R6FfeAiXTC8tgOqSvARzKuUU2VUtB0/FLne8IYNaAlXxZj7bPZZha5viggWfogz9ryotDeMRipoe
MZzYT+CLMcCoRc9AiN9g/DCORrSJ1NzcilxlViXrEn0HIhdhyQ3yiK/HpHmjFNodZIrxlDYze85V
Y1m1aTl8yFNLcuvZTrf8CNmh03L5OHJkLPzVKErdGxs0I5A68sWAVXQ7atk5zcrSFP3i3xgo8lPk
jS4QyMKULoPtaCfMxe1humLy7PzYSYC+V+bompPdyx5g1+hprZfWmyoOrkQ8qy0mCv0ZKlR8V49q
+p4pa3IyqFC6qJRt9AxZ+3w7F6MaRgS+mQRhLX8yzdn+nPp+rNyBbbEPk7U5xUue/Aoj1f0acBA6
YLPK5LPa2rpbxlnaLQPafjTG+J9AO+GzKczvsteT69hBTm+SMt0wnYRNZ5ftZ28l+iHLmgjPhoHR
tivaq3B446VkZ2Rm8gFctiM52EKbqAupd6cEl5MjRwB+vm9b7/pdKSFuu8QAh9btVEvxGwQi7AIV
e1G6aqwGlCacs8wnuoersywymkDT6X1hm/wqE306suMAUANl+CmVkSeR78tLZpOkqXFevgxqpT85
/RJTtLCOHwLjq8KRwexDk09mL9ZYfjC4Hu9alSYRTVilhL6UkjJqRcOIGDR4jcwTtNQqP8QNj2mr
mpWLvpRae2gg8vOm6Fi4l8g2hUYxSifse0D+hVwK9l+VcHS0baMmN8SR9o6iIOvApcA5quH+Mhdt
vqrYeciU5I72ppQWvjk8GyqvIDCOFkY07viO3FIoWW/mIs1PkcR5Y9bG+XFsLH55zIy9XBSz6Y7j
Ot+MKFDY08VmPCyPgGgJB7Z5rr3KgFdfYz1XNmk396Urus7YjcylwtlMiJpZZX/Q59IKjWYyMDwm
xd7KJMToNJteHTwVPn2NSsgcQTFdsUrTYWFPz9KYjeJ+IOVPx9cwscoBDXhYZ1l+XDSTKRPklxZP
vcIuEouptSsSBg2uLVvzXYYL49gnHe8GVSv+SRYp+9VAyw9+AQE3kCKISFRazsomptLsOqcr5kx5
tbt7zCmG36ZqvBFx1l8yReqv5GLFbhiXYVuNK7DhUUov5JuME93UTmhKQrzgkLTdZY2b5aopMVV8
KxlG0oCzWsv4CxnrseHvoyhEotM7r6wjCjfjpm5c26izD0NRRcfEIsIuSbPAJe103NFllako68yM
fqS0NnH9x0uzWdO84UxdZN0V5ma3a2fdeJizWWyFLtnHTi4WsLS6+qK3Ykm9fC6LpymXxXHFifJO
jfYaIj3RYKws2oUZFFLBJOL16LAQXKkivfkV0y7kV4ulcsrv2Xy8p+minRcrX+CKEDHEWCuMX1PK
5pDwbR4qWek8RpUJR0DPnJu/JT/IJoZl3xlZZhrRZV9Nk0y7gQkgoLmsfEs4ED2pk9nvQazLRKGw
NjwmeT7dJW3S70S/rJ/YNSV/BNp+GucKvzBWhIrES0zIg0fedFCQNDe6ps0swKnDzRqvONTmDpys
nb4obJwC0Xbtw2RYzmeiqiwmXE7JU6nnqk+nPcNzFrP4OCy1OMptuf4IvbccV46jlXZey/GBnkm+
PEXirZ41CUI9xaiSPSzBhP2U+GdKp5iUIb6BEaGsoTNkfFhErErM59V0YcIVsY2ZGucMgYpSKVPI
x5sDcCc4EvAXCUSovdCY/UCJ12QaYCQnMd+wP5K2cVZsew5AONeUFyJSOrlUyPHaOm+ctrSvjZ2m
PMRyBNZmTHb21Kk7TeqKh6mZtZOp1/oeOdUiXbK0TAB48JALSwZsB4Q0AiuuFOC/WkS0szST1150
y7020fDK+YbIM4tMlR+UatIi0rGNc28MWnbVhVI9sja3G+wCGMtnigyIdi6EmyPFwVSISAHY3qhr
+RChaZ0M8LX7nlDm0VqQpSMJRZn9EA7jaBicUwRW1MO2Dw/BMurookZGtjf6bPjC84EzwU6DFkZj
SqgxJ9XjjOZLMmfiC1y4dop6XT+u7HKJghUcuEuhaCt7oGjeYrVAE1PLH1zZqCXR2AdSnnN64kvu
nTwTscf0u2aSYTv3hNiz29mcQrgGKAS56fLSdqW1X2iKIxpjoHKSvTXf9ZhOnHEeEKDA+KPKMlIC
CNB3L8B3MzhGpnzgxl03VZzRZ5AsyX7IHOW3hnSEWax2YOVQTGlho+vGozAt8momLoK3aiZ2Uuu1
HWJuoZglXuJTUVjR1ipQ3VEftNOsOP1uSERf0HphZR7M1gnh31zAVTPKLfYU7EncbyPGcAzucAn0
Tnmm5dI+ap0y37fZpO3yptdfDMqv8BOrzRWvkbF1aqLTG6ORpRfmtANbDmlcN1itnE3C2nE3E0G7
L50iD7GTiMTlmm4fjMSM/VpPyI41PVkyo2n1mHBeVvhRow8UKZniY5gUQB6lOHdsMTasYNFuxa08
sZHU9BBrgrJjiY5eZkWenkHR2Y9y78SPUzSlR+jSwzuT3zaYzMrYYWMml5s35k9kCzYlev8CJSBY
G8JbNfMWv0mLyPDYaFr3aU/hkeBC3dvpwEQTTw21SZRlQS0cpbNtcDsEsQoOXPRG5JHPGJ+yFYiB
1yclTaDgnK6pFuVfRq7GH/hLWmw/9O4xJlbXK1HTMpiw8p5ttXJ+87Vsgfwz3Z1xfpVM9AxzoANI
k5jVWRNPe7dOSnM/RJjpXHgOjAXMalpCbPbimbqw+lmu8WFCMcRIz5GOnPNqZ81XJ5nRqWgXCn67
zkTf6CN12arMJO7Wqi2PkCULXE0CNa8eelEFpTJUnkOodluliCdeVC7EHXFzbtdx7PyxyuwzkuJ0
QI43mblgCdskaqREJOYIZUfoExqT98R8tGtbHJrKsA9Nd/uJrLa0PGXhuINNPf7EbtXdgTYkFDPP
5ndWjPpDArV+O5dIg26uJbUUQGQvr6AT0nOur9S+RxmXE6yN52WJuVW1qbIe2VcR+yOXc6oSFbZZ
gSfyOI2obJVQmTgTUxEUMFHpQryyxuStsSUOVBv1lFfp5W/oFbbXSqKVXQu0VrhMa3lsUIE3klJR
CYQh2fSqaDUDZ9TWR8VJ411PG82dseCUclK1vnblBIzDsRnuTfIEnj/qgFqKlgmvGPt2D9TF2krJ
kB6oPILlYam1tI06pX4sVonQJMc0rzay+OhIJDFVIam/1pj2m9rU2te0MXCPDfA4mjxSvyn+4D7U
K+M8xQldlSybyxqIuSmPVj5PG8Jd40tiJzOP6i4mradad93YNw+kWVLcpEMLPFozqGLU4cWyLsbf
ap1pz+qqZHBzFnVROIXMCd0L1OQk9DUSd7ZB6lT4igZos5ET9J0B7LdHQHTpCKe1LFO105j1zkYH
o+CRGF8qr1+dOBwzgyOoJis3eX7QXhWlpfWK5uXOQ0Vb8BxZpMgikb+hw9bPqP484DJd1lxFJwhX
mwa+QzZ1Buki2Sa4Ulo/2LVpbmrk3GOoWJ3XWFkPhK5lfsszVvxMnRhJE+F4xI1IIIVzq7FZYbP9
Njh9Bne+OQ0dRIMXlXwnnU5Oh7a8GNVjRznobnQi5ymqVYtTaTYsXmvjPGJ5uLkEsABGjKCNEaWS
bAQOJ1O5W3rZ+kJSJj6WKwTHDXa6Z1gARJsmsynvih6dNyamN2FRXlyDK4kN91wOz1qZ2p8xsld3
GBbKmDyBp4yhdmx+wAQt6KlS1Dto3NZjNWToFxhfbT/nXdyiuSzp/RqNx1TNc8waAxsLac74hQxr
fFKpwwCubxpHY7TYSPMs9/PMSc8Qocw3kATZh1IXJGNzw7wHjRX7U0kxOgpXbOy03i7uKGeQNzka
1LetlFrYqGwzXLsSryMSWKmtI6PpbtDokoIygQtBjSgQjNsTVVrWCceefG6YDIb9tFoX1ZC4KnKK
2C6LNiLkdiBNqDpVnoDSdpsZfRpYzNg/0A0lH/H3zrjO66z1JEqMTpPaVXvVwoasU25RTDnVBxnc
J5XrNNsZNZEOo5udHws/4zs5fYzPa7/G+D2F9hg5fU9TUJk/AFMhG2A4ZFsMRYQr2tSzRuL+FyxO
vxliKzkvVFx4EJ3wQ9tG+T5Ro8Cjh72/K/VNeTB5wvs2w3GP/UBxROPKIB8kE+6k1QERL8oV1g79
SjOHAMHRe2FYTbQoP6i8lY0+y2PopI72zIyJJrA0lrZsnB9RIdYHu2p1wDVjH1aiak8V69/toT6G
Xcd+kaeP1eyEQ3NjzLYyWFZNeDEGqDNWbh6FQDXIsWTdm2UAhgj0Th3fEuaybgp95ZVpA8fVarhd
+/YMiKG1qtexjx7oUBTko5TlRBkRpz6eeRl7r6re9qZEoo6yQGYoJsUUyI2KtH5aVv7Uy3kdSNqs
JOFgjtIVcIt0quu+eRGa0v9kUqV/J/ntTbeiJ3NVy1Eo86wKFiJsnkx+gWE3IMqlWVYOJ85+VvoE
HyhLBruC28+tl6I53BQqngVOsSVNJZ0MnAK0yVQOHIUVC+ii1uY72kyE/4BkIKhyiiBFR+M9SmcY
05l7Hlqz2GTZOJ76UhRnwUR79rVJJqMZyfUarmS6ehcPGVK3LbfNXY8Eim+ptPstOxNlz3mcDRdJ
6fJh0PL4LclrBjztIHxuquq+EJbzbZHuQNXE0HokPIOA2DXwi5nKaZTMisLm61uOXxZq9wWFUN2w
x8OskFttIDfKS3xzChpdU+HfGgR43Qp/LE6LOQ5nRlAKj5NF3SuLzpYpr0nms0Gu23utbIwNWRKi
/T2bPsPrBz5WZSZ+GLbo3apb6iqNoJxyWAtVncehP0xWtu0z0AhQueaNXFkszBkHdMAHscqjeYCN
N9/gEbd1ro/clDDbHSdX5+B0SYWpRa6akBF/d9YGyTwOiA8yWy9tCqBnjD6bpgLxGpuJ6dpNCnlO
q2az3INnUH6bNC9e4KEQbUnjXBrcDorTj2mh3boAtNoTFav2nTb2qeLPyVCu31a0Lncis8w6ZAHA
E0lBCOcZkU702GqWybWUpUZ8P1oKMxx1NWhBhDVSMRus9We9aKZdhRPsZnCGkWHS7vUSR2iVCorQ
wVDycg8EK6GWMiEN07SOODctWSmHVmKw6WtqiLDi+YEtDRPjSyrwaOBIoqTIi41qCKs2MhTX6Svz
SdNZIu4iJPxNCXP7yMTBKoNBQ+cu8cFec4HqO5pT/62v/XTA8nYLtPYdRU7WYFShaYrpaTZGyeMY
qT9Nkil922RfNyZK3sks6XRz2YBR60sl2MbSy/oy0Fr+VpHtBZ8iSzeHebleG0UXV0MS8V6+5XTY
v9u0cVHpMnt6pYv7Nq7Tn1IlzJ6vVq66qknnl9Ospt/lEjJ7Cs73A5M0LCKqb6yWHEdNbjMiP0Oq
fH1Imn7AapBStFRUkvTbssAV+I+dam/MVh46JXd+maN6DwsbWtJwnAJV2ssPtVxL5xx/wg4YQI1N
s0cWXmJjfbfnhPvOYtiHy1m6EeJJKquMYTF5LFQvgpOKHlDP6rcR3MMPI0rr1dRFvB2KqvteR0k/
yRh139d4paKI8t+NJU+vhrJikxWZ1h4pRtffa7Vf7pEEgIpZY6nti04qXgAejRuwWDkaOt61NNMU
Tt1NH/dPUdaiZFdFW19w63dfuol9FJ+jOlyIdBS+HLEndVeR6tCj6polVLWfyeMCMcst/TRJqhEI
OQfBsKTbvI8vESYMqtgKn36krYIyMSTRqzqkcLNrGg2tyRYPEd4nCgqJ07m1kBlyNSQzg7THgSY3
hf3C7DzWWblKtEPbxu2M86C2Xyl4XH/FpMxPS1mNe3M2GlTCrho2sVNz+Ro81PaqPNGkzLxv/Ri7
mCVHL/F5OnQocmVmenFiTmp8UZ/Nproep8gnw0h0XlEicsCWs8nMeW03Cu7TxSv5OQKSfll9a66j
DFhnJfAkGSKQSyFIAUeCOpCDRCqD1ZUkXdgKPX6DjFi+dVa8PqiMYe4drjaGE1V8ShMH6w2joc00
SNKm4eQzupnCmYCTE4eZdoF0NCZzUriraY2PoyVnZJEkc0+1iGBcBi4Dtz6GrYUg7qOxsvrFsUmq
rqEUIdXFEhQylQB9Ow/XhUC9RxUc9ivRpl7VVSpicWYFBcW8VxAJUDaSVaL5Q6cgq1M4+0Ri3Jd5
VZ8npqIvmTyM7IdHqdrlGY5DNqnJM0l+7VKStO7CoVa60MTl1bvFUusfeDHaLVzkJcj1gZ6uRLN9
I+k7Ah5/pPQq4OuuPmatzwdWbpVVkDjTI1KXU1qc5SLCuRiPOOFV3TyjBHfbuJ/SgAeCfsQp2xEi
XeTnwpARg+0YTTfCFhR2SCeHYi7La1EPxBiSPOYsrJGnUew6g58j2Z/FwmnUU0y7bzdQsLMNbbHD
D7Zc+zQko5X5uLRiAsyscR9TUtC5WVWZ8loown6sOkgu+6pGUd6RWDNlzyysFIuxbJvPi2VNx5K0
3k5JJnGUer2QPB1blP7aVxPm/VZAsgkVtZ6qHWMl8bQKSabQ0uwfhUyjBwzunIZk3PboXAJ3ThKw
uzcFKUdN+SBBOz4zqYThly7RMQNX8ZKZkXHqhJ4wiSZLEcggBZjTrxjfXEuziU8uSWbZ4WDTtnc7
MQ0O6bK02BK1Z8vMY0fqfYc860M2KmBhdGWIJN/sh+kRJKZyBjYvvVe6hvOkHVYGjWarTw76mlZv
WZXHkfV97V66uTQmEg0qfwOnoaJTFcbwI5CMJn+s9S5SPJ2V9muIFiG7A47xhINLXxugCQGwsH5p
0IoEeh8rCTno0ptNeDFQrSPnWgEyK8Kl7jSxZS2LNjWldPGBv9tMH4uulNG7Ae1ObPse6zWOFWnl
hMuV5dAElxKVYtkuzK4LzPK2WuuTUX6kdPR150QykmSTOKuKpzYZ0DnWyrQokLAUWmiBdMw/UicR
LOIE1zeBYXcc0nRn1ZwdfluK4aVcarHPNv0074bULjWvrVlfLIUGtdAm53df2mxTA7513eIQsXSm
nHbcKRsqhrNwlNGRvLiSlI0sc5OsEsgsmvuWZJvh851DOOwdGC6hFVvmheV9nTmdFxWJ9JSmqnRR
cnIUHlvu+qWy7Gw9EBVq7rumyL5XQi4borDdHY3UdBBxEthQPgiHD0MYHL5lsuaDIakdFp06W3/L
jLIlF9LVwKR4TEjKaER33YYGc/ATZs9BqSAg9WTEVWkF3bxaMvWe0ESXdX2it60gqJM1FiFw8g9b
ayLRhWKVjodCncVjeqtETeTO3MnwWYywj8XgagWbq0U22H8nw7CxKb484bNQaQQiv4rnpgszFSAg
AT0nO5DRaV9IQq077tvq3FhxsgWlVFwRXON94rQMZfC7649NUem/o1yWb8Mkbl2ypkEMS2Mk5d16
ultWlFYFxdCS/CjmLCPYoHY/A6skfYOOg11sUfqHVFGzgMxV6TarARm8MIaHktgDmaBRl1z4H+ND
t4zpPaijxWPsW9+ryawcuK0IsttJeYrNtvQ0amEeC8ALkKty89hr6rKbjRWBbhaql+drEcoJ4RrR
NMavQSLi7MTVgtaxauhvaYxUka12+7yAGIHe3eZ7IWsqHIGF+c6QU/2e5tX0PKSlPbipaLMdpqUb
NKIyP3ANWnjpil4JZ9gGd6nWt2bAnSK9DHmEvTlqxwTuWxyLUJMBIIlaz5h7TPpzPHT0tfZg8y5w
KZKTrd4YRZSYawiIZnsGHsEJgpSCFFRWAVOLeFisuYNmoOnLdBAT+BmPy4hv2qow7tolpBIXN5sc
iGlcPawIiX8zYL+R6MY43deFeKehKrcD5B97r/DtOiyBY4HSbyiLecFPqkC9kFrlu6uU2gd2tT7i
/RVS8Id75F8y0jzWJX/+vym0uKGa/3MDzenj66P+bw//BuD7r1w0t6/5c5+Fgu3FBDUNcVpTNN26
AYunn37AasN/MYjlmpYly6DGNb7mP1w0Kk4ZJENZY/yn6lhR/uKiwWCjyCb0Y0XTTNPkHvpXXDR/
2GVA+MV1dXP7/MXrgmPn77wucU6Fdeu04mAJPYicc15rT+g2U3wLdXMoCZhxvYwinA5DdbypuH/1
Gd39+QX+un3hD4z4P3rdv8Ng473rByjm4kBX2QrqWHmQp/pcxU9KYm/lVvUuxtB9REXjm7Hp9xZt
2fUesXfU79thy1rjAfPxzPWHglzcn1XgLMRXzcsETXnCqmM5tGvm1Cp77JMON5ToMn/+1+9d/aMe
6R+9+b9j3FvOKMosTsQhT3ez/JMZn0X6zl5PXwovq94M5mLNV6X84jcRX4q5TWJ/ne7kbKHg+ews
dxOPH6s4S2/pJ//rNrioV+zAR0U9ngZp35YPzElyhw1LGapQBiJ3QtbokZ729Xv7mzO6uw3qdsxZ
ttWpeu/RQ1w9hDITdhvIfoHhN34fjMHsrz7B8iODHDcO4Ej6qSd5mZ8H1UVyPxF33T6Icjc5Zkd1
wRwd1NELrT+epYZq8ahO55lnaLuLlDezORfFUzXvce1a2lOOhWmSg6l4obMaNCXLUkWUjUTn6PXi
QrzUjkNBsLnYv/fMYfcknoybycLFTqB52J9NZls1fwCxwhiIzsMCXm+mPNlttWu+XGBf1Kx75rbo
HnlBgdOjI1vUmx7kpQzvNYkijK3Dc1vtkYQ1Y6s0W5Pjkb6dxV07XuyYBXAji50mvs168VXJHcW2
BOV5o3mS3lvukwndIfNqZj9bMorNZ+KPT6AljPw+WU/wtEGiMAoJCsfH7UMHSe02Ad7d4ZmDo9lz
0F98vbs4N7E3VPZ1gqBL1IeBUvo2maarTq740L/kr5FVnQMUTmUa0F0UZXBrGN4RazzlfrbgFEOI
gvL2hfpof9JV/FZtej7Y3txJ83Z6SF9ndQhbR3mZTJ4g8bmPNkv/iCrkESwBk9j6EWCbnF+7dEpH
eAWQOyJMEh/UCxNm7TaF4fM5JcFssXMF0skGxk+KrWYdUEG155V/OQGbqRIW7y5dnkeMyFpOt/l+
cJ57EbahGoqg32kBIt+Ts1X3RuiERigHjn+Deemb/LNK/wmkX7lR3P+3O0xHb/pbC97MqDQZbGc8
SA/FXbRv98o2uWhn46Ttq/N8rvbVSbkr/0kvnnJj/v+jV/u7LgDOApRl5LxadRyf23N3Nz/U77AH
NkaQnbtz+bY8VEF3ss/1/+0r3uj2f0WvByINn4HE7EG5yPtobz6vu3aTXPKTebQvxp6T29Hcqi/2
WXv8rxct4C1/W23x77ZGx7l91n/1mgKqrzIrxnjQLm3rEYbHQgEXSnlxzul+3pn74nFGcEfBfl72
yq7dmsEa5ltugX0Xjnv+v7DztV2/r47OF5i/Y3c3XJowPVR3KWAF6s37bRKdSEnNYNwhtkDs81Gu
9SlUiW2pQZwzEfZSmRyxdyNrlAEodAQR5h7qCVvR+KmAEb2ms8/cAfhcu/hMHbJACUiEW6QmvOO5
Dq+gOXB7jAsIec94bY7qBjd7Ox8HcZU7zvthM2wMkMWYOs7OdIj6I9ZklLaidZffhUkpP/YzRsLl
d8aYx6yAGesvJjnmUuWmvMpMhNybxeOjvW/PzuGx3xBp4pRNppfBcX4atpxqoDaPrzSIL3eQOaPw
ZqwyiFrt4x0vcGFwxXAvQIGwfSatkGuhM+ksJeSQhu0Yh7a6acv92P44rL518+sA5f+iKHxAR6t+
Y+ai1tbOtvOXepoO0lsueQYQEvhuG1RcuB8jIPMf+RPm8A6TEgTrwu++4s/1bbJc/GQzW+vP+U6+
4qtj0TrM+bsYGbf4nQa1CeadD861Q4outjKo9AjsW8AF0aMauutXeiaDu4237bPWXh399hzBGsqR
ctsflgMsgekF0edevha75FF7HYPcJUPBLVmc6u3oddxEg//N6N43QxL9F+eOT1+ZWB5DZ/Di1hNc
K6rfsPaSHtlpfhHmm2rLCTxYXd1bQ/U6Me7y7ADzT5Cf8XrLXnOECBI6F/k3uTvEfuZ2Xurzi3In
Xj7zcF69tgEJ/Gez4OJzFT/TXD2YTjz0dlYQhVAw9vyIzQ7jGklALn6fJzdUu5flopzj9z7fDM41
hp+4PPfcB/FjxXmnLlDuTW+pPuUf59DeN2/dGxdBy5880LNNt/pdvyV6qzOw84ygK11Oor8ys44g
fSoOJpAeW+yIVQyPtDt4yYUAsFs/gTXiS/kGZuWhvyj38vJgM/G+ync2E4Dq3rBD7V7eSdfuIzsb
1/ZVuS4X+ygFrNCBdlSD1sOM6Q9u5q/uo+nBlLqXXrG3HW8fpuShvO/fh53D3yYO5FV+FSZhfsIn
4r4BgwrHRzMcNkmAlyp8m72vObDD5Zh/M/ZI34aP9K44Rw/jK34wpH0Dg8hdvif5evtuJOf3655n
lk9UjrLwj1zbDKmf0Q/Q+oyq+ylQPiEe0vgc5Karmwd6Vdxm0VF9uD09fWV74ZrLPdfdzDOYcJjO
bs51XCesQkQMhgPf5BHqV/nGHzzY5uSxU/QU0HbYXcywf2hOJhG5ZcMcrvSlTX3kTmR6Tjo7aBLO
30do/ef4mkrP9Tts2aNg2AmitPSn34lqDGe3cOGrkMg3lObKNCpo4eyEBDOM3svfydducS2FGbsl
c6e8KC/aVg+GnW649qbod9gEz4yWz+2ZKNKzdFjvpqv4Ug2X5FyfeF3rc0ei1CZcyWiQhEK/YNyV
V9VksAiDyK2STQu9uNilsgcVPoVc6Rzt/DD+T+rOo8dyJL2if2WgtdggGcEgCUizeN5mPpd2Q6Qr
eu/563VeT2ugHmAEzVLLQnV2Zb4MBj9z77ksotpFPZwtsanq/dScTEIBdCTF9QxMj50szAnC4cOA
emk9GMt+2BUv2TXe+/sG4+QuL55N462wP934XWkv9qs/xW9slzdsJL0QIieM9Prmj7/gXGbRMnpK
zsnQ3Oos+WTTsWyg8yMaQUTM97GJjgOZy59uMBuUs2R7wdADWkHwrb12N5iEL11SpPO8LO/j8YON
BLEw8Taad94cv/h4Vv6kP86bfTFP+ml8TKdh1lLvYfL9aj78t+bSnf3XEq5I36wZzi3NoUSRBCeF
mtBctmW5SZq5F777ydrKWGRR5heIfecYW2W1DWIwIouQEqq64LybN1fnp/nGb0vVzCCRXPb2oXmU
b+pKkdOOr1JTW3D+rLtMCOmwlbgjwNuMH2H42HVrv9u6JjEVK3nJv8GedciSWetcnWe9+4zr79HY
aq/pc/MqzzonrrNmJTkHFLdYCt1P7OiCFT+fzz3gIJ0XAZz256ldeaiiC9zOfIZUn/hA7W44FJTC
uKCObv0t3DlmVVDYRY+DFh/kNngqEpD8iH2aF7mwj+Ahp3EWcm1zyVrzkhQy95Iaq8zbi+ZUGqsC
4xxKE31Z7ame2WKqA5iVx/LqrVAlBc+g99HdJOiW23k2zotxwSqiKSj14PXA9GREuPBhXXZ7ApjA
ivZyOTBRTTlhDM/feLvxo3kHuXDP3pf/fRdkQx8jheY0pm+KHVTQrpJxro3bTq5A94Dzocrs/bUu
GIPOBBeEmKGAo8lA32VcJvdsNXtsYdxz/E6jX/C74pN5YLbO2Ss2QfUhxD7xDqn8RF7s0QBaW2YZ
9HZG9RRWmO8ADbr9JkYnAmAfD+RAqsbCMvYCl2DyaeB/ViavZ5UCC54H8XPKMF0NJE3ceG3aFDDN
irj0Z+7GMyaNmqde24v2wWof4rNchpf4w3osXkX+noC8m+Uv4TV/FE/e5M+M5pkVYL6tF8PFeD9x
Jy2befEULvJyWZR0WnCrAyyaYEziJYsYy5/j/cR2BdvF6RuEjrB7epIMXvCL7X3DmOldN9e3I2+9
NZ7IE4ifZNyMn35+Nq8WtmrIJ0AhwO3d2ispDQhonBfjqN/KE9qZYpqz0afrGIDtjrPh3H+JkWti
xqErw2WXbNEaVPN2xYGMv/Llfbc4ly/2zVnVp4RwjjVOYwwbOOPia/PusLPVV2yR3GJvy1tV7IG0
oQRjG8l6tt5Em3RRfkoMv0/gk5x9e83OyY8Gj+/ICWcTe+e+o4T7DH9FB0AkCFrYDT8Fh/jFewBL
oAmmUHPD37Bwnb7LF5eaDDFHcS9sTBNyPtorMkpmTMmrlX7h1+zcly3zf0fvDSvJi7t96EU9yvlx
prdio5zorL0ybX9CYs4bIAali/YQ/tpDVB818pe8XUW7VNfP5rAgk6JY9VqHLTEj/2Kh6/26wMkr
tTej/GiTZNm36TFBGUo77RqvsOOWQ/7r9/L7XxqL/d/8ZQ8f+H5/5f84Pbv/S195MVbkdDT1X3//
a/8nX3w0H3/6w/J3J9e5/UEv+1O3SfPX/+Ar//gv/69/+cck6zYWP//5b195m2HuvPz4Yf6n0Fbz
bvv654OxKzjovyxbol6bsP2Tx+z3L/zbdExT5m+utMhFs1zTJn37bj/723hMU+I3nGRkfGH3ReSK
l+zv8zHD/g0UhmW6jjKkdR+e/X0+xl9JxUBLN/gv7jGtxr8yHzP/3IhaiJEV6F3LUJYrHKnMf7Cb
paE2xlFmYOEoUc6OtjeXwwcoY9T4TIPmMNgW4W4UVfiS9Kk1TzR1NTEimTLVIbPTaJS9fDV6h9Xj
ZH/6CXsEmCcno2eP0+bagvDRqwlRYI2E+5z307yJonH+rx++/9W2+D/P1l8fu5+qaaufvxw/ivov
qzb75heYZ/8PDqRhYRL85wfymJMLlIQffx7U8iX/Pah1f8NIbQJZ+fs49m8nkUhiWwqi4IRpmIxk
FcPSPwa1FtNY6ZJbbij7DyPkH3NaafxmOcxVHUa8LlZ1af9L55Aw9D8NKWDHCl2R4KcwhvFdEJv4
5zbeazSUa7qdHgMZwNiwJYknc/BPsBFLPa77Y00KTygWqihZrz8PhM8zBoQ/y2KqdkyteIrgDOo/
KjAc5xEgAUERrRr7T5Qdqf0Ru16ub9BfSfWBmqE3ZnkpCDqOcHlPO6AKRXuC2xRn+NxltahBSXJj
N4mHcDTSe1xpyG98JFqVgbQxFgSsIalTNSJhLbwltSXmUJ/69FbX8HdOCg9TetBcmVwQMCmdIK0J
2YKfxfUZ3KN8hrQUabvRtaIcAVAkUuieQ1tvSLqw2LPEWkoP0gIhEcYs6+s0PBp+BS1ZsS9nze8C
YSuxDw00zEMb+VfSPNl5zXooQt+qwKpiRgbIT9B3zOjY1XfUHkFPQFxnJNi+sqzJjjVwMJrozsoF
MA4kVaBFgGSpPVoKHUdolKfNK7oG034gXSkMtmZl5fXGNwqz/mZoXvhbyBKkzGhtn7z7U4FMIg61
/tHIBS2Akwd2+ATqPF+kugWG0XSwgyvZ1+vWqsH6pw140yky5a3XG7tcYQnFECKTZMuCh8Wf41sF
cA1MMJk5j7xeA2FrAej4CRFdUrhnMhsWGUlQzcxPa6B/5FyYSJ1U6FgOh6Iq3dU9ceTBb1pUpylL
DHFAVRSBERgCMnKWBXbM+5wXMDn1QshGy4OSUcEOyTMQjAtEUlZ9xiRUeDuJex4RQmlqG3uIaOL7
nCaAk8c0KbnrkEx7iGW5hAyhtdcUpe24bh07pEmEu55XJ8spfOR3Virvh6Xp8IovwMoQyIjsNp2o
+Wun7puHxEmN+KUUaJnnTumB977f3M7GCVTg6gAuWsf5hkQXS3I6omG0aMXjYpx1Pdmm2IXYQeKb
Si17gbGv6Sk4nOYwGV0v3wxOgnjp0QijHciqFPdhNyD+Z2xqhFaGNDw2xRO6OJ2uCyq8WrieTXdl
dZmXbpEP9sEJaocgQTCOKw3yfpda+F8y3xjepUBejTyBGL9r06ZUi2PmkALjKt/zocFLNO29Pg32
xvVCJAz4MuBsD5YZ0gbqGaEFOEmKft7hQUFHJKZKM14rp8WsTKSQy4DF4CcfF0NSI/ae+WYio6Nu
VyjpCLHznTFdkKsOQlPhpdBAFBVIeIKFtORQkUWdAfoniipuaykApQ5cBbMgry33xe10F0Mjfqxw
/LGDIbc+G1v27MEBWse6MYuqGATcTC87qyFBOy+s58Jhzw+JfHSdmOlOrDz7GGAI0hyo3dCLV0V6
13zvwvYOft61mq1SZAeIT6yrmkJnWA9jX4n3Qoy018JFqTi3wT+rmwdMjd7YaGBlN6nbJU8dgj1o
tpmow2WCKQOw29R4F0+3KE6l6ckUL4+OdtYTqOD2LrRthhajFTLbEJrtnvwcRtS8j8hlhBmLC7sZ
pYYCK9BS5LgYYOc1lIqSxYSUt1TLHJ6eLIzo8kLdwnph16F4VU4+cjFaYVWu2xEr4CthHlpOCoIu
aay9YnxVZLqE63LA1Hkr83GkZ0K42s8IGpOvaQ7LvhyMYSvjwK32Xkw8Uz3UwIIFdKRDb/FLraKS
ZjzzQ99aqxwUejwjblYrqVzD7gLRK38tfX96EHmYzQwMjnsrkd1j7ebIH+9qjkeJipiBFLMuAj1C
gjZbg04vKLB6IvzQ3vxJa97imp4Umo9wGYVVttj0vXK+dTCuzGf42pmOdpPups52qjcYdBV4RByj
8B4huCKeQTnrPzuj7dM/JGzCyDAol+Ewxefe6NMfYo+mV88IkYFDuh2LFcLvAbn5VKHg8DjEAtmV
WSCTCgbEa+PIVpxGtrKOWNrzz1iL9dd4QNjJ6LVEtU4m8ng1EXQdFQvwGb7bsdiOGRoWhN8Sgr9X
t/Ck58QFOA1etTpgJ1J4mjqSB9rmj4oS9pobrpls877W+V9Z4jKKMlh5JgrkFigXg7KsgDI+5ikt
tA6t9KRPyS2OWz6SUcNP4jeGgwTkd64gKAFSuahQ+3lQaTXx4RqkQsVev3kZyz5+9i2wIEt+Bn3u
uTDY574vi2NZGONbmo3ltoex/ejrDveCj6Yv9Y3gMjSJtiO5wj8gk+H+AWm0x9BReVcpO20/EtMF
6EbjA/GtClI+5qdk23uGWa/xszJ9iDML8vootDdUZIxrW+megD2jiEsa59j3wbirYqQoQU3ADllL
8tVBMYopYiyrPTbuiZ+grp86XNUzVY3a0YGpMzd7y9wr2Vxr9OMcMjOG4DE6BjvAGh0zcDxmom2l
c5ZRJfSEmnwrrdiEkQb3ufbjc2XX0TXGI7UhuIFxm9CYD7cVI0k04M4rMrbkzRwRX+iO5OyAgtl5
Y+G/6RMqm1k79Q/mkIx7r+8KXNp9spUJL5De9sOdYyMODUlUYg9sYtTS7aTNsYGT24hU1r4oIoyg
C6kS0Yc9qVldtSwlbSRts1gO0YeMHIl7EXrzTE8rzaXDbjmhie5ekYJHOFgRB0GUdPZ9NJWbNhuZ
1DdT/BRqHaGfqcck3I7cB9XjbAUBY3x4CPtmPUDvK/FHOhFrXey+msDXaaF948HGwLEFedrMZTMR
L5sL94FEOOfDx4cbJ7CdC6+xz1hZ5ZpMg3ZfpCY7Mlt3z5XuxhcvZPADlYy5amdq4rETefqQhGVA
gktyKkOJn5NSk1EESHtM1zTHBlSHNrNdfKxBtucyJpkLrecaPYu+wjAFOAwDyT4yCBlBVFI6ezcP
ws1gd/atNnzSMJBJHgaZ2mct8tIXE3XMzuVYcl2yl8mn+CQz0LwFibcrlUv54k8N4Agd3CTRWOyk
dNO45fn0MA6S0Q4eX1bAcLCPyqUkbfADRkYBgbqUb1bTfQWAmte+Et7KTiKk6QZDM7CooAt1/6sB
1XBzKowaIa/VTZRGCfftaC7rAh8lIqhd0oT6oWhYbbkiPY3w03Bl0fqDQXiwBZENpcaKdHK8Yl3b
fX7AI3r3QwT35UJZ+uGJMyHYXofCTda2ZyhxyqO4epCt5/9I243eRd7mFzKOSqKfmnzTqWA8RN5Q
MCfibTFw2TlYKFOced/ZZFTPpcTcrlvS5cPXTxmUJn7iob465p3TyU2zgKO/Us4UbECZQ9NLGYGm
U29D9HXTdzGJ/s6yQCkHcFVGJ59QOQI2GtmcC2rCg/CUtc+nFtsfHxE7dBDqVplUFrTQoHMYW1bu
HjnZtM2Q3TJzUk/UvdGpqWEuxV2bBBsxQOOYQckYYSIT0Ww2XX4ELkWSdcSJJVoA9QuKqE7Azhw8
uLoEV/q5nYG7Cn5pmmrWExSjewDvaF2bqA6Abnaa9tEidNl7Sd0+VAJSGaCvol3xfmVXAHz1KxhR
ckhHT+GDVeUTx9qZV4OjqEgRqmSj4S5SNNG0QzW6hME2H2oVkTwzsOFpBj8/5ha1m0U5tM4jOJlm
QA8Qxm6E4cJkfS3oWtYBgrMZ/RBVISkpMz/AdVgFLSL/IHT2dRGHLx3EXips11thrcuOA89cNZgM
ajNZbzWSr1eoQGvsPoI5oT7hkkMD6tGB0FjMNFNZ735XejgS4nY/Su6YoevMN2wC3VavM94dKksX
uCmyX7DEH6D5jYiBx+qYZkmzCGyCRE3ZpiunrIe9MZWPjTSMS2GhFZRJbG9Td3JeVVA/ZQHsKDST
aA+DhI3I5OjeotSyQ07ptfVFhmBOd7M10P0MY52Hd3JygrWLpuFqyPK1jVMoCSaVfVtX2JLTlgtn
yCKexypb1MEgZvRa1cX3o2RjkXCKPAXnKDyA+qHEFs6H1HvjogJAPu9R60JuJPPI9N1uVxcsSxsi
gV/bvnkv3SDZW3GowIilioc8e2uwCFAVTvraJfIrmTmAsPsFYRj6ohFTsYpU5xxA9Bv7IEQ42BkI
IMCfsamJOcRmZF5j1yluWYhK1EcK/Mr1+57hbFr7YYqXQVHbaAaBOCWUY9U4GN9V/cEBGzc61eFS
jTK/jHlhE6rJZ10JpviD8uKT4YKSabssPco2kAuKAYCwQ3GVmL/RRMtxZzWECenVvf9NpfyVCDbT
k4EXcpyYeOsj89C0q0kt0niN2wObFOphmIFcYDO/tKJ9liQEYkdi2owTW556RM4+E2YKrR6XwUPf
ZxA6sZF5Kwd67s4An8YmdMJal+AlJObLrkhObDAM20NxdIo+3ma16pciccsrXT6BTZQZ92Pdp7RG
bDuHYDyLqPDPfu5oV2Becj2hMd43OtkCMC7vBkfuUtzr1VOtBe6H2/bFOczpE+lQaZGxVOZzZyRS
HgNGjHXcZuKqN8G1sL2Y7WHSXsEBftXSxW1kFoBpIr/M21kewq2zoODxYQFufwT4xvjd9YcLnHSw
bY6ItkSqZE80u93b6Iz6yYMHt49lIZasfNLHOlDRDibBMEvuAZ3cDum6zob2wYZEwjZgeJH0BS9u
HgbvjomzEvmDveTRREvAK2bpqzrZAX6U5zxvbzn2JaOKyarromHv6kP5Eatu2vGaaTeGXsi3sGWr
e2cnP/pdPjwXPCwvRSdcWo6Kqi4IWmIsKu25JHdsGVp1ckQOTFogffSHCigInBHtPOLLY2fLbp2P
yt+raWBZoNNoZ04Q74RtY3RLrXM6RJKdZENsY2oSHOchRapFrl7pUIbj0BkkyQgYu+uGe3hXkImC
6r66TS5LvMkyuTt9cDvhgMvCbYL9QBD2ocGnuW3jgmnHPfubCJp2UfjCW7iZ8dAZtbcM7OmpEFm5
bDLf5JZinBBWzSMXdv8zVYpwF8MvMEX4wtlig75ndYMskdIytvbQnGTSGmvblN1zCBd0aRT3l4py
BwieJFuGTluuPUxBt9xVZ/LhjHmQmf6WSKdhBibFmQuHPOGwgJiBU9k4ugai6bynr9d0vT1Vtg2l
L4os1Cb96KbzwKgUOmS/rEhGShLShcSDncNxrYhGWipD/yh1z9/4TgiHnN/EzIw6tYmqsNpgYEJ2
UCIUxBmSbXmft3s8F+N5go5w9py42kPmoPc0REWhEVg7fvhsl9aFM7NEUVJ4mjecMmLp6u0uNGIb
8a3e3vB6J2y2Qu2GFz+96Dp2SQDYUGz9Ur738TjNswIaWJh5MDukWdvsOFS4KR3ff6wTwv0wan7j
Swz2WGdHiOdk95m0uz8kEoq7eS/GQMyAcJekVY9WmaJtkZNnsWRoCV6LZ3F/d4lRbbby1XSm4iOZ
SpazDmacBXObmpxYVZ6qqkBWQBsEt9SO7+vgUPob28eaQ+6J+tSJL2G9pllLsIaK8gbTogp71M7l
WHU7TIX6vAEgudBx18xpXbMdJpn2JY2qOzi3V6c6KI11YmDPZebvPfNKJu1cqPgjEh6awwlfYY4g
llo+j/ZonQEX6R5qxRAFdukIjHd6iyKHCpiG0cqSAwyqbi97BW4KSBHCnUnb9UZ0RFjQsfBQHjK8
qb+zyjOiQX3C3aGS6MQCeny+NeFdAMz9O+PCX9VAl5aJwcQO4YubnsIhNFgv39kbUY2ZWwnrowoK
4+D0JLGVQ0EPnU8CVbXLcxtGZfZK2u541Is23piVruEVK5uThTHpOI4ZT+qQYSjIxgwTEf7IGnPf
+yiD0SU/zWbN2Tjj40BYwQuBkfhiSAK6SRLFzBncnOqYIDDFnhCS3DOKcc0LBA0fktNvBZXRmzVp
KggpY7VPztJwqSPn27PN6ZAOU781A8YyswJC+tpOfWcVkr0KrCAkvJb2/qgqhAfgOLqVlqX9Uvma
UzHP6UtMRF7mLCOhaWdmpszBcKifrWgMrwFs+BlTZ2utN3KCzJGpcB6lOuljSkDZIpLr3IPf3mum
7lwCME0HN1ZQ5m3E9z1e4VnhdlivNRKRVk3G29CNenzS9O2roejA1qv8LsOMMOQ2wJHqCB+UCeuC
YItS8OYzBcs9lRkx/SnIWqbz7Tp2mv7JQLWPM0EILIye04JZbgPvjPV4XGpNMKGscu9jzpjQH95J
mJa+c4377z7bZTbBQAcjBT6EYEEeNJSANm+ruWAVteisOzAA6NiVMfxQbmpnQJXG40uwQqQna9On
rZ3MtNn6UeDTHAXV0kzbcFqNdld/qlTd6+ehNT60uglusKiJj+VN0z8FZGwwisqdNWQ5TBIG+lTd
KkgwlbhB7ph4hj/eYJGZCuYnQi01fvR+Yj60PfWmOUoqSs0Zrk6rJ8uUnIifHNPdtx4akm/DNt4R
bmv3p6Y7S1W4B9BZmkHjjlfGUYH17Od06tBoxaNe2h0Sj8HfKqUxHm8lA2NDJ7GJUFWxBoSMD7pW
Fdmp9dlJcnslOZ30qRZBeQqAufLM91SRqVSEFB2ElGcvdTfgt8CqN09L4gebcjrg56Q/gQXDmJEo
C7IjN5S2P07YHrQIOBVToy+nah9gf8c49OzKOE2ikChUDTh3cT+tgijW0d9N8YKps7kjGg+HHOdx
Rl2Aem8k2Bb2CqMF51kOXOgDL1dqluIsw3xXhPcXRaKdTeyQM4rXW6cQQyEG933trc4FlRMhXW9p
VH77kJ8YVjgGFUgEOl6a6eNoFOgUJJ84ZUQ5kwwzEY+I5oqvGX2FmzvJvPdiZHrAx1da3tDyqpi+
SqXFryYxkpcpCjemxaWpsA0tAghj2y4N0GHnYUjbn4kKGYplfIwl1wWNubXm2r4OknmEIFtjwTDt
ODUldaBeg+Elb+kcdrh0YlySnGT9tcr84bkMRLOodCIGGZgHpP0x6ai0KTxVfVAcfMvyjsoRalka
8sIM/alEfLAqNO3JGnHLeE6J0gRaIc9TCBN4cE4EGuwx5g0PjG0cThq96NB2x9iuk69GciG2djGA
aGeigJmJNgib0rbw6UjNkVglOfTdsiFV5eJEsfNuGPCoe9OlcsPqvx3ioX4XnYlY3zNNWm0C18BG
ZFcRk5kyjXG91auyX0mavY035dqdI2OuWJm4J+Ub6Ors1JuR6mM/ZpZ7D2fo6ouOBRq9SNRfcslD
2U+OMQuk3zx7EWokWqHkpY/vl6yMYRalRs90zUoNgcgIQsws1HiIS9OsN/oIUBdqe7+OCghgs/YO
9g4D+e4YDFjzEU1O3xCqXhqZ9lkzEjgD6KogYHCAW+BQu1wv6pMv02ld+2N0dDyrv/mGq63vTjWk
2yJkijYqsQK8+ft9TnJ26Uan3gnaJd6zagNa2rqxiMrXBQO7XSPscNO4CutObVnb1GAY7OXxoVe1
vx4cJtIyxzFt6Kl3qJJ+2rUdxWTGj/UzOTYCUSy7cJDtesamCRao4bswhbXoMuQB91rUqhWoQu8J
KwKT2qhEezYGyK+MqepvNmplVHtgefd1Ihp6iY4nAXsiUr/C4D72pHXsEmvUedH1aNgIBxuR8hu4
OutOIcOMCkVtB/PQZFlzZAnG0IWAs4cktkx/WeBRRqRav9mNAIWDyV/gZE+gAPBWWcqBKZLeDYy5
69Y+6cLhcsAXkxEo60aAsYsj2RDM4sABSjO+egC8TlbtGXsGEh7ZYhj+NsRrhA/MdYl+Ldvw1hSQ
Kyu4TlxiGmkLwinhWLRM12ciC29h11xbL0kfc9g9+M4N6qPa8Ki1kwEaoW8x3YTgkfPWH/N1F7Zy
5jZJfry7zzYI4Ojg2VMdnS7NTm7jyA8z0Jh4MvIYLhEZ86CMHUJss77bEKZsH9i6pFSArWAy6waf
2th+ZHEJJdQUQfXMYCry565QwWOjkApasNp2RcGrkBwxWEBxDugCv3zFRVa4i0k3yfQwLYREDH/J
5e4jCFsdGiKfSmjjlOYZ4kn/VaakSI2dqzE9q15dk2ZkplslWZ9t/Um8c7+lvRsZRlIk2W5C2iN7
38LKj+gxjO0U20gAQYKTUyymcVia5CShguQfYnhTVYC2if3tJ7wB2R3tzMvPK4ozS+X0EpU+9b8b
S3GjsVcS8luuXsYIQ2U4L/0uy+c1r00DsdtghXPTBIP7lTYtExXN7NnBOFZkA2CxAa++ZmWbsZMd
K1luyN4oaLAgjtVLqw3NL8gHLkvaxvS6kwTFRb69Z16gGpqQqFK7B5KRG4SFDxYAq7kbWo1+RzIA
0DcTUq793hSXuimTfFWTxvCUV7zhmVTmgMWGMTuxictW+aD8ncYazN+GZRY26L/AoS3ID3LesTiS
LcVunT9nLfFXvHuIVuMX/dI2PnrnSXN2TMfaM1cm8wXDQSKqgVhAQlYmV22sgy8EM2eYmvbnyHJo
aQbQlKrMOVUcpJmRhU6yqNl1XMJUAdLwdG88GPlUsAs3anHTTJPAnIlE0m2RVLI9WImX/+SZ7M96
Z/HUd3Rs/VbzbOtcxb58DYNe6Ns2KqJzRAOLiI1YFDS3iUNk3+Tm3YOEvjbtdAZM7i2WTsVUJ+Bu
+BASru28J2esXkqXcGjiqVgrcP/SvsLj5UNsmaAFvLplXDzUQaMxkcKbeAUVbylyx6TePQVuXWnb
pJF+8NVosqVJ0zg9FnQXWpQ6/wUwTUYbJflcJ2F2j93oh2CGKM02RldnbyMvrxU0QtSNaWMhHc0z
rFJZ34aESoRhx+RUw0irNGvFBwa5WdMrBIuAclRifsueC/1+JVoV4S/0feXG0UrrwaJV2A5N335S
8pJFJqr7lrlOFrKPmwWMCvR7VlxBK2JanE+9vgHHQ5p3SBxHhQZorndi/OXyIrimJpykObIC9eRY
tjzHFNVfOtSj29T3zotOkh9Y5NBW8B7Y5BL1FxxaEw4KcEbvK7cKyDdESXBztaJfjyWrWlbvFuiJ
OikPilBjpl4lk9+Zw6j5aHe9+O7qMt10JcupuK9fZNdymYpyZ+UlFOE6rctbM5CzDXuBaNYg0Rd1
fS+vetN8y3NkTkWd70NlkHceWQ3SW6c7jV7AnCf0qXa5oQnoCig2zahhJFz1aqd7nbMuMx7ZvqPq
TTlFc7IW8jOx1OYm0FR+hJHJEdYIVwIU0mQLZSBbMKkMjiFP5Ta1jZdkCMz3UpnGZ6Q4P7GWB7cB
vu2DWyGoLFx2KWVGMhWhgEAKpyi+2XE3bdnNXCm7TdwZhIyCQSFcICbE5oh5ni1W243OHiOzs+H0
21dUb/qTQil9dnLAjnlGdOkszES+aLUCt7/foWEgrxPkbGTrD6hmBL68vHtxijq++eTaHHXM2Qtk
D/kRJuwTN5J5a0rQby2xHQgcG3pWkzAsdobiHuoZ3RN6zaZHsMF4elJWjtmv3em9bV+1hLDxsZsu
Xql/w+ju/VkTMnQwmLbuMn1qadEsl/ViaCytfPQWEyOKOc9uhiqEQVzJ1m2mGzrRtEZGPI7tbGpd
BdsYxAMdtyjVauLymg9cus9x702rxs6/Jt/kyuBy9GdOp8wLeW35nJi//AaizgaH1OGTobS5P3Rx
8lDmiAGUCgrIWILHyxcU+35PpHhZBcGxMkpzyWDpsyLymzI0IiErcaqB3PeO5e6IWQXff73h8TI3
rKoteFgU8QkHkQTFybmMDow4cDFnXyq8gKJtn4MkCX81+WCA2hOkrLndYB6bosw/B2Ltrz1XAPpS
17h1WdP9Qqcw/Crd3N6kWkQmMytxKVqYxro3HDSTx4xwq4tvGqfIbq2n0PWWvBVACZsi2caei/4W
sa1jlkhg+R7CdaZVxSOrKDAbFvoToYl45vWTeUGlh10sGb5gT3905E7ppKK52WZK4psiIRQPZF2e
mFvCvwD8Ht682jj4DlyBpST2aO8OA7L2UuZidZ/CzjSbFWvI+3NTmRmW/s6u2QYP7AKGoUf4IAF3
xSIP9rEfvTpBEIBmj6PmOcb6jQkvtm4cDfSxpYzBECu1IVQY42BX8i11k31o0Y8x9LNM8N8TjowU
kbEOaKeadSn4rVnpQjg16cqPrnTFqUyjtdPU1WIUev/BqdcWExXaNcq7eNm4KE4CYtEImCUfwsop
P4y2kR8DO4ONEoT0sgAy8NmzMr/6WhxcWRX1N4sZ/TasPRwgTUeFUMZYsCyAbbglAem/5KwSiO1w
X/XaUzvbc+W+yoFTa7Ef/DD9YB4bEM9izHkJZSxX8t4KvnOZ4tXxwnTKDk4nyemIq21u8MweJj6M
x0Hzp/qACketELiO8aqGyQRxL4zmGnvWBaeMdVU9lVdOi/cGspN46aAJxGPVqoZxnjRZ3GuQKel8
knYD7cLeGnfYb6xJtdEUqVXwd5uDUmEbPqdAz3b65N+DpyprHZP4tqxdEwNj01THzCAnc12xbhkX
Yalnxo7AukASpFb0PgCvWOL5ZWEakbht6tqwm0qUGys2JPgSlD0diENEem/AKutWzaRE+BbpTLOx
r2pD2K8bUv2aX6nT4kH1DNRNs35MyuhMNrbZYFwtrZudo8pbyGBqDX5LNDX6syRK0zkbNlz5gwZb
hE6d5W4XLt1UhxnK2Irsjl3uD5Z260VoOcc2RnW0l6kAGS20BANNFQdp89mMpvwv9s5kx3EkW9Ov
Uqh1s0AaJ+PiLlqi5JJ8Dg+PaUN4RGRwnmc+fX/0KHS56GoJGcAF7qJzkZWJQobJjMfMjp3zD8o9
WLLEf6SV2yPdURpG82M0nC4GBhYibvtlUkoPmo8mkQuFakBdXs1WHXZ3dvDiFKoW/wqUXvE2NH3p
wybxtDPJYA+tWU7oZRSUNfCDSxEVqae7TAzTWpVQAUKKy0/UYybA+UALr/HPG+/QuJK7QNZVsB89
rEncRgM9MziFv9FKRMG9FhpGF6qO26qG99SARs/QnoVkhMuwFt9EtMp/UUuqvtmomr+YipnYFM+E
FbtZNA5/UaEYf05Frx0a+P8vnaY39qFP8wIdxJHH1jbDotw4DHlJzI21iQpnGCjrIocpY4OMomXj
oWMMVE1Rr1KzH39ZAc+lwTA8jusRo0F0bDrH3CD4DbdoAKi8bSRvotRvi53JXTJs0rwyuQpb2g0f
GtUTv+RgdfsKpbJdPODFgTVdNXqUKABi5qsJO2X70cTtq8FHUqDDsaYpYY73Zljkvtuk2Fpggjf0
ofjSlshSoi6mxUP4E9BnQDVNWFHVdh+V2MqTeySPVR9QnD7abflQIEmqwNtMjAQkVyLL1r5rQjRj
DtJxYmfrF31Iii1l034wRKHqEfBC1YREAk7Ep+QftB6ouI0dhPnV6A/JZ7sStXSboh1q10a67I6S
dl8rPKEw5v0Q6FWztjwsnvGk+prlE9pDvT/bQusOVaTRReyYRvMmH43U/8zhmMSf65rHl6oadbLD
QA/1FkytPNyYOwclWp71dgNMI8l97kxF1/1m08m86u4jfFzjj2CI9AbqSuF1ysM/ZyTyfwM/4CyQ
+38iS0CcBWU/8zT66+c//nf18v0fmzSsXpq/jrkC83/+G6BtWv/Sparb0hYAdsCAoh3xG6BtgrVG
G8XAV0bMHIKZmPBvgLaw/kVXxASGbQPS1hyNP+4/ShqAEqzZV9ixQfqbzt9BaPPnvOGQkw2ZNgVo
3GRMy0bS0F5wyS1sGktOZ6RQhey2MU+hfYgo/eo1Tn5TNE7oZhxzuH+PYuiGg9o6+lOatpDPkHof
6kXVCleoJk3ovNe/KW2bz6XV8AbvGWVVdthvTNxfn5I+yn+H6f9z+AUGfZ4kQHj+sqFe6DhXHGPQ
kynEO4A+uctrUSWJUHPMTALd1StS1fMzPebkv86UoQyYH4LvDQLoeCgdqJMQCt2bBJAyJbWPvQVz
KY0wIKWnji2UQoe6EeHX88Oe+IysL2h9PiL/oC/4HiCbOeNThRkGQJ1TpOO3hUd77vwox6yS35Mz
JV8RSS86CXBUjij5dDYsAEZ4PagYKd7QEMi+KYyLtmtq3KhgCn+cH+81Lv6jcPA6IPuFR6BJicyG
0XI8oEPCjGWbDaCsAfSugVfY86ab3c6B4lYuwEKPh3vMldgKYf1CyfpbqM6eRQC3ni/8lnkJ3/8W
A49Ey5SGuQyiOkToTQvwbko7aHbCsl0g5vceWGrf64DkYDq+Rjb51uQ37yWwIt7w1je0w336wW25
Pv9zToQ0K/OfXwO34606AtJKKn45iu6i5pViflO/0DtWD2peI3x2fqgTsWXqhuZgimU4gu17PBT1
jwY38mrePbWzxzP5CT8QcUFa4uR8WBUAQByJJIXHgyT2qAFXoBbosFMPdLUoqmJQRKWQEsX5+Vwa
ahFUhkcqQrFHB1UZBECwAmjbbXHb4ECyOT/SyZWD/GI4HK+OZczH4hsJC11FprPmRHILnhiojKrl
da+38m+HgkRqCbqZjeGZBs/meBR8GRqjsCWcUo9iWJZOcFvjJN17bVv/wVAGwT+boWFUpc8TfjOh
gM9EhceGHY7m3CdEhZTdJFPxya+96vbvrh38NSKOmwlAES3P46FgmUVl5aiFi2ZdcRWQzlDWA858
fpQ5rI43NZ9Gd4R4vRq4G45HAQ0wqHquFRDahPaXRVJ/U09ABHidqFe9sCjliM7bnR/0fQAeDzqf
NG9WkY4fSbzXQxX2NPmJil1H8VGF26sljnUh2N+H4PypoJgRhqYQc1rydiz47oNhVlbNFwNI3gxO
eSiNxrs5P6P3F4MDbug1+hyuBW2hMKVrMkm9zqxdODLaTq8BRCH0Yqz0PmUZNcW8ILRz4rPBJoO5
BvkSOuUyOMxksEmjtdadwNsjUDDl/doDQnYNdm88lJGFV5tH4eP8LE98N4sTl0W0pQblbnFw2BRZ
dDB1kIthzsGUrtJDklfQeCKtujDBEws6i6QRmJKD97eU15sQCQJEQyljMUG17e5zs2qfVNglbl4M
5dbAYHK4MLcTVy23rEmmSd4iOEYWkwPQjtZAGVJ6VJEiEXUDpEVYpVmukp7XmBeWiKVbPNpeCtuI
0zVkzObRoSv5GDol8u/nl3oebbEvyXvnVE3augX8+DhswwZTkjTBTNlMUGQGFAw0Z6M1DTo4WEiX
oEhGXA5HhJemdRRpkXFhOU4EGOcyZzbcRRbEXJwLXVYLDfFm+i5O46HsrRQu+r44YdUaGrdOsC9B
g16Y87vwsngG2JAkOfdUsLWLOfey12gd1a0r8CdEUJWmdQzIcT3m2V/nV/f9x2YoCbuMxFhwNGiL
oYpG96VVp63bZ1qVuDideVdAbp09oDnwJH3ZG1R/vWgzjfAP14LqOfQToz3YSV+G7vlfc2Leuspn
dqQmmf381Hl7RPVZMjWtQJG2SXGERq+8/GAmWvCxxOTrwqXybltZCBPy4OHhNIf5khY9ZRKbcTNt
3ELNg00VAq0sFB8bt8Abtv7Yyi/np/bu9GU8wa1iSAsYmmkvzkWLMopd4R7v4gnr/IiHWYG8oWN0
fpTXFTraLQyjm3xQVePpIZafM+o8L0SvlGkBRMRR3AEfkFNidRslFNphNNAGiGGhrqIBDfix9KON
TXEEsxTZPFCapIY3tD62ULIJN+d/26kVMA1SR3yZeMrKxV2HskWnYHTMRgaodOjwHYOulQQXssc5
XhcLwME8p0AMAVJyDrE3x2XYeshJm1jGjNiDBZShp/gG1piPYXjZiitdUaPbmiPVBSKuUJfDv+9C
EC8UKXmqWKrBE97mO8zHNvqWRz/BL7VYy72udoHliI1mz8U4j95wnwvzuk2QtEmToAb+JQf7mRh1
HmoEHDYyrmNkcircsVQzunAtn1wW/G5ZlTl3X54ovsDWJc5adpaXhwUVfJW3AqS0xl5zmcU7HeeF
nefV4NeyxsGxAhvyC4fau4OUZbG4qnmXokhgLPOPKpGmMthzaEZaeV+wGisrHmN8FFXnF/3kgRid
tAvbXHs/KtR11aTSoOvwe8T8/7+JB6tVqZ/nSe96tv7ZqO6yvAHWoriZAhhDV9aaYe11CzuzmSA0
bbss3us2fUe8IKCE4/W8Tv3p/vxOOPGbLFj4JkedtKlNLnZC4ACsVyt67Waltzd0NiF9FFr5gG0R
iGE0m+9tLDa/nx/0/YFHSDqGRi6h6aq9TFnGklaytHI8yGs7uh5/xXS7hwIluwbpr/NDnZgfV6ap
gXpGfILD7njNERDOWjnFk2tSuX3U06jd4BOK3BOMnR3wUHmDgZk4nB/0fYRzbehz5xm5ApKyef5v
PrRmBF5WShY1lKxiILLoQN+k3gEjRRMP0A7kY9XAXilx2vGuEcV04ex9f3kxrkHCxMWiU6VYpE1+
YZlRQ7fWVdEoXwe8lK89G3BQXyXiwlDvj1KdjNCyBJ+SFV4W0YqomPOxaSZKm97PNPPCT1l7SeH2
/XwM1B9Q6lUdFCCks/iKRd/6Pv2+EUHntnoqAXRvaGPrPyCPXKorvI9NhuIVQN2ashtZ3vG36+l6
4KoD9kprq2Rv1QY9XVyVObPBbeHOQ6Phb19G8w2JTAYdAkOgg70YkXnlLSRp15OautOrUrkVPf3c
8zH5/jvNo7w+twwbv/HFZdSrftXqRcJGV+LBxSIF0dMIqskfjEJ+7FgaJSnxKg76JvKnFmuYIaQh
N1s3bjGet67RixguxNyJb4SAiK1yhsxFGXuxv+IWR/DUliSKAiWyPC8tXIK98oNhIOWtqfTyz8/q
RPiBGmL1NGHMpfFFwjTEwKbo1LVuKkPloEcK3NXKSDKkf4fh0vV4anLSQKiHr0S6LRexDnuYqnOt
tK7iNYEbBeoVXcpfKDQ/ED3ZhePxRFTwruIlMZ9U8910HHuaL2F/jLJxwYg6vJkaA0ZC2e7+9vrN
ewmpbWHQa1AX65e3HSVKxWzdmTWYeqFBsqN/bTiSrv5kIDoQvE8p0C6DXGmrStcKvaWDV2YfSmhR
awJ/uvGm9uvfH0kTqIbP9zig30UhCI+nLpTAJV3V0YoHPTf1jWIrxdOAyduFbyTm5TnOI+fa9n/G
EscfaUKixpd4OrolTgM3HZ4KIOztKaRPi/Hro45npIV4qoYddwd9AxdWHuQNyCGbxE8f69zB81pP
Z/nDvJvWY4+C/pruuexWQ4ZTycdeyYq/KrOjOY/BPEIK6ZRj/Xp+xV7LLctpCItki3ijp6Mul6wK
ooCuKeDL0Vc3QaDXt+3QNF+wpQfq7aTOxvY8UKIA8pUbUYfebrSN4g9CcV5MtLEk1TN7ke+0uJ/3
o6g6NzfQtfYFeW6hWu0V5SPzwlAnNvKc55HpyPlkNxdRP+L3bVqc5C522/FtpusGInG+UtwgM4Ro
YACM6MI5dXJEWgomT1YQqsu6oZnZltHFsIwMyib7ULfaXeX4RrLyW5hgOmbTD+e/6YnjwyBRob9D
kkS/bnl8TLXkg4+9Gzh57kpnBPBGU/tC5JyYlsGNxSd7TQKWmsugxLFq6Y0epGOBEBh8yQNoF/hn
aljdA1xoL4x3KlINdJtMyq88icxlTpMCerZE3gyuP/bdygc0ugXchaxqFAHmKhPlJdV7DK2R1kBp
uXKc74BESvMP9j05HDV6bgLKTrMg19s00vch7iIeMLiq1WiAQnCDUqip+2vdCFo0AhLUvNG8uR4F
Gla5hVNnEw3qulcm1GWTtnhIRIoihj0aUJfzdBsg1QEszs/dBO9sSGslfaoJltOF6/nEdTn3o1Re
FapEOW4Z+LxfsCdUereQI0LVGcyYnZP22kOG89CPvx+BRDxb2tFJd+XibHR6H1pjmrJGQQX1Mi+w
UB5Mf/sHo7CZJc0+1TKW12SvOHKCBIX+E0SSXVJHcGKcLrgUd/PVvjghOR4thySQHrrtLBcuC3qV
FKR3tdS3fvZJWaO3OwVIysee5ezReIDTJijsPgPAyfCotQz1rqvVZA+y/RfQx3QH536APxX7DyaK
JjhzUeXYwSLoPp1fkZM/lXSfHMUQurl84gyhaQxJzrpT5Jj2YxGmNwn+VWt/8ryrPkFrt9UK4/v5
QU8GFuobUqUWaWkzMuHthiiBfnW5kw/IFMSfq1biX6GWuGLCnt6cH2neWu++xJuR5iPpTR5bU+HE
p5iRMALFdHeMklsk1foLlZDT8zF4CJuWjqP44kZsG7SqKMUNbi4ldHIfp6BV2GCfnAkHs+g/mJKU
7Evil5bpIrii2GtLpedQg7ijYWGlFquqVosLUzq1cHPd1LbYjhT/FtlraQ9cGGY9AOrGlk4bgxYe
HVDZ83M5tXBvR1ncO7Gm1qWmFwQC77inNjc7txny8ZMB32i8sG4nytKU0OYSLUHnsHaLhes1Y1Qj
v+kJg7aHGSG7CCPXuj90fio/95WjHdCsqb4MhZo8o4al3HhNGwLoG6V16YSYI2IZl3TOiH9JYc+a
/W/exiVEIB136hr1W6HBmQOnuEnV4POg2dVVYGW/OhTZszb0D2GDhoc1hPAqZXhh9U9+Y4pFDrmN
BAez+MZR6wXqMA09yhQlwDl0s5A3rNMLt4g2H93LudLXQvOFm5+q+GLd7cKQ8GBYcgy/7OspRdwo
Jne9464FyCY8C70znKs30Rhn3xXZpGtPs+UXpAjLl7GjJHQhEE4F3dvfs9itRhHbPYy8HvdhCZ+t
YgHoZ+B1DYLxwlCnVthwuAQo0QtADosVjmPSElohXASwJFE7M0Y3LcAUn99F8y5ZLjBQr7kmyWsT
TdbjYKpaHC9NrJNdRBFVFNQnfENX/dx7esTJI83czkmKGxVrbX2le1Ee/0Ec0ecRVIFJILlKjsen
Z+vbkw8RMA+c9FB2UbUuYvRQzs/yRB+CnQLMilyKv4xlJ0dgCt42kqJHpY/BS4KibOjaU6t8hLhl
XmsoFmDxB/fxDuHW4IcZO8PMVwAcs58aTfncixrFucFTaOyGKVbsF1bh1E3Kms6IApui+KzZ+3ZL
l3GpDqjaQYcUqr5LfRVd5r6xHyYp052Vm/nKMFLz4/lFmc+J5aef80pjrgjB05733pv7zfdhdsUo
YrojIq+bMKgfEI2L1q1lftUa5UKucCqaceUCBkYGRTtocWgJGCGDOrJdaBiLg14iTqBGZvsHNw94
RalT1LdBuc3b982UOi027TRkHfXB2vhNlj5MTVc9nV+3U1vGRriY3hntdsdYfKzQGDFiRGjBhZdf
f/IabClTOeHmolTNN08xsCvx9HrlqL12YXqnvpgNisGZtXFpxM6L/GZ6NOi6KAcjhJwYSv1BWAWH
Evh2sEmtGPB5ipzg8/m5nvxsNJBmaz6QVubivEMWr+34RVBbewfrJj020OwPo+35UU6dqswIJB3y
0CZl0ON5hUElkPrQBiTUU+1OrwfnQCum2eMoOFzYaac+ngT3BLCVEhEA0+Oh4O7BWNPi0ZW+3t/F
jjCePbvB4LzylQ0uimKP72n/JUNC+g+WkpIrsHXAcY5pLHZAodo1HVKFfEUfwk9hjstiilHzhV7O
qQ9GTYN6FC8hm8fn8fxwg4XamugcdHWACq7TpwhMidz5k3Nb2qB/bdA16I0vQrHgEs6sgnfp5OCf
4fTOeGWNRemeD4xT5yJNSxJJEDws2mLN4NabWmUM0AgNr79tQ6xGEZfXqLyqToVd9pgqLpIF/QWM
y8nH/6tT4Hz/0vpfREmB4W6jauSWPXJqPSZGpf3gNWP9zOGI9mY3dPsaCOjVlEfdfe8E2QPiMN/O
z/1kzumQolBXoZJDgeX4UxoTpq8ILXHO9J7YJprTXXWWWrxEtRdejRMe36qY9K+8E9CETmo8efyo
MR98XFb/IBV5+0sWJ16UWVYRBxMJvVXgtJUFYovxa3mhVX4idMGMczdQM6C0v0wFIGQafmjmpNcT
wokrRLUmqCVJoV34uifGIWcle6aeT1awbPwWqSaKFFr0bP+c3iDshFYQ3Z0La3YidGnyChpj3K60
xhZXUaZmZWXqgeYa8PU5NK3xR4p79VUFPocmoG+iogTe4ep80DjExOJOJ1wNynGCIennHsdMJCBy
QTzV3L4MxGMb22jECPQF4lmBqvXG6jBF2MOo6E+up7go1AuzPnGSA5Oh6giofYYMLWZdBVUQY+Cq
uY7Wqg8pD6GNnVXjk90rv87P9ORIFMVIGekAETDHM8WmAE6YnIAE1XK8Lo223CAorDypenPpzjgR
MCBlJFcTl6AEtXg8FBybovfCWX8VeNlqsLFREnngXTjrTtxMkpcbAAtUkQB+Lj4d5DavqkxDc/3S
BskEpS347EeyLVwvU9DdGOMmuAvQIzC2fpbF2YWL8VSKfDT+HFpvkgsLcWarcULhelVZ/VLTtr3v
DNFsJkid3TpPjexKb9FzNxS7hjKA0NSV41nGJxEq19JrNnkosUgz/PrH+Q99cvXxs5hxjfNRuPhd
CPVNUU6R1g3yFOO5YYQJOFriwvR/w2COtw55N0gU3iG0zHkKHc9ftdveUWqM1jNlsvudPU7lF5jx
K0Obvupjto5h3sZXJnrHxjobyuBjbhc5psRa4IACbr3szldoqKyb3NOVHcpjjfmxDSvFv+c0QuGy
RfuNF2OHtVJX+lLFndQJmtUoUd9ESFIglBNWFQLPlu+HxTaPS+cbxPOwWqWVl5sIR41o9nnBMO4m
pEd51De18HHqCmCp8htGNKKy2Y0J5bwxvko9EFWsFMrFSM8NAEjUiOe0qwm/BuNSaxYuW7J2NhD4
UNLQMiOReL96/s0Ime25R4yXqlo2Mf4g0VSBz2z0eMD1ldcc4n5EUBfyIVCGIojhFmp9jiOV6G3q
ZWobw7YeWy8VLjTY/GtVTS1EQFNH5qHWKKutgyIyse3uANusalEX2IFpEH/pyOQzCwXxBOsK2Xz7
KrIVJzmga1SPuxjAJcoeOe2q61qvE98Fv4PkbQcB+MmD4i5cA20BZZVLB7XmnEp4vM7r0IyfdR8J
jOdY1tOjgBUIWTIZJn3Fu0spt0EbUjEiLbRnj2sRfhYUGyAD6V15m5dK8cU0ax2mnl0dihHY/6rX
4Patkz7QnzJKFzH49rFUDkpHvoTuRTvtCsMzUXH3RxijtMGlvTYheGOJIFrfxqesrj+ga240riZj
ytV+Q0P5KmmtGBlbDyWTyLIrByWxSQxXdTion4WfYkzUmLF+F6IlHK2cgLN+T+EnwgS2EbVAByxA
uKCEUiS2ODXBxfNmqrajI0SyioNkCvD0sXMVy/DOLnedRHXtHoVU5ZNXdN2XaoyRhrV7ugbXkFGt
7yMR+2LJrL+vUPy4lumU0n5We7HipaOiw9xF/UcVAYl8FRlVf7BzCcMDjI2G3o2fN/hXjkOKyu0o
fXmnNrWj7PoQXcqv6JHjwhaNQkdjtmk6hb8naeQmnar/GjIDhUEFNuNVp1TKrzyk5IJnJHyVLfJq
RKyaJeMHDsvE2UzZlH42EXVVkHCnWLKmIBh8i6ICWcUwTP/K6yp86LWhwzgch4/PcVhGDZAbQxOr
HtK36kpD95BglylI3dRp9HLd+zXedKk91ijBmGP4OevUCq0KhFjzh0FMSuxKxKeS9eSE1U/TDnIU
MRL0c1aeXXTfmjDoC4ziZBqj6uSbnwMl6bsrDXVcsaaNpN/HwQAD1SZitwF4GmXTJM4ER9pAeXSF
KmoKpT2GuLuxKxtfJ/wenPsYuUu5Ujx+SGja+AgmfDT8QpwRA3KeOneZo3fffST0lLXoUXZcmTI2
Poeg+ZEisAsE/eIgCmN3AINSbcBKaXLvoDSi4jInSegyB8XhdV2jdCXYyz4CMkBS1p0H1WCNAkaG
026UZHvHCPHfDItMpx1VtTDtK0vgB5cMJY5x6G4n9WOroHSElxaCPi5WKlnh9tLsoltLKL25Dif4
2iuJShSKqE6HJF1Zo8/j8nTJvoherR2UJdI8QoayYncKNZApsO/Oi3dVb7XVqhRhm7gU5WGRoP/Y
AOxy9OxxGKT5pAR9KbZlMlUpTW6k9FdTEIe9m7Y10nweGNyRA4cKxQqUvvKomXncXw1WNfpzK8ya
DvCCMy1y0xJvaaTtzNrGcU0ZFE+rvwOTywblUVX6CTmGRtVDJXnOh1ha0HMHT9Ba+19ZCc8OvQAI
53WY3VH7cp5MjqKPpqgUymmlU2+s0EoOUTlr1Wp9yMGilOuqtMXzGGiILVtotzzbXoaSiJfkSnYh
R3wHCJVgPegswRagQA+AZvFGxI9AdtngYIJq+U8sF9RczcM8DlU6N+8QPBEZ1ou6F//kVkI8MFLs
dQ4gd+UYHDZFWz+/3vD/n6v7T5o6b5Kd2Vvs305gdy8pTmC3L8nPsDvm577+J7/5uTZG9yaQTJM+
lwp+cX7+/ubn2uJf4CbproKoJtMHQvB/+bn2v6BAQWjlbzxtIPvxH/2bn6uo/6IERwXCscgjeVVT
dv07DN1FxkotD8IlVAQQeVQaaIscZ0whuVho1fMJ0n1wrA852ilrFZUnLldgcnZVhdeac6EEtsgG
X/ktQPEp3JCIM8FFqcijMJvhzIKCdZnFLrSkFk9ZstQ3n+Hhd9b3j6xNHzDtaOr/+ucr3u5NMvh7
GLiyvCtQxbFet9CbZFjzilRPe64HClbsT32jezuugwEv+HFlhF/z+HOccMuvET4up03prMNircbw
KVejvy+fcSlW7IOV3BUUKPI1WJsGO04NOdU1Rw9vsalAEWENpQI9H9RmEoRdtA163vJGu8PG3M43
fXc9W+xUKwvzR9iA6Tp6YUe+OPmVOa0VZaMKt8ZOCtz0j/EHLVAquSgnGjT1LeGG07Xt3GTYNCk+
uqQgrN2C+6iDtuheQlK/i4OZc/S7SGiBcXm1fHuzWH2F8obWEQel4JpR42kT9I5/HUXdh9hMorU5
+cN6nKzH8x/pVCgYwAxxEbE5T5ft5yQrzDGnTkPbPx+2KPqg1eXUxYVqgb54Ur+GwlxQAxdtgRdf
ogu6WoxDSSaGavy+q9zSdnkJBfVtT96Tdz9I54uZf1S9pNmnOrnTzPs0T/ED3UrCn1c2xqAABfca
/jRrOTxUzmd6SOtMvbfFQbORqLkPO1L3ydsP/ddRf7Z45djdV7+9G+LvXXZh/5ycjpw79iwdjbVX
U/M3H6saA3tI7Uh1fbnWrHuU2deIpm8D/6YfVTxhMeaOZtvvZG3DShhyZ2X2D5HJv86lth16q21x
n6rboLxOphcz/KUE+66EVW4P66pG/+kmqepN0e/jcgO9xI7uuGjoQHG9zMKvj1aLkQSKE5cAJ/Mj
fLlj5awUYHHmgdxZHAyYqnlDj6QpSSTtEr2ctohv0uiWXoSZU8duKY0Lb8Zlhe41NBw6J5RAoe0A
2jg+AHVzShHeNicawviuhy9JGHt3gWngLFRwqZb4IYRxu8sdjsO20IMrOV1C1M0V0MW0IdjSBDZn
jBCtnOOfkKMGaFeZBQYD54T1JG50+LzpkP3ox0a9kDicGkvSpaMdMG93ZzFdHv6tijvB5MoQS4Kh
Xc0YAMwRICwVvdptz2/vE/uOW4yrD7rdjGKft/+bQB0LPZ8EDytXNPrNTLldYTgxrlIB8W9Mqk+x
ba8jWAMykhe2/ImDZVawgH0G9pae3OJeGwaY5GVjMsUIt/reaEhFO+tS5/XEKFzscK9R0ZhhEouA
xbNCZAZzdIMGTcs2K5HeNPTRPb+Ky1L2HKMALR1wsLRXgUsvljEO9TzTWzSm8fXaSARh0fgPNvpc
RLeRz1xhTER5CecSOiDYD/YXDukTdwMNHRsOFMVW0pVFVWtyejQIUf+nbTrNks8vZUM3SR27YYNy
63jwzdAlgi+MeuIwwGGUrjnVZEZdZibo2dHrTvwJl40hvgoEXMzawWQqfLGQrIbT7BUXCp8nR+RU
tVWqVGAUFx2DWCtjvx8Q/o1yVEwN2KeoL3mwU6dUWxcKtLcpcvwLH/fEhoQKATpRnwOJruDxFim8
FMu8bgAYoN2b1QTw0hpNOvb5r1HqF1Kik2PR7Zn3PZtxiTrxjD6gCslYyI9u+zFUNvnQ5Csrmgrc
ui7V6E+NxkjAt8lxOW0Wy+k1YUJ1Fw5B3D53o+jRi85RMAW4iA2IcWEZ5y2wOEPRJmAdIRKQTC+7
TIghDLxX0TcSIaY0As/BtZkEl4i776dE+fIVwkmRBKLn4qRu/an3AYqzgHFnbMzkW9fF30coGGDr
LqFz3p2dDjVkuowGiNkZqrgIjLB0KNXW+Lw4BtcfNnz9rm39YN3H6qeR97VaadO+jnGLsoILvKcl
ZGcOERgzs3CQTbrEyXYclFQji1YHx0CCEf6Yquy5jsBLDFicuDVk+FgtMTPDlx7jlG3no4hXTfUz
ct2XNse7HcnvgNQGjRjwtSRDPP4d3oAFUN1XNAim5qdgd2wKFe6wF1/FAvuLUEFZ9cJZy6vrOJDm
IbEumDcjjwdj8YmjUk4p1HjV1WM08GYd/R5GhYVhG3KARrCyQ/EYtnm/csxSIgNp/Mo6B0W38VJ3
dvnEnz8CVB+Uk/gpGvIei8tFVehN2TZuU6jBt5swbWb3SuWgRiWuKtK8n9XAUBTT5dZRk48oIiqb
TpUH0wnuFKMLLiSd7y4BHpw8EoH86yDWAEQdfwoVaflw0qIJw4TCR+E0mE/jdZmNbtlXFkZywSEt
gl/nv4bxblvP2BYa+Hz7Wd1pqT4ifGsQkPtGV9VyjG1/dTwQfP9LXvzFnlk5mADieOZhYR5samvr
TJ9S686I79T6W9J9atu9UL4Fzl2I2SiOdY/hvXlI+p3fY5BFmTS7wocqNv/Csop+miH3dvLkBe6o
bQrYSP6naPzaBQgHPvbx7VBfaPJrr+ff0ZHF3NBUooAjxAzfWkTapFhahFMe1021M9SDwuvTNn+O
8iFFi7mqv8L7QCP53hs/5sm1J3m1fpTxNQrNKYU2dHir/pNGO8IvH2mcgTf9Av2hsb/IYpfxrM2v
sNgdnW1ZXqGRjiV85xbJGuvOQln7m9J68PtN1ezzemv2Wy/aJ/oNkZ21j4r/UyS3nbjWi5c8uzX6
7dcBMi+VTMttrUddoyjo6l+Gr4nYts3nLnhKkjtk6wEC0WGwTCzvzeDLEH6BomIpSOg+TcZej7YI
OjqzsyUwuM34YTZfmlZqj90P/RPzoamuRbfSyufcQTuTuPrY/4gopIcfMm8T+ldxsvYiVzzb6Ber
D8F0RzoOkAAF13raOIWLqwvPbFO/xrxJmjiTbjPcMLSeGtxT2a6lfWN3V6QvitzPqShi4KV9jd2H
VHfdV2w4B9zTcDBoXFD13Q/txvTWVnuvUoWP9+DuC9wmlQOehRFexNpD4MXbsNlP3fc0+D5km9Fe
Ib2uTjuj2tppgU9PtII1i1vXi2rdlvsYmxOcWruNN1yXzU4zXc/YD7PN0YUb/v2BOaOm2POUligL
ivl0e5NwS26nNLNJmoJcRydXi65JCaONr6SfuygRa8m5fiFrOrVFLfJfU1LSMSBsHQ+JN1FeVcOc
4/MPa+SrjJVM8KY7fxJor1Wh5XYhM4MaoHIzvWPhz/rnJZaicEe7e6wS8D61xKPurbARm37UFKPV
b0X1cWw/DMZP3firxp2yq3cSK0qh7oPaxRgtQygae83ObeUGs03kCEwHARlcmoK1VruW/BLhbZy1
G1opweOsavtBuYZvVaA/ugkeebQYAuGt1XTd3PgH+zbF58raBtfNbWO6mM7m/OHl2rlCzPyufBL2
CisQa1xnoZtaq/yRkgIULpyA/LsuuSnaXapvnXS119NVlq2SH13zUYZPNAFW469pC7cKhV0BfzB3
2fTIY67GEgnpMFmr5udi+oGLould1+Za61w53oX1Xqlx3PtSVXdFsBMgenR36J6oCEh71aBQO1y1
k9v1t3rkQi6rsTRF7UUe6vorKsvNozd9zpPn1BhWBrus075JvI6btD80Gir9ZYjg6wseUUZxr9eU
w3AOqcqHLj3k7c5GmHj8ef6Lv8u1eDMCNqTGwRE5/+9xXDX0Iu2yBDHbW1HpmmH3w6zomSimcT15
aD3//dGAlkK3BrTCm2OR8QgrM7raQJs+67HZNqjiUVRPVjbeCW6Gq+/50d6/6Cj5UouSwPdnUb2l
xFAV17OS5ji6oEMRxU4xrvJ1nH7wfcFPj8izYnvA2TBeI5H8hMK3eeH6mVdvsZtIk8llQY2yvq9l
kTcHBW3kPKDFy/t4crjOkxD3iBmEdH6ep0YB+0V9eVZFIZs5/oaVWk8yliXYr1z+pEE70J7rLj3C
TwQKf7guLLyz5i+3uEdF4nS6gbcIQjPmlqaRvcaWECs0zfMRW57EhW/3PhGax6JYBBPQpLCxSMui
MnfStivxc8wtbBaUg4PwWsJrh85uBs4D8yRbBsWFg305yRkRRMWcsj9Vf1TVlwd74U2liT+mq2f9
1yLv8ZCVt2L6XtbhJbGR5cODoRhGzCpipN3QiY8/WtQNtGExxXN7zWlvuV6LWOorq3SeZ71n4R06
dJxsPRy354NleXdRgYbvCH4FxBX55euj5E1IagpIDYxmagzyOGnLtIVCqsUWwrYYRtuA9CfFvjDk
u31IYQX4L6wd6Ocg8Y1FgOqBijt8h+RcYRaoKSvVLe6Drt2PGGApMa1puu5o/161oMgHddL+D3vn
0Vw30qXp/zJ7dMAlzGI2AK6lpyhR4gYhC5cwmfD49fPcqp7uEjkhRvV6Noqo75OIS9w057znNe/s
j7ffqoCd6AXgOlS3NHq/v+pC4iNiVGGbhMTg+eXKsPKi7GWMz2rawsc/v+DXK5dflr3IJQ1YRS39
ujgAXvJSaZRdYi53/UycqUlwTKBgHXcDJDMm+i9D8+vPz3zzpULgZqNcfFmpctHd/P4bEiA7bBSy
TQLZWsfKVuxJUmkSRSZZrLvxV1W371k+/QUN/fNwC2yH0udCrr4gc554tVkK0RtWC3UFPdb9Vuzx
Wd6Z6XXAQFY5d6M2IrOjYmSorgkKCNe4w7u/vuY/sDDe5peq2m/GMdfRZr7k00cstzGK3hd4jIvu
emxv+HNty90c0vJOkc8InL8bdvej9ZGfQcQbP0AQsU1tLavLPzXqOrLS6639+OeX+2b58Hti7wuv
DWHNRW/4+8sNCKMWa1A1ydrpD+msjVh1LjmUC4JB4UFO/vPj3hwMYDisnMsYJbw4/ly+639s0GXu
VvgpdZFQECQreQ4UECERLZ29k1L+2pycsBqzuJ8a9/5/8GTIiFR9WCABl/3+5M0icGNoYdStZfUz
X6x5589CxGrKjQMc4H3YbzGJBfYWvvPgt2+YXxlA8KJrgTz/mkQ82kXVO6osmFKah9WEWRYUPs3W
OoRxV793k70ZRuA4eHmvkMvBXsBcX+0WKWZShQZIui3slUn3idakFtSIwMXsrbcYKsHxmJpbBmVw
zGSPVjt7D3P5Cxr/ffegImIeCtrMZ2EY8/vLdjpfLLWGsO1gbV7LkzINdDQfrYlq1Dai0S12Jikm
R9PKniaD6SkT1uLk5v2hkScW/NaO+9SsSJPZrRUxCddGaON6RAwdMRJskOZDzmQqGPamdx+qE409
fSgOJqOVYgKPHX25T9VXhi+IT9lM/MkmtEiO1wAcXXba5Ke52A/ENlLxRE7Hw65TfnQ+UIv+6/kQ
XwnOasDuTJBBP16L1qfSCrKayEpg6FvkDRBxcHi7kjQiZPhZ8dyYEcnmItGZeGgHWJW2wLzkz8v/
zcF9GZZDIwBIdajVXtsAmakoSA+kFbAmSFJbYe6WwIi66ZO/oCLHyX63Zcb+z898u/K5ieFy23/N
hTlHf18FMiAiYdAKj0i4OSN22oDf5LdkLrCI+x7lmCEGP+63RXeRmQIWXyyeyGx5rZ6am1FvM7LW
xHxwvrePnC3mJ+HQPe2q7IHksnTd8Z/G94ZgN8aZOmnH6wnQp4/gB9pV1LuR+XG7yk5Lg+o6qdM7
JX7w57g8j+EddvqlOgTW3rAHDmwSPJ2vl2hklhBUKwHEeuqIQBeR1LvGfmzXL4t7rPIVSTIQOQsv
RoBPY8Sf2AiRK0jUbjlGror7GmuXhBAFbAPwDhF27KskaBJ/PF7SO0OiNI5GceiBMvI9cdZKHNIy
dlR0qbpT8tOi5t652+4HIlLLSD75z6gwYSDkVbwaR6s5uuUhdA9u9qMJCAg9gD1vtyEt3RQz/wDU
sj94WdJ6R6JmZXjbib3We/Tbg45K89T1+8E6NCYB2rfdFg9EoYTE8B34HwlTJ/J8sw9odKpmL7LY
m/flS1/eOdnZ+tIVkYnV3bV9u3yef9VX3ot9MK6bn/iOT5XYZeIuC6J5vW7RNY5Yuzsf0/W7Vh+7
6ntRP9SEwOJdcE+kRGadSZIwisQz4/BHfrO9c0K/uZQuC8dmPIWr5WWq8aqCM+CcunW6sXD6lWUQ
diQn+4A6cEuJuHby81ZLNy58O8NXHIOhP++StwXkX4+HX3IZckCmuazrf9yJaB0WjBesIRFms2t1
CVGSjnWdDgZRtHxb2JkzIzDJKCI3dp7q9wTub7Ypz/egAoD5+IhM3xTN/MKlpzOWmtGf4REPJMiM
H1CygIo07/kZvzmHLpbzFvcCldzlOHp1JgRF7g9+7wz4/+js2K/pDQj9vlsF7JZVfoUBO8AIVVP0
55f8l3Hmq8OB50IWwreBeXR4+Vz/eMk1jE8NbXBI6pKkGGuyL/wNTG4aWboHTu36qhDOhQNhxfAH
lrtBemKHxs2KmZFu8ACLaXexhdxmcKBmtH+SixOcqdvsmqiyKd8PkABJvhzSeEib+d+e3ugoAMzp
pHxGmZCsfv/0ZBDakxHOKpkMdaXFSAAjjj8zNePYS/hIc/s8l++095dv4vc3dtHJQhG8UCmQyby6
w8lbhRZOWh9lmtoOm1gOnjeeJ2VfMcgxOFbr9+hWbxciHAqwbKQo5CC8cSOf0FACoUCJAvgYztL4
Jo0uCubRuJ1X9fTnBfF2HV5mQX9NxZEaoiv4/Y0WbTv1fqFbjA1X96BM0Dh/YTISGjsirJImC8Mz
ZXGz//Nj375U1h4atguDCDH7a4woLC6ho01LqKs9qagnWBG6jXmQqb3upGV+rsrxPdvDtxUh/kYg
UszgvMvo8bUWsBG9JRA+twn8ZydiBlRxioBpetuYnhqbrKDBk/O56uopwudW7ZtgzmNEtP/6mMV1
+sLSoldFq/O6jxu7irhy5dSJWdkYJgsbJEdu0OhQ66vZjxRLePHyZBHbw5/f+tuF9fuTX8MR8zb6
Q3B5sp/4S5DuprAIY69He5CV75w0by+T35/1att04M8+x1md9Mp4WQP6/XwkK8DPIme43YZr1y7V
Hjv098wKL3X979uV53KschSAksH4/H1B1wXBvd2YAwJmVhePK34xpYHp2b9/k5T1tBgXF1vkeb8/
JdsElvq4WCYE/TZxYXrJ6swRrgxFHIj8PbLB/2Pp4r54YV7SpTKbf301lUQ7hbjxNkm5yO+FV/0i
RAzbIiu9mbk52lTtWmpqXP/9E5PHjKnIe7fza8c1ELPLRxAcgM7F5cJ7dVBkmmEll2MDJfqlyy9w
euPnzO3L5pps5JYZ+lRc4XBEHrdrfXVXg8xkBgEyRyBSDdZ8rQE2Yh6hd+MoRtL7qDmDvO7i3CBS
qc+bd2C+tycbH9jHAp77gq7zde81OqJ0LGixSV4ad92kEGG43d7TVSK9dQ9chZC10NY7N9SbLYZz
DS7KqNYopGj4XtVQgZGSltiXVXLJ1N23XflizEuMyurZqavgf/IwBLH4SdHJvxHAt2ngDlOfVyRr
64zbGzkeRjZfxq479Mxt/+WSvxh9IAijeWMBvqEaw1syZ50z8Fgy/U2rvjl2QXgYax8HKOW98+W9
fY2X7UsNCmp6QfYvu/wfZUraj+S4Eg6bgF8ekQ8cROoip6A+jZbC+/Xn3+zNZcRvhnfmpR7jvkXr
8vvDVmOB1EbmbaIYHuz90qup7YOvlzBUq/anU53P7+UsWe898xXSbtQMa3AOKHBOgftA7vqh7byB
2PbR/Dz21g7kgjG2svaV5RGok+tjltvhuaJ0jxvC3zeaM28x3Cs/Dcifd/x3eCtvdg/vBLIAOA0D
I8Tzr+rEBbka55+L8LILjGSUjryzh2+qTQ9eO65JWOX3gZy7d3qAN4c35B73gsvz2EsP++qpNcoT
J7NlCdpopCdpbN/I1n4P//9rjPrfVwRyD8vx/It3JGXPJSPi9R6Fe5TZdloklcy7vVmg0YNGTzBb
PT+Qddh9I0T3gbxK67gaa5mMofWjr8bPq7tdoS6EbD5v3cnO868cvN1pNpc26iznQ69JnPvzyvz9
Ev37k5LNTJEAXMcyf/VJxxYhWWrkJaikd0Okxe2AVTm1blaeOnrc0PmSF9l1QWLWO1//K/nrRRID
hA6izgyIVJc3cDrZDe7IOIg9UQzHkizqi9T0qJWU+GRp+2DCiu4FjOLUyorduuS7Yr2q21MjtH7J
5u3Tn1/Eq+bwr8+D04fz17UOd/K1HHUpjdlHdlYmBfLyxFEOJJPEQJe4C/t6N2dte9iG8DPMGzOq
K/DlPz//9+36n48HNHJRd1Alv2ZQFin+ulPJ46ceVsO6Lk/G0iMmMO9VH5J1PBnv5Xz8vgH/7xPp
0nBuwa7+9VboltFbGSqwFZoShprY/PvCiTeUeQj1V+eoJv/kkK/994r7/+Kj/8VG/8d3/kZ89HH7
9rMq+uFrQx5gMxTDevrxv//+R/8lP7LBry+SDkjQ7l8O4v8ZDyj+I7xkspg4wpiQ7P4hP3LFf2CR
hj8NRqAIqenn/kt+5Pj/wYzu0lDiUHYRngX/Rnz0+wJFdMQigR9qXsTyl6HCq/tkQK0e5I7Mj3gJ
A6gZgzoshpoPmb9WO0JS7Kc5c8Z/1clcHsp24vzkgdgcwGb7/eJ0hin0SxgOR2+skRooBL8KkNPb
1qi1qtRFWWrJm8qBexYZhCog58zl8l7J9ftO+ftTEGhHfADXxiVY79WnmJdZtdIsjyqvT0XrRKmN
kV+22TMNXf1S29sTQRDf/7E47v++Lf4pibL+Hgn99zVyeS6WSsjNcF0AN3vDogErJo9U9O3BEMP8
EWnkNYCVsz5OwlUb34OzPHjDmEI487T4gcNNj/xzbdvYt8Y1Zxi6APMN1B4v+BfbmBv43Xwsys3x
PnIdlQLSicDugKFco4+5KG35QVTeaF/Tv8oDKHaTOF3d3GJwPBYH6YTkKBmjd8+9fav6Col2apmL
nZBr0c5XaVENsbGOznPjml0sujVoUaaFJOfUniqJIwsdGZcLZsARFyQCqQaBAUQcc8igiEu7+ujh
7PKzwo/MjjbDjbPeO20MZE/NOGc/YUqnkVc78mjMlUjInA4P9lbdd+F4H875MwZGbuLLwXhYF1Qa
jC6HD0xG1GnFf+TO3Crm4l5j/pIGLKF1aj4EwFQfcOo1jmlnDzFtPR7WKQ8p/dLeb1tTHXy1yn2/
bHee2maR5Mb4xVL6m0rTz4Z0xG6uPfsQdgTlGD6iAnutfIYlxi85V6jzs8CAuDPZ5BP16LrPwpEe
CcPBOauLMFE5v6K3Wc3PDieM78HEnNMdlsl8nDL3GckQN4/hXC2iG8v9bEA8Jcx9IRy7KbziSMHU
1Dfj2LR3rp+pCy1FHSxlrD831Q39aaYIWgikBV34iwUq78fF6Cs0c4N9V46T+NVKAcXbwye5vOIv
z3ezMwgrxqnkwo5aPfcznrKQCfJgLP1ziF2Df5eLWofxACg2Rl1LhsYXjPvxyhjIvVWPdrHN+sNF
4rEcZTVl30YMHqYbpfx+xdMntHGZctciJlp0GnYDGy0gzn2tlxhjQyhWorH9G2NpyywWxbiMVxmZ
S09p2I6PeVUyZoB2IPqYpMecSZQzZLvcxpcoWmw84vicpd0cLtm7IuoYYz/aVe45R78F7DohSGfq
UmllfQ8Xf/wot2Y1iaU2wi4mIDdAMzBPAqn+NEpcF5C/WM1NqhBsuXOwIlV3XIzao6DON5G4brVO
31jH5NFFls4s4rjNqd+ndnWB8mcmg7sVW9zHanA7kWDO3Lzge2qiTCs7aexSgwiUg1vk6+PoEWt+
ki0et08o+lZ5hXGnN8W1rLTPsIo87EiRfQ0hURO5EU+9sbpxGeA7uV+GsiUGGmfG9mzzyz7hp9GE
IEuGtrG64lBJpEvW88nFImCOWies1IciwyRh73Ta2belh0Qux+p5jmQtg/E8ZFltnszBgRZpycy4
89uM2YCaehCrrXYAdAKzRP052cFQxRqSxvqlHHOvv54xif24eJUjP8BSCmVSlHbwRMr5/GloPecD
woNF3ZbNuMjEITidd5wXwiZ2ShfVFzb0APOxwifweXLUpPfFSlUK3pEH4bGunOambGSwxFlpr5JD
vuy9D2PHjOB7ZZuruTPrdfGR99mO3rmYPtRX1FiMZW1/caPMb+Y6GdfNlolXh9b0lGp7/V7MfZdf
ae2CJxN922wRvaJNLPs66DnCZgSxp5znK6dv8kfGrLPYG17QzYmLC0C+F51uvpPuzZSnMVNH8yYL
+IaDXsePayl0sMPTevzQNxVKbpF2kkTGwamIAN/qsrli0zrp9VzotNqJctkeL1YakH4Vw4loQC7e
3tpLvaqIe2M+Q/zYygTbb/0zNGtGaoow67tUCcH0wiXwKFk5gL6bkztWh6nwuqdVu1b9o7OFdyuq
SZmxIkQNO3rPmf0dQ+Xpq72UGmS9bAYUrEFGLm3mmN1V5eN8cazmutmYpFcYpi+rX3/3HRk+tJbP
FA8hSb7EXaMYfXn+8lVK3UEMprPZIbwZVDQBm0SwIYwnYW32vdFcOpicoIirKqjrPG6dcjMjR6yM
51VReEm7zP2RLRR2EX7LoXee+kroA3TYZXyQmjPhxuqqebvRadpqRmlZXhx7VXTIR7y+IC+H7LCD
oXxYrRdPliruPQc333UoXfe20t3IV1A26z362O7OGC7ONm3XOfIkwFq4GEyvmiN7YeEk+dzzqo3W
dtrDWIyAK4NY1Lzj5k3v8tLU13pqdXY/rEW67VrXLQ6aD/LCuZnd2VK2RWQUUp4FXiEu4/L+s9tu
J4Uzxxa1GfcXysyh+dzhjtlFIhzUlTfBHIjFVLRPZeYgQu4Jgdy3Y29/afxQfVWjxCmA4Dtl7Ta/
3/QhG63gcRg7UqSWTN5Lx7wGW9G3tam76Tks7QWjat0ZTEuCdvxYNZlx3y0mfGIQNu9+nNPKYoXn
AZmMLprKRJFy6R6MeSX/2TZIGo+ddZSSMes63nKfXgqfCd3QVUW2UApRfTVcmiKzCQ9utUB+mCC9
5VG6yh9CclMkUm51g6xVtUbcuEFWnDQ8YX1lBk2fnxekxPyfwxTPQWUTNIjZxq2y1uUxVHj4XAVY
/+T7eWJItXcrV26QBYb2QBC6yslnt7S+aWW7wb5qdJBeMWuEg9Evdkpd4Lrtj3Exp+ugNNblOOo5
nJLNUuKGG3sOd6of/a8d5k4EivZbb7DIrQ1L76FIf8IvM+sr4nqXAFjZEj1w3miqfYWWbOZ4sOaf
JZqo8lqamcyO0xSQGWKPFLARVhKi4OLJJOahGhuRypt/NhMs4Kkfp++DL+5yUrWu2jHQO9vpgpcQ
Dxl7tZ4H19mFwhjOJsK8qLDx2uhDPewrDxFAYA3nOa3zozX0VhkpVS2R50ss53vHu0zejUZMEZhC
eb2RQv81GHv8cpAj/bLzMMU4KG9OZG252M9sw7kZOvo9NXeRYQw4PzbV8NPza52sk0o/4vxTfcks
b8oi7j/o+Sq1kcYT/HLt4nH2Y8hrdTYcb8GIXXFTF062xzS7ePE7YX4sRfc4aygatMeLsccPacS4
Z3rcwv6WgrTZq05ep47zAuZQ7iQWmnNkdJqE2qGHtBDax3LNWvi8/RCDCWQHaRPg2U/mkSAiIpaB
kSI5DesxN4fiyh+scmd4aCT80Ch3RWDIWxnUd5RBbTL0pd4z3nvUAyN9v4c27l2Aczu8UaEPpBBU
Z2E1B6zTuv26KpEEsjmCNB4nV1y541Ilozt/BqhOb9tiHqKmTbvYxWE6csnX2TmLDm/qeR331oTE
n+Ph1xi2mFX5+qXPwmTIyvQI8vjJxHMq8tZyt8CJuatSkASyv878nfSM3U33PbOrz23G6Yxxgn2o
1vwKlsdR5/2+D+sHCuQ2bgzzIdUTVZMhjtkl7TkCz0kjrEvO24pMwx6A7LIOGqJY693Ah0C8UXjn
tB2xoqrL+87yKY+G1rjhG0xjhZblMd+cqsHZReQcV3N6Y5hbemwcuKpspSU2oD3tG23ti7nr7inc
lzIaphlChz2M1H6G+DpY+Xxlq8Z7cuzZ+1puTX47VepFbJO4d3I5XI8ESe661pdnwzXubWdckl6k
T5bAbyidPB3R3cXm6n/2c/NGa6x36YKGr53lNidRewd8fxEhi1acHcPPk2IOtm9TtR1ULsFP8y/2
6GG8V6aJB15kQGFqMen5PDSaXUQO3s3Ybd2h05UT2/Zwsy3lycqXi71Q/hgYDpKDbjmlldkdgAyr
m9D8EdgFo0LhoR/Jj501PnUabLTjZ5171Jix79a3njdhoRVYz1QuqxHJmdXXgCt+HrT/qZwDa7dI
E/IhYdVeky27Ec0D1xDsLNL3xnW4cloPsoYt8XeWtfPoAudf2YH7sG7+o5OLEeWL7d0yvAy+iRmL
LchkiL4DdcUaHZ8YL1xDgbrumrS5zgsyQeeSnBO33oVVp1H74T+aVWI99UPlnUSusNKYskdpTAiA
JojQ27xHFVlzH1cKnpbM5rMb6gOc/kdchA5VMTXH3h2zK9NR/vd1rfPPwTxlT5mjPerGUJId49u3
uBrIjpmq797mmLFhx6HzKqo96wG6VbUz0sXC/9DZYiBozSnWNwdjW50fKTZRn+qCWsrMCIIbmylN
jNCs9uk2f5ITqp8u7Lqz2OS5NUtWKG5aD50e/fOcb09MjYOj2Sr/y2I5DSYQQACd3/q7ZvKHfVqv
Z1cx84Q5W5wbQuqP3ZZnO9/sZdzOaZbR1+T1160zP6xqdp9Gh+tuDgAPoISnkIO8J+1b2SNGWymn
mKTotX2JDQMWh41TgMtV6afS1lfKLIr9Wpc+CqpmxlrSc4EF1nXwvmT4Tt1sHOBXTgAlOukaeG9F
WNzUoy72xugcSI+lD5vbJSJO7SLVGpPWWlVS5QY+aTkRfZvTWHf4s3LU42QU2a2RHoqw2ui+3aLH
ct0ZIwtH0rO14rBEuJ0xffXDbHgos8658wrY2NyXaeQ6RnblrsxBh6W8ouEsErEuxlO6lU0VOWMj
vvn+8nAZln91caEj/7wZs6C8nfMOc8GCwhf9jRpP0FrOLZuHglwOpwU5U2xqJZ7x1LJuJh+DuRZT
35vc6MY6bvwAppeT1XtrNcYDoXxVrEhSfGpKeU3MLHnu2HfF2sLceGO6dN62tHrUo9ecvdpLvFYF
z7oDtogmkIM7x5mgVZprGK+CloDQsQaUvHge1DL86kfKB7sayTba0q3glJuvnRYXwUoV/U1deN9H
j7Nyas2TP7gI2JzDhlXIImkKIeXpcJeGW3eGGmSfZcNy7Yk0IMKvUcRs+NLBaAsiUBV+yMW09F20
dIGz3JNiFzhIeNI0L2k/Taf3HothysJi1y0bvmKXXAC9omPKNHZjpsY4sMYGy8cwMyqU6LHcS9Gk
kpRVr15dRltaUD7vZmnnFkQMjH2/BSEuGmg1DSmQ6i7LkHtYQW5eF+yZ13kmlzny3tzZl0Nmtut3
a7ay8N7t1cdhbvpph6+ewAuu3Phbwc1smqMd7Ewx6fEh7CxqUSnDntDLkPHE5H/OltKu9VdS1xqB
O3Pn995wCuWoGc5YhW6Ket/hcuQsh20T1pRijevUgYjwV1unbW+rPivkefFWgtPJbNsmE506XeLi
GPs8DXVwU9ozCsDWku1L1qPSSpVrX6aksBUDqQOoqKWFPjVFEIipZdyl+hDW9ncu3SEOZak/aFVO
pNmGGKG5hbHufYIBoiWEry1Q4LfdhNpS8k57X33EQG+3BRiTzF57p0fkgDBjd6WRbrGrXBrYrXQT
8pM2DpiSA4Pv8MsSWHqnFpamKqQNIk4mm3akrKPSmjCaRGV96cbMz7Xo6zNbUe9JePUfCqc2buat
p2ccZXlsZ9MjNNQLoqE1mRPMwlBJOHhXenMZdWzKZD+tG/732O/Rjw1IlHuHX6dfuucA780tTged
OVG/uN4u7RS902IZ5R2B5tUXclkhDKZetVeu36odyYUeDMWlKKDt2xbrNevzUiYGiCVKsMwFkVgV
2u9kEz4zBABHagkrRDU752F+EIWdoTZdfec5Lyxkm5mo8rPNV5uUg8wiNyhCGuhZfjTbEifFXC/X
qp+9RG7r7dK71WkY9U+FZg57wT4Wetq7NT6LJu6WWGeqk4MofIcpTB6nW7s9uNucHnEJzO6aVA8f
jdyMDS2pNbBLvK0suo6IcvWXZawZDMHZ7q/1MFnXhmE8FoXjHAwmyEnPMbSfZX4zB7Wx15aTaMts
zjKX8hBOlLZRq6WfFKMAyjLa2X80BfJjUxlOnME9/KDwq/9qGBnOJsQ9nfrJw0NizqBfesZ47gv7
uXPC7mSNM8J1veIRtN2soseEbtxszWxKPThzzzU/bs61uU2/hmZs4mHI2tPgu2pX9UF/ct31WDbW
8tDOeP8UbPW7vIDVWOCCfui8bh0I1Gy9BUWeY9yM/Zgi4wHIuE9nH8EFab3OMxBNuiPGQR2NGjpt
DiEBIpUPb9L10ydqxfLkeQWL3jbaezXZj3AHJghOVf3QQhCi4EmXsyRHwdg7bSESAduMqZZX7wsH
hrBvCBkFpYSNbRgT9PTcyP0bL++glMppS882gSAH6YbzumOs6h/mdCyuCYjHuz0rxYfOlqj6TeiT
cTFpjWqzhRac6+kL4oDu01bxT0QZtghJLKC7nUCd3Rq+uEeVxb4MJ/UBCZWGnGqEcVjk1R5Yw8IG
EkQuqc2uPLg5OsJytqx9batd56m9Dofh22hiTTMD1h7LsaU5MGpMCZd0jmGYqh8lLcZVOWZNMpoi
PwwmLQie32Y0DqncG+HG4V+t4zMdu0Dum9eZ8Eq8IjnPkZ42vQntz/L052LJHXZM2u1wmuxvV1rs
65DP/wS2sewEHf7L4AFKYja6fBJNFWZRNQ70SEpm+2xZuAvzXO2QzyxHCyR6mi19TkWzpHHoZcan
1Ww23i7mY73EktDfNvfQL0qdLZxG4sF1x49DT/PrVIX1w970r6ynSAYtbkTSpvX0ocvEI0oHHQ8b
Fvvr6o83abs5p5m476j8K+13ToH1cK8tXEfuytL9zMAB/8xNeZFeKfItYAHqOG5gXIb8g2on+xq3
7u2YLgGJL81gJ8PWtCctTcJFfTHeLZnjRU4grQNAXfhpzYri1tfi57ik8KMLVx58DN7uPGrt7900
THvpGBoVLSqFEpEhBtXdEokBFpHNNORhTofPIFEHW0IDwFcSI83s7OYBkRzjRG5zo4EedPMoetww
YfYY1s4SFDCRxld2T9uT0vh0bO8mGNTjYCxmpJXf7JZC5ceewA1+2eFLbevlFNZBfg1GGiSSKMDT
Kqru3hxTvEZVKDYUMj4SoHqMwtWfq1jkVIFz5XcV1hLa+YYBuHGotZXlUds6bQXhvO1/AEVt36tK
eOcgBFRBh6upe+wu7vN+3KXYjd6VrTGdDGngdQB8VXPBD/kTMECzt5k0xFveiZPW43Vt1fUVOGOL
ktc9FkMT3OJteqMRO8QwBY9+bqynQfXLfZkW+bHBPPg5oN4od7oNZB53m9URLwkb82FNVUNBKjlO
23UqDovCYZVzVC32B2DrBoG+/jhmyt/nDW9ntpfbdTShu47qoJuGGYQrHhYTW7koFxvDcCCo/ibH
p++bspt8iyrPykXsNIQ57j0/LPf8c/MFBKGfXtbZ3+SBIqQ7gvH7iFJSA3vfECrWSrVuXZkgwmev
LZvsJPzMsj9X4ZxsPl4ChuqyHxQW69eRdMpkMy9TplDY9S4dvJ1EITCVNZ34cg0I0seMHSEONGUH
t11gtyTcPqp7QSG8Oi2Q5CKleYe83sj2fpgnSmBHerEjseLeSCXVvfnNzjBJTsPB/7kS13mxC1kS
QM3mVpmZ/ZRiGnL2x5TuqXQKrF2UIR7SPtjiqimsSIG0RSg9W0o4aoFY1pPGQICNKbo8jxynXD80
nd2xbDbroRXLsOt9gwu4wLT6UE+O5EPid/XoGksgk6yY6VqHcjhW0zZbeGYw0iJnSkXSdPHCNWT7
bHG/RTZoMgoHpSnSR9iAdY9Sd7DQkwEx50/gL+NeUsORVuWkV8VKC9bXefucmhzvDJTC8ypt+3Ft
TPF4QYwewHfE2S57dV6FhCYkG3Is/cIJDxIjyoeJW+2p5fcm9ESX1ZFytYO4w/hDzuXyCNHnpfea
6osX2N0Sz/0EZchC8ka5rlfrZSOiA6y4aLhW+EQ0K4NYX4ZJb88WZq6RNXUw+Wo8ZL+vXsHsbQoC
1gftaUBmEOhb7xzpsTGjztrCPY/EsVxbnVTn0nKn66p00ud0wViPvgl3wtbEV9orq+lpwH75EJYI
Oi7m3EfWYoiv45xzTBtVCjzsb+va72rPWTOs9dqbtg1iw1j1smvw9KHPqDwwpijneuJXbx23G8A7
23E7FAaK7GdzMBfUIqCBaUw4Rv6LcFWam5hqGuwNfvxwtSBhn/a101UIOv4Pe2fWHDeSRef/4mdj
jC2xOBx+KNRKiqRIbZReEBIlYd+BBJC/3h/YXlQggxXqZ89Mx3REL1kAEonMe8/5jjI147oINYkj
pdGvAe76NB/opznlNROxKHeD0dYf5qFTR1CbIZUgAX6+tdx071BIuZ0hMn+zatOhu0jBLeOc1Zh3
Tab/oPXmSrAIFQ67qTVvXXNg+4/ZkxK7m7XW1wZQ7udRa2kM0HsxN52WGkCAdVdeRexp+rDS9F1P
iO0vr/Rj/SGj4rilfqk+tpnJNjZdauum429HWz/4VfNB6gkTxdF33RzfpnI5T/kP9UDbMkz9bazK
j0nrfvPb78q36pt+RGcXh4OADtin236yr1kbAyrb2VUfhxsM07QUFBVg+rwHj3oolb30anRDZxPl
4bs5pfvsRIIz73DNBW8EqVJbx47vW7OZ96k+V3tHjX0wVF3gOUs3p4I6k5bvhVbSwwghhQL0j+pq
P0yKZXKYrKMczIcJVNKmaR0Y2IMK4g5AjtOlXwvfL7eZw6cCv8IGpCbIdhkePWr+URFfa7Ie9qOf
89f5w68pc9NKPpmttbE145AQzspUbzicJ+G4s7LY/eByCtyl8XSnEyYUen4ZYB6XW5mRHTvWt4k+
3MrQVXxsut9+Wb5XnCQCGMfpvUanuJUQckR6A27R284J2GwvxkIK7qWddRdCjHcNSVxuQ7P+auj5
D7Tqd2I2qVA6t2FeYHSK3N9WinBhIGfpIUuK6L6Y9Zu6mJ5IkRyDmpWUIgl4Tcs9FPUAZRVcAB7K
Mr7K+TTtFFWyTVhy4u0NJ8HGYRsBJ/eIvXvsbmkJxzeRHzcTRypaGOVYgzRu8n1B2S9Swzuq1UDi
+8h6UoLSe6bdZGV6X1hUX9qWHWxIP3qTsKEPoggkiVm1NIOK7gv35zjL+NporS8WYr04sG14MC1L
yIEdH/m+Nd2ndJqSG2D54xdeBH/jo7bMUU0xQ5WNkrHpHTw9fiPsYIqNiVcx9yJe5dm64/xqtJSd
Z7o+lGnxP9YYLqOtmxn6rc3GhpovNrYaQjZqimdSzRB+1+rC3C31iQ0t7m+DPVi/l/UrGMiEegrp
wLTo/DWf85RiH/aeGOa2vwlpjE0UFkdnPLX2yMEOcIVj37n5XLF9a5P4g53p/szmbnCKhIYDi9dV
V1Zo8OgRod+PhNR/D6ynm//aF/qUeMOQHOOajdRX0yzlHjVrXz++rUR5VrSf6VBw3VNTFFQ+6b2h
PT7Xv6RZ47eVHkdHq/fj+9zO+4fRaDg86RwnkDZ6pe7Cr5Hc8WQYqEE3KAD6oOj98Gs5VOYdWgVb
C0Itz93DBMhrfCjpjHcBAgyIQn2U6PmuteSU7mQxugbn+TIZUCJMzTvLKfmXzDZ1pcGSqEOisIX5
xNM3/1Hg/X9h2n8xFi39f/uf/+Np+u/Rr+qFMA0q9ve5S77/KUt7/kf+kaUZhv8fGBpANNCyPpur
/w8V2/f/w3ESsT7iMj7xQNj+oGIv+nSgnhhTkcPyt/xfWZr+n2fFob8o2sC2Efls/Y0uTTD5/t/k
hNaNug3tBDp8/h8d6SL0/kPIndlKOqWsu4M9qProCU61KnKSIA/D9PjHbXlFkvXaUNwBOGCAX024
TedDlY1dYmVJu0NvDfbRLZNHDk/6bjYvZq2ey3L/uShgDLxzaM4gi68UZ3GWVxP64O6g28rHLtjP
B08m9c4lC4YSGud8aHrNuxxd12M+2Nmnty90bQd5vqmmi5N5yTZCc7j8vj9uqmIPbdaj3iGA0qYP
yh+6vZyNdO8SCfJJJGV6UGGTPsnMTNkddxkF8ZmTsqmqCwaEZxn4+vGaaOdxdfM1JInv/Jc0cqhJ
N+DxIs/rEBqpur/3HNKU6tgpgCgVUDhnBx1HHNL/9kdEUWUYxw/hqA+kKcwUsOs+7D+yw1qMGj1A
jX6sPnP0o9k3Vv7N23du+Tmrn0viIiYGl0QmEq9WN46Ka47sTvUHf27DwDJlRanXA0fupOhTKjeb
P7494Ctz0nWRUMMJ4avEcef8/iSZ6U99xICD8sN9aXq4eEPbuQ7p7154FuZKPL/MCl4w0/dgf5Oc
vJ7/sw91SB9aZoUeThy0+jI9UeKU/ba3quLRdTl1O6lnpxuojYUi70Z5H6ihJ/y9bM3vMtOTalP4
RU+jKnKiL4rMriULwfB3IpY5LmSrt6/YusMbsCxl7UiwHMpdOiUhLbM0U+ZGUr8sLlzYy3vomuht
F6I0F4fW7fwelnkiI8Qc3SHrknBjcUAJ7BS3Xqjopb/9uM5VtMuLzVAOpmbQEYReiJXeviOyBpRT
xfxIpHY72JPQ2VdCJuFshbzOoZVES0wEb4/6ygUKYAQ8N8C1L91dKFMSgTyuRy+pMvQTdJxchDyB
bQzJ/u2hXsyRBfyoLysx3AAINqsLRM2lmO6yPcxUD666Sfhbg97YhSf22ihUPTB4moieX5ib65IO
5VR6zaFMavOjHwrvGI5c5oWntTIp8Lgg/vASs4+BdICGd7XzaY2xSOkcgCPoKGGfrFbLfs5+N4+b
2GrlNzHL+mf4LDwdufNtYGWpQ9NwSTKHsml72Q1VSByIKLQGQI7U9i5xkJ/xrmcrzvIZJfkNzwIz
Cgjq+eT1UW6wBiJmGKid7EDTLnqPzv7BcUkQXCVdAlkmDA2OFm0LCQmDu+oeM88ct84wGFeFMdlX
FPia676KvAsRg+vlEDAzxR9PX1K+MDOuyd5GMbYVCTH0fm2lB2nbPVSyfueNvOo9Z+EL0/zFZ2sZ
joxuZh3mIuL42HT8+dnyh94oWl2Uh7FKdq5Ro5e0hk+2LD632Qw9aODgby/BrSbcBWXAWxT3b0//
9Zv2/AtcnD+k5MEBeV5C//hwOgQB6U3jlAeJxmzX+XOByEQ5W9ZA4/D2UK/cWz4yvGOYuNmXr2kG
XY78TZhecUgcETi2oExh5vVSh0eV0bgX7u25Bp64EUzNHPfIBGdLwoNcfWeqVpbUKuf8YLgp+mnq
VQVKUwPgC4aR5n3vzTTmEd1Zu9Ss5b8YHNwIT1SY7mJ3OH+ungfkt/fqHKFGpmEYqmdzm7rSpE9l
OTvPsLqA4Fzj++goX7+w1KxXbC7c5bOKHZG5hWtptQREM75A3Wjyg2o8cWM49ChQfck75OcoOatk
/pxw2LswjV4MCoEAI6SP68AD/2+tXmpi7TzkoQA/6HzIo2RS7xXTijen/BVmHerFaBLz7u0J9eIR
MyiSawiD5MzozOHzuxzSEzeyWDcPCIu9d+hxkmMryJGbhZse58IzDuRRZU9jqRUXeMXr5Zyl65lF
wDLmss1bGyzGJqUJ33kIoCZqcwVv8DvRt+YFzsIro9CYhw6km8s+Zh3dYBYSWxUeloMXdRLhOVId
zZqaC3dxjYL2uBg82/yH0w/b1jWSj9owbjYjpVXZhc1+9EiHJacQ1kJU5W1gi06/GnKEifNc1id3
oCDYmdQudUV+RKH3+a3rhkN+4Uv2Yl0iM8PEusM2B3Q9b/D5s8VHYhQlvqJDWzQdy2MVbeup3U7Q
wU9vz6IXd3nZ+7LY8+1fYC/rRNR2dganV7FJCoBbkb+nxwCF50thFS8WPxxSbHqtZd7g5FxDzwk3
kE6TMIrVlCgr/MQ9IMmJDu1g2sdeQuf8y6tyyAnl2Mf6xyEY4+L5/WO/0yR05/JD7RrZ0TFIpZlr
wKxvj/LiDWSUBSNu8fpheVrnm1BDjWh7OHhvVDX9rJTh0GsvKn2Tknh25XRRe2VHpp7giRTZ9u2x
10dOMAPADZ/xdAvodO1RXmQB4+hM+UGQ/NbQKXXNdJsaoMDCyiJdhh5pxq4Hmmxi5hFkJiKbLri9
Xj7U5Uu2LHws2cJbo7N6G2mzlxj5IWMncu/1LeFnYV/gM6DyPw6jecGD+mKV5ZLht3G1JHotlrvz
h5rUjqcVXpUfikTC1YaJvEFn73zwMiPf52nmH6c27v+yiLDcZ5Y5hzMUswY6+/mgFBSRwWl9fpi9
Tmx1q5aCL9qQ00yrtObCHV25Wvlsr0Zbbcfx8vEzqi4/NNhommBSnfGTFkMW9Fpdf67Q/hpIG6f5
Kxvgdg5GZ6jTU2bF2YWrfvlokTBaiAgdnT+hinh+1TIuTI0tw3iol0iZzPMDMTsW4OJu8QxUF9bg
F2sQHkqOBg7Ofo5bfNBWo1n6PI99PR7CZHD3pZu5YASMS3CEF6cDSE42LywIVryRRC+Y58OUhPVp
qa3JQy8sPDsoF/y9XWMNmjw245u0djNKECKtj/lQeglKwzH+nqkyvLY7W/tkGomLUM9StKsKPeP4
8PYb/fIucJhld4gxlHQExFnnP68d8jaOidyms86tJorV2yNs1C58WV68RJxlLY4yOhtE2DdLoe/P
PbfdeLSGa0bpPRoIQwWbLVXmvLUxd0A2cz4b2mBcGPPFlQF6fEbbLJ5QAe3vfMyp6cuRXuJw8NjJ
PyYoKm47l0ryX96/ZRToigtOULD2r+5f1ukcXsx5OIQ0TGlUh+Ee8rRzYe/z8v5h2uWICZMd6Ilh
L9+EP04MrAQxzih9ODhaPpKBmzec5GbzthUs+ewu+jvVZJcI7a/cQFPHEcx1UeFD83U+KBGeVa1V
VI16g+pNkZMM4VfQt/76BnJqNmEEGjA9ODWcj5I7BBbzv/5Q645qNkJ34T8aqfvw9jAv9jYspzbV
Z+Yh7yH4pfNhECf3cVtJ4rIbxIqY9YYAOQciRIT1+7eHennfTIg/XJELLAF+xepheTQNczN0mwO8
HICxsXB2TqU9/YtB0JRTTDN0vhOr66ErTm+qdJrDKC2PCKk4fOdHobxwNH/tUlge2PL7VPD9dVzL
KJAmKW1sDoWf+kecQN1h4rx54SDz8tkAdxDLyQ1WjeAtOn82cSpkM3YUAPJwoEFpWku8qStvB9k2
F6bBywt6xm8tWTC403EKnA9laNYcR15ZHRKjna/zNps+zprSL2xvl6Xlz3ILxyPWVM5kyB64fetP
S0yDjUIa+RR5NOFXMD3tKRuK8ApKxfiQeOV8YXlYZtT5eLwWrK1473Ggc6g4vyo3Ct3BHGI+nLos
Dm3Yug+iCm1SKiuju0I14l8VLuK1MS6GC9ujl8/ubOgXpzJzFuWMA5LwxTrezXnYbvvZNnZxh4fz
7Sn/8q4KQ4dVQMwoZfMXk9ERWSmKaFkpXKd6Z3aF8S1C7PPLKJV9RISEUPbtAV+uugL9PDwFDims
u+sDtjZWJonSfU/xRDlXTmuk3tJtdXcEl/fXaQJiOhdFsnt71DXjCjwcY4qlnQrsirC01frRhG2I
t65oj1bSIJjoxiJ/zLNSXrcZJvsgjbL4USVZ6W10h3UNLKmVTXs6MRNehRLv2+RH6kFoSJM3pdJL
9MGJV9GYLcBWvycTffb2dl61XZBWUnwvYxrnF+7cy13PUiCkCYz7ybMpjKxmZGVJLRVT2hx7TbQf
7BkB3M7KM6i75HCaV0SPgHrL/JgGwJhB1tzHvUQdmcpQ2zoSbGxAYpvpXPUqxU/VFCnc2rdv8/P3
/4+Xxjd0yjVLEhWbPzada/4OgWK1Y4e+dXLA73UHM81nLL9R9ctBOvTTilL2CgAQTFCYpl9nWzXg
4t00Uz2jrTbSsdlwLEBnCAJukUZFCX4lu0OUgCt1/t9953+ara90Fa1nFuEfP3dprToWrVBiLR2O
YOuNWhLaJdmEmNcBSCFE9jOsUDsbM/nPBtEtiNm6qokhDyGII2GfzMcmiaZfdm0lPwr0XmDNe6Sc
u1IfYcQj0Cibnd2kEQVX1q+U8BA54wzFX7op5s7tdzqJ2VyRg485iEaRI3V0hvC6fk6f1nsbFmcL
cqsKBi+rTtkksl02GHaEBkLD4zSkJFZH4osedu4c+F2OvKnztD2IMFwOnp1T7BDJqMugzXQt3/nS
tj5mXq3yjajUImIITXiTSU3ZejOnjjkwI9wSuINQo/1uFrowjk3F9hlph5ngadCHh8G2Rqz/uiqf
urIZT76kKkUifNsRmyPFUNw3ETbjXemMCD1KNsXvK070WGsqEb23jSIpdhoKR+u6n1vkW1mGBR3d
WfE4ztT2N62cfbLLpWynPa67+DaHdkYwOqTxYh/mCYYHiBcEq6AeQaJSEu2i4fu2c6JoXGWmmIJL
t91ChJvjY44iqr5ppY2ZgVUlW1jojfd9qFu92BQwKvC1yagW8Q6/BmG2Udt7djDaUf51sMv+uvFG
ynA2Ob/qGCm3vVNwprv9MAocl76p7I9ubHbkaXlT9hm/hfYdxbH1y6K8VRwMzuynOUSMflC5NQ27
lk4p5tWorD9hsEqdjd2IMt+ZSU9WSui6EJcsJ3Ye8WzNxW9X4iYLA1gOg35wk0gEoq/G5rte+0pv
MA1p3pMDZv8xn2rD2g8u2qJDj3pRf+fM0oMPiIO7J36YuMKgaKW/ZNLKzOB9J/j+SEZ91f4MZ9XM
QWP1mn2IptLuEfMixN9GU9/ftUVnQCkuMvMGaAeBTgj8oDp2kDeio66wML6TWOWhfCc1EdBGP6TT
JqErjuPCgMeIWFIHD40Xxfqgp5AkNnNlGfd6BJd+Y6ZFMm1IyJkfoXXoRDjiZb+1h1D/MBuwBPHN
kNLB/EddHfH1wNqFnRW3ytD3494hfKUNzHqxp6qELVQg0XHZoM+j9mcU+tq3Wq+0n3GORW4Thp84
OZJ5NHlp0FKP3Dk2YiZW/VjdDx5y8U0jUg+7MHrYd2Wryj1o72zcmkU1WEf0UPhY2lGV3HQcJ4Ds
E+dhAPjjUPAywoMt3EntNUS6/iaNPQ7W7ERmd2PRQP3QZkbrcc/m+p2yUj/bjVWczjs2kvC9phKm
23bEd6ICtGLTKWNX62yQZM9IdIc5QmFqYq8mryzOr7vUSj8y09L3WaQt4jo217g08FQlsO8d63vW
piGomI5ZFWCiMb5NWC78TYur7T06HaAic6enTmC4Y8LSFIn4GrKgnPdYhuJoa2etnmNx8eJq0dmZ
YC69Jq33fpyJTzHWTWur45x+7JC2PXXKrKAH6yQ821ExIIMTlV2Q+V2gHh74fi7McDs8uF6I6TUn
+DTeNI453/WTmSYHjePktIUKmB0bAs3LDzmaQWgKZmIzTWQPQ9wEWepgb2oBSSLInp1dWuHO/eCM
BdFsGdIwtXXLASfXqFrjU+UmfIy10aoxXtqFv8tLYcq9L7Ny3CjkMd22c6kecncnoAdeNyjqrtEk
b5i+wJEx1I813rA8FFe8r/N4jaWp/2JWWv9k8XWDHRML94eLa4Qcw8lRHwjswlXup7L9YitbAO8A
xoMhkBxdDdCfVfzSSbYxeSUibNA+TxOZpYC6ndVWWtBpF+0T1m3lbnSV4m4auoIq3zCj/N1lfoPP
tUlQAiMtlerjnCR1vjGZeuVWxnqjtp1VoHNL40GviTwokcsjUtEfc+zB1kLdz6KtNo+RTX63dNwd
332TGLqh44eGRlx3NLit/H0dy8IM5FQlt73SagcVWZ328PEXYICkanU9eiVbszLU+ISZXto4N1Ni
DFWJ8LU397ECPUGwWNJYxzaKw/CumjL0s+ZYuiRohSzEgVWPFN/domt4hXrLvPJr3XhwjNmF2+Fb
ZMTDMsk2KFBFth+7GOQ69kS3+1SAGZo/WoUj551nRcypwei83wUEpM+s7NbifgwHhEbJJB866i9s
3fouJOKuCy25TYGfW4SUxcY7u/NQe49FHIFLmVhaEDd6fHCzCKnhvkh687cdNcT1WpGfkRDKR43Y
zDo39r6husXHLAkniaKusHfZRK8a40hc/exySku7rtZM4xqjJ1/KaQLjh8A4tn/UkC6I54OYk7xH
oKx/oSFSuns/zzWY21lVWNcVQpn0SOBUOexrvvK4PGVn6TcWGZpy40WY297FpVWoo0k7zrxwhjLN
80PN8/6MwqRlUAKlZ73ukg4zZlE9JGpwZvrcsLoVLq28Nh7hJ9gkS2QNFdkNba4enA1G03xRXyJ/
LcfxY9dTztjaU81eo6QaP6MZpa6ygzvs3cx1gv2eCGakqZmVuz9aDSnwvkj96a5EJ4qsNPX5ir29
31ydPP+5nKXb49N99k17tSP2pzSpyqayT70IB7AW7XSl9aN1ofawOo49j0IDlq03mjtMOqtCG/wk
EdtN7Zz0nC2CPY5wvmQWnzx/vNRIf2UozmOC9jUnaUQ/q1M7rMHRnZLIOYUjbQ+U/OjPWZQ9dvc2
G/q3796rg1E9hZzIceyFqk420mhAfuGL80ozSAdgDSjwWSwEkNt/MRRXhfrGAT+57hrNOr3cueqd
k2cScDTaE4QkAVqY5SW+UHxdnWiXp0XSAeV3pjkl77WCrm6s1lSNa5/AnGafFMlwRyOBrLKJtCje
awvm9u1rWxUK/hnQQjQo8CFxdatnxmcwc0EmidOUz49snnZ91n3SaOR2ffp7nDiT+TMGln8zKMlj
S1oVCqpVzWVsfS9HlidOoe7F143Cdxz3lo/KfXR2Q6Sxt010gkOH0L6kaXrlpRNMUioigiKZsebH
+sroZvLbxGnMmCdO37WHXKCef/sCX07OpXrpLCpVmzKMt6xkf1RnpdRcF3mpOpXhsttxGx3qRDwG
Md+PC+/BywuyWAntRTGLuI6HeD5UZNdlNibahKiRQ5NNbMPe6+WXv74eB5QirUzCOSnHra5nVkle
m53dn/qshudd+yZVzNq/63qruSCFXDfCmZEw8GnQImOgycaQ5xcU6nZWz7U3nGTax1dhVBlXZd7Y
39qq166mTpveu3PkBqYrq53nR/4Rn+nw0S+y4dRPTn+k9Sf++iXh3npIeJF0kAuwLhVH6N8kzIT2
BH2GnBhLMx4Xx+9NjZlkkytXXdG8zq/zDGf73954OlLU+aE68gOsdQM5MsrI6udanthYThs1N8MV
myQyoRT8kbeHejmR0OwyyHN3ERnqsjT9MWfrshKZ4Q32CTYj+34kCkDSo0tr6Trog8drU5sWLKV0
4WkCrWpZnd+HWd3w7mOCETdRVAMTdLBeUx6d9pS5zBMFe4/kG9d8cloZYgvCi26robrS/SEL8MJG
Bw7uBt6NWNvGYkw+TSMIBmde6GpWF4JqMOpNib850Byh7QxgR5e4uy9fcF45VmqK+Xy5eTbnN4ti
dBLrmFZP+H70T7UxcBTtU4i75RKZ8PaDWSb8qs6zCJhYm2n+kiCwevkMqzENbE4NMkynCrC5Gh+a
rmf/TpcbAIuCHBUDnLt9e9TVdKDmiCKFfjoNdVi/8AnOr3CCFi9KnChHvn3ubqAbHgg/tC9c2yuj
PDsEWL7ouRJpfD6KK+JpykwXils5GmieOVUdEYeY5YVx1uXH52mHmhAAvtBZ9deZ72OTd/jChHWK
EeonB9GEeheo1jL7q9CU8XeZDEschIu9M7Sq/M7ijGMEtpq5u6UrB3zeFCcpsPJ5/k2HCOTBX93v
5QdSqF/6hRSzOdyunvIEPyVVlA5O9kAWLow5CySdXR7/fhRvIcrzVBFYrnXfdUGV0ls+f1ncRVuK
89ZWFMMljeHqqXIt8O9YL1nDkXDSozx/qim4EzCCg3VqpfcNBcFiti0thCBvX8zLl5CtH2EtqIap
3KJBOR9GtTAZHRVZpyrt9I+cX7Au1yI5NpiHdm8P9doV0dblvw4bdppF50PBepwofnKkQR8gTyI1
5j1ipUu5s69dkEAuTG4C6R3e89r5xxLc1tJLZCHNE745cZsa4fReAHjhdN5cQiQv9+aPReX5ES3q
ZER7tDMY7vyC+sQEROaHBgqdMfa2rVe5e3uypqNtx/1tVodzTf2obgjZ7cr+wlx/5ToxqDDX0c+z
C1s7AtDp9GZccfKBINS8KyXJqGTSzFfOQOLj2w/utaEWMTZHRooeLzbUetbZGF1srlNRTrOMFqpP
bFPuzCrj7+cIW1qP0ZY/aFye31K3McdW1YBTkaCnR0O2UVBr0b+YI0Sxmy5rGQcogoPOR8nh31jh
ZFunqBzyPRcXBsB/5dZMqvHC+/XKpGcon59Lg4FMpNWkN7XBcwe2a6fZLClfuh4IuSqcLmxgX3lC
fF1Qy1KlpLtlrW6bXUR165c5kx6Pwy3VKLXpx3p4YC2/1C9cfUmXSc9QvMOcUFlj16erMvanpINk
fBqcMb1PKBhj5obxYp0mbKZH326nT2CNNP3CJHx13EUUsujzXEY/f2Z6rjI6Q615Kuv4a0t1fKNJ
Mv8m/wewl3ajS+/jX8/6JY972S0gdiQi93zASdiD74apycfEp5HlJ7Sp0LLv6jH7+5GYjctZapn3
pPGcjyTHIe/SPLHInRiM+0b4pGZV7nBHVfAv5Vk+h32iFuggIhlyfZgL50O5Y+ihSuELaY7RhKhY
dTedr7T3b9+6F89qGQWhL+8W46DAOh/Fa7Wmn3MmfVyaU7Nx56Z+37uathN2CcAkp9khOI3H+de3
x127ENhr8RJQfF8O/xyJ9dWdNMzcLWAMggKS0CE3kGRiSD2l/KTZdTvsMtF5lFulkR57XUQOnBtY
1tdeLCMKl2WLb+DtH7TMkbMvBAUIrFs4ZTh2UDlavZcVi5zuq6E8ySZXQdWUycdxsvQLaoHldq5H
QbSCFRSVCD3M1UPVplA40TxWJzjx4U6jtHmcpyrcG1H6KU8n/cJi88pF8RnAkwr+mEPVWnvnzZNU
wlbFqe9jHJK1BfCiCS9lfr+YQ0g02cihSLApA5CicDaH3n4MhPq9+FZT7mQnZeBX1alJrk/EnlMY
aTiE8bHphfW5Cwu6JDFktl8D4MxfFNNVhXTJwdJIp6TrN4Xtyy4oaAi876JRexzZ2XwacYP+FpNj
FIGeThlQhmScwh2fKrc7xJYmQA6WxBjFpQ1+0BeSPlAdGwNhdEq3bjqs5oANkrJ78AlLAHYGSKvE
yK8Tyak3ZX0FoBKXWF3blPbJVYX9kIP94h+fiKSBSZ5Rg/ejuNAPkVNV4a5VDYg9Qo7m75NL4iTc
QC3Vd1U5hA0W7xwHPf278nvd13NInJAK4d0C7iCTtYhRPfhaaPwUhAFmO1KZ6s9RjrUlAFWki40M
c+ux6keY1smsb8rW6r19Agm83I7jLB5qBJh5gLGqJ7cp0wV6BEPLyVkivHNMLTU/gPqDSJ16HjDm
Yc6hiplDRANDurb8gKnWiwnocRuxQXFYWMGM5PCkbCoWhzlu44dyQLKwZaMX305OUuW7fOzYS5k0
MZ4KaNKbTHr85QE7DFisGLV0DpVH9RSmA5hMzQdl4BaGfVIT/U3b3qVFPTTWTeNqOZB1tH3NRk9h
fnRdiYVHM9Lpi4qr/l4QD+DutBQsX9BGs4BAYDv1zyqy1X0cAigmzDsZjF3hTvRNWgEkYEvFBXkF
zUdq42pWebjpZTYftdgYJWhEG3S/iPIgibXpBgR3Em3TgR+99djitxyXhPvVj1xJcxqXz0QWFDgb
erhoCbZsLfJ3WgbjZF/XofthcjXzk1V7lGiyrh+++KMAc+v1o/k1s9P8F7gez9p2iYi+RfaUw9QQ
6dhxj0KHCQoycnE8AAsLJGZjxmbFTDfx2LsnbGyGxm2Ns8+RVHCv8pETHiI1z94h9ZB3nFR65qTD
lA5qGPj2CVNw9bOqJtJ9Uz1JeQic9I5EK3lPwlLDdWwiBNlOFuCEDeV71MfAke1xJ/UxA/GUG0Nx
cFovnzZZPYVLkrAWUZbwdWDtk00GROClrfmDY/SU7IB96x3/UN9wJ2fIgLTw6uaqDxV4uFnUIJys
tjKDyrDAMauuue99OjGVzJORYsaUCQoe+JR33Yz8fFtaZfxFj3z1zjBLeh+xBsdzduLmC3oCVIxj
niDWiIZh4heVk70EjxjzLzdVfnw911UHY3yMshNNMUngHJUh2mrSmvxAL8aI+CZdPFV+5NF0NPXx
t1HFBZGJPc05usjgYYPCWXIhcJ3Gj5rvqx9mGjY/yy5p7xMzlZ8KvuOEDWtp+TWrsv5marA9b3yi
KJogSib3i48n3NnGEsFRkGttAe21j9NfbhZF9qGy9cK8hg2uvkQ5/FF6S3aaBdVUooSIet97KtSo
FTtH1d7JqWgTH9Wkq6ckb2km67AP4ZRSnnk/K2f6OZYWrX5URc3TQNTCidw0AkRsI2luq1KobGdb
rX43m44e72iKqg8iaQhE103aSTtjbA24wZEqf3Z4G+LAFVpWH8QY0XcGc5bmQe1QdkQY1hYbvR1j
AdsDfdLJzT28ilXktBYJHYXLLw/nBZovCfTd9HZX00ocADhv5qxzafdh95z489m7M5nR4OwS0UFg
8rxeIU2x57u5NKqjpfw+XyzqudhOeGTvae4aMQa+JhF7pXE915GbeE9mpfMtoD1HOWG2PQC/jp4z
U0zRuMVORkMDm0Wq6gSlr1Jb0EaNcawcm6tQqol/RhYG640d4soNDLhrIqBa35B7QZiFCd6uND+b
dcO/POyFdw9L02YJH9qo3cBv5v2OQYQRGg0EJBDNFH9vukR/gttek9LiJ9GNH+kiPZDHuDwbEPKL
js3urG2jIn8Kqq5rQpqwaQkLGgWn+RlUdcfqZSvnSzMiUDjSlmn0ja9L54vm8WpsfGpI9J+VV/5u
uzwEtccnjdiAoRVgd5WBMoFOdvnVw7513RQkrW+HSrAZAOKSdeQNO2rYahCiymNbtdVTbroJUw+S
xNeKoADis4cOSWFq+L04uEVuiA3qDnWbglr+Psu2Sg5yMuwdiNQh2Uqh6EzGtL0dUGNa971FclJt
KKsJIrSF9i3FOpgA4hfO0YkQiy1M5vRXr2u8hHQLwBDaeta4R5Q50a9pSJrHqVOl2MQo6WjiAVGw
NmiOaIVmGWEHAVhA+RVFARfRI1iLthQuDSNIGlOT19IlEQZMsOzqj3kTO2DTeyCrW7vWCrntZn4g
MMgxzwMbELZ70CaJ1RdNiEJ459nNHXWzHCyR73SAPUm/1mHPTSicgkramXni9NP7geM2nhVUszHo
H53RSCQkPZVl28yOvJ+TgZp3AxeIB6tHluQk3mval7SA03XQYbT3AcnSGVVbr6PljOInfEgE8oV5
ArNmy3L6FYoIGnPXiIlswdyFhO/RFA43CtFOE1BZSbzNgLLwC0UN896s3emRHzE/YpyYHzIgz78R
FPi/5Jgz0Xoa9dcENvNDtMqrdoMzjayYefxVQzDx24AbPlL9WHrKY5JoEDTBc/0v9s5kyXHk2rb/
ovGDDICjHdwJAPYMMhh9xAQWXaLvGwfw9Xex7kSVlZZpmr+BZJIyVSTRuB8/Z++1v2XYZY8Z3LgL
6kXnsgzTFeyXEke0z2tDbu2hRWZBG5JOg9vCtggqJXMZaMXCTAIUl4jteqVVHY/uiHhrymFObpKs
a+9ZpVR7VY3WgC6pZlC7apKpz4JuHJYvwkuHboNeeiQdqWwJbCm6EjVOaGRNuBms1EBcAX8ZtjwE
MmtjzJl+4hUOZcB8IU1XDH3nL3csrXgjNewnhOcU8pEQJfIuemcZNVhGdn3bmHnyloYR3zLXRIhQ
T2+y1qsZvAzYhWUCW5jN/0lxkQEGzkTjzRoyoFTgHQs4TS0SnjWLS36XdoU8loYYwB8hBuRnzC4c
t6LlerZJR3yPcKcp9pLCAbJlmaS6S6kvwg8BEafUgde3hUEepWJJm7j2ZsDSHdDfLro0jTkiLyEE
/Nbh2Se0qgUc4KNJpNRUYUbWASUhQaf6IIhxAHCZ8hh1V1XPVX1z30tJrtNomZXjoSJKfgwcGdQd
pas8OA0wqq0zdp/qFH0mqRFdCfkpZ79BTedNR8H50BUWMeyhiWjHm+AFnzKRoE3kMbNvGsDLXKRU
T+yA3ps6BIbTW42PkVSE/qJNyQlWBOTeZRjAg8nFrgff0JtQPuF9jN/UNldvFjWtPkD2jSdCQZwv
zc2Fth0n0BJBXiER8qtcm1pms0tY+RavbeqnGrh8Pymg3wciVRpr2+XA4dAn18aXFS76Q4RWvAUA
XI/7NJ2t08g+N6/spXFOUzho6BgzshQ81K499T1KnXA9JPFQoAFJ3ZdFy4tk32YVd0s47KDBOChj
E9CH0uTBXRZVD1q9Y5GVSqx8zZGMfNem6WtWRS72DQffMWjSspaPihUt92KICLuqiU5L8EAthuNJ
bsgnxYKNXzLqao3NS+ceEvLYnRNVjJ9wCCsSx2u3Y76z9PWNAaOVxMWxsS2/b0zEmoNEGudPTUut
16dpjRYzNVIQsHm6OEg83Hg7wSsGEBXrCP8SVMt+YavpZ2bqyquBoIqSl7qOp/KdeKX7oSRsIJ/1
g5L3r42Q2yYlI81o+beohlAG4m89xmHnkZ9wW5vL2jSclYXcfu6V9YzD6TFsBL7zZZihkIumZU9u
cvmOKeWmdeXwmg1tu4rR1lIE8p/yzr03qQTOKYlJr0hUixJGJHNfSJKVc1EQKHlVEzkEj1Tmqh27
VWZXwZL1FyHZAhGimkilxlRb0a1AsZY2+1ra9+BVrcCcirV0jcYvQt45HyU4hyjFPCL82U9tslLL
HiFwWJyEjdOZhKHcNxHlGkjDfU0CdA5t46x3DSLQzBrftFCHyjqV0QO5BzZHNlvuy6RVb9PIdW+1
we7hmurJfnarfWr33UpJDPt2UIYhEJkA2tYW7rNjoIeqwwdBIyBImnA5ui5Q2Tkuq0Bt3kHPJ0TR
XSTZBikisGZJoO+RUIbQlRkoFBT1nQwpz4yGs1yy91BHFCpHcAKDQmKF4ttNu0KI6BF9tSMYm7QO
ebbtBVz8cKdGN2hIgzSNPiJOiVm2U7Whwc0pH+AbBuOS1wiiRlCr9kNLmajoZKxmhHeDSQC27kVz
6cdCeCg1aCkHqZW8LMvBHmEHjTZhaAo4XwVdAxTjMYinZZXHx0GFzNSLpFwxHl2C0MWjWnML6I0C
F0TIeuvYE11JLbJJCtA9QZ7cQQExuuq1+ssGAO4pDI+ONvybZ3Z83gQE2YTCa2nNuRm8Kgk5+RQs
lgX8Key3UFcDgz1tdCs2gSa/TbP6oxUZcO0h8d2xN25Byx+LeP5KcnDIs2KPKwtr18btm7uCCJ4H
tU70wzh06sdAyNUOkZwTWEvc+5l0g3LSqlViO71vSvNiYXUKiEfbF2l+F1tCObRpXfqiEK8aBasP
c460m4owJg4BN5jLu7PatO6nbVfvgmZeoFm5uVo4k8MEz28IPt447LM+WTuzRxLCG/OE9hA1MJIL
p91aanWvi/RuZmVArAjXHVA2KKGPWU8eRPNUaM2XMyzrXmj72lGRdPaBO19D1Jy7Bls7BM5H1VlC
ZHz4IEaLUwyrAiBMDpsKCWIdf1SjC6g98vfesli8uobxFucgBel66uj9w9Sz4gguwMD5EVHm4zxh
x2MwbBb1o25En3ZXR99Rus5ZenULJnCehUEu59dpycsLg0Wk79VLpNTzCbn2dG+UsX3QMpOYik7z
eX830LBpTWcU62a3a7WaMq4gGS8c6+YOOjdwdrvo97VdblmgUSDkmXpFSxsKB0bnmyMd6wuRaY4o
oqBK+7VJ4eMZNSFPfb2u4v4tTYizu4rmTE6OIDMXrfoyEsv9GkMnvefNhwWqolbF9fcScgRfT64g
FSm6z3TAR4oaTafQqsyGcSmRTD7N0VWSIv6nzD9Min2adAPkr72e7OqtNLpkfU0ESv3GWW7Z1tZw
e09GIrctJf2AaC/pIkDPZanvbFB+getM2o/JJaXBlS6Ol2YdS3nmWfmYq8e2pA/SKA91lFP5t8Zj
74hzpIQ22qkapLNCMpkx7abUCNktVQYMgzZYe42wh71rvPGcEw/qSFH6mA0BasJe2uGeuDR5WmRe
S6MlIGtL2+tNB8K0TlIXBKdAHNWAQgiLaB4DtxDDxs2rSDCDSZtprRNBnhZtabPTaC4VsNrTb1Hp
OfhGPtAdi0ZKqDVbbb6zy6q1/KZRVHXnhKzBoK7i9M5Vp7y4AZCuK/dG3uISAzzaWSqpeUpn+1pr
CwW0dpV35zhv+ucKKS4XdKo760S7MFXW5LDp3cNcxsB046VudgMdDHCJ9J0QJIWo/zeM5yK0uPwP
FS5SO5afLcMTbAWdyoOZuyYa67KugcjVYe6Uj5I70X4Ip56J4uACBcYgkw9Dr2dlzf+dhZx2Wbjm
/FWQmZAhzFgRuIdu3ClHiUZzmGS86WJRl+ssa6tv7LEkC6CT0rdoeTS6KGjsv0tpseX1PRiHzVjW
/ZNeNMmHS47KsyjTwfbSZrwCtulOvyyRtO/YBvBLyNGo3umr6IKYg2WyvIz2/gMRR3CfZdlE45EL
VbNfkBhu+IZhlrekYHDPkFUZ8y7XsVcF6kCI5JlmaJiztmXtPVFnPVyTOF5x8pdwWjt34HzbVADI
Jtqlow9ELpNrnbXnM7S7hn/0QmBmYGmTqfGSdfW9LovkNFiWuYpUQtqGIp1ODe2MtavWzauOkane
GhKzwzruFOThV8p1f1B66kwPlv51amnOy6GN0UPR2l1GeVsNcfKJEhtHyZyoBGLFjhZ37PhJR7FL
uuer0kVU7YtxfQfmxalfuI9WFvQ9YGoOJ8mIQnYRzYfdhqrAn+TYGbemoIZ1m1ylndwp6GIZNtB2
4vlnl8y0oX5iS8i/7TlBMww+F9W7Rv7qzWID+QtIhBTdtzG1Fo0zUyiEFWFhwSk3QIrts1iDnZ/T
SiFFoL4ldiUmtKst64H9q4R6a7pt+JC3uXzV5jIMA53cuK/CoE3hp6GYiSqtcuIoIEyr2jZRe0fi
0cmzu26xbyJaru/pUMrhLPKl2bumFU7sk87MytXZGX3qhFYqq1+S0JAOhfLduzJ/FdksjlosJsJW
JpX6jPy4Wlu1dWh1+CGs5S4pZuV+bBMXjqg0ajrsGtAQr7YT7dkaFvveDcsGILuWj5c8RPvsFanW
veqxVT/W7VLcm6EFTJY+PcWZ6KO69CiRr6rKMMdioeLg2lRNIvM/jFX+OedwDITSV6Odzlzl59Et
PCOza7Kw3xmTEkL4L4fzYljdHz7lnzMrTkXo9GAlYFHUQRj+bdDx//JkJtZObdXdrNTauKF0ty5u
Wr20SBdWWOS01TxZ4VavXXGP1i/fSzpxa1Ga4R/mOv8YIuMVRz0kmKGhXGOO9vcvkpZORWWcI9El
T4o453SiaVgqtTwuZmz/4Wf/c2ZlXTWkKKOY9+vOz2PkiVC7DI77uCOLA4oDx7hHyRaymi2TN782
rYc/jICuM/2/D8m4m9xMNHNXsOfPellt4PniODvsnMwNu0+tM6x3gHnI38o672lDDppbBUVizDSG
x9SURODgu4sqcImb33+XfzxYzLNg9F31aNA1Gbj+/UIPjRztJg3NnT4aNR8zdZtKL63/VnmA0kZV
6QiTPeMwSLvegf8QwmgtyUozIaBc4W7cuGWWH92SsdTvf8s/xnTXTwE9zlgNrT8ojr9/inRyUnxI
49yFjaWdbI5928YS46OFnIjjVjSsRWgm/u8/9BdPKk5E1INgAuHm/Ay+QNhlYty0l12XuAzK2NEY
HgH8QDqy/OGl+MW9uuqwBDxW7KH/sLZnidK2YnCW3aQXy7fW1+IUOUb3hyfiV1cR2CuAN169q67s
71fRCWmWtYu67CwjE2c8lRZ4/3GMCY5rKwj2HCXVCHfO7y/jX3LUv70T/KArQQQ9n4qs4metFBF1
c6u01rJjYhUbgQzJl1tbfaZ/0Y0lf2cGgjFcx1nToynk/DzTNbWuxyJo5EXXiYmRhLyW0WpmHPU2
UmjmNiozyk672q5+/21/cY0Q0CDGgAjJceFnlcTk2K3qThI9uKTjZTQwZas+J1VPIfIomRBw1khg
f/+Z/1ilGHJfqWhoR7n96s/GjyS/ktGZCu9iJmydnmRBIVLmcnH6UjL+/f2H/eoHUihd0c2sUJbz
k5yscRqZUHGRVSxmAHfkP0Nka5SkX0lSGu9KnHcPy5xo77//2F+8TIj4wVfiggYD8LOqMybrDjex
Teeuz7NDaKKeKAtOB5X5RwP7Lz4KoQvEOcA9V2nj9Qr8x5JkkXxhao0+7YghJ+/LHfFFi8gedkVJ
gsV//bPYvFkfWPCRovysJHPiWTgYfZedC+/8VTdnBqmCZhLha7P7B53vLx4TAMBwfhD4A1pyf1oE
qeFjoyOQahdWlhVx0M7h5zpFto+4nQ5FHG283/+6XyxLWKjhMrKhXdGyP31ixzY9qdcVMAurZl0a
uUqrhUjL33/KrxYIcFlIKXVWPvQlP6lDR6VCZq7xwzJAi58LT+8ZlxSj9j6u9GfFGlWC/rAJo4gt
L+R0KAeGu9b7VKBC9HSRTMcwTAjiTELEFLQMow1z5/kPd/pX1wLuHdW/+Zf85acv2SVlVbfk8+0M
hGlBR+pe0A/98Iel4FefcgXrchGuMtmf0TAymt2JzKV5Fy6OvikSpiSNFv1JW/yrN8QFeoRi0IJJ
5Pyk5Y4LrQ/HsF125KMoW70w5HpmIsOxH3HJXzf3/0P3/8V6/R/P+T+g+6fv+j3/G3H/+vf/j7jv
OP/mYRdU4Vf2OxY8/kR+d/3//MtR/836/39QJXHlcPMnNBb6+H/+JdR/U4vg6sHd9peamvWhq4br
H+nWv2F1oD0yLQxivK36fwPc56v8fZPAVGqgfoQReF2C/mPpTJVijnqZtls7N9sL/szhHMdhsUO/
vaxMR1EuKkkU9Hf6EVtHomAa2+htp2xS1te7KoM3wc7crMK2CLdJPCcrtI/Dj4KczgCyRvYhxTBu
ncy+ni7TdPzO48RcqX1xjW8d9CtCU5JBRnweMsb4Hu1+d4qrEQlAXDYZOGtRMXCV041ThNE9bTmy
WhZN/c4AvRMMPhMM3KqZvaXZll1clSlINUr1gURQSBQUkM4d8k5tZ7m98zLij9ylRZ5/LNBOXnFY
Q71plKYhiIeGvOwL56BoWqp6kZo5N4x9aJx2ZRYgPCz3crLtncHUedcUsX13bTCdRCyb50avwqsu
Fro/zQuttOEXGGI9NU31naDvuDR6bOBkH2Ll1ZYoNLyxDesTvILmxlJHACBJYd72ju07lRoduiTT
Tvikpi1jp5ng2jp/KXQzekyyxmL1S10GHa4K18SIxfI2Vn1/KAoFBjK5lglNwKyZVhganE2WG/1x
SPT6bTJp8oDn634IXO4nBpLDFxFq6jHt3KnzQUIwvZ+YdHhDNmq7hnnM82RlWtB2i9jPOHMT9FFx
lJOvlOpG0MRG+xwyOGYwjTfts27m4rPSi3K39F39lZkYqr1UGQX4DZliMFDnoEMHvu6E0V4nI/da
CddC9DQHXSblSKC8Jquep1zbWswXwCpErpdkdM2XekjvSKW/1IbLJPuhrCkVOUbZK4CAxcbGZuop
OIStjPzMKDa2sdafBLnqw0LLOuKodAfRV9uGqRSBUv2IhCDLRyS5zxy+8RQxrMp0+SDldKu5BWGU
WYv4qyVKOqsCXSLwH4y7rjSuXJucCL1MWcVutGLk8o4kACCLc6tzuPyRlszFbQ2ZvocSVv2S+hAG
AGl/1PUonwARd4TvINciR3D0DP5F6/RdTDLZunn8LF1mH51oswNkzGDqPiydnqiB0bxX3I0tbcVn
zIvs5c3U+FpZtqzCWCF3Mt3Yilu+6fNkrp3iDg1evS4VpuB0kXL1gTjkoCriGxzh1o7utpclNvQY
Bht2OV7wOVDxFvJWCqKz2n7YRF2+1ePyE0Wpg0m4WBWMMqxy2gkTeU2cLNbV+cI+7aAxUJuzQR25
j+0kiCrz1UmiL+bZZ6ZmINN18zuxrVvC/KRXyLpm1k1IlEFTzjOmGDYT/TOkUArttOhYLAyHOwAX
NJJv7dhdxbb0KdrR8LW5wndM7pbYvhSh3T42rkLoWJ9km3ZINx2T8BMgHH/SyqCwanKowGtMNvFz
Ocxdid/N620nvWb0MA8wjBJyd/GsXtE/omjW1YDGIK9NY1cY+T3h5z+G/BF5gerDBRu8lprZE7yf
EBfhddBuW6laX+0hE+ieMoudq/WkE/LWPdij7twiyOQBmb4tKuo9lqVHaIDl7TAp/HRn8mqmMWsX
jVjPGpvZ9BWLAbv7IO7LBj1SG10cm84/nlH1MrfEO5X9Qi78HK6GkVwes83EyTaWd1CtKhFoNZNQ
cE0oJePKbVFYxqYV4EAoLlbbDu+TwU3TprI9S8OMyFOv05NKwydhPrr0B1LZKe9qjVwzgrlnT1kW
4BcjEIiYJfaAlOwMi6L+nOUi3slcTT6Jky6/RaGK26jtsIg0DZBVtzKD3DFo4Un5ZPYKXQcrNLek
Oj7lFTMDV6t53FIOcY45SM9yZbtf6OVxDpwqxmKZYf1wJnGA5kQmVhcZ/uKo5GcO/VuOxq0HqhxQ
hk0HjSnJvmTms8onBE2EmZ1AOdR+X4zGAxnjw0U3pkNZIpVIpvF9SLXsthSMnO1R7WLCw8JzaFvF
Z1iF9mfOoHX2BFnuJzflVc3+IhiBHXRKX0vmaeWg5LlMMwnXbFzzQJzDgyLHGTGFdiki7XMxln4d
m4m2NpHsPIxKfcVlacQD4ykgMSvLpmOu46EO48V+6afmvilUEgCJ1Q7fr3Mrv0YJ4MPv3GDlPgIo
onXO9sGSGhXmGrYne46r5VtgNbN3Ba1ynBfkT3eGDJKpM7VgRvhjEapktR+1xUwDXb889KPBWTZ3
5MmulJJ8w7Q1ePgWqdUrlrE8MBIG514mB1ER8aVe2vZGS/qef9C4M/Sc9sroRoGbNqZHb9IfOYOL
ordOQ/+S123xQYqX8NMMbBxivnDFecFc9bBENEZdSFLzbM2tKNiMkUKkio0RJlW23ERuPTYHcuqU
czvxQz0V9aaHLNVDmFS+hRocVfSuKkrlSbrPaZwJx3MWm63BveosHcVp/dbtaP8iqScxcnSDpW5X
wGduIzMSUGyuQ+PQ76O8hHCnDMHYm3A0UhQTVrdenPalzfpATsYPR51AjTQT6DurC7k646OswC8M
GPxvEuJCGkIyLYfJoIKQtd3XQiE2mGLsgN909GZIRr7VLTMqXTYORvwBkkfUlE24rvQvxe5H0nRd
xNN8T6s0d5VhcQ8H+VFkzRE/l311KufBlMvvcZIMz1uFuNOkl9BOWP1GQ028JR/1LeJvol0njLj2
vHcyyVQ48gdbQx3WWH5n6WBOwtr1hUDcp5gqwBmC+pIcO8v4pM7K22Q1JdNL2/QTaobDPMLSihfx
g67NeUELhFpV7oVibN0svUkzxjsTYKJ6wV9BO//TzpiiJvMCg8c1/ATmjKdJ0axs0f2YVQtP0Nky
29exELeTEc2bSijNHrq+RxqeF9tN8Y2aH4mmE7AWIUiLmjeKnP4w9C6/g6jXjevUWrAIeTOMZnaJ
hoM6h4pXEGsKAqk+2HDesitJTOsQOTU3BBKML8k4bMV0h8hX9YfwE9Wafow0awW0KugZaBB6XPpG
159KJV6T0OZHEM26vnyOywElZFk8aWbhLzQnZv0WX/VN3s87lSEeoeIIK7ktgRnH7zADGX8all/1
zGczsVwwRBznpDpBa7klB7ckaNjYjqzRW1PPnxfUZGtn6ndm1t04iQXoH6yUvTfG0WuMId6NJMAx
nov2dhk/ERBs3JeL80OvZuKR72Mnbgj7zF4InGeFjsNPl/jgFdzCTBJJSbb4h7UkaElC2jdEyqJ3
kN5gFG+OTNIjsis/U+lDoKVETW6e7DzTvDERIM2mF1j/ybkejDa4XiYypvO1VZjNjWEoximz7hkZ
PqHA35mKXDVkpd+JYfrBeIA5WVWp3thxDJaO0X4piXnoItSNQ1g+jon6IOE2e2rRHXlmM4qu4sVx
EwZotXT8OXcW3rJsTcCmZMsjIR0g3C38FgLhgLh5fU7or6tkjt8W+audw4lC0RpZRrfWTKl72syb
5hWlEm7MIjZ8mGv1iozBkyyrY4EOzyMz5m6IrG1NvPakOA9iIKQQE098P0B1R3U3UWOUqNYr3uhq
9ofkK3XM20GoG4lRJ74KL6UkD76ZXQJIF0zbDRPC4daK8kPmmjcMaLEdj4jH3aQct3XWO1UA7o5R
PNA8PPLQi3TAegqCFhyuaTBKxViZUwaeZ/wE05Wuyc1ePH0qiWa3hl3rXPMO0Xuz8CtFdJipRXeg
mvZ6pFFTLduC2jRhW+l0tLbMOup7mkyoZTLVelQysQeTaB7Vujq4drN4eXqH8WoONCMnX7RBROcc
UkV9aCl59EZ8NGPLSaE3z2PHIlqPwtcX7RyaGRVuWh3Zk45qWD0p09L4UE/2EYu441SbilEe4esx
Ovn+rGrnxNF3nTVfrnJZ7oiFrGrQeVn1JaWUqw+ID+4NtXdXXRe/EeJ1ky54PSQx4W7vmUrCOt3W
D1YniwYltluemBRbryHaQTNVOYaN8oMHln14buMNkVueEhNRxgb6wzTxFLA9HtOZcV2kRydlgqHl
qC8UU2HMtyXYPhkofFxVruy2vLcTG/W4rrGsVtnTCIuU9wQNHQNbHoeFqBqrwvAHrqwqlWbntl+t
hRhzRl6MFnS5t9lb/DB8UrRxb1u5sS1yRFCIO4xcQW6lsrNYdecjwsKXkOlxICNz8UtHdz7LLJne
Bss9Jco+UfoJmW60ooN21FW+Tt+PaCUhzHLubSiAeiMnwQwxvt23GzerHpXJ2kqGq9kAs6vsoZSI
zCBC2diUdfRYdtcyxG3Wbtf3O6cyYVsKOG1d298XUsS8Yo3D9Rz0dWpZlzJDXAUT8Fx1yafdKxcS
27ejbeKM0AWaNnevtXq0aQYVSjzMb5BnWryOk9EnxRjt53jSU+0FfFfjC706ok/5nuwlOaHxSz1D
Lz9m/kof6nkw0ltaZ4q+UVztZdTVMuBh7u40hES7SS342x1nhCS3Uo8l8g0am76qpmi8LZxiudDf
6zwtUX2rNZmAp0vr2XV5WzX9XaIZhu8WWPzrsTyK2mp3Yz20gVIqH8UQfyGGf7eNDIwksUSM5xFq
oaN8sencvZTSPhfOlAScI+oAZwI/o842lpYfVVumLEXXoX1hOHemqzw0Sj5v07A2Ifg5B+nW3wQF
SMwn7XQQwi78UHRXAKAWba56FrOe9kKqd9x5rA6mmayuMYV5B3CMDo4TqB2ifB7P4qbvaX1kulzR
z4j8PqY/QCDyLoecUY4N2p8ivO+MaS3bGkyS0pPm1Y+HJiy2Vho9aG1RE/Wd9JtOL9QAOv6Fkf4+
HY3PLkGu4p7TyPGjwfmMUpY4t0+/S6Qenk4ksKbTFFDpJUpXvy1c6Q8zJbVN5TUbYEpctJhR9ThW
qDlxaW+iODk0aR55bQznjlm5g3tZQ/grY0pShWTTGQFfn6q8qLq9qtMZkUDjzbG7BAl+KaK9W227
KC2/1ObY2aCAtma0hGPfrmbFQNQ7JtqxViwkveqhMJdxpYzRGVbieunkgm0tWc3cVa9tnltW6Z3U
QNDGlkXkah2+stSeDDe8zwG8XmO6iXNlw9BbCQKyjc9VqL9gC71lDJqtLCm7Yxw6+7pWPxLpfA9V
cjVQaak/qEqByGW6aKWm+3bqUGwwRPfYV9fK2A+XUjTP2igenZhd15p6ghaGVTyYG1WjturhtvY5
utvJeCj6YaXXup/IrucljXdKAttU7z76InskY5XMueqWbtngR5nTeQs2zXzOL8gzfoRhdH1SEHHj
mSIUO018BarfWiEop4mzHxnUZD8Syp1Q0lu1XnjSC81vzAp65ZXWurD3ZTw9RgwVQ0FwhU0j4gem
0PGWHBPbILvPTpNhUFzjpvWYetR01+pi3FQzVLuoXYdG/CPVkrXsTU/VpvExapEJKBSjNe0VuP+c
Tuq5eRKJ/pFfw+jHuuNvdnm6SlX9XJBhtqkb5kr5FOpXZKASX6wch8PsUj9wcAowe73wjX0xFndF
0cCvMlZKU7TnMK7LPSmCzfMoTHScnUMTqE9eGYjeznPVrVph3VcRF3HRJ6KRKQL02Hyqp4mDx2yj
0aPpM2TNfRrnqzhMQP6kE4ns1kOr2TflIm/SZORwUNzk5iOwGCcAJPic4PLOlPkbm8GxU9pz3Gcr
vNjNWjgKLh5n6FfEMr8WpREo2IlWCdeDeTOJJRkmQR5Fu6jxAFQ73VS2bipUHnSxKkwRU19GtSej
cG8x2EAZ76DnQbn83F4XFwDAoWk+J+BKNPBua1upd125HDtrWZOOcjc6yDDnMH7KhnhdoAteg0U4
NM140gZtLbXmMkQDirMYLXvEAM1ZOHGQklwbUXakL8B1LQ+tkXdrN7Px6Mi1mru341XQw97p27qC
IqrGymOq1QnY69mFUEv9nJ1DA94KYrdtWJbr3KBZy/6UqfFdvpTPxoTF1xqv6F87peEC1mbOtMwn
G/gCvRC/TkugtwzlhuCBhpc7Uu+n7nmwym0i1legjD+YEVNNej8MOVT8BZ/XhKYuVfvVEGv2rTRJ
UF8qc6NF4SbVQ2fttBQqPOq7USAjTA+K4Rxttzpz8NwXvflFboMXZ9rDNOYd0GPlKa5oYeFqp6if
n4cogW6oUwPU95atNIFdPbsZlTYOQq9rZ7GV072K4WNsOfsPYQLxFVpIqg7dWw7kVFG7g4KgDJEZ
Wc+5QQaZaiFdHETAf7ntkd35Szw/IBE9Y4nZ80odxZI9jiMAVyTWT2QXkhLYJsipqoNZOqdqcTaW
dZVuL7V2matB53w1++bYH3gpAogivqaJJ0K1I89QlK1I69tUti9pTdWm2e2wQSPBuFaE9UFvm0MW
0+YzjTMB5veqnu+cwTmT54riKwsmPJo2GnvCU83M1+iR5Q1HO/16Vm7f6hqD/GDRltXlpog2qj6f
zLlkFejKPUo8tJbo85xWp7SPzPYqR24ClULfsCg+F5mcbMHZr4CJwIjejxu0XzLbO6XBnF7kEMG0
TzVWnvAnqH6De5MgHPcbi0LltS7Ptzqy1o1ZPt8N3ZCslKqvn+ktirQKg1hykomozlH9Bc1svtpj
/wrYOAly7JzH8GqHVZc2OjluuzUzubeaJV2DSQnmtqLMGhffKDqxrYCXm/1eS/IfEh3eo6Ui7DVM
uyU1kZsyZu54KRe8l3OCM7rt0J9biNWQynBYddLhwDgQNneeHfHXbUv7BXNstpq7ruIwjt1kuAam
g9xmUDlN44Y5pT+29aNjhq954WoB/RfgeO9uHj2o43R0xnBdLHe5TuHYEAw0Oj8iKnWDyYRjizc9
bz9LtYZ7mqwmE7OAqTybrb2zdGu1yHxLRN7TAg1yKdMvoP3fs0m50sf3in5BOkvtaB9UK7/o0H69
3hLHwYmOYVqvapBNqWrFaIKVdOXqVuV1Ke3UxBrng5pExk1iEdvextwFl8bU/JTqje7TsJbsvO5t
taQPS5vfMh+hvHUYCoS0jlqOd/9L3Zksx41kWftVymoPNebBrKsXgZgZEQxOosgNjJIoB+BwzPPT
9xfKzEqJlZK6/n/TbZabFEkJRADu1+895zuEzaCJHgdx79a0of2ANYWOEesd2VWVbW66PH5pdUkZ
G609fDFr17If3KgemKMYZzlqYHXt0kIU2QxrlHUzlruuWE+0NFfVdDSxRo7lbd3ZsUdTFML1lH9i
9+ZIiBcKwgKPrhmLU9viJna8l3YwsGkOztrToaIZNEe8hrqkxS2n4g16YSuMC/3U8GQ17njHAe6a
pOOJL7vuwfGxV5rVKkioXR30tgd8S96yHrXnrpbHPqHVrSWfKSnf+wykVrLkmZHUbzttMrwF6Ndo
JU19H6tLDxQjYXIxzQqEbQuDAUESvJo41BdenG7HOLmo77vQ7A0Hz5kOR2uOaBPXX1p6HXiD4mVv
J/lVzshlzLplogrzBrB6suXEX14FCSUajWgqXPZLHHFBuerNgBStIAkbCEIbZnYF1hJ8RZjfC107
l51Ot4W4OioYfRtHprtOK0zliflsdbw4M/7CuEyvnAqsz6gnirFFy9uXmQV1y+Rq+rF3nGarMOjs
+3R27/MqaEkKQ7B6Hq3CgUfuB8/grKZjHeXFi9PQRGNxE0hMGsPo1sTd49IPGgRAjRz9hVWAdbfF
zTANJDp2TKlHmv2je5+VOok1WqTK49CluBwLPerbNa7aase6Q/PA7NZmAhl/0jESOs056IoYN0L6
SZ+yQ2GgXk/VBRYwH/FZNRfCwLLx3fI00y74WJVRfh4zDO9Olvo3wu5p3HcTrbTMr4Aq9CJLN2Wb
8VkJs35J9T7nFacGNkECq4Z4m8RcksY670Hlpx4HmJECpCTMpScHFgZtp6NFRhHtVpO+hvdgYCZO
reBzaaQaoxsa1+Dn/KuCHIpVxsFrRf5Htb6wqy9lhrGaMRofJEShUwxad1kOHa5J24GmHuVl/TrB
vg3xH7Urr+MaZd6BOB/nod0SJ2TuB/gH5Asm+i0yZQ8Gn++gF5kxLC6o7KMklF1julg6unbXz273
UbhVtnM9yaE5qGb0X80qckoO/xolZYmJJyzUNBy4o+3aZz8211o652M48tluW+ocM4zMGms/7Xo1
rmcPg2yYZ/W40TF5XU/W6B8i7WI6EaVRfxkBjuO5LHllApTUD3PfqCS0u55ukW5o3iNItWHVyLLY
1ubE8XqWgbVTiHiumpraap1GGjuRE+cJbqvGNg6VGKibegWRPhIZNkI/eZaz0j5rOI/nRVx37tqq
DbGLDFWuHf65nEob+I3FE/siRnwLdD/mk1PG85pJrZfjFZcYusjNvbHn0lxGfVCvW14RuUgjQqQn
ty2vBI2grRzVE3qq+d4wtGJjBZwy2K+iA/TH8eRTz5zpYUy7tMDOZUFDRIRt02VwSnvnWl18Czba
vo67Ua50DCmbPuMQv8AIYA/XnHUYy/ngYije8erPO8iFgo46b//HOk69UzN1QMcKLbj1LQ7sIWEh
2tGit7Mqx2TqF1oaJE9tENdHO/az68Eo7CtjCOonbFv1tJeNgxe/oCo+0GMnB1v3Eq15IkqtDed+
pKos9FJ9we5i4fEjOmAt0E8nW18IY2TWlPY0RcTE+DG/yvKOmVPW4wFTssX4NA8dlnnHHJ0zC4hL
j0ZiXTQviY5YX9pSLL2SafbQF9jlTPoXm9nWolu91G5R+fERaD7LYmTkaj+3wfh+1vrm0aeXu6pg
OYSZ14sdTOHxCA3N2pj+s/IrZ4MNJw6wKhvBXTJbCh6CVa5meIjEJrdJfNPIvmINKloYC0Wt5KZj
iSdIPrbOBGi7xYa3PRIHux84Cg7JSK/dHwa3xEDQB2BvovmqsmKXNiPOYSN0fToya79pz6abYdJL
u/joc4wEE6Vp06pXmM+sKA2yz/xZaX2CXIFnG25QvalVTowBG0M7omrKEDjoQ3svLNOzmMkOzvuO
w9Vj5Xqg6zVvGvad3Y0HumxwXQtHPxTTGD1jMHFoidA/D4t8npZ+bETHGoLPqpB08elUU0XoqXhR
didvAxc46aX69q9EkNkfqhF/dm8rbAx53t1UXmVvLX921jIfx/dNFd+hKotvUtGLtUHyB57TtPKe
EAyIYT3Yrs1EEB2n3bu5ftbqudPugDp7J2/wnuys0l87esU4hAYmfQ6+T/zZJee1mpCUcPBUQOyI
W0ZnA5vA/WzF84NiU3JJHqLnNj0wrwzu+sTGN4gaNF+UkC0BOmETSkZWhTFPB0D1I2IIslBtLJyF
9oio2l4NWYHD028vXaqUaApludMjt1sdBjugoadpkbzSOfhiFaWNQwpXHfZ4Hg4TDjKUsLZtPemx
HzzOjBk2jq3WMQEmK9F7AsG25zx2gfIAkjm6twti7ulCRyOxwv493INsdPY9ipeVdAvOMp0zZ/gH
7PTeKjo62xUz28TCYeiBglqTOx6tG9WmyA68kRANUuCWKF7Yw0mevs7MvrmaZBbdNOaAPygWdEOz
Vh2jeNKZ45mSM+1IxAq9I6QxLqGbnKkkI4KUoIxTKU2MqmNeWHJR4h/twznrgnEheF6OtV239XZi
xihBTaj+PE8urdPIK+3jNFsRVW8+DXCrvBl3ally2kD+2HBYGO0D57x2JVDi0doOskUW0H0NOhMX
pRXRCWymyGLtY4Li1dXwMdIoDXGH9dfFZDsLN3LLa4cst1DLHSdbsjJPmH2N0rvvi4wpPenziY52
RZQvLobrYmXZ1EaFaui3aiJrE8oJaP+Dzn5kwQxKcPQU8nHy60BgB5b9car7/sWRhnkDF5S5Fahc
m1y/dPiA35hRmwWXdSV8yYmf0a+6Nu3ObbZmUOtLi0cMJi0aAVML4pPXaNaSJnG+n9qh/uIyoFoM
hTefTUdvDjAYxU6nOl1hBQAH8u/r5u4LxX//edHafSpKDooEEfzXf373f5vX4vSiXpu33/TdzzT/
9fXL4rW4qNS++59V3ibtdNO91tPta9Nlv/39v3/n//SLf3v9+rfcT+XrP/7+iUe5vfxtAib+d/o3
E6nxf3y9/t///t9/7vIL/OPvu/ql+pdv/00uZ/vvaEE7EIgCoj7xif9TLmf571jPXMClFvxD30Po
+IdaznsHFo60pT++iMbxD7Vc8A5HCPPaAHG/6128MH9c1fk33To37IfpTpwSEcV9o29H0uR+FW6j
GDeRsL5VU3pt52RRT5e7gn8zh3XduFuRO4UVznm7ox+VbXnQmgD5UWW7ABogz2zJQUnjB3Qp/bjQ
x9iJacdXSt6TGOi3y8LP63ID6ccyQ9EUtKH1pmnLk8JFn669fBIc2YdmFOuALdXdx6SreXt3btie
FhAqrOoZaAwkjagoYRY41ALZPs2lZr+3p6wBVJr7orU5KJKauomz2HjSRxXB7ZGdThlUa3Q6ImgF
0ZFmEyClOjAHAAJ1NlrYA8nfQRrWpGcfeksCI6JCWQDrBqw5iMhueogV37SIxhkekx6ogu+Zslag
BhyiLwwjGBmzoHTFpten1rXhGUGaPjodzfubqi1H+8GM7E6tpqpCisB8JuGYtPRMexj2jmAFXKjS
9ewwNXNskF039fgKOk94m2CajPvEyrQLPdTLk4s6qjtpc05mVtTRUltY4xTDkmCXuW6y6YFskMJd
1IwRX/ySZQoCRz8t805aOee72hpC39Nw2UaDdpU1duqH6VzSjTWs3nEAS+hmsqzygvYNabJ9iQQg
YWzSIM7DRogNlXXLmAscOKjRZm018Is+2JXBYdfsi+DYZ8psdhDuZbsqfa0TXzLldeZ9W+oEQgFD
A7YxdRdETuUrr2L2SKM/BKMAKNuLgv44CMuWa6cFdIArXfI4CdExVYPtdRlRQSUHldSgzqK935D9
67S5eKjFqM1hCelQrag65nlRRkQ7hRqR5rex1+okbF4oEGDbYVpE0tPNFc0omrgNKMOYKtfMb+O0
nbPQq6zodfSn6b2Cu06B1mntvE2DACNgrUZDEf9DqNDKdhRt56rzn4Su09rKal1totx3633A/udt
XOHyiJnITWBy9KQRrXPp8w8oq6Y74I6443MPuc3OH7WKtTpClbDsjBn0mF5dSnTAP/7tNLje0WI6
hx0ZCeIUIgmyY8BwaUGi3sA4cmGqOLvO8Fq4izmqqqeuVn63NPKpMKlUJFSl1CGZZDN60FZCYQu9
WzRDZHrHibHdhCfXr9WuVH35Qm3J1M0yRPvFT/AhLR1HjmWo5gadXDt5Ebo+q3yYY6djQOjAPQuh
5wynNK2DaFEaUFDYMO3oaBvCd24SSA5xqMVkKi1KP52A7qGVwKloEnoKqq/3XwJDdPEyQiroLWg+
A3mRjdvcEcNWp6shorxaZi0P2bo3WwQpKXnel4P00OB5L6KLtaQkXDBM3cJ+AChoNisLN7MImzqo
ak4a+P/XCHrpWHfDNH6KiHcXy7h2QLtVyKzOOSfHj9JQHGjtinQ4Xe+HY8Wj0HJ3JZQkQLrEbDv9
bD7K1I1MiHDmFIeNV5JBnVTeBcmZcFyZmOScM1T+xXJwI08QKhxgBdWdEkmPzNKhC1OgjwbiJcAE
DAPRby0Y+1fJOtMG3aZ+4gqorkqFRCNu5xMtoiAFRpQThgzxjAhA4nzgCIL20wRDLrdWWyJjR5tK
xfY/UaQSPV5hls2J3uvhsgScJTHek3XMjRdB3i16Vo9TZhcILjNapxFSvEStBQqvj5WjihkAhW0x
XwxcmnhzZ15Ng1Mjc82r5tZmBk5cE4vOxBB2UgVIIZZC7OsYQVcEdBn0AtFFJ5nf3jZ6049MeJKh
3sB8JLQIXx+zHHJuZsI1UjiSk55VfRjQFDBCZwZ+RBdaRR8cUxTRIueuWQtTWvDFbKtoGD62Ns+c
BUttZ/qwesh56S/e6OucnYpmKRKaKMYYk8QPJU0FGGglSiAzPVmJ1x/4uMRqavUb6TBjiBngCUn1
XNJeuB2p/bO0qs7Sz2/phCfXk/IQt2pXRR3fRS0PAY2lq3Yqz8TLzJwBNJvDUn+2JocMw2rvSqcG
pyNKVJes/8VWYTUvQ901lgMc65vIKfY2VtVYzMky4MROx7t5zx5HKZtFt17upw9yGt6XAlqfzkWA
gwtl3XWfhT5uDGW+J6p2FyW0DZuYkk1E7rURRRsEHB+Hebhn+O2G5AHyiZA4tu1h04XKwB2NXXIt
UbMnc/qxcOVD46ku1Lp2X5mN/Voa43piMTkiICXfwmraedkxzv4Ad2iELYEasO0bsXOH+J6O9EdD
AsFiCOfHIoxSnSH6lF9cLVHXVdu4tk5yMA0kpW6odPuKbY9VrjCXvRLmtUnS3tpKlBstjIkgQ7vH
4x+Zo38DMsqkgS05lhqxFo6O/gIlRYaTVyDiaPDpELp2FQ3Fvu2VYtiWMG6frrNE3SCFOmg9uJvF
UDvyM7C1o9RUejULNd54OTuKW42SMYk8D9p4Ir2zu1cc0Zf0+bWtPaUPQ53kRz529MoekXaRhOuF
KRsxYs5pUqv8/Frq9k2cBwDWHHdykDHUGzPXvK1mywc000yBPXZecuGSJZbKK9OO7mtTBdvKlseI
2IK7pu+RLeBRucFNC2nKsW5GGtEQPIb82aHXtPBV5Z8jje1kdvUJYQRbNTnhp5aBADiAICGSDSpF
e9cPZf7F8abiYPuFsQE5Oa1p0LnHVhuLa71uPpupsHaVli+LKWfdmTSpGJMBDwgBWrw2hXHdABpJ
kUraaqtPorhzS1TgCCUzBh85s3MAcmB0xl7wUmX9qahib1nGCnJlQJ9j4SfDWZaBXFpxfF+PkCBL
pBcGpSpBX2a9In3tMepQhGWD+JRl7bNukRm4wLdj32lCL+5dja5XVEkLMXX0kOpqfsgUrShdt6lf
4PtlE+zPwb4AEFGFWj3CBkL95FaUFuN9RkxjZ3++CEhcD6yKqbs0o4V256UZu15/gQ1NPuFyaXQo
TV3uxnbi+j1q1qQ4YIZ3Tkz/iNXChtkYNW9z7ATIzKVl7Vo0+JrkXBiwdxV5jp+IJNNl1iDiHMxs
7Rtedu5cYX52rIw+y/xhMuMvCSyqGw2M4L1J4+1ZtJURdbvYSWm6JA4dR375vDQ35G01Ob0z3ekK
RquNaQCsjvPoIyDbUj+T+NHLo2l0vS8AUsIt+1KJAlQaq2BiW9hMK6BVqrOb5rZuTcR8pqoHBE92
3AfZl6jSwDgvJNMIWqmUCjP8UHTPeX6qaj8O1DobvN5jeyXitvjU+3VbJquinYxRLakJrFyenFnr
LET0FSivPQc4AHOLzFSGQ+POH5S8SWOrre4wqGnjk6OU8IbVgLWztPbuNPdJuolVXBj2fY1hwyxR
wil9lAdRJLRkzuiHMr85M6YyZfoSVbWo4Hri2/qiB2jssW6ia0nIiHOHZ1swe6nipp5Dc3QNIP29
7Y6bzirdWxwilMt6LRH5lfSzmoXbQ6c71VqqWQ/48csPlmWWjK/N2NAfyyS2tXz1759mj8mnumiK
L+3bs+p3B9rr8jW/a+vX1/b4Ur79zv+Np1qfw+iPT7Xnl/rl02v2t12TvYAd/e6Ae/nJ3w64hmG+
C4CZm4GOKY9QkX8ecA3DeGcEJEpjjQVsRzPrnydcw3tnUF8SLOBbGKwx+f/zhGs47y6pWQS1YLa1
HQdH5ZsT7c9OuMZfusFs7ytT4hs3mBZxxJccOPYYYE6pZBGI1F62+kkW9nIePcby2ge6tacR/7ZZ
IyILTJZBS2yNyO0WJGZ+yscopIO8/eYe/n4G/xs94zOxm23zj7873I9vjty/+9O4ojeRCqPTmiSP
Ts0+LfW9r1WUpgWLLPzdHL46U6YCFjbmsxVZ8e3Bdwj9ruxGX6i5+4xG6H3lt2Y42vMequ+L7VVi
YWi+twRPiSAa7uvayLN7JIreGgkwbcYZlK1boKnEmIabhnF+pPR91iVPtjXv57m4n1V6olnwfpob
gaqzHrY52MOtqjXgWH7Rrhg6iUVnz6+OH+0EVSDZMWe9KO5jPbuvVHfylPSYgMawVZ30gwXAMqw0
49NQ6++NbnQ3eabfTU4hLuU+f1PrXs+wBX9+Q63vexj/vKFvARlGW5LoVI39Pkgx1rDxhh0kmVDE
PtY97AngQJYupWaXYPeLysNUpk9F7u1Q49gYd8Syb5pN4QwAuiLqOOG+cv5dqP4ZUTpUj/Hcpo62
hPwo1n4+qB1FH1oYjjPwns1+VU/qwlXsO7ijYxaSGUxD0XbvUaWhVvZ68JHe7ue/qvm9+fXPX/Xy
TH3zNCPd0nsMiv1+ioYzUtarOk8xxlhHbvK27XM6zXafhbETeY8RzQnMbcMTDol01c8MXpy2QouJ
zqAUd7TsN6TDfOr8lgyrBoC6J7IPVmEydSmt/CaexLkTlL6/uHRe9r967PU3jnbJ1BnsK5VzHYnt
NKPYcPYJEEcwT0vPwixpR7c+kktaSghss6fe1d+7skUqGS9lPSzRAGRhJnl8jQod3sBDu0ChcAgs
uNtecSvG4e7nl/rG0/3nXX7jII3JzXCkF9f7jgG3keTLHPaQ7CHb9GhyGRp+qh0eH7+4z6z0bq5h
TkSx0LfMEcK6KA9s2PNirL1fgGB+9KFf/vzbD51euOE4WDZ8q1t0IIWcjjfr92btD3uAX4O9/mwB
/vnbXuzc3/z1xJSgytTrem8Tw4xEBtzYNCwqlyxe5zKS7728DWMdmFxtGxtWPHrUMSQ2qoQ7oVBN
pXp8HV0MEA2MdJHJjeUAN/Ky5InQ2jvDbLZF6r3+/LP5wXKuX56uby7WA+U1TgD99mOO7Ue8BqqG
apKjCuO06Hm/WFK+rsV/dU/M7/8ZMqKbBHB9tTeKYXeRm7iV4v6IDYa4hX2ZBtTlqUM7GjhT+PPf
7NJR/ssX5PLn3/xqUS6afMzyCovUfGdPaN6l39MbiDM6N+4XwhCiJdxZ7UGKDqZ7uk1dh5m7Ni81
phk8GC1Clh5FTSb0D2mFrKWp+48BJjeOHfCuyQJRv7rWH30Mb/Yw15k0N5r8ct8O/VOZTCai7IuE
1cb+5NsU9EmV0QwLHkyzWcfOPIa+rR5rijPY6vjE2F5Wk95+UJ22jATyF4NJTRAtMfWFMiZWeUw+
VYl5C/dyxl5n6kvaTqtG6b+IfzQvz8u/fsBAeb6/2bPfVJAorGo/J8x7JBbKBqyQabn3Ok0f5Plo
x7qNsmXYi3o5le66Y6LbOdo1UvHjBIgaDNaNhoF1NrvboUD823gA4dNt9PWoLyr9Fwvn1xiPv7rU
N2t+niPjVlFQ7dNLD0LjPHmYW6xnM8OzUzDM7kowSeWsh+0SKxSgUEPeFm6pXzuGcBfq4ljxerQz
UtiLQCHdciIMTHmkLGSWTbMlVv1BG9L3KMQeCKF/DgiwZgqXbZjZv+jMo6lEEitMRr3AETdd0cPF
LeDY9xbdpZ8//MaPPo83uwNnQ0wotlGi24tDN0+uXDfaKxd4tgMmPu9Osv7Ax3XlzNaawd8VQoF1
nuXaL174r0Fkf3WT3yz5ud/WncmTiW8008NsnsjeUBQ9eLTic0lJARITtnWOYpks+4/Ssj+VRPfQ
qfOgtAVWvXGZDOo+7JRscnhtu8+jYnAHlw+SZZPio1cGYdwlORULjuVqiV31piylvR1F6Cl3aZX1
lcr6Kw4uCCfzeFjmse+sILYG67wzD345yA2RD9ssMl9mU/MpzXrQeQoLtKFRTTEQfpj9bGdBG1qw
KTG7qPRbcqAGkMH1swNIFSNAdHamGGl4oZ36vH2QmfcYW/KpZxHHC4IFSVjbMharcbjAm2P76ecf
sPk9XOyPXYbK/vsXztObgV682e31kYK2EdV90+NLKuF6LbAuoU+ITaahNaRemlUWrYTcXLksikt2
Yrn2KUVCxNYvQYzwIikvM+1IIDxCs1oPI3mYI4Xwz6/1TRLOn9f6ZkeEP0DaudX1e/Tkp7o/ev0J
jOTZtjIEPHAD7M7Zoyc3l6MHvo+6AB4io3Gs7QEFQyOyzUj+QRHPWOjrazk+zSI7epq/qVAvlH61
LUeQvrS9G8/e1rO1yWzB7xrtEd1R4rjLuiKBqXhG3LNVlmnQF6tv4bIiuEK+jcB2igzwwDeZe2Dt
RQ5wUP3n0fTWgliNBP34z+/DDz+zy8v67Y5EHGUSD329d+Cvb9B0ZfcyR4/dQkzbGX7tQSfFVF/o
I4lNtMN5MvWlNgebznDmF3hgYmunc4XvJs9WjV55S4sBECaOHqm1DdigmcAU/+JiL1vzX73Blz//
5mK1CbybwOq1B6XqEGwSTGKXuOl0jPI4olb2rzG5QHG8vIC6BQfNxv0TioC+mmsIeAgEtOGQjZOz
jyz2blA+GuHZro9Q7AH/50V7QVgDLShlunKbX9Qz7o8Wvje7/oRf5YIgKfZImdrlbHcorVvpbmWD
X64PynllxWW7qq0UN5eN57BXuY9hgj6yEtWBfJxbr4owQk5bx8CGVzrUzODH49XYXYaS0EoXCSCm
0FJpS1YE5mUXQMvCNBkdlZ6inSa9EcklVoVAnFvYrlhjTHsLckFuLWS0i0oDSp3FfKGiL40ceJoW
ZYtDv57SWyei6LtUjVGTFctYNtt+yp7gIp4TMtJLG7Asb9GuipA605JJI+xWC6+LS2Z2OqhmjJG7
aJKS9+hS1ev5uGl697GVF7+aV4hVj1svNLMMH9zg/yrO+gdFL9Fc3z8tRiXdjsNruY+0lvtVcpho
mgHi5qCi8SKmEaEQSFK8onsdbcgVrVbOgAeacsVMZVgVVuOsqsJ4NBpnL2frpk8thPNxxenEcq5H
sz/YORaI3DJ+sUX94FTyL8Cjgj6w7aVltpfSf4z79rm95Ek5+mXcY8ZnL3AfTdN7ZEJ5PeLa2mSw
F5aJq6ExzHFNVWZybpTxMqXJ7c9fuR9e0ZvKxGLJjUcvp5NRGcm1MeGhIRjGbO8iK9/Gmju8d8yA
cWjJzCQ2bGMJO2bYZpW2r+0i9jbRTBLRYqZndBTRnAC/iMQv3qsf9H1c/01BYfYkdTStXu5FPA+8
8DTfHasRGysDjUsRNe4k+FRPc69bwbGZlBtSIUg4XHnKgK8NjgFRY6GvtaEz6ScAqWWY+Sto3g/O
Fwg83jx++Kb8ssOLmdtyh3t1MwB41jX/6CHhdnnVLxhxx/FDZcQ3/4+flvP9v6kw25H6hw4vSoxN
K6ONrhzyMBL/ClcZyR76pgmCZeV4IBQY8KTRQ0O6tQnThw4KxuLZwucct1e/uJy/boO5/ptNlg/d
GSrDGPcQ7B+sNHNDq+0xkMnxHKWETciGPooj81c0yldwvHdWXNyRpUf0hD07K6vFCQC3/lOR2Ejw
6/TF9bVfwOq+JmX+xV7yFqDIc6mXnTZ2+y7GdEAPRzxH1MxfjMkI9nVfILXC7Eo8gLVOkv5K0g1D
kPKsO8WhBooc9hDitr0PuIaOQbKnuhxuWuESyGJktw55AbObPnkeBzowQswF2uuf39Qf7dj+m00w
yjQYsq3f7Y2qf3BIrsKaNC7GViNdr1ZPhmyfieFqQ1SGaCtbjKYZ0u4S3ZzTxSdCto5NIgoKHM9a
i5nnnZvAdKxKXhED9YufX6VxOWT91e19s+e5pTbHwCG6vWngUw/09Ggws4PmkH+2qo5BaSGuXQ6+
C0L7DvDqDwZh8Qv4sFyZ4vJYYe9nnw2rih69muKsG5Zaababr9f3b2Hf/gfytR/OBP43dvod3vof
d/qPxNw0r3X90n7X5L/80G9Nfs013+FPZm4PCdWCuWbx2v5Gfbt8CYFb4PuuwYdzQcL92eZ33/mm
adm6TvYjvD7WgN91bIb7zvVc/QLx83k0IfD+f3T5WRAhApKJYOtQaB0TSvT3a1zvD7hiTImmxrWa
h7Qv56dYMkOC+piHIAKNPaZS60ZVbvE6wm0/J1B49jgLtH0piEdxEXpcyUQy06Um302MQ28hEKKA
/fcfrR8+N9/PkvpXKFX1698YJTV/W3f555cWUeL/hanSpaj68bN2fpFJ0758L6+8/MhvT5rnoH00
IfyaCFERzDpskb89aK7+DuyvqSNFI583MC/Lyh+CSZcRlGf6nvP1Jy5t8z/0ktY7DwYojR64owH6
S/vfes50+7JD/8vaBTX1zS4qAjhaAj3BiiGOHx0EwqV2kfhEJzDW6AQmr1q5t4noEEEZxFQUW+TL
Y1FuzL7tejRq0+zJkflOSjCI2Y8m4nnbiHc0EqYvU5IjkoFwLJdCBN2Ok6g50T/ToPGU8IZQSOBb
6kKr6AjncQaQMErrIMRHbqne43JzfSYeCdPddO5RQhIAGn10+qlELSPl8DDqpRTHqTU8qAuX5KkQ
ojrtq6mfvS+mVIjHVZbKep8XwNsmsgHsE9Ai3z2Ilk0Oujnmwiup5bE4R8Fc5++9WnkDiqG0KNQC
cztElIVf16jkZ6Xr+sGjRgVwmBmtP66jtJtJSmxBSq2UlUUt9owBXk4xuKJ6bCZzCjbT5GcmzCym
BA80W6uzQuEdXM++kyFZsGgN7Ym5SvVTntaGFQZw/NRBIy9yODt1lSPtjImxQ7NSGEXQVSRwcjs4
VGdWf+hqErmfMUYY5U5MnAAMNNhundwQkDVkh9icO8TgRqd7xQ1mBVEeGTBQggAKHHrjpu4IwNmh
cxH+Qo2F37xP62yiTrO61KJZXkc4eO0Ybtxzm2tDhaMObkUGJ1D3iFVEGSWbgW5Rp2TwCZFQZHzx
uqyu7i2vzdtDmTlDfk2eqkbuCLJ0dY13vOcD8HsZXRr/2LjojgIgmC8X6dkoYzwvTuL7Pu2c4lqk
jp+SCIGXhyagao2iPcgxd/330qyhNnWE45Hqm+rc5UDYCdMschFIuHKlCm5F5xjDdatUmR5B+ZDv
MSiS0T7TP47Ig26r3Cqerbpqrmyz8WnQqAZNMYGIRPfd5VHqy0WViMy4J5fAMpdlAR+pbkC60RBA
l7SwHBtJ+phT+GN8HdJ52ceqPVWeWZ0EJgmw8kIFT5Htl2JPOQ/ha9FEAjEAQD5SLyOS6Mke89Xl
5pTw2MiNoZwa6mbZSid5vDAHGuxLStsrWdcaqVix0ldTXdpnRMnGrvV7QvtyVaQXCI/qvDX2NUn8
jq3pJiEbmd6vGGJjOuz7C8kim13/CaMVwgNf+IIwQq32Q9noNdSywlxHuuE94cPUFy3RC0WYx+2F
RBYNaFjBDJabuhysD0ONgGjROHQNVqNIiJGIWlDvmxLa+Oek7bWLz9+98+qgKLBup3OENd0Wxbao
SsWl1GS2AdQM7tGdNcs8cIdx3QjXiU/YEmErEI+S74y4ap4qGLv7pIPxZErja74USOIQrMCAyCVA
CEMMMRAaws86IhjnDD/awkB3WN9Uky9vSJQhWbAeIuM8RtKPl3jadYKXMh/dRqSKXRHM5U1UEoO8
nRwt6pdt3txmaIS3E5rlS3AtRp+1himoXLc4IoZVa+Ieoyc6o9wXuaUf9VgCe7DztkqvhOoSHExd
1A27PJUFAWAaSZjWHOXNyiisqTmmRrXL/aF+NWbB3VEC5S50DYatnLF3sjDa93ls8+2S2HR4Ov0A
ThG/qRb+N2fntRs5soTpJyJAb26rimVU8upWq/uGaEvvbfLp96POLlDDFYuAbs4AgzPKYprIjIjf
VLrQZJj3URodffhiv9II0eZDPOQBEl9KHr3iPQMMgK4O9drGM5/CXtOSe6Ml2gBM9dUz+T2C+dRA
xC882O/lcFTUXVL10R1lzG44F53h9VuFiAI1CA8fILm1FPyNKsO5t6QYDNWQpy+t0YG+qhBR29Sp
AX8mq7vXMkKSoWp06UbTUlLmhKAKn0b4BtadoYecopVF+T4YOMYlVkVbIEZnY8LcTNI3FHfL3m4K
t5ZkpAhNBK7RvyQ6W7cWCkfjK1tkrH+RQiXxKYC5dIvtZem/eFmboU9o+1nztx55cxwdTMntk0cl
82dIyT/bm9A3UPIM6sZ+ajPDd05D3SjffJMqFZIzgv8mt3j70cxRZThXVQD7ueA0dFuVusmtDySS
nNpSUmNroPSN7KinwuhRhlHxt2IstGLXGB6JWx1bUKZLav5YX9l53D+bmEBMuALQ+ngWkG4PTVhF
6M5abQPeN/HEQ6Hzc3Z5qurKqyq3kdiz5Tq2Q+oE2jlMxwoisVma3W0KcLv5aweFithikIGARisA
ZCEv1EkHTYlQv/Z8tb+VzFHKj2Ud9z6SrkFFKzoJUZKOI/k84mmGrUvEbbMTXmfaCEZINsXdCNfr
fSWH4msD5P4VOdNQx38W0sBJ6WQQ6D0CStq+aMMKOZvSK/CiC0pAq4PVyqe6KHALB44bEIVbCD2C
Rho6Z4D7dw2qOOnWEPS+3arP7fJg2YZA/w1878lIUuTPZB9DeRr4Od0+oWpx9CS8sHpIO1HnLqbr
4XCeKB4eVj1ljLosNNQj/Am/22C1mWVfotJvnwaEN1BOUTDA2QZ4CNQ3gWTFzcEb6OfCH4sc6suD
KUtPoOjp03ttQH+1w/CpvWvGyuu2Zu2TiBWwRWCmQrEFIm1nqtoijQnY9qSguF4C302x+xxUDNb2
hW025b3WBVTIqR2Cr8lHlFk2QwgQ7KaxuPs2JfXx9p/A3ggnYHYC/MOkZsFqD/OMXVn6qrwNFe6p
jC0lV9/swMP8qFTwltthfDwA9SiH+oscgylD1WLUbiusv7ujZnjdn761M2mf6x6dMMyWyvZsWqVD
UZKQc5AMLnIqZrUhvjhVlRibXFV7eZv5jUgfy6DT3gqjUFF9gs/Lbeh4KMnYStinbqCrmJrXtQr8
X5PoCGDj4egKLhg+2jrwe3z/2afoLN+njjFaCC22QGsyRVKZgVRt7m1WK0UwovccCreO8q21pIGV
TkIzzo5SK1MSzkLeSBDFw1S7TywKqlse1/RzuqGOH6i4WeCeEViEZTKqDpVgJ4iTc4lP05cCcUFr
y3sxO8DMth8iCIiYEJpFWD+PStU/87vlX+DnBWA8NcvCkzzWAY84LOi632MnbHDeA97s6HU2vdhF
Vlhbrz78oOposvoxVozkZP6vNm2sZg+3X6KiMGTOF9QIBszWrYDNLKH6H26F1MgZFFx5QuYTgcRZ
QtSi2up+ppZo20ZFvyUWyrehnw0dL606yc7pGA5oarS2vMmLFlw2ShxD50ZWMfx0VPwAIbmHmFEe
6y7BcbFOmgyl1SqmWMBv7VCetDiwbpRinOO2GqJYDwGoy+Elb5FCPY9iMvxWBxGnp2EAELOrLLrT
SM4qOHgqDaYC21ExIZaGvWpjnNKpQX12mkY0R2U0kSXqAQH5r6y5Zpx13sPV3yLLOvVgmPpY/ozh
1VJ8p8UwPAojEMqT1klt4LZNRNUtAwu7NwGJveUqIs/YO0b1DpAongATOzA40P5R0aLVsarcOVne
tseiHiIYfTrqzJA3vdJ64tGjYVRvG2H1FfGxoriDZcERUrpsuEVjp6n2Mn/5PvPGCUUJUD35GqlG
2t5GGTn5m5QYeAJ21AeBmMMBtY8Ci48v6DJoBfssKR7yDkTUsYJ/bOx4wqGYA7zAyWgxOPRGmrKU
nb9YL1T0jUNlpFKvi1a6lSzTa270og5tiJtlgpm3Ukx8g8iY/PUsvUysG3Y9+iOqbEgSrqueJz0O
poNHPBx5ThCLHQVm4mYO67TXhCygMul+qm8Us2lRfkG1+wtuHCabzgzGIf9e5Jjv/nZygsJvipzK
iAsxO7f+pyI5n8sI11m4tu9Cxza9bZtwj4CRygfNrUvwcZRDnf4MLYyrJxl8CE5x5ZNI+WET/tRT
03wbhqq23UEqfBk1DYsCMuB8rff3PB1qVew0iX969CVjJN7Pnt6XuXhUukYKMDfutLgrdsQCeADs
dxtmXMQDHf55VPNSbgKhVrSUa8lxs4hbaaeFsUAJDvdzFNzNEkWmJBy0DgXvzHsFVeuj8kQf1YO7
oGqIEAFUsTwPaQ27S4T+pmDabe0iL+dNBI4k9B86pE79v4RZTGFQhKuHfYC/qH2yjQ7Q18bAjNL5
Dt9erZ9xfcus5yy3imRbG2bm86L1cRrHXpfgZxFHPdfALTzEqVU02njHsprhmdKe86JmJshgJMe6
8kGqNZ5OHREmusnzsn8ZtSRqHousDfSnIpzYXg55KWRrWNCKSxpv4IzUx0jgVDzvupda1DLX14jX
8I2AxNShhKto3/JqVP+pTdVDGYYR81OWLOWFPnFbIOpf0JUK/FbLMDBudTRX+z78m2XCq4sNsnNp
x3Mxj9mFSj0gs97jwBrxlTbaGTUURd4kRw5h+0aPyEPoo2vto2oibBrJFqkR1vaWseXGHaAeoT+e
3OFu3gFNi8s2j9ONaNI8gWvea6xEOxqPke0VFdZ4OuQglnfX143e7VSjVB/R8Ud9QFO8Qts0Kdcb
EKrMqKCMJ+Deg6rm0otyNOX3aim30A8Lbv3fA4YaaPeoQ61vsypQHM5WwgkriqpDSEeSJ8VwIzEe
VICg9aNRCESjNeBqmNORkCW7EFn74DwOoVET35JA22iVkYVuSK7TnECeSndY+/moLWpZb9/W+BLw
XpdyTP82tV6Y34yktv/gZSc339GBrAcINlKHyHMEZWej5gYOmN2QGQ+JgcIXmI5Ot5/4E5i/dsge
TzKFCioItSFlsDsaHDrjo2yCLN9Ar8tNbVukhvKqyFQ5oAQK4yUGiJ9sKoPtvU0GM7dP3DdNcNKN
QDvlOGSahxTCIxIytenByZHKKrzrBWHOjSu8rFF9KmR0/r28h0pH79Q7V0igJGhk8krdkk7Yz31Q
OogoOz2K2YVdh2+IPUxqBV4FhVVN7a9ea0fIKRYO7Bi/NL/FLaojyGfG4c/Ca8YXGwYKP7LnQrcr
oSPkEGjOo9l54Q9LbhNlJ/VxdmIQAZFIk1wCa/wE5BFEb4LxMLZ/no3vug/O85TCtwpcLDMUdNFi
A95U1NkGos88A/z9gDOmzz3XYkmK7CiQUIkXY/DidxK+p0Vc8MxRay3X/0ml7QcvqV4H9B0Ubilq
AxRx4YtR1LmPobze1oLGV9RKOMtiLGCVblUBPnueJBAQW5NUoq7HrZW16DCrBjC0NsZjgg0mKZRt
oO1tjIGKBSbvQVpvEzLxjYGZTezk97j5ia8Q/dujn9iyODd+nlW/60H2uCzSpvFvJIE7u8/9FWKe
vokiTX8cZLKxrROXcEAxHpSkR60UcJa0wJYRTiqs0wiB0kNybrD0HfhuP/ya+gh2PAJI0FXeqApM
tDb0/SfKhalwnbpN74260zDSBuQrcONCKVkr+/IsMHGGjNplJf7THhdp4zglKuu6bv9S4PpA8cHP
nVTVCJ0XDRm8G9/TClipLUaNqIyEwysZEPKSklSJEQflKG/OUmWZxRYktfgmoyF/8hCXANPieNF9
0eXpv0SxrDIj51WIFp5IxvScYgA9nDsEkCajB1DTWxGj8w0JKJFUkGes2cGOkg7yp5EZofdiGT46
GBAgwpukQDeSrBc5qhsVahY8NNtq/mKKEPt0dhpIZFiei/IAH1lDknAYui3vOO8hVHv1Vvecp7YN
HHrXQw8al7A53tVaWKi3SaZnf5PatJ5saqvfhY3/500WKIl3rJRENkDtmqI9jJNw3qZB7fLZMDTt
SW88OuFYCAggoIP1pmZ9Buge00I56/YiIK83st+9xpGA2FX3bzJVNXRgNV5rjQf3EMbMve855oNG
rbXb1jXWj27H8+kV7/bhVHJ3PtmiqaVTag6U4xLEbp9wmxpvutoCvC08uOJ+cfhd0PxthIlaoC73
O+uAmi8CJuZUdQyUyH9REz94U2w2V2iD4wdXb7SHPMdQGGEpikdbdC9ZCsy2tXscdNV7vOQFRJZU
+ZoCfXgQMKSUI26Br44sNgKFBcPvvoxJAhGoanz/JjIwBqC8ZARnowyCEwsjbYraBKkDpiEluasr
mmBMv/HVoxnR7Uwez9W2lRKQvlM95582dqgBOvAiEanXa+fZkdE7xs/PfpC0CNRKXAp/UmIpUYDy
aJs+RXI/dHvybXycg1BQ4+tkvfyObRvlBsvTNCrBKQwuR2pOtCqbgrXqs9+6MYq/tugKyAaSMEqu
hNT+l2UZ1HGji/hPzbKLgWU0yDmFGWVgql6B+gJ7Ey+QYvKXL9UMiEifQTRFALxqvF3uWFG1AVsH
MRZpwuG2HYYw2iLpO36hVK8N+6ED8vaA43D/g3IUfr2dWdp/OVjq0TRHBM+1FEMDuI3aWKEyY8Ko
fShNlPEJ19avOLU88/aiE/H4vzL+JTfjw8Ykxf1ZT7pX7IyLLy/QbFVciOkbxLsAyaDhLd5EuRfI
8GZrDo0f9r8ZawauUhMKiNTVEP9Wx+qQjCHqOygCgjUYn0i+tgjSUoyvnJVPm/oTH/UtZp3hhFjU
xspQuFYW3xaIfHryLVCXNXDBhzAmvmbW0gUmxmXS8OcDyPU8TxGljrsHR7NOJd4Du9Hzd6nSozWQ
2hUz2p4xOnsNTeO3aFaa9ksfOEP0TIR/KPpjgRZZjUytZycbKq0Im7T+//rCi0h5ZdoGH8yhNesu
1pZX5jFKMm6qT6+5xIvdJJRxaG4ahDJ6eDt7pdfVfeeVGnx+H8hJ7v/BJEkjvVeQ05tworFaaIN7
fb8u7KHJnOsS8+YJ9P9qFQF56i3/MLR4IReliuTkXyHA3UiJRM4hVpZ4YX6tGaBGgNVR1JixLDbn
wDUQy+qeLOXH9U9Z6KtZM0TM2PVKOJTAq8ZJj6eQDwHYatV6Lqr6dH2Ej0E3Gv4Q/52t3IlqHdY2
QoMFxZuqPPRTNORFACUGcQUJfmiO7IG+JZ1ZgzpM+/+jLTOPKA0CdjDiBxcGmpynB0q2x8IAfue/
SthNlMFeTlkx3KL1ZG2bLpxFaxZZIEOSKXb14FqKOvGXUA6UqBXeeXiD5eEBA2mbpDVGfLg4yMGv
tFnZIUtLOAsxCi83SMIVKh9xk+LKjdthFcI+IIcfn1s1Xz2H05H+aFJnwcashKRyDhkogMOOUS8f
oqd3wsmeJTQinFpsC6Wg0bi7vnOWPmwWWrpRmRSv8gHiPy7nQbCHinvqB66FbFgZYuHmMWehJdFj
jdy6Hdxczo5yGKCRZyLJsiewuBlGmV79L0tXUEIfY+M0/FP/exB8zMwkBX1M15SUGwaZxhy8zrXC
6jVplK0eA4jDQi6KHvmHDITZQM8XHeZsL3n5eXSqleOx9NWzmDJEuVVbPj8kzKFb6/0dPbodg6n5
D5LypEDm11i5/5aGmsUXPRvMBs2gwVWhWjd08jL1V0c1MZcG1yMGjNi7Ub+8vmE+RkYyw7NQE5An
yMiJDa6QvjmydCpMc4oAQsJoh9yX3JSy4Z1T/0P/ZWsSs1GGcSXxMwy+Y6l1/UcsXA7mLPRQM0rt
uGTXUmd3cf50M+NNStODr76YJtr6zcolpC5N7SzeRAoQ+KDKiHGgiamknmPyIAOrB+xJ+t+9cnI0
6HwIiRpv0862qCq2HB7dr26QfT2kfbmNgTxOsjbT9spxqpsmqYS239LtkgLjxnbEhnG2Tf4HVPkm
Sqo1GOJCgDZnQSvxjHFipfPjeUtvVOfJAOccGuGtpoz3Db1ck8PALhwqczcdxOtr8zHCkA0yC2E+
xk6JPYWwauy+Wubojhrbwx6wVXJcVfH2ini18H3xmcWmuesjxMtbiiIEOuPWErhfUYSN4Hh0Q3mo
lOioBM1Gz3/IsrWrre/Xf+XiNp4FPqdF8CNAPO59GxMAGu+XVR8yQYLFTp72LEcmR5iloXKGetKA
mwnXidXfrO7id3v0D4L9hCq7fOMEaokjpcxRGuu7BEQ2hSwUQu4dzizfS3wKNPQXyGBGeW/9P9L/
8ltvWv+Php3FyKQcg4pq/uBKKR1QlF0dvr8gSuX2IxGxYWMyFVW2rz0ad3H/Z2XKF/ajMQuJUWxg
m6c1gzso4VOdflMMJLwoUBbmi1bdoSiyjRPAnLCNbXCcK4MuhIoJa3U5xxX6XUWoECokS9qX0b0e
Njscsmined9rRRwr8ycPB0Ngx0dVi/Jm5vLlRWvdhq18Y3QQJLMkx4Vx7TqcYtRHsz+Ln5bc4Jbh
cTE0gey4IPMo00lZ+LjyvQsXujELjYlcofY2/t8L0Nd+5R7+OZV1L6I7tlarpXdaf9f3BxNGUqwg
+3Vr98o9FxPqoMfrv2HpJ8yCponvk5fI3uAG6l8dmQ1zTI84QLtmsLs+wDRVH03hLLChkRKUYJ8G
16H0hxKa8y/PiyNb6fqf/5ixh3jDLIIFnSqhg8SLhZ1gyf865NhBCHGHWy3CCuW+B+5jeu83eI/r
E03A6wMv7dVZTApikRlD6wuSMKfblqb40nj+TzuQkYBCkFSUPwGilit36MIq6bPgo5p4WdLoELiL
tODw7Puxd5Bq0OwHCr0rYyzs9XcW2gVxKaJvndq1QYDLja+yGT2vPkMWLmZ9FktEgcpBY5MIpJp2
C9VwzwzhORHdTu9X0XZ74K4vBOvrC7OUX71DJi8+pI5sTSSC4XQrv68EaJXmNc1v0OgBKvLAlkDx
6+enP24WIhrZTOFzESinLKfjPYG7DxpDFfZV//6X26zu9YUtp8/CBeJJCTgMPqwvqh1NYBe/9gdi
gz9Eezup/vAuvj6F08J8cGb1WVDwk8BI0HwisTGR3iLyT2GoeoO4e+6Ule22EBf0WVyoa7xeO5Mx
elkg8Zm61mhgLFgfrn/C0m6ehwXa0FUEtBqTv/x7rnqPZJjX//LSD58d/E6uIYsJbEwxP/6dgOzO
E+vN6uo/1//8wlHXZkfds0APdKo2uEBB/5jCv4d5e6K9TZcC0Or1MRY+YdKAvbxnKSKLwUIG0q3g
VdCQsipgYeVTM5yu//2FA6/NDrwSo/+YWz2PB7ySeXFDn0fk/UnNy0M5vRHDp9V32dJ0Tf/+4rAD
rokUPSL8R7F5o+hEX+7QUfa/Ui3+5Ntcmx3x2BtsqXUK4aKPu52SioG0QMMxYDoaNS8w4K1bAgoy
s6thZem9OREcLj+s1LCnsxt6RpZXHacoT6LGs3uazerNMEp3yo5l8WqIe0La9XVb2hezc0+1RrcN
ByvZtrL+RUOjgKBJxz0PzOt/fyGuaLMz3+Ei0BjcnC717WfZw0oRl43CETdAnU6S8vK5UWZHPwWZ
TtOiF/iKwEuHJrsB63o/3TN6OR6dPN59bpxZIKhyjCTw+hWuagpQiIECTSv/ocrNoR27p89O2nu6
e7HDUx0EkBPxOZWS3rd5e1+hdY6MxYOQwruu/9zSTKpZl9uN5k8Olq8Tbj+WvM5wGs5blJfyb4VU
v/ra56qr6iwweHbh1R51MxcaTvu/TLrXtm0AwAWp4JVBFq5JdRYSIr/yTKNgkNCP4Qt721BVp4yV
29gGrK2kofupDfCujnSxMr4Ud7qksAGCuMNUpb/L7Qa3Nk/nLTrgzZbEK4nC0hfNYkGQG7UFcg2K
ntWhx5raR00j74lplTZ+sFPxRDYVsVKhWoio6iwIOIBnwKLwsHVE/OBg0URTvTxWdvkL6OTKzE0/
/IMHxjsd+mLmBt2xgFeRddh+Ryc8LruNTCy9viwLUUydnX+9T2rJgw/gykGByPOYfQVQCD5jZX6W
3pfvpMeLH98nJh1+JyBKJi+teLMpPcAZzvaAsXYj6m3RoHwti8+dy3fu4sVgWWCApc5ZDciTOTNV
/yBLdiAgTP4XKooUtadoK1+2cG0r8xgAlRUxNbIMPsmC427LYDHDw4RVKnVQCU29XX2lL2zp95rw
xXc1sdYPGjerW7XDXsbHDpr0/XuF2Ta2QTBuVyPb0nq9V5UuhsoFpuGF45B+GNKBKo3iv6YRrqPY
81YPIntCzRFp6ZXNtzSH06a8GMysVTt0Sr6LpIOwqebd0QB4ye5jJsepoG46n7t/3tuDF0P54BKx
P84JP0X/xfDtSS2PYlQ8DpsurgVyMKuFmemC/uC8viffF0OhFZ/JGhofLpLWNE5JpeRD2ZnsB7xU
dj0QMVy1kwGQ1dg8q57lfO98iGdFr3jPSlBL2+sne2lyZ+8HFAnNBMUp3kQ0jlLTeqzxVIpAXLWK
hXrh8KWuvvVrPbOFGKXMwkhLHPeLhAdYEtR/ndCokOMB5HT9SxaC7PtevZhQ0/Cc1pdK4foqNtdV
IW9tT31pe3/ba/rKcV44YnM9QkmNaCzIjAFy2y062ZWb/pcoEbYhEzapfith+LmtiEbmf3Y9sFLJ
MzqGmhaEDmKKcd70vkskrsG19td7HPpgF86l+ywIi4oeZFzsUfCjdKo3YSbA0+J6A0Fwh3TUTd/h
lj7goEsSkBqxW2r9L4gXWEQ3B8UJXzKq2vz/zyPWvdcXcmGXyLPHhm+imevAfnJRtn/wOdsop71d
/9MLr2V5Fkr01OjRN2ZSjVyH2unsPUyI2gGJkC5xbqda4fVxFu5Lefq0i72oobtlBhnjYFFxKzoT
Jt6YPn820Z9L5Q3CNhTLnx4vpvLb7uxbFE/PSBT+vP7rF2ICxO3//How8p2dWLz2RuDP+y4s2qOm
g7qFeFTfBVkOog9Lr62TdwgzJ5hFXh92aXFm0QFwcdMF8QTp0/Huw77pjrfZTZ2mFEsonWwQj//k
e0ae5Rkqdh/IJpMAWPSv8JLchZXxpSLUX/+Sj8OEPOeqD5Kf5QKHPdeRQK87nCLZyr9HMY8MJb9p
m+EmLU6fG2oWJoIRO7HKQGqii56nNlo+JoC5DzTubmgsj9VaY3mamf8/UEDb/u+eAByZjYU5Evmi
RPsVdkCa8M+ecPWxd9eAQkgGKQUSamJBixeMe/3rPj5HsjMLBYCjS70YVOGKPMS8TD3qhvmAMP71
v/7xjSHPhcvgo4S5jHmFq2TqW6gPL3XQffFC9bB6UD8OZRM1/T8nKdJDHvshs1aEEGByAwU8KunX
f/3S354lFciuDZMVKWEyaJ6ncglOmythcmnaZwGgl6NS4OZCGi4X29JpbzJDvV/94UvTPjvnXqPG
8jgy7XKAHL7c3qL+vRnhUq2WK5ZGmB1vKyjtziokApjX7Oi06Zn5YusnqUhWds7CA1iemyqJMRpk
Z4TGBgcLzchXnr1V+o3/Jc0vkbdjtNUM//159MHZm4S5L28TEVZFKOt8TqoVXxwt2PUNfovNeI5k
/zj12yVZB8DZYRLawcYcFevb9S22MI9zpSXT5OKPMoV7BmKik0X7wvC2eYnBdLASvpZGmP79xUUp
VbmjKaFBLgYIfpiQs2V625rgbr1s5YW7cE7msg5DAFyjrDRSMG1oIIGY/9YbPAuBfo4qtWI06ouo
HN08sfENxb54F3tS/JRZdXPbFuVPuTDGneeBE7++IksDzg59XYHbRzoH6TjIyTbZCOJbWxMIBf4n
SEUoh9Ucb2mkWQwYgSN7lubzaXFSHPHaiibnwwCbVwzq0zaLzmqIQQRuPfHKQi3thVlcqGCz4IcS
jbxFi2EXJWI4ta0R7pVRUY4+ZJnPXSr2LDqgmU0q1+Yjey7Yd5Z+gNh4lLGtub5EHz9j5DmUFJFR
G89g1P2iSnvyh/pWbuJzxSNgA1LU1fXYWXllLGzsOUQ0mpTm8V0ZXcMuz7CAvimFffjcN8xuezvS
zKgpOZYeGPQp6Y1seqNhfTa58NU14fClmZodfupVEnYkNm8XgKG2GR3kKjsP0R0crHXA1sKumkND
g0KreOuBZ6l6Z48U5C+pku4D3ziUcrdyGywNMS3QRRBr2jZXfBHiCp7Gr7JDI5ZaiOlIbllDZ7y+
IktjzA4+60AnRuEzorBpgWJjHKQPbQQNfwxOdtuvbN6lYWanvizywcFrfXR7fSjuuz5UT04knUj0
4HMrK0Fs4XlhzQ66mXQYZGPT7Y5SE2CgLe7w00UhUw1W2ksLscuanfBYroQZQyJkARDOlkbMp18n
wFdE9wJp4f1qKXHpap6DOzUIjyLCRcrFXBUNyXudLhLNpMlXvYYKTGupxOw7xxR+/Sm+MH1zjCde
jWFrC6R3pr/+3r6iEg+obEz+RpDhMmCemf99KozRMFGoA8ZS7JIMXN+IC3NrzkJDIit6pqKS4tIl
j7LvIxbBGnXmzOvQgn+LoY9cH2chOJjTDr04VEjU6XEsF5jVUmLshE+HUH4SAdWA9nurrqU1077+
4GllTnN8MUoYIP6sGpXqpta+GCsULuSbYZiUyx8iVCHMqctlDPs4NLbl+M9Yq7t8rOYHOWcWMnT8
IW1uctUN0XgeVN31NBmC/J7ruyhOSM24aELdg1OSk1fAlQjaIgcFWK/GJ9MJ7hSsXql/xiz3apl1
4ei/y9heTIWlVi3+I3RagiDSXFluIIQH8UFIvnXW07YRKwu7cG2ZsxAD7FmPIyc1wF4hMj7ABt84
SF8drm+bpe05iy1dF6AQlfiokoaQT81mNFEZKl1IOskGhtNz5PG2aJXVDTT93Y820CzUBFogRYoI
De6weFeRyOj6t6HcJ0G8qwWifN9D6evgPbdrJdSFVZpjJlEtdsZeDgxX6c2bwagOdTXcFTIVyEha
WaClIaapvdgIIxRgHluR4UYocUKh15pbKL/9yQ/96jyQ7l9fqYUwNodDohg2eJWXY0OqZH8iZIa5
306G8+f6X1/K0ObAR/RPMuzHJilfNTk0unQaACTrmYwGSny0R/UnREbXMKoTVLa/18d0Pt4Lk7bi
5cTFiUQyM+1sT8GvpyERHLYK6llNfocqMjfPSZPWvAMWwAzyHOhY4/LY2UNrQBSeqpfl0aju/NA4
MFiX39cMGdn7eNiPUoRP6+76Fy7wpGRj9gzJe9TnMc9l+wEKRLvnS+c9qfq4i4Z9Zbwx9oBMft/c
R/XrRLCzTfxC1wr8S9M7CxyO08NzQwbVTYv63E8a1xC2G9xmsv6tG5uDraXhtkUJ5vq3Lh2DWSRB
rc60MUI3XaM6wr1/TQdj65XiNiytT44wjx09YkVeywdVcnkeIJ8lQ/zTdkJqeSvrtRAN5yBHrYCi
3eUe0WkUeOro4Khl6ayO8GXH9KYKBmfTek/X52vhPM/BjgL70A7RP93NMApHpaI7pHL3vVzzkVi4
NuaIRylrxhKMle5CXv7aG/qf0LPXpmkpWMzxjWPfo0s13X2ajwCR86vNn+P0tu9fEjXeCbKTAmFw
M1uJfAs7S5/FCSUag9gcMxNGEA6SOY73Q+J/K3A7+vRiTLN4EcNNM2mJ1AyhSOmr6uj4SONA/MlL
6P8DM+pSqWNlaLrICHQIn8G7qUoA9Ira/+gRs1q5iJZ21OzAa10twbnkI7yiSba+lZ90ycY0uEzd
z23Z2RFHQyZEpQjFT9sc0CBzzqFWIto0rrxFltZ5dr7xjcQFS8LpQ8V1ZCcLGsi+BTdwUizbqH2i
reynpSxkDnBE1LeTi4iBTCy+jM7ZT9s46P9garzxdTidAOoinBnQlNlVa4jEhdgyRzw2mtJGg4+N
uC41e+T3boYx2ctAd2oYpPmo3/MMur5MS8dzDn5UkWirQFN1rp/8g7Bg2t4XbLM3PXdQjzAUYD3E
4XYq4mHXB1xYuHc7uovTI4IiQ8kt7WCs/ipK88lC/00uX/psJVTq0wb74NU4hz+mkh/iU+BgYD52
R0FW30jIK9yieek6YbSJKE/YubSlpzNSo/ICdJSwZTySxJHzTeXLiVE15Nlz5fs732pPRnpn+tUJ
PlEYKF8d/tsyziZ4Vmdm3x1g+4VRu1l+w7/RO7wFKFMbofRDhu8HqsLmL0bJeHai1rXWVOmXcpw5
3FKT7cBsCiCxhhn7I745CSJGmRI6N7Ku1y8dys131ohnsKSIrSmS/k5BUecbqmv9Ga3wukTXDjGF
fTdoensYugyncLWvH0inSK+rRvZO0D2CJ9FDD19JCJdWfhYRHAtv8jGgNlj62bbv7F1idBiSfYtW
y9ELea02CwpSF2amN1DMlwPpVUc5ITaU535SBug79Ej6l+tbeGGYOcTRqwwph3OtuzryZDBbvccs
Th5FkO3QNLtJJXXNb2Mp+MxhjkjDmk1qcu9PwacJ2jvkFJz6kAz7yMbsZIB11G0sLKhRHr3+bQv3
whzyOMYjsBx6+e4oV7cgiX8GpjiPsr7SWFuaumlvXJ5+vzDszI6JprhUbbTSvzcyUMqpne8zaXxz
+pUos/QZ07+/GMe39KHDuM2gYDT+rrvsZEdo1uBz/rlZmj0BdLSSRVNlZMIGZNgmHO9ETxdn7Xgv
zdIsEyix7MKtBLsG2YgfA3X4kg/jS9LXPbqYyLSsPmGXZmn2CIhIEfEjwmYEhayT1Vh3doQvYaGu
zNJCUjFHNlqIVePrwGck1uSSdZg8bEwrBnPyaiSH0QlceC6fW5DZyc9Db7Sili9xgu6xa+ndmOat
PSQrt+TCRM1hjYGEfvQIGNx15H8FoK6D6PS9rwjb/dTPn0MZm9YwUz/ssFjp81tvlFzfC+9XXxNL
v37aZheHAflUNe47fr2Nh/0TENZkr4pQ3CAlXbxd/4AFXps8Ry2aRSuErvUGWKYfQb9XAhlVbH2D
qJS0DYqbKveIYXjWl/s0+06R5XNbTJk++fLTQkQNUbqknpI9jPHPVgmOU0hM5de2bJEKsjarD/OF
N9kcv9j4CXhFnaHqm0TegTn1IuNRxUEuT5/VKl15viyF/Dl2ETlpNC6nrSb0Zm8McuKCQDnUZeVO
Wq+4o9wHBYK9tvgWiuTv6tct7JF3G8WLicybph6wp6aTa2nf8uAvzqa3RrEGO1t8Zc4iDVzkomxk
ml523lk7f2ycQ55q/1LkE3eYSuV/ukBtT3FlN+fQnCjT6Zo40cKHvdd4Lj7M62s7SCyOVjWA8pMm
52UzOFXFmnnMQu78vo4Xf99WUOIbYqo2CMbdpcL50q9WSRaI5PL7bF78bYX2d9gkFXvB03/mmjxs
rdY8oxf4lGIWP3rGSWjqm5pXyntmIquZC6LrgNo6Mh68fOOsukVIcOWMLxyAOUAT1bU61mJSxlqL
fpU6EmyDJ5AlTScJNTr0lfV1lTu48FacIzSV2rIG3SN7DBx0EQPf+Zs02vdi/BqrwLuvx6ylMWZh
EbFXAaZKNVzL8r63o7qz8mpbhNrr6j2+NGOz105XqmjzFqRxaqLedaTzpalsFZ6mk8urtFu9xxcu
2jn00o+H/8PZlzXpjRvZ/hVHv9ODhSTAiLEfyG+rfVFJpdILQ0s1VxDct18/h3LfOxK6+HGioh22
1ZKIApBIJDJPnpN3vcZMstm6iiP7JeycAABuBIj2FAKIB2LorfzE2lE28ZfOHGWRGwrEPvBDnIKI
DI3SJATVAySW8cACE6NbgIh3a8CVYMgEZGINSW9HGA9cK59IOd6MMQ9mlt+WU7MbtvBqq9MyPJQ9
C5epBu/8cMG/g3UToj8nyABeZKncd0lxCwR00PH0wLRbbwTba86eGE8iK0HKkIMzbj9lJQTSu10N
UYrD4Hl0xzwQo85iAHF18pgRCv5117uC1mi8ETKtrasRMmVgQQWOK0WCxqF3WeGdEEIdB8CVQ9Bt
be7em+6XeSZcU8q8HCc7d/cz2KvLHILlU3WVV2J//gy/ecLw+eXf/+IhkSNroctQQswXPQT+nHz0
BkgWkYR9KPr2kxBQagGL4fmx3lwwjGX4iyRxe8IT+CTSAQTPpL79GQXiAeAoaGlvZmPfPM0Yx/Aa
8EgjeJ1RXRn0Y4qsgZwgoQDykKKBNq3WftSmp9m6OD+pt6sOGG3ZuF9W0JEtGbzl/qLo29qpnt+A
A+4J6R8IVVr6HijO7pBk5GMjuueeRClk7uNdTNpv2lHgJ1bjBjri7QOIH8R4U40WFdAFwVmwrU9a
3eGNS3V4EbfP4/zCrU9OUXzbbOd589LGWMYDiwAmkcgZF6uwXX1ivEkONRhhzi/p2v4ZnqTXYrRY
udzaSXtNc/riUPI6RvERLLjTd1pW2c4dWHyK7fjH+RHfLlgxz4QrWXXBBPRQEYQArgYYWxDyh0QR
6OQtLy2USVuQp+HZlZHjHG70a6xM02S2q3Xet6OGLCRPoFuf8+EI9OKnyZUXbpFeSKFeioJd2nKO
N9Z1bdMMZzlMMk2bdHD3naAQOAUFcJuzrf7+VfMz3OGAVAvalCELDkd1EUX2fN14yY9cyycypFVg
2fQOuN1drdM/W1rSjXB/xT2aWNeYOCDX6jAnGn+hk82QyY6DSVvlxql6M8ZhUJn7/XSTgUsN2m53
rzp9BBYiGOr0BspQ+/c6eBPHqqIioaJN3D2HynuPTGjSoiUjzaJmYworbtcU/dQja1kzx1iiOQ4k
yZ5YE4OQTx7RTnjMtwqgawtluEGUkisdFrin2GyjS7WyQH4cXVQdE7vNpNTKiTERraAJ7jy8R9z9
IG+T+WuLunUFltQRMkiW4EvABs7ZjVVbuRhNntSmIhpheodVQ+0TPmBxp+K2Z9F+cQ+bMP+fD+2/
ZdthYIazG21LIE+M66MLm52NR2NnR2B6jzX1iyFPTpBaCqFckuujZNlJWFAgqjLxOCQTQEHFlO8E
ZDig5L5F47jiJExG1WGExoYHEnS0bKMLyYbCCgopW7ipNSMxfIRjTUqh+QihaMRRCBpZ91DOBUJf
20oOuu/lxuatTMKEucYaYgmxjeJ1WcYigACvugdWPNzwoys+x+QMLcGXi84WOO6sdi5xWp/YmF0o
cFKcv4xWzqsJCg273h6Qh0FtP4YoTjcJP62eoQaQ46UIIZgtXtK1NVr+/S9xS6npGEfQbtnTdHIO
IXiB77pMO9/OT2Jlp00y0HAaQaQKGVvoyYffbTHfjUl8acGyNx3OWuAljJNTQjVGJxHibyDdd70Q
38YCisqeHZ3IiKDcQgnbcb57DTSFYuiBIPnTanKNRYTOwkbwt+Ik/gYWTTOF9AJmWS0qDF3UHusm
uknz7hlA3tpXIRuDMaUbD461NTVOD4OOyDyX2LEuog8QTiqgygf2+Ejleq8nyIWc37oV8zZho1Vp
V1jYzAX7gNqVtNrFYDdqSbOBf11x4iZCNB8SSKEuatiOk9t+FuvjFA+7rKwgKwFToT1aB9A3UE60
3DhQaxNaDtovlp5aOfKBBcAyrm09pW39kCeQv3RK/Ze86ipr38pRMuGgYixFZPPlxIIjLFg0WMDt
O7+c346VXTdRoJmKxFQ7+DjvIYtJ0zy6bJpiDsB4Pe+EA9Ww8+OsTcLwB1BxGbw8w3Hi0nnpi/lY
Fs17OLKZZ6I37XwOswJiGnvoP0LiiFFozTb33Hs8/5OvrZDhCNIREjyQ34VFCch+9Qz4Lw00m3V6
H7AREzAi53yE4k0IRaR93bc31CrR0RQn32Xovnae3rDStVkYpzu2IJjw8znQeQp8t+IxySxIT9k3
mw+OlRFMeKaEwCuk2AjurS68RYbfQqIG9YQRL47zG7FiQo4RLFcRhzxhzrER6AHzknj0qa3/PP/t
lVvRMQ7xyKrIhdQbqgc2kmMsE+2lW8+f+giyXaJ6jmJnUyd8sZs3QjITnRlXGePWjHWSROxRMEbc
h+gPQia7JUZr2K1d3yzxZgS/yJx3rt3ivH5xUsQus6IDJ9reaqbsElqK8gAJ2C3qmrcTZcwzEZlU
oKkhEVi+qYdIYn7sSBqAlOW+oq9IcqIkjswzoAt+zbp3bhj/fUIx6ERBJo1VXN6DrLI/16n3EEIh
VdN+u+yycgM7xtmfxrAKWePZe8DB8aadQWHigmCum8kpEeBW1rO8tcd8q+d3bTjDEZRJF0VQJLH3
Uca58AubNd9Lj6KWVdTZZQnJqBseJ+Wety3dCppXri/HcAyjVUPgBdqd+36YPsSQHoKUKCBaW4a3
9nA3cZh1REE8T4FKz9kr1W4gq+mwRLN0Tn1ozwXaai8nd0Y0swEJW1lEE4xJmN1b2saEoFV2HXvh
dTvQIM6j+9bNn13Eb2ILaL2ydCYuk9thEfXCtfdSQuoHwpILB3+/vXYrHtWEZlJqA2Q2wBxqmyNA
75ydBQDugIZUC6RkG/HYiuczEZnorYr7unbsPdE0D1QcK0AN+HwpxNwcCSScH0s+ZBtu6O06NMCX
RhgAUb0eklJYsjYf7V2nkkVyJUHvR9P4Ycleoj596kAC00ZQA3TFDWuyH/UMgT6w153Ou/q1VTU8
hzUCZZXBhe2HofzU5T10WMsPMmw/jKLfSButranhNmATxBWC21CPcb850OBc0m6QAbxHBHS5yYu4
NhHDW/Q0t5Euwihgj/AAdux2EMBTO8dLnzefQSt3rm14h1zyjkfaxmJF4hEJkkOT1FvggJVVMqGb
Xd8jD9GgASjuSLwnyBXySgZukTGfNPKiBE7h/I57b9+4Jlyz7qNOUeAfAAir2qdYivw2rywoZtRx
uQcJEEp9xGaXeuDeQwq11g1DW7sVTexm41mgeLaJjVzVsYaQkuXQHf6vKj5BCdxXfQXdWwJNTjC0
v9fdmvhNq89oC6lEG9KgPKhSoJH07Qg8R4f/Qfstj2ufVjb6FPzza7tiICacs2VJHbEJ480u4EMZ
nj/N2G68SNe+bTiLInKUA94NB+JWU36hGXocUBdoNrZnzSoMP6B1Cv1ahpCoVfUP1xru7EqglwhM
RtAy26NN8xLKfa8Rc+7Pr9TKcTXpKr00tBVb3hHWyC+7iD9HGTCvHAJ0kEzsv54fZOVK4oZPGOxY
6qTFILEE2XnLIcEorpqtLp+1rxveoNLgPZsKYGxCAFj3qkDDYJwXe5p7G3f3ikswoZuObZUVSPgR
ho+zD46SWwTH2qsugUDedGkr+2CCNhmNZGPbGMPqx5skrx7TrnruvOZLS9+F3meeidJMofVZji7Q
Vl7FDoJDZrip2goCGXIDq7tyMkxSStsOLRX1GAB3Zu3ril2k0ms2jvTKLptElLkoUdEPcTBCkBx5
k3fpltUFod7LeRNdW3/jVM95M5OW4PMu5DXnRTQYCO46Rc/uJlpgbQbG0U7h5ttBY4hO65uWFneo
F31y+ndRBGB7jesdCVpbOzWOARCMjxFIYnYTeE+gwPhMSXwqsngjsbF2GozDTCSH+CsS5XvwJe76
ptrh5tC59QDk4ab/XovPTf7J2Ov70e0QRUQOCRaJM7xAFwGI6XOXQ2310Y0geVztzu/92mgmUnN2
PBRyOa4LqJQep6G95E38dVm92bIrIGfzV7y0NKK99NQkm+1zKyZn4jdt2WVFmyDkc7Oqfkgznj9B
wK9K/MHSlp+2ub3h41fOpclDSeK45pIjXEradPJLiN9OXKv3ReomhtPJQ0bqDmjzvs16Apkm9Lfn
LFa+KgB2r0beHiSvq2/nt2rlejShm1pOYIzrauyUha4FpAUzaIu2KWjyMv5t8pyTmzAc2a04YsXW
/wbfhOJ0CyJ6e++w2A4swtWf2UTmXRLN5W4s3aL0vTaO9+cn9/Zo0sSKjJD7LiyaLs8Q8KBSntUn
Oi2SW5MLxjXC75yhfxexJvNMxGjc1WjmjxrYhJ3cgc+vA0ok23d4KPY5j/y5IBsV/7V408RSQkC3
hmIEbEE33tGb4xsuFaTRURvxlRwPlqqTS9WM/YmXOWxfORq5/mEj8b72tPv5U/2SYlJN06sKmRhg
SOtAgv8F/G9wJEvZFF0RMYU88fOiSee46a6BEO6m6ax4+5++5peBBfFUNesc3ZdFeuuOWdqh52Kq
ry139D6+x148E1tZ9U3UhnWGPBBAYPY4PooRqiAkP6ZulSIlD+Lx8wOteCoTWJlVY1Z7EgMVqtl5
xAahXfdx1BoR15ag3crBNnkvLTKoMlOxve+6DozMGQ2aEJjsxVlh906pRb7l2UyPQJAUW25/uRnf
yHmavJZ6Ul6TSIvvNTAnA9gcoKHytRdFAJWTj2Kod3XRHXFZH1yg6/0eMPFN8OXaii5W84t1tCrs
06qHZKZq1HWi7a8Q0buKw/h+LrYeemtDGBGNblRXzVWLTcugLTd96tx+F4MldZg+nbeKt92VZ2Is
eVfntgeB5v3YDJDPVdWH5dp0LUiHRaQPYPbnx1kzDSOwQdhnQZIYpuGk5K4Krd2ovL0NotBAyugC
T+jDDKjlxeZrdeW6NPGVoIoaQw/SyPtqqi/6EuXukG687lacgklzyRMSZVaCTwv04TeRnH2JeGq7
N+ftPZcmcJL0qnMQofC9m/bgB+LddxDDANfVfk6cjcfQ2hDyd8tlZcuGKMIQYsmY0nQ3xfxSZGXj
4y1xfsPf3gD5Nyyja3m5nDAE9VJoIlrqaztPW5nllWBPmtjFDpCjurfw9VFbp7yGjl4xYw9ctxwD
hLS3VWRD9MsC9SxU406QDd6qRywr9Hd3I02sYo/HVhlPOPOh16Ao0F5AN9TdEYHkh+3Sj2PZX1Bg
djf26e1TI020ogaTMFE16lLo9fxKUpiaPU7Zfoq/ixSjavalKnLPHwsu3nVLSM84p1mmALvP8QAR
wvlgiUOISAwc8kdVzxvHZ3XvjLcHjatRhgWeULjCVcNPQH2C5UKWva+jMAjHaFfY42mzyLq2Y0Zm
wSqaocpCPMo5UGS8nKYgB65bpeluGPLXpGrfi4iTJqbPckmRQb8dXBpZ9Qhdd2Ahxemd2QVpIvq8
CNW9ZADUEzwywTKZtABFplLPm5iuFbdgIvoyl/RzupQqJfTsLNo8dURc8pQXgPBsuIW13TdBfYXd
5zWtMcagf0DbBxrP5LQwzrfZAYaAAp+dvah3lqCkSVPZV5R4ZKzxXHfFbWvJDxOegJuTWTGtv8H6
anvO8C4CEYgIfaTML/BkupVDci1b+5CH9ofN5ty1kYy0g2tplKgFHEHNwmM0/exw3HktGA/sQVxD
P/tL6kyv5z33itMxgX15GiLu5dih0TkVVuP35V1u2ygaf7YjchW2r+Li/EBr5mY4AnckYz8I8IPM
QNIDUux7tXeXdf3FZoT2dnQjTVLKyolhvQp1ALf+DmbCA5pVbG9RV0f1zvpwfhZvhwPShOxNkVt5
oxSoNdhDjBdecpXIDF2v5Tu/v5jEL1EmAUxLeTmO/dS4yAaFaHao5M7O3C3YwMpNbcK5kbOPZZZR
5MLdPPIb6v7YfD+tvBuliTiEgbYZ7ZCUacPpIe+dC0DkW2Cywisp4huiuz9dneOZjFWLoulFOeFW
j9cKPlX+DY1YygKlGGSfwHFw3Q/qkhF1UHjM+ZbXP89M7uMivpxV+404+bM9yh2QPlcTSq2O5xwR
UmwpbawZiBnD6y7z3A4porIlV1nFvqIJciFa2PCoKzZuAhajqPHcOZ0RWSec7MFf5XxznC568cBW
fuUtBJozYN9P5419xQ+Z0MVCVQ4PC9SdctSWrouyDp+cuh9mNNw2Vu57ORPXubDpn8ir8K1q3toC
Gn6CDnL0nKWyS1HnXBaQRqBf3GogX/FCJq2lF3kFaSuc37SdAlxBskxviuy7Le3d+TVbOV8mLDHn
hWs5g4SbC/s2GEPgV3JSbcRrK87aBCXWYMru4wQeDrwU5EnVaM3Zp56sB38YuynZV8PoWH5Rz40O
wlDYQEZwq3mfNfwkYvnFNSEj2bPBRkqBFt2O1GHggAqHc3ZkYXYN+cGd1W0lxld2yawWR0mZVH2K
tNoMXb7lTeSyZF+r5iKLre/n92llCLNoLCgCE82XIWaSgNarkz4A5ItgDMhGu6J8edcwJtUnScCx
AeFvuAPmPo99i0y4Vg+86QCRyNPn84OsOAUT2NlkZZwRC8+UzBo/AWII/pdu15TyTib9wqZ+fpSV
7iNpQjxJg36qqcerHk+i1545p6SArkTttruOlVDqjf6c0ZlcSweyn9WnuuuP733CmlyfLlGeHhvs
lusg1Unn/sNYZu2urQAu9aaH8xNcMQkT/8naWE/4Z2F6o61PMnkxYK9qR57q6fP5IVY8qkncWbpg
7SzCCtc7JMG9/hDFk4+WIEiC7lHC952Mb9wTK17UhIJOOiSWNaaoHOLVGjY886Heeb+5H2vzMJ5Z
zeJWkih39kUvT9BBv0WsxZp075b15UIsQti7CiGQefw9HqrHyCrsCv06AESxS7cLSUBtNW3405Ud
N5GgswsaHBWj1XMM5T5yx+95F+04mKo2M1NrIyxH9henifgqTZIGKPWRxdei9bpgsatCZ6e0iLcS
JCvn30SCkniaC5Gh4YjklX0D2av0mIoI1E5dMQMCk6T7YhrijTVbe9OZKJicgLSBZcUS5XE/E9Nu
DB9QXk85ChKc3mQVWlnjx5xZGy505dL7GyWoyiOqGJDltlv8SEj4LZRF6NNxPI6TB8JkQPFjDiwj
QEvvOzwmCrXsqTWARR9I/IWVL6afokRpP5zmjRLHmlHw341CVUOWRQP6flQKrcS8HZD6l+lD5CXF
Pm/Lw3lfs+ICTMzpXIxpmbfoCUSoww7Sse/F3Eo/GZN6A1ezdiOYKudFju2PKEGnmyU+8TB5aEsQ
cWXqLh2nL31R7flQ3Lc9ydCdBZi1ahwP/IxbrcRrEzScEGUNMoMjRQcIa2ufJP1tzcr7ciuJvbJL
JuC0GqH7V1Xo2SRT+DV342ZvTf0p1OiYDi3557s2yQSZeqWlshropP2wiHOT1jmBP+UO2NyNLVpZ
IxNaOmo65Rlke9ClVXXfaM5TFHx1C/2RtsynD+cnseJ/THypAz1oxw3R7N856bERId6V2rpyXLGo
XOGN996UlYkxnb2mJSLMxZ6Xij2h7VFfDFLPt07SjpD1Q97vfR7AhJeSRo9hLjEj8P45FNkey7tO
mrTWvqQDfWdAbbgB13MkyB8auR/BAlDsE0nlR5JpdIf0bQKucJTuSAWqwnwqg7FTst6ozqx5cFPk
HO3PbVM6CcCYlbgdtNv5fKbcL+fhbrmdqrF5rvPkA7zUGGyGDCsPIxPEqEDWWledWsq6mXVMkZVN
wq7Z8HVrH1/O8C/XbNIkuZOO+HhsFV8cRR/qaEu3d+3Ty8n65dMgoE4S9KMA1xKF38pBvdBabtUz
V8Iok96xK0Qe8hjflkUSzOgPdiU6N+QcJLLceeGnzTBkxQ2YtE/cnrKINRhId8onJY1vKfIjJZ+r
DT+z4ixNUCLoRbklweWz70cazFV6CpMM2uDicrOres1qTUjiNKUkG2KkPkq78af8BSAmJJCj8huJ
fzhwNVDe9N9trcbd0tqNFhpJ3X0+88GXQAHQaauxYMWiTHCinglRJAUc32qbJyiz3mlhJRuOa8Wi
TFBi1duJbqBpth9HwgJRQvyhcxztV+W8m2jylRXQYc3zi/OOf2XXTXxi21Wpp6FyuVfyg9uG13gF
6Kr+uIlMXwn9THhiN84kTFwAUejSCam8S4CvfcSagxv5lSPAhkW3DWzlFjPhilC56QYFFch9j7J7
66qdO6XBAq+ZtLckkc8v2dooi1H84k5kq6vSQhZ2T1SubtI60b7T9fCzWWyjj65vwZM9FRuvp7Uz
Y6pmd1D+U9wBYh11xRTwp6IKsn7+vMTLnSw/R3MCbaKCBE5GD5TlW7n+NQtnv09ygtqUNVRIBKfC
+gbZnXZHo9w+nV/BNaMzE4RcT3EoFm7RqlbtnvAufRAc4kogNKr3rEFW53B+pDXzM5wAb6vYyxf6
TyLQApy88szZJaW9Wzw1FY6fC3aLhqD9+dFW5mVCGruF+GmOY3AcSty7RUFfhsq6gKJDEqjB3rj7
V/yDiWAEhkv0tkBTE3VDXy1PNdw8TUP9uPmEwOo4tRsDrdw4JoKxd+cqFBLtWpImh6FIv3iyv7dQ
YDq/WCsWZmIY+2gMxQxgPyJB71Nf8WsvFVvFhJUjaiIWa3Rcu85C/1AP0WvEm9suqtJDQvmJptal
lMNWlLm246YvmChA5CFILEAUVxc8gXR7vdPgvzluEqau0A9IEzU4J22bJr2NblpVS3XqIjII1ERi
y4YccpPfFyQEtk97rmsFMk7ERwvdBf2OOrYDtReVxd2uAwJ9+fu5YoehDNkWLdraHhpegntk4p2F
0qO7FB6dweV+t9VhsOb5TBShMxBIoUI6cC+BRXMiCNmIIYKQpe0XTnrZ6ZsQ5VRQsmwXu9fMxvAW
joOG7NhFbi8fOl36EQ+d8LImyPf6vCw89yq006w8KZcC9PDzFPzXby39zb//G7/+rsuphvpDa/zy
309a4T//vfyd//9nfv8b/z6+6tuv6rUx/9Bvfwff/Wvc3df262+/2APc3E4P3Ws9Pb4iRd3+/H70
qpc/+X/9zX+8/vzK01S+/uuP77oroBr2+Boluvjjr9+6+PGvP9gSS/zXr9//6zeXCfzrj6f4a5J/
LX787a+8fm3af/1BifNPl7sutyVzXfcnTe3wuvyOJ/7J0eRIKeEOXVgf//hHoes2xojkn7aLplhP
eoRyVyz+t9Hd8lv4GGXS9gRlXFB8kv3x/36y+//AhP6zGViJv379j6JT9zop2gZ/G5ff/4KJhHRB
3OUQ4XhEwia4ma0DExTIPWTanHpltTcpQ3LLz2bX8VMeq60s3e+u5edg0FjBjw9OKOIwU2wmKayE
McqrExoygfIIWXWyEtjf3M7RabCtbivwfGtA6UCmE//FmW3Wl1PaaS7rpD4xz6IaPCeJdUsYekqg
SFjco5llK8P9+032c4aeTaAtybCvjjR5KjXVcZGOEO8B9VUKGHTmiisSy+K+6aMp0GEcHTrWlT8i
J+s3UqC/Oy4MzWEMC4WdB/UxbKRx4uFEw4KSCkua8jRI3YgdIC2/Ncrf7AWjYGJYTSZcjmb+34Mp
xWd7nB2MUqF+dAkWAeeTiix2qKtERRvX6e++6z8zki7wwGjDEYDxGbFVWGqnmNuhOg0DMN35CIhg
33zoeAjlzSx8HIpwo/Horcl5glHq2bBRz0wm86G25jlSFZqpLeSP4zgGLc5gHSfhfP/FQbxx7HBD
Lfvx28kDJMGRIHvFjlH8s+znL7F3ksxt5EJy/ZhBKOCGQQjppUsFSEqyuJ0fKpXmwNJDsXWvARBI
gzKOdm0qBYO4mm39sDzP+lJMff2jTmdto/ydzVFg1Z6wEBx4SY2m57kbDo5aNOXQeYBuyb6Z+g8x
A8AzGGkOql50jtIPUdWMt2xmkBzrqmT6PPQgIvKJ5nnrz5rThwyiix345i3+gbSJ7YBOPed49EYV
E74uqCp9laAFYCfghyB54Nlgp8pi2kSnPOUiQgKpAb9ZOszsgcbR0ttRC7fWkQ8l2hY/F0usRTch
6ZUEKqJgYCj1PfysRaBSKj+zCmnOk0UqMR44mLuyZxazbEImjwmEWQ3waH2+A5pYt0WQNnMd31UC
nIQqiAunHJ7BdFc5jj/zLByu+jTxeih4hTJWu952VbqzMs9LdrwqqhcJyocWdV7WF7gnq8qLd/mQ
dflLAQoZ6LE5aIVvDlNRd2PAUiXE9UDsxroj6UT6a829uDnwMBbJZceY9VThzQ5kaKm6GR2rVNiH
ItbdPcNaJrsBCtktmuxbCdmyFKRbl06Z1l+qkDhdjAt71rrAmuRsPoCP2Z5812sKdWWxSQ0HTtI5
CUQCsubD5JS0uQqR6YZiJTg+eh+s06m9I6Rwyz11WOUCwquIFwA+XJMPBJBNaP/KCZhOx4sYh5QM
ybrPbKTJR+2Bc/NTVMysPIiYj5UflVPV+DVRRX8VV8qRN53inn3M4qpIdkVtQVPOUwNopJQbR/VB
RBGZvtlxVkE3aCosN7nEh+373oriZKcWfXawlye9DuosHucHT0LP6uMU1WW/K+Ik7/cZizJ1RZ15
EnvZ5TRHp6E3CO8LjQdmtT7En3vvOh5AjLqTUQyut9mxq+7YVyJGV0/ogdYESlhhdNsoLju/DLnT
1fhX8Sj9OA9raGbEdMzB8cwKlgYFL5M033mRRNshqVSZBMyCwBYwvUnjPYBuSXbXyOENBNKNtLPw
Z5h327X5BNu1prl+zKnngZxngnkGWeQUHyHwHeGlVEHg+9Alw8DRk1N2zzybPXcHdfo+Duwiq+Nn
UK5lN+XYVKlf5qEoTiCSsuLHXkRoEwIHB1EBJ2iPurAV5zdxHtcoLqm6qQ6g8WX5To5uXj3B2r2P
UWshaC0z0n4ExxdZKLxmNiCadsZh9MHq0CBRAYAGFcfcQ5qqkkW2VADhEG+bWogcMaFIdWDD54K5
Iq+c4gGoZmScoqps6K4dKdLnZII8XIzuopICKdurQWCeIrPQFDZmzY71ys4Pdhf24GmFVNFt22Rp
CY2SDHWlui1Qr8Dz3kJKjg4Z26Wzk1lBqkBxty8cJbqAq2bobqHCSmzfSQf1OrXxeOxVbzUBkp3p
t4JU0RyAnHkBfdQqrI447d19WUelPiD32n4vuBt+IykQILtR6ikPCFMR94UoEjTpCNnCsaUjGqPA
6w0yPSttnICG1Hp1dDiUxw4s5s9lnKru0gWqpENBL2LFLoIq5OWE7ubS13BItZ8A+tQc2sySD1KN
MXDycEpZkNtFd99Ybb2I8kRgw+FkHno/j6NS+hPmC1X3JuQXnuTgiUDtGpxko6VgEQkPsxF6kwj8
bkRRxW3Qoiz7kXTt+KGs45AdQx3X+aHr48K6LcB1pIO59+q72GslYprE88CG3Y3eEJSFSJ55pyM3
0Cyh390uqr/2M96QB6InUR/Cxq4+dAiZbL8XQEv485SpAjg01ytvoqaNUSNWkDLlFhQxA9FPje1X
0i4vEicn3TGeG8hjNtPsTr6YXX6B3DHmoXtk4XzZCvtrBbWgDOZQMECfG9CZQuMjKTt/Lrmwg4JR
+6aGwFMf9BDTui5mtxD+DJTAx8RK1euc6vybLll6KOx2fPHcsTzi7lOfHd3Mn2nj5Tl8ArRGfZEj
PY09G3BpqSZ1xguu3dwOWiTQBI4nxW5TUHke+jTkPQpag/XnCCaGO8TeoAtNxJi8OFrJlxwJm6eW
9nLyM12lNThckhD1qRCsNUeWTO33QVlhDOo4NyqDRiXpQ2LlYYql1LzyFavSV0YL6OWWMuqwcrop
PyUhGlAhlCOdD3MzlF8mEoG6ttW7rmzlfu7DCJCLlNff8oRn15I6h8yjFBx1ugGMSpXyI7Jk2ZOV
O8WVGqA+mRcvZTMeWJsnu1DFYJpsGX9RSWU9k9pzn9vZuXYh6HhjoZgjANHNmuu2cRREHFLopLKs
qYO6mBeh1iqOr1urHNAL2anHKrPmK+ha3IAyr9uphukbaqMqBGQsm++Tym1PTj5Dxzu0vKAMU3Hw
HIs/M0X3A48fS1mKeyUnT+45YOh/VhNL79qQqkswsEBoEThSaAii5rvrZk/tuOA6UCT7CKOgke9y
JZ94TgWoaKEz4A3dJUjtgPxtrOIq1e4VphBd8jpZPO4sXqy5dG60rfDNVhX2pSXAa+qnOu6gI5V3
9Stw/uy7ZWX2K+sYDQ9QTZS4z8bnZBB/pmDNvLS9md83RU5OSvTFzsYN8upMMRl2Q5NOXuCOdaQC
Jmrk8soO9CBOgdKUbCfq+b3V0ucyLMktitrxzqmd9tKScxf5yTDLaN+1FK0hnmj2M3fKEoUAMj3x
tgcrcYyT+Jrknc6OEtjMB4F1udUOcx/JGH9XKXHgWOyovVL5GN2UTETzfV3W3rWt5/bAcomMORoH
GHDx+cRvqxrROO6jKLn0CMicwoSGxWmQA6fgBlcgxEJaR4d+XTFbBylUProrm2jd+Z1dleSIan+O
8KN0SpxgGQfxEHdsP8zF/FCC+8oO8mRQ9JDnbkLxTEMbVVB3E/C/LWXR/zB3ZrtxI92WfpV+ATYY
JIPDTV+QmUmNlmxZluwbwiPnKTjz6fujz2kcZ0pQQv9VA4UCCq6qyAhG7GHttddWQV7DsQXqBKHa
eblzJ1WalwEhlnxuDNfzl6mqxxurmofnJqe4+JUgSD25dT1VD3mZix9l39TqosvnaTogrMyI8kTE
deDmoxo/Qm/W3KBc1yK7c1pHreFq5V56qVnjMFL5MoX1K9GMzrxcGnN+VrlT1s/14g1XcytEF1TI
e4O05HpS+6vXr1RlR7Qv/YgI+9BkRv9geeD2sZalyh9NI3fCXHOIuia9TJ9d0YCEM0y6M1FD1bx5
F/VsKjDmtPwaMYV+9RFCEaiXt3Ar29po/5R9PN5miWmi2pk0n8whUeKTJj2ce2paxZ8ZeoLhu2Zi
VnsPI+kEVZ2V93q3eM+o9zD6DWymeYpoGtp3TAwxgyG3hkclycUDw2pJfDr6QjVg87kk9p56Vfh2
5Hkx4znXpAqsQtk89ShLEYUUw8e2ox3QyzfnstR9eogYXn4ddUbBiG+X1aMo5/mX7fglt5AJ7ybX
oRWmcIobXRuiu7UxciwgXXoqEGjqztelGxESiiGNsu+2RzPXLpUK7MpbRHaHVLb22VZLPAcEtdhE
Goba6q6IyrwPtdGMn3mxRLsA5cPTTEvELmEc53da8kgShk5F93UksCv6+iATpyaOTQfzpvVG0fmZ
1nqfanfuPD93ouZxcYdW+H01Voc8sobr3lYeZKy+6QIrn6aLpRZTmJrJfFlWXvlxJWvnSdvxVdnL
eadrVROgrR9d23n2lJs2CZSRLV/adETCphnymyEl0Kw1WpBUvGViU1Iaj4xkLvzFJrpAR6omCBoI
sOcEiXzIqPYXVXofS9zZwZuMbt84qv0zV8rmHMh/LgZByFvNTesjVNs/lUmTPJprEVZe1V6uqv6q
i+jaRKnvzi1RvohSBvE4JXa8yoFI+5uG5HBn2/l1HAnrDzyKS5HaxLNuFUYRSV+xjkzoyUIZi7tq
LTA7Hi7VqeKnvCrioO6RIsqbXh2SSD94C8P4ktr5QNXvEM2OZaGSm+1iOw7W2RlC2yjp7zGs3aiJ
MNbN5BC7SxfEbnTQM/1+HTBAMrZqgqAp+956iKsJp7yWufVZDE7ymIxr54sm7nw0zKmLekT/BF3t
ZWq49xDdnd4v6tr1V1djPqtVeV+GcZF+FRNdR2tzl6j8Gj/R+W3azRetQQN7THh/WwGi7Y1KLv4w
mX1QcDhBPM7Tp7wXPYNEkwvFlJBLTckp1Ib8oSXsQkkguXIVA6i8IRuCcZqMC4vOLL8x2y9mBRsp
479FzLdjACWNYXBRZh89gIcu4WFnA1Ee2LNYvyKu8EFYLalbMcU/+d8viMR09dbBWPiWan4LPbue
u2i4X7vO66nK5DfK8Q6l2YugNeqZ4LDzrnKPNcGbmRNfJz/sdTQuHdlKP9WX9FAVU2TwUdO9Cflz
pzfdR72aHuJUU4fZcW4XV/S3fZGYD2iNzV2gMRry0mqMaE9Hvv65ANUwd1khYVuXTT1R1h3MSyat
DTRwKDR9/Zx0hDeOdmKYpP30lJZMpGTBLnkq1VJgYYqY6pVnfsinvvhsVs6IrpIAsi6b9Ycr8t+6
VQqghg6p8soVvBzC/kXrbd+NokM3Ug9HSbr9Nngyv51Jq3drOnaHwcz3WRvJQ9F7eRbk2rKzvC/5
Oj1jowbfSmeaclOou72DOIsOfh2Uqr2DEqn5g627t06hlTeRMIydAmHYt9qk/TZxDsjGTs2H1SmZ
JNre1OXyKTPrPiCmuxUVYaxoL3vbuQQcfCD7/tzqhXPj1eVjPtAfPpjNeMj7FKUxSl6kIKCCjfbU
d8m+yIbhSznodbaP8rS5LLSJNLoxn7IB2WCs2Z+4qOZd7XoHcgzDH2bXu4u0tn4Qk1Fc0c1Y++XC
O4mHwvSTaszpA2dcDbIMn+yW0YpYqGj0RUk3muNa9r0zjERysfY0Wkl0zaCD9jOFReabx/FFmncY
xlaNRRDFVvURfXorsElYfcgGD3lXP7RJbn6hlPLo2Sn9JKOgq7adryVt275tOBDKGev70Ums6iuI
UfUTQZfLOFINomE9BkZw66DpXsda/Gko4m/1mhe7QtS5H/URLtcZxDcRld5zbWSOQFBqLr6xxqWq
8hgVl0H/2dkSGT+C3slXolkuuLEoZKbrTIok8gMe2QKC0qPpMU/L8bISQ/Uj12Vp3tr9MCuGgNeR
Bz4Quc6uSHoZmPYqDjkAluEXRiv2uQ4+nJI/3Yk+7z5akTehbWGrBr6iW36TaIPdzkMrL/KYMQ3D
mJW3xP1ugBD8w4D4Hx9B1P0Pker2B0EDG4eaVZ+L2hvsAJGOIoziDSRGFNq8a6auolMGbByVic5g
T7MTLXsweXGIvam76G1z/ulMy0hQHfOlK8e+qgylLqjc12Fa6OsYdFnfXS3FqC+7ghkST2OrYA4Q
p8n7VvbMkh+GpLzP1+UhBoTzp8Uub5ATN9rAphS3HqZCg07aaSViE0PMAJSlQpKB55mWjJhBoGmv
q1rtWljDB3NN9Y99PQOu2XFWPoKzSZoZ++FDXK56G+h1svwRDIzcdesyPACxTDKw7arFs3tyOODZ
2mqPd3KHAKG/driIe0Mfry1GqH1vyQa+lnq/VMFoO/Kjac294P6uZR70Offbr40o03ZQ4uAV1/HA
SCst7wd/XFr907h6eRRYoLnrldxg12CwEVHf61lZPHRVbE3+4Jidg3ObPaYSrHaD/vzaWQYG27VG
X7eEB4C2jajztSou9ukK49fv18hwDrIB1feToetWiH5mht6eYWXMKavsYr9aSe/tlryvvGtkn4vt
TZTlJbqM1niQ0mHortWk6s/cexkvJGVOQljJkbSiiyeDHHYWXqDZtbhr5kq2kC/GqQqQNu6ejU4l
39pYEE8iBl8VvhGVM+AsyVdMFmOUn9J6rFFBG6d8IrqMxYz2F0CVnw10jPmt3mrbXJuIQVZ2Bdy+
k3rnfa3LTFHLN6b5SYvsobiwGPT5sWu4Vjhcj4a1To694w8GbeiXI+VDz0+0LLEPuVtIqgsTUf/B
TIfc3jE6qCiDVRVEKd2Q1PemVa7MgrGbMViaxC0u06lhhLwut6EWzryY/uzm2e2SR5HYwzeQ32SS
TVoQK2ctLoFx6c5LE2W0fkXLz+Bzn/QikG7mMPhYH02TP3WaH0snm1urm1UdxJy0E6xNgo0xmyin
wtk1/Y88jcCiGMmaPq5LY3s7yx6IbmZ9rLbTkBZmZwXF8YsIW+HPjbDc3VTWTFZAI3Zpg01y86Ms
S3ci8m7BaPgR2Ro4U+Hc1QKcdF+1cUdUCd5KDGKCGz4CJaqPkzkIjRsBYs3VTZvl4KxZGkaA6A0Y
MACEbwtzeGpHZc9caH3ut/CjXg91D/8/QKaiGg8DNeL0wqU28GgvVVqR/OTZ6qOZsT5DqZkrnyze
nC51DPjP1UVPbl+o3rhrwAN+8+gszdfGhmbgtTaSq3xArXaHHDo7cEurd3f9pPrPSAhYV7UxipvS
6Vw8N+LAhY+avfvUKuVcV91WFfe6erps7LL+5oH/BVHTPU1L2rV+3jqRCiZwEcePjGb5SuG8uWC2
LzUhVNETsWMSa2H7C1+u2RFwgzdlYzp8WC2j1z64uliRgJg2SKoamFOzJ2oDopVFnVq+Pqa2sRO2
u/6g6Sq5BQ+LfjUdfUXEcPU8ILoSe1BVRU/msswL8L4xFstX6ZrjD3Nop3Qn5srFjXdry0ddt7pC
vs6pHsz16KKdn2Qr1FNdcyNe/uzqqKnOQuwbr3B+EiHa9MT0TvnRJsiCkNq1Te0zT2z6ZOu1nGih
akcbU2uPh9F0xvpioerHpZyarAjc2MuITmNLt+/tzWaFUZ4VRZCkDF7w26TMosCcJ8bKjR40zqAT
tcDRznbuMgtdy54GlRklAnJJ9lwA635qbavJdlYrjTsJxjz6UdyMPBvdSxtg3VURqUZe4h1SREHR
kxyctCA56rufnjnrl3WUbesWnK/vuAPPMFqcBf3MRkvri9rOKrH3zBGeTxfZ6Q0unShyGNrcIsHG
v/haXq6/O+n0zHIzREF+mNp1czGNmbhcRWf8cZreYnqYmIbhtzNEtrxUySznq8hLnQstn7x1x62H
Wxxl8/BHFV07HBjPPSfBvKyYr8LU23ulWv0ZJHj4wcuOFDzEXP7qs4hS2eCoISMzWtL4jrQqvc1m
t40DDweE2cpF9dmttPo5wY4IP03LWVFW0MtfwNnRAt+rAUVgV/l1XiqtCuIhJ1ACeyltP64cLsg4
lPVdjXBrsTO0BnAjGpyl8yu0Vn7YziyrXZk2I+qKVNqbILbE+gnRdoo7RjFXEA5X02nBeHXU0QRJ
6Z/czPovSRSrx9y1yhRrnEjwQxo7PjPWF6eY8syf0O8TdVBPdpr6saFZRtCPQHk+TMb4K/2m+DlT
y4AQ2rmxjLA3Ynkns5ib16isw5KVxaD7Qq3uV4vC7U+tNats55nVOgV1BRzl48Uzx1frArOl8MbO
DJ0lt8uDtKKJJM2KvxdMGlGHatXFjU3VLAqdrIEVvZomq0hz/G1ORfuA6iYXbqK+/ZuYbtQDYynS
0oe+434H2/dubKCYym8qFOJ2cpwXhn64Uq8uCERiQP2GgRi+23rtoXAnETqTS/gzCc00CFDrlppL
rWtP64zD21H4kODMW/0nNApJNlEhgU0lYRwWgYt083Rng+jTg9kPPNy0ajqIfUtBRc50tZQmbLOu
isd1stQzUxblT25XtQSL6NVTRS7ziaY0PM2U1iuPz22m61lPZ7VLHGqK+5LJk/aVbE1CsTKKyzvV
uxicXPaCadiSWa83c9xzw7yp1Iv7FBVrcJWxj382fdI+j1O/BeazwexsW7QkzSqpGw2IZ+6frMzR
wS0ESd99TDV4+s6MjfgLsCAHYQ/JsuxnqBk/44K04KGzOjfDs6Iq50/K0Kf96Ano2FmHysShrpqx
C+PMsZKD0xWmeWgRS4BZLRxibWWNONa6MmPz4KrO+kp6OGu7Kl9G+zZpU1GNvkd3TLdHKHpsDmXu
MJ+rEmjG+oYNQknQnbFJVbRTcQ0deTR9MZId3Xmt6H4gNlXIg+dU9TPlhLY+qH5gKGdM5awFesKX
XeIkFod7Xhj2FXlxJUFjWJZkAR9CtcNcy33P7fjWJgZ83b40t5yliylRtkZH+JS2xnTrJMzm3BES
x4Kh9ICtW1+NUd8v9sAO0klE/T4uZ4b7tcJ5Lntnsg8T6lXDVg+mOsFpttXFgBD2k1fmDKLOjWlw
95VRC8Ktpq7KXUybd+UDaY5yt2YY0ksyUSParZZ0xS5bFIPZShq167vInapfPW3J06fS1lbv0Dkj
U/ZqO9W+2kaCWpxlWIRqYK4ZfKukW7SDzdX6kRS19SRwhBoxpLLjTxQAeOddVjveZweiAFH+bBAn
pHqy3pU6jae+60ZMGG+5GYNf9pGsg1ECSe+sPhqI4HVlXboWleCMSbmLj5pwfxUl3vojNoweGfAk
l4/KbbPmUDXlovwhU0BDJId6AfHMqzK/lROKAVRfddxRLJNr1SRddsfxShGYPcDwVFMV9SdXiG9l
i5JCQJsVeEQ9K/M7wadOebTst6OOtZpxqfOY3beTBCGMYo/EmS7tmJq2a9HSkRVGhEGhznpJDNCt
gScIEHcy7yK0A2O7MAIiIuM6K3Rt3rGj5qYqkH7lMmb5Q4wPYeRSOQHMUC0Wrt8ClIuD8kRER3bm
2X6ypPYn02tiBHCiQj2OWmZFu3btjJ9xAvhCtr9Wh7dZFi/oP9AqSINMB0l203BPuzyk0KQ9NDXZ
2jDJr7Y+LE95289PyiWfKFM9i89wcI65uTBWPMNGnkSQUBuORRX8mNNRUrBSjqb1F1Ykhu8MrOwT
ateM3W12moIVdcMo7TnlbEl9wrQyQWmqoSi1M/t+wWPhZ1g6s2NtnXRKnvZZmRvPjWL7cEFzxfiZ
W67tmsFtYScn1Rl5qBesI88UuuWxlCMN1zmlp8Lktheii/7CsSq7Y0xolH0E+yveRa/eDtYUAAQe
+DhpmXOqqWa3dalNQu8vRgMf1WZ54ce1l5CyRU04puk5cdqXJ8h6ni4h6xHoQlo7/pCY2Z5Casow
3r6qdpRejccurZRvt5H15e1L+pf8eUQEYm8GwRV7hOlknO4tl63jpMbSX+ReLsN0XfRwmrvu0ELo
YsXJi/YgaNW1s8gFGF6uO0OM3RXthc7D2z/l5Xvhl1iMijL5PUS/26n8Q0kqGqgCVIGHi7LMLnVZ
/07q6WtUpPGh0f+De2PannAME3KX8ULph4QrdmLGHxhxhKpC1MgLrZTiTF/Da7cT7qRtMVkOGuYp
wVxZRGSou/aAUdCneGnDtVMJdWYvrx2b85d5Jx0DouHJsSXMy13EkPQXTFYxo1DlntbdLx4A7XUM
PFfv0OCg2vv2tzq9obA2Bd5q250pJXf1+FvZjU4O2sx6SE7T/3GkjSIgmFKS75tFi76+vdiJ/KkD
ILFx8OCpepYjpTwVBnSHOFeu280hVb/ye9V1Kc7d0bN97+r6padPBEambjwaXSd/NvFENFfa5kWE
duS+MufmxiB+/HTmR238v38fzt8fRZiKsbXB/U/nMLs6fEfwmBlVKtcOukKpB3PMgfmNdQnIJJp9
k1jjnVVDBHEKaut91UYHpEnOPeFXvoWJEcTUYnGpOp6QIuW6Zo5MuzWUcxeHIo3qP4i8TR/13rbv
39706Y1mz6aOftvG/rUEWz/+7PPiVBMctzV0KXEEdTcYl4WrG2ca517bEB+aMdAYQN05Fa+aeko0
1urNYWrrwJEjAwqIvUpvicOF/OB96jp/b5e5LYZ5dyzolyd3OTdW+IhiXJgTnELUW2KIbOZ668bO
ufHIrxyfbTsu9g26LMzn7Sn/Y+FmT6s0B6X20HBHCC2mDg4gyvnw9kd65fhsmwnmHr6KXgXzpJeg
FMT+pKN9aPXF9EfZmXvhxfr8y66pH7691Gsb8hzMjokVcDjK4w2Z00SVzKK+qlv6GoCQPZslwrrv
XsTRodfotBdDEz8l4vY1zS1aw5CPdm1+Z2nl7RerH8L3LyIs/udcOJMrt8VW/3wa2RsLfECnC1cN
lLOyrOQKgUl1JpB45bzgszkOkQoUbd7r8SouEFHkDNYYQo7LdozZqq4E4Mj7L4ALv8HxpGkLljkJ
Hwr8d6OpZAm7pTY+pgKN6qAzbO0mgzxwTjxt+8knZtA1XVvXDdtwEcI5OTiz6vXBTNUcEs2P4EiQ
EPWdUS3GfBUPy/iQt6qazri8V46R5AWvwyOyHK768TFyu3MF92SmddpePoiknMJssdxzoyZeW0Z6
hrBx3kRHp82pa1qXIL/UckdY7+3HhgqUfRg7vdLfyfzGrG4+zhCS+42vPLFAdemBXjAnOXTsefw2
6bL/JUgPf6ajc05n46VxEFJaJl0dwkTM8FSTC4QbJBBENCxdaYamuTCgoOqbsG6AqN77pMhEXBeb
aklT6vLEOLReNI9UxJBNR6K88HUotIWX1L/fXuXlhgyd2EqYtANYRMsnTyr1YJm0ziLCiAF5NItV
87XR2naQW2X39J8shZHA5LmkOCeGtZ+HNW8iKUJLa4adl5YUiad83Dk0Q545u+2JHr8qduVs9o5i
mw3sc3zDQS+GRLcyEdYe4O8wCoZIeE5hfFcJRPT9WPefqxXyQkSx4oz1eHnrSQJ4zczS2hKD0/54
CPR2FhkRYuVmVjx4a7SAX+nGuy0hHEscobflbYBlJ2aDsqeOXknshCVI0EW1OogmGepcy88re9kM
Om1Gf9c5XcWabagTRcIqMhp3Rp7TI0snwbujItwfXC2LQJAI9YUuNhaBIoHucGJpBN93ssUSjEm2
vLf9xZEmqtjw2QgdcImnku+QeouOsqweJp2X7dRi5QjnM9QwyfPq3d8HxwFwYaAitrnFUxM71UjJ
W4vcar/xTllpddAH5m29/aJefh8Lvi09NhgIxzBOXxTl90Yi1yhDaytNxksPsyMxjTOP6bVVaOCh
EcvYbtqp0CHyDtDtvF6GCH5PTOtsfkVJpu/e3spLOwTiotNoZwlnazA7cbpaTmUcRUUZwlrt72Kz
cm9Mrx7IRArEzN9e65UNMeJsa9zD7PFETz4OMhwNFRnHCvWNBhrYRC7pTpnm+O6LbUkEcbjTAmgA
L39shdIxmmBoTlZolMvir46EyAXR9MzneRlBENjBMQHJcSjX2Sd+wozLATikYTeLK687S4vBqhM9
oKBXXdT6rJ9Z75XTkxhVQ7e3cJLM7XhXplIWjSrMgdDwknTpuOsFVfxzAmQvdyXB4mhSA54i5jlN
YjBr+D86scNcMZsb+byI/iAYOKi2Qbdfxj3U0z4/kzltP/3YbQC3SWtjRmMjiCmOt1Yaw+hSgZeh
MQ9Cfcq7dQDIHwanvKDhNgPHjlVXhyit0NPmAqpb9+Vaj+c60bcvdvozCNAMi7bOrR3x5IsOhe1C
2WlkWNqqu4KvJe6kVkeHJZ/nj5YY57vWbN/vtwAi6DrhkXvE8KdBYZu71FXzQoYZbYiBhI8eiGoa
9m8/vb8yEcd7c20Tkwg6B0LH3KHjI16rTsvaVO/CVE0QN5Ujm/kAhXhr8anc6IPb1bkbaKkVWTvU
cmqmclt6/nNRriYubWeEQ8PgHaMJZCJHWtz1ul12TY9ezOVSzv2Xvk/nOVhzy4730tyaZrx4qoxA
ORkNG6NcbYT2AWCHMzbl5TejIxDnxV/gqWTCx/vK+66V2Wj1NAR2akdvwXVcElHPzqJfknq7wRAv
6btE37bMmzWlCU6ubw2rp+JLSzq3zC0gU/XKbP1ELK8Flb5430Xpjr9cNZhn8oaXbxLDjLuhPZX7
wfzJ4z0u9ZolxqJ14UDOv0NbRDuMdaTtF13KKxcO5cPbl+WlT2A9dsjmQOYokB6vl85WmReF1YWd
yspLGOOLX8BPhleJxuLbS73cGm3G+B9Ce0fQinviEgjpaRPVCq5lq/o/RYWCJg2J8YeI+IiBT/Y5
xZGXRhTcmKgKRydsCzzjeGuDM1IEjnQVprVuX9HzYoe2jONz2MxryxhgTsTAnk5R42RbBVj+mqaT
CmU/F08zTTVB7sbZGbP5YhXbIH0QglAE1831P95M0SRzbkDcDhE7i68JWUBMlLAv3/5EL24DqxDy
OjSu0CNNheR4FTpytuJvN4ZUUQuk/+PkwnNTmDTFaIdvL/XahihXYAdIXm36H46XKtZYIcBgjOEc
SeMxLxkzprVlvXv/KrZF3Gt57hbLn94BJAwZ/GCPYaTD8XKH0foyt6U6N77stc1Q3gHcFGQK2Kbj
zcBoGZxGc4cQGtA2LSqlL2SOqneC9SQJpkPqDVK1iQSIkzsw1vkwV2MxhnZcg9VG7bhze1gO7z8y
hyTBYh3Dsk4tAj2WMrMtb4A0X8cP0PVjv5+W7Mf7V+EaS8I2Pg4W6PjEFmuBLQl/HDA4aSFtqc64
i9O5OLx7mc3Dyy3CQQPF2D7cP5gZY6WI6uZ0ZBhZPNdXVVXa802cOuU52c5XbgAqEdgAMlIQptNK
at1Hq4CZOIQr2ka3GgSeQzY785lo90XODYpP2Q10DoopluD0feo0CrllPYQaEXd2iM1EZPuEQYDV
7RzXxn3BXCjndupG3Q6MXDbx+x/tlu2DM9EOIq1TYedqpBtpoo08HJDd+WBIuhPrbj6Hpv6Fs48C
mK1Yodu2wCP99bvHX40e6nm2F7ZZo4B5ZcRW+iVncN9wWBOVfEyMmeKmdJPnGvWIvVKRt5d56p05
6+0sT34E2L0NOATMRHR/8qbHMQefsdMplNFaf0i6rj5AnIsuDQYqQ8102+neoellOhP6v2KCN0iK
mBT8Bid58jDYd8TL9Mawqsb4JqfJaqfLUbvtaV36D5binElv+ahwQU6yDBTaXJqK9DFMJPUrmC5T
93Ohj/WmK+PiXOz72nGCUnp8T26Oa50cZ7XkDSUmMYatx5TPFUd8U6kFkQKjF80BBXk+dKcXv979
/rlGQGEbTCTwn8c3yYXXSel8HIEtkZnMomHaV143v98wb0m1J0isdZCpk4N08ng2pYqnsM8neEeN
3l0nNEmf+Vzblz+9kDwHXAwR4mY2j/fCWxjSXCnM/9wuF0QKbkafljJq32pgie8qrUr/vP/4YO/o
ABKomvDqj5eczaWll2gdQ72N8kcqlgajR1v7+T9ZhSibBcitT0VoesoN6B3gpBd6jS+91Wp3cXFW
qO0VC02E9j+rnKAfaYlmF41hY9hEKGHXhDnBMBnnxn2+XMXUETKSm+mi6HB6FWYoSXAw0yGk2lrv
18aEzSoGY/f2ib00EhRRuQoEG5JO4NN6U4F3MFRrjqHy4gO8XXcbRTz5eZy/G8ehDMjYHTJJ9GwI
lrZf8o8DZWRk3+r5zLfpk5yW2qG/1OFFXLy9n5d+zRSS12PgQ3Xe6olxKNQiESLOkXqZV9uC4sn8
yx0NsS3dyulQPbuRfh+VY0SDRlFP7w54TEJQIisXK09cdbJFtywtESXECE5H93TM5Dp/WKZm//YW
X7BYUAM6WubEsGeLQXEQabPQpZWaQiSTghMXdGco53oXx4j/l7mn4En2pZ+sa0IHDcTiFfWMr2//
kleuqNj4TxgsqElER8efNFUxlxc13zCPGprgvML66Gm1/fj2Ki/tPckXbWfkRQSTFD+OV3Gb2VN6
vgwheM6UfzBqDYWDpXWnr3iX+Tpj3ru7VxLy8hm//cr2qP7blrElm9udOl64U1XZu+bQh+MUt3fo
nGqMPcmdMzd2O6RjYwx/mPoeu4OThD0+XmVKsqjU626LhOY6zBL6coq5rEL4rerMzXltKSoacPRA
ziggnSzVF6s1jTl2HwUr+hW0vgQghvuvRuG+F+0AN6JeCduII4Sfd/IOI0+NA5jbGPZJfJvmEO21
WfyuCTWRHjPO7OuVDwV4D9eAUMeC5bT9+T+mZYIyCXRjDOGc1w0j2Rr6odoBZcu3L+IrtoV6JZHU
lmcAE5+8O5q5MtRMyc2W1UAJIEMZHgatvbNGzXpiNgppYeOMV9pQpWdqpq9sUNrMAgQxBlyhTHu8
QZB2u/JoKQgR62j2Y1ktX80sQ9bp7Q2+cj/ICSFvcoyU2k5TqaJY4cGh5BbS47+kl4YGo3pv0Hnd
7mr6er69vdp2XCcXn1ofvDRMx9+3fbwpWSpvLGiRCbvYLINOraoNHKdd0I/+y5SfxzRyzuzw5ZqA
4FsdDptFPfiUC1cxq0TzKGiGo4IuCtijQjT9fzFjZrqyZkYZv73Fl9+NeBgCBDpusP2gjhxvMSka
V7UtOGMiG9Cq1amvarCr3durvJLlSPJoSmUWkT6l7pNl0kyble6Q5TD5OUTt7DvDEJk/FaNiGjM+
Y0p/WN5IOyIp39aK/u5UblsdJHW7OXBwTlaXmhZPxCjYZ3og/yjP6G5QYVqe3t7ka0dJMdpAq5HT
NE/ZN4g50XIx8gQyCraB3WfzvrNgvL9/FXurYRAPAXqflqKrrq87hVRRyKzp+BpRCe+imMQZ27gd
yPHF5zETByGzB4JJ2eT4VkzKS7O+KlUIYyAJ2qyWv7qsmA9RZmUf397PK/edpchaiB/5PKdwUtrr
hXSyQYXVqtIuaPK5/Oy4jW5eSGN0PpWtar6/veKrm/Owk4SsDLqXJ7ch7RA+pSSsEGh3sgcvRa2D
5oJhaXY0QXT9mav/ymqYD+paLig+6OzJaoIW3rXUuy5UllT7WV/Uzs7qxWfyUfZuP03VlqiO8i1/
EfAcf7UGwQoX8TkVZv1gwdYT2SOc0PmSCeTtmV29jHggs+GhHaqrvKvTGu7QqqjSGA4RjpRQmkCV
aKnei9wY0gMdR212V82G/mvSo2I9o9r8iikBFqQIqhP3c29OJ220rciYqkywJZxG3et6O9xM2U5q
X9IxjwOaoOwdWk1N0Hbjjj7k+N35L8u7HDBLb4Hl5oL/8eRGIgxVrKheISeaMAsz0sM0yc44npeX
ZlvEZtDyBucTrR8v0lObTzp7QHojoUrY01CzHzKPnur2XF30pdFiJXARlF/5O1qyxysJd6JF3V4R
8UIu6xB3YO0tMr9nnNpr+yFwJIfjrQMZbtfpn0OjrdIs84bwZzHE1ki5tSlmnRd42ZidMV2vbAgG
MLUQYGOXBHv783+WUoz/MloH/wmxKv+WpoO8HKei3P+1If8tL3z/X7bwRMf45B//z236U9Vd/ac/
FS0+0jm+a35XD736/bu//d6c/pv/H8obMxOJyouH7XhD4xg1hv912W0yx92/Osf/89/+l9ixlP+b
CsEWZoPt4Xi3UdH/JXbMnwjo48DuW7CKL+Mz/T+1Y/t/E0KC+PIrdCKT7YX9t9qxwR+ZaHOQo/ML
dRzTe9SOt6v9j5MzYe1IQhGIuXAPiMlPEgBhlKvXysHaOXof5ANSJdP/Ze9MdiNX1mv9KsaZ84B9
M/CEZPaZSjUpqUoTQlVSkcEuGOzJp/eX99jX9jZwDd+xBxsH2AdbTSoY/Ju1viWzH7lV/Kp4re4C
UGXbUv0318f/ue//+l1Zbti8WBkz0DP+5/PJvxCkN2ROjNJUhj1LWZCC5TFfRHUkIuNhaaFy1661
wxX0iNHLgy5XiRN4yNe8DtC56c4a6XX+ryrV/z3Rf6M5/n8e5s9cFKLrP/9C+eY/+scp9jirvE55
LO6XMUeF2+0fp9gF2U3Dw/TxXtMSAfjvp9g2/o6MSkf2++9H/19PseX+nW6a1Qb3O9MCvuL//ymm
QbjvMJEWozJhaUox/5/Pk+0Iv2xWK9jZ/gyXMhmb177rpveEWfjFA2J/7nNlPKF9+u/WQGi1/vO9
zjdnZ0Ez66LyoEX6L+06zG4dYsJs7MzJK/aG6JpXfmdvOAFISYxtoq/1JkEas8Ru4vbjtmyS0+LW
sEXWpfzd3eOK5KBbT4O/TjvSdb23IFvTFz3wO3yU9WSh4nAyH6emSJ8yGZj7ybTGJ2B5xHsOjtMa
cdbbGSjddR4fDfinv5KEaiAvUdxHJDGcG38lNBX+R2iYXQgksf3lAizZz0BAyRWx/c+ZKe8aav2E
RXFUGjxi13EgE87VlB8DKGvaDMwUPgUgh/EOT8w6W7yMRAyeZtsXf6jHy/7Qp5XR7pYpbWXcmUP1
ZPcSQy5EvzPpX+nF0Ejoqsm8q0MYNs3VymeoBeXQqN/BtDYvhWTSGg+Gyn5L0AU/VJ7WGw/nWex3
RpBGdp86kPsde0iJhCxGI24oUV61aex+2OUEG7Mo1zvvjPdqFaYJETuwu/IimuCpvsHth/QI9gBb
uzcVG2+p/Isv5/rgdUlOrIwe7FNIZLHlA9Jq2kXbF7LIHxe/kCh5U7GtdD3/g/ta29RDhqwmyVsr
tFNzgEDgmRdcrBr3qDFfjCBpbqUntO206u2+SIoCayqAyqIDz6bkaBH9O80/ewcuDpjYsfqai7n8
sSapQer1YF/GMR23S26pN3sAN2g5Y/qKkxDbolhTSnXE2+Fs5HjJ2fMUYYFV9ovey7kmdtvHnJ8R
4EzaCCzIMo1LjYl7mOvtUUMX9tAMCK4WUqNjfzD7LXG+3WfvBzFUx4dAbzeGba9RDYZpj1OpO9C1
KKIDTetaG2qOq5QKs2zSL+4L7Vh6sojUaqTbjOjmU61V9hY0i3bI69J4Y1hCdIS0+p0UxoinVq8+
Crv3njpvWf5UwgI6YheLeGmA9a1RJ5YBVIPdx42xjOcV7vpwrKW+/PSKnqxMUJKESIHLgmnj9OvG
shJixOu0OcDwOYDp+I3XOYFM3MiYB+OX4qUUuhVBQZYFQsceAQwY2vLouJr/bfn9JYNq2huB3Djj
vFUOuhunY4iYjpjGVj6yROF7x05cxC64m5OajY2Ruu0uy5JjnxrPTWeDzatWjCz2YZgTFHTNcM6D
rtoSvhutuImDwoS3uqjxfTIN+BLm77bMzdjS02/NeFGNBqkLBzDgthAT9dNcijfZL7fWbY+JsG5w
E1/AQz2bmdrnA/BRq4r9fNq5g7hYcAaTZIbanKNyqXoepqIGr5u2t7puP7V8ems96IQALpBlE2FQ
pAZCu9clcPAxj78yy75lhfmxZEt/caH6XMGlJ2TK9dZjZ+ZfS5YKxADz/ND02rlY3OOoNaHRGXt7
yljhfyPWy+/pe8eGUTgs+vRuX24jt+xuegDRkY+AhHIO4QBRzW78cy9K2Ot5e7OX8iwDO7T0eZNN
2GRXZ68rQFnCCPlQM0GwZ29tYN78Ll03jzT4JhdWbNmhlFWxB5Rys4vEObYzCBfQKOq3RbZcnMNC
2M6GExfFAhRL/gAE5H9rgaXt3dY55tN0m+7JetgZoJI5I+S8Mn03Z3iU3RhEQIegjmTHsVpDO3+f
ZN/vXGPYSLAuUcH9CWQQds+HM9bQna00Sov8uzbVM6StJuoDbvvefVimssWgmgJ2rl7Rm90y/yET
2S234DJVRf2VQCeBNgs1CEzdhXVYaPcG0OdhevYqmH9uha1+iAxl+5HviGMJOhrt/ccq9SvBYRd6
PiA14xkcnXYZ3WncLKJ54o8bz62/z0YQ2/rsZZj9umcgn3Gue/CbJHNQN9tIAIfhlKxAQ8VFtURP
SiPiBcpUL5gziPfrg8lNNeXyyVxhhWsSFqXJUN1zxY9UuD/MBmxMwN9KtKDfsHGKoH6C23UtWuPJ
GFCB635+bN0efwW5jLnWZRF8A5gjDSDhdBbMZMU1t7QrD/UL0md8k3y11HWBDwcHo4BuDgsEavJc
R91qAl0YnevoA5UUTXOdxvHcaMPPZqofEt+JaOw/e0tEYH3mCJ4AIUm6OK1+p4UKgxbzo4uxeACu
W/c5HYYTc+eHekU7mGtvjlWfjUkL88xew6wanwpeFq4hy1j3lk2X9TqmauswpSA9+jUI9QbEj1cC
Yeo39Tzve+cVMhD8K80DkDIP6BJaNUMXCJJ9b7TnuXIuM6nSO7v55vnKYpRCVrRas3dK+qGOnDQv
NhkX/JkALhXli27gU5pvWTPZcaF3C8RNU68fa9nPt9V3tWPt2s8lgAkA87YO7ZPvtubWEgfE8HLo
J06PVgWcb53XoMdhTXt/n6861DTpJuRU6tZR6PXCUCszwm5YNr312WCGiRcbq5QTQEwKAjAYSiTF
SfjaxUsXjYNTQLoQeb0dC5W+aII7hjnVvH6O3vCcyOrN6N3ralXW2+yVs39eEv/VZ+MKgwtOEVFw
roeakU+KUGqMAls2y0FY5fPFt869evObQoSjzZ+p08Rjpd+faTwmcnmw0zKeauPN07xXG87VOiJl
Dez8p1kxGk6SrCDRgbWWN9fVtS9hkE5W9+G57eM6J1lYQ3JYWveYrryRVmPvGf2brxKYqWn+ObQr
t5bpb3v098rI6tDzijujo1Zh64xcnI39NdbeKzhDuBMOsKeuKX95VRmBloL0WuUq6ojTW7U25UAp
yq0UtF5qHhrN3ddKPBL+/pLl2WvZiVOi2dHiZWR1wFT0nPKhbl8GvduXM9lvFcBFmFBlVt8WBTLc
YGHNSQl2AIiPBfGwvMfUMWd4CJXQobxtfgbQ/8ZEHsxW34KmzPhs9B8g/eNCSLjs/Z88aS5Br46t
Xe2CNvg55+K50TR+LX9j5I4D369/tmTZQDlWdpQ14gPERRdKGyuoq3nH1FtOBgTprrrDQXtO/qJV
yU7q+l5liRu1qxE1ehav8xynlYihSDrR7NXnbk7a2NOSNWo4qKE9HcScqY3K1Tn3B+hv3GCuCmD1
Aj0JldY+giH51eo9fy27Fkwl2yFG1AyAY5mJCphf0hbBsTkx02p0d+sPzanQ9EgMrvmGpRzq9yCe
87EfY8E0Z6/Dm+LEg+iA4Bua07gfdTMnhFjZWxtDVjhgeY1Iu0h3LLteZwcop1u222EA3u0MGwNl
yo4YBtDNpgEuzU8tkroNcy8qo4lMau9NtWQ/egNmaFketbJ+sjNKsokbJRx67yNoqzxs54yUQlCo
aYPEWqO8iEdXqC3CCD5kkf5iIUt4SMlNifhvEyilR2hB3sh2ekrW9YI5dIqlp5gRJS6fvUq+58aJ
tWp5kghQYSp52q7UQMIvJh/wzJ3IEJC7CS7ij6oT4jhZFOCcLbIjlu6tonTbp6l/SARYsbFtt3rj
22EmZTSs2R8jyIG51+1bcU8P8Mw3Bn/7NMEiAO14hpQe9fdD6RJFoTJiC/LAu86lH0mZFQd4pypk
3X+BMOJvrar5QLWlh7pJyobesi2SCIDDvIS1Iit7iFIJRhxo1tPai7e8J1eGi5oYqshxVSR6kISp
9070h+JqG60dGrAiLqW+7+biFb+yiKxm3sBxJnBy6d/ccrnYCCKUu+5Lb3x3CUSoKufRHIK9UPPr
RM6FnWs72Ttfi3tK0y7HNbmA+p/W0zrOJ2Hp36rzx/geyUFtdjKT/qfVUeYEa3UCljVFSEuLGMre
3uqc7rMZko3X8jOMymSn3y4ftQKKOeXrJz/rpz/Bdu70ByUyeFdQcELT0qD31eMvvyqfrCU7tx3c
ZY0rMybProG+46QQcluLz8YzxVFbjTjx00NvG2eh62Gdq11Xzecaa1dkq/RWu0u2Iyd4DoupCLO2
VeFkLxdoWyDWAmOTWrzYCzEA3eJyTe24s57ZzR9bj8ANV6xbGEeZvXELrh29dbno85sFozLClRGv
jvUH3ROsqxGLbrZxzeWm6e6yUV6/s6R4ay1CPgpFXc+VO/RFPHRqDG2t30539cgAev5WWqlex13p
WH2MaEDup4DnOiS0joax8n8EXtUdjGyAtej301aCMjkAm3SfFGX3pp29FrgrE6gDEd/1Qc+8amsK
ke5Iz7G+m94xAadnCwvCyVv3tUz3XnYP6aaXCPN5Ngih15NrjhlcUcWwQwE7rWvHzA6S307pWj/Q
2cHeosyAgNQ0iXikowLkW8+KLhatahqVNSyX6O5LvbnkgW2nsaSzDGbD+i7oNLgzhFGGVA3tn8kd
7v1ENkFVdTLjIG1NbaamYYDmqFa7zqBqv+SUyNMohbbXDN/eFGM+HaZ+HfZkPmsP3uACpZvrogvn
ZC6fGXZY2wQbhgilqt0foKJH2HAu5OjKmGTsZrq/Rd7mbRfPV18Od/1Z6nntgMc2k1e3VeNvE7Pk
0e+L5gfEGhdQM+zRUC+X+Qh4ZSyizPNk5E1GvTdFnbzkvfS3ItCs/aCn2Zc5r/1CJERbaKGlTZW/
F5DgudAC5Ueot+c/fZFpV/hFJnS65DjPy7SRQV2BoHFWXqABIRT+uFCUkw1OfTbY8yOVxRBErczs
h1RbBT3M3DnHuSBoKHOpk/vCtSJlkK/Qm4H9NinN+JQWfwes4t9rHXgv0Pj7jdkV6LrVnD70lnUo
s+LNF3oDZ0noO2gxEMyUL82NJTN50YJp3rVq8Gm2CJgCRXefM2jBfsKgwPmVrvbSQyYLokQRR2LQ
Zy6A9gLnmDSDCQ7Rs9pXEfjZ97SO40fuzoB+nWrcttVC9Wwr7bIOlXbRE9C5bTL1xywwJGDcVYQB
/f5uHrPss+RyVzRiC6XbOpbefvS94hGQcX4wpNOdgiGdt8uUASNktx6ORjOTXJAkEKgd+a7Savp0
u/69m3kE5HRKaat2dWvd2d+pK37pVs4V2+CmLmicBmh3NtE/0VK0ZJLMIwK72R7y33Ym85Mt7Wm6
87559hk/E0fjgauy8uTR1Yc1YgbRHMduVBdlu0WMfOTKjz3fcrd2d63Rk3ue+m3Uuc6DsmjrZKcT
zmHOD309uDzh2uTtu3TsT9Kd5HYFRftLs7UyRr6Dinc05h0vm/JJjWnyM0fydnBTin3+MZ87IjIu
Cvg5rXMOOD3gJtm3WNfysHdVrkeLmy2w2TuPNsxzHuZiIiHTSuxqy04aNBGRC5EkriiUQIS+K+Hk
P+km/K8hhW26JBMhyI2tQpVmwK8WM70lkwe1unC8q91P/iZjOr1prL7b2GOxRCurLo1LwkCkSHd5
TOpKXMGYcoHPTrdt2zl/t4O+fixMvbp6KYZEYec6kBVveiq6aTxn3rp+FAYvPTcbnKfM8JedWRjL
yR6D4RrIZf3gVWFTJPu1GxfSHjZTBqGX12kpLs3IVjV0V1l/DV1DNUn5em5gxD06QUNuTGeZr8qg
qsvMvjmx0l1uutfxwqHpg7gYAKqIxhVUHroEc7uKpIuk3o0nGhe0l17jXgM3a8BCamtcOXYW+atu
3po6K/dZIvOt0p1uA4c43w9EDMRjrgYZ9brRfGo81zFvVX3Tsd6IU48vDUgvicoxSSLf06v3xU/I
UDGktTEcLTl5Zg9IunpxlSd2QUKahOdTX5iCgU5L+PzL6nVjZDoZs1LshDTJMuVbpGv/A4XcEAZY
1U6trPv7Ttc+GglgPM3JfVpIn1qMqeVi3BJNDxSF9GzsjckfHjVc/m/p3Dpn6MjYuVk8G/tVdn48
IoxyoxqmHdonhxEKxtP5Zw0XXG3HNP1pVaKi9jcq7bwaBbFJdU2a4U7w/L6QjFVt9AlwXT9VtblH
aoqoqBhSMmn0tu5vVSuLV7zXxAQtQVBelbPUhE6Je1sIIiycZsVkwGjUEwAYn8kC/z+Q/cXfuEHW
njxCXQFFz81HyQTwzQTabkJkXnPNCbF0d3vekwSMlcXFCUhrAWFFuqKopzLu3My92k43kLoAZNjX
5BT1Zmt3+0q52qb0jK07JHSEgfTbQwne6mKreWJKQM3imILF55iVo7YfXe1QkUVN+a8njwaxYlvS
qWvUmn7Oae/122i134ULZ1r2jfidmRoKfsAXktQs5qLFr7bVrA08/5rJmcZ0YuWUbQZCMPpj4wvt
6Aq31yNuSTC+vhbc4V7MdZutKsX85gVkosVJyvXNrKTlcZgMotbsgV4U6Tow2sUl8s8vU/nZ5Vn5
KzEYg25yWHr7MUiRFyyiT+gRp0Dss6IMbnDl1m0/e50gV3cGlmZ7KQrn1lPcjeMy0PGVZCgebAgy
lK5p19AMiHTY0Dtb/MXnaTdpi/OY5aYPiZ4vD1tkGM41Wrnt5FFwYnsPgBgzBs/37ZgGb64qPJLO
LGO7MmcHwDuomdulacbj6tQVxbCdKUUjLhNzg9XHPJGX0+5nwh2jcqmnHWEu9kfSF+ZPWxuHXVkZ
9dFec8eMGlJNmFC6S/WVGkN3mGsjuYLztd80Cpur0+FxDQVfH+2p8A+dzHkjGE1jvWKrFECh1Cpu
TWm4uylD/0GsTO5G5f18lTnpDDD6dkZt2AfgzLwblsZpCY8gjI4FkQ6lD/TntV0b7SJqd/6NM8Vk
3rXKFzE30o/J6jEfhqaeHtOlMuN68jpyKchvj5qybM3ozh0KAJMX2U0h9UJjXA6vIN+0wwK1oAt9
xrA//Hz4SscFOukgkUlFS75pptg9a5oZGTlmqLF+TNK02Wtkw20CCP2HxUDBdWe1z+jEKLy1gtF9
oj8UbuOd7JmQU6Yzoj2r1jBPydBBltMQM4ScCRnpaiYkMGdyxHX3lQ4No2xpWBfLmdtb16jmVaY6
I6dMm9bj2jPGizxNaBujYAqGydkjf2Ww1+vkJeQgopkzt/WE27Y1J8oAm7qsRgALb77I4pGh8ivN
YHIiz16eaEzbrQn15GUimPVIYCrhJCM8hCfGbvJoNRb4hsKeT23Q0Qj19r0PzGDEGl3FqbCYaWaN
8l5SmWCzJFZ2uDXSct/z1O92BKrJ1zbQsmxnMSn+TNZM0yBUO6SpOFnlrREJ4D8QZdebjEgFsKcs
sELbFsG9CPFVOLYdge4os82dxYB8fhsG5V7pSIz6sphI+eIE3XKB/D2Zt9XUSnW1RSuvvt4MHgjP
GmQ291D7s5NO/lspn7Ayt86yk2i6/s3MCYwjYoFRMvb632ve1H8qs2u2lCvDK5lfPAplYP8kVAHI
mldIIPmZK/ezVXkH+LsMbo280C61mZbXrhyGh8QmA6RzyDYphZ1dJWzcsxpg22N+Ic231JsrQykO
VB+Yn8LPzXpX9guFIK6ZflOk4/jKFK0jFVOk3SatCyvyF3kXWQbVNtWG7CC4jE4FddErx+Krq12K
B4ZRYNOD/lnrg/62dgQohTNclqeKGyaLjdXiBJRVVj/5AVsKnUEnyYfU16Nsxw07g/qLpYPaTTWu
a1YsxkJWicYj06kh0EO7napzWTPkh9f01A4MywzcB7c+a/QNgTHmkaVit7BOt8qN1/Enz+Bqb7nj
2h1uSRULeyGYBNFm+suZfLPcmEKq2IB/O7gMmYAat7/5u1p0cE3/7ZHZEfe9pj+6wbw+9LpnbvFv
mrEHyfZSTzq9lu11PVOV0qGeU5KCa2ofSVDSHnN9vQUiuLV5Mj9XXlNtHM3t55Af1Ulpwxq1xdK4
vpZ3xSk9yDQNBFkgNY2SyfZb0Oi+dlhX9qlaZySxIf3mufVbZg2t18aln9YflfC7D+6W6Wy7y3rR
CbM7ZbRBZ1Hb62tq8t7qPbf5KMDz81rDIAe5ffxV5tK41Un3VQUpQ12ZJduGCczZtFm5hbqySmIq
KnZRAwmLJ8NOquuYz9YnzJE9Vr/5aLb8rGUhMdenY6cODLDnR7f2bZDmHQPDiLEfMM4Me/U5oSFb
3bl8zCFLh7ldNadK95qJXULd857Xmt8aZlVImoiEczraHZ0YFZi5nhbDl7FupTXTQuurwJ/rhyM4
bpYphdVWUYv0d2/xCtq6q4DdW8tSvmlgJL5dj7mjKVnszUm5bOmGp0u7ruMmX2CU91VXH+fWPJVe
3nJM3HfLbkGeW6O1XQojeRSTArurgAXslAW5NYISVT0MCIpCNP0PJcF3v1NX/yz8LHsLJGOyNnHY
dICQcyqmfrRl7rkpAu/CA/eOhbW7Ix4Wm/RA4nlClz82o/KF8RHKk9BvLLzgyn9LyS6M02L1ornP
I28cDpYuyVOb6stEphjrAu157FrrNBaM7+iWpzBL7u3+QBRF1yzvdc76hZC7FGI8v7bHjjUmbIuP
Gl2l107uy2ymhwaOQsg+f6VxXSOZwUP3qldiX15VufqHHJvqgdriuFjzh0a+Az972WtPae5fy7x5
mPJ6w4j3bEn9I6nrk6/0cDbLA6kYz/lcP+VTeyEEs+KjsMq9HyRP6dB6b7D7gOnXY0JeFHkKWuse
cmpVN9SnWX8PKqahg2YzHeqfJxcPzOho+rbV5hsNCVOAUu5cQusjbEDV75Xp9HHNFwsevNuOE1m1
nv1LzETcUXMFXqTNQu4624FfLnOY9VtGZ8tx1iwQClPXvE9cfbsVqXO0Ct96D0TRR2m2JhEru/tk
qpme73rUCjmQw9IU4wCz766w0rBbcti5fkCaQJ7k59mdiHWYp+rQS2SdyKurD3bi9N1l126V5bAz
QpUe8i5+0Ok/d+TDNvuA3m4Iyff4kzczv4QukY/LldKR5E9uyS4rnwpedQ+0rcyG22Cpd4abrA8j
d+GOALAjL6zxPR8k8SZs7uO16Jn8073j1MySN125FLhTwKKxt20ai0JnShOaRH9CePenLWEYvKS0
sWueUpjQ0x6TfxoCbyv4kCS7OPL9drmfrwA8A8RG7n2dGxnpRKBTo/ftKwaANSK7sDgtVrec6Sht
EKMMUWva6TLUsmn4EbBu/CpkxjgNJ3L/QYqjfIZxMrNiMsh0XavlxOS41mPHkc6hWkvh8FhAI9Y1
zSDOw+nOvKqn11Lr2jNe1OHT1QYyZ2lW6ekdo+++VNPPxzl3s3ch6+4ECVOyH16EcwjYTe9q3QaB
3qHkSKNRNBaVl54KLopBVmR+gSwIV4HBK9IpNhjCLJPxwqhufIX0RXRHkMMrRbwd1OdlNjS5SfvZ
TI4qtTRFJI3dVlvW/lC5c3a3L6U/5kd/9eyL5xNCRKOsHbSFNF3bm0n8s4Vi5FCvwNBEcspcU3MZ
VqbVMdFFU0ZjoPkX4sZ8ViqLKTY4cf03ZF90ROwwJU8MQVVv5eoWwDG4iEel6idjNgwnnO7Jj+Ya
GBfqRPvAnFvLwHNLrB+B1KnLMtTGJI6Vk7th2CvR2dtoDsrARIOM8uyoN96tLH3mWU6W5g8tvetJ
OIpoQM1gbUUHTNKpzQtW13duUnh/zLYQjyuYf1bCbWNdrYEHMBotUh86zy3vPF08gGmvrnnDDciO
btzCLtFitxBmxBub3489JGoBfj0x2ePTmNQsnrNUaRvfm5Zb7Qzy1U2SdE+ytQz9wO+3q+skDwTi
Nfvk7oiWH1Yt3h1FJIskTDUMHH18IZJN7sl2NH7YxKg8EiXYx9Re40dHKCRe1Vw7N3VHYlahSzdq
SA55XPtMvCzd0DyNJJeYgiHfhulgw4CKpC1iTTDgYQoSOcsxYOYFJdKaF6e6LtxHZRde7JH/4kUp
loPfE0m4h3yRI/ty22ApwSWmKV37Y/BHjHQnz95w4y9b7gPrkLbkDxZpZWVkaawZ61TDvRDdkiFZ
CMZjM1S0LE1r/Gq0xIvZADtnnR3DkaTS+mGplH9gtZhuU6/+lSXNS5noSAYb+kSmsXwPVTg5Ez7J
BzBYDvcXUZ5261eb1gj+dMW63nKTgOLBF99Wo7qT5pXlhjZ9ufjk2BLZkfo3Vu36c+YPw9PCFugi
yoJxabL27ELYpIWZXgQvluYpOxy8PPgs14q2CQ4PXV5fuU+zWTOYWte2jUwzp6H0/KXeZxOZKQ5U
qW/OPwqRprffurRO98NqZcyjtGBLH7oPcrHuB6ciTc6XrrcdNQJ7raBmGVcCfSSThfWR05OBTOpI
lT3UQZ/EDNbdJxKD2HnS0K07rxLkGZDsQV4JIs80wpjKhLA0UufApMt4rGpfPg55NjyQmiIv+ZRZ
Ew8jogAQuMZBlBUbiQlFuShV96fSRfY+aM4iQj7BnNXIpPkbWVavBPoY74zsmK8paZ8J2KJBXBu1
kRNyojKtwOmr0TsLq+yv5CeN26YlpMbvneF3ouwmbgUZMatZ1GdCXZJDSazTcTFbrtnA658HZ60f
rCUXsQJFFOlVbYxh0fH+tPSKxYZJJTetyrjndTxZmb3EIiitZ9kUyz0t0oumxldv3rRRaBkIBOof
3YQA8AF1g94AK2vQQm3kgE8uKt0xYO4W8JFRnySnerW9eFh08jR6yxOn0h7Lkzv2SwxhNEf6cG+V
UxhxCRFgxxbw4zsDSCQ1ac7mTvKkMMy5otIX+KdU8bquVn9dHKK/SRypfhp0d7tUrupH0mX+O7EM
7pddtfeCQtohirY58mfHIAbeKIlQl69TVzFGseqrv3TqqFej9zDoK1OdVNkX0+5nwtUHdVo6qe1Y
4RM+UY7ykR0Bv6thzcYQe8gCDgyfkzcv1+ddUehNFlOGabyeVXMdVq7H1rAYvzpTPVw75QWfWZp5
e8NSfRpazI5IDi/yF6vl7xWyGnMv7D+mfdAb1cAhb6ezmZokQ0nuDrJ7A2F9QQgYYpYDl4A0dCYu
hJUjnrjzqM37xl0rFuc4jNSZfTexp5mcZgjhdDk3g9Taxtbqzai1ya+imu93KwEVXxK5z+NAA+/H
RqmT0ug0udrUxLggqPzuK8qQbF1uI1Fzc2uMR76PdSoYx22SDLBuWLhSfXTIXnCWpStzUtvMgJP1
UUDbvCGIsLnMNfPBuK0w/jgiQwHgUNo9tIA4Hkb0Yhv8xWpjqfagStLAwpT6h926baORLFKbPb/m
G1PEA6P9dzAz8y5o/XcB9V1zylAesl9gwxD3zb9Ce+VI1s6i1mDHMLxDpolQaEm88ke5jPar53ZT
tU98zXxqVaKOiUOzsLFyHday1clqr+kiyDb0G1zqHRvaCC95cjQyA4OfZOuTmv28H/uUrRiF1I1A
pTXWUdCK7X/QGP+rf+Cf6qF6lKLuu3/+219tLNjDIG3YoMoxIGG+cP5iseorfRbcr2I/JFmK0xUs
3UHkJjdmzy5wizSn3dgILDaS7vPs+wPZpUOLHvF/5pf468/xV9itIHF7lvrk7girsqIiy/qNsLr8
Hw68/1WX/w0O43/4y8ef/ec/fde96JeHz+r7n/92I2m1+q7Ff9GX3/+zf+jLXfTgd8oV1OY76QKZ
9b/pyx3z72jI7x4r08XshBP1/7okbPPvHh4XsLCkpN1F4Hy5f9OXo1c38dLhkgBbwzn7n8jL/2LP
gySCaRnnJrpX/se4f5v/aKf5F/bOYzlyJFvT7zJ7tDkcegsgFIMyyUyKDYxkkhAO5dDA088Xdcdm
Sph137ufTS7aqi0YCMBxzi/ppLdqGp6CnWy7fj/bMDkZTvFonWfnMOts/A/+iL/Zd/74vIvz0CXK
xPaxC/3182gzCqhodlCFKo3A0iBrKPaNlNP8T7/Cf+f5u3wx3zcvIW34Sby/O1JlAUNqkNu9KwUb
+RFqpy8P2s6924HMJPOmaIxLNqB36fM0lZuYV6UKUDrCIiGO/fd/zF9l9PyENs0i/O6mdcnfIYPi
r18atNEHfXMTBvZNHX1tpk/ExNfnaqVU8z981uUC/r/j84/PulinceN4eJul97cLvHTeqGGzAriI
xQinWot7pNgI2KegeqZ0KzvX2ZbfG3LqP//9tzQvR9rfP5o7FpsZ4K37D+deIag5Mhkydq1nztcl
XVgPg+l2N/CkyGHNicSnEIR9uZqSqb/LuM6IIxL27oU6V1L6aOguWsp6/8Of9dcXyn9dEc5N73Ig
m6R+/80xZrZ1gT3eQcBIW+PeV7zva4uERZ/eTtRHBJ4u1hLsrS7NY4zZy2Eg6vnM6EyLss368h9+
oH88cTZogSCMTJAufMkj+evNUFdOCgPOD9RsKyLIQmkX1KjotiCaq3k+NWnKG/ffX4N/PHWXz+TZ
w47CcwGO/9fPHKpqdeVm8JmLHq7Jo7FiF3Vw/O8/5R+3HlMBw/MfeZZ4Vv6eQ0oHck/j2+LsvKzt
rNvRnIbsoRVqrKldM6rPxSAV5DTJ2muPjap6/R9edeQT/e0O5FAJSGzm9mN68HA2//V74gZlS0rM
fg+H6loBszzZjSG+AOwSnerH94nk2De4OudN03L901YCzjJYkadh2G2b9xpJ21eZJoD4ZVY59a4V
+bjtMwxCQZzkPfqQBO+2SaGUkcm7Wrrl3VzoOdulyl6fWAeE/rn6g/sg5xXau8JC8Q2AvQx3BmyG
CF2XAfFnQZo+ws5l0ULv/HpcnZ9iWjsnD72h7LajkamewtcONV7s6aknFglSp2XstILrvPWqAfhc
UZ/uOqArxE65w32h8pxLvKb2TsOHZ0w+woKwlH2WXKTOmlRa2DHXvdN22f6ykBBce+vC7wNoXeng
o2pcAHRAq9oKVNS1hlffM0YFl9RUNaOo7c1B4F6Q01RQLkgvfSL40o9TNznDcRN92d9n2ty+q7WV
lx6cKvvUIl2MvZVRQLTr/dJnj5lB6qjIrQaKpUkJMVE3D/Jttv+oeEyy7S2XAzSVs43GsucgSbZ9
N7fDqyJDbuDUqLKRCyeK13kz4LQam9Ut1BSDpfEKX4JYx5eGf3bxgdfhTKPfwObKYRhW2sqDs8it
bjhLWkGRvBvBSrbdBncebYZAONNnlq7AQibbOLaONPYVIb8rOvaZFYRuaMZGcH4mNZIFR9QwbYkm
j3AVGmyB+NnFB4S5lqWZPhNkMclpJYYSbVDjTt8dHVbiR8+x6LLdOM1CgjmKfEAB1Vmv0kqwM5A3
O2f3mSMasbPKrnJ+wBEUWQzhlomPDaWrUUaQUPXjSr2seXY83EM3jSfp9jzw8yxFVHBnzM8jV4+u
HGcgYlGIGYwA9yNng4E4Uwf1eZtTq6fFz+MQ6ncrfuh2V/bDZHNKVgNFu0vCXTfYw6WNr/CG/hIY
B/07Kjv59CYjV1eqpCEy3iYDsyOm04tm2wgKJ176yS9ZliTkFtwZonniRIpiR1v4kB025GmUbfel
mZx7aK4gKkyn6qPOLvInk/isG8KvmzkeiZBBk+hYqRc1eeDuy8pHbZ7ohR5AH1pD7UB6BNr0YKG9
3GTDu22wEtVRXmfjiaPU4LtcCgfjVZfYbix/K98Zfd31EGjVFfttKUtx15lZQ4OGWchz724+Tyhh
jl8F/7yrxDLnkBHBlJQZItq6XrO6Ns9DbWwN4Av6k3BDn1ceODD66S23aphNf/Lm9GOpiaSInIJE
0ONGY2Z9mAAPX6ldUpBTbr8YB6inrNhBnCB2WIk9wydAm67YbdbM8toMyC0u59h8PatiSg5palns
KtW8JuHipYs8dqp0KbYuMfoor84QW45D62IigtamtBmsKeyzYsK9MTqGuSsTrmxUKyVBT8rGityJ
PFRMIagaQ+E0KX3NufBftjTPb0tAZQ2OlgsAlsxfER+7W9LEetXm7zKx5WnON5TbhULD2ZBl+EbL
omUdYBo01UjWYHwbzYRPxCUYb77VKeQhAniC5W7T1Fyd/VxY03WpmA9eHKp/xBHve5IBkqYOnpgN
O5zyUTlUfhHxo00UYTpaPdZQ9+995fp3eZ2jsUFJOnmhaho5RjOIxRB3jZ3/8s0NZU9CqhIHGaqL
5hFwo+i4HElCgebmD1k4mFR5X3tFOVRXwTw3T+CeCGnkZrVk4w+0q0Dtm2Ue0X9Stqiw2rbc98vG
b+PXqJuuJ+xpy8FwvRz1DpLJYNfXZflMqqlcY1oep6eVciyP/FnL+OJYDtigaZ0nIDCT1u8AHBjq
1RFuvzfzwdzCVFjTC8M3hbR0AVj1jmPYHM40B9bJsVu2zjhuNpqo0+ZVWXPVZl6HGlJKjpvQ2zJb
wfc7HagY3XUIuUdpwAe7LXxfYDdWdm21xvCVCrNuf4DUEO1rpMp76Nyg3XAu0iJ+7fbavWn9GeF0
abO2hh3/PPptCTleOVoMYSDr4ttw2nKIkoubDJGV459zwpb8G5Hb3mbspYsAoQ1HknXa89JteU97
6DKdYV61CquhdXoMSav1WQHuOOFYjjSq5px+OLzKxMViQobRcZpb7CRr0Ms8RJnHV1TwzyeqcRH8
DnUjr6lxaQJeXU0uYnR0/XrneSBe5zVBAvI8GGTWXWu7MspbxBN0nqdlYHQx5Mm0kUHTpH0t70pj
mbfYbjknwXNzE/uVPVhzEMRZNxRUDNPCDS08VPCIfZQsM1ZSUm0Kz48dPYzmC28KdPlYwT333HRd
ixkVxAbuopupf36hk8hRuAAnXIJ5u0gfTMqsThWpPwU1pnpYP1ev9+o7002x8w2YfzTMs25mFPZj
LaqrxWzz8Y4ia5HEM7ftc9fy3ov0bNXVKadaWkKKFfNj123p+nPInHq5wceSGPe1zPt7b0ohJqlj
tfIrWhWdG6CmcsVFkSP8o/w6Tx8D0nO+q3Gr9HXXuMEQy6Ub0v02tWWB6Aup0GciZ40kvKRE9aUj
n3GJFiQf872r7f4ebKbKXkeK0J5zdJDFsdRIVOPEqEfkJHDuKrYyHvln9G6O89YqmJq9v5kbo2Hu
/hjMhetMnnvi7YUyIYUDVft3EBu+xCLVphxfbZCi0tGDLO7Mbi1fkGsBdjpmz5mSJElOursmLjBC
bk0nLYHDCb4npH6YrSY4OZwpbfBp58X0c1FT7e56I/DvefLlB6122VlvFx9XSVzpb0mv9EPQFsoN
jcTqHgtNNTk74aZvi8T12nO6FEv5ZU9N+mMIXMxKw1im7fU8UoQdCnRrEPxIUD5WmTHzjcormUL4
5ubrXBOCt3PzaugeeycTN4XrL2s0GHbfnM1OIvjNycsz4kyWbhCXloLSxoFSPeRiQplN9TS7eZZ6
z4JWVgPllY879lKGg7HPDhwEXr7o9MlZebcj+fIcbLFUHS2X2EFpRIbuMidygiQzIy8VdJgbnjJQ
CnLUzTETC/YO6U0DLL+f5OVRFTYK9xQkYsLqUDkBZ72V/SoVhYBooPL5yRitbsFtk6lvVMWUZ+u1
an7PsC0vxegGtALwyoPjGTLT5XlJ+YNSUQikQV733jQrGpJ2kObL1kDBRF62ZR+sau1wk25MZ1PY
VrPXPQQOCrzDVFPbHrsaV/Uz90Pv/1Z257Sv5MPI8cTsGCAp6ZIpZVAtEGgVMU1phXNCdBfgcCO9
wlmPeUn21DujUXMLpQ6Jjv0i6xnSSyt4nDLlZmdrVL45RM4aCPxwVZ0kh82fEpsDrZROZ6AiI56X
dySR71+ObPGApZWXcKmHUtAb723qOhun+c3Y8Cfs8xmZj4Gkr7oNGFc/jFx2415XllL7bF0qEXdQ
iT9x0y9WTIrK4kfWamM8cZhfmx0dcn6288zSRXi3DuNdgagExWxSjZyqLoQ6/3nVemFrXDRhrF3J
F2QUvjK19ME1FBuVwUi/xIjpy8PRLeqkOq4Oqv5DTlo+xy/V3S8TDK0Xb51tveF9M1552dgXF2BS
zpHMWEMi1ebTm2cX+AaEE+DJ8Ps8QKG19k4ZkoHI28SyayQHQ+l1w95z8RjEdVPg/9S+tfyG/6tQ
QzYFITTBBb2tyQAuMGpjYQgba526yEmIYgMA701zh5N9SONWaO9TcJ/0eGR5ygnbH3orlEG58IJK
N88NJW8zEOwmuLYTD38vIjRrDq1mQ4VftLlscbX13oOXUyV1pKXTz8PZM4dna009b9/MUNuUm+ee
G1kVd1Mz59O2S8fG/Bqa2sbZUwvECc1SoBGWQ7et0KbDJq4Gw7BfQfss+5jwHN9mQ+Z9OxKzT2ji
Bc2jAsnGPSIDIXdUpHN/bHbrXo+YAReSn9MiO631tH5jxuKo6a184WNTHeQHuBb5DDWEatUfDDJ+
SQ5Zg2iD77reGtNX+8JTlXlFbvfIFj+bs3uTD1npnYiKRGcyKLuXF1S5J4+TLig17SZbwzksA2LV
CHfzyoEn9IAQUJJ2sOW0HKDK8IwMHMRG7eSZRr6XeiYLgLovVCCpqbJnoJAMRfLisMSWaAX5Ybt8
suOElvB3q0CvjPFMKu+ATH56nQolrKiep+2jXoopiLlVVRBSXY5HVve4b2NBLqhFFKsAAbS6euyP
Ertx+bty3LT+FKW/lCfX6YRzzLSdGcesoKwcMojpel87UGF3nE8uphH+Bxc1l5qa6A884/+D2v+L
5PU/QTv/ALV/5V9D/V79Ofrnj//Hf+HZeKOArfFzkKsPbvknPBt07V9gfwSlUNoifSJw/y+eLa1/
kYcDSkJC2iVU+BKM/H/wbP9fDiwJcLZH6F0gaQb9nwDatKddctD+hEPSiug6JIBjuIB6oeXvb4Cf
N1YZqRd+e2zLLF1azOaUjv5sWqtob5g8nfluXBy8gHPLAnpb6bWGAJO4fdh1FmCMzgzdIfXMg5W1
WXDOnLH7jZlwqyi7zlR2lXTtsL55nEjGbeDP2qMzuiscJheZDtC8M0C/Ga5J2XyIvAjGnV7zRbCG
DoJka0e0JkRtt6CxL0jFuPL9ur33k6limu6N+UAjO7knPNLLh+ZZf3TcNZ+ZQSZj/h5zgpR3bHaV
AY8t04s6CLSdzdGlUskiX0S9mJQLTj9JaxY5m0pe9f1Osc758IRlQMZEydmF1sFcK6IMRt20p47I
1oWTrdK/YKxJRG6sfMPkS0pxy1KAvvmUoUqtDsM0Z4+6MRCST7zJczR90m+vcHEwFy/l4IPgJgic
UAr1YECHhPyD5WOkeI4ZotIbr+AlQFNB6yeUAwu+beyXhmoBe5Kzj/jZ8okuHjrR7ATPuxPhKxAY
5VLVmOG8is3+MUm3NXd9NnvPdi2z7Ww7TTEiZSN2IU5MYawRoRxTGxMFA/FGU7MeT2Zhd9nRqf0A
kRDARhXVSOe5yBMgT9jOXZYRo1N5gGZGipig4VBSUdmsxpZGRTcZzVXllqMduehAyUxAyhKELYf2
woqaoCezS4MSOr8i8Dv0hUL7lQb4RZ6NhhJVQep+flqKfk5pgJctqAHZUMYBc7vZt9Dr0vzd9KYo
9qapggTZHjMcO1JjY1EpgQFOG/9NsnOWfK3Yu3xUllOd2jIsg1TPUcUI9o6wdzWRLcjtfckqG3NP
i7X6V7N0uWQ9XLJf+ao9n5UOhHEvUJ1V52x1kItPtnJe+2JeP8whSNSpstLLSzmriuzNHlhYogQA
CJ2k2SMN8bdkbPbd4jaPWZ+N5c0QtEv9W9up2X8VdVM1p5Ypddujq0LpgM8MN4uv0e2jhXU0Yxa+
/RDPBvWRKMONYRdwOHw6JS4gqiTNxXOibub9cWt0wp5/oWlK/DMIUdmfCLTc3hML68i+lTozD4vw
kcZa9TJk+2GdGs3dbefm9bbRSn2HC5gKvbXTnb6vLIyLYu8CmK1G7Ez51DywoUr1M8OLUccytxlr
eWuZ2xHpPk7UkDxHb8PDvFV14CMATguIoazJ3MtGSd7/NR5aaeShO/HzhuWUGWg++7Jqnrx1bgAl
e/4kcOSLf6cKeS8v1VXdjcGV0gDlT4ntpDk653zjJFBL2o8niBBpxlZpZC1S2zWd4jnvcFUSruE/
qmIcJY43fbFIbtSZ7WzYf/k4MjC+11vZ9THmUUZ5i4pYh/SVQdS/1sy1bqSHYREdntHOpynf0Cl6
CYA3bT9jchihzl2wIWa4qA/ofrZ2pTk63e/cWagRRdQkLr6+GRgYbXNFUlE3DuYfysTkeumqdNvl
+OiqK136jBAcuYBPheVUXlRetJN8Hayy+6SRzRSh2CiKy4SxmjuAlAZPtii74FBsjeE+IdDGoLON
01Dti2GxytivhPW0TYm/hZaNt/pKWqjd4tRvV5AvQR5rSBhll710/qovv4QU5dGTWaOOYL3Wl24Z
O8J1a4ZzIkTLVljhr6YoLBn6Q4AXut17AIUZiQAVohSmXlzRldkP234q1yA7u6VpmcQyjVWzM1C5
v2eu5ieykW6WO2BALlojg/bNYt4dmK63+j3oMNaGGoSueEDHUE87tRZA3ib24p9lq5OaaKcVqDPB
3gQB1LuEQaKWHY6jX9h5pGTwk55TFK5IXndjTnB11wPIDdOPMWtPaTmnV8rIr9xZ+yEjaU9CEu1y
llXsO10TzqJ/mWI0rn0jOQES0IE1ub/NdE3v6DghDz4rkxtflMaLXjxFEAEmD9sx8phWy/boOB1w
Px7oApNAXGxuve0QAyOIQhujvgtiq2Irdd/Wmu5pfzh6jkcYQD6N5WMxolRBZLVeGXZT7kD2QhL6
HvK6fq1K/V6WRYmBnowLsjxRfRe2+50K72YFE09Ld7y2xyEA1FkBjXGiIySubpKLPRjN74u65ClY
41LSV+mkh9pzHj1N+kEN6o0SlNRtPwlV0D9rd7pNvXE3Mv3GHosRyQRkmQS13BEWdRHFpTEvcnUF
WYlqaWmPoJ0JUWSWILsHmSsKm9BN53uZkwghxHhtkbAQYhWuv8em5j8gr9ksPHeXQa+8NY2Rf1Xa
nkOD2yLa6iTMV/nJEnoGbpT306jRtfbAxWFXode1kvVkVAQjbMLZbQNDvzmmSUwcGm6PhLeGRk2I
PvlsQhtgZ4COSUurjhCaNyeEoNU59YXRxkm9YMg30cJEcrXPPZxNibi310TvOOyENT+2ABKdtB13
Mr0CwAIYwK1GRFJ1ZRG9AIyzxBxQB1KwjJuFlLfjxfLYT3xaquS5Adw8VaOx/dAFdrSpwwBprs1u
Kdg8seRW0EE2IuFt+dVWOOMR82whAlXecGkynPykIpuHiYskrylla+rUN1qdfOdz4GOfnF/t2Wuu
ibNzfiZBn5xa0/tcJ3UBUcCyv3CkWypCidS+LATK/XZrOOKIxL1pZ2zyMTA3MvEFoSMkMtfPXOD8
owd8i6HD9gIY/oczzzamuJlRwevOFXVcaDwNXsgGpC+Ujj4tUD9LSidknQ5nKAIHz0OqTkjGkHNV
k/me4G/y+BsUX5Y1yPqqVeBEojGRi466PKMTRvPadAXOVLIGGp+MH5p89oQPOxHiSaJysVYiFuy/
lKhgm0ztEpnHtDazHt8UdXJb+nCj2p/R9GPPpJE1vxFwQfkIvAX0j5cM6+XJ1pxoYSPk8qDh3rkd
c8BSaPzTOrWXVRhYeFdo9JQEAyZRn2zvAyl9b+VqPpPLrcPNl7yIvKUlfkK5p0EEv/zJhmkuPgSD
fiwSr451t9z1mWiuxi44LRn03LhYTTwr+z53sjs4pzZONSQWi1/wEwgqP86p6HeLALAerTTg5ed+
T6ULVmdl+mFJ3fTUlWDEeuE3L/txZ9nrNY/yzlJsu373WvsmMsW1u1RI1C1BZRkouE3W0WIs363v
XHEWXvF2TvFsNGPc2y7bnnO1EdMzUYd3TBtgc4y81Ht1V6k93Tq5272Bj9q/s9V4n8W6HZYgv/FL
6xgQC0G4po0YcgWFRIYCLyzwAroQPXKxzdAu03VveDg+5GRq/kAlIx+clvMiORG93+0HyhojRmNy
dNAW7gQdMGFnWTc1TFGk/DHA5mAT6iHeB208GU1qnKxRv49V6r9Iu5zOdrHdq7Kzrp3UeUDkySDG
dOoFtXucPQ5ZWXj9QVjSIVsmWMlja/3+xqZh9HocCSRJehSCsoJVES5ua8SzzJ8TBW2NbPuY5PqK
R5r9ujaap7QRlqbfsU9jqi3u2g1nvSsAuHkLqHjQyRG/5F6lCTFTxrY+V5Z/M4M/R5Wauidknygb
k3KMFQTCudfBRJoEX/M1GZxjPvSvc4myuDJarn2+XAk7IdEM1/Nuo7frq8LkpKLAyeajgRg8j8ha
Tp97lfzkffoj72yw7g0kjSnTXRjxNDgoVjpOa9XFQduXTWThHYh5SZ6avnrhfPKv1rYiOGxbvhtH
HM1xtIiwc/vHNTWsp9JU1H3mE9/ez6VLAAjiyWLp9c9Ga9z/yG0ukYwBmUxZ8A76HdyR1pU/GLaL
grFDjiF202QY94stjNvJSMqY9qd73+w7TjVbPKxp82IXlR/y1XZkv6d76TPvyd5Ijmsi66jr/DMj
3geKLSsqe2OVx7Sw7sd5u9NG8kTP96+gKx9TemqfUQ3MMz3t3ULnfH1bCUPv3QJghr4syLyOc+eG
KaYk2SA/NNiLf6k8Zb5hdH5CfpF8cxbMd/Nciq+1nR6nJN/Pq/QODtkvPIYjxob9pESoC/N3PVlH
1xrevMqzXglMV1S1Y1yUzkjWWCa4o2pcundEbplMHP66U/niQqi34xsdL6RBoZOKuZrZKV389HNA
+R4V9XoRdc+fSWoTmJO4Vc7b2eneRpPhWtjDI9qJDmWvT+RhXf9Y3fahMLIjmxRa4xnU3IHGmk1R
QlNCDnr9U40uxUqnuyIb/sDK+p+56cg7ZXpG3KTWIz5DDqSLg560euyiOBZUkD+R6srU0Zr+VZmJ
YtcXNWRAozzXpQh4yw+i7PfFWLwy/PqM2lIfXA2xl+rLo74MH4PKST9Jjd00eDeOZB72PZIwuuli
xO5rcLcuzx5XVxHFQs/M8rmsjrfLyFZgv0+IWsD+Wn6o3mxfQFzZyiphks4zf6Rj4Zwv8Q9WlGoC
l7BewAS6F8kRIDXXC6r+bhxIQmDJJm/OHRpq0RJsmf3wujAKHXLPepm3ek8O1BSj3hCXrLBLIjlU
uDTfAgK3Y9ym3kET3sJqHzL7viZEDlTcpfinH4A17/MakVsSFC9OOd0oS0QOJt2iq57cYRnP3bwG
YUOXYOVhdtH1pK/WgYO/XFV9QPSxXOXmohIMf9njrCeiQ1OBg9EgbiLdu/jQnXMzs6+pmZC7NtjO
Qhq4/9USREQi3aWOOJWueXJQ6A9xTdwmrIjeJa7/MdV99YgQgT9b2TAcQ382Yec2Tz135MbpIPuV
SfHds9+SF1OfGJPEFW6fiuMJiqgqzDpa+hqTshkc8FwMUTFXnNVe7hH11vA82yFb1nqDuva0CKt/
rcjtio25vYRI3YuGsz23YftWPf8wALFJo9uYues+yw9GhmLf14jr9ZBt3wlCiT0/31XQ4SJXGqIu
l6sbaQss04Xuu+6duXqxq+GAcoIjlUSR1TWOlbvhaOjVQXIR92tQwyFcNkGUR1kWublYblZitG5x
ZzHz1eaRHLCIfLLXPt+6K6ssBJZazPQau3HcBri8Y3NxgZJVUX1aKr0as+wzF0xvE07oyFu6DLod
weg5aQkIAmMmfdBMIuQHDBIIv2KiPWZyWlfnTg26/QwM1e3TIZ/fG6Pqz3j4p8jmt05Cj2jAJgJe
I+vTnTJ8VK4zIlfkTcyb/nbNeiyxtl+6zLWBOgBvFaeKBpNTbWc9McBNurPBesMGT2xEoJY661E2
n9Jurgt3ZbV3sEYCz5+LNB3iBNjqtkrZmjDY95wu1vqRrAz7G/f+S86omkaeN19h/puutbnedEVX
vpE4XEEK1repuW57rOXic+S+PXIG/ZrSsv+S9prsoB3GKDAIwex6d3kprZUixgWw3Hf6X+Rxseav
swiLjm6KITC4PJk46FW0RPML70HmDE4uEpkY5L26BjusyMDkn1KWdSQ8oliswXnjQX8hNva7LZrX
hFdfzhxeLU91pzimhL1Xvvjh5e16xWrLiZh+eGsp70k1ULtBVKfMU2ymFbE/Rh5VXfKdV/OpM4cW
uUZaYrqvmua6m7z0eliKVZPEkG64XaV1bArXfgLJC+KpT67tws72FGaPBLJpfYXvfgtLt/3Z+Wlz
gBsNYtNK0ke4YsGGaqlLJqYtnXC6ZGBaMzbmEItV78V1Tk9zWDkyPWNC26KybZpnq5vkPd4EvYNC
vzYBiK79bOuvHDKAdyuIyO7ibaEqNOluF2eQt6vdwRrjEkHeknLGqf5l6dZL9J73NeJr2I+aDU1O
l4wsjzsxWR9Kf3YfkyDx47lz47K72HuHlJ8Y8B+KLcDAUQBMwyQUxsbtvTKC99gdiQVLU/u0DHWH
rWkuyZT1Ehta2eqIhl1ba99YhMm1aztM0Va6JET3FYm5Nk5juy0Gh/f6pSyN0ODmVPt5f7OorO6j
tGuMvZ36MRE/a7Ev0sR/U0mjj6nnMIe3CBhgdS/RdsXz6s6fSEfFU23PxFyB6wS/xyownR0pZcWt
I7e3TBk/arXaL6RFZDsGxJ+uxBlH6GV+n5KBjOHWPyTuWMWQNTas29uQouXAF9CHUkECWjBEkzee
7BkjwcijgYLamXeS4ROT66r5CinBj0RxfFsMEHeGUuMtM619j82we/Lb6ivf7BxozFucsIMNPOm8
3m6b2XTqyCixCSFBO/m9HH80w9xGcCs+kA9cXxs4RJuVx6LPWGqW+sOd7B9BU5S3cC+3TZctJ5a0
FLrL4ZBbGucrteeNqKSSOqVAnHO0FGDM1p6OJ5Mhtz75/Jq6qdMdFoviCaMZISk46zI7njzvaqiV
40dbsOT3ntvxorTw2x1xpZI04Gh7/I0XhB4elh8ytxtgA1dyS568sVAPk7/AzlZULZGSYAZL1BQk
Bofb2lT3Bp2kmMjGWn4TyWy98rIordiWpEQufjWdnLpH2sdTvCdPq0R3YOZvldSEyVq4/Bsp8xg5
FTEXq5+6PFYWIS3HrjE5SnTCsxCqnlWEpB9WCKvNyrhuC3OJKmdsfV6dc/uw2F1zzmoQVEUcMrFj
JLT2Q9kau27JeTGptmIyTQqZRp2pZGiToXA7DcKBHiXZ29mZenSfKlmgkMlcbGlxk1NMFE7KWRCR
9QMcY0lT2D0m718w1JoIQOPTrxaHvB5bkZnUGdzSTFTGvTUt9iUec7EeiYASv9BIjl/SNEmjkEnf
8YRkRLcQkOp0pOOKug6dEl0HAjBa25rM5C7l0CueVOO4Z8UCwfghtgfX9HN8tjpjREKTO/7wEpm8
uGK9NXByEWaUt/vBNyhG9G3eSU1Q+D/g1esMyx/3cw3i1oQ9pU7EksoM33rTMEqSnoIbsIrrRLQv
SHnXPE6kAAHLy1TVMdg9SQLrUvxQyQiWNeFOhZM+27Jb3lg3gmOj8WE5SXbr8/bYBVMriVziThRK
POG7vBnK/EyE84E7sQoTQ/+wCX7a8YQnx7q27Z/bWq/8Uw1Hw1vOipaGGJkFcmPQ5NQdjd+FaJ4L
p0drbgC+Mj9/XkalZZtgFtAm6aUjj0X2JBdOZBqHahp2tIVuMkrXxc7IOekRXpB9rcOaoFi5uEYk
QWmINW38a23J4qQsmZJrCflP+2twMmaDucJP/eA5DwKY+/RKt50+Di52R2LxShJPJKo4RA+wz6t1
oBsOBMJlzVZMBua0r/ypQWerbreq3yFuuJK1NSHZdDPyXwdyDwfmzyJYb9wE/gM/ar9VeK9dWe9d
v+2Oa6Efs0UQCQlGOpkM9yQik/yI6+GBWLcnjYPuh23K/DXzcmAMdysxfzReGLQq4SrXSUqOVRmY
ofjf7J3ZbtxalqZfJVHXzdPcnAlU10XMjEEKhWbdEJIsc55nXtVr9Ov1k/RH+3TairSsPgfoiwIa
WUCW7ZQigkHuvdda///9TVreuDWgLBrcdjIFU1kIafNwlE5aqyOEjDvfUcuuvtLKCAhig6WR+ysf
ULfADlypqb81E1A5psHOWuoI1hAbD9bMBCmyKay8cteDiOkmozDtvuCehzkhI1eGITe1fGYaeOCU
Rk2KaVzkrWouWX+qdoaYxnpSBre6l8K6QiAcDNZBa+tpkOQZ1V4qGW3OOlkPVrT8eBETXzaTLpBu
Uw4XJAB6Qkszj5WF7o8dJb2S7lwtTun9GQqfQafFmy65PUzWsToFkK8D3nGZzqfr3DLri4Lwiqem
S4ERkrSW3fmqpjzkGJUOSstWCtqniTdVjSYVdRxB2sLOg9sp1s6ah1UvP+tV99pIYThr7JINjraa
RCmYVEn9ggqWncfoVG1cs/VZ9VzlUHdphZY5LgslGJcDRKs5Pl9UOr0aVtGs7UpxjKPK9R2lHsN5
BRF8HliZw5WrrkrQD/ehsDUgk3oVPIMvU1ZhmXNmLDBO7gzFplGqSnr60oO0OfIug45GLEv9LDXR
DaAjiNDSm2iPhTaqc9qAi0YxOryfNDkBWfkqmFDb3uTIdv2FH4yAaNUyHDcGvyuaNeEYLPvCf6GO
28LUwoQXV3o2j6gUmmVC91tnUTWhylCdLiRFxgIElHmjeVV22ekazMKYTtLcRx0oz9qhlR5c4UaH
Aa/21z40zYMd9cWKI6HyhkO+2XF7zBFHCeIoGstC5xpe1GUzombpmhtTQhptCUhuCCnoDgbDiJRQ
q25pKINbzm1F3rEAz0c5qWd6bbiIt0dGmmNtwhCXCveLB08Ho3gZgxn0Y+Tf2ARkfl8z2oO0kxoh
wa+VE+tFbvgut4ZquFKCcCSv86WUxm0175m1jtu279pj2VeMq2xU58DK434ZRF12pdHNePGj0vGs
hKtM74uYvlY/gcjVD5ArHWSIU7KB3c3jrg8h+tg8LkolEIIWmc576SVZW0iZvvQlAwLmoA9fCIxE
6Fu3cb8nNFLFVwPXGlZIYNzGaRK9IAEqbcSTWT05FsBBNJM/KLuWwRRum3oETWlWC2Zd7AVJKSSG
V61anSwd7L7MQPqCjjlwewVirRTeV3IgryB9y3TH8jI+4NbvoAUz/YTFas9NDgdLCuiHNO/tC99U
WyfyO8YechIsRZwoex54jDfI5CZMdGrdRnl3isAPP9VGGVxEqbwPQ5gW4Qj3rdIdS6ABaPtjJFUB
LVbPOsL6vLdwHh8i5tLzKtW+yIzoZkk1mG9dpjxCY63ZkMpne+huMIo8CD3MYKQzVhBVRsdXgsC8
dDXNZkMrtLWLSX+WNzwrZKgjz6f8XeaxHiDiCSWaIfok/7Ut2KG2fR1yly7HAvP6rIzqaM8o/FFo
1FQwZ+6yhLb/WI/Khdqm/gIvt1aCN4k4Ig8QL6M5OlEu5TiAdFqWYzbpmhMroNEXFpeY5h/DKtUd
BB4tYAg9d+kBQ7+C0VewB83p/dL9y3pBo7AOobP7hqHeSmO6y9Rql3mjfCENEmoq+r3VicKQsSf+
a/W2KfFG0IL6mrKJqrDsG5rVEvJGfjPpok9ZgZt5gF6HJhjLUjlqHLdD1zW2dTEw/+cR2wjJSxEP
uoKxeqaqtIxq3fuidmI0ZyWcQjiMFCnsujxtnC45YZRldx0K2WLsVSMZwKVxrZQJFaLfcKO5KV0p
ppf1nbAkWCFtlap8hjxzJAn6VhzFB6WD9AvdouDixepDTbr1Apa3jZrbHDgaSQ+lEPadDwFWBZjY
wk3NgqSaqaHUzYeBBibgElBc2KhZyjymSPhv5iOSZDQUsALaPDzS9Ig4LylLr4KszRo/N8JWX3F4
N3nu2XsZ0l/qQe4uNE7Hi8AlR6FU+2ZuBsGTBSdipTSevnITi3UAdfas0jX3nl1Gv0ySsZhrhgsE
slfKB5U0Ds8EWoJAUMc9MsoHRYmUU+cl9gHdnkw/0kxPlaLXK66DcMZSdx+aXu4BVgiTmYF7nbjK
V6U3r8DAbxqzpankKslXhnmVNeuaqtsHduZdGdS7DKc0cDKC3EAkGPuSAHOIBlbsTDZz7gJktXLU
DFyIplmNtTFe9uBXoCMgauZRkt3slvxdIhGkyLhsm+YuVrToWs4H+lJZ3yb8CwUlcdS+5mpXRZOX
e7dvqNWsTjBVTIHGqSvyf1pzAfkQsUIgsLgvB4qrmIEhRqE5bQ3wGXFUoropvbG+xjxUgBss+uhC
l6eIvrQLB5BBWYb+rWwrNoBKr/XiOOSxp+zdVKs1wkek3KMh1ZvAxcG14X3Eh0bGiJeqyU3hDtCY
m7iuWQANrF/rPgZTkNW4CeYtIcMhbzjvOtrkPT0BNxQtUGKesBdVJ31hbowy8+oUSu4k8q06fS4k
nCU75p4j9hCkxrs8EGFCrat0zF1GvVjZOGeqZVAasTYnO0i6yBEhxQsNFo4850n1CLvxouQWT1gQ
L9TMUmEBeOqrNMg0EzvLrleu6pd3OFdpEHfIRxe92+Aa8EokAmgp1cccu0Gyt4knciqzd3FnlcGk
6EZXcc9Yv9LWltsMb57aqZcF1mNwLbDOsFhozVgc21jWnHzUhT/jNWN4lyik870s6hIeGIJdqt1G
Kl5SBGhEq/QITnEzSWiLrBxVCOKXmOwSGFooZ0tZsMGVHOZfAhPZEsaDBLWOSv6Ck9N8UDkCNy3K
AwZhiHUYhdkzClccLVVLThW/0bQfRKdXNBzAX7sLBqfZQ1VGzb62IuBNCLNHtAJsEO5KUrKmm6Wt
WTxGhcKzNkTdF95FQX+SNWaapNlpMffA7kgT359mSF9nGoA6GGzVEk17FSxr04eEh3ZdJ/NIS8QX
gWCDgANrzFreIF/1LNd7MpYUryNFZYis3ttxV1Nsyyg8CPkQhXWRJ34Bn1OYCguJZUlYzWQURMsi
EZyUvLCzvWWeKoN+FcYlh2t4/f5XnKH9jdeo6Jo5XROvlHVFAf0wU+JNDjLs1Khqam1wR1VUo6VS
AiUe+/qVFa7eo7VGC2DKLjBOVHM543GY2TNNMOadtci+vxaqrGjPsk3KBosxaK1V0VGczWMFQy7R
FSi0F3HjYw5EMhcTNtEbwRxmmnfsqc1BqXsKkTxt0gFWwrkEv6er+5yL1GALMZJKh6Mhl2TQm6LR
bXgvzBLQ1GX2hmuPeGgsgqBaM18htEPBXUtQDFKa+JleF3T/zEtFfRo6rbaXFOqAzNCH+f61K/og
xQZRJvprGrHsniooQChmEQrm5XNhKwFY0MGVfKYE2pheYQFjhSZA1BKrWmDqXOplM5RzF9jIJHrA
gDCvlFoOPonm/pesVmAZCkLHKXyTiHrtLHGQeLQEs1g2OPou2LL4u99tvf9fBvtvJDdN4tGPgzCv
+SIht/0qC/PPn/1TEiuMPzSTvGH64N+89/9EPAgh/qDFB99h8v1raFL/KYnlX0jWk/khWVgqGcKo
Zf+UxBrkapp4EhDKorJF/6b+FUnsGYtEwvJu8h9Vnazor88nBuYTseS/ETCutgPTPmrmbaWn+HiM
RQI9PxViTV7dXMszrG+XjWd/4gR/73H/8YJn/mum+JjfkJ87o6yyZdtrpWFrsMYA8WH+8tM38SvC
w3vcwI8XOZP3yp7ofHBvgxM1p27UFlpaLzrdWHgetpf+xcXq2jJaKNWR8hncCq1DzTU++YTiPVXg
x6uf2fcJ+RBDQBPNkUkqI6+LjUEC3Tmixkk4QBxlmpp84GmVwJmV7NNk88nnfi9v/vHK0zv66dtU
bYkGWSFVjmSxj2ZrdkVHpwrzvGHXyO0RIfLOjAwcJQX1ZfgJQuDDm2h6Oz+9bEQeR6FbRQa9eGlf
NhfxZX3P/Cq9yxgGfPIi7wkCPz7a2RImAV9Fuwgdi2k16jjmFHa3HspLWgIL+Mho07TPvr8P7h7l
jMURMO2xi67vnc6w1riTwaszw4E/ghrzCCNwBtZ9vYeP2qQ3ukr5mZTLv/cFnmcxGxiA/FF0taPF
AvXSEQ/mWi+9DU51TCjokCuuqLYrLGPhG+KTSzt9rh+i+H9eWuUsmtmyAT8S4lk7MPxROtsLYunW
UqutSVBfaL27dkdlKma+A4GIPvbe+GJj9A7pO/7RB3epcrbmtLo8WEVtWU7+kF8HbwjCqPFiY0bx
caDdR3n6N6/m2VqDOy601EgtHFsCsqneQA+fqQNJj9w+9JIWHkEbUrMSoXorf7rAiW9r56+u59nq
o3euNHRumTnQafHa3omH9JD5B59ptrXyj6mjbDv0FRBY20X7SqkKBPAiPbTVhiQed/bqIhfzsSZv
2z3lRDOv7sKjLj23e2mGI5NOrnoonrMLiJropRaMwte6fpCW9pw8Bv76Kgyd+mDl4j4u4nl/j3Jh
9mrBP0DtQpTopla3lTbHpjsLHutTe6qsA7mO82xPW89cV064HDa6I+0QIvarfqERYrga1uU2YxC5
0haDk27KdOVWr/6hvKg2hBbXG5IzT7R7GUaT4HKTnKRVc1kckdWkwZXmvoT36t5bI9xnKrbLNvQ8
EfeiR/sSXyGClstF+6JNOIoLaUu/haySNZz9cNdsqr+5Mipna7LoAB7HKG6g24MipKRCGLwxa5fT
YRseTZjtwlUx+ykAB+FwIgr/5B6c7rVf3QzK+7VRUjknR+j0nGZ6fPH/IUdYlFgKXOXJd4m2mU6T
5VMgONqyrLR1fkwCZT2gMas/fcLNjx658xWaaSZZgq3LQG0nqxkdbXsOAgivc7itRnfEHMFUKL6P
O3nnJgWtGt3bQsmdS0jeaQvQQ8sFfA5QNz2VUo+xAPKagtVkRuaNtG681mZMSBRksCg9MnZIgWu3
QBaJjdWCJfqEBXtisygUBo4S3e5Oogmn1GKfUPzD2oOeX8EMgXEdxt69OVDsyMNt6AkHRpq/0lVB
j7cZHiE3XFY9MRZ1DMrR047EXR6Y95EKGhcrkOioMsYFaFFasMmFTzaEBDgoQaGD/3vjiQo/o0g2
yBwKAmY1tIWBfoFX/NJOyYnIXzzrSdSfnL7FRxvJ2Z4Vaqoda0XukjgGXerBtr0XS5IXfdAczZwr
ODI3yk/MCSxcgxNHmnX4k03sgzV9Aor9vCWDipNbPcKEI9zixVdhKFrqIlA5AsATDTxzhz5sVpfq
Z2v6Bx9VTNv2T0cArbT6AO2g6xRMI9gpXWjB3OTTrjnLspPfDrMqOPkFSNCQpCoCUz55vt5zff65
eZ0ThUYaVEnvIWQ3NEiPEWxlZqgx41o/txZ2mO+0cdfqV2l2+uQFP/qkZ7uXpiZtpepluE0dFJhb
YM+3EgFu05caImqBxN+W8RHn+TEzlN3obW3n96/8wQnonFw04JaPKuI0t61l7wo4knLQ7iobN7gx
7HL+PB2Dfv9SH53oxNkWBg0wtph0Kk42yEfflbeWfqOBw2m86tYyUk5GwSwnkxgBwWdHn2lB/MVC
+e0h+ukO6unApiq2OKd1651Es8LtTpYNJoM8J0Acu4DV0B3MS5ejrc5biQZCqn7/ccH8fPDi09//
9OIaQluV1JXe6VtG1PbGjcGAsTmEWU1qSG8zi8rkO/S54SyK6n3qR7sEgSg8H1GUBKr2uzHunLhw
H3M1wxAwRwGxRomBhIb03nqjENpYrSJ1W0DJycCLsBQhP1xJfHtiBeIOMAEzRGWDXB4Zxzi3ILzT
P2WV3fh8syQKFXRu6apNGzdsT9LuTuq46/IXLT7mHBL9dduukWXThPHkTW9uxnJj9isChrMNq6IU
rA0OdPhYBvLXowdVuegS5osPunZqlBu7v8+1r7V2l6TXol1HKhKSry3mjcppMVXpK1msEQbLyZpA
N9505ePvWot2I7Ub33Mg6ur+Bm5JSL8jhETskgsn5cq+tQYKESIE4JVIm1BVicltgA+XMOQhFMM1
F160s/PCaWxEqAOCCKVHP92ukCI5JCr7bXFBYo5DzOs1Eo91MziyPF5o1r1q3LbZFEc0bKBxzSse
9zrXdmGsr3wkML7VY2khGdUarm0cRziora9SKk40nG+1+kJkpaPGxo2tpgfara81Vh4z6E8Cp4Zc
4b2uMHDEJalXjNL9aC5skk6G6rWTrJXNKSepykUeps+jDGHCCvyrgFyrYSSLNtRuE4zrI/T9IORi
SDBfmE7Ie+B3N2FhOqje9PiN1JkZXIdZBYgVOZe3wfUfA3VoCQco1e7gk+4U6uVaJiliGaeAKjpj
U6DSqhkj9GO6gH6z7VTFgRezTJTxOJCfaTGJbnMiGrxhrRvoAuOdlVtXwi83KSDRAj+4XQREIxON
y3bDQBNy2HXcp5dhywgff4ApZMe1M7SsDJeK6dJcUlPe1NG9GtHRHgU1gdlYHJXQUCTda85oykvl
lT3mjqk1TpxXBxSPyyHECQj+/GIIrDdN6a+bnDQ1vFAyD00GMXduJsahHTaKTFCnp52YvB6awbgm
+fLFog8L2J4QYGXjx/FqgH8N+8UYjkUkcW7Ur1q524M+o79tOJ3crHX6FWoiNhKJsDoSJde0NoZ/
TAZ5qev6zqqLXdiQNqw8wgng+e2vfE/zZhy33RD9nhYFz5pdrUgCmOF5g6z8wMo6i0xzngZHAab4
9yvNR72Bb8bknxYawaBFg0TUOAWJ7VUP6bEln75cBj68mKnc/Eq4wLx2OVIZ45ZQrt+/7jeO5K9W
17OjiOkigjIrJpoWlFvXcw9ezQNOhF8WyhcIs7mf4cJX9azJL5iDk1J6Ddl/4XHgk41r1I6AAiyg
IMUij425DDZarqEpk+PRMpjK3A3iAobXINQgUMUQmSJ661p6U6WPssxp50vQEfHqAnUSBD9KUEks
aU1y8hyg+aJvqmXDHK+zr7z2mKenCCgEmS1z8yaBM//7S/CtvPzFJZDPjkSjT2YBKSeRo9LUnsQV
8TZWblL5kR1mghuTctcsLR0ipoe9ZDhWWHlszqyyIeFAuWoI4kTcAHYnJdUhr8n7VdQ9Jzfs4cby
CsHlJ5uv/UGLTD4/SwnNZ4zJpD0ZVMdnEzZJW6ZFT9ohk8STbF+UWI8Ri2IEvCoVQSc7caK03pPa
ukrgbJQBMbz5MVAOrb/ruMnIO5ERe+ZcZr9kbjVvGm1Wxg9qze32gsaS0Ap3XUGti7CqE6owr2Cz
TIIpw01XPo941ZJzrMuzrCAhVFpWcAgNnfQDVowiu0kQ6NlkzqrVTFZf4+TrVALoBgnFtb8ksxbU
vTkTA9J1kvmsUsahDLulfpa6J5IlmMftc12fK9JwVavDQsGXoJRXUU2sJbFvlxpMPQMtGSQM9sV+
LtJgn933OcNG0qst21sEJFEXHWGPYbVK+fUlilXQJEsvIc+7fkxrpsXmDXyvGfYLk0W3GctPbit9
6pL86raa/v6nJxoEoqei7qdu3luhWBPzIK9jxTgOdbb2EHnijNcZEIZ3HmEGRf9Y+Fd6QlQ2GedE
CS3HxprHdXWjNd7KilE7L6oomJdIESmytp05XOtFv0CpgtC0PKjoaJsIShg5uYPtrhFOXQJD2ocB
NEV034mhOInuAjhsFyDZFupA+2AC+9URWDdvWbTjRmOYj3F+NsbJlqCaTaQUizBhX4VlORbZMgy8
pUi9hQGcUuE48vvHz/zg3Cyfn5tdkF9W5ZZo/R/dCgkjIDE2750M20nz6g00D/KC7Sul0b7kUnDT
yGvfZNDMFxd58YUKt6g1iitROhq3eThIl6ORxSgZbitfu1fI0jW8etnUCkJcYprBuunpVES3HjXJ
o0GOSOf1O3K4MG+T7BA/I4RihMRkhpDFfpDWVigvfe7GIZUuJUxpeWc4HolrPua1omk2iDm0bBKb
kBDYA96p+0OOznYIckQQ7jqZeAv8dyEby7Y01jImwfCu6MKlMVXM2bUbEm3D/Jw/McLF3Bytka/C
Z7eo/D9bPMRHi8dZzwsHK0MDNfS3JBUtLLvknF5dNTQwwUfshvqyl/jr2FoDNFsUFT5iePacuVC0
1cdiIHD906aD+kHrQz4rIsYBKBItAMmxyJCZolp38nBZDZmgnTng6hibFzWOoQB3Nxy/HXW8rh0v
wsmfCdZfAlCL+gpVBh5H0gNJPh3uh/h2JHILtRHrXPICksyhrb9V7NncjTmDWvVpzLJwqyLVUOxN
pzvojn9//35UzMvTff3Tc27mAE/qLjZw4Wr0xvwHlY5WDlZGzDXkyKGxS2vvDqDqLut3hiotxpp5
7N988bP6JBoLEVjI+x2VhvAglEWRWrsst58JE9/5hYJspd1BLMKYXx/Jlt2VfK2wUz97/Q+qbPms
fxSnwpCU0jMdCBiXKDJ2aqFjyoiOhDAeSUDH2EfvqtOPgLrufv+ZP+hgfAP5/nS9yVy2ZYGXinBg
e5EyLLKs41TXT52TmKNJ50MZ0v/et4sr8/23izCsBs5uq05oFLcGazOsqVWuf1Ggu+jWTRLkiwwA
Ft6Xo6QPOwRDO5066Pcf9deVPXqs9y/eFqmwVdhhjtHRkkuM9dhcDIa+CPmYOCLXCM8/O39Oz96/
7lakDrx/KdRZgz/W1InFcCk6eKBWcivzGacri3JiXX6tyAIiCZytslJxeRjsAxxNQ/WzW+nXrUhY
Pu/fAdFvZQ2mlAQbdstEIXx5UOdkSK4MrmfBNcZetlbgm3UcPSLe1u+v8bcT9q8++dnCSHanKEmI
t5zKRhhgPkzPbuHeVYrJAWfcCS69kUqLPo+OpLh8dr0/+mrP1kA7gKoP2Ri7NMqxOX3AKr2zBhoD
If03STdnhthgT2wZP4SNtyVID1f0Q+fWT40aHj360WqpLTx0Mr+/DL9+qpRztHg8iff1htoaofEz
NsMlUWm7QNbXkTtw6Jd3pTTshKt/9vl/vXAo9tnCVagJU+Q2tx3SXF4sRo8JWjKsgNN6Zak+IYw6
MIn7gGL49x/ww+/5bKmqdM/TJYs7HKMFBDvAvXqOc+nBxc/gK9WxG2gW5w+FuZYl72+tVfAO39/T
8KaxVUxBrgkfyxuxdTIta3iCp2XRSs2dzLASVfnfvKrW2WrV6AoxspCRHI/W37RgZDynBOOwew87
pZRnrqby/Ari1dzvr/mXpB43WcL//fv0M69ZPiDQ8uv/+Pd3fzoEr2VWZV/r8//Vux+q/uPbPzMv
nABj7/6w/JagcdW8lcPprULm9u0F/vxf/t/+4585HFB0yeF4zRrWFn6bRyDcz+AyA9KBqXINP1Z5
XFY1t+k/rv0Av81z+o///uP/dar4Of3yy9/3p/JDM/5AoI2mRzE15B3Tybd7q2r0FfyLbuk8/1Og
zfcEjzQra/9//Jum/mHhQJUt1CG6ScQNP/Sn8oN/4swjk9anGWDsdc38K8qP854nh0Fd0zR+n6Lp
KjWZar6/eUHmYcZMg/FWKsS9NihbRF9XYSmo4+JkEerqDnQn9Al1p0SuucR5/4ZA99q1sjvCxQ4i
QX0YVvT6CEMe/ZM7tjhGsYUR30yC+12UjRhh8z5cGW6I4ybsl20GexE5M02/4Xoooyu7S++YaTtm
MTxZWIbBi94MQUiXzcAtbI9YRWyYwHaWvWGKYbgT5khBa/sGquA15I5lgJl2srhSn4JmqzPjK+s5
5ml13ysmOmzzJjOlG9myL+FiIjIONgVmiMaSoCYnjwlFcJpRDkCzwMqsQCPAfvJWKlKGuNpoMKQz
KdLSksZdYBYzmdlsBxqK6NrhKUtpIvl99ChxmJ2VYQIDYwhe6IVcg7grZqXQIRCyl3YTFN9TszuL
9Fh+r3U57bDVpGUkThyLMQ1Scgm6xLyrBAFSvl1oS1p0K01zN3bOr6pK2Jad1l17Ef1xKCdbe3C/
Kh2T4ImKK7WkPpLZSHuQJiI9waaYW5lMhazznqEV07uuKJShua7bMLlSzFoHW5Jw2C7u+Fk63Za5
GQxszEOGCc+q+Lw1f21p5oWftckSjgMS5rAo5olVvIUxbx3jLAmGPnGbUOvFDK4q0+ySb2KsijvC
Ee871V0OsnRJU3AXh9So6VicpE5+1TPyDaxeK2ZCIcowrcqTwLQm29gRmTZ0wxs93WPgBY+IgsW8
qtI3ryhiGkOr0NaHmWslb2NSegvZgrpFSVUz9wmx1cUwCfIKLxdO2Hs7VPdD2D8RAEdQk3kRm5KN
pFH62vjVOs7Gaw86HHLMKl+AZAgIp7M3JG65sxxaFadArJdhcSqEtCGd5L6Ni7tIUGmYBDLK9ZU7
Nogg05PIkKh2WXIHzf4a+qi3kKTxOpjcz/ikF2NQxwSah7h1MM7MDZ9ma4shuLVKTPmuu5Fpa+q+
trexBRAzAUcFZtVbJPiGCauVfPyKtrukmT43VX+DHmPbFOUbNuINLNqlFSYHEUxfgWthHZx4/O2U
bou32Wp1nMuQcMyJayD2fo14s2lcUBd2NecZe8SutObtzXp9+KqIat0q0gbXx0bO8b9X4aOby09d
ky8tujRNF1+JyXYNWIL6orFvik57tXNB+1x38prcLd5ax4E5Jfgw8rWtCXU0l7g4Wif2mu2/DLJ+
AzBrN7QJyQCdto3laINu91RF/bVcSBuCXjaDxV0BgvDFl/ITUJunrLO+ttTlXaFuZQVT+DA+hZnh
RPrw1KXJW49Nr9Op+n5a5I/fT4XvJCrT8eTHYfHPtRFEJPARdgjzfLqI9i4gi6Ufb1MrkhdukT+E
Iia6LwUMnHuvXU/rxTRWo5vuvbp6CBM4DJ2x+uRdvG+ZfH8Xum3rti5MGtnm2SEqQY1UFGUp8y6S
fKkiEp5B7tsU2Dk8Jd5jqb4O8+QpEd4uH9xtVqpXihd8rdPk+3DuL23+H+7s/2X3fzbQ32z98+ch
Ycf/vs1XP+/z08993+Il0/6DTRoVp/FNwSkbfEXf93hS7v5gd1VkDeyybpuQR3/IO/kp3TANW1iA
gExL56f+3OSF/YdCYcW801RUYyKl/qVNfiozftzHTDiIUiTsSVOM6V2Q4MK//1RMp4g20jRn1NiS
d7zGNpxdKokPtEyYK1H13qpWRfCoydoXHnPvaMo9ip+xWsiEtczzCB4KKA97I9cDC1o5UA3mBFbR
+x/dY6WRsiDa0IFC8sjTLF5tfwC109Pr/enC/+JxVN7XjN8/hqVwXhKcpNDSntVwfhFHQamW8mpU
OZh6ULGx688AEZPMavQEeQ7DsEZkUCtAqZlMkSpOoh2xFUwpMWtcZsqYr2MQGftC6llJZJJfcgtP
+kzEbXNdWlF+6sf8Hrvk/Pdv/UwMxltXVFsndYv7QCXB8Lypz6wqKDwLb3ul4CldCq28saDLPaLx
J37DLgX2nZ54oWzQ0hOK+lufLNVD6onmIkjSBDejmoZHrGv5XViMAEaUynZrYB7Alj076d58BQlO
6tePA8+/k8h++0zotVJhl07Sq9qi/JTkIa0WPbyT0s4U7LUYm4AI1mzKGE3z1eAH98RF04w0NOEC
2Bt0356pWLxevl2N/wfryGX7VtZN+faPw3Ne/WPVpF+ea47v/wWqClPm29R40D6uKg7P8fPw/I9d
Uwbx//rP/1lF05/W5fD85ZkKY/P8kiXPwa9Wnn/+7h8VBqUCt5jOHoH9lefm/1QY+h8WX9YU9QZp
XDV5Yn5UGIYu6wrYOE3IrFw/Fh8qDNWQ+Y0k8Nhgki3tryw+71sN33DNFDfUWHjJbUWcN/IGOypj
JZVLMp1RKhbyLtGMRV4ZZEY1C/pDqyjJ12E2fKa6OuvUfn9h22bBs/BDqta/iGltoRR1rda3uT8s
S5M8F/z5gR0tpZiTrSySpdRVOPTG9oCAGWJbi0cYqiImMlWfU3GsJ1dGpVVbrTdwbSRP4Tgsffr9
qdKewlJexmGz8LALdUV+7LIXkehrHra54elXSRzdZPmLj+zDKJK9lo1LQmlu8GAebIODis1UP+oz
x0hpIY/9Wg2NRxC68C80+0auoa8AsygRwYQvvpav5SomHmDCpATPKugDpy2tGy9hxFXmjzSdbzWN
5jAAnzgIvvgcXyMfN13Zn1qjYUpOBwZIsXXRxeZNQI08/cqqJj+s461AlHai0rrsbMBIqeL6K/YR
xknaoidCSYqgOdLK6BtpG9Kuq9m3lozj9qnsvsIWwyvepZtUCr/4fhOuoojWh9nlD7brLnN1fOoH
qgwiuH20KFCoxnapYP2UUWvhziKWRiUxodaMi6ZgMAIOByEmiWZsjNjpkBrE1TanU5dqyR63JQxF
SMrBsAQH+llHbNo8fuyR324XRTaxZ+jUMxjMzxr8RVUkTQ9i6la22Ph6Hap3tbKLAfWifjW4TThT
je4SpMZNa3g7346XGjQmbNcXAcf52s+v89pcFUM/efKrBy/u7+Ka65Xla1/SNwxnoaUS8ChAJwTa
xkyUq5HYCpJxnIE+2SzJUAEbxTFz+7ukoqb0+dpDY4/Y7AF2Pj0sF/1VvytSMCwd6Kbp2xm5i5l4
4DG00fqK5iTr0w0OopcMb5DDfjuPY7p7PkpuP36CXEaEjr4vKsqAVkqeuhZeVoNlSZjNohnyRxKO
thBYL0xF3wByurKN5Jgo5h4f+KWn9pd5UVzj3lvEsbQrIu3WDxio2cptW3orErYI4k2OJo9J72sX
kVKuTI20Ge8V88nCSJKjR6gI/YV5bJPcJbhDRL1S48Qh4W7LDbr3R3f705L6i0OD+DaZOf9ihQo8
Hqeaphr62RfbRmWZpJ1R3ZayfZMb9k0ox9AmrRVm4odSTulViP5ySiXM6/AA0maWl9nJbdeZlmLN
6i8BKpHDFu4DIhnlzFuBM5kpuXLISbboILPjpb/RhmYRxOY+H9EyQZaVYybWkuh3ZVE4eq+vNbM9
JH3qDLQDCItbVnl977ISVm4yB9WwTnneQnPYBRHuOqgxblxu8WgsgBa8uH6871qDsSX5GUXa3ZVW
uMgblXeEvitIcJuDYazrFYX7GvjuagqgHmQF1ERLvZ9MNhMufX5EbbEZ9OaQ2+28J20ilaOlySqU
1Snq1+rgqe1lojK4ZD6fmD29xJEWBIA80R0SW1lzhiSVXCTzokTB3JDyneGUL+4wqF663ZTZ+IX0
5tkI6V7qzZlsvZbkrKiKtOVL2DZVvkFccgxpJkxNGidXWfkJIvr9N3521vr+JAskwYLthqJtyhj4
+bRLRZYYGJ+rW671/6buTHfkxpI0+yrzAszhvvwZoLnTPdzDY1NI+kNoC+77zqefw8jMKpWqqwqF
QQ+6kUikMuThTtLvNbNry/ku04hJSbQg2TRnUOuwo/JhLVpoxskDOuA0z1mekLcBShqusPIYWRyE
jp9AOXqWmrXQkJuw3TnkKb3fq6h56KozLMXVrKDANtPrYNLRrygvXZx9O3YJkWdAKsrvYaXFmxWB
fb328Kj++U0eEfuvi1ohb0gUzPQXUqp/e49qKXeGXuzjS5obTEzzmYs8uVu/oNUY5//CNr73lv7d
p6kaLEJDo86p/LqFoJeABseVqs140ipoMLbhKmT5jOQ8dgB6Dcgbs3bHOL2Drh2clmq2pRmlQyOu
vX9x58eH/XwxJCyPGzZRy9VEjgG/ZL8VjW4SZZmXl4X0yp53kYCkI/o3B59Qp+VQR5SOKKNUg95Q
w7ltw2UEl6ppfsV+Ynbc1Rv9mo/KdSzxqGt8Sifjrkm7j2td3/I6OXdYVHmuo8aagKc0N022bpnW
v6p7cp47jZ4w+aUS5kd95DbrbXqtpvyqCOuHvlTuehi+SZ58r6oumKmym9t0EUvNVYrsx4DXlvX1
fsj5EEKgyqyfCnTgbGiTPQyZbnDMePsg8RpQUe2npFIeVF5gCyV2XhaeB1G/W5X03AIu/hdf8rFi
/vax6jInTlGRxSPn/N5R8NMZsZViNUtTHqsuKCGlskAp49+/uv+CuP8fZhmOz/pL0eG/Sf3gp/X7
d0Ip/1F+/VJnX37OG7CVf4/bZek34MnMdXIqZPyZzM5f4vb347+ko3RCLZpBUr6sP+N2+TedSjQZ
A1k9KtJHSP9H0kCxftMJdSHRcsY0SNb+W7rfh5X8aT3I0lHwRkKT6VLiPVnmfPCzFe0m5jnqMU5A
C6TzA/1laHsacy54Tdmu9b8wZxxVfv04SzyOIiIMSR4FnvqXj9OqXE02RiKpxKgfd2vMvopGR+Mu
WOjmYgrqNPqLWWd0j1by8nWAW3RMgMjzdctpHwmrumSOhepmDgV5S4iM0wGcoTW1+YM6qbrkpiNE
TbQ0rOo8qGPVOFV9yB1MIMuczNIKstc64pZFnFAFgAwJbnvWmWRnKl9q6CSW8+qDlvZVa0t9rjwU
et/crKWauRYI6DZJeQM65oiOJC1IZvYR7Vdao7NJYIZem6CgIDcGFgBRmFYjH1/LljMWjAFZkMA7
2luM9AM9h7rkiBKYRBAN1YoMIW0GImooo1K5km4IhkOSAoJ9Xzav8Eor8Kpt/pjURp/TXw3cxoFN
1R4li+7g/c2qzNTY1IFOmBGD8aQRBdwfOeMvOl31+/iZtI6GZG66K/629tpHc5gouTDCIMMIhAyh
I6BZdx9EQqQsRKB4BhpQJNuDUZBedGHftI1jtkL3SVbBFqO0WjauqAGdtTXI0rDmwGFsjiIuy2eS
qejJHtPvr/I2rwqmd6SJp0K7xm/UDTDz1A2APAfgFoQniSU9LAIWEMFFbdBcY5emh3xRaMfslqka
HWXKTMEeDYA+wbLqE/3xC4hlVm0LTanfrGfTxBmzXkwNanjd1qi8CYb+GcAAA0zVCHIAqqlwEAJz
JfFA+KY9/YMbmI5lnL/m/UKb5GTRyANEYlo1p1IHSFwcnOUXVdR6SDf7avpz1+1pgBgrXbJAw9BY
bMm2cf8qHV/6ERrhCEsAfnPVM3ebQq3WBMuAm9pIHPxGtf+RtfD5PVUeoYvKi1HemUxmW47cm/r3
BDAhWkHlBjYykYfMFVPwnBC35gHItdgPHCnIXn1UFwBntrylMieVMRtlryyM5XOSwiax41WnObNv
ehFCb2dkia1OG12SdGhZqE1CzUJKSy231GGZCF/NXDdSF97lMB6rjj46qOEp32waI6BamBuFqJVM
OJ2U0D6fQGhiHBRQtbUvKauKfm2h0sgPNB6QxcAw7VdzsVToIR3goWMyqC+8eVcO3JeQQYwQ261g
aEwqUDEULX15syYy2vZiluxmLoM523XpQj1LB8OTJcJ8uxE22tgBuFsCreTlKPmyBUqLUy2q3pgu
FC8UxSwu0PdakB/Cal4JvwUIepBOvu/KPO2OFFNxYmLMao4EQTZ+aWHjUsgRkwaEM5DQzyhPQ5uW
pzbuEffODKi1e6L8WFAvGS95izSnv7b90AR7KmXayUIN6Bn+Vgtwc60Zk9SybvxWprs+OtOMVMll
3AYIN82K1i91snRKbGXYaSlU9VL/vOtCjwwxuhD3YF62DwZzv89tOdePiYXeN6Sgcr5pVqkxPtmh
qMQMgGJUv8cB/wVO+r79UT+N/Y8fI9m5/wkpucOXHsfDf5ySe86qphfuKM//+NllG3/+5h8JN9n4
TVEpzZOzN00cFr7xj4SbrP5GivevdQDc3B+OWzBBNnAesQ4Qh6iJBjn9Pz23gF4aiXnlcNySSNr/
30u58X5/4011RNeOIBnmh0TIbuI0/tabAqRpNXUX27MoqjUeTN4sf4PC464CTP+8pUictSBj29ws
vNhQ+2iHz/qKqJXC8W0aLL9uTPHjusTpd7gnw7NVyPHbjBIlIyI6otRSW5eAF1NAvw5pq/Q25n18
ypCc6fBtck/sXO+XemomEDjWkN4aw6D3uDb0b3oeIxUlIFVUqWqB1TNKUFS9s4zotpeq2j9oSgn1
a6XHZJkgvmkYmefaUpov2sJVxA10FWdpLQE9UYVoADZ6wk/oN417j6Z5cMjbriNPJJs/3q9liA2o
qz0CT6bHaFvrgILfHzaNP60A9B8aoxOeOyCIEWmUgnc1J0X14mRinAn9ooZ9lu0XY0SPZDeMFaWy
fk6/i5PEzTUz7OyKedmPSqsXTAswPzwUAsBAgZQSusl7d8nnfBAcNS822McdHhVXbNfM1z3uRa/f
wWOtnsdKbj9lWhN/klZpxanihyH+6Xut3eS43S+musQnK5doh1UTNbcrrZ5QhEwgiwHjozicAe1s
m/WUZxMzNnNdd6+S3MTM8Mrx87gaFRAMGh3DjUZOiu4z2bpY7IpHbV4KNDOrWf0AljO9LYVcMobf
K1NLUR9iXYsD/Zy3ohEOCHfd0nUeniUpFl7nuGCYcx+sqEBW3YstU0GBq4pPxrBSgqGa38Ln+qzR
UPk923INcSqUuu9XnYEy4oVPIqSB67qkO6kYdbk3asiI2rSjmNWZ1U0Vm/S7WRwtoOIiU52Situ6
TvGnZSqUCeY2ZZ6EBKFLfns7J/H7FNCMdqaWXtcsNy8oKzUfEXARP3Zpur1AoNRvImR1xox5iVqo
xYd5pwlhikUByZmjMk6bhAfpWCDrUclMOphmgFfsoy7fZ2cTkOe11n5+4aB4n+UoamxkVLysWZF9
mk3m39MYfU8GRKEaD+yHGkYqPq7A60px1X7SAcTTey5sF62VkltVTMnnnVm/YOk3OhdG9iYt9ww8
7n1xIf1WXJSyzx5KibTYljWKTciWBWrKzMOoIZvcIfJxTpBzD4aKOf7SSplVyWuEAEreb16M+gkc
PJUdeWKOczL6WyprAkDZUiSl2n+0aEV0MhiRF0XeqrfSqterPm7pJSb18D0GRBnoxTo7A1zDMCuy
4nKA/xN7U9QP5Ya4tL0Leukv5ZjkTlL2M+mSpJ86txL7hsnAgZ5+VN64+Zmh7eKIp2BNJnjvGH8/
mnJ8GZLBuE6FyslcYuwtozniJKzINVCyKp5QUGjOVDSpO7bTWjyLqdx8TAiVn9IplR/GahnOvc4M
4YaiEfrVRfvS9DGqZHm8jOjU7FMEllI4hA2Gi5Zl0wF+l+7Qm6EJcejV/dbMcneb9nK6a429fuyK
mY7MqdDDBDsTVbEo4eGZ6NTETv+iQTM76WkSvygbGo2JphbAm6sl/Mnn3H4/ZP3cd/B+2Pnr2evd
fOOqqBYSb3Cg+zWD1cbaINWpVJxVKSk/IPNlMosEdrsEP951wSjFZ+BkujPrClKMtTR/bGkrDgwE
gD9qeYZCpDDOQUyT5yt0lmu7wLPuBV1+qnIj/ygOeXFWSHT5ed3u0ap1TEMZLYlIq2qs4J/fi6pz
iv3pIGnqVH5IHdG4QG1KJWPzy8mO4yXZIKVtzxN9Sa9mrWI1M+Sa3tZ9nz6nxzPsh25FmeD96R7P
GRw7u+949unxLRBh6WHGEHgIGbx+lAl379SVXuxizcXbilu6zEpGSnzrJDGwEi0bCAH52uWNCQ1h
18aTinRUiV40C2Q/lspwLJrpWD7ZsZDSY0nBmGk+dscyo9DGiqME0pynYxkmGwsSAzadBmlcLkzo
IqN7LNw2S4XLJqLDLYw092ajcaNfJG9dAEDqd6uTMcxyi0FkMAN9Cwk6qA6nuquAJe+j6MUtmHDm
qxYEriBoAvBIIg2cOzs6ybNoEg3EkWyjPtfYfbq93Fovz6n4ucjO+f4FtryG3B7HjC5/zJWPKJ+j
EP8G/1NYCfyxkaPiQLp1qkuVPtb9l3p96ZTaW6tIbu7z9asFllVhuIYGqhZY4PZRAoU0IXuJ4FX2
anHYI1xfcarIVLR3dX6oc61fqIb1CQRFC70j41lfem/M7hkOAwCA75xmMLFeFju5lkVF5R98c/kM
p/Ux+doaITrLNvPHaBdX/rx/EspX4J2qeCuAtqNfkVV+bH0z5XD7arBklux+snxzu8DRZJy2sssD
wNllPkqtCKBbHu1RZvo6ig0jGBwdkaPW6Cc360NRTCyjTG3JpInyS13P12pe7XzRTnOnnLFd3jHe
mdSFA3WSoetHDVmLdFhPjMCQdugNS+VIJIzw7ApZcMdlEcPWTEcmj+PWqyeeiWJKd8JBlMyhlwYE
JxLhQE0KVpMXWzYEaovqtep3ZKEsBgm3jRH2ev1oafPdVO7uQKw1JomAcJfkm5l6sejQyFHU0LKj
JvZJV8j8ZbLyti/LR7GWv3EGdIl6vsu7lbloGlVr6019/dJRk1y74bzQ+luNzWlpJ81kCvujNIVr
3VxLtcfaZeK9IjL0irl56tQJFcQ6XKunPfHhsKrq133iWLEtJ9oGwPHkjgSWZwKLAqjCohK5omep
7UsNokVO4ZjIW++hOa1hy6k0aR3z5maV0XucK96IyMcV5c1bP4006m1XsVkDlDzu8t1CC2fzlpq2
wWkTwkUqJwdYBxjT2ngqOZSZ8GKq02p8GVB0lVVnM78qxjOQGJk6sancNYs/598apPAEWjaNll2f
QzrPYZLaez2ScUYCR0vsoUruazjhNM0VRg+lidEKidbvoBRe95bArNvccaqdJX9oG59VJrZZJPef
aHSNy8+c3l8hdvpCfMj+XQfxUwK9Hz3FivSRET9pCqQbaoKFjIz8KaOjfzSOUkM3z9DSertjYqll
zjVhpCSBrv8p3W7IWMqvqWw6CZM8ZYK0VxYhd28jSmIzTVvL7JScCsX4ulseB3YmIkd7lO4R7fam
TneM/ruRgIa6KC+bdCvIf/Vf+uxgh34HirD/oGyFkrED+dCp57tBdmX5Vsr7pe2u7EBtGMPG+mwV
Zzm7n2mOUZanHnE5ws1Qzh/NqrhTxNKdEKzMFbg4TBXRU+IgsAHN0Ns1l0BEZUpXQy5FyXpfWeB4
eKiwRApH5NlAT1ZGw0bye6LPvRs8Q3lty6uqVYE4vY17w1+Sumk+J5TZd/o2G8RuFwbBYdtxvYNn
jg8GheeZZZIAbMoOzd7uZCImo5FQQEQpTZ61/mYBM8ulj32f2qqS2EL11pa7k5bEvXmE5oo3zpO7
78UHhQSNNntZu7pSmT6g6OdlTMF+TxAxSdIzNShhkMLauqpgeEqSK5xU2rBPjnBFslOTPiBqnfQL
jxm1VUJyYAeLjs6ocWesn4C52bkmRJtohhQqUGILl2yx1eVNJZNojH4rRmPdeXL6pcs/i6OH1Kn3
z13rr4ipd9fKOU81ZNM0dNqKfqnL0DvcJorUlOe1iVlIZKygtZL1KiHmdjTV0kpDg1Qtj/V9r24V
eC9DnD+D47GIZ2iDgoV+GRFEPjHPTHDRxKWhUQ3l4cEytQLhPSjYjvigOCIFQx4RTxz0/CxWG/sO
ySz6eqXmfkRoJBzrQT2li4i+LEodRFc5TWQkjO3GQtiuLfrNLZL8ARv9oa3I4+5HVJwy7LqMfmbA
NJno0Ui30yY+tuU5G7LIzGKOIDDPleKH0XxtWq9RvGJGsq3YXZDDhjvhJE70Wh9IDpF9FYexWA02
RP5QqTZ/ltOwbFN6YXekl3So+eRy9uUqFn3l7+2zYW12QmFbvAjVdNGZ6qQBXfmY9w/CgrhlSl4G
aDT9qoj7XMbqMdmqM4fbHzK1QeVDKSd07lIM1trJKzglWowdps8TXR3duViMKyNznkLWkbShO409
U8yKEArlHukWXRZz/TLy7RgjArnjdjJj+gGG73uGOxZuKPZW6Rg1WvxQGy+ceNCDkjx5h8Ey6wyb
9mElorrWjefdNJ4k8nHlrthzOth6/twgaTvv8ee0ac8KTIvuTd8/GNvgFJbsiGS44CmL/yKD/wvS
gLVIGz1ZDUUyLIYc/q7PZychWvZaN59zYyF02FESa0sqgtNnYqH9UkB2DvZ6zbxlSFo8Ph0BMvlI
P2kJAN83xr+Vwvp/GVL5ucb0f4IfzfVL9WP4H5DgsgxmRY6J63+c4HpCg/RLMf3ZVfa/3YyWwmmk
z+zhaK5rfs56/eXt/sx6qb/RJkaDhWz8Oa7yZ9ZL+e29LEzeHDXQ94r7H1kvWWP45SjtiBp/o5OO
+kvSi78CdnZUssh36eZR5PpzyOePMxL1Pb6K/xwnSKHrb84ZRP80kZi0ZP/S3EpMohrZnCuXPMrO
3Wm4Mr8d0qEKn8U2L/Lp+F/1al51z2AC20cHLdxO0lPPafo+fsiusx979YXp4jD2Vh9VhHvOTyfZ
6d3hlN8VX8rocJYWqXW7jZjrOude4q6+7qD55hSu7OqefkIrwJtD1Zn48+rKQesWj/FJBs63nlNn
c7qwOw+e6kDjOwOnioQQf+kyCh320eaNvhiopy4ogtzdPMFvQv3UPiUnxZXc4joE2WpPF8kFTO23
PnXsa3KdUaTwFXcM0VS4HGgBdC3vSHeH3VU+Gfd60F23S+rqkerup/KaRXPY+lXI0IPPWEk4ncxT
8xDfhGv5VJysa3Opwu4g+XmZI3Gf8AY84aIFhgM0DhqMYVeX9B7xnJjxdcKel/hGysZev4L/i0B6
eDlvS3er/SPyBjf2nxGQcKRAdzNP9uI33eG5+m2ov1+G6kkh7+B2AbMRIUry0eB74g218BNqlgEN
TA5S5eEU1G7qw4KOdk8J+vPkSkEf6p/6M2P4vuLornIq7gxv8Y2giKRgudXhzG8tj9VD6u+B9TBl
9hABXXxYXMMpgupEAqIImMdx6mBzZwduup2f0lN+Mn3lTToVt+K7/M36TKTEdQxub0/PTuIsLmGl
M3vaabhbfP2+iVQ/tpHtDtpQ9Cs3Dac74yG+3+42t3NFX3SJaOzO1e/zR/Gu+r5/IJg6GN3keGS7
I6i6im7vaVflal2GqHhqX5B2idY30R8dLTLcijfJbul5DuQwDzSYjKMneYWfX9SL5pZBDBgEZSTV
zp6MG+28fBoJ3QCJWX8vbvUpc5keDigVvaphe2I24pXZRBe0BhdreuO3jD9vrhiqj9VZiaYQx7VJ
jnlVH6UbKzGIvcwvvY59IvKz79O5fJFuGScyQO12/gDDKOCIrZ/UQPCz++Ipv+R38qm80y/N2XzM
LwY7oL/Lo/RUnxCfPv9ksf6T9AjKOP9gqx9F5J96FJYG8TW96aTL5iweSJLVH120rp0hnGzDbrmG
3n17Y6DFN9iVZdRGu6t60Iic0RWeYQzYg1d9IcXplA5xvUtJ2cMjOoX9Ac13f7IXh7ylZ5l2Fkpu
H7HD/CKUIEXa+bfMMzxWkZO6nSO5im/4HO75vhVW+XhWk1MVFA7oGAdNIQdCUrCGzYN2BkrkgR4O
kiALMqTA7dI4wSMffuxfq5c5HM9wIF6g+a9hFmz3bUg7kkMOej4/UthyhA8ICPCzMYw/pb4elWc1
KpzYbV7MT8lFjqRrklEt9LSLfs+CjJJIft4ftUcG9fz5ZFwqI0yi+ZTcoUZ9jf3BV++1QGluJq+O
7cTJbemyBogDsLzXYz/4s4MOKj9/IxnvfPlU2t8AfnrogdvE/u7giSdKVPb3t5zfX1z2JK+NHcCN
zmYjrw3ac4i003KHXHiQY1jNK1pTgEQ1f4YOZUvu4nHiczK/RloktFiPwjl5ZcW5rfNFt8Uoc3YH
GiwX9x0bfqcGfCkX4Vzf7T5hlAdDypvO1q10NP4PUSp/9E3PfFQNuwyAu7L05IBysZu5oJe90qsd
pssi4X47HZ9bXravyb2ObHptJ3xk7jV+6rEFoi5sPDUgpPNWlyKlg1zGdXQyt3R0r3cXR3Wkc+GJ
jmJnfuEv9mL3gFEnXM3gIYVoT/ZbgkeYXay+vbp1pLkwZhmRi3Je1YXiYxfmMI2MT4nbs/zoEODd
aQyKBDyQwDLOuTUoS278aERAqGw5EMKWN0lP7UviTs4/30ZEZUfq7a95xr+6zF9ScouBiBzVUfHS
efplx5VB+AmopbsdfRTsC5Mb3v3eNR3ugEeJaMhdyjdB+yIPZ+GngvsEkcefPI0/Ii5sf0Ciyt+8
yv5eO8jR242dOnEw8yQNlzP3aQun88Q2HP3ZP7Ysxyp3dT+bgR7MPq4Ztm3uM4+OVxy83i8X+1g2
h5PkL9zE4wpxrjO/rQecMSPzFGOoet/ElMceMhG2+Hk6ldHxhkOos8ZEp7qufsefUoxm5w38M3k9
EJgAcK6NWsb7D4ovx3oeQgbR+X/gQVHxyFha1EHOQw/Ok/mYPFqclZs93rzzpChnsYzu7zeSEyjQ
0osxSF3TLd2dVclBNFAvMAwcVDQ/TNydzPLRuRmW1pWHhhNXfKwXd87e8Jsv+TPvz3OVbeQAPN0T
g9GnLOJJbuVl/KM7RBUn3o/HzZoSbuULA4FexyVtb3wtTuuyAb+KTIM8xYmdvgznjrVDWsCF5uSU
ruDoUcX3DJUN27n6NV+nxTK1fDCvEphfpMwDKkTEKix0F7Frd2PjbM5BHT7+7nhmYLn4MhOfocuQ
DhscI3L3bASAruxGNl1ER7R/LOXGs/g9yW34kJp7qCC83qEb7MZuHB23c4RKoz+dUTf0+SU+KA54
QLxCsI+l14THw6uj/SOq46eNx4GQvG/y3RNPBHHQ3qXRcOqOherqgXB/fNOGu4U1NsBgASd+H5Re
7zzBmeUeNhZc7byRNLKR8bBTrELBnj2eBROSXDRDje8PGbFZgjpaZ/ADIhENuJGdBcvlhPJ5DPRQ
D0e8MrqCnhUKZ2zQWbgt4RBurOPjs1SivGOPJG7upe8LU8JVLFxo7rRBT0NNBP+dT5M9g513LIn6
DtsUlsdKxrqgLuulGI/Y64ORR0zc4VCydAZv/7h/TKPjlOqmAeYK6UxskIGrN1jfakALTcnKE/HK
3VcICFHv07PLT9IAmXV28bFSs6sZwJb2mX32w9hZzlYEZDI4tsPIS6BL2uir4Q5gb7opoS4m2hHC
NBq/qZhh6+6wVWUw8UhllvRxq2gduTVPlOlkPsJgVck8S7J8HnvREx/Ml+VBvWLT+K5pY7pU7vG8
Wy6G3FxI+OvybnbhosGC1YsdYiQfbTW7DsrjeTgZr9m4/waLYAYL38tylfjtw/Ar/E4bTeyEGFtE
U5Ez4yjYF4TRYmBetG8621d82AITF0OV2G2/IKODWWv4nclrPrACiPoRQMbwkPviuxHZhMcnW7bh
y3xT9MY4oOqcPiQB77a+xX2C68IQmJ7l0hbD+5Y85NHnwbriSXm3beL7Cl99CYt1eJ5jt27oeL1b
mTpgpzoK8WfLrVNmRiKaRSJgNRmXd2Y7dsl+euiEpDxGwp3D63Ep811KbIGwrI025GP6vbkej7o7
ISvilDwGrCd/33oWIbkZ5M8xIXZ7XwUdgUrqKtgnTuHnXb/U99XD9mMNj0BhJLLJCFf6EMvBVo8D
iZdZV6uy5zOnEq9kHxeX5ETJP/epwrjNqfbBh52ouQXldgfDPb1nNOEyXIYfKdHy5lsBjFaHIIiU
9AslwiALuRafbJBDH7vPArNTdwk6Z7Uz6OWzXdoM0xB1t34W0sjHq4hG3JwjRWZXTk9UdIRdAueT
zkmPf3y0iL8LTsKZwXJa74hb0EZza3+7TNf1TndyHyYooHErGAnUVrL39sDby1DTMy+OlNixrm2o
BGgYErIXjhi1Z+0aP5M8HvmD+GS8dPoLaW79jkDMS+kftqvA5CihBWRnOQXYGY8FzrCnP88Yk2g8
x1HzwvNloZDeuEegKqjP8m0RkAuysxc1konglM/MWT6rtyzg8fDa/CnhcvRP2Q/Qfmf9VgWAnPwK
fXnyx5T4neSBgrRHyifARRJmHnGotNualwSC13GfqAg5CT+OOS9VTmlTyXYhyY8hxQ1bC/iB3TmD
fSM2/VKTWLfHzSvusrsEnUBn8pVg8Slp8P0Du1C7EJXdLLI+a5qd8msf5aeYuhXrhD80z7yYmO/4
ekFx+mhZaFBwWckmz7CJjnOY9f69WbwhkwNf1PUsfCY8ZQEKw10cDq5pJ89kbuUoo+0kSP3GQXH+
EylX9xvaWnb8bXEXf/W+kGHEKPS2aZvsRK7RcAxPtXVbZ3UNbsvaZQLS3twjDGWqwlbfo0ZGH/gI
BhUqAKGcuTheUjYJZB9GKD/djqT624BZHem6bOyF1s1n+VsVZVHvpddd89e3ze+9mI87olsg7SvH
r45PKHl/mW1r8klchW3R6B8KD7Kv++DEuYyRODkf7OR7+VhetyRQ/QbndoR1BEGYtZg13YYcRC+G
x2rHrCd+7lUu0wV8luhLvIbkfYDP4Ytj7Tpf6HPE0XLxzrFpEAfj3+MLyIlCj2D7WNz7aXde3vLg
iGePx3UcQUabIzQfsuGiW0d8FbBRuj2fYCnaPS77uCgMip1jgGQedI5BIjrnIICMNv9deGQjftHA
/oMGIpI+ojrhnDs4NQ6jCBWiKIBPLYikuA8eOsfQgPQ7F0sCngtpnRgjf4SDcG0JdXPP9LvnBuNv
RWUA5v9dBgDoFK/E/TrrvcYNqKF1Yh09dxHPC6fEqMyH3ac7EKNs4ntzbw7MsOW0gSMNjvzLGKSH
GfaOp8wRAKNMWHA3k9V/G4gYBb/lg3JvwbcQuNj8AhdMIOWnkXjKrnl0xNiMrWS+bHMCUd2Vm6H6
4bU/OGrjYY7jokBU8c/jb+Y0/kH4ffz8p2MsNdSs2ppWuhCkEmlWu1OTWMKve9+JUzwozxs+pKYA
hCc3+GANJzuTCyJzhE2jj5LwCYVz4rMjzN3dJCxvR7y1RtLhF4IUA0d+ilwSkam938cv8SW+9HfW
fR8xth1BIyLDYRGxDg45JoLq5aSRMxo+lM+bl4RjFBPvIQ+MxWbM8UjUhNVpuJT+fAYlzL+M5h1O
4zKe0QLHIk6++TQfxzaucH5dX1f7ZuCEqmB4odR2P1zyp+HH4Qak58O/VSRvCk8LJbvBBQwPxnm1
v81sbmgk76bKsqlt4/qx83g7leWculrIBOTOXzOriQkueXHu0jB+HCoPv4Jg9VnAGlLlO0GAIfAl
f+S2I0Y792seHoklknSHS9k5WC6EqHy+Q+bE2Xwq55wzhiNo9Q+nRAOav7iYCV5zxGjxw+of0Y1G
ooGo2ZY/7O4RGxzpO9lr/QFDdjwIfGkgBLrfuPv77aDxQ1DYYab4RgbciIp3bqL9VCsPg852txtS
WTMWHclLImks+erkdTCRIGJ29IlbxwwwU+jNH4SHnY2meKunnCgdRhpeew5xzMGGvaTsGuScszIf
FTGc/0r80/tHHAlAjwjxiLE5LXAPFAscbby3bu1FfM0fqHplIqFeflnY3ocRgU2WOE5FEIYOOkIh
LMHePdbkwp97jlpnGq78FxqNnSnqbYYKsRHlw6o76ak/DEh4HG05XLNnF75HAnObDXh/hIgT8c8R
4ileh54IJJxT6YHyc47AcOXBTRGuFVvCVDyXjkUgLCOTQ1DXKnfHoQQZZUzqYbmwY3fxt/Ka3BZ3
xSYdKQeQRViqknj2n+9WBsj+wW79ZRCClhGtKFPTuMQ/pHv1ZFHsJE4m3nsRH/cnvbDh7Pq7ewSy
JqbxCC0lv75BKyHLPH7SouxJuzVnsmoP+7fyjp+/MV/pKyE+3jNPsDj99D4mf3xED/ENCtwT5bKz
FCin/a0hvwld19k9mSzn5meRTmA43nGAJozhaBzNhMQc4vw+3O5LYg391p+Nl/1Efs8dIpymV5wa
lkh2V90NHDEvn3COmH5XvBYYvN3zapIu8k3+NJ6qO7wQAa2ML4v9iSRnR2pCD4fIejATd/mGjkMX
dT4SRGfrvoyw71hx0udk3pR7+TqcjYijt3cc8PPA+r0t6v9bWee/4ewQrWs/LcO/mx56pRH5f9lf
6uLnssz77/xeklG03xggMij+miDG3if1/2hEVlQAYiKTFpSGabui8fgvjciK/Bs4CmbnqKYr6Mpp
/NWfE0QSfc1UeCwdmUCKSf8edkR/rz//Nb/EjLCoMEBk6ZDOoI8o5i/5Wr2g7ytFPgt8fnECB/th
VPTp1mar6k4tvaN6ty9IhRsSwq7lfob7fpPLnpipEjGDEIiJZuaEPgDG3ujNVGH20fVgFQp9e7q6
orqRd7QBrDKaEOrKRCKNoLM4kTyvKPIPCDIwuEDJUR46qidFQchTx6VjMQbCoL1ypmGK5I+MPrWv
pKNwXXbjA1gjzo5zJqBLredvMcDae3mU6tdCoOuimRQCvl3vb9OSiSdD/7/snVlv3UaXtf/Kh75u
GmQVi2TdnlnSkazJtqwbQo5szvPMX/89lO28kpxYSDca6AbeAAECOxIPeUjWrr3XetaQHVXfJhmB
0FMv17pHRm1lYXPvlqQXXEzkHNX7xuvOfaDBrtOexrr/Wkl+AD3mdWBCvYys+VGKziCpkl2EHEgA
sOt7Ed2JLrpxQlpvimU7zfZqak7s8CR58C1xrozxUhX5g+9U94iMv9R1fgpafpsySh/88lgQ/xAN
5aUbOJfgwS6znMJXoUwdfOt2nEBUOeXe8beDe5l78U1Ylze4iOhg5AyuyZEOImtVTda2qYOzJB0v
B+8ujnB9ouyqa96voz46zXgEIbAhqhmnS2HcV63TrRqRXbVNcKOnGnyviu/bsbpWbfbJ8eZjmLg4
Rf3PYOE+DQ1vEKvdk7r5QfUogDreimV+hVB95zqkheYB3HC3+Nxk22GU3CSG/74HurbKjHg1mJ9l
egyqr+OEGAB7dlIV16JgHF9mwZlb6N2YtTTiA6QvFnsUN/LOQysja9Rh/SPO3mD3V9eHqvHei4oj
eizZ7hQfAi8mb0KhHUk2bfweaQ+YPkQ9alvV/gN5ro+5S1eyvTKAk8do3aaZaX+yDqyDEpcdiBWj
3s3zZwykXjh+DK1ZrVpJ62UybjJTPJSFOCTyvU0iElLueq91um8Mk76r294ZqbGrjXnXBMUH5d8W
cm/b6XVtEdnbjftOxHuDEieMLiMjwPhKB1SQtT4Q292qi7b3LkROkV18nJtPft6d2HV9P7v+pszU
wS6TbRE451M/n7qZfR/VAdkuCTv09P1kWOjcCo5UOfWmaps1Kp0TI7lveuvUL/uDKqlMTFKXJ+5O
i3Tf3ttXQpxrG4GON1qnWRneK/HAHXQ2180OWtrnRHyOvWsr5HtiT+mTp5L1w7fISK/MZLhZgvwG
LwSSXq3MUZ64+V1uMCfLHXVmg3rwyvYoB30au+UHbH2bpkWt754TvoMFrtvV1rXu+k9W7O7s4dyT
5yihAZCwOXKnvZ7GY0dIS+18JKL71AzSHZD2rU2ChZvLvYjaLU6ze51iywITfjWlw427PHyhp2+J
Nam6a7v6inQMMw56JuKTVLwbWwaHBckr3olTVzuibpcUk51T6vPC0eMqOdTFIicbcYuF5LXk+K3Y
oabJyiFFQxn1Heqaw0S6JmEo+P/Lo5FQ+luGvupLdWY4V31QcRnEvtCMcYZgO9A9IFxwyvsDEbYQ
4u4nW102LaFcpHVhejM/+lV/IbX5CZv4H5aHBLKMhu2c1xQp7ZYAD+SmEecc7NumZIxbHphThcnO
7o2PTYu7TeBECGKMhrWtP5javJSaXpZBmgOh9TlRAi1zPivdjdaXyZv2o8NmA+/aXO8rbt8a2Lmb
9B+FSZeirv1voT+vtTkTYVGQ6xInsBBiBnOBf1bm+WOJ4J8XOkJjr1MHLACnNbRIJxxunNQj4dez
+q1p2dE6KVONUriEXmSW94hl6qMdxuV5jQl13bjmGbC099KYj9UUaDRXRnw2GT3ER5+nFdN8uCdK
9zHsoBJYTCWJfV5hbIzJNoO+7yyaRRKFasc9ZPzoqnSY77WW+Jzk802rQMMX/UWTpuFZFdbGlnhQ
84A9tD+2pVBrZ7KzC5uV51plDa2dSVoXwrzz461qfFKxXYonEu6C6EMYOBTBTZBy71bW3ovcXaPP
Bx09gG+lC11m86mwkIsGzcF3CT/IGngIU/HByIDDpExNkqw9y/dG4qn3cZ6ctGOCDzUImGoTF7YR
Ps3b1NQHPRLAUsDur4LoE+98imkwhP5m7kguSU0U9LGHB6L/UNiw48La/VBHFQhtvixyOiZkRN0x
yy+jDKCFiHx7LZWF6D8bT3tRPAKu/GPu5G1Y92d5PGBhDJKDl5vvbaMJV5Zl3pVO6T+UtcukBe9G
G/F0jKc5ndAE2WkA7qNAhkjEURlsUg0Fs815QIau/lR3slqTCDOuBouZhxnDnxrbE0PGAdTO8RyN
syvCO/Ka1ybRc3WM8oluUIb8K4+NRzMR26wnoNNg2J9XmCcDOe2mdkazpaCplLRbdRWsnBTsfj/f
mZ38ZkwV0jNLN6s2TtCtgtODHVZ3q260j2hfjknq3+K3uE8G/0qX4UWf6zugmw+DFpdoXHbSbh/D
8aQS10ExsG3SxrFlUbodKjvfx6ZpbKTqzdMhNLyVKMxoPxROvgpLJzsasWGt4qQjrGEcGPvp9Eam
AZnjQ0Wme9pc1P1c7e2GKHZ/uWIpupq10Km/K1KrO29Dj2d6aj/mlS03vZ36xywOJSYdNzhGYYJ5
gvW794LyDnw5Czxssa8omN2dB9YHgk/tbNISZXCio/bUbcPH3AEqo5P56LjKJzKehmNsZf0JyQnJ
MWyc5CJzJhOMMpgWr4YkZDath96WNlRXH0RWl5g2ucqeS7U0a/y13gg5yW72g0PzXhpybXZ3JakX
kX0MVGmsM+1fSnfI1jIwTykvFO8p79Zo9fsmrU9GXiN4hQ91066Ksa1XyH0uguSLLrQDRCjotkJN
F95QEUlDc28wSICAnYk73UdpV2a3ZpKfTla88UK/XvdVH7JpzG+qMTzOeWzxYmuBtMZ1eeqozoPY
H6MRbQ2JkN9rxvPWG9NLr17enlXiIJ1vNR08a8qvMoCriZanpanYCEERH8LyrjWMYCeR/ZuxcT3j
6vugUUUjENVlbLKmDbT47ABREaL1zVC1dOGzlD5BJT/lpetu+8b49p/oLKVl9JLhu3RvjL5FUUqf
2TNa4KwGQUEENiSBjR+8nM5FLb5EpAiLXjx2FJp2yU46yr9bNv7RPutvAQwvtHH/1xyg360o7Hf+
XiC3gVFTgF+7fUi+NmGUvUA3/PnzPxRx0nrnoXgEkwBlTD/DPiIJfQKvwX305GLnZML+QxEn3Xf4
k11SwNmFLVA2WPE/t1/8lcQtw+bLxA3KL/wnirhXikwXLZyyFyeox05PKmLEX7YZhannwlBpcRVk
32L7w2jWxKU0G1Bx6xGddFEHa6yUazelg8NMOcfF8uzK/YVQ5zWC7ZdP8MqGihsuoZ7gE5CCiUB1
XDUEyxTAi4bz6UQB+/Kqq6i7Z7O2XtJOtfH49AH+B+7k/45c9H9hX8FCMfX39/jqIawfohcQ9OUH
vt/UynznCWG5LsZmvdzWfGnfZZ78Db0GimicXAtE1OZvfso8yaNf+hALylTDPzBpnv24qZF50kjg
Zgbj/L0Z8N+5qSVPDAhNJXBkuxaMklfSFWUoKsp0QlwXet1uco2KUiCVQL089zhXBhVYDPg6iUca
bqGe70UImsyc4FlKOdgnz67bX9zh9isO09PHEXwKC7C6twB0Xj5jqswHg3Y+s61y7josSp2G2dy1
4zYtOhR/Y+Q/LOtwSCOiz9ZzCSihKsnuAp+Hag5r8z2GJfvSq8ovTkTeJUQGeeNPWOOoggf7o0WG
3doIbOOzrNHEr+oa2Ou6TuyU7F2w4B9FYBPy5PbGfnJbACdTZFBcxs7S42gDX2NFY2GZZoW8xY+H
Nat6RPoXq7SN/bugj9CG9rp23f5ryp7LXkGrwaUqnGH6ZkmXnMA8yUa05Xpy7qe61ey+Tda331/I
Jxrjs1bR04VEWAzARnEA2DMvL6TXzmlsYOzeVG63tTKxFQN24REQyoAnrTX88z57tEpi0dN+K5v7
PMPvGF5XPXhDM9gV7o3PHt7dRSXGtJj6LKWk6/CU8cdR06z9JNp4Fr5A2zvYhXH++4+/3HW/fHq5
ePuB6RP89uo2mOFaFEHc8OmTPsI916ChSX4uzH+rcV5+y+ujLPAfVhRA0PD/X14jy52jMENlv3Gn
HBGv4itl89plZChlbPOBy6RVVLzR+BbLS/rFUbkV0IKBKtLKVI5c+uLPplWBrJu4dFrGBnmVbUs7
M49DNi0+58gcH5SI5VceWhJjtBUUV3YGgg8Ovhn+URYZzbFoKo4pXUf0wiYOFFgBxtGMRfwprqzk
QzgR8VKBLWNrOSkmil5gv3Vrsb7/cgK8zWCAerBB1FOX8tkJ8CKZ1RQk9QZawbip5YDINunJwJwZ
HYnYKXbsQ1Di9D6CHLNLd9EkeebM0l0XljeeqCZE3mSQdTsiPl21omwOODmSTQbqfD8B6lNOA/GT
/kC2oMMyRPLnVmEM7wfg3nunNK/becrfJ3GQbzoVtm+c4Es1LP1fZZoLKwoYnL3Q75bzf3Z+qjfA
uXb04eLepiqvsasvPddA2N8giTHZnN9KcfvlrccRhW2Bh8VW7P5CM04TowAVwBFpoN1OFb7MqRvE
JjGwYDfyLZvTLzcgR1sA7CCtSMtgFXl5fkWSQLmxa3AnpkNYnlq8VRHJnHZkkFwn6XdNGZGVl+bB
8RJ7E43f3ni4f3nulMnSZXG2oIe0eP1u6nyjBlAQVJvA0QGpARn6wI6w69Sl0+E3iqHnJBAT5bUL
w6jS60JWvGmUW67bNqUhmczN0ew1Q2oXSKNsb0FsTls7DvXaSFoyakKbrMUkR3qFtYeAihCRbO6Q
1tqAhAtSoPnZeGV7MYZc6AT0cmmahaBMt0Ovg+smNrzbPuzYcmEo3rox28BZ8w5VY0i7rm294gP3
JIKkGhHTaMNWTWV8NvLZPkZh1Z1aRclMlYDQ7QjS6Ltc+3+gCPu/tp1YJid/X2Wtp7LumueTm+X/
/zG4wUrDzYzFn8qcboriCfteZDGdocJiBuNZygZ/7HEz/tw5qHeOhjvM7mDZP+D4+7PIYtyDNcc2
+SmqMAY4/8hL8/qVz9yG49om7xNLsE1YSsDnb5RC273V+BESmn6miZ/qobIASyRY13svhZSu+v7K
SGrrqEvb/zKwKkFCsa36C+GhtJjcuhEQbu3yQ2wBbmKL7bUPhXLKO1AsOCqrznKR1MRtWa/dPgIb
leOpt3fPLvfl9yXqOUbh1WPLWRCUw1uf68UczHVeLVx16Q6FWRvWWlkTCrKoRrLU0NiPZ7viSURs
nDHujrvP//yw0jR5HZuMv6hSX148PZYql6m21hMm9MH2CTQl1NvM3s/jfFr2/flQO80bS8AySHu2
Rj+d6vNjipfHHImfkmW7HNNEA+KXkL0GHyBmJe5/f3Ji+U2vj8TVtIWAfcR9+6pOM2uc80YZEw5C
lc6CVwCO2UR9gmU+znvjtp20fZbBU0A01FV4eA2zJWigQ0Y3RoFzZhgF8FVlDiRVJ4Ic2TKUjNSH
qEM6VgjrwVQZXINRUk6v/FQXl6VsSIAtLQAOm9+fDFjLX8/GoqIBe+nxECrBE/X8Rre63BZ5Ec9r
ACdzug5L9vokz0EmpytjjVtbhcABmKS449bNqMA3RlbNd6RduzT2BoWrYuitc9/P54GRRAfFog3o
uoU2KAqo+pV34+WWxY3nGj7Egs4uOsIGSuLdrafzFMsp24mguZuUgPjnLuWaeHB8kIAul2pYLpoO
hhlFGlfSzklwgzOzXN9mudTRctErsrkxljx9F4MxoAXGfI8AhuGMuZKlTBHRhJn9dYqLBKgQ74/i
VEmv6CGRdWO1IR3A2FjzPH6zxzIYABJHnbUNaXuSh91q+S0po9lYYaCn/dcCZAtWvfDtal3K3h83
oxrs+NiE9cgvh7LWrolHH9mJVbGDacSW6JRxuQpri7Ew5MudZOtvEkFA+82ku9OKCcQ2tsCqnw45
+deWM0NjzkFglqusysZPOYE7TAWEyFg+g+46ZAm+nRLZf65UaZrH0AKdemkGerA2rZ9m1xRjxQmg
oqnfqbkZ5kc1ZzTVQXNEqERdPcIdSjJaw2owIsTCfTNdF14xE7vkTJhkowby5d5JE6lAUsV1sp7I
LnZXXqtcY911tdVvPGYwJ7Cz8bFkQUTUb2IKBnfROIldk8PfUyF7qFXUMLHE5O6qZD0YargV/lSf
EnueZXt+itvEcbtArKXWc4+nWjU37N3IoG78QDBQGfWw4n0svxYRkBWCgYSkBk367oHOD1ZqqxjQ
0kd80WlQ0R1vYprOq5FSPl4bcLE3Y99X9VnGtzauKS/SaeuH5eDvk8pERuXVDjy6rqjumuUl3UcV
hCpneXU7y0t8eHqf58urvWgEb3lveeH7y6u/WRYBV6r25j8zPOJJCxR6PWtDb8ugdLZjYDJBdjTo
d9y+o+FtnMbUVDhOom9Becxv1fnWLy9BRAZIFhBDsIvksV4e9md18EAzbAhdLuUs3Pck1z964PZh
7LJlLbroSP+blUmIb2WHCUG3zWYGvmWrGr1q0F9P83SoaIv9/hWz1N4vXpd8psXhSgfQc1hUX70u
/3VhosbljMXTyXsJZGQM+FwT9XR90tYgPKtaLhuQBP39M/y7APsP2qTPvo5f5DP7h/nh/0EojMrn
VdjTD/2rDHP4Wn70rNgc/lmG2e8g4BK/wy7bcV+WYdY7oLhgdl0qMAtULXXHzwau9Y56iY0CrCrT
sUjk+Ce9Lvl6raXTBvmEW3npqhEmstxcz27ovIECCUSW9o5K8U11hI1f9CinNZtMX7rjqeHLPF0H
5Gs2AjvbwB+RQFQziO7Y6YKxkTBxsHqdN71IzlSljWlnDUCroeTPDSOvMX7fyIkNcJgHmPxGlhx0
MnO2KbrRMN43JvHlfmoQ4T7lkYr3eQNlyS8daBet6AJssTmUlnSam+J78fbvm/Y/njjPf79tOGnq
h6/pixv2X81ZBF+gz9ni2yi+tG0tLdgf+wZuWGeBhdEKkIvii5vp575BvuOOJIWKAASiJNko/HnD
CsCT3FmeRzVDRBSN2n9yw9IHfvW6e+oN04ngV/FRfqkO7TBrItdta+qKMY43s0pnOMhZfeWNYr7z
i86XO+n3zdfJleXHXBhTugsGkLdXbhjWgOwL4EvbaWk4buaMnO8qNBpMDH6mLqwW6pGZ6Oy2jyOT
EWSj5pLhWpx/hOexdweH9krbS0LVle2bmB5k22AWK4yq2GWGhwbXdulTbFpZjOYxiOWAmKHqQM+N
SWRYu8jzsNdaRcPGPhbgA8HjHFTGdG8z2Exa170/VbiyjKL6ajeSGaWCwJSfkSvDGpcJeqp7A16s
2FRWZhc3QvoiOBmYsaTbqdHtudmBMzvxG51bB0u0HRAd2bXgOSPdLYRiy2MOkrtUVw7CMH9VJA4E
J2kU1MbAhjxMxUNcfYF1nOKaGXPFKsJkeFxDgAT616vUOU2cvsW88YSZjWwTfJFXRg3Zw5nXZTRW
QcZSEab9VVVXSKxoUA/72EmLaTPnvu7WY9c1AK3IyMCmM+TWeUUe4cemzN1sX056ugeX7dJFliN7
wWg22dp4mTrKdhzynTYHWZz7snuIQ7cdDvS4gWqNmSLkHiY2TGEnjnQJ4jnX8TquJXqGwZVpdNVC
P3rUhjtfZxIc8yoqY/8QBJXAnScj71hYZRpv7YK+07obW8jDcvK9s75uc4wSWSCQcfiRpgEbxg3h
mJEzYbkHn9KtxoScso0giBL7vVtzXlCTp4nDc6qrEkapsZ7rSH+dqQDxFdQBo/csDopHxvoKu/yU
GPcuYULxJnWLae+S4Brj4vYSMjEkfUSZW8Yfug0b/CMNMsWD1pBN982svLuyt8vTAQAodqdpgHwI
gI+UgY4glIsmNgfuzC5qsf0ZMWk4pm8Z36bJLo5MEKxpb1fhNMKGauveBLqIuPDArD/tDxA5C3AM
RSVJYJ0LPZwxJgCcvAzxpvwuMavO23i9rPzTivk+Gh6Va3NfogVz9jkgxnETwzFEu2zNZbfOghmt
h4rMBSM3FnCt9JQbPDRtiDPRzNPwIEQBQWYFrSWPD5aRSHyvgxdQ/Cf0jRfYm77OgMtlhyFnCF6s
u1mU+VGCqWoeG3PGIdhG6hBVIgfjWhU4MdrJA55RLhlzhIHjDOEmuMijMTpW8KthAblDvU+6Uu/m
Ch6g7nX2RkjUr68roUC/a96brNpEXr1cYP81ey90g710CFHWaCb4PHzWv7tgUTudPBJjvOya/349
I2/y8eHlrHH5gR8FGEEHIGAYUWtJOCE8mGfrmXZMJL70682lrH+xni3jIoYgwJdfCphZz/gDtkqC
lrEkveAfFWDfx3fPy3caSKiaOb5is0k/7tWWoh8j9gmia9c6hAuqRNaBsCuQXNpVrd1DWxvEAA9A
3E7sJoFja4DjTpUx1Wvgoi1Z4O5w0ljy45CJ6mQgrudKVO3nrog2kh7ARd5HE2ovV94KhnbopKCv
7UsZ4wznzUp4sUUzoCnbS6JgMFeqzGlO5WBp/IFjw6cQhpPVO13KTJ7i6W/FzktkBhcEqQLQMoe+
+XlnOl3brT1nCSoGw+MnX1OVquLB98g28zaysRHN6SAEph+Z4RRsiUQRTYk+irB2bwN9dBzJJrEb
PFykJaFWst2zoeqd6qx0ISrP5cQ4MOMJXklfUYeadZZBqCCI/SKth+HEK3KBVVIjt7LaOT9HnF0T
ejTSZNjmSWS1LGDtMDsXrFMhOI6xrrAtd6NjX9N5L3EjMtxFxeBP0QlybhSMwxxZZrWaw7QdQHDA
sz+pZUkedAPLd1gnXCeym2QcVmcqodw1LCP7TCNhdI9pVeYXVTViowqauX8/Nkh346kdPnhmZgFY
YXjYXaS65PcOUJNXkjenepBA/TiHaKzSW9OZ8uzUmY1O4sux4iALdrz8/Vij6c4zvEBj7/fhNku8
WG9qMfofrDoISciNPb+JWYTY4J/qRDdziUxo0Xf1lGZ/BA4dhDVxXorE+N7LMgIA7LZloXLScQuI
NIfMgUYSyggHhaHlBXGxU03c7Uqiz02ivpw5e5i73uLlDHO3B8uYTvIr7+955YTootfzMFl4ciKa
T+shWfCNZaRSfqMx/9GKGEbbSCoofBzfNj+Pg4qCbeYmkXkj6hRDIxWo/7FFk/+Q2jMvyqkHS0sq
dqKh+KCFvumCQVEXeRPLbDq6hbnGaED2ZGjGHudWFt2Z54w0/4yuc98rmyCbjUeH7n0TuPm8sg3w
9rCpQWdvQDBHJ/7g2d9cW2ZLtAELvj+5BWv/Ux1gF2WC2cew3aNhIM0kMc7Vh/SpfgiTgVJidg04
G4iwMFmPtj5PTC9mSDqnOYl3MqrIo4tt+tvFPN3WqsbtGg1J98WLSALb8IW7j6FLigiL/Wje1XM7
fZCot3G9sGfCKN/FjJt88hj9tV0BHz6KvDeL826ipblXRUFV2IZ+np8F6G5a5FwUjt1TDdk/1ZMt
HRjkglnQUmcygDq3+6A5oc5LzywyZ62dUS7VaSHsHgtaMvVUrZ7Z4s2pc6pZMcH7hndd12JLSDgV
b/NU/eaONrJNA+rSSkT20aiXOnl2YV2T3UH5bC6FtNN59oVj5lTXPcK/XZTng9zEkWOGGBCXWhyW
b+de0ekckf8u5bpbB83XTkNip6lmjHdRnSXXNM1QUdbI8w+MkV0k1EU/BhuPX+TuKtfF1FkDteyV
GULRmyx/3AIG9zFFKN/2bLKTxybZSXEUI1YqBd61zlqHcLYGCLnZu3bw727Iz4VY/nYhPuuGh6h9
sbFcfuD7Qmx772yyEb7HGTxFB/3YV9oOk6Vld8jO8me46M99pfmOSZRyNLJt98fi/VP0471DCsGv
o7IioYtG8z/aVz5pDJ6tw0TmgpBGmIaIRzPmZrz1ohMyJW5nZ7UoN9bQIKwPeqK51j1hjjYkHR3J
AmlbgQSHvL4cgGndOcO4MkqzqqC71yZ0ozGIMgwlCb1Yry18DNxRCKANOF4EfdSvcKSCdvdXWRSW
4xpdDtuqOrYC/xwYeFJtRJM3+YEjjX/UQQxjGDKsgQI+6SyoCm0/nhZmSAPX6z3rCopecO1FXjls
5lTwiGm77Gfg3Z1HVJmVOmQMljguiAlIkrV0eyJKaGHnJ0QUjThQyxoipQ8075A3aXiso8zOyWoR
YbCxRztaEhnn/GQQswtkB9lJjwWn8KaNl/styvEpem/O7cXcJt7FWJhwsHXgoFzXtR1fxSyjn4PR
UGSZ1NPQHwxXCkIW+LXhqP2PdKpNkEkz/0n8k41yusrs6Zrn1LmckspAneQQjfBIRIuhtmmQw7MK
UUGpU49WdLBLHcZbeGIIja6mIsLC7/oLdTic6vIiMKYCY2+PAo0lgdnHRdeHs0dkKujonkr9wCDF
mqn6Qxle5aEm/sEMZHsobXZJl21dSXzJMmtPZeB6+SGWIC7HqsrtL04wRXhYrFZ8y+Gl887W8WVK
1VkypEqSTeREzo1v4QeATNpjgh/niT/ta2YcpSfzXTiP5R9h0lL+58K171QghkPq109v2vJCyenB
dmCOzhmXcSVbVayVfUpOY/rJRTQOHkAVDJIWvG1gdqbadrEYiHuyKREBZkZbaxrft6lm+NdR7fSs
HFUerDVTSngeSRNpYnDH+g1Y2tIret6B5tFBB0Avk/+gKEYA8/LRsYtQc4vM4OKCKNoF7Iz3wvTZ
bFJ+ZxiOPafH1UuVt6okY1/YqSbInjx3DmqQJYr/wr0q3cJezV5JMEBu5R9oleO7n8LxjXmc/Wo/
9v2zEi9Ik1LQyBKv9mN2O/lmkpLQF5gVToI4ln5y6UeN5/FNxwn4bva40GawLNWHUjT3IOTN8UyW
ItFbNBfgpuqUeYxu7LlesZ8bvjmtE3zTo5LgmHV+MHRi34gwYXGJs5pSyI3j4iwUxPDmYf7NITZC
Dm5xUfAg7vIwo9EwNF2yCRBKftWTAhZdEpuF68CpVmQEIq8ofGRy6ya0/I8ZaV1fJ5IDrpCZpYjn
deGCK5dlh3KeX7Em8gc49OgzXOqyhE19yAYie0OxZb0afD9dRpZXlwQYR2nCEl9+5czc3X4IyYPE
4aCui6zu7+BHf0jCCK56kLYnygySdV6HhNs6dbxDg+I+pGbXXLrGQHR7H7UffCs0NknaT/DVCe91
qzbZTYbo3/jK/+Kj0tCk8c6bXS5SiJcfVfc5zggjBxhRi+5TyLexHeJy3hWdKfB0OJBZWJv44sXw
lrDtr54MRkVoSAnLewrOe3VsXYce0VfcbaNyTnIykA9WXGvymKfy1jN660Jmgr47ivsdHW5oGgUT
01nTsynmeUsr8qufBcbRnuABoxwSpyOZIm8oC19rMfgy0eHC1UXH4JmSvejLT+nF+ZgVDrjH1ItZ
TmoCT7qg8W/KrmPtmCc2FI03gmOep05sUkIUtn4v53XlJnc6aIZDHzn2nbB57SSVMC5q32i2ltdn
xGl502F0024f5MK6soiBC1ZPW/1/1MX/rarnhZ3gb00Hy/H+t6U+cif/fdPjpP6aPuSPz4ut5Sn8
XmsZMHG17aKrcWiR08hf3oPfu/iGZb7jjnR5+f1Mgvqzja/UO1LMFTJrm2qMZBB+6ke5pax3tPfR
nzqSNKqn8u0VOvd3KF2KwGcrBg0xVLiLBMlejOUMv169PqzAbZqG1XqNwfMzU66ZDkMhtvGcEXJA
H/iNV8Cr5/D78fjkS9K8iappSdN6PuZKBL7vHP/xusmTAKK7P2frUgTEF2uR71oa2ntNBOOKWTMa
TmRvd7Gq7FXc2sVJ2eTTaTuM1yMO1dMo7UCBdKRuxGmTx99v5r+V375cnZ4+J9orvrJFt4VaZLlu
z8ZxWvPUozUHieHW91UxhKehROwXTVX1Rmj1r98A+i7WbfbGqFOpUV4eyeoay5wbxFG9Dit8niNr
duzhGIq94t4dtXrjzF7WCMuZseK63DisVIvu7NU3Hok0orouQHcki+oagdQ6TPKIXOEEmNaw8KAk
w+pnT8Tl9+r9uTzrL05ymZ+qJUiN9V6+mm6mcZo1qR1BDZJoKki4pShuKNRqSP0HWRjffn+4V8ql
7yfJLSJ4sJZ+r2m/vKgtRnYmDaTv2XO+NHqjpP9Axg5BDgXb4LtYLLZmbiDjRrrogDY+8oCbKvXU
o2sWKcw3WdLFJ6jXyrdOGSoiAg3SRdecwwwfJrad29Tq5R/hkJsw9lU+rEoxezdxVljV4fcn81fX
jhtEEpW6uA7MV8sm9k0rVWEJqKY3vWNe1zClmnE+ZmxwyCYRzvb3x/uLG4R7g1RZF43UMkN8ee2c
qm78eSggryUGQNa+y2m5yG7TECV6UWWGf+PHb4rarJfC36dvzEM5AUXCYajJHvPlUXsnCpqgi6p1
2jNXWimcffir03pf21W8NY3UP2EsA6rYxWgb5aMgS14Bji2U/ca9+uujT68ZgOqi6FsqqldSQkN5
TSExMK7nsROnEfrF/UQ398Yx2/ni95d6uQ3/tdX9ftKojPGHsd0lB/fVYyFwaRq1LQFhzdI7s5Ml
QAzr7Ml/4Sjsy7mFlnfMa61Mo8LGqlyrxIdpzVvUUsZNXiT1G++xX8/FQ8xK7CGWtuUN8+q2sVUf
U2UTANZV5H/kzEN5yRsu0SS/P5tfvx6P/hhXTLqLE0+9WkHyMPXlELaEj/M/HarlRIrAZorXTtE/
P5TD10LaAVhqWnuvDqXiggyNkF69MqPqDB28C5ojNrc1Lcs36vi/uHoERaL7YI7Ov3L5++frjZWO
XpMxkhymmKGt1vHB84L8jaP8+pRRbLDVwoKxeH6Q+748jFKesUBXgMTRAdnGJYhvK/a9L2MvYY4X
JHWoBJFfHqp5i5uw3XdlMaMC9J037vxfXjIIpXjJ4ivgfmEv8OrSBq5TG+jpSoJWSB3yel7VUAPU
WTrWQKAiJAEy0NYbD8KytL143BZ1Fm4yyT/EfKpX5TUjxp48FG7RHEk8wTbI7/2KTGC7ZTraCCfY
92YL1zcqo//ChSehk3ICZ81S3b86X0TJUhkR5xvSOF2Zlq+ZuxOt5BuZONZGAIRPC3ERO7U46/pi
3HixSyPFF2/tu//qwnOPmdQ0PKtPopLnN5qFwaFNirj8/+ydSW/kSpal/0qj18UE52FTQJPurnkM
KSTFhlCEQjTONBppHH59f3yZVR2SokN4tapFJfCQQLyB7k7S7Nq953yHwUkOoixv8ZXnzF+VQiCQ
Rcbpaob9JztYtAnZ3/7yWz+PsFMqDs6qHPjfPner5w+OrOCKbCvCacosoyHwxx6vc9QdYldaijCA
0SSiSI1zduI7lfOo/TY6a2U2LrGJ06i4dJdQIxFYiwawMcQIRvyGn58aReYv+5yoUrIko2b56dTS
e0TrYdQnjAPEhVB1Rk5MaeNV70RfnpYKQci+X6zm69jbwxQLD3rLkWAEicKK7uQFB8RW7QOUnaed
02c00iIdxIq9p0ncUITk59gW7OVwaYvbeVy7q05p81mGi0slYFWoD5eoJ8ohRwyCI8hrIJEODYQg
ux3ainbmbMNudAf5NcqZ5+wZbxCfbLW5PkieXBH7fRcN8VqkEprL2Bk/0nz2vlIl06WgfJGPVbeq
63JUtKYYigXHgTTdmxWZAdBEppTHoDMc7zyf6+qpbaFZxGFuyu+0sMJ7l3nmuqtFFu0mx6EJWQfp
AApx9OZxNyGJ/jE5khROiBnVtbSFE2B6Ueidp7ZcmCU1DCTjOl2ZzmR1vj09fm/SPERfR+Cm5VnT
HkiPBT27E+Q+N90kLkjwse/7ukPLbOQarSxJQRaa1MbBHbMsk6qTpfLCC0A78xLjmREBSU1ZmB+P
ujMgvJPL2mOjSQs8fyoY7ye7oyAXszAAEwy5+6QmE2CU7kzCbxbVaQ8hju6/1aYlVJJnLdFd1RwB
atZBmx7WwDUFiWsWz/0qZHfZNaHil7Cbwk0CSQIcIp3VdQ/KGYbpUAyKgAkMUqTN2x3psjvD8uky
SyrEr4RBacYgBRsgGodopLM8tYS4+67ZPEQ0kSDqR73xVDUReYg84FMYO824AlcPSud8qEf076FZ
zA89NlAsRWEkYcIv5vQ06ZWnqGdQ+Rx0mIziqRnktfAU86A4GrpwjcdwzcTBdeV6uQiEIXtzgEex
K8YZbt3oyyGRKZSTRA8t/Q+fltWxT1cP+l4xYZbsPBnQtCSvHR5XlBGVpwemm2m6jYdHkZPTOVXl
KxMlCbDB0tVD5XvTtb+aIwBHkr2JA1jK7JI4rhHpIM/1dKArtkHAB1lddbXt3JsQMsY9EhDCRmoH
2m2mzHEjBEX6EDEixCQ+BP53YXrrXdlRSsQZdhsVL16TvwR6BICbWWp4KsMxVVj75nY4OAz1oFDm
Xu4npiEjO1ahnE/GbJUR7+XsEdZagN8EeSPMV35yFvVh6Lx1R/Cd9brQIQMA72iDuK6xWiKAUCtB
4mimfMh5nmWciSG0mh2ujqzezY25UmOI3AMHqRvecuHBufA3c2FMiTxCgnL9uSIguUIrP6LpGnY4
J80saTwDvk9jVB6ElKFbvhcO3da4N2R+vZllNtGPmgbE47VJ4ErY+o+2oUsm4WXVNyRG2tM+qKR0
k1zL6GW0Rj5sKnJykodyuaknipQj3fkZnJWuPkYjT6YA77N7xOyaKDlWJv1kuF30gEppm8tnOTrO
cWmmPAlY15p46WoanuEgVg5k5nQmZwsusggXRvlCkDgYT8wf6kRlWfslH0aGzTn9MYNH1FZAVAZv
4SRuVoAvGQjcqGZiNfDnhhjzXgn8aMMKA63AdvriDXRUB86fLScL5QEf5ZXeWZkJmX5wNPXIECwz
OA78R7fIGBpws0Mzj4dJFw3zlDDQoOin2dQnQsn0qnRzV/HSF/hhvEAgFPBJfmasLKbiSASpM+zm
KnMe7KkP7zpazgNkNXv8Fq2BrE6cYZLl3poM93ERre3HokS/tq9RSjF4EqO8GBbC4gl2VuVPEYjo
gjex+yb00hJtbSuY+AoOGyt+QBpbhT3mbNaTsZxxChdXZigrQiT8prcB32XeywoYijQM5tffxpLu
cCJU1F0VA4MOMpyzpQEQZZkX1hhWSMg4MpcH7XvKSYLFncNXbufU3E5DiTUgdX132JVMa/CGDJn9
UqQZgKue5waLRh3cK8Oovq0iMNedMCxEvXM1jeZpS8dpwFgpInII62J6pMosQe9im71CBClA0XZB
3R6nOg8Zp5uLrhL+VBGIGPXzeVeG8FwsQmt/6DAqKjIBeRloNvqpvcs7WwO7D2dOwwC2suAkJIEd
Jm1hlFk8m4txIvFHAACSM+Fm0modxAKdYSMzLtbmvPAnZRKuFyBnkYFgSqGDFTWDko1hHNluW17J
ck7J3enzCrb/kqb3CycRlcwNXtwYD171wKY1sPJOXrdHRViJpOjS9Tt+SyX2PKHLl3okCDuZ657t
e7F0RySm3zqQaFsCM3cjQ5uev+u3Q6zrUhKzM9S+3C1NkJMQrMgEDOoy+B4GaQmT05q6kmHdxLJu
iR7vLffWPqeFa6MKqravQB+i/yqRDMDprQKSkBlFki+IOpuXMgOIEw+qXR8df+14n3D6AwREMPta
g85SiS26EtytiaMlHo2qeULsYxBhULXhD6RBAtbNFHTftDXKerdmi3vrrnwFuExOcU5t1c+JnWrr
RyAD8ye9d2cXmBRQTCh0+prpkJHFENojJMG6TR96avYtadHpgBDXZXqeh6Pz4qzTsK+atf1Wj4t3
lTI5RI5TOv013mDSWtq56NnqqqfAB1MY5gYQKC9PB7nNboY9C0x5qIuejcV0xKEMsvYkbws7joIW
RAEyQk1GY2uMP1uMR0+eJ9w7o3WnMzuQeUZfUvUkOASjeprUUnuJFPW4q1Nm1Reu07jquFi96WFC
m4OeE5/eRTsHNjCoIhwfNEXS8zxGyjoRci3vUtRJrKt2H+bJZG7uGAZ28hz3bvHoeqRnJ5FsYJ/j
7Oc3bMoKXrjmhBGPmH56BMnVeNp3QQdMZaTfswu3f4bhZrS8pmNNOn1tOR28bsaonJoKbX1Z2yXF
9F4v64NsfRT3aoZqVLQSyFFfzipLRh4hGA7DHPW3s8tsN9ZpG9zJqWNltmflIwsLBBLQRFmZig4F
c995Rx8qfR5tp39Rkyrv0GqjkgYchYvKLGAs1mI7Qqaq9x55aIM70U3dKfsckMWoDmYcYHNYNzvK
QRntXDP3CS+pWtgWwRQOVmwiXROHtOi6FLNWBRgiElUuTs0qbE+kMuf8CMCVk8d2ZduPBooxdq7a
6JxEGmsZsKPY4twWprNRIUv7O0cR5mJocfNon0d18V2Gs/J2Yb841FC+R3Mir2V+5uJpJMmjqqJb
kzFWdOwquwUfb3rqy5DyLyZRJKZ7MIvF8WjqhehJt6ifGDTbtyjfo5euNpc7KxjgRG7K8RlgRF5S
fhH4TaqEYaZPaaU18HgTvBx5yAa5jnk0NTcqx0qF6LdGIAfQwLmSQrkQ4cN04ztNGes7UqjpPm98
dCt4ranTBugjfDgKAWxVXmRc90VGieajez3RbcaS5BhG+eKWJgUfiqLuBk2MTXaRhfut67vFjINR
A7eiImAiPAfFVqbVUyr3JUJ+UM5Rt14XRtpXVAdB94IPRXD0sOyUvIRcraTUZZpkiswnq6SFNzWX
IfogdhKUPtbiH7fDaHFnxlFfMzaiOk818m54W4ogRtNWy5XhT5q4e5uj3w2yJGeN01VMhFTo1frp
UiJCTjLwund0f7AkZpJO9VynRAfl7gRhyEPzPh235TTvlTvk894HeAdoaJTjU98HiCdMjWojTllM
f8owC4CZjcgHu6JcG3gFdW7s29rK/YOvRxHsMvBeWPXKBl3lYJcNz1Kfts+aYiiN+7Rk9o4Qu95G
mtYEvrAXwUUhVUlGl55n1oEN+dcH5kyajdXPxLus22HfWEzzxs3TBUB1LltST5DYoexeBsCPk5TD
ReAscFgyEEbgv5SOS4f9nqqcfzpOew94Wmo4+qefuU7BscezEB1uwBZQdWt/PLdTX+1E7xAh4OnA
MmPt6/muCOuJyK4WIf5MrX9SQlAjr5OD8olEP5bzAnbuLQae6RRntvWgkTpyQuDVJJFkkPO3FB8k
mNbQlAijqQdp2HdYDj0Jo6MWbNX7znDnmzQwgjQe/DK4WxAcojFoUWgkYTuu6R6pBicgr2bNSQzq
gjYxCz3fukvDyrYCfLvO2tX7ORB3fu1jFAC2jXfwFXaB+lGKLJwv0RR0T15TjNSDQZGJI77mZvyQ
bVffjKp2Hsd+AdMQusIl/iIiWjwheNaioDIVb07WmiOZSey5JKA7hSl3qerWBzX0JEbY/cz8RxWz
c2lVjUdam0PjLanA/RyviPfZ3nnsYcJVCBL3ipoXKDaOysMU9jZym3kFw2nMS//VWOxI77j51lXV
WwtpyRq5TDWqAga8qYj0a0ef9KNCC754E4nzCPaqtROtP1FVhizIwAnb5q7EzokBY5jLH7Kyoou5
aAaIkC1aRil7f01ooFRPU9DPN1OWGj+LUBZ5vBheWp46mjjYBOOVDaeCyvVizbY1BYv2ZDGCT7eD
ShkCeePQSTqPDNRTFDSVOjaxXZ0MjppfomhxyLBZkDYh7TPybLd2Fi2FyPGy7+7omNywtmmA+InV
SWYZojrRFXTJfZCu/KASRSFHZWkWiVsSTJzwmTLnwI4YwZ8w8R8chsgLj4UrsSEjrCqfV95ib7cY
G2DGyPi1hdD5JWJE97XoF/enyu3+DKplADB1XjnBzbAtvyJK8u7tJmO9wLaTIpYUTXG1UCxECTeu
UkkjG3HSD3lLhkbhu6+yRMK6c4Nhzp6WxgPkHCJjcXda9cQj9KjHEXdlCDpGq6Z0BIK5nLSSWTtH
Rt8kV66QSLbaXBXVETtrVe2GqSQfE2FRHpLy3htniKYIqeY4VLD25JpzshGyXVLCdcheRQFbpM2m
y9Ip12/zMAznKl/AGc+18a0ymZMm7tza7OpL1DinmUTRkUTsnENiTF0vT8tiXLIDJ8buuUc0RUJA
vy42quY2I+Yc3W146VqN+aXJi4BMhnAitZxOo/kyzKGLZTzajsmtI9LbSqk2S5CIBWOMyba494bJ
fVS8xPNJPUgs3DnCVtQlNsqhCigqp6kMiVNbWOhu8buE9F8kJ5C4oi1zVrII88dlG947GOsjUI4Y
nHYO1nw6NLwFwGktLpZM7qLLk8nR4XmEJptfXAtx4vSI9hPXFZKStBmd74FPPx+spauaEyTLnt4F
XV+cqhICNKtvm6q4aSu4JzKdzQDLByyxQzDRcsOXXNA6Rv5UJ2Phj/Wur015SZtdGIzQMMoeyWFV
X9NA9VcyR8yTmGUnUjpAfuMeakmHJmkwWb3kC4VmvFLsFXE9m+NNvWYGzqKsLB/pLXMyzSc86yc9
LzN7TGsDqTXBjctTrEGUksC1OV/GnrI8AmDYbIiP4QwzXE1F633PLRrCcTcs8H3MZiwebDE0EcNv
tydTsk4JpsuyxUCm2hpteWTR6HulPx+er5T2xM1Hef2dLW4+V1btkwhHSxK0njl54KxlAbWV3jrB
PYCWmp07tDXiYqTaQYJII72WsPI2Hq9N8Dn9E4C1pYPpxhg5UCZSuf56buTr5CSLpqcQl7pTWBM6
cJ7wIXVklV9mvltzmEYDAJUOVNxDXOdw5ISjC9JZw5XBGKW/s/+OWOmBq17MZZp5J3VbBM1J0VYe
FVDgk1Uusu2hxBqW4TMq5sd/w+lumc1gcHPpIl53Wq63OICGy39r0nJZfXhAiVttKfb43ILjvqJH
cvjznOdDyzjcXNS8cIzGTbCK78ZwPnseECoK5MADj7toWybrYHqnTZFh4g5asq9apC9CZ80nY4Lf
TEmwf2xiCLwqtmVuRpVfe+RDatAAFH6btH5AxQn69Iw6il2vyfKv8wDLcCmJxxqMUuzhsPbQzN16
Rys5O/rzb/Bh1sWoayMRcRfgIWFEfvtB5iIs674OW4YDPfFvzYRaFb18UkxhHf/5Uh8GUFzKsXyT
q2ApRaL19lIVJg8b4EGblE1YYo6vyONwzGX/d6/C6IEZjIsPC/XKe3zVYgnh4ntpeKzMHjZ3nd/O
hvT/7twOpJxlMeCKkDoBuHj3XQZrmsNsVU3SdSzn0DBIyXFLxgiaNvyfv9DHcYoPdRNbLS5ctM/v
ATBpAe5vdLiU0QsTuWrnQsfNQ39fFz6V6jpSr1aZ+kwp9uGy2zwF6Aqvhsd9+0tI9su4cClTGiFy
G5qZfna6gr2AG1gVZ1ZQ02IF47Efgz74ZIj14Y3kog49a4sJFvfOfTfDcmpAuDA9JE1vznUjWrMD
FlX/qPea7zK1lp3iVQW+F1Sf/MgfX8jtyvzlO6AXLYakbx9OLHpbp7HYChl7suKsmiomJCEkdasD
42zMNl0zv+jivuvHs1YFvplINKy71ci6T36Fd4rLv4b2AYA5i7vugch8P8vyVM0EZ/OPmEHZ3ZYK
+ImtabNN8/pz1JM+rw2HzN+1KOPVGPQJoLbqOHLVnJRiO9PpnGTvrLN3QRvIa6Qw9kmaWQxEnMb/
22soM3/kBZvokjlr+E5UkcveUJBWyFMNDCSdnuGczVXanGtrWs7VYGPlakdy1YbPJq0fV5PtwkgN
YGwwZ3yvSrWqyUzDAS9QYM/zXRXNYgdnrzz+88v3u6uAwUNwEHqY3j/M57GTgCNHTe7WdnjRtMHj
XBjdzX/hIgERQewIXmQH7/YhPSIzABTIYcop3ePJktW1xj382SO+PcJvZ9Po+dAqbUATPKrvX67R
mXtdN2nDrRrdS2fS9H5tPzqn3DditTm5rag3D5jdxA162SJZkSojS/YKeycKXDe1Z+dnkK2N+xbN
/fOff4S/uHvvP14E8tLmRXRNG3bAmy3Rxh1pp5zLEtIlXs08k09jJ2/9aW3PoP4Wp5Va2mT1Rjoy
wRSMFyDHmj1usOkSrf7GC5vp4FrF9PDnz/VhScIvhqfU52lDMWu9F8z20bi4tP3bpO6s+pC1OQ02
bZFjWvvl6QqcKaua+mAt0cufr/ubu+Vuj8Sm0aTlGr5bkDgMgYi1eChKnzJYpyF1bEr7dzLrzzYz
a1MlvPvpudYm9fRM12WA9/anp9GsjXVjfcqyZrbbVeYOsI+zryuG2BjWzUQDFbhsFWEuXrTWINxW
45OFxN6e8vcfAgFDBDoQERFj/LcfosIjPlIoN4l28cShurT3FaKGODABoVbc9hMcD9Ep7aX5uTMG
+5sTza/94FuIG+heIUYWV2Womr2QMrhGcwog2q6l/0UstNOyDnQbs6duJj5tKTzaKbkZ0kgzPxOg
/uaBwcRke0gUAOd9SCmir7uYHSiwRFru+NPL8vCWHIl67w1ec4tj3niwmPVczA7nrD8/MtttevcL
egEEmW374ql5X1QK1xw6k8ZOUnPl71OYmkcmwtdbqk3zVi7RZ6/GbxZHH8EJ1Q/4WDbOd7s1cnrW
d2ETEYqA8BYFz3gFSdb55Fv95kUI+D2R83uA4qz36wI7TF5YEZPghhv7xWwcyYqV5Vdh2VmfGPjf
EcbZeKk6oJtz8zY+Ds3It8/gPHguKwx24n6wRGI5NelO3TKeWZoEOzFkzA4n02K4YPKu5DZxZVP9
1crTc8qj9MzW8pPF5+MvDJUaVYtt/aVDc9/tDOCds3LUWHddwyqIcuA00iE1+eTV+/jcUFoinGGQ
xTJAVfv2W0d2BjaXdwg06Jw/NFsYiO6j6bhBpnvZNjRw/vycfryjXM/jJIDkFOH5B1+OUZocSrge
tLz8gLdaHZgIpAfRKvNvPzxcKogQgvN/PKrvvlpOa7aSMxEmwTj2J95WRq/lBuHNw+KTS/3mXm0n
KeT0mwCMM927X3FjaAcVT4yucnzUte8e4fI3PrnKb+8VIHUeU84CjGDfXiW0hFnOWyZLyqCT2+T1
Zw19qWSYXcaEfqk/KYB+e69+ud67bSiYMRWHveRb9eP6RfqhjlGTFwcx158JFH93KRwp20brePCD
3i0nfaTSyQDMAoEKwIvrBlaihooQzjH7DLT+u0ux0eFP5ZRIk3j7lX853GDF6+aNAMnodnBPCFxL
Y2eurcvWHIzdnx926+MdQwPPUYbgPNpbrrkdtH65Vk0iFP0VtA0NSPvv0m/RALpFeN35NnFQbUuG
+1i7431pr4zbVQ9Ti3PGtS8kqYdeJ+u4kSnR0wjMmdEMndzhprA+eSU/Przbh+ShshDRRd57Krc5
UDdiAcK2OpfdbrbS9JDR6j78+bf4+LPD8sfxsEE66Lq8P5szPECWqoMqsdGDHIm0rk6kJAPKLcmo
+fOlPhxfgVBt5HQKampeROZvf/U2H/0K+wHJpPnalFjP0uDrHDIGXQBEAJWoAitLdLh8VsX+5m67
zArZFwFr0Rh4d90U3sviUkwnepn8NCZzTjFnsIZjbaXkTDntLTdfnfKor5e2dvUZZuT2SAiV7bsA
OWxSQLC9n63y2mTIc2dJ/KR//mU+3gRknr7Pp0SuTef73SfMomHuzAEBRG+H4xfDzEAMmExsRGZ8
Jgb++GOAt2bzwnPCAsyB/u1NkHVp0kXIy6QyouibbZdhrBmgQ00flvZaLmL55GX7+BhHW7HOJsYC
CYDnnfy26JgWyY6OWitddR9OznIb9sQrfrIIb5/7baFFYedYrCABDxnUy7ffq/NSrw3LGYEvbd/T
dYZB7Ix0X9G4hfOmmWOaqadwOjHoFsdRxaj+z/fwN9+TlhCVMkAbkwPw9vd/WVNKReSUDV8koYyO
9hGIpX0p5uzLn6/ymyeFSjKgR0k1Gf7lEPv1KqyRPdqIoaD97ujbYdE3qL7rR69iq/nzlX73fWAm
geVx8AnzpLz9PovESDwZGtmJGaWHtKv198CMurs/X8X63ReCMY/rkXo1sIN3j8fadhhyqrFIZqMf
94UNXS0uiWnaBUta7MCOZHtfVcvOtQeGXtUyguiffgyeIlUXpdWBUT2yRfAuiYWG/r/wUPFYbQew
ENrde7YnopqUogv/pZELdaVQbyVNyXRlVTNjPt5mjuJ+2hw6n9S6ERn4J9f/cA/4XXhqWJV9mAgf
1gUWxz4dPRg0RaFJUsDafBEowvU+uQe/uQw0wc2suKnUKTjf3urSmCrFhiwSE0XFQmNIiKNiStEL
Yv2HLFaW4XFUhAh2LKRy+1qsz64l9FGJKnBv5OMAMa8K7gWzoN1fH+1vuUv/v57RXy2j//5HD+p/
Q3cpRc4vd+kD2PTmeXjufzWX/vXP/9Nd6tn/gBiKaxhNOsp6z+W/9E9zKfk9LD4mVQ3P3ua25E7/
C+Vh+3Cz4JYyV9hag7xp/+kttd1/4FWlocbr7mwdh7+F8nj7MG3+HIbIbPBQvfB980nePkyBW+Mw
7xDsqr5zL2hNF6e5ad/88mNc/3Nd/9VZ+OEiHh1wikTqRUgbHzw6YwuxD+Ffv5sqsBQe6vNjKZf0
5M9XebtX8lW4CrMRCiSGJFQP75bAAml4C2u23w0yNc9mP78jpzc75NqoDkA3rE/q+u0/9/+2sH9d
jgYFPx1ofnj2b3+5dM4M1oG53xGq9TwGCiZBH9HNDpE+GMIjE51A2U/8W2+3zf+4JiNh+kxeAL74
7TXbITWXzjG5ZqWr80JmEZjynsB7ZLm7FTxiTBzTsee6y0mB/PyTleft4v/Pq28ZTyw9HJvY0d5e
XS9WScHJ1SOJP2aadL1Dya8SEQ7ZJ1/046WoQLgGx1vaujw9by+VZ+lYaRWCAoBZkrRm1h1kpPrE
G5bPKh7rr0b32ztJ/90nMYpmoRkQtfD2YjUHdKXysCGMcXZRO7ZjfZrbQfYlR9LS7I206b+FZjYp
gFYOfoglnMaTyhvrbwRaO0faQ8ccF1XhXUiilL9S0Il21y9l/hpWIaIiAJ2PsyzbndsRDJqCnWCg
jO2kd0womS0hqORQKfW4rFX24IIq+2ZYIr9L2WUcknHWEYlbOmyxJJVyUzjkwmYc7M7AKsOMwESa
VSDXQ/ScqE3S4RxxGgmX7ihBaVmFsX6lZWz9wD47unsd5ZXiT2n5x1rY0StdvMhIfKmWYicZ5Q6x
aPz0LChItep0FF5EhZM9p2MffR2Unb4GbYbceKy65mUaYUWeTAzxobwPVX2fC1BepDo1PrlY43qf
Q9y8W7zFvRd9C4alSf3ZTYbARlmcWURoFaG1/LAXbeW72psK6xhHRnGZ+8izAdgFVhmTawQDPAPA
Pu68UAOrJwtzHjhsQqlD8q2GnTf4gY6ZxSuoHui1niF7j+Yu9YUpY2/yjbMxCut+19Ab/dH5TfbT
RLZ0octCjkdmL8UjaPb8zpyQ78VO7/l36+CQFTmSa/YS5pODQgEixMVUGPLSLvAHDYGZ1TENXXoh
qxBXhHCZBC7b7ggwDU133PcIrCHVEVmdTIDpyBtAxn7Qy0jaOQHm3ko3gJxXzzGOyaD0Ly1HqRmx
QhG9RHWlbnLTzDt6j6JASoj+88IQK+IJ5OMNoa7dWnxNx84HttahuITQgSocQUeTP3dd6fpxLWfv
rHSGPqWvriHRoauZr2yFAmGvLRc6Rg5U9Vj4brvLUhnsDLhL5TG+/fVlqcmNIBJgJXSaWo/BAOew
+VWjkPtaTcXyrOCXPBhmv+IaalbPjlmT8VrOVuc/hp6kJNF9q8ftHGY/BF1RJehtq/qQt4N/oulM
HGUi19/HcHBue7NTu7xd9eswKBBvk6VckLGNeWOPlmrO/7xDvOuQbysYgXgs2BjraLgyR3/7pnfj
2jqDu6jdIiEDqSgmtvRoiu6bDKnziNlywGPo8XOMfjw2XzqJyeoM8FkiI9r253ONJgWduXMRpgRr
7CvbOMyqOvrrU/5PFfW/Odb/csM+VFFfnseX/H/9n/75e07T4Cf82X8CTf/61/5VTMHb5n+bP3NT
KNhv+KSUMjRf6DzTJQq2v/MfXDT7Hxv6HYgHk+Bgg0X8ZzFlkZPI4k+hxYxoC6f5O1g0f6Pd/1oT
gP+kaOPER4AJbXZ67W+fr2zBeqZY2Mh9I2/sCJVs/TN3I5iYRFF5p7PHQmdjQTBxRdomXkJnWL6u
61JbJ5rVJUpMv65e+9pavuDzrJ2D7Q6IqENi5m3BzANAGfzmPJjwReRRJsFwZeBmigX9K7DI7MVr
iCynELpv1tBL+tBsztC/DmbiOGn/kBe86nSMjZeUkuY26BrrMHmcwvmhnxzUj8laD7CGw3GqjoVs
HHXS9WX2PNuV/7QltsUiD6pbFm1kuZQ9aGUzd0m4Jed87kiROBcCgOthP77iCIIcWfV62smxca+9
FKGZYxDE1+ENv4E8BMC7HDGSJE7a6iPl6nELNRTu0aKI+I7FPCAKt+j7FSf08Fb3LFVgD0/LsiJP
IxR98SXPhK2PnGleuh0nrXK4EDRLjlpH2RcMmYn5yZvAe6Q3l8/3NmOJ5mRNi+osIIDwZyr86sgV
ldnsBM5SqJO2rO5ngW5xt1iRcL7AnJYZTXy6h+WPEhc720yty7GqvzaKaRDEsCnFeHIUhqub3mlK
v8zbeR27oti7Wo9Sv05iRr5EfKMZdgAvUPiOMKV/WhFmimtbenS5I25YZkd7eLBj2xu7mt2jMy/m
2kNZlGRrkWeXOQnwuAt4vI0WLGRm+8CGUMlaTWRdAKgEH7bqkTgcc8QKl9iNOb5M7KJ8YJ6gC2oT
1Z9MckRdrLHMh+fhquwyDnyt0z3WI/8h9cKMIbYfSr2T65wpCrwweiaycbXQMZbRWdBrbzjvqsFd
scWSyjweUjHU5kHPTJN45G02jNGxq4vBrVx967s1/Ygtf9DdHCPL3lvTeksh6nX0EEVleBdSFF36
XSHGgymG8ibw51DfUrI03smUdr36Ohmh/zVdI8LjmVu5V7LV3bd5gYVyBEsU58CcV/hP5iiakrmt
veuQXbFE4mnUIDVpn4l7NQXlcqTZbupkCprph997ZUafxMiXHdrI8IeSIlvioLMHcYaZG8un1cHo
TAbPUNFpNZXr48BefiGFpbKzldZ3FXO4J+s6YOKe7/vGAOdmILG9CoWl52PdEXq5ciCMDk6w9Ddd
Pdr3Hp42Y5fmcnlq0OUsO02sHKqPckRFMNURrkZmOKeQoBa8bHM4wk7Uzp3Ml1TRZ7Wi+0KsMIZl
u6DWbReyziejy9LEy/Bq7deMRuezGU79tO+dlUGbCJasQ2NZSnWswCjOyVBtFWeTDd0V3GEU3vNq
lOsdyC9c7u3Cs4i0mqHrVU33d4jNxQle+rmpkKQDHstgtvfd3VgV2XDSARRdk34kWWon8DbTZ4B0
f8gtG05cWkNc3w89emVsd7547jDBHbfWJK6YXGvUo41RPqWjUyCmbCJy65PJsrkpKTjJs6xzef2L
IHd/rn7nXHf2bJ9G2DGzuM1k8RqEs4nXsGoxAQyRvYwJDjRk+qDb8vZ0oQ7ZLZlJtvqsgvq4Rmra
7pY2a76GaM8f1xW2YTysYftgB7b3NFvjYMZRD9tkZzXLhNbUS9XIoxKUGhgvyUMx/3Ym9s7sO3SU
cheVjmSASoHVpRi6Mnm1jn70YLCw4sKMeIcOgnSikzZACXoIpQVPHquYrLAc4/iJZSFXUghnV6N7
kPWQg47Nm6pJltRAAj64zKUwXK1ZfuagPgZoIaNWCTzZG7pQGXbYYHxrUh6fI2ec0tTf5UbtpYdB
92IFhFmbGnb0tFi9BfrXX3uUZ6ap/fOu9QtY15nthlYdA1yevhG6hN3Hlo6fIxkwCR0iogdtf2GT
d46wNu2ug8lGVoOsHnuC9oh5l/ymipdkWl3/EjDx/6XuTJrjtrK0/VcqetMrODBdDBHd3wJI5MxM
zpS4QVCUiHme8eu/B7Kr2kraYql3HeWSZcsSEsiLe895zzukuYItZC6zOqpabQrY3CQwSE7Cw7W8
SKOSRp373bE6/+5ejU1+VSf0qFKF/TLHonLMZfxiZC/qFP5cyK794sXPICCH+Yz750pFMAlxJU2C
bNxAzZ8zH2Przjf7VRAEI/I4SK4avvsi9KvFHylhEHMt6bOP92Sp21nlxQ25ACLUAJvrIRiZgsd8
oVKeK88oZKbkjvTiHLWM1SHeDcidv4sqBHAuZm9y6wyZmFAx+1lb32D7FHRHH8bhsI3hc0xbMTbN
Wyry5l4amQ94LXTRgA9YZt/CLEyDta8YcIOVOa0mmOWj+lymYTjfS8MA3SAwzGRweklNBL5Bum+e
1USLykPAkBfO7whRi9eC9GQMAmgX+Qqw2DFcS2rUdlM1fHgoPVHWIEXI8F/41GeixOx4QgbRnlsa
yNTpsgBD4jLOhmZtUo5HmjtU+azBbmY71mBVGzsNxXl2DOUu2EFrrwdyZTt8M+mcezFv5DxKddwv
qlG9nuU8WwDeOkzW1Zgbxk08BhivqlGvPgeNhsIqVebSdrXaipvTYNjJ1hom69xyR/ZjQMCZxaai
91iSY9VJfqeMugAT6ESCnq3pEJvPbQIDzrEGWZzl3IRHCcCbtQ4jinR6bXB2gO6VdcPntJKC2s2Q
7J9EL013omT2hjSVbRPBS6jTvqlxhmBOUTv1WYnqsFw2Hb14Lswu+pQqLRLGMk+Q6U8xotddJgVV
dGOjk7hTJoLhH6V4NJfUZ+ad6p6dw9a9tDKGlkErhK83veCmHgt4I7ZXxFkfIghpK4yPWP2Nf6jR
xMibuBzSeW01Ce6zrd8AnmBbpuOi4qYoTxEx6HL8Sg6IUXpo2KAphazF6brPxjB47khjfo6NEdfM
OTb4oIuHFd8pUpzSKyh5o92kIdW+D3JJlJmTCdFma2pD4jYyEuXWZYsd5rGzfWO+VfAiUO4jfAhi
b64KG+20bRNMmKshjpMQ//PrthzN5zjV5crDDVrVNpg3sFSYv5a1R7gc6aSL6WvCY5sHwHVEVlH/
3MW457A7NKlYT5bd9dsQpFlz+4R+G9pVMFkOfKj0k8/alq8ytEZio9lo2XatVaL6soySo8CYzZho
t7RvuUWtWnox0dg1KdOBUNBpSJO+pu4Kr4iyVJ/ylMwkFT/5ewvH3ckVuH8Kr62YXLmN0VOFtwpH
sFxQDzfhBFzFBB6idpXqGq1cYtdPMvMm7J1CHB5W0yBMyUtnPIbPiSjb5Ixjmq86XZLb2xkRSrOf
7DR2MwCUaD1i0rn3G9l68TG+611JVNZzBXg1rDIWjXEn9U2GbsE3GfhMydSRI0CBb7RlsPU7CbAF
uVbzVshifCi7njBtXzbDLSL18nbmVZ3WyA1YopGJ2b/BLewCtU+93o/kG7+euzOUrOariQGEjHAz
6lR3qR1daZZkwarXkJEXuc56kYaQVY8GUWaLAPGxydUYZNVDbjwjN+1nPzDWCxvrMAMsoW/GuTz8
mhHJJ9bY0cOfUwkK5KTNssZGIa4ZnwopiQ8F+T6EkGDy37oJjMseE/slhLquJh3dQgVm0VIvorxu
UiOjrvZr82gZRXglKVgIukVTC4WWO5NTNy8685oq3X7JsqRYx2PLkmhRseExocLhIT8AzAsKf9Tf
h0iqu+1MHMo1kkQ2ninQ4y3s747FH/qG7ZltPX5J5Ngudhlm53ixY5BWre1CMQtHFkNX7NsRAZM3
EJqApdfIxv7BTO4CrYWGSlUIVAq1F3XEOz5eUXPKV3mZu+OYsr0nswjuUAaDM6YoRMPMyPFjoVK9
1hBDbWcO9uGDT3ABvC+fwISdQQMNow0S/PLrf5pycliiqMZWBUao7J8aKdPXfjM1b3/q0v8C3r9A
wvFeZiUx7sK6jEmnvpiY//kqia6MkJXgZyS6zZ6QUDK9jQLtNj0cM4xVC4g+MmBo5/53qORvHSAv
SOeMRRaP2iUwBrCYYfUldDunSxs0SJkrRiDUlVk12Dd1RmRjXz9gfmGT1URw5zzy/Kni2FCUylgU
KVhu3qNtCT9iEL5/4rBqaP3haEDMMi6ZWW2MAxkGhPBsJ02Hh0L7Dnsl+LWBCret45wIrY2HLQND
XIxhEwVTfzOke0AcM+9ojHRKHD//wKr6AoTnKnhBomgFNsG0GvLuj9+rGC3axtjKQSXo29nA4dnT
tVTTQzzhMvLBd/n+yZnkRjAeg3nAmOiSsg8N1DdaH9mJRDJSiq2MPnqyX/YfRfNejIm4K4vsNcgz
lmB+xlT+x7tiYtFx3PFWEhLbQx+SBPUqEaCAx1qZI+puo48mU8sf+acBw3JJxgqavEyGyc64pJzh
k2dztEJCJPSleasjQ7sWaDcPMtY/9/I8ZK8cNyMOOazTX5vZLO+mzhQRCgJjFJqri3ezMOTSNiYd
HCFJGWDgrIxUTm0IuXKwzf8ojfiCB837yFgI+gFPlZyBZa7548NVy6jMIsWituk1jp3WHjkY4nSa
HkSfUWZxffPGF6F4tCrLzzeiNv1TVCbRp59vSe++ZD4H264CswTiDJTCHz/H1MjEskoic+OWqQ+G
TDMtBFJz/FxwFjE0h2i2D1fWX+yDWBFC1UHXxNTqcmVFvpZBjcR7BaKyeMwKCFKKG8W2IIMol/tg
YwfWTF5jUttB9oFX37t3FVNOiGFwtVjVvD4XDx6f7KUHDmES96Z/wKOJEVQkWc1bEOq0MD9/uhcX
A1/F2YCiVdEZJWJbcbGoQMhrBgE4bGjS8BXFweRCoPmaqsb4wYUuvkZoxAIvOhwToFtxX5e0+qkx
OnmEvOCmNMKHruvNxKks43PaJPGqtoAgP7jgxSa0XJBTkp0VZJlHeXlBvBbbUCUOyi1aE+A1RlCb
frx9v7ut7+xTphHgzlhWvttYrSgNS1sK3TbJSg+7ImU1601ousWgxltDHn/xhOYLg821XI63Apby
5d5qZDik9D7mWljuqs8pnfETQYke0IzAvBzACbckdoRfXiUC5jAoF/IOHUXKj+9gOEVKqeK24U68
Fk6aBhOBSAxYYjX51cn0MifGknYJ1ETRhKTwx0sN8jDJ2MRJOPmXSxQrKzKlPF3Zy89+flffBUt/
2syXxQ9hYrH7Bm1d6p4fr5X6hogbDfpNqXFHShnnFoDn0PZYXIg53vuzGdxoReOf5oxWy2HY1wau
NWazD201NdKrUsHnyfv5x3r/SiJHMshXUyDtMSG5eNh521tl3ERAxDNtnS/XiUPAZOzZy89+/VIL
uZ8WmaP63cOOEFZjD46TmVL1D6iHHvqse5D5+a9fhuKVsws7athmF3cUR7Fe4kIeuK0SM/VV0hS7
BIssibb+SLv4Vw+PIBux0KZNnuHFVxp1som7qYW9RJNNbohtzwkl7uhGy89+flcXZwSrByotIyg2
aniPnBU/rh4AljSpSaNxqXXw/lFHXrux7+ZdlvDqM98IroSU968/v+pFJ/L9qvDZoIwxmOJmLmue
PJH8mNR3l43HxlqEXvM0iK472+SqnxhhD09zVENqsBjntFaVfVCv/sUDXuRyFgU6KYFUrD/eNc3y
YJFUs5z/falem3KqPhfpUhtkRsYH+vndvr8atwoXSJGhsnLdi8OfSPWys81Kcqp6Is2PmPXWaB/+
jb3g/YUY9ZlUVsgWOJwubY6RylkBNiUAnfP4/U1gcPa/ehMWsjGOwxTFiN0vnx6eJmNkiI45hzH3
q4jv6LEau56xFT/71UdnUB3jxs5a4b4uF8rQtlagKbicVU28X97tTI72/5t3m4WwsNogxrFjXyYM
pELQI1aLDY0eFgfw1q+ZpueHOGy//vx+3p3n6EHRkyjU3nRLdEM/LjwRSlEdt8Adsa7EW10M/erj
u/mLi+BDYCFNADd/f5HWzCbM0izfSbU8v9Ox8n7jjdLXv3wr+DCztaOiZTp6WTTgVgplrhl9XCa0
4IbzJT9UbfdRZ/l+SWMuiP209j1EjBHVjw+M+jaK9LD18RRBXYEJTDb1G0LvKJ9tIpGCX35VuRzE
SBiI1JFo7n68nD81uW9OQKVqMUwPKfyTXTUBVaQw67yfP7+/ujMosxR4tLTi3cuqVTPOBlhJk2e3
2GendlQc5IT2uagiy/zgjHy3JAABFGINaNCxUnjX8SECtWHN2JIT+7K+lkBIPDlk8f38lt5dhWJu
EQWwMbAe3sVE4OJW9zqXwa+Q5daAuK7KyfrlB8dVeGgL1ZHjmDPrx++ISIVeMmoEPgGt84Clm6X0
9MqZeUsjoFcfgA7vamOuBomDTej7urisGsdOaywjqHzmGUn0qGkF3AVZq26xgWTeHhvBB3k+f/UM
0ZzBJ+GkoK672CHkGF8oRurESSyQsmSQqDTaVrz95W+K+yIAl9Uga+9qJp+Oo4irwsfjR/Kng5yN
tIOWP1bTHwk/fwuJvb8fa5E7WtRnoDfi0j1+ameIvBFOaCh38YthdgpFH4szu/5giYt3pQxLYqnM
bHAi9ovLddEEw5BDdF22Pfbu3k7Gq8j31S8ZbIRj2Wh+CIWgLM6lzbBT0nUtxUN2iuF31ISPEhab
xIbDgESunVyTpYM8keYLvwEfU6XNiGcjHP7Utb14FoWhSTgzpM3JVLL5McRWNN8AfE4PBp495QHz
ZAZRZgV/i8GtHpFUR4njtIGg+Q8Towp2ScOkYcv88qnyBy3eZ74IPjeiHcO1ujQ/D+NQ+ycw9UZz
GN5g8idIIXkY5tIKTk2b+diqdbJ2XREbNq8aCA1He8TOiyMs8JckdM0AV7ZUYsv70cgc9vJBhRJs
jFs8Pwvr1OLe/BybEuWOZXbAor+6wixgBzplELQFh7lYx02KrUDcmTY2mNSwTSLlDJ4+XMfv304M
oDhLmS4Ct0LR/XEvQHOFmYnK8aBbBXCSlo7+CcNsashB8k/KVM67X7stFBU0WpCqlqRJ5GgXFyzq
IQUiEvirdknzNtqZvknz/iO68eVLw1XYSEE5QchAyy9hZCyooapC93DITaUUjyizZiFldz+/l8sT
aFGHwDEDAWQjAJK7qML9NFK7JpR9ZvddcYgbDEYwzPPpADJ4ux80Gn9xS3RovKA0HBTCl+VCEpdd
VBSd5HQ4JztFxrEQMLj8fRP4Ja7ifZHx13/9oNr4nnb1r4Sw//fviUI234rTS/atufyjfviTCc76
49Mt/MEf/sH7zhi86b7V0+23Bre3f2ZuLf/lv/uLf/AO76fy23//x2vRYezPn4bddv4DJXERSvx9
3NjdVF9QGJf//o9kVxXK4QKb4ceGHwbd2D/1IJr4jXkGFHSTIn8hvv+Jwmj+RuYr3FV+J2xuWsh/
URg1/jxKDfKpwOQQPxn2r3AYWRp8sh/QagpmNPwL6EYXxeWWZvJPQ6OmE/UYt0RuIF5fEqrx4Fti
k+Ult3oaejbrDGuTMmrU7EXJchTn+hJ5rX1Pv06FwqpmcEqKN2LqAhP91spGLytGUtuTDN6ASxSM
QWJ5IpGubYal9WqNSe6vx5qMaHICutYijbuTInRzoegjsdNkXKSB9BN7NcJmHvD9xTiohuVhYPjN
1iAbY7bCi1OpIg95apW/GlnOGenANg5tzEVau83zk5KZencXYWxIYKg1tWOLcsIwUtMJcAbM3rSs
HnoNf2E78apOa8dthu9fc4uNE4ZuWRwKbILrWiVlgUHXKN40peuBDdS2G5Orjrxa+dpisPklpsJR
IJ9PDM5GpxvzuH2s0qzLd0Y+EqY+tSYpzTjPKaqb2n1tVa5ERIBvOZk0xc/wWab7lACnMwkZEPl9
xVWHMdiauRK+NpLxWPjaqQ16pwdPP6ppu8E51cGc81sXhTdVOkCqbPI0cPJuiXaocDqdWpvxQ1yQ
3ZANDzPx6ACpTX2k4NM8jIuBi2zpyMd68hOdZxqV5Nsn+r6Pg0PQti/jcALwXed5eCDNfZVUZufK
lj/tIuh7Tq2H5q3RiqNNHA7w41HHt3lu9a1ZwA9pDGgLSfk4zdVVyRPGjzorqv1QN+d5CvV+NU0M
fMwhxKgzj9eQ3InXwRV3P47NafZVsW7MJW8XwMLTIf99mvViPIFd6idm5ke5JQObhUEjsQ0TcTfw
IaFeBI/EZmvbOpSSm0zt4ZbiT+cEFAHBUNebbCQ6YUTe7gIIP7Tk2rt9bOJgqIbgdKUE0Nz6+zSO
a34jfNJkTLE6BuOXj2aQ3wEgr9Q6eyyTFicbHKlB9TsRuUY3lpVrzWX40OOgvzeM2naUqbJC2FTh
Qba/GaYVrHJUo5iIg6W5yVAfB6mC6GlS6UqqN/h7mAynIDdi4RWapt8XGP+ibiYktF4pmOw7NgvB
sbJyG4n6NtKx4jRNhI19PZ4iM0Ewy7dPCEtx6jUZx+3Wxn6IyIo6LLbCmG77qtiaZdSuhrnNN8yv
HzCDWhOd2ZIYkg3XC4mAI0PBs3DxI44i8V1YhP1DUgIWV9nUXaWU0qiNpj2ulfPBzw1t3XT8YDYm
JWFhGNcdmJO0kyvlpDH0xgo+iEdXicovSt7CQq6iL1j/6hh3hvFXs+yS0oUp8NI0grQNlLOrpeTc
R3YSHUwDbZqxkBz0ZNzCH65S6Pp47FnJrIbQ5nSS1MuhXjd5h5Ym065iShfMTCX/qukwgVZhtay4
K/taJX2+90DcjWKN3ddLoqRfB01BFNriXoCNZ5pv9UKajhBNlU2cQjB1UVmLFYN8c0XiiOQNkhSo
ezNQ22AzE2jjMlYXS+bHDj3ssKS9KcEaZ4JGIwW62kzQD3jZ8o7oZJjclbWasY7tHfiOfXekFI2z
c1ZJb4rUnZuwfDN8AyKtFklMCaeivW/G3iJlcbxPTFgqSgczqG1BmUiosdhrj7Lw90FNOAIGtdKX
jFCYxXbNqTEBjxU45mQEZFTUfq69Nja9gDzkpFBLtX2FO9KJoOHYSSKbMAO/kK4Jh9nXUXmK8kY/
kADkdGWqn1Niw5zEkjp2NEjdct/qMNH5NgMDKXCpKW+kEtsrI8UmW+urb3i6+G+YPj+ntuQRGNE7
tka4xCyX5MiP/pPfT1cKBNzd2GYz3rQwkWXfrnZxr50Qx2iJGxYU1G5TZslL4Uv5OcgH6JkCUm+t
59skj681qT9hyUlsQwFvdt2bkrKWOoWVtVDLUMVZkDdJyCCoB5EVQZVlMhyUeL6CaK55vE/8kjHK
T0pVRa5uY6B9owQVZnUmtr/0Btx5XNyZrb+yZpl/aLaJwJTAlhAGWeEAVCxvNL0UJ1Ts0GH9tlmh
ybWGbVmxZaBgggJR4WHQi0V/jFqoID0nmsw7Xws/C3/4ZIrCPE6oqvJqW1jVeuyrpRxsjjMevUQ+
7iBrd58yAATHtLtdXh/FvBttrOfT6pxUSKiTAdmNJlj7RfUY1HJ7CPzRchHA2V6oksPdMFTuold2
us6Jw0BcjZgx3mqjHnzFJTstUw92BU9QaprkOmJzwDLzxm4HRyjjpvWTI51GuJLL6hwxn3LSzJCf
RUMvbufHNNRuDeulbEV/DOQYsm29rWf/jIbsSi66ZitNGXq0AtE3A7ziix105xINxBAqV5Dx9lOc
3iTqTpZGWFSEQvl7JWjdkdzvsS5WoTxcIVU+BpPSYfshPUyTgCkunbG8Z5ad17tMDb6x+Q7BzkTt
5qoiPINcpWumaUdLeiuVm24haDfpmuLgqcduy4kX90ENvZS9uPmDL2z0LEqjFfkiryX7ZFHeq9oX
CzFfH+pOHX+FOczEvDhTG6xlYuzl+sqHNzmisCrz4B6gjNdMYSuCx4W9UdMorhRGW6M91dJdJtVP
VbeLgPUZsbEl+6tg/mYZEvoIyFymtOrGap3GwzbLu5Mxs/k8zw0kXHYUePl4k5uYE5xo9a54Za+p
J90Ur9+IVORqhk7XDRwDbMZRjOdJuQmift+o47ZVqo1hvqa1OFuRdh1mhZdUFny1hmVUUl98FtIx
0wjjUypZoSQg6rm3r7Ju2RWfknQx1VVAxzxV/1rLKvuUGl0TCs/zCvYjvGAXOwiv9lEmkltsSdXR
Rjbp+AEW9RzadnEzN5j9hfqerm4dYrCdj/a5tNAtJtm2M66rJmSeg6V34oSxiiNgB9F4sFkrslre
xHZCLUKNTEiJgLdMAHi9QpGqbWHe7mZtI6acgYm2AQxYKSWrBTJoiSZxP3RpsjL9cQNJ6TyMIZaJ
leKTbVGWHMNYjd7MlaTuBPENe0gf0TaYqEstmORV01wVccu7n7efmknXdnBMYUUaJsYnmGZH9Y06
RLdZfTbDuNj2mVKtCFA8q1ZzUOr+oKKo16xppZqFjCd9ZrJFFsmt0LLycdTsfgueZbmoR+DDxmSA
FPqbOSXXtj3uAn6LM+hkfGXZHbRs3Z2E6LbkmEeYWyvrLKkPtY0FxlBOR0sO7yoNaznBecf7t0vT
TdHGGslQQ+nxf8Si+Sc9Jwh3IHBioyMFgeZhUPbEjNFdSw1fQtXYmWb8VAQh5eGg3flT6IUEG2gV
5uhms9NFeq9y5bwmaFAyIK6q1qMedSsbKaYzqye9vanUZcWD55SdtkZi43IWQ3gkr6OYjkokw9sL
eDAOGXa70JSIMundrLS2UVRM6zloPZ/ieIqEaw8s1mjcpoZMYhQk64XHDSF6hbPNupTkT1pErTkS
pTOVd5lenMgdGxzJ1B4auSbjSl4Zdfooj8ldFEvPtsBwoW9vyed5a6X+YbArbPIpCRwbh9e2wqC8
pZI6zwPSvslfV2m8zsbqSk6VvaRlezNSOOtlaNujeqdgfzKiDdKKLw3exoGJmFaKswP5NKwA41lp
xs827GOrNq+CTvaMmTiAaLTXpFVs8qh8GAv/pHdi2xVQK+POzmhGcpymW1l7GEzkJWQA4N9riYnf
W7HnEoQhIV91RZikOzXSPRMyvyx1YQXyiml0FqC1jNHeiDlY0xRE6F7GDeyf57aP6kOojtXWr5VV
SUVfDagTp8jr2goqenoT+Hs71z6DOB4S1grO7l6GAMpBI8uHhQea1qSWFNY+yDNHykoiM+xxKzra
qTj8PFvG5Ih8arZ5Kb+osrYa1cgpkH5Y7I6xj/oWDcIy9mh10ouKFVK2F7OR7m3fvA/SfmMs5hRZ
Ct3RGL+I5OBLqu3oJaJVVSFtILTPBmkHq8zOGN7Ph9gm2G0WYi8NcEyNkepaF+UW4R+7kEalvEUt
pGKMjbZrkDcYzHlEMKxNqJz7sBjWpjndRmQBISZluJkf/ZrugUqFXcarmuI5TQwP4exqYFSumtAG
SdewRHokMmkfzudCLh1T/8Sg3dPat6CQvG7Ob6KpdyMCUvCbovgjsopnpOdnGTVBlrfFSlAZ+wNV
VSDfzKqxRfy71TndksBypKRdyVnMzLMGYpYem/Zs5uNdJcKrJqBZCV4G6snVONnrwDCukrBfxe3w
WPQaCb8pp8ecSAnRWBbng1bP2HoF5D1AZvIj6c3QRk+1sNzr6xl6ZzAdDGUURF2F9FU0L1X6mgS2
jl4B61+Q+6Sgw/HrZqIb0qz4yewws/csfaQWRyDrv6ZhhIYZjv4434ZEACK0zktb35jkxcJUIU/j
m9nE6qsytMFtHeY6N044yEtY1tmzLTeZ7mppm73Vfs62XsUxx0um2dOdPqWm5sADn6qrcLBjsr3K
qV5Jv2eh2KKCZiyTWUNrkyhnApNQpE1CaQxsz7UaFqvf1i8yPSJVHgFiZG75AUPExPdJBSyQKC2t
VkBGI6shfCYGBwVlo9fyXhNTj3aj6wxOa1ytRgdVgiS7QORtsDa1zvTkwh/XplHLuZuIXISeGion
wxiLJ1QR2lWnhvKzVtkB4rKMDEM3VWfYpKM0TbWHAsILa4rklRaSr8LHB7Emfi0tyGCQJKTgJbEa
xMsZeXlAJZRSXfUoAlcSVK6HoJkx6GfbR78Q9dgQdBruYRx/U/1JzzpMLjO821HAaF1jrJM+Co6z
NYztyifQ4sQHG+4Dgq+PgyppsGuq2bzLTJNFE5HqdB+PZXKfVLZ4mG1/eJOEMmBSIdd2SnNHsoCL
Y2s2OMhW6SwGAsByuHECz/pKTyngiBbArXQG456xB4DQ7QY9GsaVyYZhunpPu0mjXBu3hKSIeyue
e3aWqUe2rpRikI5xg57dbUcon+vGyAc8QAjKSjxtzkdrJQiCGRwTxPSs62XK29915hmjoBGYqSy6
A5WlpbqzYmJTnIwclq5uTemyjw8Cg5tIie+UFgISJYEtZip+IuHJGOyDlyjJpEelTqdgQ6RXJN8N
g4iWXU+XPzNmVFADoJidVoM0vxYRHHdkClkEa16Rc8mdFvHU77POX8JK/z0g9P+aO45YhNB/j4ae
in9kL/l/Nv9IX/Kvf0ZRv/++31FRsE9FFhD0oYtBc/g+WfjdJUfTf2NoC88ZthHsNWgQ/yPsVn6D
l4z0EVMZ7KgWK5x/EA/Thv/9H5ryGyp/aFoQ4GH6Lq47/0SD/2C0AyT/7VDtd0fNP7G+mK9CRcRd
BlqEDGx76fJP4HknqYJ+ioZkF0dH7NVPQVl8KYgYc0I1Xed+dB1pxkPnW8TRpntz7q5K9Gp6clC0
0qD5lT8TY2+6ktE4oTZ+C2ZtPWXBkSRTGQe/wsKrAe8KbHklfNoxQiN5okelRFJZ+9JHmO7KhNKA
62B6ccwFXW1gmYBX1Yuqb1R1G9/ZMaZXG7KZB51wL7y2vCUeYY8pTd1shLWvrOszTBiwIg4pl1y6
kRijTaV7SLlIv/Rb9MT0FY7UrtGTOY3J4U+oHD2aM5aerFPuXdvJDbVgVNz68QGP9AoKur8iMc8i
UKzaqMmJOsLWd+ldehev4lV69oO36kGTb6srgZM5AmjZ0RLhpPMxXadr8ST5mDE42bM1bco7zmli
a+4lBW8rlyjTJvoWKrf5Hc38fZWeCulRTVokjUSNwiXCVAOePbrt8qqKcfKwNjNieGlEdx+BTxP/
mc2rXToea7vaGt0NWiCUxlUH9qw4aZ4inC8cZdMQi6K6Y+h2n6ZX6Vl6nl7l73+Xv/99+TF8ad9+
/zF8UV/bN/X1n//r3+IXsREb/bV/018FYJozLDoOYzr1zdqf1vamSo4qwKJOmiPuzY7WkR2+T0vc
YzjD1/JAWGnxuVKd2VxltFuf0hccgPuOOJH7YRXejvIuaennN47iFuQGeEDdA1zimon1GYG4ItZD
uMLZ0ijONTYc8xm4VVNv+LNMZcOPy3ypOBMYbWqFQxwZ9iAqP+RiHUoegprPo2v1toMDNJKpeU+c
4vL35G50EcV3tmM/965+dmqP/856KXSPrtN83mT1Ni5fVessiFdE3a3JmwCBkOka45rWYLrmPomL
qThP2xUY5uDo99N1+MWX1zYyM1C9fD+q2/xA9l65DTv6k6Z3jPQ2kF6D5pwZR3WXdutgw28vwsdx
vB21Z5Hvrw15HUufWKqBThSebroAB0iTe3dBpAh7Xo9SsAqIJs6WHrvfJUSBFG6kH7B6xTfmOuy2
Wr+RZ8awq0rycm64EGtCFqurMUTlB4jllsFG+Feaf1UeKZnGNWVte7RungVQK7ZpeujauL7sw5Ch
Gu+3O6n3jXTd4HqSATSQ+xXL1zEiubfwPjpdrdYrK91bb+tqXBXSaXi5khyB6s5JbDfX8ZBZA9sj
X+l1tznJXogb1+zZ2pEWKr2Xzn2IlnqlIqAPvGbyRgC+BZpWj0n25kdPVqg65DPr0nFwdZB6uoqG
xD5d1jYq4JAuCUeoGW0BEHSUu3Ukr8xZ2trhIWXCokRfqPSAb/Z1fEzaYw5WVCZHu0YUQYXEZ7Nb
r7yWXwDMIjAzsrCd6jar3sjHciDAZunomYBwt7PR4kzTrWSOYYsN5qzq+7iRt/lXiDagtBj/9Kin
KdRa21VYUhANv55B+/lofKOxM+7AHTQnk13FfE58iJjmN3uQntp4nYptWiJxPCCTN9NFyHYfKk+6
JbjTTS6vk/wxlx/l1CuxAz1ZLypJX00I4iHBh90P6UFbIEbL64zBycmFuiaAMCZTvlz3wbG7Mp+I
FgsVp7jJbmg9+Av1mvT9J/m5u2quvv9r/t3vvyKzvYIP5c68bGhUJr//JQiU+FZcoehshh0b43yY
nyaa8gAdtOxABiaKckXleV3pJ+G7yvSFZa9FK2mkw8SjtjmJCXcg9UmSvUBfRR3vVGU4LbMRCb+t
VAY4n1eBdEuAFjHwuwCans6nICeoiVsHeit8C4Y8094HeCl3tXjIPH/wcB9JJpPOsaO39I1PDOwg
CjtGectTzRV3aZCX/pO6Of9iOT5XXtGtzrbqItPtndreFIB/nQPKY5ef0sFYp6ucQtQsAcoc+8U4
xl86fLOSxtUp7LF0CB4LjkdMSux8a8Ur04TtsZ5PuCLQG9D6juqnvNZXiCEpJyXXH0ePGFM3kzlI
1NmbEvW6BQHKcCuQqpcah858L3hpo/ZJF6NX6mB4rVir5uzF5ISnQ/kWEGtCXiE6RVKMsasHxlwl
6oOvJF842D8jZrWpxUeIC5EbiWRVd/I1Um7P72gM6GDmGY2otoLQSb6g5liYbnW6smtyw5PS8rBg
DWKyVpqUrgjM9YbhbQiOVvOEHeMGbjqZsXK4ju1rSesyL1T0yEFlu9Kn6CYSue5JYLJjRORabTOO
VxpQI/ucjXdKMDqMfT2C7z05J/ZMNkkULQNy3Pt5LSWbThqfhdKfklg50tWdzXR8xDHqq5rrx0A/
h/nL99Lsl6rU/2v1p47AkSn131egm4LS8x933Zev8Err6LX9cxX6x+/+Vx0KRxCiBkz6Zcj+Rw2K
7ZCCX+3C8oWt+kMNqv2mLYIbgh/wESLABSLGP2tQ9bfFu5ei9vvA/qLe/Fn9qb5zFoIQh1AJXi4/
InW0LpyFGMfi7AdvFydZXAAqvNEZHMcEGGNF11vpGpTuOJvKE7rv61rHWykgy/3/k3deO7Ib6ZZ+
Fb0ABTLo52KAYZJpqzLLuxui3KZ3Qc/BvPt8lHS6JfVpHehuDNBAo7WrtbOYZDBi/Wt9q7Kv8RkY
QdW1J+Ae+6LCHrUUF0WxjtVgnDXTPjlj9pTU8VmNl0eMSxSdN/Yx78fdINu9BgLDLcXHrEZHCTGo
MjIwFBncM6MwvwoEJHg4BfHvH5bDYcxri3GX58hlVZp+UKRsfdfD0EK/WYT2OGEU2plmU57JoJnH
wbG7Dcw3/TDFK8sht/qnLmtMD4LM9KbOlFVPKKg0hCrOLUy6j6x9jzL8ZJFkPBzXFpp9MjHYhD43
y7Y4Ru44bEuaRi66RogaSDS8A6BsbDa7yDlYOiQyuR5VGSHfR6pZfRL8BckQdZoPjck4UxVrbitM
vL0vfznqAhBHxCwdcw+A4LkpWAbn3gXfZ/AqKxyKq2dTCqa29Y0E06GnzHlom8p2di/vayI5iPht
/GnS0yUrfqa1x2NWtNGtSwNU11Tse1lWEzlsQqrr3KEI8mo+jOA/QjU+zmjUdnZqx+zkpOXB0SEr
FUhH3aGCKhiq5VaRleeYyzlJoJbMbLbSMH6ao4EfqM6xwevGlfCc8rr9MCN7W4r+hq/+daoXUs/R
RnNeaubzC1XRiQEaKd+17IUU+94u3DWFubFKxrb8TkZHnZlrXWmxMjAQ6W/IgJavNQYF9oyD3QEU
DKP6k3IF009NtqiaUbcHTZTZk96JjvRbeC7q7EAgWm6nUn2bIHg+rpouapW6n8I0pTX8Wleqoxmm
3zC9mRFsedi2NrXkniLID+Hlu6dglmbE5VNmbU5SvDb3bZ8c08HcZMzfUHMGxWcukm30Yd5mGnov
k90v7gNls9ioyHysbCsIlZ6KPL8ANC+ubcGxp23Mq0mK4qAbs7FJVIYjJIltD67lxVjWmvksRoJ0
x5cw5sz1//6CCxhnNaFjEVqjwTi41/Pwv19+/+ddcB/cPQX+//rp+bvtviVr8Z8dUv/pv/IfazJV
XiqgNhWjLvIyi98/1uXVHYgV0eAlTqHc77QB/WcWdlI2ROxw2RDT+P26jI2K1RzHOYa/dcn+O2vz
+tf/0TD1r9fi94Yp2fW6ZDSnbSJMpZ40zX1Esi5IqnrZJ11igOIZ4h2NT9dmrtymxgC80SJ3x+7C
NNIjjeuZJ/tyx8wOQwtULj3z6UM/A27K3xxnCjeDwpS+mMHhC+podqzTz7qECJTkKcQjjZWXlm7j
omZuEqTJAogmeoXAU25nlMIrJQ/Z2lG2rObFHRo5U8AsDm97eok29lAZB/CMa3/qitscS3+kvpsa
ZzdhXzhUsrmTgoU+pu4BSTOZdvO46oW2hpkDtw5N7gCw2CQXjrGlR/45S+P6xkg4Q5oOWii5oofK
0N9jmZzLwrpTY3tg1iE3Op6YDT98rnT7vFTJU+cmt6miXQHqu44TsZMmqM0ia/srE/gk3DJ99J20
XjamYGgpbXdnqL0IMKBd63XxQw3TkHxjSj/qJK6KfrmaFxUXiQFwpxic3htVlZ7s/L0NrXMUT4Sh
HUXhz5WMdJ40t1M3ssy1zgEls1/dx9FVWbPb1AaOIm120mvEXyTt+yzMD5XrXHoRLTuK5qZv2TY/
SIiAwjWpYafp9QC7xG8hWmG2eK/D6RBmjCCEXwkmgClvTHawI5gfkDo/+lkCdKmxx1llUXnClvXF
Wqpt1FN1C0uckazOPLxA9O/ag5jVGayeYpxLyel/UFO5wythez1KN8G/aV+1mn0/ah92OadMk9vk
CAXnPgb4yduiLHDndTQuT3zHfbWkz4TcHovY3hHu4Cr3FiOScqpuMGZVV50cx5vFxFE0KKNyXMr2
tW1jd0eTl+fY+edAl9AWbzT+QBEGBn0LR95HRHNRxE+tNmPnVsudMkyPLUr/RgMVD7QOg9QkGKSk
qlcLavfs4pKl7UOoQVbFlJSquBXkj7JPtsn64tFBHBE299pe3/RlHAx14sVRfahQeeT81sBbzvqG
g7W1aefytiu1HSBmbyjwhUdiU6qvAy9uN50CUxbQfKPVZeCFbLab1OThcG8mJ9/Z8kaNp93YHVOg
Xe4564HV0Ets6Uw/zWt8QEEIBNhTFO1C7kPQYxQFqi035TDs5OPffyf8W6n4/0A7LLrrv1/9/0f5
VUnJMYRd529ET37+16Vd+xkqJ3lajKb4YSkd/8fSrrF8s37jarVd0nXgPv8h+xrsq8F7k3QlOgbC
YY0z/7bl5o9gSCDTrtF//Ets4f/G0v5Lbvj3qi/7dnAUvDzgX4AO/3OSULil0hkyA3YZVupHgkHw
huLpyZt5PjeLCmympSH4EHJYfaSVpQPq0yiPYVNfNbqKRpcrnFNnOFl4sZiKcOOM9PLQ0/dELzDj
RCI9QbQ0DpIpe+p0Gj4LVb4tjEx9SFa3ITwopm5FHky9i7FNVNkhtxacl22JDygy5JvUEmqxnVdY
bKlfVvoJf9WjasX6tuzmeAcK7QSOQWFUXD7WltZj1E+/Q0xcTcVcByeur+Zj8Qy4eghgWtpHIapu
pwvotlqh2UGqtFRNa1P3aVCBxkcproesZNA/ysAdWURLY8JjUM/iElHvvQVdCmGwXZYN7yLqnEeL
1I5SMcUfu1MnNWWLGakMmCgv226UuBor/YsZE6rD6GAyM4sd9qrhIc3rOz2qv8JMeQaJLbjSiflD
mbSjMyXxQ5hJY59BX3OpAd9zIqFltaiX48L87NdA0t86EP9/aXE3/vKpvn9Pyu6np6T85LH+icHO
T138/dNOfpfvX0n53f7+cRfrv+rXB16xtJ+J32F9X7PAsHrXfdmvm7n1jwxMPoJAG7AU6AscpX9D
+Gqcsgk1Ub3JkJ+e6X8esjXxM90Fa9wJwgDsf3Znf+OJ/6X35Z9PPEFEoMJMkiwKe9nWku79o/k9
dBXpKJB2fW0oGdTgRYFlbrkDnqbabfGdpvDQHo1M159SbHAYGMbWuRm6vH1UuwZzpSiwBVQi3BpA
sMD2hmb6As5MZQM2VVd1gotmo+EReXAsfNTFqPf3c1cVc9CDMdmnrfivmNdr8OdPv5HO4GyVSDSV
/3Dpfr87he5u23SQZz5889aPZqe4MeqRTNgKPzTntvWg39sPeENZC+Yqv2Znadz2Tp3tlryWXqtz
2J1S7QYJbcQQzRamj7XHzIrMIFzaed+VKAW/e0H8Nn/7fWHEH6Nlv3wLJCTA4hDfZe/+5xYiRzIr
VOZVuNeLgnViIbwyFk/jAmMtKfC0rwS9X89hn9N/i76r/+Tv/BO75te/1OSmJEYFVonjxB8vFF+S
q1egln13SMVjls5P9dgVOMkF1mnbuAhLYuQhHbUhvpBs6750/4vs4y/xqT99Vwa5IE403IQuAOk/
fgS7qcfZHvgINbzoANwonixDK18mTe83uRnb12qLHy6erGWnYZQIsllMG5xZSmBZc3yKE43hUo2d
sRjxO+oI+H/9xfxCCvnTJyQh/gvdijgjOZE/fsLFLhViDPaK1nhKhuue3mKJqgqrb001kbivNnl6
sfCpsPk+CqY4uf5F1gWDJHwwehFnsVOiYpfzP5cePdXGYuW+zqz9ivEMdpDkubJN3HvKCry//uzr
9/cvH53wrwPXlYTNnz96E6dlWQgr9deeEG+ZJE680maSky0re3OpD3/99/25j5dnzsI/SyR8PaOu
s+0/XivHHAy3d7XUN4Qyb0cnJ+JYp7sK2m+QE0K+Fr3+0XepjfhVjQFmdnxHI3Y5vBh4YFrLwoQ7
5P/Fx/rXy8CnAnbBPJsMIv/9x0+FfiWhFvKpXDkNm8WIBcbXTu5ZY+HkKn3r/3IZ/tb78y8FZZ7Q
zwqfD7Tu7r9fhm/Oy/L7p+v3uv1p25df7x3Zq/8LImHr1/8Xm+B+FZ7/sAle/w+/7YLtnzUylURp
QccZgOP+45Xo/kzSn+5N0uq0dVHsxS302xvRcH9G7gCPRNvgaopYxer/2ASvUHswDrwLYXBhV/hb
VHtWnnXZ+eeTw7Oi8+JgiLHeM+TCzPXPf5cIS6Oki50FTrzqDuGxpeTQJd8zjfZLyJwVxnVzdLEY
MHDUa3WfTEZHTufNTtJ+M4CO3+RaGT+45tzPTCPj7HFMq0Bp2B0y/Bjjh1kggMSxuQuZ50O9R5lM
TIvnkoNeLqZtkjy0s24g33WHQRsCaegMu/GvaqvXCrmTe5o4xUvXmtWV7n5I2R9n4XhlHGaeQazM
h7PqV1HmJ/Yxiy+idw+TxcRcCPzHpSAtMN3hnWYW+wxP0+vcFR9kH4DOp5tcXS6GRdGlnibPIhTN
ZpyY0gEJVeT1qDA3X0C2Z8g4+QxMesQYK7Ndo+GNUPBKY6c02vBlmJU91oXYI6MbJFgmZPRWlRhB
xqNWv3Wdi3XJebGyAIXS6/VXnouaM3Y5PQ9KL8CUCn1v444cVmp7azGs7dVHEmW7sh0f+8z4XGIW
j8zNHqvlKJhTkZtxtw7z3Jw4tZ6W1UbRp5ObKXt7QL3X3G1vZNFxpI1g46ao5SO5gBB3fjk92ajA
rfNguxebcvpAMR08bxp89eki01jHj1/0u4y9z5LaxM1Saytjdc+McteI4kqd3uIhdW9zwrBPFa1v
DxpO/ms1rJ66jqyB7N4iftFWVV+0Dh+z2rwKoz52GR1t8j6N0XGRIpieEfMraAz2rWhNZMhqn1ci
sN2PxVGu6e87dbjE/BpnSruMR5M9KGNO/TAQOx+cJnmSfbtpsFWjragyUJ3qRs7h02ikzcfS9OO3
Uz+HHODMaX7nhEcNinPTp/mNFCNE3ltOlp4SYvnNQ151U+QXRb02mNsS0nKxXIkFoqg0HmyiI09T
Xz7OedZ6U1EWe0zO6bZJiTx1KrPbvtJ2k65tXF33bfYvZvlIY2Awatekv26FVZ+sUGGcwIlyVUcI
ap1DAnthEfmo2/siNW9rN3yqKi4pTpksOxq5wAmUM5+2dmNVHMIi9eAi1NYhtGhUJO2jxsZ+Uuh2
IbKDrv3ocHOb9lcaEb6sThmCS1sAPdVr3zFPpui3HP9OggC767YPInbvk/xzIfg3p4/kSPhR5khZ
H4jB8K3hbSk+3PbWQrrUY5wD1a7HYhSDAI+yE1YtTNyY2vEwnUal+9BCXm9TMxEJuA0F/1xnPttI
pDoiiEtUeiB1N4TBHuF+3Ej0qDlyzupibBeBh9DCi+JqiI9k6hhLOWV+5SbMv2g2bKzotmboMuUk
QAZBgZC2L9rKgjHkUPSXkqYRw2pm0Ke90hLHwRF8Mp30Rsvktd70P8YkeStkHwfLnL5UxO8oEVWD
hgySK5inE0Bt/DI1509taaKXpa6dW6DzyLQh+TWVdSMode2B/OJAgaWDY2Vx+61sShKbusajBW1w
k4JTBzYtb0Rr3ku6S+EDXsMcJlmWlj+yZTafcnvEjkRDr9eI8IHwEz+veHxhJGzvsijZmm18jNR2
P8TKdZ+pvsT+JO32jbNuvOkKNCpTfGi53Odhd5Kzch92VDPb6atRUEIWlR0xx4HoZg7VXqGdLIh6
Z/QNBRNLEwVR8x5OPXkMbPzVIC6l/mMkozBCm37pjRN+yg04peHZ0bsoGKwo/hrDccJ6zSHGW+Ts
zvsJ9wmEckJrtiwRlxf1bcRTfKVJRlJx6VQBU9kusKmm3LUlt2nj2L2Xtabit0SZ0nb208hAWws7
8gp681IIB3+HJHvgkjFRmkX9HBqHYG6V45BZGhzzph00zbOwmxdamkz0mRdZHAm1OXdN8lW3Oc9z
bm8yAgAzD1m6H3g4avoiLF+xL4l6NDoSXu6u0z8ruekiHg0mjXpzmpFqoOW9WWkR+7RV7vOIypEW
iwm3YV1xy+rvtEsiQJaBniCp44KhJJeAgrqpJuM6H+F5hUuE9yreqfMLLpQNpR2vKvKM3XA2xB2d
7cylsoPcrmyPLrE7DadeSgoUsMRVXaR3sWndMw9B3mRfmJ/qwjmT1nxrpwlLWz/hOsj9AbvWIO8T
cdWC8GMwwE0i1IX6uVuAFK9FAuUflmqYOH7fXhnGPVUb3GDqhnzDG6NRXzDaVbpsF1UTvnj34lpE
oqsDkeA2egm75k1peaib44DyauYN/HiCsAhC2Hn92JZ+pkTnZuh2dqVcm1P+mtjTwWoei1y+wPKe
PVbBE87N3BsjfQ5KlFLPCSuieFa+jd3OJs0FQm71r8SDpL2k00avHYcrLP+3gr/7YCw1eLAIs389
0XFmn+nX2Nmxu2Efec4Nx6sGvuXZ/TJmuY0a4TsONsHUBLYXE4zph+Q0pc0BfzTxCTYabIo3YD2G
g1u2WJnydPZrI3utlOoB6uyHgcljkriZyS5SgCA2BXewsljbqquG+56mnDhzvsSUWb6IjK+OwodO
Q2Yeo+5o8OR7UYsTdCk4I85CU4g4GJQXw4JigO5sVBsGd/46wdv25mnRg4KpuDHmLxBRpsNEJmrT
rJ1waA8Mevhl1OGhmVLGDG636ZRky1k5SG35QqgIe2R4qzWLtm26esuM2vUGWkU29ZInO4OlKu6W
LYfcbVa5m27RTzWOPHJR1G1sqr7GS8+g3RoOdkGoOq6bnhnNQn+DYGeykBZztFNV4XtKDzhyye6M
Qt01NlenwTtYZsfSHvY5ds/QGE8JCFeHfysAel5iYpO14ZaBxW4piINOyaUiXUg38vegS692bUJE
ya1WNPe1Xtxy1uBMPd0pcRVMeli86kDS8966z5ruVVV/kBnY9dUPbdaPtIKQkYgAkMd6eRjVnv7Z
cW83OeZAPBA8Nqr0ovI6rq8H5y0UR3V4IhvLtIZx7or4Pprzc+mWQaPO+yzduwyUS43CDYIWivuk
MwhzxndGWIwIpi0u1oT/4zBFOO9xB9mGP6kmkqQJo3zaj1rM66J4S9cNXqeW4lnmpo/QQ6+DQ18B
AR1nmvcCOBwRU/tE5wNjtsQjynMPMc4KaCDwqjD9oTo8Sn1Gy8N4lTCy92w5nNP4oBn2iVgbIfFC
PU9TgyHL+JR9s3En1QgI8e+1TtmqOvOHsN7XOdKxqBO/MUumMtWtlQm2b9NHWTf7cenXAg2FWb84
isQ65BGFcuoybU2reiQEEUD7u9PaawH/eInFbZ/8sNXMXzSirpV6bGNxxKp/A2M8IflBil2C2NHt
/qmJiFJYRLmSUPP0Nd1gjts6cZ+MQR4Stk5n6lhqhlbAC9qMhdMwcdShTmdBNBQT0aO52ah0B0x8
F/RpONuOuU/RktW47gsMc2auk4VeHquRX0HTjU0U9/YdbYTh3kJWRmYQNxXSN4OeW7OWH8gW+B0m
vhNCGyfyYHd56dIV1AWLplyE1C7MOw9j9WVWjR+aHB0KRlwUT6xxETx7ZnrfL4/0k1AGwwWt2oMO
b4LKHd2zK4eQWHvUpHwio75P3PmZ0senzBbXeaKdeE9sEP68tFJPCP9+IuJrUVV7Sr5wdy09SdxG
bGpjQGeQpLwsu8CMYWxjApAsxKIOgCicGkvF2YZbd7GIdTJOLqr+IW2XvasgR3bJw8wlV8bCb4t1
nLWUVwOMC7/tcry/Q/cIZoO9bq/G9AEuO+iZM1Eb06/T7r1NOAWMvfrJ1lW+WiXrP6k69RzhI2Lx
GMpd0uq0DPWaURLHEZaPo40AhGLT5qcozckGHruPxLxrSJftGemYB2qA/KQL7xlIRDf5RPX50Mr6
US6Mi724Kkb7osxTdpmWdPIsDY/n2nfju1hSKUAz2EvvQkbKCHGOb5Xu1u7z1cLBxYhL5XlyqvBG
ERz2BlJf+dJN2znUD4vU673dmw/Eas6O07jc8A53JIhEZyupssVfTnZWlAuZag5+9BAGjh0rz7HD
cSAt7fBNsdybVFUkZmx27NQOXebUXrZizNpDzoAS9ys2KbpyGU1Ux8wN72ypq8S+6nPMSJ8sVHkj
h5C8CM5WCA257IRvGTWhuyRTNmlRvmtWmt4kadR+AX9t97SA5htB2HZM2Lo1Ovz5EWPLzqmUFuSG
ATKjBdbRJiT6kp4utY4XmST75EyqckRFehBKHvu65SCucdIyy9K3J/E+iFbfVjA+9gkKEzFmrORL
C3vKHqR+YP+zqzWcijWZ3VmtSyofFocvaYu4qHnWciEReUhseduqWBHZ/sUJlSXZ8GWv8WJj6T1L
RliFxbdeZlflYl3sHqbJ+rCInuQBzUFBpymc/qrE2hCqjC/s4xU/4bC76zq+tnAprU1tFu12lrrA
qT7TvKS2b7UUL6PU7vRa7OfWvqqaNaVYXibu7BO1qY3hvEq134+u/aNc881l9i0H00va8B1M1F4U
n477RFnkk6619zI3HsypiI9EWT8V26J9on2rivbVVvq7ROe3VwxxKWKwsXKx3uuIR0El2OjGbJmn
7tCKmpQnHqjkq+AQf4otKpKcUCN+Mehr94hpYfvK4AykXF42Emm/PEvVjGDHY+5o5txPnfpM8SfR
o+VW1FO81/O3mviaF6l08iZmd6nsxgpMvHG+1bfXiqmYZ4HrFxdZtXU5KCyVetfy+jDy7Cim+lgk
/QeYXcJR5VKzyFiT3+Quix6qxdQdKaR6zsv4virzc2i251pkvpmzmaqXryHpPZ0X7yaWWug1Wew3
Ha/ryWLTNo/B7KjM/FL04+Qur4dtlxkZesb8Tn38vl9a5QpAyQ9yt0KL0lPeDDewy7/czmLEbsB6
AW/M81i+OItNtJ4CBWa0bNrLoJTOi0wLLpBK+TiJQXx/drSxoaCl2luSdiAGwr1J96u+vkiE1QQA
yvIArw6H1cgnUXfEpbuTLU0wDPpKTT+pxFHUvH/EwK4Q57B34WRvKUPz6QbykwSvDHlQk62kRxGY
l1nzXnaTZ0coRL0unpcUUzMx/b2htRyza3qfugPQfbZS9jsJm33htEc4WY9OVx96HUljCok+un1G
PtnNr6j92sxDqN1IGRPOGzedrjwhVw6bSqnxD5ipo3ox29Z91NbA66hmYys6HYZ8bjm1pl33zI6o
v6Je55PBsdcpi6/RUE99ITX1IOHN8zBD9uEkPmmHWJ+T82ivmxNFj7Gqw56bbu0xyiN/NK3xNm3x
W6Nm3OsN0aJU1eeXrhbHscbWOWF28rohLjd92n40lhm401c6GX5WdA9xMp2HRP+mDKZjxRybc6TX
CqFDA0JuFFojfuiIkjq/4c1rBD0eE1gfOe3ZNtTCPUNgAjwAR/nY4PzV9r6c+QYXHpKgG5H/J326
DFUXDGULOd1huhyWl5xvXoE6BLj0Gjb9Fm5QtVM7Ao4r5NY3uvWar33BI/CbpA3iPH4KzYokKrJM
P5omvp8wPg88GhuNIzIs75c6dw4Mm41tabSYpevROFptdSf7LLnq52kO7KREadcEvpzpuOi8lIkN
ToSX0+yhkbX0GcNDQxnjzKcg0uGp6rlDiukTc2dganV3k/bz1l5VitI2OInsx872w2HYaoUabdUw
ypogmbjtuyGyzizy2bNDcaCXchZgvX7tZ2ZG0cj+pbMKPEw47SGVzefebKfHuUjmdyVXox9ZidzZ
n5tC2SdN9MnAPdlFtY4nJzMBBMYctlhMiQlJL8OtO+RPpsY5ugo3UY1FzOnN+57ZhQqjKrMZFAz6
oZ2MH3qC9pHNSlCYye1UlVs9XbZDSOLWc5vlOu7rZ0VXabiSd9RRld7QxHetOsD2DM0fXYyViD2K
bo0Yia7i9ESS3q+wGhtmuyNL+eDon+s0ME/ygC7BO7cciKU3+rXdj19ibHiLNtVhkNkpsYt8L5bw
LiUR0Ahtp05IU/PAPx06bv18vS5xntzJQr1m8DZt1Wggc9HoyXMevrbpdCW6O7e4a6wSXpO5Zbiv
XRCmLDNC58x3dTqZBNkaDWbGTPAiNcsAL5RfExOD6wOJ8qPW75PFboEzo8lJ/WUGtW++CHQ5NL2J
6IEz0DU94Q3ltaR0sUKFIyamph3YiywviB5HMGl7TUMCsXXtaFe8/nKNw4DW3A8hcxqMQa/KGgAv
6e/wLHboCPVE4Zy7pDa9tLPe5snseHG7gSVFsgFraaOsNKfUfGgj2zdZzDresT1iQknbX15hb4DA
EzG09Vo13UfqDF2IVDStbRshjEPEsWcmmEHcafa62XnGOys9M3RInRF8iHnb1MrQeGX32ioXGM4q
gFGnXgP+RLJMzHsAhC2alg17YT1aQjfy1WgaX+LotlDeqg78FBV4ih39WB8wa6g3pBJ2ilRfupy1
GDMycv18HqP7yXaOsJ4OIATgQCXEFHcUyWXcP1Oo3vZF9ZYZKol/CkZFnR/cjiV57O4rlouQ9I0V
+tVibkauPU1P18Ng7Bpy93J0d+X0OWn5W+vG/hK+WAgT/bAdZ+c75ZSjIIBmfeEXS7yxZnVn2f0x
m7ptXEBeIkZxH0/fgOly52VemUbxF/i509oexhx3Y2WvbfKIqqEWya5Ghcbq66MrnFsqy1oqJhIN
CJSrEG4hZUSb36mIftQVbxatuJbhhGFG3Tlk4sJ5pgy3YWJu5Ju4IdCkkpypU2erxM+2lW056HLl
jOgo4rdY6IcyLw7KcJNrqMiZ1e8lhZjJChkzrRuzvHf095y8nADGMVTirsg51EtD2fVi6Aj5ZJc2
gZrAuc1LSz3QrBxvPI3mCyo1BWm31jJ+FFB9Ko034dTWN7kjEG+MG7NQrxZWvaZMgLsvDCeKuDxK
VTyvcTCreW6Gc8kkJByfNJ2ZdvRjYp7QZBtJs9p4GTvTc4unap64uKR7rKW4WZRePY74xZXpLhsY
R0yttbNA6eWZczSS4UqF3zNVkT/oL8nSAYgbH8C953T5pYN9N7TGLiVkbk0UsoSnyHw1EgeuBFSz
zrUfe5Og4DzmV2Wb7pImp2HsErp99aAlMZoTdemMSzUsWPSQQXuB+xGeoIZuyknBtTRvUzJySzZu
MiF48QOCKm8aijUWYqYZ5lfjoSTm7ghRwBODxfHWi+OM4Nsd4Gxw/l6hSimmyiNzHk1ecZYytFNR
Xy+wSVIEyviYOYc2WQ5KdKRThld8kLFZTIKyfMqXCx1nW1N9U3iNp5RtHqfI3qfsIaB3GUN6PSZB
rs68ROAAMzKrAYZkke80jZ9zy6xHQ0Op9slCp8rkY1i8zavCa6ZnByp/BMBnyNtrNGZaQpCeF+Ib
HCNHfauW0Q3VH0Gu6btU38dGcpbEbWnZAEAwkVZgq4S6ltDsaZjiYDfmZeV7hM+8ArzQLgO1OZnl
ycyvLfWpVfZVh1y01RPNq+rvqXzSWwZfdITyDqztu6bgR7UKEhKSCOYrKgu3kKhjj7y91FIsnAw7
KPvxGkMEzrKba31fEYNziDpU8iwF922Eo3N81VNYQf5cKh4Si2ek9VVZ7pyk3yARdzoLS8IyJbaG
u/jGpH1oi3Mf22UEwPvGZQvBsIIRCO2etPGcFKE0flQUDAINLGp56nqxaz/P86gH1dLvM45gbKGC
rFoOQiO3Qmqk1SjJ5UtU43M9hVh7CtUmaJtkD0OMwROZiQAHuogZH8Iw17xGdYoD7fEc0GCFaIi2
eX/VLnS3lUp9AZH5PlrVm65wwO36Z7x9zXM65OURfyPbQi2rr2dXvmbTy6Iurae27WeVJ1eyWDZ6
n6H29Jukp/0xpjDN2RbKhVCDt4rk7jzvpK2wCsOdmi+hyq88vylww2xSsyAek0fK0ZA49obRK/up
3U1ixjnC1HaVfB8yzhfN0ppBkSZBQbC4qK/mhg1/GRTu06w9NelZF/SKM/VYlCaouD9nPd+G2Kj1
4UZrP0ddOSSVPAjn3e2SuxQVViQ3odoxlZGBvczsZZqtREnOiCjnh7kP4vBFjKfSvEflPstCZ//d
LRthigj3NyJU23T3S04HuNLpr645gpx6dYb6qrZ0362ZsjVh4tnQ8iYmXGm+XNNG/FVGHwbisQ+m
JHDh3RAwxonT2OUZvUBHi6onSuiGKzA6d2RPk005mvvCbLNLGcrsFcouAI1Z3PBsdUHKnCRY4p2D
IuGCxRoMHiebKVDbv2ZLuYmzhSCzfhsVVCeqVvIdto3X5uLapZ/zmMD86LJo37TkctyJXYqj1H6a
cifToMzLQEFanO39APGZwTLAsVoqH5XinsuFOa5C3ijPXOfkJN1AdbjxjjNuLUOe7jTUoYlaUdg9
hzkNQaBkUcfYC8XfRZ4kw8RMZJpuqRJW34EWW/sWJ83R4ohiL92mMd9nRu0e9ViU7hVILNFgFQfb
nWEh6g3G9sjyyzDCvu/Eza1ihndLz+mjN+NHV0SEoR1UjjisVZ6nNtqn/5u8M1mOHMmS7RchBbPB
tj6TdHdOQTIYGwinwAwYDIMB+Pp3PCuzKypfV3fnsqWldlXF4OAY7F5VPVo53n3l7GLppRyvb016
IUXRW7uiQ/ZNpssFkJjMjJyTf9vyPCI2M5tD4/rI6ImdxS8MhpJLSAL2IWy1j4y0riGvOME2pFR+
B3BPbXzi5EpML8nEp9Eaut98/UID+QHC+Jv0gl0BkBrbvPuc2AsjmLvrSioVXdLuY3uFQrxLYOiR
ibhSrn3spX0WKenp3ApXDVWd1zkQP4WJ9jgV2t6UFGTuJVfSnQjnGwd8GGbvmkxtXQQA45SY8Y/n
ZfniDsqHEcSWZN91/gWG5+ZiYEzyXIvnCQy4YlBQicA6o2ilfN9NPud7E5bbTnk9WKkg3KLieDeD
z+/UoTqwo+0h1qzjKAt2cayafWfXD5TS1A+Ng0AK21zcqsRt9x6gm20RZu6T6NSpMJW3ZdTEeCyM
XjmK2YYyO6hJDasK2r/6x5aty5aNvnNnShs60DSH/cFbSrTqgf4hXBNuNt+3Y4tGDufE2ZGOSw+X
OrdV5TnkGtTHQPC1ONcxwPd1mTTeq6lE+3O8LHkT1zFrBWVmUxat/rlkpHVlsgxf3IMjLxJvuF0a
bGteodmuVDlisLLaU8XX4WSYiWQRO+efQI2hTBqBYtoiZX6OihJwCjHdOx2K51GyIvNVfMgxb+zS
AWgVkjvCdKMGAheLtfVtuDtdbZyNrWwIEksmv5PP4pxb9oa4jPuV1q3fH+rQBMe2M96bThC9E/wO
X6rOTbWaW0729oU/Z4jBx31Fyg023HUQpsPR59Y/GNuvj6HF0qmJD3wWPc/GKbiuW/3Vj466DWTK
5Igcyft2EmvFq4ldjzX6nOuMfZWCCuH5boazU87B97GWxMGdrpM/SSwCYfBta9y7lyycxWyzzfKG
EnUmmr1KLfa+cXoJnyXoWczB5Vx+adDHj0Mfq4exnjoElKXBLr386GMKxO1qKb8ktd5607EsQood
lcfbOKvz+25IxIpyesq6EZD4kCXT3RgVHAwqF86xcV8deKW3rR27rz1zzZXCgX1yzQLLQwfuuWJ+
4IQDO3PdzJT/bbzccfDLtD5vRUNG3y7jNuS+dpojnCfWgyaN9qolLeFHNfFEqRFU4kKFxPRPRTRb
KImTH32qgLQjiratNyHullu7qeU7sRaYq4slyHjo4ASvyt7ZnA+u2VBziOJdetuN1vQiRsJMrnbD
OzIm3S4sL9bDUAXhjdaePEeFJzaj6nHCEM1cedJipzO1pmWcCMf30iSB3mcWvLo8Lu219nRtX+su
8o+zmzgPTk/6msOZaLaxRM5lAJs3TWY1Ea6LHqHP67sTlhCAcE0zJ3cDC+AtWfHxrggnfr8eKOL3
3BFmBxgyPdGMyrXhFRnrKapsWff3+4Iq42RtKfsliuNF79oKCJ5fldGPEZ4wJIuiWtoNbzHrwS2w
/QhhfcI/nFgzzPFnpX0X5hiiEyFmZ5thp6pZUcTyLBO2JrqUwwZXYcTHAjzb6YI7ANYVb83aIcSi
CsB/InSYFGkofPHL2LtjwQNPpAtVCfOqKHAf5nFcMR8oZ11gItlaVpRToO24zZHdBvvvSzOe8INN
5DZkqOY8uhcqmfdTbPIbW+fjtjFYhhIRikPU6B481JTdK+aL1hXVOecgienDxD8zpWezitskOqkm
u5tgue1TAgZOre3dIDyE3HhhS6xceOSjSr6bQsCVMMGLaer21u/r6c51+4XHtett+bUuULM4PrBE
6m/aIna+Xx6Fu0AyQ7mqnp+MPfIhcE08JIUb0EWh+Nop4yrytX0Fb2f+Fg4hW5epcrYRkdRNxn7i
3tbucM+mSllI75SjryJ7lDDvTK4v3lbwdBuQZ08pSkIcGZ9gb2Vu4mLuryPTtdwRibWZIif68rMc
lYZo3K5RqL7cQ4gqrc/l4XDM/8xNOp9YyL1ThswnEqm9XEaU5L5gHVNOS30WjWR8woZOU1dR+Vep
LuxDOLlcwsbbzxLnTCcjII8NG/9ItOvGbq/hAVb3qvaHE6IlvbTtNJ+olp63Vl9yj+W63hClJBod
1yFcYDPcAq4Ff960xXPU5GycFM75AZvCNJw9VJJ2FWd2zHlnLO6mnirs9LKN7d30Ya60dzvz2Q4r
DifeFjlJHKiMe87yqLwPQjkcR1/EL0CWbTZuxXeH7cK6sjrQcljkD7qpyBH6ZueMoIxiTo1PMhi+
Y3CPtspclqPNXA7PkfFSsWrahMh6G/askxbRq4Nup2AdTIV7ynMf5T9p7B3HH3SkElUi8hEqFwTS
W1q9sGVVbIFQkm+oB/bOXRuSsC6WHyx62M80ZnqPwX2vfeLo3WRCABih62wnpReqRVDSmRhIqW/V
VLHwtOwYtbiCOTvWItsKU9b4ftOelwYHkbro1G4GRlOxzQNfT9iI5csPNykcuA9jiGlIMoNsqGgo
3pyajy52MRZ4FawC8MwX/0U7GdJoCZ6Tvq3irzpxouPM2q/FW7NZPAsnT15ubNmItW0b+5oLtDhI
14j3qpCYMxElbzFxeHwjLfblkoaoPI5rnW035fduikOMMZcNTDKFVzb0iZa1bsLoPPcxXKmZuTwj
AIHXKc4eeoyNHDGjsdnmys0OPeePFd82eilL0gD0sVTzKspGPpYkcsS46bpLiJS14HTrFkPPyggX
25kiOHbrpp6ucpdun7UchmXtAxd8UcwIeL7azN0oGBk/TdVmt365hOsmHBnJikuAMzZyusb/iqKT
8u9B1AkWgPBRpNq7wp/j924S/OmacLBv59JqP0laLD+LsgSKtdhzsRWJhVLgjRcFdkp+4MAIbilr
GncuC6hrdxyzBnNMkN5bc01oKXH6GzOwJjdp7xyWaexe+2QBNiQDTtMekSWo5NmJHVazrYzLKTqd
XkvmB+7ExmJh2GPy+DbEEwndIq9OMo5HgAMLtBXXtUDWEJtZDzbOv6WZ9HaeWVlQ6Yk7FpbjstFL
i4+1MpG+nRJ5mHLyn4pX0lUY1c41hneAQmaqT22n6k2Wz/Pt1GDn0Zl4gJDu7Sbh5a9pVLThOmBs
vRmsAVTnFG61lS4/2nhS37peYs/KGyRXMfXPdsdFtZoyW7Og68UNuAsMiubeC5PvbOAxI9izPpdt
7u176AK3kx2jT2eFkE86HNShCUtAEvByt/Rwd/eedXkxTDTYx0pUPEn7BVyfjmrsS8scnZca0xX3
jHVMPcd/1wl/zNRzIQ8lSYvMXrPGIw/tQBtezP2S5x2fXQhwKFFhXq8nwG3bIsidFx4m7wOq4hWy
MKBRVgsAW/Dg19mUn+I55x6Jk5x7wQSLeQvlLO+j5FTGSB/pjQzuqIKqrsMk0Z8VVNe4jY9tsezZ
Z8Mq7DkC6HjZCefyNl8sQqbsKX1CbXK6CUZch7pfUZ2Lpba68WsCrb2WAeNkvEzc9JGXaHSgWBw4
oAQfaBL+K28OOgfI+14IuiL4kK0VPw9VnR5KFhmo50j0E6Ff2+Jgn4cboRzfp0WeEKDtt3rtRum+
cvQhoTGL8lg1UEDgJHeRdy18qNwx63WlDeIxlfRXpWB5nyUA0W3/pvidOA3t3CqWYxwNz1bD/+Kl
fDeXTX4wf/39MMD/xTAdhXr/VTrg+kt3X/Ovkbnfv+CPyJz7G3oYFT526IXkV0Av/JkPsNzf3ICg
Gl3FtE4H3qXL5Z/5ADdkiKIGjLO9Qwbln/kASdzAA7RIJzBf93cjc/wmv6QDAh+LM9VTFP3yI9hY
P/6am4oR32birCtt8wOyQWo6Hh9Wo7azz2lrhWcWm93SDAcCfoukisRBH24d9qm2MdNnV5j2dcJZ
zkYdym1sLlZDNeQ1IjslB3nDZoj9ibiLhtj93jkmxKFqvVE5En/8/avz38au/zWmor7qx15/ffXk
VP4XhFNcctX/Ppyy+iqTbKh+vf4uX/CPyy/8jSAJ+crwT47RH3FNcpe+75C7BMphOwFRk/+49gLn
Ny7SEIgS1yXFmILL8s9sivzNJ/SJJ8BGryLQ8rfYG/+aEyRDSvRFBoSYwC+FZF3+Ekyx/XwqYSEF
5IY5TGLjZBkyvAylfxOPut+5S7f/5e9y94/My6/BxMuf4ZeL/Y/vGOKW8yMCNvSf/2sUBihnY2gh
DjiPEQN1CszA6BpW/g2Z/9GVzAhqgJxnvBc5BB+2px/yTL3PFWhjbXk7PQRfKTNa0WP6abvvjTez
KcJWvfW76L9pAAMz9Zcf1nHpGaOCkpxQwIf4e4PfL7mdYUbaR2xwOdMZlsyg+pjx2gIfE96XFZ9p
zdST5oc+6t1vms3HfZEBEE21YQpfnuamDlclZQur0YM2jrGP9+2ENEkfZXcuLz0WGX5vHHkUznmt
9wNl7J5wDoInqAlvwDu4RLdJFvXbtoDEbCaoeb3wtiOFCE81q8JNICpm6zg7gALgbIBQ/T65/Xli
QmDuvtioLYf3kQOSlypxPLaITi6vzPWgvXa/SKwU2p2So1G52NjMbWstmh/VAtFwXEp2n10KiIMk
LxUqHAzu2360gKFDZJduDeahRpwYLssbqMkQteC4S6unZDCMdnHFwZ0AwOx9EUIvvjrcLzuI1NOm
d9HhgsEiVEJvTySyR0KZuJqr+iXtfXlFwSUVReoxIOHQcGZcdxOunoLJb489DzpUuyxHGAbyKjfx
szMlQLknXvPtxB/IlryA4Uug/VHEsrObtsMwaV3LsX1K5sp+WEZlttUyUt9ujSRhTOm+S3/I9/Hs
7fn85KGl9+02sWE1sxgJThlDYkXHjsms6q6UcXYMagKAm5qF7j5j+URlQVrsEVf3mFFgz/StHVwF
kgXlypKxfwNxWWCYXmgfcEk9NHGn16Qptz1z7ypzY1II7E+5A/0nqMuoe4W8kov7Ru6h2jiNs6xn
9trgC+pq65TeHSs7vR36pd7UHfJKluoGJBjK5Vg0qA/qMpEX6OY0C2F9mkeCWVH8Mw/T5JP18Fs3
9yWyclnla/q/+oMKK0onCMFAyAdKg7+P9UXkNJsW4946cXx4JGOa7EBKfNT0br25kfVs0tK79VBV
j0vqdHtXWd5NisdYLE35vQ07+7GY2bWntmBPmARxt6Hu3T/pgUGLADtTaJDTAlMLhZwaq7PEivuj
nTjWsflJV3WUXHyaoriyMg7j1uwQ7dIYiLQKb1OgZ9/6jBCt0wTVVaXx3qm2yc9xjKG7KGXwLsgG
EXyYg7U9THrnT+ldE5RkKKDwo1NJydY2T55ae3rAzUthiZdQfdLPZKTiA22wqA2hNhvtUEsT0zey
xcl00PpSeMFk/lD6eJyDQQV7t6ZVwbLl8jq7wrwOS+zfl7Cvt0anaHjzCCvexce7YgfS1d1wo0OU
7yqYzYn9vj8giUY4t0S87wdyhCvPGt5LpqjQwUSrSoJXfdowzM6nzIgnHw3H9zr/KGsDcaaJhm1A
BS/naKxS92NFqwjy2c7Tkb+3Q5zUxoi2heLldtsu87NNMUzt5zghqSTaD18Bvz9Xc58d5rQm8JAp
yQylcCMmhriZXw9vi1upswOr9CB0+JJ7bv7EyqC77zxKK5vOoW5dVBnJl87ZQuqvtx1J3tuaHhNG
YpQiYo/Rj9mqEaO5Vu9Vq5Coshr8WF6Ma9GkLTV3VDigGuIIzcBpurF6Y8vcwcBr+p/scp0VtT/J
LaUd9Fdl9KYZKlm/tyr9MVcQdquhf+hn29mn0KBuqmAE5WPZtxDOv1mu/zIF9nOA4SFkVaSSU1G2
6aHw2X2u3Xx08AwSsw5K17ki2tRtSh6QX85U4zrnBj4oJ8bexLjAkqpWlcTwkyfOFSt9rsRxgMGL
ajlvBN6egycU93VXjaAr4cAdbK9mMwWQyUWKKyCjN3OrblUb2ClvgVZtmlYNrwKmR7ajxNLH2Zri
Zl/XcW9/a+Zm4i+r65++GqrD0rOcs4mC5ZSnOfte0KoUZ+UnmBF3k7VRc3NBEhwm6ResXkUs3qkR
bHaelcWbUcrUXU0lu8uq9/Q1y1uYpWUI/76h0ijycnUf67JgO1DOh2TyrauEtY23Sgb3YwGNB/eH
k+O3TgwOAms6OptmVuYct1N63S9dfZ/kg4MUpa+cSOYFGQZFSUGg551lN8tmSCd3l4Qeq44qEMGm
okpo26eBvGt0zPDVVeX1kJsNhscASzkGIE/iZh9TNz8VJPd+to0/3ml2enLn1JyPuWt29mCxRHJz
VDTXR9/DXDqgMpIqlMchTn8aFrLPje7klqYM/60fBQzdwWcD1LLOB6ebFuqshlDtGQjZDzcOsZyl
Gqtblcf+uzXj9449sxwmf3x02zq+TmcBTp+4+laxgdwqOXylVVKe6aZqtqEwzkVQuyZXVmxzFnx3
HfrdrguqF81qiM0XCW7eBk16mLPaXidAHjcQ/PNTadsJGv4Y8piAHoZrUNqQtunEKcCtwr6NwBB6
qr18htb0GkA1LwPgy0MJKLxqb9Nuyc6FwZc5FvEx4g1EJJcKJjUF6DLlyEtyyPNiU+rSPLI1UDur
z/ArRuPSnWNZPPSVT7hQu/HR6qX34nHuIApT17dB1PqHmQYWGJWaKF5vcNf0lp1iRxDRsS0956rw
nfjnIAhW0QTY3FgdnmDHVxr5Mv+ZdZF3RRK5uWmdUj5nHRcpj2xrgrfdDXOrr+1cjdMD6xGiIVFi
s+wFB3CY+2mgmsNLy3VJj9puWdJ8gzF7Ovkt+oAb/kT78fGHNovcldV0NwddfbGWdQLpPznp1MFL
WLpy04UYD60qJzf9+1JeBQRE7TA4Gx1gGhks9X3JJmqNF9IGnW/im3SK9TEZp/wlodN215G/XRe8
/m70OPXYjeQw7aJW59cYZhShpyymiDPsvqzpsvA3VdJs3aoxJ5PM4d4LUv3gYzztDf3vdZ08ms6p
r0YWxIADbHcvvYsVlqgquk9gbzy0jUPE42c7JD1s7rzJbxrH8m4JxYTrqPf8ox/iuK0hVuyXQNwh
KyIzTjDu/aj4Cvw23gUW62yRUvIWYUgaSGFSzonzudYzN6AzN5vBM/PajG19GPPMOTtTiessyI6p
j5INN+ObQfEn+Ybzwh/dz7oxzXWH7zUMKu9Zsce6T8blspEGjm/rTw09vFlwxMcjbc6FXXB8T/N7
gZq3zdQ4gEIZ6IT2lig68ybNn8eBl2fnJQ1Px7a96WG75zYw4Frm4VfsIdV2k3afsyyRL1GPlyKA
FLMmz4zbVOV1eJe6tbkzhI6yS4EnyyNYICSCzMCeOMvVTSBZbDVZ/l3oC5zSJV7osQlFtSg1HcsJ
B0KrzHl2N3exU33zOxK0rlPbaFx5sPeG4BreRPaI6HZqyw7fi6u3vbDKo4dhmNoYmNKhLK9yB1td
o+kIkPa4C5TAOodJsRKZ3AZUja7HNP+p9LAgDXifxRC+VXH/bW7U/cIsdsLu9aFC740sTvqtuSAD
nYSazKj6pjhkY2BPv5f+1IdIOSRipFNsWA9na2mVnCYrLj7TdcmuaEdDn0LcrjHfqnVZBgMlm7Cd
q3mGz5G7IArbSd0u1fKomzraAZGAaNpN5LISZOXMv+OTvGzi9UmVtnpAKMKzXfEG9QcF/byJP60w
y1aqI0V4cfPMEbbmYk6x+9pJvm55gWHVxMSPboTHvO7UtxDM7bEglr0P8GUBcwSO3Y5XOHaqUxng
5KP5oVstA71E3qXtZhwj987O6CVBc/B3ph/Jeyw9GEhEwFyZaMcSOHgwk/rEC0ouYgaZmnuC9FgO
XT4g42dCD5Nvb5+B0wBrRKxnOS1+CGV1h0ln0y1VdcheZb9L8mi5qQkK4VC2dHqc0QFr4zNwdRoQ
amkRihQO1jGekU3oo9JZ/lFpr7pLMzDjTo8DB6hgf81yfMCvWJTNS38pw6mz5VhMU4TXv3lZyvrd
bhezAdMoCOWyuF8RBBzfk+Jy9kWYe3RhDDcrnIZcqFOg8fDpaMD60/jrhmXwZi77i0nV9/DHBslw
GFp5kPiTZppdyFTZA6JtlRvFpceIucRULRV2sKXtg8dx1oQgZHrMIC4ktI3u7Ne2A7k9Ya6vIhzm
KptejRnl7ZS68oP15cKetUGm5oRE2R7peAfdYDcVTbXPAv+hq+DTswW/14V8R1x8LPs0ufabiyqx
MEb2VDNmOPYPLNyc7xPYp33LSD5V4VMvo4ZNMWnxsp3P9uVJJyShqzQnVSmlGLZV5UcQ9yXT7Iqj
fnOUlXMVzfT85S6AG+k2n92wVI9FcsE31IG995PilnVsuOHNsuCLC4imVQPYzYyfrB3kNT/Tazg/
01/D2tppbhnW3QctIBSGZQ14fpofKJCsdlEuutfGLZiSoyRELS3IHfe4TPz8MmpO9IT0EoOIXpiX
+PnGnQ28DZMPN6zCZ7Vxsx7KMoHaags985rKzWrHBbQN0xwm8cQR2J7oFqIrrWMOX4v4QUJmOpk6
5pUlMf7Qq/7UiPLgJz0fehwux2xhcl1sSdaA5+ICvfTRa1LrmTM34p8XzldwEuIPQSRlHeILvPZs
WjJV0b3oYrgWBUZIRbvYWkiI7A3z+cYKjLrOQ7Smte8p+6lDC94j3lsn2jLdK0wZ3U7o5sLerNKv
xZvVx+LpfKdzQqt/f0n4f3GFHbJA/vcrxE2DoST7gLL+8KUY8TJWr4Dh/uA9Xr72j2V2GP0GjsyB
MGKH4sJ0Y8P2B/9NsOi2ae0J8N/C/eL/8B8bRUf+Jj0agNhEsml0osuS+Y+NoiN+wwXKaRQOsSCR
7Pw9ANxfYDdBgEUgYvfiQaq4kKLCywbwl6WZskqXnU9ptkHPxuAmHzSW3aYPp2VXFGX+zS1EDqzJ
7yhhWeIuH3cdQxACLeIozFO7wSRjFQlnjoC69C1bu3E/AFCkgoRqz7cFaqy3WbCEfaoqVtWm8Hky
cCv6w1OdhyGV6CbGa8HTFcGwaTNdX/nTDEGxFDp6YsJkJ44pRs/rsfd6gvZ1RG66I6hTsY6ApoHP
pIuKE45zcu56NGTT5SBitiW5TxtW1+TUYlRz4Z05rgXPhBX7S69wxLjvVJOVUvDZCbWNGzF+scQU
KxVY9fRN26i3nMoivMnKD/3x3KbVkGA86RT15TK131Mp48+8Zm+z8tPe9Teji+O/Y1gIT7XTUX9Z
2M1wMnKUw3XeL0S2ZtUhBlR6gvM24GcXrAkNKbMq6Wa6bZLe1Tv0gqw6J1lDpUMnh+SRt4YVHByC
YXtHTHTXgGzXdyO9iGZj+iV/4wgKbxetzmUh6OOZ2oZ+0Dhrj3e6uzZ2VptNM/UD3vy+tm8t1qSK
10DUkEDlQTiezcywBRLX6JeOkZzUn6x70EMW+RoWbIpONVdOBa/+TFZHL0vR5+JsqvAsjfYb40V+
K4pAvBd1QnFuHMyFDT9nAJxBqI6j/zzM+S1ht/5ZtbKI1p6K7Azcj0cwKo0t7x1eOY/WbsqXJ9Rl
xkRDtSnvtFCDxW3btOHQYi1YmGbUlpG1kquWXeK1gbjPeWwSHxmXMdgjxrTete+nKaJ1YajBbEJB
QrQNnO7BIqnfsgil6QY7FilWBh/xFZWABM5+INyHfiTKd8w5RYcHRZ6OXLi/MFBIUtzVhrxxmTD6
C1HdwM0LzRXnEU3nsTu7ZmNxb/SEkydA82Wf4EfOnbYnAzO2WFTsdiZvM1T0rlHM7JXx3moj/+SH
Vd6vk75b+NwsqhD2pJRpdkRgahZKobvhoXNS4CFdLMyHU5mJALEVRjTR2Gk6HtnbtK+0cM8twfop
Bo3XpxwChaujYG0VI6XKPk6E9RAaW2w0Q72z6R2qu9bDVLdyQ2S4eYzNgj+yra1Ewp8gUgFCRLjR
6xBYgDqccM6Zcie4pH2nU6yIwYTxPRsNLvtKBBhTjP0iRzASDPVuTVqBsx+VH1Wst04mxMqLpvZD
Ni1Odt7R+EbrPAPsU+kRZHMx3uHtBamKXxIXn9NV9ChWzSjXuORotUlC6TyCJfyaY62HPSDAmc1q
htFphXWSVGdGQImHKHWQJXs4thlp0n30I5HMNXb/6KgS1G7Yyy23jUiz6Rs7m+Dss8Mnd4FRkc4S
Qa5AQF/IGVpm0W67RiVXVclvu3H63lWrgQGXw7kq8NxXuaWajRto6e0sp6fFveJBjaDsa4mpxSdE
yOOHkBbCfylO2sY/Sa48oNRRTjKkEmjMponMOyjMGzfhbNVWtv1RufHwRkdMuGyxFIIRifzSp3cH
+i2+HXanT36ekzZ068B5pGBBqHNo0owsA5SIFwrVPPjePc57kizzZIMgoyibaDKXLtlmcvf8gwYl
PuMjcDZBkiTvSZz6J7svArOyB9ezeHbivQMnFNotoUmUcRLsHOV20eAV+X8jLF10o38i1i5vHWBt
Ph6qCyjQ+52K+utbJ/QSvBAB9fHxopxt7JL/cUgGbH55J/8n8tX/x7i8fBs/YE0F45R3218FM1fb
6cB0araTvIR0uYagZts9NwPOm/yUEi5dh24e/zBFSh/yUiOk+P2idv/1z8Hr/y+/LTFxD6pdiJLh
RuFFuPrlHZuiFpk2xIweNhWRtyEfXwOVd0/0U/n/0HT/LdbzAln81z9sBGk2hDEdXRpagr98q7qO
pdNBoqBaY8jgpftT0G1JD/Mpy15FzlGTq4bzULktSU2b/1xq4TJ7+/dPjf9Dafl/LQHxgiD89yfE
VdPV2dvvpODDl16+koZ1+Nuvp8TL1//jlMhxD/XY8YB8wzZ04IP+eUh0gt941goPARlSIqxvvuZP
x0PwG8fGAD+D6wtcXx4ntz9VZ8Tq0HMvVZEotxzsor8DCSZV8C8XlXAd4QVcUy7idwCqNQDY+Ov1
C+8NqsHo579rossK4iGrgxj/7smxF9YA6IpYw9gCFquF5hXy7HoZQugWtMmveooG8l2ONE6uqRvM
W9Ib56lLxZiDkVpqODKV1vl2WigF3vYjq3AIXj0tsoFbttEVBCUzbNwRyZDatgrr/RQiyZ0De6qB
1XWz/ROLvMHlM4bxtB3GsiTqV1jls8WekXVUSG/Bug5yoioxYv21cHvm7oyH5TPlVNmLTtKCzkTQ
pSunjIJHY9KQXy9gi7pqlgngHEQwnlSBMPwXiescnOwCrW1rie0QopU+9bIi+kXpvL6JRtJDIPnK
cJuIQd9kfikf7UrCv5tjcAgoRQgKdcSha4gJ5HL2bsmwj2hOizdWuJAH3Oh9YbtbfvoC5GSib8oK
Px2+z7kr1llhAvqDljmDINg6KNKWl7cP0ED6n13KoHlT+vzdN21hEc+QVSazjWdKHcF666R3WPzO
jo+FLrKRPh873jqtzcIxDnWK/qxk9sP4tqDMr4eISFdHQJqqNwEBs7FMTlbehT8sXUVmNYD3+2gK
W3xYvlo4n9cF68FATuDBMOEdkjjHjeZFFaLRSKPvkyAeQo0jVdD41e2iOFdR1Z87t7MBwEUjnEmR
xlxladSbkfOT4x7DQmEb1UN8Ofhn7rOrLfohc6UumTAYcFUoAg1VYqFOYinqIeTg4WdPBOJYi3Bf
qKdcVMl7DV6AUAhn/IgyqWp5qSLNkqBKVGVtxez//q1t3nsl7A3CGrYd3C1jRoddo0TooqjjD9xh
gXfjmzAcQPWxgSb7EcWhc4PzkDSG0hmikcrzFAEMnfaRkBM/WisGOjBnyp9LNrr5lZpbxsm8MmcR
LsV7NtnI/2GIj7YaE+e4IG+DkArC+LGXOqGIou5AK5RxzuaZR3fmbZwsq74bvGr11qqgRq+jsN4n
cbPczYIPka20ET+65JISXaYO3qVfV7OzXqIufbSk6y00ZM7RR5aP1kvEq8Uj3TRab/xI830t3Hg8
0MTMxskKx8BaD4gPN4pEg3PyzBhNCJYxuXOavRO5mZLQeQ5aBo9VMXb9N9ek1QhXbtHROrCoobhG
uBso8aKhqiJGw9B2hqI/USDJ3u8TLAfoGSmt5a6gZOslm0r3Q8YV0HXjtQ5W24o/21ygxBrznQij
+V7abvHgGdAR+5EcERwj2AQGxnAR2ZSrx9FDPDoegWXhdBxCg4lsw+TM5FS9MtISJI7dI0RFpbmX
mc1uEnwBvdp9uNLeBRbQ9ctH2okCUdLONKAQh3QUDJsl+SangKV0b/v+dd+pEgAb7MNPYBT+q9OP
i7fpiKwt/NtGBKiNsP4znAlUzaZJWm7BsaIod2R2N7EynlrTFg6Tb8Sk2u6lA/OpzFjo2zzC+FRw
Q6+mMQaeamHqF6tyZoW61VPfzkfuVk6NUqjpa7FMeb/gqS9XgW31wP4oDgPLgYbO9vIivuSEgz94
S1j1JkDApKTGhnBpSZJLa24Bka0hRJcpfX3O9NI1bOoxFWf0EPYsNmm2NFNG0oXlVMDx1cNrbk25
JdbEy/rqXCW6hkwTcbqcjRnuY4ks/f+oO4/lyJUoyX4R2gIIyG0mUivKYpEbGFlkISADWn39nHzT
cmxszGbRi94+UWRlAhFXuB9fN452niyvJn1myu568mWBvgyI/G7ApwlmdBBQ+4UJHozs6PlIm9de
FaUGQB6t5KoUCztYv8IltA5YMnKix66xbz3qOCIkGtwAKo6tX2gBQf4oyj57X8rYfzbyrMH0g6vD
2Rq+EFcerIJUr6ZjZVonwEJDr+VLos2Ozb/s8KwcImQBCGuhBcyPzbwYxityCv5zxXUVrD2j7syN
Z3mdf6ItjYkarszA2PRc2R/B6FF0myMr7lXmeZ23NchMvgo3W560bg0zDAwQXuAQ3emrL8v8ze1t
VIFaR94pss0caEzS9n86lYy3gW/v7kr2IIQy5MVeV6LhN3idUKFnoHyjXqmP/1SP/F+q4/ut/R+l
4v1WJwqK0ZKkTvRQk91Lyf9UldqYRTnHkXwHXdo+FEasDtzaHjQE0JdWWjoh68jyNKes6P/bqsP/
acJDPsT/R034k3/C4f0vRSD/w/8uAqX1L1wljvAZxUkp6Rr/rQi05L8Ayqb8ArTvedKWfJP/WgQ6
Lv/KMplOoHj9B4z970UgqkQ6Htf3eLVM6jY3+P8pAulS/mtr4aH+IxSGn0LF6dzbi/+jChywR2RJ
ZDlwDKyMZSHGq6051Zgr+oXbnt0rba23Q31gEjdq+Acnj2/DWCf3YOQlP3F7ebvSLj9qARTJDCBa
LNoBsDMb6Ke4gq0Ks7zFX4ThongkmXcGWKTzZ0Rx4ENBdN3Zmcc6KygwU4OpiOAKhoCHn7LtjdBh
VXjEhbdzi2V6jXzC+xQ2WBm5bch/RQM+gnnqImKTgxxODEKaqsediv6q8EzgBgwCHieGanuylN4r
u0U5lxI13ROPERHRXOYL0pTRDptIibNpYVmruX9X7PkU0Ugdi+aq2rmy4hCbQTgWA5VdFQSAs/iG
VnEdjyeAON9Ap/2N9sqXOJ8YueTjxRJlS36yUbMnuQcXmo0+lnEpDwCHSbZpZbZ3g0KfeEbisBE1
/qE6N/ZZ1KIkxKq3LulzcfX0khRtT6mtjxZop8cINF0jF2ONpMRlG1inv0yfPYZYxuUlr7V7Sowq
wsiLMYIYEnZN8h9OzHK2naT/2/X+npSy5amMh6PtdvVaFfDCG7rItAZmMmnrTLLEfEyLCLYcfz75
0KMHFynzf2oMuznOO5AqvQZFy90wvdaZ/R1kScMWuQUE1jTucamAOkZL8OkYyw1U6bCGi2ltBxgD
WDkzFBNsrzCAO/ed1LgAcsP53pnNwySH7GIgf7QF5hBieXgMZB4c5lqjpWtTb408LQAv0R8YuKHc
Mlg4DzoZmcBlDgRgQuCY0J2SxvwIFMnYlQE1HX46CMN7YYCzYzGUAYYQlBeVbPPBBHYBx1rnezXW
sDxqmnhKM8UkySdhu3M/U6ZRd6ThbBrnOGe2lNekxaMBmfgenao9Uwysa9M9KxJB47J4c5EU8rDx
XaA6BbWYNubr1JawdhxmcoXCDV+jmYrt/WDbd2wdfiizMZc9xKZ6IxwsokR1gVLRPUF8KzxtAa+n
3f7qptzx0RYBtcyTsT4B/mleB6rkfEHCxasFShQSH58+JlLWYt5iAk3A/ZL2BO6hpVMtZkgkJf6e
Pte/IQCQf1KjK+k2LGLn477d2KKvtrYg1BS+x9yttWV0Z1NMkl1AbbOWJFZ0ozHgb4q7b7sbqT4y
kLN2mZpHm/XaqpVDckkj6T7mXYuNMFDu95jN16DoNnC9djqROixz7tLKt4ZQOKmAPEprBYWxeLU1
rs4CBwdYsDh9KKqKwZXlzMcRlP46GvB5kTcz7bKlR7TQ95CwmDlNDzzcZ6+1+ueFOgK0Pgr+DdJa
WEntHa3U7UlGBb4dUGvrOdqhYoFDVftwY4ipd459ZAK1IUSDrcm4U0gaViCuSAMfUixs3qfn1t5p
GGp0HUlGgYWw8sLwEhj87PmAH20Ukr3Z4CZ3F+MxsVqcg0PKSYRQYq3GifTUxH111fy+tIpe0fJ3
QVZEh3ggN5kJ1cr1gydXkymeRvfVBm6bEPWQtwV1xwGbog9OWgNSix8FxxrLPT1lbDpXXUX4axXH
BSGy0YMmBdfD0MOXAoErcQ1YrMHfih12UcFiHpLsw2FkfFmY9c+cHxfhjSSQwhng5w4kySFpIz6V
dOgVnbizsoe+vw1Az87Aqbq9mghfH2rMr8gjQkDr9VX5Tv6KO85fGyap8xM5YoikKmRYVLObupHV
TsqWJshyvJ3gvoEsAq1vMxRdT0FuQ+JTub2xU4mCYJi9lhWC1ndg0JAzmG8h2uIsI20kU+atCIr3
ee4PalleMu6JuPGOUyU2KFLWZjBs7N7jCpvvQa9opeY1bmNokW676t32y2VWAJeAXzs5R4xNe9u6
5pP/EAfJ0SHKvh563kr9SNVao4+Grung77hb92iLBzJ9u/69SIxbN7wxfWVge0cZzo9233R/kFnm
yAiIqY/4C05B/hB7mjoSVRdQUfoJuo6e5iitkKx8Dal/mRFX4D/vkGEDo1CPnpLiFtBbnKlb2zs1
e9ZrafVdOE8w0INJgyRxx+Cliv1vXUwFMivnFR74uHPqYOCXHakry9GCj+XUw2kwBzQSAwF/nVB/
ecL8feCkmRU6dZUAehTFBo0CqXCdPaME7yYyytIKN2zWRDczB2QWt/zm7YQgkL7tNJfdxVKRK5nn
j/E+77LkYsGNJK3cJ/BMzQjKvLH2nyrtx5+Gm5m/XB+/5grYUbezmyJBzYcu5zJJMzsGbN4vixTm
7w7az9TN8ksRVrmO29T9ajK2Bi1awh1ef2oGOeGmbzvL2RsY8ghYE2NwgEQy7+syr1/Gsgyusyeq
W9umnBYKuQSvIQ10VhU1z9z9nzEv+tEN4IQEc2DTB8i9Ol+5D1kKTs1o2ea7DtIyfzgqRr7vmiRK
0jamuypX8XLm6GYbbNabViDgBYH4Z1nwZXIysaSYVF+cUWAzZOHo30JQftZwPKFjdF9RGQOkKUFo
F0RqIgRZzEOMt3Pr6aDZGK5bfA2DCi48WB+awc2KryhmyhE44lAnOX7QxvGfWFJ615xt73puF3eP
qf4a+eq9iKzuQBLye+kUdwxowwvRi1XT0NmNrOtexnQShy4L8n2P+ZNg6Um/FYV21jmXM1+6qi/G
OEgiSpIlolEY/fNEl7QxKq40ciJIMZpJA+EJIuSu7JZzzFhvNy6YQdFt3tKAaBAAMgLqbj+6Kxsp
xTplYpICM953GInfsL5gbLljG0ggBtCZDJF+LwHBbO3Kn45RR2cX+i0TDzI54zCV0Fr6wMk3lvQf
s85T26YtSJAnQAC9ZwD4KC8TdtEkaRUmS0On4/ZiUeVvkqGJwrauil3Q5CF4fEq85tLGNMwogPtw
tJ2L0ZHst3RMrQRBFpbzXOviA4vEc56JVSIg2XXwzVpmlcqNHmIzAgnuww/DqsjeCHriRon5ZVky
562nby7mZN4FuU7/+Aiyw8Lpy2NbquFBt/7NndlgppkDqaJIuq90icbr0prGyO7WzDdO5ZeQcOOH
jhXNm4f7/lVCQbm5FTts35QAaiuAXSQO6ZecT/EcxKRQJw7zLD14hOsOM2YSa0Rc5gRkhpvsIrsh
mr6zyIfg7BtbubCk7RSImTQq/sSSWHQL9qYTVFsvG69NYIGahqTnjoCQXFjDPKROVT1503Kwsxk+
eHxwe6moBuxN6/prFhtHK/V/s+t6G50KMKQA9elQ3E0xUvdB8maCH/Xnu2mdYIJZ6WFfEOedQvKc
CaAA1dg/jj24qghItpMER3MWqKjHKByxh+6WpX/yKxf/a84K3SDE9Y/ovbBV4pSVzEP4ZZqPwvA/
eh2BaAIHPPj6dfCLv/5sbTFfY1rgbS1H/woyF31na1zKYdpJvzuiWdsoDVit1M8pO2dG93B9FxOK
ufUUj3HxM4y5y0bdm4513zvnKsNJg8M8PbXQ3a/tCE8n9+0Qod8/YB2KptijSPJUezFiEvYQtd68
WLwbLffvVAB7sG0GI5qzjl8pyfckVb6VCTKL1uQUW0AgcCGDZzb1DlQG6XrODIQaiO9EHEgFj02U
uKFVG4cEueUXBhZyT3Cs+VAhsdxj28gepkXh5xmvBpwYGQfmuwlc56Nz7CsqM9bV42TtMAKTzYxc
YMcCMX4qoLt8jjNmnyVLAfKL/kcqiFkMcO8JDHEfmk0PM5/t9A0XzLwJ0rpcB4sjb0jErtLvHyfM
vnDVUvPTS/JqSwGlftIkASIxifSrRNQ8lQPnl8erMwxvokzL14A0IYJrwGSrHVFKd6zbiksB1S2L
rLWXVdMVSf+3W5rVRsqmAzHFTSoFRAamt+i6HPdHmZi654FIAFE527FGwUnYn49CEkk/GTCRPCal
/ol6RMjLPFuXQMavrcW8PrLv0pX2K02hWYAPgz9YzQBUzOxidWn8GUA/VsThtumy1gAW1pHpg8Vm
xvjJ0KnFE90k28FfNplMxg2lp7UeslxBe/a2o1ewWuDaK/ZYSPcEOF1cbxmfwSs+uj6EBa+sH7Vz
jy9WvwlYvTC8QmkRJ1+44mts4cmGDKa9QQw215taGYJA+IYb+ALcszpwHCUnJZkh+S3TQFEIlwSm
/Ex6oLMP6nLZ2QMcN8gU8i1qJhEWtnY/y1p27wi0Q9mheJBGmA5EF1CwbjQxC6pyfhVFZ61pg/b2
KPfk8q3RnwT7hvtnlzu81GOAHba/2xrG+HWoYQtN/vxo5cmXa0fsqAs/28HW/ByQcURYAn0n++xG
GJ/VJD2YUpbYOg5ldFtxFAHeWtk9gGoTTu2ZcZoL1Dl/IJj1FkXCQykk96bxORQGslqEvKPt7hOr
Ok6F8eAwqP/spoFxrpXmB3beVLNGzn0SO6haFxARyejIF8fjATadxt+6khCZFoP4yquBiVWmWLMI
+9MnzUESYHKyhEiv9pJPm8DLeubHvX8iReo5yGhr8EmhLfCqD3+Mgr0/+O6eOXZOq8MGv05NztZg
eZBG8YqcEcqPXbEEgg7B3+cok/oX80DmpcYAmBtFK6sdmrrTgl9nY1Pjl3j6bLiMvJ6rAHUfYQui
oFgu7FdUYzmULLOl/LKMQ9fmLWQbrzyjNKhRjzKx67yie+yQ7QMbWxZAr4MCgZncga65iWC8LCz1
kFTABmoz0SAeKDk6pxzOmmv+JwBohbCfQbArkvlcOO4r2LlqL628+Iq02bwA9rA29UI2alNIiL32
XG69ySbD0orgfEvQBgFYjFBaMuLMkdlWk6bxu8bh/17Jov9kfclwM3F+Uqtnp+PnbHDAhm8ZvzJT
8RmbqMJnk6bEXetPBJc3cevoUVVH4c96G+Uy26CTXr4yVRm72nAJfcLpEq2i3Kie+GrAcORBtY6j
BHLw7E7Duu9r6Ivl4D3jIGQ6jh30EZyQfOqkB1CKaMdi3zGTh10ylXwzcwMz2ukf5FBXD3Tj/lmX
Ar0EgS4npGMQJ2ei0jK/79dzCqihnloKEI2NxlBVvCkXXDW55yYHPzHECyDv5BLlFoErhpddUjIm
5gK/pB+l7TGNYvKNGqMYftcDX0M3BfPBFlocZuEQUFXvkp6nJR66YYvyteLducd1lhOxJH1p3awG
H54zYDpF/I6DZCUwnocVmuYv26urHSVMSQgIdhAPbOVTr5bfUhSXeOzrq8grfyN1xpMZ3yW3ujO/
66iJxpWZcv2THotFPSvZWKz11ObPUz59oYYhSo0V73PeynsyjRcw8Y6jd4KSyL0hEWMMLXrre08P
EEgZxaYo9cyMEJlZCDjJu84EuZMHEb9biY8bI/GItaLBuRDh2mFCNOSdOJVa7xFRCfvY7QZOqIrP
zU7IeqqAlEXiC60ZGfJ8PCfqTUV8KIbHrsqf8Xm9G4QMwRwxGRwNRVgPAAdjdz4awERD0XqSUnQw
bXoq+IZz4d/hhSmIqsxggQSBkx1YY9jToR7zOFiNmDpWEdmAodmacTjNTC7uOqO9q/v8Tfam2pcs
DPnEzOXU8HCfIib7tyy2ccwQI/fm5+LW1BVaobaKOJjrhRW33wpGknGZbAynitpVBYRyFMvAU7jM
VwdRHT1dqR61roujWABm2zG+aoUuB1l6kNq8EN0PU5qIDJNpOZI3aJHKbTRhCufHTaWxE7Vl3mYC
haC9rGssBVJmkH2nKXqpSv0X54/PdoE6YZ2OGXiSgGTCZrFSsOhkMjBUhDsoWuPQmDS+/0ynISrL
em0ZMQySNoJ7EJg0kgBqkFonJOXdyfFJ54+EEwbbqHEJP8OcmxIuUAuPejsj1oqIe9guRjU952YU
n9spsrY9YfWHxcoJVqEPeXeJa8k7ueybUjUn1pOUUbbz4Arzmikvf6mcln6pShifVKN/cJ2cwpN9
GjypGm2VHXF9Tq04dt0MIDtP5pueKSRpQi0MsF0RplbM8BNkCO40lKWwSLYOcL/QLIZPYXnf0cxk
TiVUuJhNCoL7cPMa+yrAhuZNxM7VymQu0UYAgdMBGnae5bjhbPUxWQ6+SIKLkjBajvGoQ1QNCCOR
N5qP9qTvCUjLFlitv0KGF+xQAGsqvZqdZMdYuruBAb+IpbqNAZXwLLDL1x0lEaMWWCkW51bVb9yi
/8UjTe+onMeCBdIqCsRvGrNjMFKEY93juBl2mg3PX2YYSEmN57LwYurWOv6OYConiBS2pbKJ0Vga
ALAc4W9kKh+7wX4SDq5AOJ5/CW0J8LMX5S+4oN7Kho8dugtW81pOX2aZRttozJ4AbLKvyqPxDfJ3
du0stpTrNIfrN4D3cU31XjFOGSv7yfBxkRRHbQBOM/gggzwAkqa3zEaQLC4WDmAX16BqT54rG9r6
ari6nemGjvCKo2waNtnOGWI8sL20J+m9n5/nxew2czz/thsHbLIo/5pNC2lIRLuk8vJzPluwNkZ/
NzKO3idpWZ+mqjQ2Q6WOREH0l7ktxj1OOs4U4OQn6BvvnjtG3xZTzpFQHthc9Uvs5vCdEnx0J/yu
X7TmLObvgMU287hL5oSEKmdea+pfIicHrDqgaPjXCAMUkRuGU87nthdZw/A2BT3ZjwYuFq9LbiJZ
OHKa2ZTtBW+s3rZA1/pVzh6aQVzWAxSaq0EVX5CPMiIHCjayBC0iUV3PbD5dfvji3QfS+KvAxiUL
0aKOQVcwRk60Xuq8+na7wL7qNDayY+SnLJaxu/vv5oB/izQ5U/8BwRr4YW01yVeXltPRauNxPRgm
vIcJDfemysruF6RVfB/L9NHFiJZ5Vt4E2+a7LylVR9+QeDSWFXUSdiLRMmtjWX4WtCbPpVfHa3uS
YgdbQPCudsE1jtvieSwzdVoQqXTYLR0W0SoS4RANPUIDm+1NmaXmtgfGSCYTbZ4vYnUSVZeCM0/d
QyARM6oUoAHRJI89dCLHsz8q5eRMVJYjngyc4QR1zt53R1QYUgDNLGz+6ZO0eOsZKd+8FtqcYVCM
y770thWkr5U7w4APZvS/0YL1emk4zwJV+euZDLedaMcPIFmP6KPTw1JhJ43nMX6CukgkCY2Ng0B3
bZRL9hpFKcVIxWY4YktmUYFxuo4pVkAkeR5G+szOj0NGp2fi7errdAgRic0bMyKvZLLYc+QFE+60
i/zQQeJj1i4zN/VoTiL4M6DS/mxnAwnRwv3Hpt8ZVvNC1Kxb8spZCMPJiiqj/rHo5we23Bwb8l6s
ZO517pBE2nrkLR51PlLLWTuZLOrQxukr/c0rD6m1bgCPaineFTRsMlJeen85NGXwWKpR/mXoVfOV
OSQmIG7uL6rM8k2Pd1OhnGpe/Hkiq1KI73hECp0PKI1Xo0z32k74W0Xg4CYkrEBGf+yF2xiou7wh
HFjZLm72ERoa8/sFBOSKzNx17zvLB1N3EBATJu2IbE6irAk2aC10DW6vWNlkprPvIbFrtwVjYANO
I+fkqTG6Q9RG7IoCmmaOexDkA3S8alI2UAkv3RnjkqAP17770BVjvy6iot+6Q0ymYBWjrZmabGtP
nvs7MLTLGSPwz2I64xIvjN+CiFXuE67zeYWWonzK6j7/zdqtDBcKWlrkEnNk8nepEALlxh9o+M5G
+mXyjvQFAlnU7ypdfvs83Vzr+KON1VITWmYlbE+yUtf7SNNHd0sd7Gj9XwKT6b/dUProxP/m+sux
bMLhMxeiZaLykkpnJmyhhDQr2ubZhvx3uX+DnQeU3WmkDZEtfxIC7X1fLzYhCowlxzwCImnkROYS
9UJq4XIr0qrcVW3bht4AN34hc7h1UWPrIvsDquTVncrjqBaoR9k+lg7jbIWRvSP3aVsXzS+f7RB0
AUCbcDjqrQwidrO18eDZYFh5IeziZk3FQKud7ElLmlfk18yEa/rjR4tQ/dmUnfg1pqmLpLn2QosG
4aksQEpPWWbfR+fpBtSgOrNqVE/1nKLoYEX1KCwJn7zTHjFYmBZIkN2WU2wS3yEMpj1Llb+0FIph
QYRgOBWBcfC7IH0mPbTd8tz13T1yZVqjqJy3Bc7rkHNP4uJ0iaxz6y6ksP3DbWnhgx253xuWmfes
iRRYLziIOnmWvuGeZIH6xG2yc6UGiIOVop7N21/xcp++Eb0EkebHMruDScjXdi6S6rVR/oWYKIl/
kfoFEIgFdVNHDRGO1mfvuhLhj4/wPDavViz0n9Lp4fFgSVyDUIP24tELdpXQBx7G8uq7iXOK5n+A
Z6TQFfFTxC9+jNu7pP6+w2pheoeC3THtZWmfghw94oBZjiHNW0dwAsssj/tLdhc9GfaxdutxX0Hs
NaaufKEtJBdhtF4MUhpXlaMfMLqQYQOUdRUHrbPGBE3wxcy2SoFhthtEP1JGzHaLfkOLVJLOZEX0
SMb0Bx1dggam7KJHVxM2URml2DXMfDPX+DZ6iCIlfxqbzZQwgrQOLlbZ1P+kGdjsiOu7vZw9LuF4
v7q+/+lG/N6gt9Az57QEWv/242nm2mcSa+WyfVDLtJ4adQyicdO10QYEhgoLRsZrXVsvmHvWZZee
6toNMAal4/IYL6l75dLXm8WCrJIKAkKzEcaymawSk/M0au5GyiKGE99HoefylGUd+wg0itycssWn
l9Ob9Y/B4GbHpNXnZCCKqHaTS+I5gq1ogW0HxoaxHceCRbBnvw4sS0iAMdJbhCUjBAbN6NbIGqai
pfSP3cRMOaA9mpL5vWBlEfOGHviE8Jzb5tojbYimRK4TqwiIPGD1Z7Ok2Y9tZO9Mlfbfcwq/v53i
7ikLloqaFSHhJsWrsOqtqNs4pSa6czTTCX+Q9+EwEDyZAJsYabjbFmznxCPDYFsi1qL68HVjP/ta
pWyvp2pvd9olIbS8Jyf16bVOzI4KCc0q/PGUEXhprkTN7LeDEbyvCvMBCW1z6mfuK0WoahhA3eFL
bIVPdLTdfYFLtffYzN/H+1GXRaTGuV7PwsJl31iUFvEECBE3nmnFp8hrjgj4jV2pGFBm/nsLcJDf
Cjkm6lrY9VG/qRNOWeKC5GWEN0Okyj5WzXcLsLWFsNxN9S7t8ifPRdA1nBiwrZU1v8iaVzxh3Wu6
8Fmr3yZfEI5Pqs/84oAtAIf9O6+YJ/v1s0EKBfgTnk+jpT9j+tu5SALRP48W09Xa2nUoPd3BvHaT
P271AN7cCkZCoJvjKEgI8HuSuCrrkLUuA7VhI+YhLGAfpbxHZZ1tKmjK0yjurz/LYIR7ZZfNRE1J
JgncY23FKb1gU64L61ARlJkY5peXQmnhTUl9loMYh1ZNy0sJjr6G9UPOHclEHXCpEahtgD8FCATt
AOMF46jMu3+Hj9kl2w149M6k0Dws2jZvFhwXnpmCMAbtTYS4g6nYQBoVawalDwPN8g774HRVHXk4
Y9XvU4ftEGMlPkMhXpfR2Ck9lQ9gG7q7Gw8+o+2rm0W8Q1gFAAjQ3syh1fXAfiNmURljxYs5Wh+e
lyAM0WZ24N2ws3MSF/UDBA973RGOcujqnspfc5thX/+aXMfYcTTeFsTDocFSlHvbfu18FidVovLf
3BaIBErcVnQywU41oPtadoIAPHLCS6oFyaD48Ut7viUebtxkanuax2QObfLuGFl77ttS9LzAOXs9
ZunEeu+Ah6waAF2pId8lLQrxsrvAalYW/UXpM4CQYxX2NTldDJ7XGcfixtHmPvLq0HaxbeP/+6Zv
2TS13nloh/dx0h5BSNcbP5sWuD89Ivg2IrTXlVG2kszFfgezeZAJ7JphDFON5njxqwABH61jkz3o
5H4upj9zHWwV+Xfj4CqO2mRZL0JePJKTfWCgRYtEGBUKmCTIVyT4JsPFde2tI5jsE9PjmYb52NLV
0d34TxmZQ4YNKT2fmMqiT1yD/u7Z51GyNknwwDdh3CoahXdptjTaXdT4ux5CKJL4NrGuCCf5LRhg
VaIPPRRf1V9JW8cKsZj8/TCIdm3Ms43aG0iso5j8TwERdiyAX9mEn9qYJb5lcq2l8p6/kfvxGdjC
czBGxamPHAgLLhndDGfozaLEoIoh8Ubmp5gOX6fRWqTug0tmr5fUT4uR/CJIaje18c5v3IfE9p6s
pJCrhaEfwXVwaGMzeI7vppkYn8HGTMGUJ44CTWDX6JwE3xdkAyX+wqYEcmAaXvNmalKahKnIFnCk
n77iZYVbNigVp1sW0X2AAJ6p91JLXPYChVjsPeoWlAqQ96LqGciY3HoYamMiTsnQhirrkjKoHMEQ
2qu1QuFsBSR6DLyRIcraxX0J0MeGWhEM0QyxeJ0gwKYhfb4T4CxPeZ0djUgaHyJvunCBEXSLfoRi
ER+pJJGeBfI+wxKcSwNAgR+gk8j1yNuamyXUXW4daEqJ467tYuPdB5skMBGIPFMQGVhkndbL160w
b54GPYEKpwLaQKZaEN3xHPcjVkL4sK344Km4uSjUjmRsEJwxwUBGG6dIBurekI/REsh+OeimiB9n
ciNLn61DSnYP4q4fQVTXMloJ8UH+vJFtzZB/kcQ9BEO18d0UeF5bCRCxDvgO9SA4hvCgPKY8cGBp
m2OV66uYgGJn+vU+/8TRbOqDjZtmLUcyFoRkOxAQQADGOAle52lqCCA1rk1mcSi4jBjIooNK0jRP
yMxYZy6biXH7SuMPtePl5mfxenHvq+G7LFyb8sk0ZshGYHgdkb9kJXIF4WiywaKFLTFR1x6xJPBO
akZctOwNdzgDMyCKxrVqO7UzVNAbkKWBpyg9fxWIsENCOwLCTyDvSMVkLe3q8+BRr5b1QuRwiwZx
9Gb9RD3pnjxsXtw+pXEmS8HZ4fi+v1JDvK3s2iJSNY3XfTA9lzPdWyeYNPvTtPEigTFFgY8HgDNQ
ncXswAdU0fh6UTyZ6Po9mcCBJ3ZwOyfEDwZefaoqbeywlXZnPhEwejIv3mPQiGuPdMdzmVDx1dX4
G5LKuE9tgTcyanUoYhKT+qVZdmzr/GvS1j8DywQgXvG4AVefPBgDlFWH85ncLbFpg+hPUfbUdCom
3KVt98YQjNtiuFeuNlUZA5roHIjxg8Vru0fTyfWJ/SQ05BBA9hExUdEus/lljB965rFhCog2zHr2
LZG2xRUx3d0ZWE0vLVXLkZ/1msgEaoOaCSqafdALTJEi0sHsZuOknA8EPYmt6w3ZC5X+tJ4ZHcO3
ksFDo5LmsdYANDB/s+CvAVbFjRhPSPGXCxh03EkuLORN4EfOwXYrSqOgJ2rD7MHFYYF4lLljnTAr
jJcKlaZcTehbyN2bvS70XZBcTL7mx6LNuu+xcCr65zTyX5zBeqCMBCZRdoAGKRg7lqRgxoEozQor
wSZD2JaHBG6I0GApzLqCHWho8NuHQwNHYyYo4q+uLFV/VBFRFuscUfBfa6gdDjWkXCsVzGj4KsdG
yavUZJ5a2Wrqo6q9NJ0akm0331UfMG5iH8KJjB8ySy+PlVUylsHuRjGmIXurdVyr6h4GRDQG5Qb+
FuqtQhAjn7poV5t6U8nK2/I+NyHegT+VA0/JWRQI3gKJPpQ5qjZMru2eiBrCkvwHq4RP6dGvJP0S
PPau2YYIX8XJbtiPbeykBCSf2aMZ0E2iBzGY74VBNp0iab1UOshvaqQcmofsPNpB9WgOVk/Oe/+p
a/tGZplcpSQnYDuy6iP8EDKoItbUhbao9WLGZsrmT3YZIsJfNy9kWRNkqMEC+uaDTMlKH7TeyNK7
lT6jd2/4rahpSX3bSMjVbTecBN9OktafOojfUlwrmL3bkEnAOXKDw9TnG4GJnZUWg4x0wnxjDka2
7bkd8d5jrT3WcQ+sb3ISmpzZOC1gzcO0U/aOKsgnGxHrcZw6/EwUvPed0fBhtfO20iJaVsvobU0F
ycy921YgV4kjyfDOU02+GLW5isxP4AtAX4cqGn4tuEHubJT0s8OVFaoZoHrYyIjsYYm1tKO4VUhG
muhs5lX3mwLsEbYTbhd0IIQdxe2wy+hcYDzqlJutT3/cIgHJ5lZPWtpk6zrzTVniRzuQ2CvjAEDo
LFJNZv10rath3Y4NKj77bOjmOSqdL5gZXNGlTd+IQ5vIcT8ythOe7VfXYje8QsN9zdIEI3UNQgao
EIzS/8XcmTTHjXTd+a84vEcbmQkggQj7XdRcHEVRoihtECRFYZ5n/Ho/YH+DWNRLunfedES3WgQL
BWTevPec52T2FqwZmzYie7xenTum7kNaawYDCgIffIicUB08b9+hWpSYTyIg+rXsoSEY6VENub2V
klyOIhfX3VB3A4FeoX3hDLSeVxzug+8hMWNEHRfOHd69eZWMeXqkY0IkSaSoh9kT9dBeZ6Epv2ZJ
SmEfRoh9KuDsOvTID+yFv1OGIb/TZv1sMgs60ymvBwcE42eGTx/lc1R4X7OSxyQppuxMlm58GO0c
W1+m5vswkrQ9mBk/o6AoLq1sir9EyGUZSxjGMZcV96MUD70tn0qP6tclTOea5NDvXdpZlxxXpm+m
lP4BCXV9MyH+2TeoWB4dzgjHrqyqa9MsrU+o6+U5dqL4ouHmXrMqM7uoU+ClCd9kUufDUcdJ8ggf
HkUwygxvxBhkdXT51FR3F7mcwyscbdk2yOrN5ATxtq6FRz6fZ36LR/0Yh3173g/0m50UVTd5r+Iq
tiePYFHrJmuDZDgkYO5+BHkzbjRmolve1zVTUpBEkWMeUUdfJNnwK7eH49wG7flEFCyqkj4GJNqV
0PZta3wechRgUYq9ziJgsfC7emN3009D9y1QzrK48boSSX8C3KGbRXqj+4neoukSGQa6m451NTm3
ccEPJnjHWadm0WykTkBMNfaP1kqSaVOSSNq0bvdTs8BVqwUhzlGa14smP02qZhblPtJSXpVAbLdC
xY9FYDBIGCz3zAmbZwzefnugAZXtCqPTt5zAJKSGAL4ZbEeG6uWPuGfEOBgRr41LAnaZTV8LjHmI
HSOsXLZ9lIZbXNEPss4VJx+kBbz7Uzx/Jz2ecFdz8hoUi/ktPFi2giZ1pkMzOD/CzvMusmXM4Y55
/jVLHWs1B5gG5p4vNU+QnmgdsH5H/XPhKEyhMsNlW9AEnnNT7ujsIcXqgDvsld9Gm1wZ825oTFT3
WZjqQ1vYtF9G1eRb1GLZQfVQPTqCwqhmZv2dswcT49Y5CtWdt5VEZ1X6VndwTNs/F8Q07XVrkPLO
QZbuh/CPU4aftFvIb5UXk+Oo3StZ4OZywzJbY5TcN7kLjdakrWMnCaG2ceh+8ud2AdJoY88bMTOC
mv0vEpLwU+56MA9DZJWUC+lhnt2YaHtE1yYF1wMaQJSQkl6vpqtO3Scw66GX2tqwZQFLi2+97wTE
dnqoeQe6jKzbZvCDngmFkVObt/A9rHWwcDgax2k+p4135ilVQCobLwsdPkVz2a0ZRsYXDEPJYCXF
ZRujliAnJee8o0C+HgghgXaJLGLdj8mTnQ53ZcQ5GGs2MrmqOzb4cw+tQbbNONtiVzTk/wh3uhtD
4xoFNg1pwiy6SBK5U5jfe4yC0L0Jb4rMRTxceUcnz6/y1Lr14AygZ2pgkCdZg8GXoNGot/HPqWAP
hsDc9lXxWbJN3wxN0uwzw8JqHJLyqwynMFcuUigyStPhq8zLG9QG9jqmg4hqdpnATnRjTTiCpBsl
0GmQPVXE3lcvD0ee258Vqg2ccdO8LUIqNSnpQHkxncZV67pLxHEzbExydgyT42sEd8zrFGgSYbZH
NJzRgVqbZceZ3TucWBZ7WUU7rzCqQzVE7tpzElK7fbIsQgPyjl3H9kXY8ky6AfYCFLegdFa6VvkT
+hl9iLCABlnDkalILk0jMq+6zhDk5Fo+90VOGMNzCNz4GteFTUWDLIRjedux3iDBHVWVbAIMkTyl
nHFhMUNaE+WnQVbqunFR2qtgWpyXGOzvkI0Ph7ovxwtKr5qJmvE09+HSGxKKGO3yumwqap0pzugr
LbVWkMFsm9VwQQry9Ddx/X+9gk00//rfv0cBnPzrv67fM+j9/hf/9W9xEMv1nuCpok/lJv7rJV4A
hfXmoX149S/0suBr3XTP9fT5uenS9uU3+4//8//1D//H88tP+TKVz//nfz4VXd4uPw2YUv67K0+9
j3bo0uChjl7BHJa/8bePT7p/OSYmPV7NF9sd8IX/jBCQfylbC8sTcE/Akpj/7eOzrL+kcLBkLtAv
YeMD/C8fn4WPT9kOf8t0l3AB8Y98fOBVTmyfQCR4phVIYKIMgJKdAL+sISJyAvjnegiC+LoHYrqx
DWp4/MCFCaw9RCdVYjpm5KAt55k2D+6XRHWY4SOTY7rjVo5gdG4nV7UV+c16QktFAM+cCR/+Xzvf
C8vAGWLXBQYNQWYymxv/Wa+T0ZYFNeFYo8knSO/zrDgJsDcHFnTjl1FKGAr3pjNsbazEKB0iiMFS
I9OVKXJx5QXokgRfDjXbeBeHk3/R+jOXZe6dABMsS20etZ1qEqx9piwQR7skgLSukwp1+JB/6+Fu
4XG8liq7Du32HmzTahzcS8NmZE3T28sa9MXJbhlA23jCZDBCp8m2YTke/BwDQyMO/H8I+2PVbyEO
IV11OcChu1PtJygz6tGWd7VXMIw1Q1K5aGwiYV+X0JBwah7ocj1Urb7yDQjKbnxeVh7D1pGiyilW
RtxuZ8Hf7PSAYrgEAJFyGzgHjeTyNagxl39s0WjVZIe4JpAENfFXAGv4tKlK3M+6U/fYSXZTnh3r
ChTYLmNMq3DgtC505IhNJw3tH7Iave8pm/QuamNmjUUzjvamKDj+OoYbfKNDGdyLqkAXHKrUeB7k
xJhc0Nm+7GtOmiw8zCpHUwqmVKrGniJgKwFBKDP6YB5wh68RtrKr2DUKhiWBsi4mtndSk0p9ngLA
IhcQj9WQ9DVufCeMPrcOUvsIL8G0STCTk/zbVHQjHMAYu1pAZ0ewSOWNa1xFnwOvZOfHKkSGPA/z
3me7ZKLeZjem0xE4PSlzNyxoOLMeb0HnpswTiGoijtKDN+D0/iEROaG8KblEW1ta+a8pJL2IJ5+9
MSBHN7EZEbqoIY+tLppD1aQcNfImfJraHKW8YSNPpbJJrgMGRduAINHAAhESj373C1QdWc2VBdrN
z5B0eSKb3DM9FgB43bHAvoAfL6JOasF50m3wi58th7j7cGjLb6j4OvI4axKfsAQpj7N/PCDNLxq+
YM8R8HuRgt6Ns5d+QwZBajtWLPvTSEMOQiuAmR/0HOFKTpn9OOVcesW6O1FnxU1+YauY7n+VLEhU
5Ew2etp4splf5N6ToqTgGQsl/S4v68U6y/QSl52GzWMTzJ27JnKUQO/Yr2WxRTLnRbuUaqlfR6U3
ECPaQgkcR5PgCEuj7KV1QhbXYPmwqJqOj96b00QVVOIruChSK3tmajM8aQWi6UpkpC0/JnECKysc
mnxfYSpEQK2NstuHoLDwwNT0LQ+oSNCv5hPtfqw1ll+fj82k7nl4+IysTrS9K1q/q2m0oNBEbOMc
BIY+Ky7SrIujI9IgpzkWrU5A1+SZDRZmToDHdjXmKajv7OGSFwBNoG6A100MVwzqFXgBF3OMR24/
jG2G6d+v0X6GnEt8fBoUcMwRTcPajqhifLzCVOfL1JpKl3YgvqZO9PQW83RAGRISoCxXObaiZpOF
Hq27fByC8CoQvNYbblWlVwOgiEOseOzOLFFShlmFuRz6JZym0vKW47PjdmjSE+3We0sZ47DrBup/
ZJedcnaQEJHGh7TXyi1eFpASNBCG6wgigECpnk3jhhXWIVSaEEh1cGekpRsxMAA7H6lxn8SM04Tf
pURRSa4cgz5mv027GVLBEDV2TJofiMW86qLy4Bkey85vxdpL8zjcFaOn770C/80hhOlGY2xw/WZX
VWkvjhid0fQQoVElyH1ycLe2axvIuiY6ZWdkCubDRRZ0OYlpGGT2Qde43aeRov9qKmC8I8CpYROk
zPGKgzMMSHFHwqCMXV21DFFc4ZdyK0lvEXviTOGmRJGZSpwZAfG5NoCu8mJs2+gZkUXdMFVtiBfX
TpHBzOilCLfMTOIjxkMAaqLPUNDpoHStLT1Dx94hq6BSjOsEdvvA2foB71B/4VdEB66kB9UVvLxD
3KCpUGXyF3tBA6lBez6PtHToi3ISITyWV7Ix22hctzXnqCOMni5dhG84DjNnBCTDAcb6UeexFWzj
oDfJODSnmlFOjo9Pxb1z3o0lwrHBSJyLobHTeGP6If5mNnVU+IboElT8PYZoEoxrZvBMoFC226yt
zdpj3+G/4LAqN9WoW2Lv3UFqGCW1u+jEof6vYAQ1P6ZO4wn0Sn8gmDLClrd2Yz/RGzorJDj6Foq7
FdKQECGFCukYOL7DCFkXZJBsg3QufmZN1T92ih4UCr3OWcjRvn0RcXZ+bqoAh1dP1NKET6j3Qa7R
n2qEvK08frjIQrp4ZhySSWKrjhF+mmYH+Pm2orOUThd0c4dvFsoGl0PauJkFALNNEw/y0aaFlTE5
HBaT9yAixFVBc572SB5QRfl5us/gukbkYtrGzSSzGaNGUATfbX0XELGIvd3qfhJSMaWcjK3xK9uT
4rwZIAJduU7gPVnIQy2ODe10PU1Gm63DbpB4lkTtM+iGH7Ay0o5ZFzfYudWlpZ5U0aLaloMNLBjp
ePnk5m5Tb0lSKNQ+8xnErAbThxjF3Mg8hgjIZ6yoGa0y1JF6jacOHIKH/pEK2lW/bH8gUkQHtH6N
alQ/5KBskmksDbiumBysmLC8B5Y+Evkg7jiu+EVrnQabKuFU7jj4JzgT5oIU0RIRO8Riu6JFOyeF
/lw0iJ6Jhk6aJyzonbPSQ8fX11ZOjwCjMPmSlCPZjcguareQbJDVkyKA0yBNP6u6AshKtwfdSkFU
NKwAPfs8TdpDwIBIhwGkzJZzcZOPFRCBWVhnfakQhKM5CBz81cmwm0oNM50NmtihQRXVTcjkDi14
F4c/eGe9n3MzD4jhZmfhzIM2Hzg0AoVgPRz6eEevevycEmZ900YKx5Fn06r1ZhxVW0baHOpH0/Wn
LUmW1RnCAWoPBCmCAW1W4rHwi5jMeZ3hlsOY3szWdjZpIEHXnuUjakk6V/wTXieua71Osxo1KHF0
kbX+nwsT5B8dq/7tYen3s9L7h6//D49VC1z439NRNs959lAnv5/Dlr/w96lK2H9BSgZf4AgPbYyn
/wuR5/5laldySofzILTnLOet/6Sj6L/0Ql70pARvA27yv4PZbOsvfhxEu8VJ43Ec+0cYZU5nv6F0
WKlcxZW5Eig+x+JV5c9/Q+kgO2Ikh0aEPMslcbYCuUa2EardqCoOv92TP1B7XlNYXi4FMxoWoDaF
UBClX18qibRP+iYiR5Cd4Ohqhm8RWLiLUff5RWgGRKTUWfo1Lpm2l1EfHt+/vHpN7vz7+poj5IIB
JCPZWv78t4/K7G8iAGNu15GVBOEnIUMXdzgvxo4TEbEeRgQpkFswhTFhVKAQGA0F4larXj8FsfY/
ScursZelE0s1ntcK9bmo8f2QOpYJMuziLN9rBFi/YGaSGZU7IbNQjFRUEkaaMQXuCzmswrrKf41Q
zwCnyVgzPB+q8AvPjxuAQK78RxzE/Te6h/Ir5oX80utZr7dDnoZf378hRD++/fJdbQFctIieVFQR
r+/IVJp4HNBVrYfIo77uTIsssN4mRmAqbYgEoGesb9Qh4iFtHCa0YBsJ1C4LVK5sJar6OROeizo3
9FEOhinu4CYKyqdGjC9nKbDZazuPXShguNjiPZWseuJwbIs9m1b7xW/Brm3COE0f7S6s0p2B2nY8
uG1Z3I+dS/8wcnzo+SgzsVG64bgEO8NCJuYCGkHcTcw4E91kW4NPMRC40YVX/dhUkhQR5hjX1BZx
sjNRRDZHDg05NUZMkvQq80qn24yOxEueDMzuMJNbYQ1aNBr12kMu/mCmKNxWuTMxXm86qZ1LmNPa
2FDeuj98wZJ/oK85UKr2ME12UT1qDb7Eiyg05q69xXgUBJ8USAtJ6eSGD7rWsJllIW1cSngweuhe
mqq/afK52ibtQlQoG4SxG3NGQ7sO68hMNrEdUdJzTGZqWs291XUAGL3OWpO1ZsJvmIdEXfSG7+nz
hogtRsCWk36OEAKaW+b+udhIjLOUKS5ToUMkRk8+8YEd+xzFpcMYnA05usFMrYdLPyBDbjdHbhnt
IgY3gCl4Kug1m/Qwjr5SKDb9PmnktmWYm1/HAkQbwloaJyjZh1Rt0ljU19LJ52KjUj146wGMJeZF
wOP+YzdbYbSzWqUDGrz0P8Fio9BEDuFhO9eJh5DWzKEzMs6M6xLKBW4aI/FJLDfBg/QfAHb/tBgx
NSHSWmG7Me2TXlLD9CXpTagyQaG9vRNyOGucprpO8NvDGeREsZ17o9j10CxWbtr5v95/+cDgn667
nqUt0zE95wWO9frVa4URRKiOaVjFQb4lEMM6B6cSnUkrE/tCePHF+9cTf1joPVu4L5NAdg5bvb6g
g+WnII2YULMcSUFrodaqxxzXcF24D1014u2Qs7VpbRQaU4WxOa1K9VgMTOV240SySoaMbjfjbTsn
HTr4D7Aamz5tzj9sDuI1qXVZnS1TEpCLGYbunqVO8L8yM72RoxZOVsPnB3oT0xPOI9vBTJD+AqkQ
FEwjVjWON1hXRwkkvrXwImVGuweiZX6wW73dLdirTRuTpMe+DT799f3KjSY3mdWYxIYhNVn38YCV
Ti/t6Q++mLeLsE19YLEfeWDtbPtkERYlHGtsoSbU9KH/FKI6jbcsZypeZVajnw0aL8yVYtthVEfi
p1jBT2WrtpwQQaboBsSGST0N95U9KwwnTl2RekLIOnML2jibrsjwzL7/O799eG1yiUH7SsWdoQh5
fW9cW9u695dfuZ/LR6GKZu+PfraLdB7eRihL9u9f74SGTZirZbvSkYgDpAkl2jx5W/GcFgR6ykWc
nFp36FA8wmBqB9cDLUy1caoBw31GfxVaR5LcDUNNd2JAhfQBDvv1Q0HdQuViKgF+VdgmMojlu/yt
hAhnuxSliKu15RrDTeq6cmX2yfTlg4/7p8sAgVz67I6reTVeX0YM2M3iPqrWBQt/TocSH1JGfO7n
qEunp84q/V3b1DNj8+UcH+RQGEb4A6QWxk6SQHd3EWVilnsIOuSjfyMQ/+2b+nrlXO6B5ZmUjZYk
foNK6mQhYT4vcR5BxgU04x8r2zW2ZP6FewAGX4MuibcuVv2NX+GOQufR3L5/b/50dc6Trmk7DiMA
66SIjGrcXRZYFlRZLbjlNi0G6P2RwQgYfv5mHguSVnsJAo32U7etYRR8AJ98/b7+/fmllEjpFAu3
/QIb/O0ZcLUZUuTxDPQQH+Z1W/piWLVxhYwC4DNG25Qh3dT02/c/+MkCuVzXNiEISs9mlaQJePLs
KaB3si5Rm0GRKiJ6+4iR06CiNCJTFJ5c7Oit0QBXsTMnpj84AuTaRTae1Q2JpJDhGTWH4+b93+r1
SvDyS2nQjmykREhb0jtZtXlGTIW1tFvPfooMhWShY2cy7SMDYD4HY+Z+e/96y5P/G/lzuQlw0BBv
v9Tw6rSGV+MM94sgFnwzytskzDi3iaAxYNRue0sHn9gHkK/oGTzng/v/9p1crqw4JS2nB3k6fEIv
kacuw6Q1zf16Q9BssvU16Mf3P9/JNv1yQxdcOoucx33FhPb61cee56R2VffrtAyzQ4Bc4lLVKqEV
JfIvHckyy1732DVC76ysIQYt0sFXj9b/pQWZ+KzJiuQYk6TyYPe2+8G7Z5mvi4iX304w42MBcIRD
8MDJM4hxE7mV51Trphw+BRX0osgYG6SyJLwQlcKN0YilUA+2C6aM4NpsCwAOC6Cxd8NkTNZobJJz
+NN2zXxcQT5mBsP2pmaczzDMW+cpQ+UQwUlCrLaBjac01hUR3jvkeMZbhCjjHuxiuufBn7Geed/i
wAwuNFuGv00MF/Eo+GPNNmpDqaXs7X7ZoRfeW8ZIMyfH1z7DHiyRKmcwOIFFjeX0hHMT/mM7uPJI
3yijMZeBUqCrDu+gzh3aVC4RYd+taiCBphRuhuLD6atVi/wUaA/ElCVSTPR6Y7Z+dC2NJRenKYU8
mgWOACwRssTq70lE/G5Swmkv0HqvuwHQxqq2QCav82nq4TtoB8cEpwPswzkWlOZsmsZ2x4yBbGzK
Z/fXHLgmGPmh9b46ovOGVcXBbdwETYKJ3W6r+pkWtc7Wys7seVOmRnTGAIVqOsDXiai+a7+Mtiru
Uz9qnt1AVTO+rQxgrt3U8TMdJc8/8mxaLl3PCRwcBMDhkbItqtH6NPkX02Isv3MY4iAxSxVggdj0
k2AXu9Jn8FmI6TrvUvGMFG18dEUYXnE47tUXPox31zd5whGAeM5LVAbkANcFUD9a3QU5Z/XIZHOd
GR0qGr/NYMlJCOPJ1tGIpVZlwBq2GsqZ34ydoXKv0lJF96h4PLwWYuILhd+FnqRF9VRtRhl6e5Cu
oAFIqabVK/JpBndjq2Nep/iEMCkja4XklvycumS+swgnM0Fs2f6RHp/AuDQAoVgn5dRjgLTJU13J
tInvXGa6D3GPJXnNSMr8LqlLf3KMIMemQ6H8ywGuch8mhBVh5h7FeJzSyYYiC7nhS20kFcw1YG+F
FN6NkaLY3jDxi8+QEAYltknu+WKqIS4gd+bxCpIC8iqDVqM+8rn006Jdpaea6YR3rLDUmZ24jo/B
Ui7emEJ19VaWdtCfB1bP8dAgXkrum5EpEFgfoZexDWGJG5xaoOIhChQcPAkSPMboL0hkw17Ex+gI
ODpTDph9UlgSVNpQ7CwIJ4SugHRxiurByZK2WdsaHDht1Ajt6Ej7mhjKcqx+WekYPriFQkxkj8v0
bYow7+EYg6W6CvBgIlBiapVsE7yW7tlUOxYw6yQxjv0kGRUmYQq+rGWff/TxUY8rzcyjPOOTA0/q
JptU4iScKLw6Zdp0Y8oRsmaLYoq2/qw4uzO4p4beW2WzzLtsuzTXSetYzabD7Jrvo4bnZJUYTaB2
qYRPByqtkPcc2IcYmKRP2BYP67iqoaJmB+n0ZrupW2SdBL6YPtFL2Iy+eB2iPUYliXdV8B25RPEE
BFP1vNwl32DUXlRGkTSbwEGvC0/HcvmBWSDvA5qxQBjBk1WcpWLnbsDT2G+ctltC4FGj3lsKKOJK
G25nHGHK6R9l0RqLyrsQTwxbyxujrxj2dcaknb0RGQD25OTn5zUukWxL+4V2uFNHTGZcxvcrMBTe
d2ko91dL5hco+nz+UmRpt9zXcXntlNd8maZZ8nujc1+MyrjZV3YUsMM02jW+C3thtrQKsAV5q7aC
GIdiYsc2aJPBqIS8bAMwd1tn5tYg+04ZypR9RROhhMYA5Y75vK7dBhcGB7yQ+Xk33JYT2wuMN0Hc
kDXFiImktGsekLnPLqJI2AC3XCKhVnxu81yZ1fwJMX16a5oDueplik4Xx2Jt08YBL1dgtUOBs+4w
0jJMs0tGn23eh+tmdMRVWcQKNQFpCgcxL09+3sTBT7AWQboek9E8i3givE2W1sK6FKBdUsYWmdeR
oNgbxs5tHQqtJrU4hSbNfGMMMn8GaBJ/4ydYvxoGlxiXxir/7mb1gC57TiJGun5kAm9SDK82k2th
FGA2xCwpNAERRg1CMMaboTofexPhLqih/NqVZeuviwoA0dqsPefz6FfTHUSDXq851o/f+rQYy7Op
4WE5kEcyJVuIXUCsgPcJd8NIME0Po5gJ3LYReXeM4Yf5FyunuPJinxN81ZDyCOVzUSPMsWqhg5Ym
HsyBfFHYvBWW7ZVZIFBF11gkiE/gxicSZTAKgYswdBoSXEGGMLcqiINa7FTMTeoR9G5JZvmPfJ41
ao+UeZdeT+NsxJte1Na0j2DVq0uBZXKBzBSxjRHM0sZWSaZ96ym0CWdwEWX7u8Ls+iX8U4SsGyKE
LWSR7kKSt9PfJIXd7RDGOHeoJ43Pc8Gs9zinGXCzsWEnDGVoLqyWruv24Je36VAYF4wWy+hg+UkF
+bf+DEqfAR6wCWSfVXNJznrznJGQ/U1Uw6e656xFTXOG9IzJ1weF3duDCwxyV5nEKSpBgNRSSf92
bEgLXs+oTiEJywQ8QY4gO1hDqCuLNY6N5Cmy426Jio/n61iOzFoh1VEYlOEkid0z4HmspymfjFUX
Dh2BXzrsfpByjPugrQyLkASPsDwcTBM+Sjo1afdBpf+H8wcH8OVXp8u7qMROzuDVKMosHUFVASRo
CEdRkCymDBVUV4r2p6mrWyuyMXCGIqmPNJXMJ/wV45dIjXSLexPA6Ue31FRvTgN0ISyaA0QMyaU6
fX1P25CjQp4wn/M8VuWznnhv3oChUA+O69B59crIw+Yj8chp04XMUNZJ5a5JPojvMlPhUxtc0d94
eUFRNQQm/VJeZMdd0ZN5IUeL8JlorDDbeETkotMM3XrihCd7Ah68fKLcNYzw59Ai9tlC0wZLLTvJ
+xCoMn2saoS8ZzNigyX9QRuHzuT7WvXCYDDY95N/izINu9pQTMEXn8f9gXibUQFV6tQvurTm93QO
rGiVeFWXvUCssIaC0hk34Wy14dryXS9B48oTd8D7gKTICQjBTaMRR2Poq/o7bg4CXQXY+XWW9xWC
Lqhne/yGkvqubbFlWjTXjXNVxCixiP5F4u84hNyn45SQqh5XqJkiaoHVQD1hbyxl4RhsYEDBRmFr
cvt6fkCDHmOawPBWrHTjmcZGWm1A25faLsP/oglFR6JO+UbtUyBGALCIiKfwt2nQVd86jzybTWfr
Uq2zlp7sOm+89EeAjZ5C0C5S7Gd2L/aubpJfQPl8C8V7b+1aikaWIviJgKa5dklqJpE7a/Te7bU3
L15b2kLpBVsYZsoKQQksfTL2AJRLr7ykPrUFGiYjMVaDFxbeB12Stwdj/KWWA7SF229zOH79aNYB
wAuzIcZxrN1iJ17cw7FiLyDOieWydj643tuTGb0IuqcIMRkWOi+jnt+WF9xTpj3ULssyQXvnHoyD
b/C1sp0AlhJ8cK23S5nNEI1r0K2U+k2rtisM7O5+0a4TgTyBTwp0NZ6pwEttnNPTzreyxZqVxLF5
5eSt/KAJ9/bWInhhkkrDgfmopZZV4bePKqBQw1chSr3GxnU1h365B3dngVPp8LE5UEPfX7rfNnxs
RZODtVsvwlh9ssqU4+wOSUN5wfg/uHdLTPK56MadS8HyFY3AEgXopzfvX/RP95iEE1qAkpATS5xs
F4yF6h7JDFR3LyovUg9yddyY/dkcwcsdsbMciWjx0XmgG8LjLf75Z15co/CHGUt5LLGv77EBlYTW
A7obQmgNWuCts/WGoT/0FgYKHaJ2MydoSO9/ZvWHD80zLF+aSS6xICdbTGL1GhRk36xV2vQ/Sd+2
LeRMNXvMEEFm3rUGXi1gLyjq9rkzAl4luGd6CFugqPRl2gh6TSnrHFPrHOwqsG84xdKuu/QkFqq1
1DWnEgseXrsjFsr4bqqGuliCV5mnEil7GFs4Y5JpmxSeuvRsqJ94EHHjAbioC2dtN32BcjV3R6JG
MyuFsyvzYOMysibPqSJSexMwOWz2+EYaxnCmQRa7GcHFR7jnqw9ewz90pLRCB8300TV5D0+6xHEG
YJLjxLDu6tz/xr6fgLxOc0Dn738tf+i5aZqtEP4ZiJj0PU+eBa5MDpHfQcYT+HCoZjlHCJTU4CJv
fGtg6aWMr6OVrIePPuPbd92hkkA7zgjAdd5IvueA0FtnRKvpyFDsPXsctoEVu+vSW2gEsTd8UOX8
4XoWuguL1rYlTet06mP2dTFbddYSNOHNV2zjFQaOfPSvW974CKPkFBkf3N63XyMDQI87rBh9ERu9
vBS/LWe6g4iuy5YhvINlL2xdpAg8z4DZ3v8a375ctG0gzyk2fS14uV9fR3RF09QWq7aemugT73wM
VJkDXyBq477L6HDYFOJH+pL9VmVG/On9y/9hg7It+rb0rym+OBe+vryJ1G82e9QX/di6u67DXyy6
clyTIVvcv3+pP3yJYHA9BijsUvRsT9ZOE4pTyrLMJ9XzdBt2gSThF235FhMUEQJh0tz98wsCV1q+
PKZUqHNef7a0NUyjLhYeKpazHdqu7ADzPftSaQcjlTPEH1xPLlvO6zY42ANHMo5iPMT7d/JKFvnk
NI7JM1NnHKrWSZUrDgkZdsGKuKW9aIQ375Ohm76UcEQwWRLlfGcA2AbtoiuINk4Sh+XOt/vuqkH2
Cq4nDiyC1eyx+xy3ho00swQQu5oKrzQ3Q9AQqf3+PfvD42h7y+yblULTUD+5Z1kXNmJSNJYCOsBn
dTcmkLcj+gCVbdYrTdDv2TgYCidBrOCK4fn64H14u62zqFmoX+xloMBg4fWXFtBK63JQm2vd+OBr
3YwMa3Mqf7V+4tA+CEYAwsgx3v/Uf3jZWUmlaSu0NOjzT9bs0oPZ2NSEgIy4UoliTGi1hfF8+c+v
gtKKIS3v+jJLOPlohW4Ftr927cBEuqmpkDBp6/L8/auIPxy/tKe0ZkipWKblySvNe6VpqoDmoX3x
g1ZyfY71gSY4Z41jVLb4+oCJfKL/S8O8rYA1RaG86sl03CWkBQZ0A9Pa/OBbfTMqFiaiDoe3nxMd
uiZbvv7s/Vx7VZSMOLgDw78mTqo8uFNc3LWinLq1Yw7O1i39zCTwMoq/8xAsaa1QkD+4N8tlTt5Q
5jiM69ib0dPoky+ahEQVAuzjaNphqADlaMmvTZKhFCbrSzOvaozvOoEeTMdlHJ/duvfg4keheKJ2
RnhfJK4bfPDK/eGJdxkpi2WAKLlFJ7em6Rs3I/kPCYjhP+RWMB1V46gzZOPz1os4GWJgMD+4EW+L
h0VrwqiI/h2jM+ukWHdTw03HIMT9mc/xMfCDdCMsgHj0hqu1Zi/Yzhh+L0KgkE/vfwV/+LTY1dhW
FaU7v8HJAhOMrMmxBxdqIOn1U8h09dqQGDkC7AaHya7bR1T/xcP7F5Vvr0rmsRZ8UnfZ505fvSLK
gqVHxqvnFGSJGnYn2yvqGnAjDfsrYJak7WYclh4DG5/asIM1im36Am5R+w03dNwzsrDCfD3hwiJA
JLCIY7DcLgUpkORDTDuzFFfIzvAbJq71HLY2y5cSPk2ZwB7t3VxZGeFbVLzOPhwiCTE5aKbLbPab
D/bZt1s6Agc2dRMhDK/6afvFSEklKFx6h0aH17m24GhSWOEb8qPi+P59fXOpl+MmWkXpaRSvi1L2
9yIp8WP4nIWLwly2X+bKGPdQujEAhaH9Tx9YdnFaScvkmrGJe/qSRG4G2XygzUVHP9oMovKPWP3y
tWkIuIqN8OH7lM1nJfNm9/5nFG82Bx5WVyxqMFvZFr/D6w/px0rZPv4p7FKpeUvYCYaHiX54jcXu
ME+z8ynNUQAaM6M8Binqqomb4kbg1l11baDhTVXNVVMsy8f7v9kffjGyNtEIyxfhsXOyn5hepqCn
i3kNs8O/DN3OObeDRJ29fxVso6eLJhU+cuhFj6zp/1vLy/VbKfx/2TuT5biRLIv+SlvukYbZHYva
ICbOkzhJG5hISZgHB+CYvr4PmNnVIqkSLfdltSnLVAoRAcD9+Xv3nuvl2i5VbUM7rNH87VMSS5NN
L4is3eE5k4/o9etHc8J7vOm8iQCcqMpGRqVOTXoVRkSoiSNjygLmLa2ZEJRL+yWYcvlUwwm0dkk1
VvLc5rRe7cbcND8ZhhouS9n1Cqu1mcUhFZLCkmgDQaBtuJqFLOj8ybE7KhuqcR33oJ6RMTNxovOU
7Ej1Vu3eGrQ8J0AkIpVO0OUOzTyhoTi7qUnUI5Y4h9C1jmYhLLPPnWUh+7TLFjWTK0rdhswUl+9a
afixdVIQA9MmxCucxGqNeBpb3Q0rH9vsjsfcJx/CJwJyPm4CI2Jkx1pvYBhxdHekGYuKm1LOJAQt
MQ/ED0eN3l2gpuGbJ+ulOkrKMoOXIJwGnWHbzgnwr6lx9hxcGZi1aJKxxA8DeU6AVb8wSeqCcDDi
ktJST/TlwRooWLPg0EAulhFiZ2HE3z0Rk/HSmVibGM0q9zlVrl3jQFP6c15H7g8GzvbpMtmoRY02
b4KdT1pMBVSxqM4ZAFnZyZLlWDl8tFcoeJy4/8TgD1aVySmPlvj8wvlE36JD058LB5lox+lIpL5v
bKfRgZzUuU37qfKAE4GlhaW19YYeGevYV8t91VTmXd27EtwpBhlwDjwMMmSqA7MKlamKtrobm8vY
ncZnwBGTuYPtOH/pl2il0qmmvDO0ItwnyXtJAp2fOyBuOdKVYOxtM0IEN4KcG1H4klCwWDmMUDuu
jkwESO0RzQPYsrlqwA27mYmlVRgU3KQFJKu7JJ8xGKJdsX+AAmq7TcRRXnNEYomDGWtIEEmm1YIa
xeQTBqNdnyPKA5AJgYiBZ1nmY4z3p1rHBQStN8eqb0hvQMA2zuiEtHbx11YmtLUoFs6BmKTpqWHa
65yBRg72Jolx7k7PrcoIz/DJ3shSt31sWeWuaj+RNdlNSp8jOKoesgTWqGY6X++6ArfoVkPbgBRi
t8FNQCLHbRZMBNIRYBg9mYwTn7plGGF4oDN+LKnVfPIgrQXhPOJS9DopHAiSyJS3wt4JpAjh8Rvb
1qLti9LUsO8wljdQVBb1zAFAH5e54+A/KyEbbRNYHs90VOG4dgN4+cpdyJLvPZcfZuiADcAbEVLt
E6bB3OLZqAuQccxSw0Aih4bMzSsZJqUKvnm1rx6LhXY3IVKOi5LFtppTCxjQ93kcYtYCPxl4oTs/
ycHQAQAKh7QCI0PvF9atgyIKbqn0BnMPgdrD1UvxeUH5H5FqZdQI8+gNx/YHe9T79XgddtgIVH3E
OMRTvF4n0x76RDrS7MV+Nqx2UgwTRrN8tB+9q91ou2BBCei8IPJEc/b6Mn2EjIqpJUNijd+Zibj2
v+CjJA4qMuQJz1J3ZRcSh6DbzIciqdVntAY8M6QVAY9ZRWGLrY6mGcEMzvnswCT5M5A1467mNrQf
7FG/2j0FgcLYWSQToXeH8I6+28B019yAixLVPrYrcVf5koFFxpjtlMFfBuHdn6YbFp7oRjFePgZM
ml6PVZzr01X35DOisNoHxiCEWv5+c/tFAcMhF4M+n84K2Odf/5bUoEWFKYQUsjJznvrVWV+7Vfe5
rpMPStD3JyBuGwUvumXCdNah4+tLoaKosYd3wLwY9xI6imifqlNm3+mK+Jd6CtSh1rPcMC2KzzG/
16cDE94PDofvt3KAEPTsXkoZi7Hn6w+Bn9Fh02TcWZa2cRhnSN1STZ8dr3cvBiaGHxxtfnk5xh8M
Iyye2LffeRroQkpBL3RIBuciNsvyaXKXHObLam0K0uiDd+Nd94LfmFkLphzKNXw/b2YCObuMATkT
L5OBoV7mZdOGRlnN5+QZx7soiMQR6QvypmMStWshk+cfPE/vzhnrB6C/hRLVDvh939SKxE/O4zJh
pjJrUW9TXQoSJhbx1cuy70NWjo9w4r2Hf/oMc03KMvo1ro265s2XNo0iKe2unjZRmmdM0NLmeEIW
ghQ1Fh+scN4vbqhlwQREbckBzhbr+/RTKRgFs5G4DF03DLXSdJMiXplC3boQlcdAaPBiQ/eZvkMR
H9zMo0tL2lN6tkQRWztvtnsDkEE/pEZmf+qJe+lDHCeLBovUWHe+YUUKrKB3sUa8XJtM2kFgeiX+
JaduaQgYS2M+wU5zcXSiMTwUtNruqiZIvsL/j1FncU4+HYcqOF/SQSZ72x1gX8x9Vl6RiDQPoY8N
VWwbSy2HyQuKdJsVpF3sVJtVX2cBcWJXGk7z5JFsApByGl0ObC4Kmd6AihSmkL/tzQj73TsIJx5+
0HsmDszuoO9s+jFo43OgRZO6HspElhu6VCJg8DWk7KiYCT9qG/zqVvCU+RxrbW7G22MJo4fe9xzF
iWgqIHf79tlU8u2MYUSKhcKj+uDR/sX1OP7Q2OSgxxDqZUr0060nZT4ld7SmgAmsHiuaGxkIswTY
KyIKiy0PtvnRkvl+dcYGxChR8gUDWHlvVit8W55h8T6hul2Wi4kNLYwbp75AKdN9rfsk3yeY8rfC
t+Y9LbEWlTFic5H7j01gzkfo1uRuyIjbzMiRaD9Y23754djoAe9w2pbyTSPDUCOJai6nImVN6YOT
MPTP+kHQwfL95YNz9i+WFVS3vNvIPJitvnUe9LocE8MRXCsAK5gqpc4avZinqEyJbATce4jQV3/w
Be1f3XFO2g4zP+oMId8sLLrOktTw+IZDEmCJUrPvR6dV7ifuvnFtGO66A02xF2NhP5B3jn0SQLwZ
WtAwAF0BgyGepsKIAQaOhlbYxqQ9NDJyCgaBmXpAotV/IhUIUlBL+Me0X0olL/k7XbGjL6d3A5nB
JH01Wf0DaTAzQm0MvfxgSXsvoOFgb9uWxPbl+g638vWSNvDiTgS6kU3u6/Y+pSO1p4FLnvGKMQHF
Qsguw3aDoDSUa0mBPR6ZYu9irfG7s1YF7dHvl/NfVJF8HgmWiTO3ab41s7RWEwWIp9FtVk2eUsUy
nwkZHcUfnOsxJL/phXKWt11qH6Y+eJ3fSueJ4gZF2o3jxozn9EhbZk3mEULZ61lUmPL9ChEn068s
+QpLghQJy59GSCi6BJc0IWAgqd5JjkFxQt1wa7+8MaktxIlyKb85lHcWtF8xT9d0jqaHtDBMkpbS
EaiPC3smRXCVgLeLGDKe5nG+uETc+PU3Tr7W99yeBIdx06tusPBmZ2IOkqu8QEoc+gZRC3tJiKJF
ARmpB2tp0G3lAh3bBhmR/wMOVLHsZ4gyvBp25n00GHzpn7/qIaPqYxTJHs8ky8Up/vqBiXsBuiJt
SOxIAuJ/fANfLNgnZ0QSswwoD4X1QHPOvoGtFiD6A/pQnqAnLm+JV/dv8sGt4mtKj87dQ66v9ZkR
TeXXasYJvW2I8UFKzKfXO9GBPfgkREboPTtq2v7lPfwvFuCPVQvyn7EAOwA61WvY2vof/Bu2xvwO
dYfJ5sngd1XsjN+7/l9/2NafQtAEA5uG9MNmD/x/LEDwJ+10/Be8tRjiLGH/G7bmiT85D/Im0WnH
MbY2z/6PMnf110P1FwDvP9gx3y4ODKnYCLg+Nea6F7xZkjnA445OM/QPiGpPxdI9NrHfHQxr8c76
ZQ5OUqusTllZgoO04GMxxMMwLQSu0TBZBGRT+KMnVUUs008/4d+f9H8qXUL2r/ruX3+83Sv4YJJI
YT4Y2cXs1W8+mCC4PhsL19yqqVGnFTtWTGUEJWc91W88xg0flCPvfwmHxdFibLf6NFmAXr+Frjm2
aTeRPCNWDYTZyvakdYz+/vdfaz2U/fyus+XSdsbd5KG4WevrN1eBJRvLppXb1NHm2RQtDHTpJZB3
ZDj2HQ6/GHOdsq+aGSzx7y/9bo7nvGhIODMDgVi/6ZtvGElHDYBY452z+PkXxK8FAd/NEjI8HTj2
F051QAA07gM/gwnQSarpJdH2ocTefFGIzr/s0cR8/uBTrVd9/YusWgF4Ddj92Affrn6iofJ2ohgq
1eQYew784khZdUcQhbFKwIMluckm0FBKd6fNDII2QUJ5RBlsPuQVem5v9Vhokrm3rSPKD9sN6w15
9/E4x7+4YC37Zbf/uUpdhFxiunVbOOByT/w8gUuZ236daj0diTm3HhjDgJDzU9iElgVkISDib93M
a8akIHx//3O9fS24h4i8WTN4VzGqvdzjnz6Ov9D8Tro2AekueRGzhNSipoVwIRrTeMQ8NV/+/oK/
emo8TgQwVqkU0Tq+eWpsQSBuSujpLgARv18mzU6a18Bg6SzTe6hg7MTVCAyDWwAXtOsvgErkO7wv
zYkB9e/OHKflg3f1bfnKr8D0hpkrs3XK2JVF+fOpceo6T9kFwV/sf+K67aM1Twx/hRtHEyGnKMtE
WwYf/PRvFwg0gatMDk09wqH1UP76orZuHM3IK9vVIiKEw4EMvnhF/cHv/YuruOu6R0dfoq19OTD/
dIMr32iDNMd1OOXoFUIfS8qm0E558/vb+u4XtJjTUhQyxKQUZ3D9+stUKcsEwk0At7Taz/FnuceV
j4YuzEmVOCwMKQ6ccfyr31/1xTT76m3isi+YULoLDhKl9fH+6dv1bhV4ykzdbV0uRnTEydf44VpT
Uu3rGQBmORLEQmJk4SFGMdoZDFVVw+5tl9HGgyRR3xCQ4MJOtoK2/5QbKkkOtTOKDXnLmGE7D9II
Vru5uWkFiY6hwFl0k2VefLaaPi+zMbOuled03q7paVaDfYq6M6zlFtA47c1F2JTmOvmK6umg8bwc
OjOz6wt+Rm9Nf0+mXV85zV4Z9oDThwTEl1AxZNuQJfp7GJz+hWmUY7UfErs+4Tlh2DSJANxg7iZE
0uZpjpHZ1qL41Mm0ADJsqdjeVqNuBtQvOBOup6EiX8GnuXpwLMxbzJSG4kvveURkA88o7oF7pBES
JMMYtlaWrBGuZo+nzjFG8WTAGW63NBbIxdbquGsINoGnqu4LNwPWVbZVt/39Pf3Vk8Ry5EAKoFph
cXp9S3HLLXaEWmrLwIJUOBTDB8QJ/s5Hzb51lmK4IPmm2v3+ou82jfU5Qom1AiRWWcqbknlkfKqd
uPG2WCh90s9KEmArcPHELX6kuP7F96MmWAXIFv/7a5j50yMLIz6ndAq4FG8FIwNCNKIkyTeN07gn
1GczLRnjI3/wry4KqscHlYEQDx/8mx81jodoWnJ/a9VBf8706BK7J95QuI5bU1Cf+H1r/vPflN4D
zQfG06jZV17wz+8mPsPEiGeXL5qm7j7ghm+aVFZ7B5zr0e9v37tdzGL1XuUT/npSpBB6fakuc8sa
oaIHiwVmILtWe2ySvIJEIljOrbKcPrjeWmS/3sVpaaFjX/WIKMEwkry+YCE8VWsymbel31PglDL4
IZexeEqTJb3V6HUeXVnp8WDWYH5gZarlxsT2TQoOhD+xwTFXH3yGIzXUzNa8AvKJ34u+/nzcVYb8
SD32i6cbTRNNZw/XE3vvukf89MhFXdCMxhoTWTFlPtM6LTeKCM+N3xAb8Ps78atLUY/KwLLgkplv
NZQDepxAVTFQI8aL4SiN9DgzDOY6rMof3IRf3QN6A7yxyENXP8/rbzUndkfwFKlj3eJFZxqdSrjQ
ogK706VQPPoiO8WONHxw1V98QVgzK8oCqsLa1X59VTCfKeT4RWy1yCtyK+j1tnaHVSWe7MPvf8v3
TzUnCAeZpgtanibXmwZeMi2iAAjhkxmAlidDc7hTCxBUN8MlYeV98Q/lfyxHiEfoFfmIAPn/bx7q
KHFyHHNA6hluevvOmPuzgB32gyfkV98KZhg92nV1919o3T89jCrtjSZwO2+b+iD9SQzXB5yL+sLx
gxp9qZIfXI+/klvyukhgbUEIhC2ChhLV7utbVuRBwDmsQnzhE1K5zdKpwpRhuUOwx7FL376qHSi2
3Zw0J92kFryOWLNAAaM0HUIJIvVG4Jlqdx0DTxrJPhLdOh1AgON8jsiWg7ywAShNGWEilzrK42y4
p2pXVUigevGcRvV8ID1y/NFhyb9EY1HYe4WAewwLB1feHkeSVmEnEa/uAHenF9NStl8wKFO2GMLl
zNuQIBJWXld8Vtk0+aFrxmtAodnq70ld47IfGpgP4ejY41NUU34BPkXNyZE6U6cc0sxnQnSnacOt
L+86rdVdzt3+kSdddBHZxMxRjCwk6wFIM9eGrVEB8FICGq7sLDcLPXOqn7za7aOTQBRwSbM0mq9I
3F7jp3wYmPsuTxmGz2XSXrhGCxo1I6cDjnOO1TIkKlGcOjqvc7QU8fTd7pVYc2X88quP4LPcTbqx
bzksDA9FPs/xJi9GKz7TBaE5NJvm6SkaWiApHXBaoh79JSfBYET4lpB/1ez7xeEcR7RPiWQiJWl+
Q4j3kh/AsnmUTpPTwz0izqYKEf+Uz2QlGDdNHpATV6uIDzJ6OT+hbmei/4jc5J9QEnrPZRslP3x7
GPleeRrrPbHY8Q3xUehibYX0o6W1dk/p1pMLHaWY4IiiqCRqA4W3HYMccTBjbjgxUVB2Nm1i10LC
kC1db4RDP+EoZbhsijN0BJE+1r7s7wrQvDRxNf7v0CEc7aS3K4hO+SJRSziVCg5q8sdTE6oI5hLL
BcrcBAHJm0HawZ4n6D065Q5O1obqE17XvKyBq3NswFfn3vIHRYMNe5NFjr7Qsu4RmhqtuM3Mymi2
6aoePR9lWR+T3Z58s2s7yA/k20akx4w+/pZMVcepU1VQbBwzvh78xb7lQiaO6K6t78epWm54rlMy
NJJm+K4Yi+lDTuxlhXSJTQ76caQu8ZmLYvf7xXJdDN+95AHCdnhgvnTfLpYptrzCYjS4VTTID4pW
7ZYt2D7XvjHuKDuI3DHHcSuisaU14X4w/3h/qqWYYwKBxRXfFUfbN5Mg5B9K2eRhbZvKSEAvlYuC
+GgvWzljeip7jOnwl2IKFAK8G6Tcl4Fbi0ubG76VHj5pfEXzB6fa91sVrzNj5rVKWadAb7aq3oCK
R3va3yrJ6cJ1iSk1JPRJgq0+sp29U1Gwd1B2rV8eJCnzijfXCnIoEq7oiXSGVkJQ0TBvUU9XZwQq
uKczc82viSeqLd40REUtGT8cQOrNLMkdVD5CVKFnFipk1/vfPxbviwRAbKg/Of7S3acl/nrtTwt/
RCnG2NFsSegz9Yjj20GCs68lwBkk+9W90Q/jBw/ju5kNZSH7DRdlzbIZUcnXl12yxiQrE6NpGQ3x
RZOy4NMGbI4rzWQSdLTeL0g0GRbk4kqkvTjGPd+Vq7C3+4Iip3z8/a/gvFjgXr0eNIwZkAkPKzY9
4Lfnc6udJpIAnZgKYtAnblIs3j73ORbiXMfqTuDCnNoHWPz6gpAMjiN2w+MTIll0TmKe4W/DTM90
A1pYHE+5RYxh+RKB7iwoUhlQU19uIi9vm2OOzKx1FXP3k7iRgUacpYpm08SOd59r04SNkSPwqiyF
QKrsrPbIzpKY6TVhUjXJxRbbKEjBDmPT7PkPiRdXPq7B2eqYVNgO4e+9Ti8K207WnEYGqmEpc6JT
aZv5z02F3Zw8VTVOx46PbgVHSDveSZI+HCbCPYrDxh3jY4v78Og0DtxAgh/Iq2oVCkj+cNqVzyqu
8eiVszZRK81Twb6WGtJCNCEmq6jdvZMK+9JDznvnLyOh5hZM00vNuuts8O9YZGJms7ls08lvbztB
K2Gn7am0jiAFGQzrPfO8rFu/uhpYU3BlTsIhJycxi3ulY3KmJ4RVh36qaHiREkjekALQ74R12qt4
MxEq4G0crfqrqe69b1ktiYBmXyzK74Cczf6WGGvTuVuCxLOPFHGgSNfnNjN3INCFPmHj7o4XBlMX
AJj84QxxEVCa3GHes52LqXaPcUCp9jAn5HLvBaQI69rOpQbU6q6Yl5bcLDQQsmVARhJas6mLLrkk
5jvA800kwq0ZT56kf8HAgbsZg+qcdYtzvU7RNWwRPhKK1Tpm95xE0YgKeY6fBQ8R+so89Z4oelek
PCZ5O6xdkhvx4LBRVomJbCMxQB0UWRtlQA9TFNZyHtM+9LtxoFdX5nQKAjKRwzTvyCYAj9vfdp2/
Lv3TXBz6uZYdrrxS3NZqFAjr22LaN2CEiIIX8B+Q60V5vuuNCUPwUvGYQtzIGyR/GEwvszmVZBd7
WQn3NeoT9IB2391TNXQmgNgAOHvdpuW8XXj7rH1bpOVd79RGuQMp71HeGUPzHfVinRyhE9AonCrL
xhzp5xCFINsU7UGRVHKW4URZ43VjaZ8FkKfGUBDscVRNbqLJsp3tmaW888FZ9eC4QbkOestDOEH6
x2F/l1gVDyAdcuMJAxnxtxW5C/Buls6DPQsr/RG1/3hklHCDd2kUTFAfrcJ5XPCGfda9hhTR68h3
CdBmmLCdu5aysCeQ1FxPrYaCJmHOikeqmr6MBo3ErTMV0+NioNnbxAFPGv4ntz6odlorm1g+GrVB
qoru8qDamoG7SiGbzrzTXR93MJUddTItboYeuDOuY7zKK6clHZ4sPyHOaiT373OuAuMWjguAYapK
g+Q7B8doSpvmE6860ROjPxSf80z6j4Md6FvPyvIf4+AP523cEFtvdA3uVrCYyx0e/vip6FEgh0TE
6nKTIYOcNgSWERHCewZ5bAZ0SuqtsiT1M2gimA3SwwCIThzRbRTNwgtHNC1BuA6adrYbkz9gR4WV
8loW1iUBIhFoIlQP5aGi7P+C3CYHn56r+UQOY8Nr4cWZfbyqyKud7smQC22Zyudu8gh/HVe20imG
ZnfYL5wsr6JJIcsqK594Vb+Sd7CVvJNOKQtQf0GMI/v5Ep9bAz4AGEbCmjfo52SBvLuz8UHnpVDM
ZWbHO2JjIVZmrCHRHMeEWKfkWAgyf/KhTC/KqgU40facADeOLKS1a31y7raVhdapaer6HiyXCT8z
cIGh2fbQfXMMg/VMxplxObBKxrT0K3I4e35YeHdtBlLEmHLzfuyNAHIEb2VLNBeZZ5vUdpN7sEgO
mvulJbURQs18qFPw81vIrYyvYlnn+aVw+8rf4r+c5sMSBGjTZ4XNbqy18cCdJii1Bv/V8BOMlNke
eRQEHg9WCtwQJ+uj5owQNirOCNiUGa2Bosz8BLac9u+GqGLPinVdfEutxazod5JZ2AP9v1Ymg4at
pavqTM3p4hBmtLhe2Gl3ija9C1Fta7q90e5Gp0KH0cp6eop9G4+3Td38COd5eWoTIxqOkho0cdiT
OYXF3O702eSqmhkTkU0mGTfAmFDBDdtRtOB9ZL9WZ8DyrMey7Zv2KKmcNRjCLgdATlE6IkFAoUkH
uGR48Nc077/D9j+ofH6qltaQtb8j0S6+lkSi3dRoF15P21/+i7/H7cGfgPSZ1jHjhIP8Mjn/e9xu
/kllvXa5VogMUE9K3r8p/K7kX1EAIkULAhoOqwqxq3Wf/OsP1/mTyRcNWArf1WGGBvsfjNu9l/nu
T3Xdi8yDCp/8NKpvcA9vmmASEAlBY8j+GgxAioH7GmzTNLR3jnzD8JcrhHb57IWiW+LyBjx+XVwU
k5vZdojVORr77aLr3PqW5Lkqj/siCrKj3lrDe1RN43QXvET7jC8xP7gu2VbZRL3gKxtqOm98Mh7V
pcDSYp3NJuimI7SMU5HRDWvj5DYvIm2c16V26V44ZVHXZ17uxi35jsI6GrJVGhASDWyJY+Ys3Y2p
6vkUkXd1DWOnW45TnbsPdUvDaDuVAOr2BDKVlwJgudzqWLA0h4qI+fKJTHfe1pBx8hidRSJvR3Ob
MIQx7+DkFdGFkjh0DwncJp+EghkjjYrg7myAw3juFpFa9dlNysjfs6CSiFUhrwlgkwRFtJv9voFi
p52ekJkJeiRb0CIJaLMoEDZAYox4X/pjbOwJRqwbNJ7dGJ8XUNPOS2cqPyGRWgbierrxzAQtxayT
iALsPUqmX/p+6W9mH3laOKMVsDbGUDl7tlBf7krmVS6FZJ4mUNGlBeUcSafm9GDSRTjHKkOmOHg5
P3TSVqRAcdrUCj1tOPj5MHB8T+d+vs8TuY0RxZZbxAgul43962Jq67PFJ+sOp5MfR2xVVvytKt08
OxiRcVMWpjdvC7frvmLoYYGuwV4FvAUkQrrLwwx9UyhMmBh4mhPGfjS/sFO0pxArXHsL1i+66yHS
HTeNLM4hFuprUdrAHwfzVirfpMOTlU+xs8zk4AFCHUqneEZJZbH/llU5bfI8C0iq9ywCSmZ2w61l
ae/UzKbsS9G1PD2C1LFp05RLw9caJ/mDylbTkbAWcauTGbJtlXoTt5j8VVJ4MUdCjCzqT+VAkb1r
8flQJ4Ltw0bjVPxaPLnnizENRCosCdCpZFCLGzaeqY090zQIRLC3xnQTdzFRKqpJoDez/CvOMDmh
tJ6G7lrYZX9DWrIBPi2V9YPu1TJyr/Plzh0LuKxjakEV6d0hJ5RF+NVFnQKmDs1J6mUv8WXeVipN
v0k79QDkEHv0MCaMybd948y3uvMF6eNt5FvAJ1VvHM1pT/ZOF7XxtyBIkjvGDCKhCmGEiFaAWGkc
TpjSFUgDYg2jNruujABtSNxQZSlgQoLsNsJ96O/5bEXRTAFFFZ3jwsxqbgX6dOu07LOObOnYSL9F
td3PZyhaR6LeQDtdU2IBkJUW7v/Bz6IDeYISeGwBdKXtOnmf9lWnQnxT5DfL2Bh2pqGyS5pruMCG
tq2eSqZDiN/hcw+k7YqJX1wM41lMf/o2LbL6ptVCw2IVnX2cc5yEgDa43YOB+rc/E0qvoeIuAmir
ioLztCxoJxQd3VF85JpZlqvygdS+0jcvpYFicZ+90CvteWz0ia3ciVaYNrpvTEbG7zUa+OK4Qo0R
X3mNQgixWObMfLRnfXtaIs9u11lw9SXmMyxh5WtnOTOW0og4jxktyacO0lEZl+60b62GRHqdGuKu
n4ZSbIjKFjokxKMtd2qw8jvLN+Zo25e6fJgCh+S5lqi157aaqytJ4FhGfryiEwzFxqn3AA/wBxr4
Cbl45HbhHBTNreiHBBveKE3SLyI7+WGLqSIPokTq58cxBNheDqQ1KWeKzqoY49q+8axl2TR+1CW7
bo5MxCc+/d+QaArYZjLDaxH6/iTvHNsgrT4mNa3be6SCXdApplWeeIN9FE2Z7YaxNWVXqhFELzjM
Z6+jwigB5NCfvFKcUR99u69hETLWWNGJywrrMyFwHXcJGUob2sikXw5OQMitsp2awZeKiq+liSUP
ODjr3hbzHHrLJpFZgXqXw+rGNxtv2jqx6q79xWIKPkTgKhF1I9fBsYasLbTA1p40bo0olNd6eWZa
Lu9qW/ffl1Iu54WA7r3pgjj/0tGFIqiz9sn55Afns/ujscRbUJv5p472Hk0L223a7bLSeSlcm/nT
qDn6HUbPgG6RIUBtt5mJt3hjtEPqhXZQwbF3allm2zwJqnvuGgRYL66jb3LIWI0KbxniTeuw2G7Q
KNV3tSJFQady7sJyWjCY41TNkkPT5eZNTBsZICXDaPoVmauP51HYKDntebhZAqyh4YT1EqtoO8QP
hanjSzG3Y7FpZsIGqUc7LOR07JdLtxsDcyudeGTTRan+jUSV8SQV5MOHeu6QKVjTTF+HPnF/Tb0A
zpM9VzyqanI+Wz40go3XB4y3klEStimXwH2AJW/dGGZFa97uUh5XMTTYVqyKiOAmQ/FPxUq+1Z5Y
7UJhojEYkYHxM7+awiWGoHPHSoc0ZP2rakbQGC5aud3ZHEPmhZHkzldGzsfZtCgZifiKbc7YbmJf
L/wDg+SfnsMBKXvYMeKozk+8Qdvsey0h0CmHLWMXtHmEH6/stBl27MjNvo7xrG6twNL8QYzij4sc
OOc1vmtcBGWAuXAsJU9NqZpx3pLSLH8M8QqIT1S9GECmkbCE4FD0M39HRCwhnufPMaeAqwZotAMx
srF5v5LFOilBxamNbBKB/kx66adg6RPkhTV3BLI17MytvVTdKadI2hwxg1nSgmYWzRB5c/60kKJx
oWB8oEGuFZATzqY1POas6q+tyq3nkzK3hgMETclBfPKVG9ZyJuEB5iPx0CD2AUolcZQ/Wg4JKFvD
8tRZoWcdhJFY4GOXPRhSEL6BePBqvQzsUJ1zV+eBReq3sBcPwKQByLMbmZSwesPT3rmIoucV1Stn
KLtZ3YeaKMTlqKafVG58XpoOt+jo3frpQpdNJfz+mylLgqsscNIBJZlO3bOJbNtpB+sB3bzXGjTb
Rp+amQ7jYD9pg24XNUYkv3Z5HH/Bi2mpk5yWAFHlZdGDMZTMbAqrhi6cSMyFWBnmdOV6ZpCdbTXo
6yQx2vhkYewijkm1o7XVLnJ9lWjAbxu2hOwMSCshgTodPHNTy5ZWB7Bq62acZ+eGFO/8yyhKhmZ2
3WUHj+YA+WqlLDitNoxlrhj6wyRvcRFXoLUliRsMmePeO6dilTQF/Yl8Qow91XzpuDkpqUQO2eJJ
THjl1g2F5sKnJaA+Isd7ghd3FsfdkNxTMGfFIXpJgrRfUiHdxajrm65F+75PtTlax1g5SJQkJNuK
nr20zZM9wB0pb52XSEpco7N747zEVvYWJtp/JiGzmQysEA4ETaQ4rxj3181suJWG32RtvC351+du
i+g/qEX5/NOp6+qvM8vPAt23/sP1MpJuHoJWoF1c7k3PPGibqjN6osEbd8JiDStw+mQJgmWw6Jv0
NgrLbs58qLwZii5KRLMd1ZZ4wvb25YP89yT8x3oO/c+y883y/Tl5fRBe/4O/zsGW/FOuCil0HWzb
2Ht5CP46B1v2n2gh0JbT1gMqBdHn3+dgz/oTXSPKZEhzRNVwVP7/c7AkjQ6FLlFGa9T3qqD5B+dg
1D58slfzPxt9gHQ9/iKug9z6zUF4jnNpwNWpNmsw0ae6yi47MoOPeK3vMkJ5jtUc4A3J0LG1TBqw
JouvNI7kVVqaYlcYQbZt5ZPp5tcp0tR4YvzdsCsN+FGZXrvnS+1VF0AIT0WZVeR6c3rwK3EhdGKG
XlcfL0wH3MHB/9VNp0XbHTWJ5YVLsMu8DC50TSeyPjeqDIUtXnyv/OKX5nM9Rkdu3+LICM5F55yY
QLgTe9hrd5cU90nwvZ5Oh+C+X8wjLzph466y9MyiA6gcGB4mp18Y6Caq5mg+BGTvKsd7DponPh35
4OcmYcBhZC27Mi2veuDwpp3vJD25FPXeUB3POSWG3qOVPu2I+hHuvMmWTwtnNobhfR6N7HnPWW7e
LdjFRrB2MmjCSZVHRnA7ogxgwbjM2s9LBU+FI0RDV3ihGxYnJ/FUn0O7bP30IPz/pew8diNHojX9
RAToggaYVTKZ3kkpV9oQKpVEMuhN0D39fNkYYHBnN7uu7qruViYZcc5v/1LTNau3uKhRVq5GhgQ/
PU/WxewPjU4PilfSmSl+tFh7KTtlBoXPAGzfZsLLDa17aeMvTzyCCII4v2MiY9OSOwMz1gzXi8T0
NiZLKBJz7bX6ObHr3aLH5MT6tji7SAA00X5HU3zoLAajgUjxeRpPrj5e2RNXSJ93Q5r+zdrNlH1V
dWatMprLyMNGLJ6uTXNLLvrTXBo7f9DAB682gYYBGES/R9Ern2L+swkjUmYdrOHW0ouKkALiPajH
W94fHp7Mchg2EEklJeR+sk9UdWIBhEbQ4kBE7TOijcA1blFJTIRLE1rb3mJnuLdeplaNmLedVQqG
Kn6lzcWfqYrJynXmp7jyjhZNuYRZeKvSWzZ6v/jBpON7G/XnjlY82JTsA9qjD0wWI3sxfg39h83J
XQNTnmf5pnfFliCtoOMOb4f3Gip539dZIEWGIB3qo5lJnsI8O0SIqYh+K2YXOcHe74eV6MsjZXMy
GLrq6sxny1G/0p0uBPCuy5Zkhp4lFKhCZH8wOK8Hgs6JkDqmqlvZ5XFO7iDNJM71xPd+Uajw2sb+
LpYUyqLwFPpw62RdM9icOiZTzzJCp0sD5AgJjXm2kb/3prpHabkHrCG731vPc3/x55dqgRlJxVPn
EixZ5/vc1najNZ7nSv/2c/EHnf+3bD+oae4AlKJ+oRGh3dvVm9u6h6Fce0V5bYV7VxaKlclPCBvm
MXSGnZex4gzFbxILvhXmjsAeDYOnXIHpigtjVP/lmu2331aH5L8vg2yJRG+Rg1SrSbMfat7mQJrY
HzDhd9/jJdGE9Uvm8Q9RQtglvcEPc0xiqMFDFDtHU8tDxX0r4+KGXyEEJHiaKDXeUM5RBwvNehtj
nO5k7/3xRbasiXxxr9pswXQs3j6pMCzO8QwD/wCnpiS/Ihmm7npoX2feo3bibNDznY4+pCz/LHWY
CvGRReUOUKzjELmn/bcR0bTXF8saJzyzX/LX8JpL4uImHgeFQGUhXzp3aVrU0Krqkb1ccyWmZ87R
cW2488koea1BT/+Nuhd6hMOvXPNo5m5zrxLtlBIBAD/r29tmflVlFiy2OaCCdMHOC4rmK/ueYQsA
zUxDuyfIhh7CZqVH3X0m3KhwZvOp6MprU2fbRVcBma7ewctRUjlxveyi1i3CytCczZLwarp0ncGq
pJ+Z2YEu+uSPEvA2VBp92CevsucXUejvbT7fELAfpSsuRkmiin1UGkEe9ZD+9Am58WNkw304Py2j
Nvn/kuT8WSY7fzahGnNPHlqbCphCTLdBCe2P1fuIfQhDyYKZoDgmTcCMoZXNxmmctTvzNtkaYOW4
tBf8stBTQ9ytapvkaRE15EDOI3nikO6XvrFTAA6SEDJfhR7gC1CgNuxNr6pWem29ugTP7yXp2nsP
9uaugUit3XZKOL/1czRH0UevSJ1iuU/f4BXGjUDp9sQDInGixenJpb+S6g8kyXFnUzOe0xNRepS5
5rHWrHD2LmustRG3oqRQyFjObutvmgW+cta8taaSbYz9lGPtW+gj+Jck7FxRQ3mPEfuELZRxGCd1
tccJmTNc/6v7+E6Y+c6i7GIzm89dWlmniPDvNUVVdG9xYt2ANHltBh+grCXtcWMl/fA30aDLl5zY
4v2MwR1syBect2Z5cUdvgQUdmmvHugZo+6KJiZgB6XI+wj8HE9TR4/qLzU+71EGHPXPtj1ZxyOp+
Itp8zYdcQxE20Wqesmzfu6UdOgr+K5mzP/2U6Bsxohhx/eQ9jwm41K1TPNVqb8/uPc3m8my7Mvvu
0VGtaop8DhGaLVouhUfA8FSvZwPa2G6gwVSaG9uxqZwNnztjgWP+LagFW9mxwQPrPOpMq+4mbCAz
UeZRYNfUuIq6oM+nefzb8HmtwBaKa1maX5aRT1tRsy92SbLDnvyCBPAqdI9wxYrdT+kMCu4bzjF6
beLZClo5LYFWzX9NWbP204949ASlQnrnzbuCuWvb8VUHWnOepy1hVG26/MZ9aqyRiemEpLfvS1n+
G5z4iSJbPSRHgNPAzOm/kK9W2u2BSM9JYTwtmruxrHLXC/VitrSq2dwo0fI9udknyAfnRr1t+djT
NN8S0791gNTTaROxKE4PlfpjZhKHtBNbPyPdFkJPGiMuDwCbLjkA6KSw7WqbRw/PRXOuRHbwp+Ia
U7+Rj9emE7uy1C5s/9vIckJtoD0lYnDrbCPUMl4N26gvfPZMEIRGSf9Q56X7p4q64bgMSxyTBMbz
n+gDdK5GIk1XjKTAkEeE8aJofbhwAK09aTveNosBt9uS4qc+qTQLGMcu0xD4Vy8eJaVk2y1d3ayw
94hd7KKX1NIqlTDO1G5RlekeGZKdv5nGAJnoEaEqLbxCEvf6tqqX5AmWiZsR90e+6QYMERh59a0T
5/7GBG1EttmL0OpMI+jod0R20yz0p9nas5H4cqvGRewURVinoa3kJ1xm81xVXRWiYGZK6tIlulPf
UaKJmuEpH2sWIeUkf12F6Wb7Bgx8J/OpeW9tPFf2+Ij014d0CGatLHe1Xs8vkv363PpCHTq7F7+F
kVRB1Y/9E4n+X2IscbTkRGxfPGoDVlNcMc8U8KsXCSm+UV6ZviDK0vcWP/qKYGr3CR7NXcshFvvc
cOsdsTOQvBpg2hLRaKFbCb2N4ySC0RiLQ5ua3B5uY80bzg/L2qHp2U25Ex8GP/0wu26y0fjq4t3I
zTRYBiNZd66SN59lHWVp0VmKM9pNVhLf/6szKH9v03jFl0ojRdxGjCnIAQKDyjSCBYBBFjCNd6zS
RFlbXX6wrHEkkqxYGBUxE35RQ5OstMaIH4dTp6jsLdR5KjX5gajD20+GeKBmY4HCo8zr4d+S1/Zu
GjSY3aT/FE6vcyBaxOpqyj6blfec+mIrEPqsYspXWsfbNC29L7p2aOKhDEQ6FVs+SUCqWDvjbbpQ
hPxmZ3TJU2xsoubhURqm6cj43q2RG6D8nOk8VFn0adnjJodQfMRDnlLdOBGJfstmL9/rqnrxxuLV
wqYue/qF7YnjqXrhXj1YnRfq5dCvJzS+ITqGP5oy8OJrxgZ9Rh02erWEoyThSeVx0KgSnkikaHh1
ayVldKY66Vwbyd5HEKgtQPYZZci+E79V2YRZKrp2eKEYAImtI+IoOUiP0M/MJAqWjBPa12L7fRl1
M1SDyYfvtkFmen/9yRm4B9BdOnOaHuRs1y+m2ZD0gLLkZclTFQiH9ldnZPOzpWFuKiqHgdXa1yVf
/OcsoxirjBcv6HPnQE/sWlGPt4ki3HhNqxCkZDz4XpyRukp7VTjV2gGeYmPW/vNsfFYQOxYkIVop
cBwQW0qAXVxmdkkDmSMnfeWbwK2ET5IXRtIZn95gqo2oUJo3GFNjBFyU8sUX0OZ/qiO/Ab1JuU5y
vaVLmUfdELo28lalZKY4/MDsAGN21Bc1rKehQiHgZuSqMYdyT2gF5ub44BnmJQayPJS6utXJaKxS
V3jb/MEBpR0wMyi7oI9z3SGIQOpedlOYDyRBr2h8LjfcDi59mIL5yozTnUgt611vORK6xEGHbWSd
s7ELXVxy9Blh0eXNNXlgfYZBaE0B8H5kleMlMCKz2JhxLqnoye0dka/JQUvz8nXSND8kxSW55WYu
yd6y3HcLpHLr6G277ZEkEmS3TP57Q1PrjfzC4VXiLLy7Qpk7nZi+jUKElQYerUHvpsALAWsnzzks
173MiX/EXGpTk03mL+vM2OwNPS3ex3puX+K8LL4mN+//DswXh35R2kHHb9dtVGP0r/7gqqvKSnnQ
Ei//dOLsQVJmw7C16VaYVwLI+OKPTv/RCzO6Z62Mnw2VchFRV82ca0Zp8aKs2fpcHJv0N/IjDITn
JnmBll9PO7rFo/84oRfRNubGK7PpkolaPy5Gygrm8mA6bmHcI7N52N9a7fxf5G7Rug2leKkwEdzX
HPVEA/WPPMnGOXHoL8fFBnTkyWnLd3LeIh6aeQ4GvbXvvi+SD8IDMfJZydy9K19QrmETrfgGgDDt
25i+ZNy/VUiAN0pvPDtTnLY9dVat+TwZtCKxxyqxNss546MZuJi9zg8QLSVvubTtsHHK+ObDPfwq
XBVg/LGdUTFTLYpHy00wgIpmCMzINDYLrF5KmGE9H2HbuBP8zMN1MSAqrMqwbDorlGN5SnhqU3/a
wzQFFkwHzpVunU2AEnbvvBRae+Oe7eiXYTqIRLSSyr7rRcIKkxHBGY3pjnRAhEwNQUlWuRj//IIM
TIuMS0jfNEA2VfzMKu0vQy73aVQMYcmCHioBCUxKXZj52UcVmfnWdJMNVeOhtDizSV5+kqQvrYhI
Y+zK/pTVJFjNzY+2KC71w/GhND1+8WzQc52A3dVQtoq5AbdpXS7DMcdOWiS/C1iJjYxsUPo7TNHe
V3k42oaCUHk4580FI2AERZhbB2g95Kfjwp/Lx1Nl5pshc6kUYgGz4L/ZRh/74xMhZg5/k6oNJ1L+
eh6gyV4lloQ5B20AT/LsRxBh8qKnPeCAVVX0VC573a12ooWVUfgtWPiM+mzWP715XR7UGELBVS6L
C6iHi5DMEWhT9SrQRpAMt6Eox1v7/jFtNpbZ5LxDaDE7Pf6RRrmRhftT07z2WhbauZvGNnThogO/
oIfHMDumbJN9KpP1lU1qz0f5j645c2WpSAvjjp6NePpyTOfGIccZ38PRWPW/Gb2cXn9E2oL0BLhE
RsMYYN6J6bJ6LGVygMjMM7F1qNxjQEASggjmDZ1hiCeDndSvj6pd1FHPHGPz8Pp2keOHrUc215IV
RCIWgISCjji9RcTrnax8E0v5p3GMa5zVFH5SHJEq7swYjipAiwW3Xlb2llvHw1VQZvQZFWpDunDG
4FBbYVEVzQ47hkYAcdU9xVCXHPkeR0tBfE/3gjXiFCmKhrKsemvjZu3X3heN34joyjLdwgmdh2zn
K1AJZKl04GFnbHUyKIsgkf45jnQrUNQf7RqJNriOMCJ3Vg3c4s+kseonDObOhTOb+gtYJxt/Cur7
yiep1JQrkN4gF8lJBwcKndiWX/EieQidpnpfqunXGHtioR+LJwVZMkSQekEsefBjH1eD/MrRhJ7s
2DmpTisBzgzjqkrHP0+jNV2zrnW3I3oYM0HSU0ehSpXJrSR+dQczSO76Z4fnYOW6d4D/6s0aCbyz
SVUnZLwf+RjycTUNsl3pSY2AjjLAkwbidCfAcAjihjCLnmSANlu2Tho/FbQWr6zBfJvZtZG4+xfL
jPm8ymLRgWS6jMEf0gZBQFnFr3gV8q1fkkbsUJhBHWuy75Zq42ENCdtkuhl5IV4K4MXUI0EiLqDN
7Txxt1XVuBuzmuUWQ8Eji7TynrQk+27G+GYu9oH/kzfuxPPD91O43pefl+Bas8lRKLkbiaLaixRh
rQEhOpEuGwqtujWRD7woEEjR8LhFRooXt+ybcLa9o8/EAxM7f3JZGcz2aTgABZ0UxbaMFLpEKjm3
tyE16iujwdnou+MjKXk9jDZGjFE+Zb7mHsjA+jGGJAtx63w7gnBaJOrefcpJ5MSS9aRZLYdkO6kN
QY/VExY8OLa8UhRvGYOHsWsxD7WoxQmeMr5Wmpnu6Imgp3HEtEYYbhWQqBRwcd1yB+YvrZ03rF5k
N+JjNd26vnHxbMtG99ECeOLaC2TLJWewK+TVcIq7J5CID9a/oV7+u5X4RiJ6UXlEsyBntFmXsnkV
7pTtYvrDicvb6IgxC2mue9W8Wc4nsiNxJbfduiaKqPhq7ZpPQ4KEV//SwOHuXiXGFUK+5mC0C0Ue
rWHfkVFnW69fhpcy6qrV4k3qKkvoY4Mi5Bbbw1kkag5T6f0hvZXBMG3fGiAxYHYOXpShrExjTuOZ
j7WhgV5GgFGfpD5laz/iHyozyY5JHa1L/TqYYjrIR+BjmyG4cYfQHDSA0ibUncrGQ8oLIR0LxZk2
5wwqgLJY7TMqdXVDO4/0mQ1WtappOzTT10fqYTC0SPtbTYZC9KFcWIiBXd9xtnfnpEvEyi5cwgsa
+O6MVImWMzeT+CIiG9rYZNu3il1LJPWEeizuPrKGuFsMzeJYVp1aR6myd6XtJyAGjF1V33Vnrkux
8oaZe1DWv4lGVW6VNfiqqE7M6kVuoHU7Nr1EEwfkuzASwiXati++yXg80jNympzY2mcq+2hnyo8H
5bSHLBv3RRHXO5QU7krBBGcrqunXcBbkIqvO+EHe0m9HU53yx8eOZh0ZYdcchjTvQ2Oew8G0+Czb
v9Dy0N/EVEVBKcbT6PGQp5F7gKZpN4VnD2urNeNDYXTfdGF35Fw5PwntxUNsHxQI8piU2mZQCTdS
7FOMJNFywoTrBtVvRfe38cRXVjd+kPmD9VJ74wuPwU0VTrqurfiH6cc81X5/sEZHHCehHeNBkq8Y
AwH7OBRCIh5iRo4o1PMM5660V4nSxj1RgRT/LSyQVWGdMzndTNe4It9519QM5GAXW7HEcttI81DE
ablqG2aBvEhOphwPSJvGQEN4wtoOVgbSqVaTtDiqREhg9yHrKBW15DlRB7fYudlLmZ37ur2ypmLS
cjfo2B3ufgeFTYMdtiqC0tXcVdNiYivYfsEMNyQLnW09uQ628US23UOChj+iRRRB4OfVIhV3tYzT
tPHzH42C5YIHv9IrDTV3kQVV2u0svb9NvbyLvoj32NyuRtscWpoLA9ucLyqDNmr0fxHla6DlKb69
tI8DyW+4uo/E5cxBw4Q5hPfMQpLofuqt/suovaPn9uG+xZUye3efGOpyTq90Hf8r7dQ6eR3yzbQq
6tCMxXidtfiItzNDYLa897EgJaOuuLgvhZY/+XFPqQTH1uIfNGvelb0t0f10W2fyD6Pf+Ws+/jQw
xhLN5vw0ePoV2epp1F8b7AhDSXVoMW6LjDJfkcdh0XZ3vtYVg1IRRANDUhf5tzl7vMBE/QzUqcZF
m13tajmqmXAovs04BhArF24NN8J0mSDmJ4iIeDkTADiv9rHw312uzVUPB+m26Hnim/PA5w3tXYnU
CSnvvA6VRIpv8fIrifAnNXilRos8+ky5Yg+m8kHezlM18LNMk48RDTIq3jYLQqBk0raF8P9Y/CsV
z/Rokbjeq38D6jBaf9at2OTOxfeLTewkG981z81DkUW+Ss7WWCvee+NPbiImKpy/YxJ9xtxtTj1S
c4ZPwHiZ27NTamd7Ugf44MDTqbTEUJOm0bGKvIarWEpGQNQpNEaELVjbnbiSfmtXpkfgeQP85rAq
5/py9yF2X5puEvfanal0s2Ljxar+600XcUQkotCrI8vywS49Oov8qEDhz35HDMW4JqXiSbJ/gFBT
62wio1wZi7aPKy0mIsr78VEPBwbk7ao0l3ydVxQ+y2EeV7JBIZYVRmDaM+YVesTKxxJUqzLfNyi+
/EFdcRAzUemkk1MmSkVHpT1lqj1oefzUIhMrPfuaaHl2aJNiq2U6wka/P5qmlxx8Wxs3kxe/Z3Vy
Rb26N2IqCup8ckPgO3cVAyQFsiPgstCnYwGG+Cqr5hcRBeUFGNNxFD90aKN/dzkBMfH2gFxlbm9J
tqmPmtnvpJ2vq2F5LlB9e2wqT0Nny6ekTyDQkGeBb6QMU6avneqk29DSfV0ak1ws6szTBd/Ud49p
VxfPZRXtVDEEAp81czmMcF5tzM7cogd69tp6ZfZkA2b/uj7ZMNbvei/jZOHo2qdSbrCGbHUyr1Lg
NrIPYbmdjY+uo3oE1T/aovA+GUPgVse+rNeJ/eJk3dXiOI+T5pKaZPb3bGDWWD++NfsPduguxFVk
B73KTFycToy9PWaXQTAYkbGh+Ol039ykzksSI11q3+x8prsquyR2vInbvRzW+XQSbrK142+fNZya
8ICSbBY6ZOmtuRL5L3l23LYTP5Uf4hL/cPppY/XfJIzqVv2BF+0rmrWbPj60BdY6JoFzoYOlzoqw
7U95ZgZ6+lUmKPNYNyXHMLHz0unCXnLVAcrkDsm4OcfFkK4Z6EnhSQ94Q9a1S9BAI9LopSZoBBYf
5C6zDTdwVK7vF49VexXVjv4scze+t3HX3HCi8B9emmHftZq/RcphBqbVpn91P7K3peKJ1hTnUNB2
oxHC1GPGb4AW4B9T3TtmXmQ/tAT8qHMyn+tadYcIPf22H0QdVkVpv5WpyfI2dRz1EoPm2qe6JZyS
+mrL0vgjXN5gUc89wG0e/3ZUm+/1jCNa2jp6aKPHEjzqJB610qufpzxygiV/KIINDxWafISP2ZTz
TS5hcdLsbsQUZS8TQz1xYPnaMjqIPPHR+NHOLaq7bLVXt8cLA5T6h5SFkCZ5WK+cQxTJ51NHxDiX
1RuEebWt6Oam77aMVgVrQplqAQ08WPN5nA94P5p1FuXfpnRukHVv5mDvzST5JROAFYOS2L7NgQXZ
5JXz3HvewY/AdetJXH2i7+Akraue8rZ0iF1JTuNdij445dN1VikwYUqo2V8GAQ2I9RxRus7bMmIB
hMV4aPiJ6euf5pFIB68qbu3Y7xafIPLcvjbC/aTC9tkatYO0+tOCQVAKpJ+kFmZ8lZgt4kze8spB
YpzG90mXh8LqPyhWnBGGojLr7UTsEMVuwEfHlW8n92ayboWerD0NVLqyrGCc4BsVNI2RnYnt10EJ
1V+R/baG0gKd4T5gS0VJAsRrZRPicOX+9lgM+Ti52mLsWy7qOs/nL+aJ4TQfxCrRkottqSevx+tM
acrWmrJP5Wf018b1j4qSv5ZeMV476YHEq3JrldouikW/GhOsF5qxtexm4y7xwXegfajyhdGOjzLy
3xgML5ahSSaE9DbphLgm84UyxtUcoRJLi+IkLa7TyvJ4+8i8dtzHmWwUaxzm6wiZ36rEKrqrGn5Q
ItE+6sXdIr0/GPb0IBQjCnb9tV7V+bYWrCxR/znXxVVGHXe/l9ypYteCpsHcOkTPKMADPTc/Eazu
7V5d+1JuYrAKcg9+TVvTKRLwX9IK7UTXUEBKmjvm+bWtmq1H5/TOnct50xeTRY+V6QcJqUYr4inJ
kCaqu7BuQ9HtHYkymWXyiywdjw4T7dNQM8EXnfErDbJTSvkf6w2I7KlbMhlX3JwXU4+v2hitna7/
MLXuWg7tRnPnZ9f/66sNEWEX6MI6cHta4B1MZw/Bfk4lUs/uk+nDjnC+HwEdauAMN3gndVTLJvlo
mnHOIajtDoilMPcScA0z9POs7p67xzu+Q9H7hN/FzLR13zsPKYCIoclEi3m7ZW2Lsn3sT8eGyMUw
GU2xQrsN71Kmj5TQPGyM6CrTik3IALValgoaic0WRJnhVu+7aVM37la6fhvgADzSZoPCXGIsp7v6
H1L8E9KPu1BpqC20mlRqoO8FtK7vLAgZOW+SCdx84E4LjLj/yOv5gMPyX9z2B8IRn6HWqDL0zmAc
B9bVGT4MXpP9coXKvCJauSCqtEEcXFZb4gi3yu88uKCW4u+eREucvADsGHx55GAgGcPyVVMNJ+Xp
/6hTWWHffkXT/jdyi+PsDz+0x/zTtGirqyheO8gIAlO1370nnzRhg0Wp9tnDdpIMDoV4I0qr+OTL
DhqKnA0lYfR+dVILQtv9oaDhtZ2yC1E1D8SrMC9t3pz6vr8m46IHRTugYPDx71Sco2qpjlUCBFlN
SFxqmX8w5O71pv3KVfIxdpEFD+Eep9F4m4fmt4TIXZkAeMDf2ovOq20AQG2X+WcRHcl+FadkbHqB
8pwv4ONHtY6tUGE3N+7ig+nNN88jiEaztw9VhpsbG0j9cW0XCSZplS00O7hbMZsnWRZXIDuk0FlS
UVdTn7QC5VKS0QqSGPNvSvMZBz7G/hFpfq7DzOZdvY61+NR2NbFWIGarDoMK1AbZVq4Cwatmbe81
g75yUMjwKE+HlITSYLBBbtGmGJva8a8GgUGnKEuSgM+IYBzKfitT+7v0PYKo5EVpdGLSxkfhnExC
K/OSY5rMfHw1rFiMdYHn0TjSkC6DltCAoG9JP414V7ke8OSj7dm2zmAHkZn+CunfZ1sBTksT3K7Y
+vHw2Ttqja+qRDvOkc0Hnch07Q7tZ9lOJ5s9IdnUNr4Mu0aS4Yg33O1rSFIBytEN4TzQZDOXyZfW
yleBP/xYkuW3zsxc/LU0/ZeAbM5U42uktIrFuv5jpvKUEmgAGxE/CKm/fWf+qfQmEDCnsheBxruA
mqjhhPtY6I5ajzlDlGUWJ0zICBnSPXHTN76uo+YjRYNSusncXtc6T5MJJ5GjeSAdZzUnxKSf/eQy
9W+YDex17zh7adaHeGl3TTM8e3le7/WaV0sY0YvoHcQRChHMjM+t8ceDY00fQjakH04mWWK9fl/q
eRX7xdGYhgtpQi+krWwxbW7chLI7ELHVWDjatteYcmLrT1Q9tRpat9pfNmQ06TCR8FlF8tyATQPJ
rezEfzLQNdLX+R47+WezJNa2H+W907LvAcFh5P5YjA0dJO8oLPgPcTD7rTZu62w/ixq1Aqxrlp8f
r4WsNnmyBGQWK3g9Xz2n4AFjmNnruWWv1SE5arnCprmxZqSGM5hRX6TmoRRKP1ASfkpcJGGeHr4m
fmBcxYNhR4wWZ09N4iQvaZNEz63OD4okVT+Yc5/+ED627AplaT+Zm2dhngzlfUH++GslHjeMSShF
xk1UjGlySQuBr8EUhg3VOvfvJB+NF1S02NPxRaIoUPI4a723n5fGwotW4sZgBDoVIkv+RmXScqWz
t1oRcRoGdOamiGio0qh5X41woh8UI35RhXBuhfxyG7gk7D8dXAs5HSvNNUPkgPVpSJb2nJMscnGt
Qt8b3fBGWDCZCxEoaGhp5ZtbZwJy3FTWwci9GEIz+/ef3a9Er4C/cjHs9aScdVIa16pLMCIOiNic
ty5FYWqkZfNYom4umcdrreR8Iyuyfmmkoz0pH+DT+qJapiGC0CWTVD/LOrs1mcArSWwoAMQOHEnD
A/EwadmLtUuH/tak7nObeOnz6GAhqMDAO3q+Di1C6fVE7MXKzdWlcoyPNO2PlfktKZhLBzYQmBli
KcYePl5m22zGsg1HRbrLh6efx8hfYXQznHjjwrnEzq1yhx2k+KphsHONH22EW0y0nVTaeraaT0v+
xfsOhvzGe0ubPDumHS+fGv0FG6WB9sWdhkKkQ0LjzcuX5T4yoJCcCofu8QiCnWnRPRCcjz9fXmL5
yGiBxJ1jBINm+t76lE6xvTScKvF6kV1oEypAaA5yLO1W0ebVcvCZ6do291VR3JpHMoGXqtDK9egj
Q9+I8YnBWkPsOObJelqq96TcDnV6rNL5ST7ApIlgqnDUvG4/dz4b7kRSfjvcc+WfosHDbdYTDrF4
6bQ3FxmHMcGq6zbJwKTQzd4iXfPeQAaTjbX4zP01+TT+qG+G8sEDoFvLanqmBtty12Q0hUb2mFla
evEaHFVBPjnuKqdSiBzlM0H+m2Ey3pe+PXY92txSbNM5Rqws/X++yREJvELFqoEbdyZ75iydBmhe
W45aNW5JOdhmuKrZizOPtK1pYM4ySQIhwQtpWPQvMWEAe3Sumj+cG5Wc3P4n7XSEOTYjki3mJVBT
/sWVy6szon6rpo9yqcKqROLqcaVDlWer0a/qFYkq67wwvl35jRMEFbrpn0eX+V/xC4FkdCUYsvO6
7YNax6EV5bnkIBm9MLXq5IKSbsXZTMQOGSBapKow9uOXuY+ps/Ys96fAbrGmfK9fE8t1gP4/t6n+
BsOdBMrORxTXoiDwK+8K/i+gaf//PRbX+qe89+3PT3/+qv/Xw57xXcG/p3HS/2cF+L+/OqffLaqk
3/7//V3/4w+RU/9/PB4Pj///+EVY9mk/P6n/zdmZLMltJOv6Xe4e1zAGgMXdVAJZmVVFFklRHLSB
kRSJeZ7x9OcLqq2tEombOKWNWmZsMTIGeHi4/8PPZv7ws+2zfwZA0l7+P/+3f/gf1YCPc4VqwI+y
Lzr5t4XkpJAkfg9w/vv//R8bBar/P8fiGBfZt+Lv9X/wD8fC0P4vglE2ElrI+mNmKTXM/qs1YFm6
gRwk/BgHngPsi/9oDdgq9Asd3RRT1wyJJeA/+o/WgIV2AZKHkpqtGoaO8tNrOBZrgoWK9S8VXekh
oJo4f6xUFA0D1W63sCIfGGlPFyVzxgfyvOhPtzS6HTk1SfV5oWqg4g0EiQPVLhPWCEqrKyVK9JWz
lNdj7KNpZX6HidUK6t7C9MYcRtDBUmg6LQvw4DsgkumODObm4OhFWiyzJhAW5ce9EKhUzbBLilCL
uAeU+LFQUpCKbm14JpRTKKIM3TlB/oC6zrQj2HYlG/Z73g5CaoiGmfwCqWb2YmgwggqYWAxCKwN1
hQRxTH+GpoYEXzW+ncaKNEFMQOjbsI7uZ6jBdyE46bNepjCO8xFUwYvD+W6Dk7W2YPn9g1zE/XEN
dPBWWsmnKTSbU5qFkU/8Hp4ys6TVlFjdiSO5HIOlLn/lrt5I5GDfAlZJ06Nupe57h4rBP2YgfPX/
W2cJRDYwUtAdPGEwW9JW528JtCbnVQi0claSN0lBq/nAW8M9CzWiV9nTUn+njLzTjzSKy69u1i+/
OiMOxR1QetD8Ns/QJ2A+quslYE723KfW9DV5ZpHzkPa7UuADY5zLvYPJrQGdBVNdO2P8wcQdmyKb
BCo0juU30vsxa/ETNLKmOAJyiz1eDO3b1+8XoiOaRjhAZIRgcfkjHATQkdVyEj8ym+m5jisTyewm
ewv1QjljsmF7sxWi1DWHTfqURikZ2oTW5DdbgMW9/Vuu44WNpRX6vFgAc3JM4tLLswyJrHcLxK79
ok30v5FcTI/Asbv7DljlK4Vy5dK/GMpazboKMOqhWJr6ulpDFphBTz7UShD8xRU2v0OTyd5RFZQh
YBWf5OoSqgWGw/ZaozzW3ETJqjbxcdXCU9ioi0fTLIydKLjWLmRafCgm8saGQUXyygvewgJR7VRO
1EgjuUsNuB+LxUuJygWWpNY3G6r2zq5pG9vGoK4sDxOCUAG+3LZEmZUYidbEF3mWH/s8nd8lLcEw
z5TuL8S7oJ5WE51BU3V5+C/UfMeQj4knpv0uRQDzXsNhgDQekNmfMP+ppr/2WBEAbHkNWhru7GLF
EiVOYW+CaJPflh2Fl7pySMXjkeqMGewMJSPK5S4jtw71Fe1s/geLiMulwACgG5vSlLtsDQcFpTgK
8bb6MayzwVtsO9zh2V4vPeNh8mXg08AcLfnnL6J/DtW7tYSb8HCkgVLUwoJFpU5nUamu//pVtCzD
ZG5ctCQOl0P1aUMULcPMJ48Ed9PQdTeSKDtO47RnyahdH2MHfxppkodFAzCL1aWWmq0dYwPH15m6
gFlzU5kfygEI9x36Os4hGauZhwvKh2+hd8+gW8zqTajQxAponf6qcw0/RhSEeI3N45es1elGKN0k
fJPn747l2NZPRT8HNSXCuU7wulwWe9Q1F+Bd6geVVh7HjoeD1ofZkfCGTYtEZ3cFUL7be7E9KAuE
6L/K1q8CJcCzQCtBVvpxW9K+QEnEeW/xUZ0aHNt/0a6P3mJirHy/PerWYRPqf0dd+yHVjo7EidpT
i0Xj+1FCCLMoEydlwQjz9kjXwZKAouNDaCC5xiRXZ80RmNoE/MM3ysTkEnTNN4m5ODtuKhuB63KY
1TKONJBRiACfkOKv9oDdHyKFBthlLaSp7BhAOg61XcJ5cdCOq6yAKnM8TXl/ZyOK+KBGaf0eFYLA
K/HOeKJgYr+7vQxb0QQ7Ii4qeNAWeNXLszVA1ZyHqASGRXJ7Mnp8k6rOEX/0kVt+Hkc9ON0e70qS
VyVVQhgMPwG+ct50q8NcqhUi5kgU+YBv7e8dJO6f82DLfubUWThut+74BRmZ4l0xWg7dGrOfzrh/
0A7O3HQBFqAH6rdxWIA7iti09nw+ttbDJSjIbwc9LelW9jLajaHLUYuG3Lf6bvxjXkZFQd6yVj4R
bNPHQszlq69ThzTWFiilIQaMGvDlgGi6G/ZoT7mfhBrwnFzj/oihuXzubP4Nta+pOSSYs76/vQ/y
3K1uEQzoMfpA3gD9hLUwdRpp2jjnXe6nHDoqCcgK1ag0HVVkA58txKLuFl3LDpoRTndliC7a7eE3
vnOG5y3xO6yZ6yRChx2Vt8BQfd0pIg/HxYaOJDxfADXTTiDbGgreMydOMywO3Oq+tEry4qwbuZrt
UvHacmgfk661KT2jk7ETVDaCpmaYOH5wrk2UCVabSYlflD3Sqb4b0J13Cs05phleIwsvB4qBAXY7
PV2tV6+lxcvXNi0LiCH01MsTNABEDyhrhX7U9NGHNkDkBWT2/AiOqTneHkqe/tWpwYWBtXTxfxC4
JVwOleIFoI0wKPygTwx4Q2A9ggw9HCuKMHjjlYO6cJefIbj+ev3AlhyQvEd3dWsVRjmuIypjUJCk
XsuXTIvaL0WkR/eGhBbhHKCjpOmkf8rsd+8JtRERyBTQqDaIXCYU4Ms5Z6bZmKgEh74C+PA5q8Nf
C04ex34O6QriyrSTA20Nx2gUNYgGpPKrJeaZzRsl0BQPMh2FQW22P6fLUn2qoyL7oAWBvrOym+Mh
naFKFUmYqavMuhZKbejKqHjV1LVPBZcVWkhkl+EgKd55t/MWvD5BLvvoGCqDyf2UP+dFNgmPGTRK
P0T+grC2fP12D11Ko3VBL+peiZp3KdDYIrLqnWX9rdNyeXQZGNNDPI6Qp3TXNiIxjgNTj6aij/A6
2qYiy0FHATWd7hHuc9+XBm4A/hTyVeOtAYj6kGI1kj5WoAnPdkIKeGgtlYKzOoX9XQOP/u+sDDDq
GhF9+WTDw3juQ9kNsi1zpP8VdvT1o7pQ6SinlvpuBrSHFgcOCYoXh4b6F361ILbqaKYyXLmhuROJ
NhIP4NkCqxtLejEa7mqhG7OHgbwA86w7oLtZNVW+ZpsV2KIJMTAHxv2wUNmFdZx5g0QJoVSCJQYa
40cdleGDkubzo+ywYM+qNDshS5OneLUb2E2RA+hcPUTM1a/T4zGJRxfncMik+qGzFv0DVkkqvDnN
OqlaREtHFwkIe1TA9XHs7+d+UsC3AeS/HViubwdXUM+jmASUGdPm1fHPDdSXotgKfaHhr4bCSnHo
YMCd8wEK5O2htrZE6LIaypTxBF/nWq3bAZgftNBH30lp77TZaB4QZ7G9GAKVBna+o2HaSgRJDY/y
h6JE0OLGaXQ8rLGdB1F3Nb3MnA4DKpdHZBgwZLz9E6/vLwq8VFNt/A+QA7eNy69zgAofVV0Y+bTE
9ENZ6ymNXRx0Ado7vq6E0R08471cYHNQuSpk41g0GKtBw9YZAA0God9PfJuUzKrolKrYA941S5F+
ATZNWRX6487Oy7i9PoL4jv132FVcF4o6TvAkCHK0dc6ZY0ivFeAvr19REJzkdho3Jg+1yxUNQVOh
lk/YiUtDnK0FYlifjoPvBJFFdweFlWlCAfr2oBtVP5fjjGG0jbUiX9j681qiBVUyM/K1IoPNWoTp
wQj7zBOWsnxwAaofHZnapwWoYsg+CDbwQN477nLf1gtM3KFMZNMiwMzycupuFfBwkT+ijHPj2TSn
8GTD5Xgrsq57z9YOn+1mjB7QLkTiFxjEuUQt82lMC4VGu66/sawZHdTbK3Od9rpcOtQzSLhxY13f
rprghdnYFI5IxCu/nZoCzICNoNnk2EBPqu4JqeD8votpWPWUZb3bw2+U0hkfi01iHpcgtevLNem1
KRyUgPFbUbfHgQf2MYcI+eQ26P4uij49lsDu1EOoZcn3Ft+0NyCwbSQfAyTvSqUydq7jrfBnSnkz
6sAaNb1VtoHRQ41ILkarKG7MJw1NnOMUOp+cEHb07alvrjyn8ndlEhev1WnghZcbSNryIaSpdZob
0/w6UEm7r9y5neCYQD9V+9E4YRQQvQ2GSf96e/yNxIMuEdKvOiJLGgDvy5XXDBhAIIsJbSbVv7kO
fmIY1H+cmrE/0bpNzjpw/8PYoOx0e+CtOGPpKr0TacTDk+dy4HyJJhs5FQZWKwnycbNH2NrmzsmS
y7f+2OjFOcRuunSOrl+OIkraVY6GiGovKVyxijxA1FqNlMQLPyLYme8UNraCNnZsJMSYG8LHl3/+
Io9TllZCkBhvifX5wVoamPRFUCNkVmGL8Ce5TXZEiTTbcyreGlewioZQLYvy82o1UbhZ1CRSYhhR
c3w/oGQYKbP6LMb4l6HE2qkWxq/b+7d1cLglTIfXI5P9bfb6YqaRApg9JOX3G1NFYnDB4iSNZruH
La+Jz2BqB5pcmfuuzZvdj2br8xQyYaYmajjW+j6ObXjYtpvGCKQVudfnpeGVZROdsLs1dyLB1gF6
OdTqOiyKbMqHPgepKJWgHNFYB2kEAySo6I6tZoudA7u5kTxlXJfqE+3l9UY6bKKroWoXZOTBiGI6
byqcFwAiwPuJU+xc8jkb72/v5dZ6MhS9EVJPjtAq/JotMuhw/2N/McHeA95DPhtT7CNv9HEn3m19
9oRVYipOvRpicJcfSAqh3iVtojFIiQ2xATqTcxUm/u0J/e7prL97G4IqaRvBjTrAapgOmpzJEiLt
EDcPs94ERzrXEuIU19UJwNLToCKHp9mg220TgKFbV90vdGD6ex23jhNJIBSUAVJwqmj0p9AJ8Ewj
H31bt6qdELy15fQB6dTbukYde5Xo2bi+YQ9ZJ/4CNwwxH6huVWMZYJBj54Cm4QLOUxh/7KyQzOBX
KwQ0QJcGsxrFmfUDd57sskibJvZzWGlPALk+G128fJrhax+UmROu9XV2ajTQO87SnQehjztN4o15
06oGNGAaQB5ohF7ukdJ2WYihcuTrcdH7Jo4Enjk18ck1FBMJIjtG0qicdhZ764lFkUanwgZYAday
/FUv4laL0lIYNbw2qsFp7iPIH6U32BFkjaVAKCUbUoldy+HndsNbRSukjEwdJ8eYVq2x8zFsfHf8
Fss1qKoSy9Yvn97U8wmRlNAvRKgeTWL3sz2EhmdgN7bTrpIHfr3dUtWTQhhtQogSl9MOw0x3f7u+
aF2qmQ85nkhfjVzkGnIQqnZfhFH6MzHs9j4K4Y4dxqJpzrdP3NZ2UwJk40jxcDlfRzYM9VAKLiOf
1pP5WPSlcR5FH5/hlPyqkdgD7z30x9tjbkRvqmJMm4Rb168gGtrE8xgUI90aXGbujSQczkrcO2cI
etmpr9Lo0+3xNi5Fl9tfhZLJzYiJ3eUq24j0V4WFskAMfsEPy7g4ig49ATheP3qUeZ5SvGt2boyN
Q8RdwQdEWYwk2l0daLyjpmQqaKVwGeMmZI7WfWao8dGYrPT97eldLScPFpULnw63Zes8oy6nV9Nn
W3jF48+jgB3nhdbimUy0LEwFratArXemdv2xclS5mDQSRBdA4Dp9g12t53UGSSEyeygW2mj5gQJT
/65S0xolN20+d6rt+lCftWPaF+VHeFlgQqFp7Xw/G1Onka2rXI+mTsNxFaxaTMEGtaNKVaqoOppq
W/iIv8HNcnAKON5e5qs7Us4aEWeXy5hSkLP6UpKaqBWiTedhRw8mHtr9LA5zBch9J/5sTgr80u+B
DGddbgqRnuFR1ilekkITm0OIokph4einAViMIOEebk/s+lrmhcNR5ZBi/mlTbrw8QKWq4VkmxVLM
vsHXo3Eqrxmb+A3IuOhn3dLBTfTEfJzUafoKbqx7NvHX+5qrlXVEfhv8eOEiPBXGUEBrp/haF3bz
lJZK+XMYmn7nsF99y/K3khDRDqcTpK/jlRtiGiaVjaDYT8WDrhjR92VQ+68amudYMyDE8rWci8qH
o6nsrNPVJy2HNlQ6j0RrHkmrV4uV1/jlOjQs1K6bz0NS6x9RHbaOjZvs3YcbZw20IRkZJnMO/T15
RF5ch6gup2JE25JO6hw+9BlukFTZ40+3N35rFLpZv3t5tnwxXI6yBGMJ4iZRPCfQyzOPhf6xr6q9
3vzGKDSZaMAgL80H5Mo78MVcEi0wSgrMgTflpvFYY59+pw/WXgFna5TfVSte7So392ouMd6B7A2k
LcjozqmoleToIBy08+7YOAI8rXgfu7zOmc5qFIzzYIKLTvas4vwMCtc4wkvMPJDC2k4UuBqKcjj4
RdnlsEA0SN3vl8smKhvvCnxZvXCeGn8yjfhzGi0FZbg8/HH7HMi/6iILkbLjfE8qVVSDltlqqNEE
/JyFI0M1ifaAtEfgN6kVkZBr4tCihvEMOfBjPna6d3vgjTkibc4Dh+c+H7W5urkaWMddAizSG1Mn
fs4KsPNm1TvIcejOTp6zMZQgwbJ4/fNlkddfLmcVqqETthq+cci/HJJuQFfH4mX82LtJOvu357Wx
oPT3aPwB3XMsosblYIMA8I51LRo/2KRDtkuc6bEJwPBgo9ja31CSrT5bME8lTDzMXhumBFARnnIO
GSKdo3VOmcI4rnINCa+mc/6KA4qWeYilJsYQw2tjMSMJi0oxoUqTAvSX01yMBKIsdpxegjMF8rzd
NGMR0kUfzB7TygNMYROJDbf4HAZV8vX2Em/tp6DYCNDL0HisrMaOrQG/0EFIfD8PAJTdbN8YOguS
c7SH57sKLUwTMJkr6OzTl3eNy2kGAE8NVGRdDzUQ7Typy/DQK6LdmdDVrS9bTMBODSoMpgFv9HIU
Z9JCNC0NKQeWFw8iw8F9mo3iLWgt/RROrXj9MbFJ+kERo7AKWWV1xVggCpqyQR0ij2Fo2xFITLrl
ygnehLVzz2xNDcQ9KDm6xNdIOXy/9EhVenSOqTU/dCUkfuRqUCIodXJ2zxy7IT7dPh5XZuIqy+mS
H7BtXKH8++VyoqLF24646tkd5aC7YS7z5Q7fec0v53D4kGtihHSWzYs314bTQDlUkBRzFw0lerTe
XFEavoB18uft37VxbPlZLtAlHgU0O1dhaFAao2X+Dhd7VPylcsUPXhgO8/3sTMu7V48FBkCuO7Vk
nTEvl8AqzWCeCpTG4rQEd1BC7cEcDiFcI9ePt4faCHgApUgeeYGwZbAkLi6rBq+eMO+QcmtgAUuT
FYgzQHJKhErQlo2MZvjk9Mv71s3Ln7dH3lhQRubW0gkCMtZejtyXyGw6M5Nckk67qwd0vytAv+jm
D/XemboqzlCDU8nH2ToezKjmX46FHIdp6aFU7MsBWdZmq50RLB/vU3QHz2hj5cfZGIL72gSMqdsQ
pkPXLF5/j+GkSSTitUOhdw1wTRYcZKtOk4r9wJ6GZTQfskLTPKsYzC+3l3ZrU4HPUKfjnScAa19O
N8TnHWlEfCJ108adNp6hKdN9RmA6QS81SSzetnC18FdMX41QZqUtkGZ4e8rPZE2UafQOoJnbOF6Q
Vz/zxR6RR2dkGi3LTrlr6/yQy1NlBSgEdFQG/xfZaW269Rz2nUPigTjlgprdaUjL72Ic3Z2du46C
oAA0Wc0l3AJgXCUFI8A82P5o3ic5AMIytgvPGhsTXf5SPHWYB+6Mdz0zxjNtsDK8jV1qppcz60WZ
zpVk8HZj+7MJnOyE9eXzVJvT/e1zsjUQhRVQ9mA4oJWsQi1S5LbVVRaS4yBhTmpITC2kPnxt710k
myPx9vr9sat0Gi6nVMyuAT0SOVqBkdEdZxE58Bq7S+piyr+YFHcWT36bdNFd916RektmdIygykJY
PNNrSIE3QmOPO8QJXr9+JKTyQuA+pohzOStIWbIuWgnPCJLIS1szOiDt2wJm0IX/6qEgFfAa00mG
aYetzkSl1JSdl0x4Vk0/4a7vA+1U6UX5jGzP+P32WBvnXRbd6OjLaQFJu5xWDysZZQWsp6vB/gJ0
dnoeQg27DwxaaWhjpX17uOssDXQoWD/mJVuX1upsZHaBBJg2CuirbeCjuYFvkJ3Fry04EfjZqn+Q
WXxZq0m5PGFnStCC8gNNyxyze7apac9B0pUn4ID0Mm5PSz6BLt9mlwOupgUlBh0ek3OopagmaCa6
uhQ5asTFFvNtPBqx37pFtbOW8otdDwoEwoadw90KNfJy62DiBlODPrPXYzH4xnUnxe/MOTs5+LAd
EScoDvUy2WdYSOY5L+bx0+05b50ciJrUPUgl/vHJehmTeQb26CSYwlOmRSpypEhKmF1+zNnVE5hf
bQdcIzftaroOfB0KB7yCxToylwNfnjHzAaqN9TUJOkUgQD9aD07ulHvVvc3BXIigAm4ErK7VCap5
oKZGy+SmIqOnM4bTGROY+QSMMnlt25vDyjdh00MTTE9dBebC7vGYWrBKGVEshn1k6DJhaD01c5oP
XOAoH+GkvnPtbG0e9Bt58XDvUC69PDsdXrStk/CF1HObnugVdZ47YW8INFw7DF2ivj568vqjSkJD
kbLMOss1HWKzHjPJqsur4yBsrJQtUzm7ahntvHevC99yQSVxigIw1Zl1jCmMOqMuykHB9tKdDoPW
Z7DehyV4MIE0v7XtWvlzakiMVGAbp0lrOh8KPdrGvDB2pr0V7jg8/BzAbw5JxeUy815Ng2EwmHY1
J3Rs0eYr7cjYyY62oo/FNyFxjzxb3NWXodRtBFpisNCNDB2PF1V6l0bGgAXVPBxFYA1eGxf2ztUr
L6H150jphMoF2TaV/dUJMmtk8KxA8JavsGbAZx2EOupeR4SVlUM3I80cIiV/diMMSV4feORLwgZp
Bypx3fOdc+7GpjYsz3KiHFXtokYqao6p29BlHpCjoMqY7oy5tZE8UWn68lYTHLDLjcQ7ScFCY7Y8
EEe4s+tIfyJVrO6wsraizstRVlEnAJkd40NDiQ8zA39W2uGuG9zlEIfDHrhnayjK8wAJSDR0+nuX
ExqNWnWWWLMokxtgwdRgwYoFwH9RWbF/e7+uoYOsF4xmXp3EN6gp8vy+yN6XCZk8B28SrxFRr3rT
JJ0d8Hh2vqBQXyTnJI30+7zX3AwzKqrBgRhBboxSrPz2L9naRRph8O2lUAApwuUPiQujLzWNEqpl
QJkYus7GwsdZPt8eRZ789ZchU0Sap8CkSU0vR2nyIAhdNRRe2VW6eZcNIniEZoca1diNGDaYddR/
R+0+K7AhDNqHCY3dcicDkmNc/QYeS5D6odgjYHT5G7gXsypdUuFlrlJ4RTctR4HpeIPFvKjucdFB
p0kURr7zmWxdK+CE/pE0AI+8WmAjscoudCiHTxOaXA2NpQP2PDWVq8FA10wPkCq/vdhbIwJNA1es
cn8CAbmcaFHqUyxQqveKUhXvWlVR70Ycbw8hClR+F0P93Blw6wxJWDEsMovg8/uwvzjMijIEfRN3
wuOZiz+rGZZvR3cK/ro9ra3P05GRhkoGlDF7FW/qLDRtFHGEB6jROGRm6PhDhha+g4Pxx9tDba0g
FUsX0DqUIfLYyxU0dDSZh5FALqIARq6l6PBwFaxZKhD8zZTPO3fiNWCVcPByQP1ywFJH6Qz2meVh
gTs8YrfnekZvYrDcOxmqg6hPm+6YHlWtdd5gfPeXMzbCF26AzCFCS/e3Z7/1a7ifKcSDpKEaKVZf
q2iUpnAFj62lLuq/YlCySBE2FTY0sWLlP8sRdSU/whwFylWq5QqnOM6fkK1QKEQUCj4n84L23s4p
29h/HF6l/IPMQTVzvUbYNWnORG4/Q230p45aaNeIp3kq7Z3ovHGeL0ZafUCoWOmBaBgJ4cPPVZMW
99OiiJ2nyvZ0SFFkO5gJrW4bJPsW1UCeyAsaKzuZzUy6iXeJ1+K+snO8NocC36hDMuYVra++nMUq
yqHvVfazSLq7lC7LQ5XWHxcD1frbR2fjwyHA01pBroOIsH5/jYlbwpynImA3+PZlI1LjKrC3k+Pg
qGdYSbIz3kZMB45Di4M4R2vdXO1UnyhOZeREntGGdBO3tnGYtUI9RYlTI/5UpumfNrKze1W+zWnC
HHMosUA5WNdutdHt7KkgncbGCaMQQ6B2qGk8LtMleGs21rLzRW5cn7Qbad3Lig7MvNUGJvXcINa7
8PTSkpEaCzZbVtMjxMMXURycos/vm3B23oyx2R4i1E92xt9c5hfjywP2IsAnQ99VCwHRG01zOaHy
mfptpjsPXQOo3wBLfrDmZI9EsJFN09aFVUF2QtthnTM4ajgV5pThB1e21SmysT5ISxU8Qe1GpzZo
s7OhpdUBrSZ95/vfmi45EXk8oYYLQP75i+nOSdVkNmHFgxyOPrSNuITRx8Yhnsvm7ZL2NULY9atx
V/SvKVtQMKP/yWavwhsAjpRLmo80cSgM8ljA3ycrkicC6Z6CyVY8oEQCYYQjrPOcv5xfPjeZMczU
PRcRwkAerO4wo99zHOgi7Czl1pfycqhVlJsHoQ1WZpP4LSylUyfaKdMC7W6uTITMSISOtwPQNftL
wgBYrN/XKVXQVZZnh5HSUrvjeRkEys96FHjWpI2LA1FANSZYorw6qA0+gIdkHobH0sDFVKRzHHpD
ggWMEpvN5zS0MHXrk+UP9JftL7d/4cblwrHC+FyqioBgWX3LjjHXGfILthfmQf9EZvxjDOv6fHuQ
jR3mWuEK/12FomZ/ucOmWveVPfY2wsfw+1BZTO6ntEIiP7b3yMrXUgMUSl+OtXr1xnM3uX2AupCY
G0yB3WaxNU8RxfxDj9z2Z1xPnfYMaQBfXjD26VcxtiZ2RfgW4xuLqrJzZ9NesP186jH7qRTRvPqm
lTpENIOoU3MBrgOJ7SpI7YKK8USidA+j0kyHrEFdOBprZ+e1er25vC64kaA8UdUh579cd4S5U9VJ
MsxFFEt/OyaIjKJC2u1kQteRkSozWYN87ctEZZWeKqIzokVJeKiSpB2dCXtdsjHqOmk2zdAeq+Jj
O46Gp9NxeC2OiOcTLzjSL1qztBJXn1fTwVOhk2dhoc1N0Gp6hTaRNGTvstR77RlmKJplhH9ebTwu
LtcyqIPMSLLa8my3yN6kUaKelqDPceNRPv2LkXhRSMqSIwe9HEnisSf0V9g1F7vdQiDUC1uatHbS
jJ1U7Ppq4e8nPyJnIGO5IhKoZQmMPAtMzw6K5BS28VfiWXe0pyQh409H/FLTPfbCdQy+GNNc7RlG
zWh6tIw5WsrgqU6IBZ7Q60OMtfcxTsd8Z45bH8GLOa6PJ8aN3Ugvh/HQs/MXW6+PYWS4O1/15qy4
pWWlnXfnWp1uaezFKAILaP8wYqzp4tOEqaq4K9NlOinCCe9vH5LN8ajVwG0jr4Vhd3lIxjETA7JM
phehPP5Bm1vn6OjoGNUI7Hqh1e7VDTY/ctqS1GTIMUFjX47Xd3kWUyflpKROflStFgGqaJ6e4Zij
GK73zkFRBBaFjZHsXB5bM5X0TXIuOmBXLxPRtMnYJq7pWWkXnppk4h2qdMWpmdTmrM3K19sLu1EL
g7tKy5wrm4jCY+hypnUz4CBoUAvTIyU4A7cpHwKrW7CMHVGmsrLeD9A8xE0gUr47RvFFS9W90t/W
lAGtSsKMkOpnq7jNTTo3mj3x/q5QqK+txA5xVlSsc4sAxXlW0j2Yz/UFzZw1AGA2HXUeCKs595WL
4UGNZgnOWVgOOXC+O1HNfhOU324v7+bUGIxqkJQfWj+R6iwWfV1Ry0BYrPIxcC7uBhuhr15M2WOp
6eHO6dnoNTAa73SHyia60uvs2dCbaSyRUSFuS2hWOKAZnYuEWmqv3+luXJ0zJRQHbR7NZwTP2vvc
jdQD7tLuzgWyFWu5qegYw4UCoCXj1Is0Xgcc2tFttMio7YAnaMg/Omy9hloCfGpY3SfYO0q3M+z2
eZbFXQfEFMno6jBlaZ/hC45lat90LoXkptU/jJaRnTvKJD+MXlH+tmZ0FjIk89/pdtDfT6My7BXl
Nk8Y6AZJjUNxYc3EFXFrTEtYUXd00/6Ul2n0FX/BP0Kc/463T9jmSLK8AJDKgc2wilQwVKkGBKQj
eecYH4IZXefeVNrzQoFjZ223hiKpl18o5Ua65ZdbWqsinBWVofTZnE8xcgII/mPzNsfZ3k29OZSM
voBESdTXvPqwUsx2jIlKCa+wQwSz+suSpokXiCH+cXsB5UG8rExDYaBdTe4B8AWp38tZZVnnNAsK
7R5cqeab3sfcL2a0RwXdCATI6oB2BQ4qMUqrtWsWrdN6evJeMkaNL/rG/upMzfCkCP1D14fzzqQ2
1g85KInkhZBGxXY1nJ6N06AppullcwUhLBU4z8Hx/aaUPcottxdwcyxIIAB6GfJKEArC6WjmRcyx
gAcCZ1m3HzrL/G64S/rn7ZE2bmXuY55vPNAlMnG1VRizIqNmk0tlfWWYx94ywvc4auIygeRsY6BR
7MTAFl3lAW7vuHP6tyKLCTxbVmXZRpq5lweltVK9amdyglG1k+OYmM2bNu5MT3GU7mOWZkgq2AlW
jCFx6aFIBiT/SzTObi/B1mLLj4JThG4S/dXLHzGVwew0E9lyp5gd5gp6XOHUDskEFELV7sSWrUMr
tVb/qe5RJ70cjMa0PqpBzlMnxX43TOgt3I3W2B2bfhhSz1pqZf4Xh+nlkPIIvLg2pmgenG5uLc81
h+7cavnkd1rkPAdavCePuXmaYPihX2vzNl3jMo2pVKOs5rmI/TViqjy36vsJnhJuY46t4HYq0j+D
yW4+KWLUdtKurbFRMnBkg0he2Ktp0uEYy5qA4ZV5rD25Lmopoa5hFiMaw6e2Ofp9mH+Lwyrb2dKt
88Ph4Wqiz0p1zV2t79ItA/VZExNUW723Y+xyhsww78tpXvzXH1WI5VDDflOSxSoGFSaqJ4ugHC3K
7u/CTq13ucjae4gv1s6kts6pqVFcJ1V3EY5dvbEUatso4JXCywmu3tAO5rthamAxzqpU3LG/357Y
VpIFQoZGPzxvWrfrAs8EdDjJJELGqYMIB5+mOkd1ggFpoBffXYq1H2dYep5SQjiLldF6n8+0jlNs
OXe6qhvlH9i3hENZ8peTX4WD2B30XjTkl/j9hXdKo8xPVQl8fWm0r1W1VJTmRfxYm014LgJAna6a
qxwyUVHjTFEICzE91nAzONxeIRkYVncqIRI2AiQkwHVrIlpQWlYfjFzfuNCNR0AitqeqoYE7PTnD
MEFOQ4JyT4J74yK/GHQVraoM2cOAGq/k6gyH0tbb+wDk+c41sHXWJIrHwFiKFHNdQcwDN4jHMRZe
XOmfehvn1KUDJ2CpyZMWqMX72wspP8f1QlKvkJVwBqS8c/m5zoo+QpHThKcGpXanxqF+1+A++zbW
hvwUqtUkDTvUOyOi9jcGefzu9vBb0cKyOABghuB6rMHAlpsMNvgZUFkxEpZBG7d3PXa+B4yki/t/
MxQwCCDj5C3r98KC0ldrSpBuVWJGh5h64fPir58TDQ/a20NtbiGsEipO7m9e5uWiWkFa5WiO0sse
Yxo6Rag/1/2oeQj1IR9V4c54e7zNVXwx3upgIt9YtSMK9XirK9h3wj458IRbfBdXlp2hNqdG51zK
LtFxXL9+HGeOp5aCnhciAvJInSKb8FCtpF12UQ9vLDN+tfQoWgcU02DiEYagzMjJv7iwRU7BLuoo
+cPttg95H+t3dYBPi5sEr6ZSr4aSk38xVN26ONljeeYBRxR3sdb3XlsXw04VeeuTo8BE950qMlUR
GWZejNK2g9ZgZmh7huK2UmYec5800NyHTA/VeysiAcwqFwPdeKm+6e7ULjt7uPkDiOpgoFlZ2AWr
HxAEc4u4vfAQEnGwwE0BXBjD4P7MS1PBDoLvXRiDclSUMPM0J94TBtg6rlhw0AzjKkWTZ3WnlCa6
yCR4MsL1xYyBVpWPd07kGH9MS5wEO1fF5mwl04jVRs1iDY6EOpoVVsBoeqtN2DCP/fOCtKYXdYhW
iTjOkWrEbc6uNPFmsaa9Xs1WIkangFI3fSsKQqszRTtQK6STMwzEKE/u1LH42quJ8odmBd1RH9nc
dKi6Q5O37U7A23xPSLl/Kl88nsCfX+7zZLe92khbLVfrlx+DOXVHCvHlySkHF1fkiUkrZYMbkHDA
pkL5oJpS7XUzti5NaXLATrPnYk0MMpQWYvxMc5ka1nOdBehjhvh17tmZbMUlWp5ovkpRC+ill3PN
ErRCEhU8uqW2v8ys1Y5RhTHblJmdT6Vij3O/OavfFwnwSHo16yNcZE4cdKAjW7NJDstE50ks817p
ZevoygyAWhvEbpLBy0kpIYZaU8/Dt9bDyTgoXTO/aTJ0Lo8zYmgxDnaY/fl86Oit8kTWMFazs+lf
oBm5nsG706RBAghJj8ufgSgwticalTZMWsMvKjfN3TCOxYNS2phPh5ON0UhfHVWnNO7MPCtPRtUH
O1j4rf19+RvWQVNN6jhtQW/GM51mZYmaJ63N9VPa42SqAog/3b5StzaYCGVDaYOndMVWFv1kCjuk
ZGyW5XgqrU4/uZgU/HF7lK1ISKkBLV9oNoyz+kLHiKolDUfLG3Hb+BF0tfk/nJ3XjtxG17WviABz
OGXonqTRjCzJlk6IV5bMnDOv/ntqgP/HNJtoQjJsnQjw7ipW7dphrbUL1y7yMXGdMRyPcC17rsjW
RS0elg2qRps9VAarX0rGtvqSlrawTJl191AnzHXz7FhjDFOvJNAKSrNPI7dHQPqoYru7WuIG5Elx
BmgYXp4jvZ3GXOpaSgvGZJ/qolvuVjBL0Bnm6SBvERu3DWs5loJOhC4GiLJLU9m0mOVK78ZfDbmI
XCXrHc+SltLvwXIGCcqsfrYURxyKXatvnWGV/srVoWlKRIsK0bnNzLy6r8zscwXr7CwjyvAoTcgH
lhE39fePEEU4CsFvAJNt+7vSSUbfimNxNQ8f2khevyhj0t/BOD10snuXQgS0lN015qdu5/5Q25yn
yEJxLG+Zi1khq/NhUqro4OrtHVORsYGFAh1kb1c05q0+IChs+HGlav8ZZVdOfov4/HlJSt2HV5g8
9GivARfKpwNmyt4JxdUCsuc/Lt7msdaHSI0NiG/+PMQMW49z1Q3ZjYeojY7kR/ZNQWEgAkJjazsP
zFEacHsRZWC05Ipgsfr/dXM4Bggj9AcB0I4l8knGRqHdz0u8dTLtNDNTKgPvaQ2J7qEVEz6Mk80M
Yt0ctPNvn0Z01+l+wwSmeLh1MV2kjDOzQEy/X6LE73VFQqTVXj7EGdnlbVM7LwKmwDhxROizbbm4
pg4hSkupkUTVIP1KmfbANFs1/j60jQWotjgCqO48xrS7hP9E85awShzbd2G7pUxZIpu4FKWyS+nj
VEjy5zpEJs3Np66eHtKkzm3mlLY6rMXVyl1pnpZ/bq955wK+jUaiEg46hAzs8jfYeaQRLFP5GXQz
/TI6wxp00DR/3bayd2Ao7EPvpLBCS2Hz3rcr2SsaiAQ3SsiUvH5K/m0GRoCGhCEHudCeKXhC1B3I
lfFhm03NK6dj+OCsM2c+bu80uzFfyojIxpQP1d12TfEiMAETzCHN0su9W2SqyzMEMYYw1ysTM8P4
Phugcg9WlBwEKzufSfQpHCTjuQigpy5NmWY7QCdlrtCoJfMpTnLrnFhUNW5/pp0LQDCG66eDJVR/
NmmcPthASsRrQ4rcB4o61H/b41T860jdD1tN+h+3ze3sn9DkEHOzoZMQP1wuqrWtPKworaJs0tUf
mZWEDq8zTIGqTEeByt7+ITkiWlnMzFK2MCQen95QVppLSasqd4z6HoImyvSD/du3osPMdYhJyEcv
FxQ2WV/TwtWJBKryjpBEfbJhzt39wbbxMgLxgHJAGnhpJXN6pq019FMipqydGOy7kt2P8ofRSv/3
+5YgvuDkeZ4Rx9+sp5Tbqkd1hsp7p+vPcrmod/MSJ15m0uG8bWrHF6LlAwuXvjC0w+0swqIs6eV0
RJKlkjMSOao1Vwml+E6KrX80KY91l3kq8l07zMgLGx3x7G37e2cRdUEIlvhi0Zq+3FRiLIhXJdE5
PGD5DIXzS6VXlC5jbV2+3ja1d0qwwQhWiEJUDzcFUjkss6JAMsDXm7YTYvML0hKNo+YHS9rb0vd2
1MslZbU6NRDhuM1LN3yzGG95vy52A8MxzU+NtfbnsaiNIJaqkFnM3dFoj90dFbkOCGXqzltn0qe1
OfUdPn+dyvxJZY7FX5a8Lq4RKp9vb+ieJUZoijAS7smVXN28rnRNEpUG3JBld4zCdT7FHVk6ornm
wZ7uxOOsB5kQYkkB/RPf9t2TPTuzXeUdvT4UJ/KfzqDLD0YvZ/+LADQ8oG5WPBuzNv7BhacpQf/W
oUFhbBtgHTCJPEVO01/STHPjnqbIWIb9nQPSwL+9lcLlbrIc8b6IygrCjxzRzfo0pW5XDaZk088k
M1k49OekqvLHmEHhp7Y36hcU46X/HDk7KuvsPT68bjSGAFVBPd6YblW1HqU4preZqVAZKxo+pbVm
Lm+EFnRy2R4ElntLJcyjliFIaLCLL5cqJWa/mATngPZV435E2cdV57D1Sy3qRG9Rdau+bIMk7ofg
9ibvOQDIjXRBhE4b+ruXlkf4CM3K1fOx13jOPMeFKztlc+C998wQy4paHQW3KzWvptDTpKhF3z0r
9P9VzFc417myHEQmezeCkEFostKdYEWXi2ljiCRRiB7ZqjcvVZEZ57orpLNVSyVobaP20lCqDi7E
7sp4jjiniPVcjdbqa61T9YSV0RXM/UmFfT6uzs/bX2lvYTxG6L2h8U49bvuVKil26CShKqPKtFyq
qXcR6ew84vPOTfKidocqGQ78y87KxOMn0L4Q768EfBG+lit5kaA/GMMwulYq14/tnMwHqOx9MwJO
TMgPonCztiSOGB2dU69nNoH0q16M/ItSW0fd9F0rdI3BfeNOwCxcHo240GhKZDD3rdqU7sxIWlK3
GQb94ATuvHPoeItpfVTVgJNtFqMXYyWnA204w0r151KRfoRo+SJbrz3kILI+9u34XZ6Z76CO9lF9
ZufpQdORXpKQrUeKcLNEpQYUUYSREF+LnMeya1CU1TNzdltl1q2Dw7FrDDleweviDdp2VhvUqls9
EW2eYnFe5LC3AtUoaBfLQ13Nwe3jv2uM3eTrwdQlArz8eGMXRQsYS8uvmvoXzrH5i9mjDDtYkyN2
0d4xgc3KeghoAQptLOmdVCKNENLPKJr2hCbJtLoLM7uOepo7SnlAaCkyCaIujmNLtsgnmdpdw8eS
WxQr60WNn8a67IJksca7vIK/5+fTqvmNmTBjcR4j9WVEoP+UUJuPvHbKG8iQJire/u2t3j3AYIkp
pDDqhZLC5VYrKP5L6wDDR+Vp/Z618fBAilwPbjMP4Yn9sB2kadCicxtNzhLPzIq6OYi/9z43JUZQ
NqKSC9398jdUaQPdPWuBW5AIfIDaPzylrTmf2kk9jLV3PCs4fHRTwGVSF9vG2kpihINGQYOqbWzf
V30lnRdjaD2TI/c3aoGzp0ZJ9wfnmRxdgNCI5K+0NuTU7CypAFSYdebyVZ2YXOso+fC9IKH5g3tK
PZoKnM3sNqBSl3vZAnLOUY/GKaioc7uhGlr/ZWpelOehaWX9dPv07F0fBHohtIoBOoARLq2NjMxI
o4jTEwPOzl5yu0atWm+s5Q9oGiScaDEAIOKAbD3CgPyLRAYFR2ytP1qtYv/bIO/z3+3ViF+7CUCZ
cgZPCe1BUX/erCbqTacNQ3ycTC34ESl75SWEDujFiTowOHxOjrKkvYOvU1cU9QdqNVudK+Y3Rw6g
QcQPnNY8aQUwujTrh9NQhkfy47umKOEQWNMApT5w+aVoTY8KkzRgcEsMHet6Lbtrx2YMKjs+QjPt
uRQa1P/f1OY6a61uVW3jIOqmwU/oTfoU5tx/65mmiaLz7LjTqqxBrLe9W6RWfdAr2TuSgPXQQgMP
iMPdJNNVnxqqQbvL1zvdeM1gnJyKqegPosC97SQXI1SidMknFG7mfS6Wk0NPKdiKbInauyVcGLsO
RPEJOfHpdPtU7j4dkIoFie4tpd18ujSqwMw3EaiiRgmN+zYni/VUeWwdV0KUE9nVJsI/zxHl42dz
jZicwmiNqnHNxVS+geifz2rZTD+nXpeqgx+3t9tw2gEDwGsig9p86w4SU65oou6vF/WXpQLjAcj3
D0AzDJmnhAbUSeSH2uVuR3Ed2pkCc35olTCw9O5/ldxId5Gy/on7FJRIAkcQSJTHLy0Rkc/GpAKN
RH+YURZm0SJwkMsKg0kzakgHigC7p4hSnaIgrEVWJv7+3SlSx3KulUzIzhlN/N2hTHiX5rL6OQtz
86A0vffuCbkTKgcIECCtemlKhlcR94VAycAkDVQyXr+0J+rT6hK5kzXND5IZS19uH13xP906VCHz
xEQQMexvW5NUljLWIdJwF9s+fpqN2nJxrXXpNk4n+3U3HqHidg0SjZA4vUFENhsaMmDBLqoZTTuG
qSMAojg/Ggtiz9hp8d9xpR01iHZ39U35mJMh7F7uKgI5krPIdNgiBhg+51pvfFGkYjiNq5ajedIk
stcjencUTe7eundmNx7BgNnaM7MJDzvJqtcmeU0jrD4i9e1vJm8TcBeaGtu6f6GZkhoLIYeSRIOM
01CYX2ugMe1BbWHEGbkh+ue3T8zejRBq2cpbzoZHudzQrM26EZQPLctYN5+7pdCCaNKtD5ltJwdR
594mggWFFkCgRG92YyqSGTAy037yjSHJYreQwXG5aCUc5ml7h4S6FkOXiF8hA20MLXSbSqWA396N
FVM+KrNfT6EyNXUwqyWD1nPHDpyh6f+5vZV7z7AFBpaQBsAUGerlVg5geqKM3MqPobKcU7vv/7e2
KViMONEeDU0yTya4CQ9N+Rbeq+4cOJw91DddZ3wbvEzqJVcZeJUr0woChw5jg6wdBJvqxYgZ1ecy
ZV1p/XYdp6der5mKrg8TwMsJaPzk1oOtIxNiN9VRj3rvOwBCxx2JII8xc5cbglI2HzcX0VaVa0/g
uaMTKXPmO71cpu5qNYqPKlB1sA+7VsFu8A8eEJDppVVY9uM09ASVqSaLimKl/UqzOX1EwHF9rhLK
b9Arj6RFdzefd0VI3cmC2Lj5+HSimCqFpp4fg/g6odLWeV3Zxi+ov1heDHb4mwNG76nksWMOhGwS
K4TJ33aH/NbtU7h3ywT9iJMA5ErfBgiqFZsjU3bY9DEOz+QKSNTJ2lEGuW8F6j0awpRTt0wnac6B
7g6k8ea0pveaOuVPZmpIB85JuNXtcyYEbThDNMzBdFx+yjmVNK0V+YEz5R1VF9M8p3M2n6dUXe/7
warcKkT63kxr+Xx7F3dUrkSLHBIVuQkQvW3aag0KSrR1ZmM1G15UW5K9MC+Wr+jBT0MgwfYezlmm
qbU7Gvb0xGTTDA038cGL2XjRGyU9gt3ubgYdD0TOZKQxtwKEVdgg69BZFrFLuPzQZllNAHvZTGhR
a6RtH3QlQgOn1fQnJEmPNIb2nibyQEqjVLHp7W+uMpOCFS1axayDsBjSZ6nucj8uVeljpGfN+E2O
I/1ovXv3WGQVqkwFR4yLvPz4xFaJ0U2sdwpDx/ig9pb1qjKvUH5V50Z9yZa+DTqj0Q7SmZ2VAvDH
YQG6FQRdcfLfhYi4xyWFU4ZyuqWkH3OV66usRfGza6W/V2MsD8ztPBpMMyAdZT6GIpSBL80tWZU1
FKA4Z4NmvuRLy0AhiKXfzbDUFm8ZHf0RxRrls1OKGfGrdKQvvbdcSjNvRAOO+Vanc8nbSFJz3Rat
2LB2pRHZAjejgPp9bQdHhFT2+vPgbomMcHOtyb6RuBDyZsbV3WqLBcGVtrf8uavjr10zqmdryqIX
2DfmzyQbCncx+7pyE0P6oS1a7yPNrx64yZ3bxG8AjIOYL+jubbe7M1OmK8wLFU+rXM+tWaMtAB/t
LlytwjVNqHew0a3ilLVFeuDVdkIu0jd6+vBmSLK2ChhDYZgApTG9FMnyqelr+yvMVfteWR37v4Ot
Fqf1aqvBTtPREP2aLUCm0Ch5xIib+KNTp8+EAc4vi9mrs+fEKiNmw1RRK6KBrH22pkiq3UUuZfWU
RPw+t5TTrgoSmkoIKnZFjKtr1froQ+z/Qk4CpQMezm3n2JSGuBiyBBne0FpyRt70xRPVY+3u9k7s
maFcJhAh/Musgst71hhVIVcJZ04J47jyl6QCLdfka/7XbTt794ndBuEFuoA0cxN9GEOV9o6GLhlw
ryzylCFtPsudGro9yQq6LtGn2/Z21wW1BQUHhhbhLy/XpWhZudg2QXViL+U/oA3kn5Y5HGFddlcl
gE+AjVnTVv26q0tdXixUnIp1nZ71KqXngQS330hW/4pcxdEV2fH9aBPo3EvKHMAmNr6/sun5pels
+fU0SLkno7lRnjQj7iMvXociOlcK4PWAYdDx37f3c9cydWryWUv8sXnozNo2Fqcjd7ClLP286GH0
mbeCg6nWJu9+oVAxrKTFv2117xWgzyOkY+gDXhULx4YgXEoJ2uvR0QaAUWv3oc7U6CMEPli3SqpJ
zSlJtPhX3CZO7NF6Xf6gEoMsNbADIcMLvm2z5+aqlAh9UzPXO6Wh2SSX0TenzJzF1efmiFWzd6Ao
YwEBAinLEIXNNekcYyCII7zq8zg7MW8zc0NzaZ7KKPyxktAf7O/eV0Xdi0IzoRPdp80ra2vTpNLU
teG4ak9rqLV35SB/NJayOTsLoPV2aI7wnvsmyXWRAyAf2BJXwlwyCwqEzA5CXgx809TAhu/tBZXG
1flemWnxyIQk4wCBvGdVqAIBqWBbuauX7kDNbca+xTLdJY3yRCHFUiAZUX8franzw2SaicdcqENR
l72v+c7qNlg2kRRGzIyuhLR08ouDAthpLuTl+1LqtewR+kyqOwwqdQwzMZ8lddBPDbqNvtJPq4kw
EyhHM5a1L2xj91eUVsszQwT6l9t3bM9Toq0lJh0xDpA3/3JrNGmJuoomhB/P0XqunDJ87oa5Pt+2
sve4o9stLrPNU7NNjNollDODHpDPBAQQzEWpe3Jmyj4xXH/6fVOwMagw0l6jLi6+yrtIVZGZ0uT0
RKqKMzJMWkp1N6UCdkZ8Kjm4P3t7B0RBIB0RNL2anFGYBGllZgPpTfPsxDgq6ZSr1nhwePf2ThCw
3oCbIAjEr3i3oDnNGIitiSpbsfwCkBfdqe36nVrwEaRkzxDpJFGVKkYMb6fs1bIy1HkDWk1qaZyF
mTZ5eomeUxYR7f/2R2JIEWwEWnakTdsWV7lmaT4KqGMFKfQRRfwsUMGde1AV24OQdmdVxHiEN2wh
mctWz0BXMx0OO+D5NUlCdOmH7FRRWv+xoh//B6bIyMHE0YSgTbD5UtGIasAEkZcox6rPFPbjwEpQ
NehS5ajiu9eNIf8TPByBXUEI5/JUkAfFSpbWlp+ncnVW1EbyEsZLBssYDW5JjdmbM6sJOntc3HCJ
oNMVSnOO17l0Y3lY7rvSyA8QNTv+joYXU0yFBDjN381zsthl3qoly5eHpPF7c4SBVSnEx6qZeMY0
HEnO7tpDA4QeqQk5ehu88mQzIK0BnhFPkgR+VDHWYGln7euihdpdGLfqQRS7d5Qcagw608xhaW8H
ZAydhuzhSBQkTfX0K02r6H4iEgimwmkOAD1vHZ5NikIRSRdFYUVkwpvNzKY8BLTHkyUp1Wh6Vc/W
PktK26HCRW/9lXHR5n+J2rWDL+FOQ3clskbtBc2qBr5gOo/uYpAw+sxLgXo8dVb9iVhYsYJ4bQvZ
7QxnfaknMI5evarjlxQWROmuUQ7DHb5O3Lo5sXzsFbpUPqe5UByR5aFX3ShiTMjPSpllw2Wi/WCe
YoL6CMJtM1LTa5r2NV/r4Zc6t7nk9rWJjNmylHLjyW1fLZ4WN9nrtFZDfUZKT5ODtO5UyTfbov0r
TVXj37WpzE9xETmf2jhsV79Dbuyop3AdWYoenkKuCh6CP0XA8M6n6gPiI4YyAk+w1fqfrlmYmJMY
/bkxjPLsWOhy1g7RbZ+GCs+h/Pm297s+uMI6rxMhkBBa2TxRAyOPwjoTd7cLow/Mbeg7l3TU+GAa
Y6d7U6zaP//AIsgihoChXswLfLnebOHcKBakZRuH/GyCAvEWU6teFCuug67u7QNPeB1wUWclUUE9
lpVS1Li0VzlGrC4jbb6e+W5omMT9SVPt3quYDUAGrSynFN7UwbZeX0+M0iFCYRx6LzCNS6NOlkaF
htfzzc7Mv/ZrolKLHI3nEOTwwZssPPnl7cQU+j8UHikmg/y8NBWlgzQtIfllzGX0ikQKP0apbBzU
7PfOyXsr4le8O6XJos1JaVI9r1fJesibcniyMi334lE2UldD/+hPPhs9KOB8EG14Ni8NhraSSxMe
ngy274NKXXMPYPl8ztMWvCcs1/uUSZS/HQuwlwKEKcBvokd0aRT2pmZA6aEv1cfdJ1NPQncIx+Jl
ag7JKXsnBCkwOBZIklKN2CRzVTP0nWRw7Qe9RK1EHxsPLUnTRR3mSNV47wYwKVkIo6CkxFN9uSoy
CyF8AcAr6pmZXI6G49GUC78g0V5/MNfJcE27OKK27x2YN1Y5VVO6A9uwKlkbrV1VtjIBPDidZyVp
X8fcVgO0Aprea7QSPYLbnmV3nUJFhFcRRS5740ll9Dz6zgZQ2DSJes8E2NGHq9g8FQukH40BHGd0
CarznxglJRcEXWqlm+un93aCBhKwly6XK8j7/ffBIe6OJan3pCWbvKxUjha63VtYz4IYQ2gH0xu3
vTk7iMzAUMyyNaASW/pdFjG+PCxjry7q2VcLZz0ozW2fqDd7BK1QAfCfxK6XByjMOkdexmQNpqxv
X0XP6Zxm0/A9C5fmAeygfa7TSH51mir0VKVB4+f2Hu+tlyXzOgrFnStvatUDnQxzZr1W/N1K2/k1
gVbumvp0X2jx9Ou2tb3VUuRhHib+GzDxZndrUtM1prkURKHKrKOliR/SupTLU90tzV+yVMPFU5b2
WzjM+VM/2+r32/Z3V0uPGH4t1Dgi+MvdZvSfNLbduAYUKGykJ4zM1+M+/2AOiuJKy3BE0bySERGf
F0FA9Mgo5NGWFz/onW+fGLM4hjqcyawvlbt1Wq2fIik7d0OvBPpSTL5US2owLI38qCtZ/FcMZu0g
Kti6Q34Dd8cCEIDMLTDUzYM509Xo+MhroOfO4k/AKLzUSHMvhaMU3N7fXVOcJPIDEFrU7S+Xu05R
oVY0TQK0UYZnPc7lU1/K9ZdxLo94jjumuC5cUvJLOs5bNOPaJ4bddYz7ANZofjK1gtRgytLHIpMO
9m/r+9g/KiYoUvGWgCvajo0do1QCvhHJgZqbsS/JK/p/8yL9iAjrn1OkJjW31IvuICrYW59Jkk5o
yj88m5dbqVEBVUvGjQVWJ1teiAqNG9IFvW/Sw7mDe6cURBH3AvQEnMTtCsOeJRqKtAajI9geszUv
FAZS866g8fFt0bL839VeLMR4DfWkrLUtI4aDIuOBL9rZaKGHKmi5YGSuuBpM/hjstpfkoM+mr1Kk
Sw8GNTREWcvlFK8jDZoeztaB0Z19Jn4VRSSEEOGjiL9/d0PXwshVOY+UgPREOStRJJ1iY04+zWS+
B+/ZjvcjmaKPAGSA2u+WUleUVN4VM1OCUGnswOaPs60gOp0U6hI0Wj08OTYSiQziKP1qmLODxP16
pUJYA9YgE82FH9hcTk2qZlkySiVomW3iz0UU/xM5eesv0bre3/YD135WsJ1JusRUCeoWG7eXFG3a
MkNECQrgSJ5V5MPDIKvrQ107tau1Xf/ltr3rnVVkBhSACccfCI7K5Ue07RY2IULpwQwPzG3labzr
rP5fbaizF0Op6kepc5QHmS/trnWZ+7et72yskLck2oSLT7l786qpYR5GlT5OAcrw5aOUxP8VRhO9
WF0mn25b2lkn0QlqVFQ5FNFCuFznYg6Lvdi4orlV56By1OwT4vvLfWSUFLyXvnusIiZbSmpa+Xo6
OQflijd+xvuEiAYYvhZxFk4qmNUtJmVo6Mx35bgEZqbG2lkzw0x2yfhURMvNKP7QUYxwPMZ0qf/a
tdJNJ9ESTL1E7tPXnNSp+NgyjTN1YzVyaq83Eub5CLbJ8tgTq9ePg1n01LAQq0ru8y4NW7dpbCpd
mTWE57yYyvrg0127HJoTdIhpY7E2uhWXG0p3vFGivuL2h3Z11lt7DpRaFptH3SSP6gRvGFbmr9uf
cd8qN1AVcopXA42KNkfTWsZqUgzqGZbddO6XYX52lrL/r51J24uxjP932+jOKQVrbAvNT5S0KUxc
LtWcpNJZmKYQGHnYuwzU0O4to5yDubPNg2O6a8qilWYjOyhTubw0Bb5Pa83ekoOkq/VzDQLawwdL
HjqSxcEHFE5reyKJnslJsAM2Z2MKoeWirOJMDgrTzjwtSZezGdqJK0u2+dEJHSkwk/aR+n0b/P52
Es8R3YGzA12wiaompqgtNbi/QJ6hE5oqX1OJLYa6KUZ0cO123mduGw+0eKLo32xnMNR4dMAzKREI
pJp74HXfltVpT0VJryOT5+aub/v2YdZAxbtlmzYeeMv+YL07Lp0bT/YOJp68aOtiEysyoVG2HB+Z
GdfpUAwPyZjG/7ZAwp6qBnGXg4d5x6BQURFCvgCEAMlfHiLNjiJVa5olGPS5+hxVKRXuKCrvEybB
BRIp6IG960spmI00lIhc6JVuZ21kJvU4Ou9yYJtJ9CiV9gCcTQuRY4jN7lTl8/h56Sz18+1jdH1+
CXbEsDyLuIfOpfD478IPfeg1O67Y1gHAkScKW0ygl8qvcdmWj5BKfpSVAJ4Z0kFD8PqK4gvoMrG5
fE7Sz0u7WkZQt7S8mKrROa9Zn9GgzZL8Icny+OCK7mzshanNFY3mQU+zCm/g2GkBoA2Vyjwy7I9y
q02nNaxrT9HW/iAC2V0fMCMZtrYQFNtAQ+SKeahxzddUKj39B+R18dMyeE+muHAObsa1KfJJnJzQ
hYPLvI2ep9qMjL5b2mAg7vMWCkUfVjX+pNeW9Nt+FXwExwVkN9cQZcPLj4aARmJ27Qr0L2xzr0CZ
81R1tu5aiSR9un0uryMNAcXA13DnhazF5rWoEyQR4a1hylKH+3oae1ey2uKkzCnFEM6ju5QMx0Mz
B/L78vuDVtEaknU0a6n8AIOBjXe51Gko1oqR1l0gr0lz35ez+TUeLc2lWKQ8V2pfegRJ3V2Z18Mr
j+h66iFS+iNwg9yLZjoeB95h7yODbVdEXCtg3RtvZCPs3IYopAdFvU4IthTyF5ojdL0U+2go2/V9
sRXeTVJanAIl083RNZkAXWhrWAaRoZUeQpY/J7N2HtKx74Jq1NZP8dIfodWv3ZCwSWQp4lcRX15u
t5xbYZMT3AWZFEZiDLTqmtK4fFiyfPATMQmwWRb15HTx0UTZazePDgYy+3xtqG00cC8tr2Aco6JU
q6DKY4PIVVHu69Sez9LALMSVQOn19sHe213SS3w9IYPAuV7ay9MyrHpFrwKjmOwgka3MQwosCey1
0+/SNvubauZRy31vjRQVIZcLSUwc76XNjKCdkE+ugrCaVS+1mhicUcxlkufUiyrb/G3nx815Z2/j
JybD6pwqUapg1uvEVZva+lAtfXmW7do8iE12l0aRixkNPJzkBpdLq6Ssq8NuqgK90UcX0U+KCGUt
fcwQy0Cd2Pn9Ch5LI/1BlJdABLrQpb2l6vKYHIWtnLPozs6qX2NWMYW4RZqyHQznYCf37sUbqoBR
EMTNW4/bqWarZfZQBgidGV8jOv6eYyWJXzH7y+8axfpgdG3mZalWHLwqYiGXgS1NOjT6WQwCb7QW
Lheqw3POcyg7QRzG3Ue46cuTWYzZQZXpCmCAn31nBkTIpZmorrVFWYwyoK2foObcR76mt92THUav
IaOJH2KriIMYkLTXRvCy4pTd1qdhemKOXE9YP+sHNMW9E0V/iNCP3hvS+psv3No1uXZvoTC/LlPQ
pH0TrB3DzOVmnU523B/VLHftOYQIEKNFqXRzgrvBZJQppJygVe3sZyGP1j+1qk6yNy5dkblxUo3/
3nZB+xZJWnjBRWFx44LMtOtJ0/m0c9PpbkttLxiSsDkp+hIBRbeP6Ow7bxciQ4YoqyEbQpp7+Y37
RQf/a+ploBS26jME2fbs1Snv67rpD87TnncVZVIeE5pF8K0uTdlDNSNEYvPx7Nj5oE/L5DdlZf0V
dsX0hPwXPm8ZAL/d3tAdq+hu0ZZCWVWIOW02dKQYac2jVgWo5Hb31TxKd8UIXLYi4PeGylS8lG7V
gVFxATcXVOhYoFP41qHaKj2moHPT1cmboFeskYqGHn7ISv2nMWqDzxiV6SE21OhtUM1jNyn5wS3Z
WTJCThSceE3I6Ldqlh1qROukIWWmTOHglQ28gcmJEERXx+yzZbaKl+jq0aDHK6IXrzQqRBSBNKFh
e7XRZUllzdRq2wcoXJsBnZQVWeBmNH4QG+v3Ua+FS1AwOu5jMYMbflzSPvzHqaKk9mdTkg7enu0e
iF8jvCPyUkAAGeR2edgWnXZnkam2mDG53KfdMARr26SB0bcd/TRUTMOqOKJlbf0yRom9mYhK5QZI
wFY+BDVYyYizPPStOC6/stvl30t7yAzfHq43KwCQQOxSQr0C6SmhQw1sLEIEcArtSZUk/VvhOJ0f
atFwP7djfuq02nD7JKkey9E+cFBbhyGsU9EUNWJd6A6IjX+XlGrDYDAaXnf8aKjXp7jUHrRIHh/q
iWL17Zu7Z4mIiLoNQARBiLm0NLeVNiFKAfabrGdyjZKSlAsds/kml2t5AOfYNQYWR5Cn30hOG2ON
Y0zrqgJvN9as8/TQbL2Jzmjqaeq6fL69sr1zIui3/8/Y5v3unHVYpAFEedvXNZBnuz1bwGTOf2BF
ZIM0RwiLti2F0lw0JRwF4hZmzUlNOuMutnvr020ruxsHIIQONe8E5/9y46ypZr4quHkfmcPiNZyi
L+DhhtPCRN6D9VyVusTRE+KYYHtIQK9aUShdWGpaaxBYQalSENXy741eOh6PyPBYt7HiNSGq2cjQ
dmetHe0XAqXfRa+//YY3PAfYJmqmm4hgqpsisTvw+ehFJg+zmimurDTmPcLWi69E0vog9fp08HJu
gwKMEn1B+ADAjkvfEqh7M9VjOUlxZmY9+IXcdpOXlnjSMFTbs0RKe/BR9wwSQovmIoVTVBouPyq0
ljDJUH2iAx3Cd2qglrLdqm+vpvSgpIczR3cOEdaAUSEESqi1lWcYo7xOB91BNLhXqjurLsaHWF/M
k0XUfrCXu6Z4oaj+4FqYvHm5tDIcc6ecbNsP1an0Fa2W3YZy9KnRYfn99tWgHioEuwXPDKjmpalu
NskC8pFVpc10H9fRjxoywKvSkQjdtrTzJEBsRukGNSnUgrZBTp9Ko8LsFxQE2tx8XUa1/Zt+cAKZ
zSg/k8aaj2W4Rp4cTSE17yk6ML+3p4x45j0C0giae+MDwnZpgG2DVC2orJ2Urm3Ok511frvMP24v
dMdzUkyjBEvdCQ37LUgkZjaRNc/4NKeA39zokvNNzZz64DHYO/5A0bhzUHoFuujyw9VmaRotkix+
307FX31bxPdJlI6e3g32nULrzru9qr3PBwpUdCngVaPecWlvYMCotRo0XvNuHM5LHUk/i8XMX2Wl
1FMm+MTd2Rzt8kNoDs3fpdVFR2NXrlI94WGEPqbgu3IBr0rNyeSYFHodHwq+HJ0mow29sBnyH0DL
5S9tXJenVImmzu9rU58ZaNP1AcMOnb9o5xZM/3ES62viROMfHCyL1JrBASIfuhJKCGnw9eXqoPm6
aif4M4traygPNXQEDy7rTsAoRL1g1gnd7yuwkx7JdooqheOvDdoDeLraeV3iwVZcIzKG5zrttGBo
jKMDvbvzwJ3AOYvWP4iOy2+Pn9XsDtK1n1dx8iVt1PgO0ar6YxNH5pnMqJpcbVbFrPRajtxINsov
Sc+0dlD/40p5Vx6qH7JRhEcYmp394KJR1AQfxOuzrW7kkZ4PQ9g4vt0qlduzb3drh8F4odBZK32V
uC1TXU+3b8KOJ8E3M2FEFDhFFedyN4y6yaKMbr4Pq3IlW9D6YDKMkUHC8+rfNrVz6SiegO4wmRPD
+Rc/5V0gOxmg1ZWCN25KpDZgzDa4B7OrIVdnvdeTJtybeflFb4o8KFa0LG9b33FkHDNolPgxEtNt
B6uKuj41nf/j7Lt25MbVbp9IgHK4lUoVOrrdzjeC24GSSIqiGETp6c/S/DiAu1zogjc2MPtiPGaJ
8QsrtMUOgMXoOMHDHbni3F65WC5NJ0w8IfaxqcsgL3j9jbFN16iheFdBnf8+JAP5SLAHb2GTeo0I
deHKBOBqgwluGrgI1F6PJDtJ3MAxhxbItUpIKNgIqKtW2ao2L2/ZH9+ev0vjgSiPBxypJuioZ2+r
30k++ZEqgFXRHFx1+kHB7f7gSTFUI2PXWsn/dfj+zOixQWD3unUAIdOPwtPZ9ylLKBZpKnZmaId9
13YWksyZqmQYjjeL8tZjK3NbTrCTLDeb37KDaO49i7Bti1mlR5OkPyGwF1YuRREd3nvzlQm5tNS4
PjKcHawA+jKvFyA0wKYWBStAq+wibGeSPk08ZiWAi0399txfG+psLhheTcUHDDUzn5/6IONo2kXd
uwRSFFcO6YVjglgfIS9og+j3nt9CLWlNP0P5YydjSg7xOqDlu3riyjG5sJmQI0E5EvIDUOs6V9Qg
gPzqEQahUHn1sK7DmpMyIyqox3gGb0nn6e+3Z/C8dLxdN8A//Fdw8wGFOEsA0XldmzSFZlUDp92P
QY56VNawe2/sli8Lyn8PEFvQ5bB27MqXXlg6RGko8/2H0AGt6GyXiJSHxZzgSzcHgxxaB2WBZvpD
TCS/UoW6+I2b3hIG3AwCt0n/435tlwWl05A0OwvRnV8gYEBtrfX8QUJFWvZfloSED9nkNadJ6mn/
9vxe/EwYCm/UOKBMzskum7lNlEEjBEF+H36SC3BGS540rCyEvUYkujQW7r0NfAHtY2B5X3+n6LNo
SV2KmyHnYQkn1Pymp/QmX0Fv+vevQuFlywTRU0ao9nokGDM45JpjAxm0Tno1yj2AJhrLhalaarvl
yhN1Kd8G6GHzCYHiz6bg9Ho8P+lgRJy3zW62AuXKgif6axr2Bo5fuV96KwWlp0k/rVoymLHwuBoG
NV7ZsBcuAPyGDXIBivpWiH/9G9qGxCCCDfhmeOZ8hvKz/CiRX1z51AvBDqr7aA+jePcft+/1KHg4
PZGKDIU7y/2+znkrwKwDw0aaYBdDXCjZe4EK/tUXFdcAiibYoyhpIOI8V130Q0FpF/vNbg2m5Gvi
z+mHfiYf/nnXvBrkbBWLvh3WMcAgLlINKCc4bKFoyZ7Lef799lCXglmMtXFsodwO4cOz64Uq3tAs
Mg1EyBd+Q4krptJkmn0MQ7p+D7y0u1k8Rw9yjvpPJOxdBYjd2N6ofBK81D7A8NYu4tom2j7x7PFG
oIDqCQrBwISfNzm8uY1MvAbNzrRBf0AJ1+1hkrcZLzWyZPKapMql3bQpjCFH3Tr151lLvgQ2gcUA
hgtJ29ByAuXIlCiTrfaEjln+zllUqx4AoVDX4pQLlxEAfAjccV5QufmrmzzErgBTw9vlTQxgEqTv
nzvJJEyz6BL/e8TxX58cEuIb7uS88ud5GZvnSMOtnQWiUlT6KAd3sp4D3p3e3liXFnBryf//oc5u
gQDk+lyo2YO0Fo92zBVmD3lSuy88o6sBSdqV8S5NYwKFM+BMII4B/OHr+yAoZDPLZPEghyPRKW+C
+GfYuc88MOmnt7/s4pHZSukQ1cWz/xfG3GYt0UGIFVsKsXxfI+iDlpE/fTcS0sQuTMPnLW2Hpi9r
SwhnZCdonsSl9IGOVagkoQ4Zy93bv+nSbG+AV9TiItBUz83Do0Z7LPN8b6eyAhQuMA/to4Q7WzlA
3+EE2q75V2/27SLMNkwPsk3k++dAj4WN0vMX4aEgTjUi6Uy9xMaONdywHtYi4f/DlYhqB1SIUMRF
NelseTvToKEQ9JjzfODHnhv4yeTgv3Sb//Xbc3lpJ2Vg+eBMAkX8V9MTITmlc48bEaTx5iPrxRcA
WIp9kJH/Zc8CgwlyBLpwiLfO7t6g6Ffepc7brS7Mviy2fZriad51XXiNvLz9TefXKdAVANMDFQTs
6fbNf0R2S9bScSmwP6gL1W6ksSobz12buUu7EKVgUJMwcflf+vFIMVdUeXAG43SZDrma58+ABzal
xzTdEwrC9NsrdfGrUBMGBQOg4ew8I/f8zCzzJtVoqPB3Luvlk1l6ANLfHubvDYFEBmgCQJpA5vqr
ruKvUCscIGlUJ20qPrMJAOJqHBbxRNt1VFeipwuDIWoCEQqPEf7vfE84HTrYbgpSrwFfq0gXxcFP
mqyyWThfCfe34PP1poBEGdwXAM7Y9NbPwSIj5AbAwIhxpuYoewF7jRyGcfZVCd9Ic2qB4z0GMjFJ
uSZx4comWuYrp/rvBcQv2Mgz4LD8x2p7vS1heRK2syy8XeBmdus0D276AaL5b6/f39tyG2Wj2G7c
9r947ZHVi+onRoC9IRCg8jr+FbKirK9bOXofvGDowt3bI15cRMSlkD/eMCHnhapmGWHLRDVBGWoq
Tv3aNdCCkHHdosfxz086Pu6PobaP/+Nkm4XMoognUk+Csp1OBn03NkibQpI279/+qourlUKyHpsm
RBxxVkSAxUCY960htXI5jKcDpZ59UvD/4YPQWdru+q0ocs5rMjIuhrSF1KvopuLQJuMPwonddxkM
od/+nkurhAIy2qxb7PsX6GJqojWKXEPA1+zIKQ0a//0wdlyUfocS7r+PBaT/RsnFq4k37PUyBXnX
+0573k6mvtm1ANUd1aJcnQLZ98/tMiirbEkn1ghyAOdykDGPxnbxdLuVQvhxJRE5ToGE3VTiroFm
Lu0IPMgA9f5XoDg3gPHTmQTChG0NSqqutXLBpmYn9/8+d5u8wVbnB2D6nIYakyGLm0629TzRDLT/
VJcpPA1OkSTXbt8LV8UGI0WJGTXmjSn6epmsK9oZHf6uRruf3Gm46uwjb85qyTk7AJWUvnv70y5M
IIggqGShCQguxjlQFwB0GqQyaQFyiedH2OiQB3g5R1cuwL+zm42bBEsLUOk2INdZoTH2PCKjqehq
ETRRZabIVilAwyDc9967sCdd3SF8vvK6XJjKV4Oe3RaEcklsm3V1OgkBcMFg31FHp9uMr/NLPjp9
hQ95YSqhrwzeBZ4ztKPPvTvMHKowJLjVuVJRhZUsThB3vGZ5dKHCsqnubdYdUKXDtj/bIb3YZCeg
wV2v/urVTZGrymVTUwvcJlXae+HJDgM5aLBDb7DgcM0O6Vy/vWsuXFwgfyP3yKC7uvmbvt6lxf/Z
4xFaL8nY7tgq7CHXXoOO41B8+fehkF3jLsb7DDjD2SoyhfYb+AF93fh8Oo3O68o1GNdKTXl+ZZfm
+NVn4chm2YVaJ1im6Bxu//6PlwykvpCLlsE4w+bLDbbJ9AQjEnrQeE0fpb+VHqxgHeI8DvWEtz/z
wmbF2AAH4X8wPjpfVYjnZgFJOK094qV1tDpRQlY+qCKJRzwc52uioJdW8M/xthP7x7dK0vAliTEe
CMOqyvtZVDmJp9vQROxKYnzh8KO6s8FQAG1EOBe+HiqfufZZVPR1uLb+d8fR5Hcx659kF2dDyVAJ
/Ibsjh/entCLH4gEEW1BXDp/kWgNznzSQ3qjlgmwk/hz7AjASHBTSNNe+cBLQ+H63DSL0HFGGvX6
A321JSOywNrN3bxrSN99Cj3gGSbIL18Z6tJcIvYB6xrFceC0tjvoj2UTE2eTQrexhtHDAKasFHvi
wxKlXWz8uM5UHFKQFa6EXZf25p+Dbt//x6CZTiIPjiA4F5k/3qSaBNXYMXEjjOlucqv/VQQHJ33D
82z5FAj0oO6/Hi9uIelDm5bVIOrdcz7jTTftAeFXemjAUa5EkV+LIy7NK54ntNO3JwPZ3Oshbbj4
qSzmrl6ANoadBrIxGLkmzQ487KQtBa6gQzfl/95rhVAzOEAAUmyePeenPqU+8Ypw6Wo9KFPbCaYO
XpHpO22Sn/9+HADC3LiBm2bzuUu01wvgEhu/q0GbT449hKyrzkWmGoWn/oeTB3V7AMEADfkbgxma
ZrKZVF3Npo48JmRgJ2DJl+Nio2ut/7+fXOSPgJUiJtswTOnZspk+R098zfoagLThHaCv4i7W8pq1
79/7H7MWoaoHMF284S1ebw7oS9jGbASqCJ63EAMw+zQ3oKUL/0UuXbR7e6W2QPz1K4SGMZTUkYKg
9Awd79ejqWAdim4EEjsbWn6QK8v3APc8JobKMmvtfFSFZtDQ080hit21Bs7fBwGIMBThoRK4kSzP
q/GtmbkJHJhhtGkSiPnZ5QZeFOI5LoyGqrBUQE4W09Pbn/z3BQpNyhAlL+CToXx13ijPaZ/FQ16o
GimQrShV6gCbZK+Cm9y/WsCj3wYyCJIgjAd8/7nAlmuK1nqF5TVIkbCJ7Q2BnDhRQyHKMM36K4jy
vyMKjPYfF2RTBMB9fbaWBS6ydKLQ12wieTMDdrZboe1QhRlAQzwf3vMmik4AqhzfntBL4wL8vLkC
gAQHf67X4w4TuJw6BAol6nl2b33WP84pvJDI7D23PNSHoYdUfbhgK7898IWVBPJq475AZAvNnLOB
Ox++OJhYVpNpmk+BpespzIwBIC1n/jV3lotfmaOwAiIl9NrPJeB05GRqlGO1Am8C3QoTqDJT3N9T
szxSOcsPQ8GXitr0Gvbt0meiU/J/Tip4qM7WNXY2RPndo/WY+IgHuY0OslndaZh8fmULXRwKxAwQ
Q3B/4Yi8XkoYAuIW7dQ2o3mEThi4Y4k3kcdYjsOVY3hpPgEuAhEYMEngDM5vHtkXrPcEq2kOriRo
hOowelaAHRwGn2w0hoclTMwOlJBrPu1btonveH3t4dHfCLGolCGWOtcrVnZWhDYO1gXwFrJRidwj
gLfbCDe5UrUBh1hb4zdt1URuwSWE3SB3hkgR7zzXhzsCLyxXRnp1aSl7Tz4H6Ec00HCOpCjneY5P
HOh5WQ3gpY5lBibP78nD+1sPS0xelgwcoyorXMFLJQopQVmFR0k5xpmGDSkcLedq6Ra8LCFvO4zT
tW4+gswwjIgvdfTNMir5ydkmn3ehNpGuzIg/iYEoNGZbDqRyOU8jPfoJ5ariIwm/dJDtnnZat8sD
NCVIfzDEeN+SJSmOQ0qoKgPXdfmB4Kvr0HRgzGnhTFihGtWqOt7ull0Bx83d6PUK5Eg1BYAMYQpP
vhKEl1A6gSjiXEAzpVRQDbtXXRv/7qG6OlW6h3UDyHd2lNi0YdCWufS8vmSdv97arvUiqOz0vX/y
gKUB3sMi4ysXgdLloVly9mxJABXEjpDsQGMNv0+Vj8XPOPTUD4Cs6FYM1OzG9DqLb0eZd205h6md
qyb27ImOkQwe8iX172jqz9Ft61byCdlA+GTXbv4+8I59hWT19B1QmtGWnsr9At2WiN4VAj2tulEJ
IFtN4qXfgwxJRTVl+Uz2/oT8QgX+8ohnZhoPeJy7J1+BgVzRxspjDB0qiFPrLmWVDS2XOyuhVF36
kERoy5VP3g/pDb0pWz02ITB+83qSY8SmsoC0wVh5xg/f6QjYouO6NmyuNDNRVrsoG9ABgKEm7Axi
B9ifgnZQXkJJR38KWtU8BAvV3W4aY/2lbz23YV9pRqrcWXYvkaf8CntEgWU3giVwtIB3vvhmbmkl
hYui+9CQHtZbhEG4M8npYHZBJ/hnOGg2olqK1d5MiuhxB00CcbLRkMal5zcg6o6rGT4ySyCspWTj
dNVoiZUgTMKpDMCJ+BcqWwyYIXCJpzI1xH1OG0mbG47BfoBHE/EK/hAAGiFXRjQA5M3yMkPe6ZYO
Mv0JeS28YrRo1rHmHCqDNYVqEq2jzIh3qoi8rFR+MfklSXW7VyhzZ2XfJOZ3iKrnz9Yv5ps5aSg7
+N4aftAZh+WSJ4ZUYU4aH5EprNT22MRQl+lj0i1VNrKCQPve69SetNZNu5nzoNsvvh0EJIdDyitI
nInlae36Na3ZTFIOuS+R3k1sNnmJOpT/ncz+gP464LWnOQopnsGR0h9WwqOzXDj3btvIkhcovSzP
iQ5RU4l7twQVQ2n/TilAACoweLv4h591RfZuoVD/G1GDt7s4kxpU/nh0slqbNeqHnaNibPdLD2Vk
rAZS7mogFhAYY1J4RQMoU3yNRy+In5rQRbABURoowVJn88xONgxG6Pd5Sra6BFsl+c4NbJv2Y5Yy
8RuQIUB7Jwhd+PWI2P7RBL3xhypmbRNX+BGNuCEQfqZll+l2fiA0WG0JVMx8l03UiyGxLAAxnL1p
6r8kXgyAhQuGYcZR8rITdHUmW5rAV6rKWNOoD9bF0XIQEzG0nL01+QW/T3IPRb60jSDuHCzvCEUI
VMlZeaTMx9kRhKuM0+8FSGVTCT1p0z9qGGHkUylk1gbvaY5SQLWmffdxNIFXlFncWQqHv8AC+QBl
IegZjd4MgKRyWuxawqKozJd26Q5FZM3nJCFNWmaU5OHRrR4iOLz5WbvnS+eC/bpCXWO/QO8+vFug
48N/2TUgzXM0tYN6LxoRP6+Ap8PYoYi1eEj6MOzudQ6tzJ/Ma4LhFgIHRfuQ+Y6FXyBoF+b3uR1p
sEOFzXs/ju3IcCGQOAWwU0FdN0pdGFXxQvvuoPyU/ipYZu6Smc76KANcN/tshIbssciERFjfmVZC
qkqKtRrSPsUidp6Cs0U660PUNnO/T+gIBQreZOZXG3R+dD+nnP92nUhWUGxSLXGpDSa87/nKPo6e
081NSsB13o1pl7/PjB/wGr00Pu2X2IjfqcmGFACsdvnoaWNZZRAMdnet7ly6L/B7ot1qCvjPxUsw
khs/bWxeOia97si8GHL7JodiDySXlLqN4i4h3xdtRb+bhmRddzFj41j6WtHwvZLd0L7DBpS0SnXE
PFlxH9vtIUMkBtH5LgPVhC0sLA7pSFNZ9lMcafCWSZa9B67B82WVKsObvdCd53YWSrAQIVN0WtSe
4WPk/agIELF+Z6jmFXQs5qjsJpPeolxq+bGwa1bsO58vuDY9Z1BFa+CwF9c5kZ3+2UUr+aqjpFcV
GWSe1cIk0UeW+fN015Mw7wD5g4HTMyDeab8b4hRWMZAxNhH4C3nYmtVBrqhQK6KTvMVrem+zkXug
GsBzuyAQ42td8TuIWOs/Mhb49nPQeKSte7aCk+3QbkyifTrwNd9PKp3ZBk5NpxrSrBDJUJoAXLGf
ebDILz6BwKdXtoAi0b2nPAtJryGG3fxB9z0dyxh4+/4XgkZon+J9RlVbwlBPHtCMnvWH1POnpVKj
bHErQjI02M3ZIICSb1eKNy9aTIEjH4ho3+cmk4DqTdNYCuCx5jJbs9H/VnR5L8pNryqCurgbC9QJ
QTOvcHsNc0nyyI2Vgx8CCtDwm8oqP6S4AbQPT66thKKXO9BgINGz2KZ9NDblS92aZmnvQzeK28lj
rN91k2R3QUE9fuTQ9varYGbkxfZYQ8i85ZQBWw9AVNV3MkSZhGlTlACAJsuuNbxwNzrGJVeuIZnX
yjGnviyQNHm0w1IAMT1lrqnM0Bm/bMBjOjlC5hgivJ3G5WZD/dnYtjCwE0lJVPZOL4+D1YmH5NMP
SbXgSv1UzBP8meCrwx6heo4rlwMf1e4CXAW0TEwcdu86XyO1CWLKeUmJ7oodKBImkbjDdBhXUxyu
fK+VL+hOe/MQ7peGIZmm0BBjuyhalkflhimqApTTulK0qYshdq6ZrVBzTkNsxtWSBwKqTPtT8V47
VgnbUGDWUZUbqoTlCIiDHtqaJQ5E3u+ZcMlyN+aJik8qbqPwyAbXuWOiAj0eiNdo/HZAS/gC64yJ
F+kHOS6ppAiBjGoKgNRlRsq4T4biXsaC6fuxb2OD3zaC3lqG2brEebnEmSe/IFyV4+dMjqJ5bHhB
cAf6iONnUnoJNeOtncMVpezQaX0MmpQ/EEA3yC6TtNWnuMkVmXb4h9f9mlrCE1S+B2V3FpKSQ516
cGAs+z5HdIbLgcclmQI00CEKorpyKTiU/Jw1uTiiMDN6O2jvR/N7WCjHHwP8bethBTaDlM4Lp6nm
OAfjPvSX/LtI17Ep4cgtsqNUBB4FSCU7VUdF09jbOS7Uh2xFmbOOszkDi2YgcD7oE6Wnx1Ezzy9d
mv2H1tfwoslwQbRlzxKFm8iDave9Q/gMSUI8LXYXTE33I3FZvuC89Mm3cG4SWc1ZQZ4UYpJwBxRG
fPRSH2pkCyvQeEN602q4jgRNCJuzWN1h/zXeIerBYi0LNCgeVVQIdxgU/t2QtzHdUWCmf8MbBR6W
I3ql77t4dl/1zPsHySKUiTsK7vwdHVmM+EM2JEE9czby2PqKgEwiwEwNm7axuzSgUVtDlSxmdTHa
4GNC22wqdbwA0QaS+PAIqw7wSD0WT0UFAkP4TjowHEowrQp9QAomf66r5reFyfPx6Dibv0AlsLjv
lwKGOsYCw47oIcB/kdpiUceOZntFI+9xiAeDK7iN8pOBH+lPCkfX4SmfTfiIjRlNSByI9wy8Q9Yi
xGP0BpCH5mPMPa5KimzifUMb4u/ibhIf8Flxe5u1A8EwXe4/Om8pgmrwAn1fpM4PEfCqtblNhYs/
Kx9RLD6lWfSxX1IR7VSUQKwD2dv6GY4ZOPFRYZb4oCbYSZ5kLllWOo712eWimR77RU5ZSU1PoJog
LGbbx1t368+h/2OICcU7Cz3GF3hyhT89QSAKueiiv3da4mXLjfW7kllcPzWOQvylZ1IPtQQ5Pq+4
ThJWdch4knLpenD84lyvZUC64JRP4VZFmnMCwbOIqapwvg2rKNYmq2lkgzvRYY9CdjtpeNkrtvIK
RdlmOBZzHA/QGoBydp2EvXeDfMIj+1RM6Y/WeMD5rHbiHfLplVG8MCPekDUaCvWASMwMJRlUEuwV
XgBw7NGE+KUX4eA0aCGEdKAJbV70anrkCqaPkhp4/TQtRQioUoQ8l4Dp04ZbOuWly3Ok8gDxJsQ2
bsdQ4e8G6s1n0D4ehrSi68IOq2lmVw4dj/r3xgb+D5gypqYiMqPDnicO539CKt3j/ELIDO9CGvyg
WcHITiQBgnzapEOAhD4BmkKgbukqnbKQ7Xo4atMyAHluLls32LhiAjhjFI8siqzpPAOg7g0xaDhS
pd9tayZX49kmCg8zk0EZFL6MD6JPQloPTva2NkkG/ZNO6KLyBtssWGCUWY5tn4q+DKbJ5FUak3Z6
cA0bHzj0sXQJrZwiv2+Q7B4t49FngLIaU4pZCQVHlSJ67lugm1Ht6dZdy7a3ITIhfEx9f0JYH/ao
i1XOZOZ9GquwLU3axv3NINFgLEH+jj/AlVEtRzX2xWcQbaO7fiLBN1+xgd2tHdTH8KaucqzmgUVP
4QC/9Hf9kI7f+9hjw35FVPvLrXiMK4af+FuAUIObZFmz+5mj41QiStTdcQmFwXxGXidKgJpDDfUO
0RWlyjepgrCLEbEMa/ptHJwlN0wNsHFM5zy2FXh2CZplccIz6Do5hW0K0288YalixYMZ5iVDOQfl
lkfIt1JTgmqgnkLCm3U/+0784tQttsoTVyCack2CmlAQty9bRoLHDTf2vEe6a3/iIQg6CB4OHSTm
mMGEpLnr9ol0cBRHPWDdcSK84jbWbfgI8HPwPIyF31a+XcwJHc0WWVOW9U9DnCy2HEPImJUpdKPj
Mk+Y+hg0cfcSRlP8SztdoDfdjOLgNDTIKqRsSMVjZL8JjmAhb2i+WlXqIYeiZidG1uA+D5ZfuPtz
AbNhM3+LhO8xzL0haPpqmj/yTVsSUKqW/xDxrOdDzAsld5hTOKKkJA3fN6sIg9K5NeKlJ6D7fogY
YoESczx9H/1+MGVvU+NKwDLEhywX+i4BYUCUA3bC4yR69rmDFNuvrk2aIyJZb4ZCLe8Re6j0ROdV
fpktiCLlKAsUCYZIctTL4YSKzm2mPY6AkQY3umNdd4h4SFBbm1DiLmHu6CCjVRBcc/08zd0phXv5
WKEvBByN0D4yAZ+L8EHzbIHhT2vshA+PgyMmYyCw74niscbfYZ/hZocWXM8jSXdkmQV2fdFODmGA
Hl9QcMl8xCLEve8RvA+wFYI6UdnPqf8zQWublO3YsxyMJaZeOBhhaTlOE3JWN7n8YZomAS1Z3gfP
kecH3wrWzkHl9BT+0KwQTz02/FolMrQ3+ULGrPI0IpBTaqBIjNpkIm7gUVfkldfreN8uyGth+upn
c0mD3KV1NjazhwBt5gsup7H7AgUf9lkWAf2ieh+lB+UvJNnrZpxflG3F+6IXqF+qIlXhLhmT9GvT
OoZJQ7FpRWM58l+6mEZ3M2Bwc+W3Hmyy1sySn/ksEA8a5E64B8LE/5pG7YiSFrEEodMs1V0K+TYP
iTpd7+DCvLaVLVbgssJCpB8C1cenkFr6ZUggylW3Kkl/IdxacBo9mT6rDMqEu9Zf6GeUcPuXgCWL
ARtM2O8BWK4hygorYqAUfvQtCBkGKC84mYuXJQBCu9S6cJ8A4OS6gjZLil0KH6GwJqMIED01HLnb
qJw98AZeulDtS+KjzDril4yKBTWR3HjtjjbTdmPDS/dRssAR1MqS/IdrpfplwQxT5ZDn8H2JNIrl
VQalovcgsWasWpSUP3yFW7fGtkp+LbiWPwEmLj51iQpRfegSRBCNJ3CBMibHqco66s31GgVwjxJZ
j19NJ+XnKEKgWwc9wcJ6O1ekcnsK8/E02hlXwWyi7rHwCLQs00zPO2qhHFnZuMMjNCMh+hVoBFFg
dQ7JiRsO31+kOfEn3QO485BQJIYVHmyd4XhoDgV13TIH8VYoVJ78rnPhuyHOsIdWC8PJqp3n5BFt
T2hRRabt8uOEai+yO5HG7U2EIiOrdduzmzFy1u657+miDLifuMqkdgyqHL4Y6Fy4OLVlqNLsO8AX
E5ZlaUyIks0AGbwAJeZD0QdzVBH0NSCkQ1t6y2CQ5t1HPbL8nY0KbyxzHaFuU5AkBtqBRgGicpsL
1MRVL59n69NuZ0TsdKl5YdpH1O7JNx1CrRsMGqrfaZ4EgNKtQ/rIh5GRE8Mr/16I1oKt0CL4r0Ft
F6ZUYLEpsNkdwtUhEPFUwT4gOGhlelbLxfLnSWdIVY3LEMw3iDomIHXS4l5AARt6olrPDyD0oU5U
gG+8lqFJ8a4lLMkkgudopSVXsxzLANXG53CYvfZYqL7/ingIeaDXjBkExQsUZcDw5AoXEnrST2SI
xNcuj5uPZnFzulWRIQyv0ZfIq7lHRlOtSiU32UBHW3Ei0RQroJgtSocAjR8cT3J3EqjUfYVPUvxE
vIx2lcRrX5QEZ5/t/DkIDPykG3NPIpdB/QrFl6CE5ggqbEOeeF8d0ovHdk30B2kX+k7QEcHVkIv8
A44VFmnMG3or5gbZPRhSefjeLzyvO8ELNwI+V4/DllekFn/Gs7eKoN+yBAxSDUrHyAljJBG9RRS3
JMgqd01ugdiDS/DYV+gTJYeY2BAmTwONBZ7IVDzh9hjeiYG5Hq8CCFS7qUmCOkrkEKGOZYN7hG8W
RwmEqiS/m0bUSO8m5GzQBISk1zGZnX1K5mD5Zgaju5tCK1yDxKjwqHjaZtW8WZ9UoknyX55MgkeC
qwZHeCSa1ixzxUcI7QSow3ZD9nVpJECGc6FzbLDGZM9UTUMPF4oUDL2BT2NWdgX0asqcjll76ObQ
BHs/Rz0Ar5skAFwOjDeo5yWEltGUGbWFsfmBCZTvdq6XwQcTx+xjQkz8ADvaBc5ak4/KryBuOQCX
EKMPFQ39CDVQr4CyVtG2XyZtGnUEHpbAFadgP5YOpIhSrhkSInAJfL7Pp4b5dToUyeOgDQ5H63o0
cVISOxQ2EWv6O5u241OGttjvOJS2hwIxAiHc7KizljnhACawlSQvLNb9C4zsJIFFQW+OBB6O9E78
P87ObDluJcm2v9J23tGNebjW1Q9AIkcyOYikKL3AKInCHJjHr78LrOrbyiSNeU+/VJmMhwwMgQgP
972Xi46TpsoWwNHFtMY9qTdI23VoNfGd0BaDmyHq4oLI9L2AwkGquNiiCHopg58JpAK5qiuQ3pSj
O53Qy4nkdSk3Cs0lI+MhCZvx8fMq9AcaSQbUaeBgL5hN2GOnRdMma4EO0IaDRppiOmpBM3ppw9IZ
NnTVCpSUdBqHil2eNcMqknpn3eXJJbjyB3A7LgJt5CJYX8BrZ+IUJnuLvz/KUXcH9WFmjnzpnDb9
Fc+l1fpw1YkkoxBKttvPEfsPfq8qXBkA+PYQVcjQfv5Q3mtlKLAiqKKPGRlB/Lmnz6RVlSKPKnp9
4q8WVxzhi4dKy+MLotv3ZVzKQsjm7cVDAlf6/MlPekNdZM59OQQlR9VyYAEwjUMo5mjzd28I5Q8u
fx1xDlHw+ayKKI5WWegI38l6x+2icjhQ5ZAv1N8/EMQsrlT4BIhxaL24zO0/xG9F3s6aPebcUFOz
BuRW9lrMVf1gBCZO1Jm+drVUjV8+v7WPniIFDkNB5Lv0Ilh+/seg5KMHdFN27s9RNXiFPWpb3SmC
dRMV4oKi8MNvBbndYkRHufHOhCDREG1GQS98PQqfyg4pr9b3jUclT1zRiCPYqgAT10Avm6dCm2sv
y9TiElH0/dxkUv5xDWdzM1SlUBtah/sdgQcRTmXiKpIy9e8LHJZe7NCaERoAUTlbh2SLlsgTuRCf
sUhLNHLygzwxTWfnXv9BMYZwIEn76BuamksI5Y+WQB7wQvCj8TMg2tM3iilyZj1KhC8yvbuKrQoN
5RTVqAqg+bUSBeTPZ9CH44HhMdFNg1dRF63HHzMoLvHmS1kNhVbOJp9M/eAZUmque4NiXLdgeT8f
7wNPKq8QJs3SG9Vi6V1e8R8D4tAM5cnIhB/kWRnt0omRvEI1gqtpMJNjPWrtfdNQnhP0tqFv80DV
WEul2XRVvbf9sMiNfd6l6tfPr+vDmQXdDKwnMHLzHIPXCUOLAziTPg2W0+9Sh6VcAvXsfj7Kh0+b
JtuotxHOcCY/vfmoG1tOgCqqspkcQOxIxU2qDFSmOeVd10QVF9byDxYlOr2w0AJ5IkF8LoqPzKoy
eo4EPk1RnZ3ade2asqZB1gzNlxy0xt1s1UX/d+9y6XsA3Q9eDxxl9RxVOlepohO1Cr8RZfBqGUn6
hClqOpbKOO8mHUPuhdt8vza9jYinmm5ICAPPXaNRDgwgnqLCt4w2AcRr6A965pA6s2fLi9F4eyJj
ek9TS9pOsZBQ5OhhPn+371RRyzVATDVRz6KLPJdct3WvJ8kkMbFlywRlNdv7VF+cbj35dpGF6tqW
S9tLqqz7u0g5RsahwSOH88AFnM0qymhaGyQNbHK6bm+7tgp9hCiNW04DvaF6/RIi/N0sXsbDsEVb
etapd1ETO+gUTnNe0PtGTV7syCyzlcUx6scMb7Xy1Lm+1FXj3TxmxMV6vLRIQc91DlkYc4ciICpv
bCw9/egss7npI8QpMW14DkgbrCP6CevCkvBuc10GRQZvwWVCZ3vejzvuemEDgyv8rrSF6zgz3kgq
l+gEs0shykf3t2zfjLLoFd5D1yVVp0oi/NiSs8o1pLzKt2DDFNvVZrndcHBIvwse7ubzOfv2YZyo
6bhHkMJI6PlQwQadTZ2iR0iCHKj0JSxj9y3HWHJiDh3Bs2TQgKTBq30i15f4VRnaX9EjC6pNfRBe
RWixKEkg7PIj9BxfokgJbDdTKXj+L1YTrFJLjEgZ4p35l9hT6yMzKHy7LMRWIpnmozsuN7ZD7iea
p/7m82fy0ewmn4rWnnBu2YZP1+jQqdpc55Tvl0M1ecaURetRivQDzLoU9lVyyRf7NnnP3wG74WJ4
w9DA/50OWJo5ldC8Lf1g0Ek7y8F8S3ARjoeABlY31mTOrV9PkfatlVTrmMgivzXVvg7cvJ71u7JB
9P73HzmkTZZvdioHcM0yXf/Yo/u2rPpGBKVPF9zcd5qi3JJ3iXzAXMraQu1wYf3+4EtTwG/QpIKG
QLiazuItshWaCOWBR55o8bar2x/GZIa+DTFn/fnLfbfNE87hi+eYBdgNK8DZSLMeRHqoUi1JCJYb
15Rj7RVS3iXA4fu9YJk/ULh4pYu8+ex0Ew70baH3V+WnopTXKHyAS2uatLfnDOSigT6jCixtx4nh
Ep3q/WlysYkgzmUlwR4G9vP03dEB3SmsQat8jUokx+cUTYZlRasWnlXvl51u7tpi6Hw1Is7RW6e8
iaqueeaEdKnp7vu3SnNEDUG7Yih8SeeM7XTgGCmjxwAQYAdbaRzG3w6OnduhNaruwoz9cCziSg7x
JPwhPJ7eNTVHG/0zY9mV3LrZqAHdVZLZHacp9T+fQh8NhanSoZm4ggT5nK8mOqMsZtuofHlq9BVT
LNupQf6YKlVyYXV+P1mXrxDrJSxhgJXnKxGlEg2dq8OrHNO5cckKIwmNmrAMLzy9d1YS5gxMeYXH
Rzcw9oPTp4dbrBr0LqGTVD09Na35IOF+WM190viGSf/pWSP9ZC3ag0qq0guf5EfPk1sk9bEweNhw
TwdvClmbopm7HKTMWddUaHaIkeJtWs/lhaHeb7NvXQHpXM73Tyxxdp+4DpQSdUztW4nRrrNSNm8n
IidftoISXQ1nJINSm1NfyHV8+E1a1M3+e9wzG4BqVpGc0mIVBRlrwlD14S7PbWWtirJZC7pRrgAd
1rs8cRx2mLb+Muu1/SLoWX1pZf/gYXPQI0NETEgy5NxBM+shwOFU1LQA6UwPRbq8t3KsuVXtXLLK
fTB7mbJMX7jNJq/27GHnNEeIOJ/X/kRRdUW2qT0UpLe//+2vcaEvLMZRBiLvcjp7YJAq7I9V7dOz
S2zKfop8Otep7iiU8cIu9T4wwFzMiYbTGw4yltjToQrIeaFdqXwlVVb7dkaPzrDRxOvIR+XaI4Sc
C5/lhwPSAlrmHlQMx2fbcGSPCnoQq6bKBM5xwE29ylLjF2oC3AdGml34Oj6aGyyeUMXAxyBrPtsb
6cYc0QOmaGAkhJoXC0N2wRrK3sRDvfBFfDQ3DNq44jRkd4ABfPookUtbY+bQLaPmad8pAx3AVo6Z
YOr6fHZ8NA5RNecGqC0mLLHTcegPV0ZpGoLgbW3bd4L2iBHkUt+0j57bW5dMPisLg+HZIB0HWikM
htofIgdcLMWCdWh188oQfOef388HCxitvJaeFYQW3NjZQtIoRtvXY0k3OF1b2v6C2gviBo1LH4/X
sOdNr4v7v42GZNrjKyK/uGRgrfPOZbTaiso+GRpfyTm5O/VQb7Gp3JZTo1zY8D54kqwDsr20UiZ+
OscFKLgKxeCIxrcT2n4MKS3uEmzD3mBTdPv8SX4wM3iMkIGshU2AofB0ZjSL5Zv4qfEzmrncUoWy
XL01+gvz/IMvmG1NITAha+oY5709TQH0a5x15nmWTn4SFdFWUHuj1wJlP1LJ/4swCEMo6WCosiyG
5w5UNWg0JZu61i8iHN8dLWLdShAGJnk0/jPp8B8/x/8Tvha3/zygNP/1n/z7Z1FO1MOj9uyf/3Ud
/6yLpvjd/ufya//vPzv9pf+6KV/Fl7Z+fW2vX8rz//LkF/n7/xp/9dK+nPzDF23cTnfdaz3dvzYk
Ht8G4UqX//L/94f/9vr2Vx6m8vUff/0sOtEuf40Cg/jrXz/a/frHXyQ1/phLy9//1w+PLzm/d/si
XvKXd7/w+tK0//hLsqx/Z0ItVCxCRJrj2nyiw+vbj2zt34nMSZ0bhMXEjkuHMVHUbfSPv5x/J8+w
nG0XaxsxkMKH3xTd8iP+HodDcAG6Rhpicb3+9d+3fvKS/uel/Zvo8tsiFm3zj7/eIOf/c9hk2wfv
Cl6B/+HAT83rbOVd/HANjCzdr9ooQoquK19UaxowKpnVSrVH9SjRwmrXzxMK3UCozr1TmuY1zXeT
K6Qv6UrtGt1LWrknatKNTduGVePmEINWDrLsjUnOkelt2J5ljZdqEG/dN8+uHgKNxSnRWpKo5+kK
JZM4sAaO5meSad/mURAfHCdXE+rmU7wCZfKtSBpkPlMC/gPxX7QH7l+5Wgkm3S1wI1BxBbGNmnI9
JzyEUcemwnk/3ZOqHNzB7L5TOrknCKieKRwiSomF8z1A878CjZjg2RsTx6vGadxUqC4OkSNPq2Bu
2xVyKxN3flQc5T6PtwV2+XViST0eU1tdV2ORHOo8v+TfPYssl9cJjVPmJEvWb4lJztL3IhN5aHfQ
pLuB/5kJIB/bbJ5WhR2P67IM1pmFeNzq8tqN+v4JPmq6R5H3848P4F+z7M9ZdXrcXa5CBS8JCYX2
VEt5ZlkG/8gXGLhZkfelms+xd3zI8KN07txV4QEXdY0oVUufK3lWR3ht/Y/Phz7dEZehF5c2mV/K
xmRtzreMIirbtB9tUP6Ihl2pNoBiDdlvyUK+o+bzjgu4FJad7lJvQxJJkDQjFOQgsXyrf95tX0YB
OVZKs/Ygmx5Ij+e8qu8bW1wa6P1jxcpLKYLjLEs6mcHTgUTZh5hm6KitJ9hggNvNBWALTi6IN3Xo
Mqg7oduodGhNjAsp5bOM+j9v0mExgI3OfVL0Ox07YFKhO2UnSYO22LDxl75tinTR4Ft+JtcPtPEJ
8P00K0AETyJIsgsb9Ec3D5QdlwRsteUUfHoBuMNgmPc1W5kRPMtB8YKJ+znRMlrqDK03tMoa+e/D
55PpNCh4u+k3XzMVP9K+xvnXFEsDnr8ubkn9NcYujqF2maldPn4+yvv5Q96cxRxoIs1LWYNP76wb
dY4qlsMpNI0j0Ky0G6EwgTQt1eML8e8Hr5Gx4PpRFYF1yUd6OpaFRjmtGqPmNeqHrrIeK8V4lSIU
LrEsIwrkzI/eAA6rkuFHbr5+fqdvL+l0vSbvQ+DDdkj3EVjtp8M3+kxmV2P4VlN/1WlxJY/1d0tu
v8MXx+aRr4syDFycZasksr7IkvN9SBySrrNKr4zR2FShE3udjeAptb59fm0fvIWTSzub4DQUi8hj
c2kAV/aqcG6x9/3g1Ww/H+aDFZpHQG1mQRFy9D43y5tSbuM7p3c2CtQvVtts7EJ7yrS6dm36BjZS
so7k6Noe8I6pKb1rh9G2L3xK76c1l8DeQK8owpJ3LQjipG2TohuZBHCAfEsv6a5QatWFOz2NdZeP
ZxmFsIKzo0op7GwTkFEI54PcM0piPYaT9YAJ62lpaFGPjf/5Q32/6C96HegjjLokcc9Oqgm1PRne
J2a4uawBB1rPcTE1yPUifdMbyKhjG5v052N+dHtkpgnowGXoyvnp38EIbI5JU/t62T2EoHddM6p/
tLq17yPt1+djffTZcgQmwWgZjPSOwlNJ5qwGE26kbEqyVY5wxDNs1BQhJgoPofKwQVTfIxm1n4sQ
hW9Vqhfe5ofzFgDfWzoVkqF29n10Q4C/ckms1KZ+TZsR5RCjIkODPK/GqXudeC1XikJKAqfphrj1
Pu4BIVx4Dst59nz9gJ7B+r9Q7BFJna4f2CQLlJ3kkIyxeObMeD8p6vWktA+lUj4R2t2yd81uZfzW
0eNpY0HY/h9n0fOfcY2yrE/vxqfOSfmJFBaz+nT8HldiF2I980FNcH7rpSsnlYtNGiSRD8F0jbfK
79M4XQOFktzRaQNsmJoRrfD++m0LTFtgCU91K4EHL6VbdGDyqi6EvPr8Qt9PTmoM6DeISLjId5li
2RYW8k6M0OWgP2LRpU2EY29wkw1ogaVLTdvfL51sJQsdhwQOc/Td2XlQza5N6JHmGE3/izYDXwyt
0H730qXw9k19cvr8+cgZDNmWwbH2XFSVJGjwxlSXfaVSd1JWPpMJ071JNLdjSEiLYgPCUT1h/8/F
fgxVZ0UPsmFb5tmqk8mSCUsr3CSCFiJS63tr2v22HfTQLUWubluDYEKJYFn3vB89y23XUIEFlO2E
bLnTPUsef4atuEA9PX9XC/WGAxiv6i1kPmfCDDT5Mcuomv2OA5RvGLl9N4bYBG2KU6t4EJfW5fPV
/5/jUT7g5MlBUl5+/kdwHuWIc+WynslBzNOhSGTjDle0eWEGni/JyygQysgcgmhaYtbTUTI9hswv
57OvBnO2msvoxzzG31u9vGpy2Xfa+VI3gvNPkwEhBcJaIqjBhHZOYkOoFNEykKyKGlrhM729VEzD
1YtaKz+VLAUk0GOESgpMbJ9/amfdmkjxLR8ayaklSFw6up3dKbBANDy2PfoZqRW3ZBdSC+0haC18
ZEOj7VXY8omRPNrz74jCuJDjG9MWVwER0FzkzyR6E7d3okslx/OPksvioMAaRQpyyXguS+kfr3kU
YdvgZJx8vGg0oBxDfVcGoeM55VTuLjyCD6YUTaDeDkCk0IAMno6VQhfC3xqPrIFh5tWzCL1QKwFb
qDMQD1iKMwWfFf0oX4whWE/wgz0OnZKnF/qa6YFOYIh/fH5NH0wHG77/cjlA6unNfHpJXaVHjJWO
ftKY7bohFgGJ2eCKs+YXzHDPALxiL4wp5n8+7rutGvIgmyQnQbh88nJoOB2YnA3r+ZgM2GHT35k5
pzSzsfI0XzmjiH0MOPPVILriYGYaiYckxQVa5VX76/PLeKuS/blSLpeBwBL9GqlGKr9nr6Sj00gP
Fqj39WzQfhll8A0z1s0gq90msNpXcBXmQ09sE7qN4oT3dVJO2yzD1KY60Z1k17s0s+yrrk+L7Vgv
rm4rDIUrpKI+IPCv18hTijtLqqObcpaMXUrLk50j5sEv5Ex8M/LK2KL6lL+35axuAr1wNl3UdRz4
RbWuLFBGzSi7+VTmSx/K/FgMYlOh9/fUqcpx+gl1N+IYEuTX9nRW0Ei2KeN9mxdcZKevHDBka6Gq
T9WgjfdIM6mnD2m/Vc3GIKWPVD/us+Imx+2yIQmPJoXq74pglH7Z4TCQG08r/dgCBcfqK9f2YRyU
9DG1sGZuSqvVLvUX+GBW8CYInzjzkPJ7t0hIEzYSo3MGH/fHgxHqjzzUH4VVfqegA2plwFUyN/iX
ND+cpAvZmPcbDLsyXFrkzqyP5J1PZ+RcJTa6s7r3QfQZv+ysCh5VBUtvPstPRu2MF4Lxtzr+6dRj
vEWYRRUZZ/X5CSePZ+zlZoa4wAqDp07BtZTHlrHKLTn4GfeqSdlqpF2fCmPj3hyC4WsmaclDlNXW
IUQ39run2+QqT0bp0OYNnbykLIY4iRUgRuu1rGapPI338gTS0xFV7LUWf0g2GnlTaoVy1Jsu3nz+
Ob1fTVBtLLRItKrIjsyzjxrf2kSdY+BrqkN4X2Ud30Kltm+gQTN3zCjY2f0Y+q1qZeqlmJdXxAs6
e6AkPdi9uALEouffMkqqNgwC0hBBlIh4nSa4w0Bz5zu1sFsAQaVZfqPM1JhuH47Wri4xp9G/Rcpv
AiMXv0Y7jr+GAvj4ABhshxF7vJ2DpUPZnHb6ISmL6dkGx7NTy/531o3KMYns5kC76exoDwonpwoh
oe729C3Ztl0+9rggpuJ2rIxvQlGOyKOVraoWELtswGTRkD/OTv6iQZPmu2uLnYYf52tt5db3CSAq
gKYiuxZwi3ZZUFvb0lCr2zZTLY+IxbnvJ708Drra2EtTWPTzJbWtneRkNR3FE/WhkK2iWPWS5s/s
t1thdOU3/M7KJsG07WUYm11NoFdyY7aZ5ygvhkfyNo6P9pJSbTAVsVdWSYgXCc+s45eazIMAW1Rc
ActrFs8//w6KvjgEyQD6CG830t+0k16Is5UHkDHGi0G1vPIkJ2XXVhrku0mrlN+oYCZ0dB3GuxRL
8prmsfNObqX4Jgvs6U7poW71pURTkUa1yJMnibKK0ES/RFiIBlfSehlKFS3hDb8U7QIUqER1rEOy
yeu0EoEXTcl4Da+iWBkARap1UkZZ7AWSpJqbKWh5FubQPOS0E8XcE8rlt7nPynVT5bRPVfDbHZVY
Ka+bbgzctI7Fd1urooMRRSgfipAux7iCXRuKmNvjRUwgsaVp4pZklL8RyxiqS+YU2zvy3W02R5Yv
7LDzJ62o9rCLkq0aV+kvOey722myTW9KQeLNdBk9ZvmY7CeAJxsriSG5iTnBSphoXiPnTLVJo51F
qVxHgSx1OJFTpEm9Y8KPaWz6f2eR8QpgpWwIJGRMqTMnXpRgLWmuTWxMtu6ZKshkNIiVtptqDsVY
DnpqFSpgFWJ3LQthath2tZWh9PlJGkke7ZXjTWoG2s7Oq3ij23F3lCf6hUVJaG8BJc/3Mv09ai/u
HRzM4ZBN+9mawjvLJGiZjdK5SulvRno9/kKDcuWqMkqxwdstP9WOJg6xWRp+MUz4LuqFpiQDAdqP
dVqtKmE6TymCyvVY29b3uDOr7UwfrcrTZ8i6YzrlX+NOzGyvYroOpH70VFVqbVfOHXWhnmEAny1f
meyO1jumxEemxPcJXJy9XljO09T3jo97bryHkqMJdy7s6hqrHEgkfEGoISyeSKscWxHCGiMfRpvn
Ce1HM+yLVEE1W9S2N4a2sjKxhW2aGHSYW0NUM13KwdK+pTh6NMyk/sJn8q2zam1l2qh9Jc4UG9zP
1g6jkrOX7VjaYi+MV7MhWQ9x2kK7CwPneVSS8X6M1Pknrs2I5WoAUsuiCdOra647uWxXgvZbxynP
zGvLCvrruputHyq7wE9HSLw6LObPpZGqm7d3ilkRXNvY6McgHgvOcVAlDkrpROPWAlazgmLF0W+K
+/Y60AeqVTFc+geFCsH9JGzIMqbqeHEsVwe7DKcbKUXdqDXjbZer4z0QvfgQjEmx7knsr1UrmHxJ
tSX4cI7pjVhiDhWn4X2aJy+DSZ8wF+2Q5OGb1baZadyZecNmVNaOr8ZmchtzRL0VMG4al1yjjId2
luabtpghdOFCxZqpFASLSQqNGFF6CjjR6LRrMzYw/5vZ8CikyjeLef4SD4lytBLmL0PU5E3R2JpJ
Kmuruq41zXvbBdtWUO7quz7gQBKrxeAH7LXfMovfFVAXv6ldnRzoAGb+GkbMrm01FAfNKuNNbg8O
0k4IecCxIE17Aw/iuZB1rlEZe3E0im5bt0G/r7JmV0Z2eNM7CBdFaVR7KOLlMU4z+04CIbASU1fd
A3WZv8/wx7+akz7dCSf6IoZCejVnS2ftiQ2PHJpy1CaZ5q5JL7xkmrtbKwDfuZNCpZuuSxEnblc2
CcQCvJHWTZkkUCtnFNn3JFPK/Zyn6tqcbH6ZOp312Fv9GPsjrEB1JbqwH7dC1LgnEY07a6sF3sQT
HgyOiIpQVmRpE6gqWim5aHzNftOZobWO0hEPZ0V5Fxdg1c87WFjlOiiFuAM/BsbSrszCq5P6MRvl
wYvq2rzBNFu8Joo0fs0iugOJDj7pulfG4Ksm6VFFU9IiWg9Nv7Tmwvnnmb1kYpyHu7RunDoFdxm1
DmZg+dfcFRYNN9t1mxqzq/UVVLQ0MK6bZEy+OrLINnFgJSYSa/oZsMsMtyTH++9WKqUvqZzHD0U5
0nhRaEYK5WVQ27U6quCPolqav0l6L6qVnrZ26fHn860Rzqw3crYbHC27oz5a/J6FlnoKfBIFE2o3
PJqjNt3CdSUrEg4jaDADXoIKXWivREm1DrGIHnqTmkxabubcGvyR48kL4Kf22Bva+BgETjmvR0WK
jkD0tFdZjn+UVm/dhK1R/5LKjDixy3rjEVO0DVBMn8ZbHCJENWlpW4/zDIAFfJJ8LMsk3TlJp5J4
bMcHzkEAI8s0O7ClZt+6WXa8ni5GADNAK/HRefjcv8hpf+C808BJkhTPacJDVid3ptGj5O8r50oa
+VhBXmo7so625psBB5yN0kqUucuBGNQYxf0kZ+pGVoZ2FVGB/D4uXdCerGb+NsU63lQ2aQFnEiSr
5+g9L6gp+DqjyNlPo7oPCfu3+VhXHDk482zq2bjNBkkELiYVDjCRWrHLaY3GEqxrNVu7Jagj8Ezs
8XYYgqh036Igp8Nj30cl3fH6JkXSGufVFuTr3uYarwlXmlsW0sy1WuspN5Y4ps6cA42EMldO+rsB
ENCarTuha9V8kOF0rloIDA+QRD0jl5uN1RFSS1mvrPsI98hAy+splgqXYx4NtlTrqwgwwkXUpjrJ
UtiQ1d8Bc2prGGJ2SyBuCPMtf6HmrssIDZwdCDAaxfBsJp20zRqat41DyYCwAZ54Qil4DfBHqYBf
R7Pw8Fg5FdG17exSox/pj6o2N+1irOuWpFFdRdBGzTzeN1nIClQH05MsZ2gJLT6VAhPKsAjxlEEu
Vh18NDccAX9Yo53uAEJvqi4BIdMMBfDLbVyO00oPkwc+5sxLw/mYlsL2HBnMQTNpt60J0CmtwGzC
NR7JJY5ysRunuFvjkhA36VBOt+pcNvm6rsvoOCmsoAYFw7saZc9mxkp4nKfkhr0NjApPhgh2It7I
a8LRwQRbHltm7jksdHfG2FFLzXLjKgF0cj9ooXMFTeFnAJHukGUksFZmZ9pX4/IDuW6TcHHUZ7CI
aMsbSbruRnFj+w19aracgTrX6qtxHw2jQT4s7B75O4eer2vfU21bsvZK+xLmL/CLjbXcpsMKQmey
79KJiEwLok2lZ7SKq4LkSu0MkxWr5B2GQeXHQX4cDaEcJZRvbkKMIXWq2AZNMK6jBtRPgI2RXx9+
AgbCPWdAKY7oMLMyCAZ38pBqjxKExytwEdN9HyvxTmtT+TbsgmrTqzKHHDSxkrlS5GHMVxRMR5ZP
ZbqyZhX6Za1Pj+ZQAnZ1iuReT5BNkT3RgY32KsAkuRDGtRai5AKdDIyMtvDM+pmDG+RcqzpQI8HF
6EyTZrk1RJTZ7WYlmTxFyOkaiXPkhxo0aez/jgGvU5tfQWyWAy3UHYCCcxj0xOlVi0o4iDSmDp1k
vydWFn7ppbTctck40lYjgK61ImXR3zUl51wvkefhWLXBcKSz8biuVCgabjgFLFNFPecPHezsqwwj
Gdv9bBIAQEsmZ0QOE33Nil6yJWQKXr2c6+M9VCbjZezz31JSGfqaTJbGS5drkEmyJWVkQUqs6epU
ZpuBtuD49kdpH8KUXSv0TLqPM7ODVqE436LcFF9zwHMuNeF4Uyx7vhIJwpcs5qHOMDNNt7XgPsI7
JEZmF9xJTRneyKZoCbHneNsUGJTAuZb+CKvziCnLE73huFMrjy6JGHuTSHbs9dSCpnae/HyqyrXi
SHbgNW0a+EOsWVuMLa1v0pTz58T0Wskh7Y8DW7LWBlEjtf12gqtcBZN0a+Rhs+GMUF69iWlavVZ8
fIswDJSgkF+KsTBXZm0r+yBpSypjke2V5LldDjj2uoG4DesSpRIctlUzGAR12hit5CQYXmQUoetM
5eUUg7mvnOlIaU95mkvplyWS8KkftPhH38ryegYQ9bOTcuQdYHhST2/F/ZB14R6wdHQ1ST1ru27I
KxxxmmvoA8CSQTjKFwcO8eiVM0Q2abmkxiTR02dXNlgg4MxaDYTH6QMs4X111dvqZtCI6dq2lLZV
iURcqFa3l8leb0bDCfbKrGXwGGE3KyKQV6Fd8rHWVJxUOL2HjsXKHaEVeaBhnWsS9LPqRZjw1oKk
69aAq9O7RAwW9ZAiaNlfq7B9UKd5YfEUygCFCKeGnw7ZpiYlcu3IZGhrzdi/QWZnrSa8DbWOp6gV
+m4Yuxr0xYQvGnvCV2DKw64spUr1giZj/ora8MmwiYOUO+x3tbrqowewPtEecFIBEzEiYAzwFZE7
Zz91e7smuoP8IbLkIRziYBcocrgSpCTIQExfwiY291MP/jHG8TUtOeRuF2hKvxZQCbwcjNo6lVmS
nKwA0SPLM7BRQuoNmYECAAnzPEmGNJBdG5X/RMKePSppFOuqTttjN3JcZNsBc6T1P0Mq9R4R9DdH
bcbjlJkkoxDs3YZ6IDwyI7pbmJnp9UFw5VgIzsy2GQDrJY5Pj+/dPMNFlXTpeayTXWNGr0LJM2/Q
l0PcUKirdmFNj7OJk0PvnQ3d23Z610XeEFTzQy/4ZS1KZq8dFXkHi8xPZIpXnFU8aHP9qhgwoPfS
NPPF0iMJu6O0LuR5TX4fdhWlCijtMSzzMR2uoD6FnqqDrArsIFllwfQAmFysZCtNfVkyrWtFSw2P
HuxXmkhjP42ZCkakTL49yZROEBOLpAUIEmYAEyGjYFFwmGIt8e64UU35kZfwAuz4iQf1BPZlO+j1
ZhrNw9Dl1XXFjqz7fR2WFW1v7SZAMac5hCjzBOGksybh0cxzvAVA1uwVlSBonkHmsFIObqUbku3G
Wjbd2nM93ulxNZZu2QvpXjeA7lUQlo82J/rX2DENT1bE15kaZeHqKcBJ+Obt2mmk0Z90cORBHHSb
ZHT0n3xPjpssy/7EZDngfVNbtyRZ5IWcLYVwWnR75m2QgRmulV772ivagz2DZR3yvDwaiPpcVF5f
Y/jUK8uZUvReynwQUGn9kre5jaGrAWHUOJk5fUMkpA1epoSc52PN+a4282MGvdTPOLWziyYkWqbk
F8kJ4O1O/KiOUocYM+qhaLe/uiBZs9ox5XQO16Q31VtD7VU/Thz5OrJ0+06zO/sYR0qxUsou2aKN
A5gqKbuUU/JxyXpHrgCOwP6QxU/BNBVs36lxbKNWvc7KMDtCWkEvWcHCH7RnG6KPpwlihwAXwrU5
1jkf12BuYeDoz0C9xi1GBDBVyx8nNEBY2I4/nEEq74tkpGoAINUPZmXek2amfmBqZMuAmZZrs6ua
LYrl/ChVSXANrsr5YRW1gok0LhzZ5QGQTcsQFNTQGoXEThHJZvzYkuTBQ22PgfrTmC02qEwxsT1x
QNaOvawTEIdhuCrlLnqxyIkcKr6JO4t3cAiHShwEniJ7hfm7eXXM/8vdeS3HrWXZ9lfuD+AEvHkF
kEhP76QXBEWK8N7j6+8AdaovmTylLPVT962oUFQURSWA3NhmrTnHnEI+LoxpS0zAZfN4Ci4Noxwu
NNbk1zGOhduyVpI3v8ymw5gG5bcmU5KbthV7CdMTFS2jomE/DRokKSjbNPzBDSUUa1ZKEDJ4ikBz
lboyeRXl+imQm+mOpNYaqF3S3zezWlzz7bai03ZRuPF9Nj6YSGPw6jBWaNWX+7yI4Y5x3hlttj76
3gdrxvm8VZ1OG4faUcJihrxqdMcWPi8dtLrbxtWYUneMkW41qulNmDKRBfbthZXogNaxbFx1vpDd
wmevN3Wksasxk4B2aRXLAS0IzkfjTSTlo+/BmaPQnki19hwAgGStSKgq9dnI19SxZYj3csv0IptG
+sOqWadmYyhje9Q0667SQ83Bols6c5qpD/mkBI8CWxujmKyVmVSFbFOcIzK+qorSnkaWiQwEu1O2
hvIQ4Z5Zt8YY3DLH31DRc0SVIzEtf7YmtwnVRzZqmlfp1XpU6sWmZW6DiAXMNGvbkMhzkCSGSWel
39uM4kNTjAZNCOFNSVCViWFJhTtT7Hnu1BVl7Q34KOo4UZ67ghlQ9DV558CLPcCH2fLqdi812CUb
3G7jQlfuAOcVN2VRURH0BQoDYaTtEm7dNiZNO9SSUKxDwypgkaStCzGk3YZUsbF9FP5PchVUp9Uy
2VNnDZzcKFkOtk/F7djo6X3IxmSw+n2UF+VhEYBuqdcLjhDIBEfNPWBPtc8yJ7Ty1An5vZ1SIbHg
0VHpowTb3HZYBkmyyfpjGTBRyKIv3SVdZ63ETtFXMDXykF0ulEWpMeFH6o0o2IhWdQbTaF5XlLUO
7wfuKcyH+yDMpYOiBCCxmri1CUsPNyakYpbdwdxHjb6DPEBEvAKS2mypWVVo29dyIXe3kipl616d
ehAW7AptBNDxWulTa6MO3biSlbb8FteF8ZzHUfJUS23zQF0N8uYQTUHsEnhQ7LN+bF7BYRb7nKba
dgQJeTGx4zlUs15eWUESr/MpuCJPPXaVfAofft/rkZdmzud2yyIh4xZ0A9bSF+rUQDMqCUW5Wklq
rDrkKLDeSdZ9DndRScvL3JfKW42ruqfn8pPliU2LnIlAJAYl1Z71ZTs9BKa+NiqO+qmY3ktDXOya
AvB7AuGe+ppmnbnmd5jE6TXDD8Eio9PwpeH9ucenUmHyByVBvVnE6j1BBpYTjkrIIaBMiKBAqNUs
M47cFa+hwovU0DTYx1mjHmEZgI2VEX2yOarPKAO+9s00AyW2hCGP46AknbQeFTGvgtkIqhX4Q69B
aUI/6trngGnnVai6KvRlu2qEc8iqd9fCyeNA4IJHYulCwpk/6f4b2syIbrH/zoWU7iAgwZ3Vxx4Y
XWjcYSp/Rhl/P6Endsw6hqa1kAUBWyR2W5n5VTqXZBlx0KL0kBxpRJoXQ6QWW6OaCDsQ6LZlswyk
CtQpTapaopkwSqNLs+OtRnxrU9GGoRyVTANiIL/4dXVB4kJmS6W0ysPBWmczsj0IcMjH5jx7ESZc
A0aayDvdyhLWhbng2K3rd5Rjwq3Yz/23mhgOsHhZtyazR8E9KaXsZrJvJtaDwO5jSX+ZeXdsXr1i
r87B9PP3L8UX+R8p04usX8VYqUMBO1Xuwh9EMUrsxIpM1ckd6mlNdJ4Fg1JOYNvpVIMq3QjvOlOI
mG6AlUkLZjImx+JMP/SL1gRhhQx8A5EPLRzDPPlqe35SAuYvVu2k6Ne6H5j0KpTh6v1+/8jNdFdk
/PfUoPTJ2PSfGZ7WP4vFKtSc/lP/A71Oiz3pvxSRX6xO3nNd/Pw/2yZ9zl+bj46n5df+Njzpf8lU
I0zEv7iXUEoiDPvb72T8hXd1MSuigCDhbSE9/W130uW/mGZxRjDIMGaybv+X3UmX+BGvMYZDBFYL
FOJP7E7vE86HiUHlJUY6yghCDIEuSF5UUx9UUXGRh5La5aoTGVFz3cSWtKWlf+czWaz6fvK3cIMw
vHYzbE9G+hq9TnTBbkzeRTHscKlm21Tq4W0gJoQ5RSENcmI3afkk16Nk/BqEjKB/Nme9a2pPr5bn
guyXl0n/JQz4cLWDWfpxIaCKGX2pefChbRh0z2vzjg6PDppcLZd6ESAngn6hn6n0WsIeyw2Fm1ja
kp/TNCscB5kXh4q5UUiXIpEibQvgNV3MCS+al1PQJPwkFpoDDykgF3FF+lk5LfsukL3zdajLZFQV
s3YLFJQAMNWiLEYcU0YcgSD7rw0r3eJ2tn62vj/ehMiwYxIRheQKKrnoRKlRyk4OnfK7lSyN6A/D
7+rXo/idIJfvUyMrFC2uufjlMA9//j7bIZ1VxEaEmxXgwElXOYRJ0R96itzNJhzgcYdlZCg29S1l
GwWs01hkwuGmLI1FPs223Jn5CzhYppDJWS/l66gi/Y96v0bdW1WqM1fMeP20u1iuGDkeF6spooF3
7eSKoU82ZoMW1KkVkgna3E+3YqEt3GgT+SA783AnyqV/H2mB1kIJ8YMNBaY31S9axanCSaqdOK2P
BgI24m6CyqBnpYgUwSulffCzsqQu7yM8pBnZhDd92YzXZF10I7K8ie4Z5u3SwedDLNegjPH3OSZo
kuSOFH2yLGFc19qBYBQGTPhKOTLpnbhXNdIJBirj3dROqduMY3k9Dy16FKHkZGcIUzISEhPeGfng
P3WKFDvARrObNjLK507kNmJtJmtvtspuk49BCIM7M4VvCB/qzSSZzWuDZdomoCTk4ousRm87Q+FF
CiNcESdWXhbZlEa21UrR9e8H0DJRfdzsvX8dRHbimaPJx4t2spwIpM7VKA8kB0RKtK4NP8pt2mo1
Wz3Tj2gf1eQXD8Rc2EKum6tcCugfdp16Aw8p1RxB0JfNNGfhur+KjBgFL+plCa5uQJ8jRWJxScyU
hW9IaUM0vUMQH62pBFVVzX4drgapnI6dX2xKVO2DjXSHL0lU2ZiMTUfnVeoPk98gDdCQvfFLQstC
OxFxHJIs85znQveQ9sWMQiQpTMiEQXjM0fUS1qYn8W2r6+TJjTgHHIVKJ/awPqBqOQYTCkx1ECir
k94ilSrHNxNpDEG1irhSxIZWI7KWvQC1+EgqGx0AOZXLi1kYRdQZQ7grENEhshvbNHHnVK0OYcZf
cDoyj64iWb8UGnOk+5l34aZKrmW2SuRlzaEnUp2iUewbtIIzrSE/Qgtva3NcTImRsBeLoMtoOpaX
8WjE3/QqHQ9qpqQ38myZ5/gNy1f7eXblRIpEFPMpqBE6/fz8w+yayjMpglJLhS9lcEVTTawgxveL
CkvLeh4UnfYD8PcC6sYZNujpdv191NHBYo8K1ZEdy6Ke/vDRcM9NSMsUFxu5LEhqKMdvMSLOfa3J
+8bs0y2BHNVa06gyUXBwUpjZVPi78ChYlUrECkNlaMT8jMnv1Ay8XJZOfALwAk4+KEeXvdeHy5JG
tRjNFIcCidYKHC+jX8dlQ5BlZGDgRA7lKaWiOxK1ZdQKlmkbQpDeBxSRnSIkhUxHw7Tual9x5QCS
CCVm3SGROziQzzFmdporL2wPKgcH2nhmXn0XwZ18m+wM2ViwV7Bo5Z28yFOnkh8ZktfiC2p80Cnr
jEv5aqI3lZDN4ONmdxANWE9imgmtg/D2MinLNyI2fdlOKLVxjh86hP8ppmz+zDLxUl0gPqRElAF8
KDm6mMSq2oFHk0N3GFhhbD8nQx0nEEKoaG4uyFCsiKaYkBnzHB/hhNNbsgZpNRQSuQsR/Yh9UU/T
q4wUlWRKcjL2TS1c0oS4nPUaYwbGh+hObnWwa2Ji1ZcZ7/W3QZLQTEVxOR67OWWhz7pxr8Sqf6Ol
6XiR5REjV5yIjKD6QSNP2hOTQgCYMFjmHsSWGqMiKiOvQXy8qRNmKhVi85PcmuFt6sfSUxZJmHEj
GUuwg9VIuaF4WjhGrSHRmyf9ILbRfaVn7bMxpZYr0Rpy/fd1g7JSODu/n5JPTTbLKFxcYzpbfKir
eOU+j8IuVvMEbSnpa1T/7xDHqeRQUc6pczSlTWs0i1aWBCqW0X2FnduTRLg4tG+rddR1hZdmIhlz
EkY6zpgEvahEaKYkQZTldI7xqJzUCt6vFes853+AbYuf4vO1NhTWYOmLLB99ljxWlWLuBcItlEDF
jxrrusdoUtaEVuDIDvUAEWv1reqTYWeZQ7yWoTkx3lQFAQcRALkuyVsy9qo9hCxyNgK6dgQ13VfT
rLmNgZ6kmaX6pgxjYWXVtoaku4gJwtCpKRhdtgEofC6w+OtMpS7nPQPYIvZUTDcnhQUhomAPDYob
lBL5qigl0ymKeXgkmMs61FmCGK2oRpYsFzR8byG60XUkIlCxyO/s9FeRZe3cu356GIX6x1l0sQFh
oMTBcrqLL83Mz0U9kyhpqfGVauT9SpjqzpEMQmJNKd1EdW7ZmOF0UN5s+HdjN1hnhP4n/orlGlAS
YUcC88N0c1piiHBRjhWucKcshxctUvUNYkHJI8pkPjMtK1/2KHwUgANOATJHKg4unwfZ2IAvoI4k
0c4Y06s+Q+jHjbH/Jl9mLVPW/R7N7LgdeAflVSPnzffCUIIH+Jl0yXxUP3avacJeJn6Rdq+VSj8S
FFzW3AZ0zykO6TRioKTBgJ3XMQnHuU0WHlW2jDnziFw7p/vXqKVdTxYNsKSon3MyXBAfiFG1MwJr
NFeqEp/BLmonsvXlAeMqg0JJIQ5Dzyl+iEMcWIa8Ep2BXY+bj1PmIG/PD/h8ZqITVHU1BMZwUxep
uZ0R9LZ2M6iXRQ/e1m2Cir+uxfURPwM11NzMp9sKi0pg65Mk/KCv2JD0TN4WLNi7rM6bxk7LHtfV
lJn1c4VP+YF9g+b1QlC0NgYiNtta39kDVEtpFQ9UeZbsS1dFbOjE5EFdKtlcvg6Ee7+KVhZ9Cwo4
ACnImr0CpfHH0KrsqkuLQnFSyahbhYLYSZJ+CjJ2w2QrzS2czyw3yHuWzW+Z3KdPJcGqZD8U95zS
emldhk1BHz7mk0R/pYWNHP0a0n9U9PjPKhr/2xAuC8Hu35c11tGP+jltn+uPJY3lV/4uaWh/gc55
x1OJhsZruLyAf9c0+BF7aCz18NPwMBki8+PfRQ1F/4ujHpMUcjFlMWPxWv/NcFl+xJGV6jIyfYz/
cJtOXKi/yDr/XCaQ+C1mgA+bH0xvKra3BaClL3iGUzOyPwdhDIbwTZLscItQ8S67kZ6Wc35LWLRd
uvrqNdllu9CZD2R9V3axHta4T/fWfvqpHfrXdsvEcZHfpVvhMn2NXyVX26R3c7gyXoaHlhrtc7MS
nXw7OdXK2shOuQ027EP387Z/DYn9lO3KIabLra6rnf4cXqlvIE+O2kF+JvOySzcSateH+q49NDvB
oyZxSYPEy112ttvkQb4uD6hTr+Ot4hU3siOv0iv6UtdI+ApCNu+yVbRRA8fy8svierhHe8hPmuv5
YK7HQ/fQbqsb4VJ5kXeqg7Zy3R70dXJBm2jtu+2G/vYOKaejv8VXxY6rvFD2xsZ/yG6WAJoX8w1l
GyVEOq3BpkPlnNoVmsrGNXfVjvxvmNH1peVpG/E+GC+rXWld/eiO0Q5R9y64CK+mnXU5PfAID9zD
m7zKPX8729FOd8SVts8vDduwSy+9ZR+z5e11Qqdx7oj4WuFrOIg75RC6vSN61JHu/F3uJavCUd3W
ztbDz9z36m4VPmGk2kme5XFA33RHH3EZs8fe/25skjVZxKk7Xi9JlJrtexHeAlppTqRjkQGStOHE
UOGI/ZFKe4X28V7bdo7u5B7bR65rBLHuZI75rb2dIPLR29Zt7Wk+ZJvoutxXawyz8bbaaK7uxNwX
HE0eS7wNt4aXbYp1sJd3+V3zXbjIjuYVn/BoeRJ9thU168k2eezJOlrrrnGjbGACxa+4D4XHZN9f
DmvzbTrWrd0/WjcEbT4q+/a2vkRlLoVrPBequLG4UM0WNuJF5Ekr0S3XLO9e92zupl2bO9DhVtle
uhRuGZ+9s8jxomxjeJJdHPl9N3Jkm3TCfco+2jP4RtapSyPXluzqmoM6QtzWVi54aFnu6O64CUkE
hOlzR/sTQoGQeSI2kUPvDQ51++yH5o5utcaZEDvB8SpzbNUpbmKPE75nbNJXr70LWFke5NzlfD/Q
ad5951gX2uaKHFmHguJKcHqSY9bV9+yITMBDORHYbPKRoPG+MYxEZ9xC51IlcivpE+WH5Zhu150n
6U/o7HmT31hH7Ml6S/39Yu/RCM/djMqxta9eGo9sMwyoe9U2HNtvXHo9yn1/Pd1q9xlH+xxpw57/
TyPXeHKK1GleOje0x3vSrSSHHCh6ls4ko0ZGTHIg3z5nqSN9KdeoGNiDtcMY3U4b8QUehhMxdsWV
v1Yh+TxXu/kxJ+TU2gWrypU4Ye38l+KuuwKVTzQEGUHOuKu2+SoxntNddKndVW/UBzaTcetfGMxL
rTft8oO6bj1F/Knd0ymCIHPZ3ZZubjiS4gH2Pk428d7zUXtQPTQVTurqo50wHXkFm2wCEWMKWGxP
ItVF1WDHGIDCLT5UsDBactTnO7U03H6t3NU7XmFbvxdlB4VkX1z3vWu0PQFeaIHs+Fhcqa8mIYir
0SO/XN5VkReOWyM9ps/RrbDV15bsoXek+/wmuOQpVqvHAkmRzdEuuRZWvNRb8tq1BrrJM89XfGrQ
5amPumv5TvazrB8FXEhusi4n+p2xPW9UHUPoUUlX+Y9BIMFwYxDCQ2xPvee03HyjTGYjtb1Bae4G
WDLCvSKxbcNPQlgeNV6XIK5EeqSQ4iTF95BKDplVA/KeFz9KPcVTbrt5k4VXIwrufievkgcardI3
dW/Ix/y+yrbZY/cYIUpDSWFuSHpA6zOsRYIHdOe7QQOT8OyHJPR0/aFFHyk+kopXbIbQFltHjFYN
UVO5Oz91KGPnNa30ZDtZzzzr6VZJ+AeH2+HWeGBMOTmj+6K9EXunQRGl2/WuvU7cW2MraQ6FhZyk
Em8aXkPzEFgEWrnDY/MoXoua3XuivOoEj6TOdSc4G1Rn+b1wZd40m1cLN42diW6K+PsoqM/GEXGg
0z1Vl+RY242n+cNRCm5yT7mkkjZqdv7d6O67DEp8ZSBaiklDFpzxJXYmNBt2ZhtbjIlO60Y3mHcR
gE+OcYxdCmThHf/OE53369AAGzZ4vBySK4Q70J/lUbaO+o/M5p9141VvpazAzBt20HKee1SW9M11
pfcrqVoVk02hySQIEwdr52QVKl1XeEh1O/tmqaRD0kc+Rk9i/iRd1u13AgON1umCQ/OmtKNdlS9a
fW9dasm+22XWQRXXbrXqbF6qzkWxdt+vVsNL1qz0GIyBgyCjstXHYH7tj1KKuKkkE4uJclUeCYll
cieQxR7xA60TfnCNpjmWSWFLdBs/zBUrVm7rL41pz2b+oEaqpyfZo4C578hJPLn1Y4cYN6tf5WtE
WiiHt4NL3uAP88bEmcKjaI/4FRrkcj/4oz2mu+ngX2pO5lY/SIXb8lF8qaWDe+dgLtgqpvpyq7O6
qN/DbfejrGyEjD+Uq2Gj7vEeouAdESpeFQcTF9XToF1JG93tXNnjXgdCQT1jXPM/OPCLlDjsd7U8
FuFww1ilJB6hiB42mgljaV2V2zjawS3pCpgPjwPNg1ckhLU7ztSyV3m289HzIAY11rtwxyBjNPdH
FTsOHpRN5D6bmxBlTuHppode1G+vxGKXDsQ/uq9ijWbll/n0j7bl/0Ev8n9Rl/H3QMU1UMe8+Tl9
2o1TWPl7Ny6zrQadCawTghFUHIO67d+7cZkOIyZr/iMRusHJnN/6ezeuWn9xgtaxH7Hd1j61GPkR
QBuRfiW1T2XpCf7JZvz0sG5AClNVOjsqXSkdAMbnwzo9hnZE8sAAqUNsF4KfPAi4Di6MQgj3HeEF
bhtphuMHJanSYtPsag66dqFFxpkCxSlsi1s1OHTwB49kofCd1KZaP8tjU85HVuekiNw++u7rSnTA
ZtW/IbhmzjPl8Ls5aSGFTmTYdscpaF1rQ/CtbQSNfePUatcqerJN2/eoZCsds6FQTvOZo/5S7f5w
elkudOG6kbaDV4na80nZudcbBfEKj6zqu9gTEN6vawoLbL8XZLyTmX55pqRyemB6/0hs3ItgxqCG
dCpMoe2D01Wmo4IduMvmEBJPEd4KErIoUZ9Q8etIPQS/e4oSnVRoytk2c7BiN2ZEurU5lXY3JOh8
Eq1234+ef/S2/396COdV+M0hHCDsC6qUX0jWhbtq8fd/vfPywkNdQgMgivFlEafzr1desv7iC1T5
ChEOAMeyOBn/642X/kL6ihIBZiEa9/ej+b/O3+pfC8mKH9H7ocxMBMefvPKfi8DURmlxc9KHCgUO
GSbySSNpSPsoF3RNwDY+FTt/1OdLeGQhEQdWuwL11l2oxtBfl4EirNuuizYRlabNh4d19ett+dgJ
/1wB+HUNhv4+M0L2+VKnHfVoULK6ChwaIdKmmMXqwpCEek8r3/w1Qv+tLGF5Hf/f6/rro3iu3C0z
KRFLJ82rMRMaDa86qcD0al09yQe6QVWDWfz3t6R+ea4w6uiH6wjbKD9/aekkrW8Opsg9FeR0r1BF
jRsS1mjTpm2vXwxGFqsQyatYAWocmexJp0wXtpXRTS+aNsUYnwftzg/yanIVvS7ZRtNVvsPjNEqb
oc/pwVfDwvoICilc+uU9lhfd6N818RVBbxO+D2a9BMHXGMlYuksDhMuYSkqzCqp2wB2iG9hvBsgo
kFxomYSmEYm2POHnXM1m5+NNCfRyX+etOnu1QK/J6YbQCFc1tgR1R8uzORfx9eXbQSrC4qgZqO1g
0p8mmoyKnPqGgGuXxJgXvcID6uNOOsOsOpk/oXoslegFSUHnHC6mulzFh05hVXWDHAmEshtBI22E
QB32kz+C4uJlubd6pV5J6MTQLwhFvLECSboczIztZ53RbJPazs0UGjzYTyW2dgymM0Pnc+14uTxy
jKjIEYBlAEB6F2F8uLxaTto0Lbm8uZFNt2z0RETOI/YekkzqEziu7n4/Vk9Eo++fiPpkyYuDekuc
wjKWP3zimI1apGBTsuWij+6ljORbJxRx1gZFWr0EiVrOdo6I99GQwxIhqdl3P4h+0qMVzDwNnf+A
8EMmLDjz+iTjdJ/WqhAj9SinZ9NH27cu5YRzIzsG0HZiWVbnqJD/8MyoHoIsUhTWYUM5ea27GYtH
sqCbQhGAR5226wjXktu1aERl6/X3z+t0uuILslj12ZFRIaX/fjJ+BBo06aygXSGW3MebP6trwoSm
SyT/yhnmOsXUz/PV8ll09+EBA7ukv3yyDwpzH0Mhkcx23kfoBokZtCIPz6++0hJJmDaVSdCv7VtS
E9uTpgY/Z6g4AOUm/NnEHEmaLaaBWHnwFmJzi583uW+s0bjSYwOxOyYUReZE3CeaK6qpgqfMmtKL
IBPNDsV3ZPUOHQncX0PU91eFVtaQVLCepatellvBQd4hTmx0+kqwiyCXr1pV961LfqhfD/Ok/Rg1
k56v2grlrshp8ZGa3izePFAAVKOiULxAPTOFOOmqcPh19Pi3U/2JIuB9WANUNtjMolZiH3nyPSWm
VclLZ9pWQ0S0joSAHlCpPFLnMEe82nmR1k9BBtfWnptWp3gnkQtVobq4rC0cLQCBEQ9BIKx/1IXl
PzVZrl/pVaxfGXoP6FbDiiWTQdhaDzVy6tauKjN5/v1YO9kI/7oJRgBaUWTItDOXwfjh3WzTmog2
jeTuAmdF5mlT3tOV8Qs3sBqw+3lopLaG6HVNEFHrNoip7VQTFtJl5TswBmAZV0Gvo8syu3tFLxV3
EFh23KxNpPDMzLU80I+L6zJYUTEstCbmL1rKn6/VN2tJpZcXIFBQBiDjfupojRGvfv9IlkPI508h
1BKB9LLZZl09lc2VEHZxWxYBUg7foDxjjAepikLFzpAXckYeMrtUAoUfmXp99fvPPmFhLV8HH66x
X2Oe4ZXUTiaapoZSEuI6ctosnH5UnEkA2pTThaqFwT0CoBQzJMsDy+9inxUUYYxcVKPdmev4Ot9x
BeC4mLE5eRAV9flJG5WvCR1yRlsI5w7vclwd6MaVtjrlCXq3XNLPCBv+6QMRwGoqbIDlRHbSSh/n
vO/RVuHEm0IamlOhb1q9qu0C9ADVViO7+/2D/jqUCIpi1qOLiqrnS15hy7AJUexxikqr3i0l2BgN
27k/HrB8CttADfY5UFT55NtMR8taHDIsG7WlbpoBLzJEYOPM9vYf70VfJMCc0Bm5yxz/4RUeAJqa
k8W9IB+CBy3A0hFEPurPnxg6DjJNOLrzXpzcS+YzRfcqZqukEmZXRaK30lpcWf+NTzENbG7s1wkG
PVmPtCCjHDEwHRkljnwEl0q6GdpuvPn9x3x9x9FHcB6RF2E1KNiTRybKY6TBh+HrT4bBK5RR8Ur+
6jpBubPltZ4erFilqZLkypkbfL+Dz9OLwiFEeRfW8cfp6bocEVPWPpPYBNJvJbZzcddWOBrTcMpX
xQzRu0ja2ZnbLvc69aVJrTs2Qb4D5Kw489It8+XJpUDKR9e2HBupyiw//zBwNNQPUah2wDTKrnwO
KmTCk6KWGwu8yJmiwvtQ//xZHFY4ifKsJTZQp5Q4PQrqUVQzn6LCbD3wtltA3OOuNxxODiqkqjwa
DC8aRHGn1Ulk4MaM/UOmFL7COaELH8p2MPzLjH/lZlQBrdmixrHSyzrEnm4HColJcY5amBFKE+d4
wqaewqn0jhTqRqrzUi32lIzVgueYxpa+bkTc2qrZD+ci4r4+V5VBpeL/Jp9HpJ7y+bmOAC8AXMkW
1kK21XmgSLjV2m4zK/o5suvXefMdi8/Y1Mmio2Lz+aM4LaSjKtGFFrJS/DkUU3sQ2iBxW9l6K6q8
PbPn+XpnGpo4vAGcHQgZNU9GjKVlmYK62QfCP5t2jDaTAnYbEybRwDs8M3ueSJmWxZCb4rzOGoyS
yXxfLD+Mz6w3fMR2sQ/Hp17wKUa+a80GoFEJtMufc9EbUgWQS2rKNx2IICgmiegmkpZs/3S6wCol
c3SEmMqjPj03Kr0Z9WrF4DVQiD/KwdCsIyBlhV3VlQK4c6HZpamoraQISsnvP/vrI1/mdcCxzO3/
cGZNJlyDkMZ8uy3BOccz5/omqisnFGiJ/v6jThcSdBJAUTl2LChMzfpyyvGJuwOyT/cl7l6Qjwmu
b8jBmSH0vpR/nAk4aCBfWgJ8uDHiLk/GEAyvQs4KEdbhnPVIx9HbrycfgprdT+M4IJRNNGXTp5MY
bQU9H9jxKLkwuWM/Sho9ZJOYA7UN9YYmbyJ2wB3y6lCBVittmC69cc1kQNeHeGcNV18uRI9YLGEP
zfU8FMBUqgTRQZGV5/wWp18U98URl3otihZE819eRQB4UoVA0YmNObkI5hif5xgKh17RijPP8OsX
haKFcj6Hd0nk/ThZvmJVLQOswSUGzKzdjIJguUUvnUsV+XLAYbATUoM/laV4OSOcfFNTSA2nS2ta
xXlfgXAMseJTdiKGYdS14ZIklcx0RKvvbsEp48PN8T8jsknD5gm6bEcBWWlnSj56JMOz7QuhdoQw
alMHBE6muUKe5XTGOr9W8FsoOfo7wMyh083gKs8sdV821twLhQeKBsjZ4fSf0tERbbfAXuPaaUFn
SFZWPzfDommZIgNqgMrSO2ryzVgCB/NDQCO6XCpnSvlfvzVeMJZZE5WUoXFw/DxXd1lq9KmvlEAs
+tSLfDKDMZMH7p++xLhnljvka1s+6GSfFvSQvoYibx2p4sxSkoC27f1eXJ35lH+4GbaC5ODiAtaZ
LU4WnrAtImCMaetkxugDOTGHZqLtntS3aq+O3ww4bpd4F5qb0ojGizxOxvsS2MGwrksLxg8bM5N2
Lx2gAE0fGPqmN8tyDZRTfAMnVx/9Gb6El6SzGHjYULPvft2jbgpTOZpsCwcS/DUO5/fUr/vWnUq/
vBADEWVrX1f+MQql9rGAoxTZgz+ljRNgzDnOSa2aTjSSl+w0Q59+gyc1tlvQVWMGe7Pqf2SlMr+k
BTENttSpgD7q3srv0yDJXSnIMK7+/il+WeFURSWUaclHojEG5/5kSCRzz8FHGmuHrdjwWBmZ9dZF
BhrdyjfvOrKg3FrGqb+yIiv84WcUUHJOGRVurrk7l/L37oP+PDEvewiyZ1hy+VJPhXKhlFlznGuj
o8g3eI+ddgZC6bAXn87d9mnxmtWM5YxFgPeAY+apir2cCKsOwKg5IAG07oBNDZ+4Togm30sdGkCm
QuKcnNpQ82lVYveNIXxlhnwldoF8d+Y7WEbqp9tmHpUxT7Ip5ab1013G2IS+PxkyYIABy4Lja3Qs
GC9wrmw9iLq3xtCacc0ClZZuJEbynvaFRMVLpSrCEiRGD/Q/VIX1WejOrP1fxwfXRhQOZ0emiyVY
4/OUkUmoy8nCKJxgVEf0TlPkr8bY7N60MinSbVRZMJULYjYsb57QusCoNdtupUq+sC8hcZ5b437t
8D49LXwHC9BqGbYgl5cG88czQ5d1UhsEsHpmOW7o4PizRvHQSmfJG9NBw+AM4PtaIeSqtlUWi29x
m7fQ/hND+JZFk3jfdoX8qOZ6fJslE9m6YBvu005Gq2cJ3fAoic14R53Kv/M1NUuAhUzSUU5D8D7s
qLmhUVWEO9Un8+qqaBKivoYMTCRLihKbO20YtaNM4f97EknCWwYqsHJ6WevQCpu+/wACFfGVXObG
tpFa64Xds1myNKkjlh5CJUx0ZwWUUNMCHQMpiO6Wje88/rEosXewo6TJnmQMK7ZBFexnJFfD7Ry3
qr9SxWCWIWRqoDsUZpWnwRqCGQlWmH+vNGYb6tISctBOTKl2y3pt9J5UTdpLheicCcwEtOsCPap1
L9cm8HFJYaXIHYleF51Gy9rhMPbwx8DyTtp3LRxI89D0EP0JHQzmqUAnBdQKYLfbvTwMYJv61i/X
MmDqeBNXQDHtsU9qy8lk6gWuj83xvsnzSVhHcVzedEpR3/vYJhGT0Z9DNIabEkac3yUXyRi1DwqL
SOn2ZpP8xKHXfjchLh+K/8vZmSy3jWxd94kQgb6ZAiApqu9leYKwLBtNos9E+/Tfov9JiVKIcf/B
rbgRrjIIIJHNOXuvjY0SKpA++FnsVmv9W5/demNWS7XsMdygKA+GxpVxX3T9BfTfYI46AGV/OqWR
0gNneX2mo80QhsevmXvpmHQ/BFaWJDRl6edbhX9Pg3M0AYR31vlumZLgzvGGaYK+xMxPhXgArmQw
fsKGDHPQPKovf1VO3S5hUazrVS0que7GQVfXFJTqH9nkFi9d24gBDFqPYRTGFfGDKCZMzvsuCNKw
tigrX5AKWkSQV5LqiszvYI7nmSgXCtjJmIYL8O3roOrACoICZfegl83QXw9oGBZyh0vMwECAizp2
PJwQYQHSRUU90C+q4e4aGMRgEHMdN1bAylLJwfuDi1ijGt6YU0UpVvRzmLiD60aJTfH9xrMWjxad
VVfebvRr18Wsqok8dDrAXGS8lAtarMKgUTc6uQGJRwGhEaQMjpgTMc5Uc9AfHl69bhplKD0uHH31
Qn3JJxHbKPwvtCawO8Sdwpu3c5WoxzbXRjo2VZH9aHoQNNG0ruPPKilBcLre3GXbwfWSqynhxHSZ
rEX2BAwv65+HUV+0yLHaqdgEwoaF1FUCBaiV+fWwwfJcTGgnOX/jfjOodoyzG/QX1LrbpzwnkSYy
gODwTRJrdld6GZAZ9mjLn3n0vQvRSrPc4aQdH0VV9xKdFVt9fk5Vv6rRyFJ8sp68TH0fsocxVtre
yB3vFZzy8GNufQvJIHswMi+dAjKOawCdCb01EI8DiGv7QiyuMsNWkUAyToCSd6VgL4q5jLk3xFSx
0LSQOiJMYx7mV9yZC0nvgKPBF9t6G+peP9jnbVua+rmJk05d6Gnq0HMtBsTbs28hhRxFfZ+bftLs
p1Yjyo0vOLAugjqAv8YReGSD3XP+jjupgp3SxLiG1Vy201a6czlEWWeNfUwboblaSnJEo/mQAcfp
e6iMOC8SfRcYqYGmu2inJfL9JXuf025NN7WfyK3mdt65WwfapWlRMIwWLWnfOFshSkvQFdwCDSXu
jI4P22QBW/R3mqHmiUD/aoQC9exMQoPuzNVU4vZdgCJZEdPEgeiGQ3em01kXyXbwPWBCegZGE5fR
WLVnOsTdJ6VMO4P3U9Hi8RJLEJgqNQAYVqBQYWOOWukpVzma5AWfrRnbSpCGYQc9fpDE7Cx6y+0g
3/NATxsce5PVQ4p2lX42dwKxaWc59b23dsufsvYQeHoESv2w1YJEZkgtFo9J5kFBsIYZVBvhChmX
ACbHuKqWA2dv9GoI1Ws+CsCowl5va7/P3gav9KdLJ2DRO1O+LkdC4Cd6PDmwXuTfnJKTuAC3gaCc
ZTfMhnz9uwIfeJhNjYOsCdUWEpxLh8pY1jjV/N1YDN3DqhcO/jvjikoUpppkvPB6SS2h0q8rPGKa
l75prfdWOdoOKlG2KZI5rvjcUYfOANS0sBLDY517t7OqH/2RMUN/EqXoTd61r6Ut9pwaN5MQf/S8
2Jq6vXdGPfJpM+NVvk5cuIMqQK1uVDEMF3y8zRBC6N55mftQdNWLZHG3W3mxYMt8aEA8TMt44bjl
W+EZIQEuV6vx2gyPIq2wc/82FIp8w9vDjt7JJd+WKtvklbVlZfW2Xu6DFbd7g6cKTgk8ooO4nNsI
0zqxfqYZK1fdUrluE/1mwMdVhRnB1vdJ7bH3pkQxn9FruEDVxr9rIQnVHSPFgaBXt2nizTGW013u
ycdhRJSOn8sYquaKnCum3Yy35Hl39lzulWav3GFF7nL/wn7jUWqC+qLKpp967fVn+uLtmmX9CZ5r
0wGFBCx1wfu/t8zqydGaMycfl1Ao8x4O+l3hentHPPkpDvyqjwfDDcKKle6CUXbIwvwLMBJ5FpaF
Culalaono02v7IyQxmKe1p21Zns5Wz7dyekBCPpuGjUjbG2iKXTrKZHFLwPgZacwZpVju6snc5vQ
5Ak5zGyJAv8xa+atkVF7A6Ed6o3+YOYqJue3jlrfoX6todoGth1qRMsoZFsW6v0M/3SsjWkRVtm6
6bQy5WfcupXzYzSmF637YeFhTLXid6HKd5nQ4JplfQX2+zItxCbAZO0H5GWQHxGVgPOK1LB++jkv
foZOaGnTDOUadX+yXExo5bO1iCdTf28YQJuuXN9z6+dEj35ylpspdV5KvqcQM3y8uvpZOjjd/YRS
cKSg5aL7T8xpo/vNu22Is2UerykJ7Jyuc7CNEincqv7V1GRzSI6/LfP+rHEYFUWqR/o6vPHh3zT+
Uu6bpW42g8cU1zXz/dBPXZhY6rcYBNr9XCvopRpVzyZp9vpobGog861+2euJt2Vh9l8yho4NkBdg
rmef+Ys80xMcBX7bX4qRJjPpP51jN6FqFLQ9S7uGME/8imvRRs3ns4R9zC6T4p1jL7aiqv9TmNXj
5BuvXg/fQcpf4+giEZZt6+n7KZ05bTnK1pOobprkUlTO/OzWlvbTRB3yXpklKE/4E8sQ6uxB0rCS
pCWHEBODu8BvMWQ7HBXZQ7LBCmIll+5+DrIu2EuVmU2k68viRVjiAHy7RJSDOZeExkTCVOsPqKJG
Ei3ZktfxmLTAGPpsFNeej55xs3QUz0rrsLZIEyd7VOOx+hNMievHVtFMIwH3jb4DuGzTsGg1I7al
kd8kAZbPiNiQPAsz9DZeNPgHCRKhMOJtpqf9putNZ4fKAvgHw3pcKNQ3Rc92szUwxC5waLRoMq1u
5GRRkaGhA2DY6GuvjJCy78Qc6YvGCrlr41el2/VdZ2bzve1OsLxEmlH4V3XRTxHeRIJ3dbliO+l6
33/PQLv8VPaYMHZJ57jzRj6uuCNWIY96X0xMX0pzoqkFiQgvStr4aWb8OUCaa0wyS8G2UWSHEJHc
W5OG/bFoYI6WhLWEdt8RzzSzuNz72JBIc82yiBgVuVnB8xlE1lqQCgb07kh/psHJI8Oe2YY4s9H/
bqWNE6GufPc+cLq6ClE6oHnvWU7wqC0NiGVvbI1lm03tZIeV6xt/l8S2Kj61fnTCtCtH4Fpa4A2x
RQxLwTICq4SnKKqFOZfoAAIZVuRgizFa91aJ2uO6Y4IVaLIHSQQFItOLoOhzI7b0ScKa1Qbnb1F3
vL6mG9IXe0SnGjpemb3BKTbajStU/6wpKBzkiaKQRfe00H5Mho7bXqWO59SUxZXnVyztbqG0Hh+6
t2ZRU6RrE01oabuo9bqKsRO08naliQlDezbAfxYIomJ0F8mz18n6zdFy0wQ7Uxu/oI0E/N9Bb29s
yuJXYrEMzBrjWrEts4iWiPLu0NjL6iEotmw2x/S86apgif0hJdrAlh26BAq4+iW1EOWfUfIQADXd
IL8XkwHXoyubF0+04zW8AW5+IbKiiulDaodq8jT5oWx0H1eMqR1EciutKaep2Z0PIjF/MnmTmpEY
Kyu7P4xs32yirYLIhphSw2pu031B2t6PdK4t/A1F7oFZq1ykdLNpDW+6nTa3el9YfNh2CR/VLKrn
SZTwu4vy0N1FawMeokz4GsMyrf0fRYBQB4+yj1mrJJd9Ly2jPOyQ9OoC/GOO2YlCFp7FIsnvtFRi
SKEiRt82d4fihtiLYIVesbjWmbP243VvVT5c5r6e3jhnAAT3rUPGTkvW2ZXhdRn58JWWvbX8Bz9c
YWEn1jvfxHZAq51SfNX47CEkvkGPp61ujaSsf61BSbNvHDTzV+MmzRUypAGMxqhRT9PYeP/W2Djf
kYm4cjLwKsPfwd4ryMpLYJ9EbDvbAaSC+Q8Rw1Fsq9bBgFFu66W11UhlUdBTRkNu2hUr91naIl+8
tcgWaWNvWoffFGd0FfuVFTy46VTf8teOr6XRcJQXyJEesoBtbqw4SGLMAWj41yCr4B5WoHxVvWuk
hNUd5qaCogGHoNbO3JBKUTBeFZPKzvq+zsptqi9pSyqQzY7WTQRtjSDIKXvAklnaGECehtLcXEkO
8gGIvhhpVr4kAfLX0PZm/mxpRU8fy61uyKYpJ77+kg2l1kIFDmtKBRgSq7Vf0FlX02Xea5nYjItv
OtGoOLJH6MP5Xka2AXs/5VDDUeIgYadJr79Pnp5j8XL0/qVp7UZRcys9PXLdITtfRQLua9Ym5cce
HCLquNqMfUeYlburPOeikBX1k34EwDCh473QOaXS33D8q1If8oEP1xh+5+SeEH+HrKUEY8LOEYAm
dpBy0Abwl0nBB95bjcZk3hfzb9zmzP0+NCR2tmIentnRahKeZMIuKwXayaqSObhHlzp9THVXPjUS
gDOSzWqyN1QsGBNdoVi4ySxKy1hpC+kGGXg1Cw7DHOwZcwLGejW3TthPYpEYCOA175zG188NhcQo
nqWHH6Zw4WbH0xqkt5m3NLjawH3RhVJiCfD2OZxFZNAAbFhtTV0ge7DsTVlxGInbbMRRZRdaujGM
znsluoioCpTQwDWYz8zt2Pb66+D26x9zGdu3JE1suV/nzrtSk5thwpvS5G7J8sDclUuvHjR2El1U
ypwhlvQuqUEFoYLdjkP0ocIFoOiPUQ4GgyHrchCDkupTaKH7eSuZuApIBQ2IbXuGj4y/f5A6+4lB
7axy7GEEyHWQG98d4MxTRm1h1mgu0KYmqYs7ygG2fr6wdPV8yukqd50n1lhIO71R1Lybja8nbG6y
dLQ08gfq0mFcsX7FzZCmt07fMhhcSU00FEFu5f/yaWDhauvakKdilD8qRbKeobPIsD4NJntmq2UF
1yhjz0A+1p29ukQFkIllbbx5rKKl1NbubKgW8Zv6o3tlzcDHGwlgmZLG2LoUGvvpF5mG3dWYBhSZ
kBP+0wPYWvU/SmtYYmgZwbJALHToQR812sxiNZoEGiuhKDWhIBXpiByOT2gjPrVSuAgGef+Qk2rC
Szn8+X/a3MYY0EWuOZ1y9MxJnuVBgYPLTvSwP8mSbb4AG6ADjQY8AdiDPl7G1Kysp9TTksqTtgRD
ux4rgbRf6plKlJlhg26LwLqxasra1NrrjVZWj+YwUydgd3wOz8OJFyk56tlsqr4vwn/qnf77bXCV
0Gfj+T+uKs9149fEGbbRcihfmXWfbZ0mua/94lQC4xFB56DWRFaHGtE3fXwTUEM+PgYUEoXZ4zA6
BP/A6Vhk7/0N4PtGTtWQTWONRMgdNnhNQTaq61lBpAaRvkKdAdqCYhrjpaf0SwnWfzPMoj73lU69
q6Do0PRm8vT9g/knB/pQb+fncqxFSW4hK6cJ+/HnzvTCSwOMWUREEt7zAuAuri9JRpo090Cy+20G
uiMumHDOXX78hs3EcJ7ryUtQpUFM/Ky6p0SVcrCx9CtfpiaQ58rOEOz7ZMvORnei0/rFaEZVzuhx
0TDSJzhqGrMrrDVjQYdjw+P6I2so5kTYqf/9KiZ2NouubkCKZnA0mHWrr9qCUMJIqSS/pLCrYiwK
4/b7p/+5A04bn3LbwbhCVwzT2senz8EjaLy8gcEvTIzivhls0RP378CqTTogWUBWI17stc+YVNvG
vermQ+29MivM1mhlNQBZY4ph0mh2YGQ8P1rJTrqg6Jedl6Und3L2nQfbXQg/ZfMaf//zP39V/HoI
kEg50K7Q1Pv468HsS7/WO+AGOXsH3pdGuRJ1oHTwrn5/qWMd0uGr4vAHh01H9ASV6eOl2qk0JjXh
8mjXxts2eUrKcdDwPZvu72bAEP395b5ojGFhRGOFswi1KGiYj9cbdFInhTE3kesk43XB4rxpbLsj
xtXp90hzQFwQdnU/eYD3KJU1seWN/Y4edfU/KmW5ceQROEo8SIno9Y++T91Yqpn8HbiRxqD+ACAm
+tCf6q1LjY2ye+2ekH58fqd4Jw9MRoo9NE+P1clzojtZv3B+CogLvnFtWf+o3NG7JP6gOLEufXUp
VovD1Hx4tccqE1+Dpo4ojwpCmjY2CDTswiKhDh7WeXAKGfV52uBAy2PUXR8CKDf38YVySpoti4UJ
GwxmKR8yWZxVLAMnxs2hPXk0neJsY4SyBASuddxwb8RU+IWVo5yZVeJEdeAkL2Sd0MAzx5p00UFY
xkAciDvLW2MdcqyqDsKQsKQLC4ZRzBp7wHbsrs2VWnnYY0e5Mcn0fBxlITX2/tU6hHQf0ud11N3p
xKz3xRvB9mUiF+DdI6U8ekham+cUL7IW6QPUM3Oeteu8NshLNwb3+fsn9fmD5q/HIWuxY8AbYB5t
SjqiEUnSXKuoPWRHZ71Y95pRtfvOoh8prLY4MVd9db1/uy2mdda542DkImmSduAMCKB1cXbTkMIR
oBu6ARjl3+QrpqETM9bnkeCwbNBdZ9OFMMg+mkFGZUyeIVmnSrTZnALM5KEw/e7K6w1vJ6SgrDak
wF8Mn7yVqhblqd7+ZyGci1AHXZ9z2I/g8D3aXNqcwBViWCK9VV29Z4URXMBgDigNd5pjx+kiJg0Z
7NyboayF/t4HqS0vq9bHDWzxGQI+TdOZ7Cit9V9co8DN7CW9pOhJmnTHvr1JNM6Ni0FVvbBpERB2
l/328gydgMxru900vi3dPe1OHbbt0olXi80EoJVcLPOVyBPK1HTrbUqsedvPkZcoiEleUOhePIhW
y9GCz+oqUx7gTcB93oMxrAi4UMG5cP6W2tTJ1iM2IrJQLDmhMnVqhIgd0mfiF8y/65RQUC8y+4Vc
t3wMk6GQf2W9yjcwbsVwhixkhpQq8DVGhJW6f3BuGkVIBuFMQCOH4OBl7FWDKtJU2MaDAys4nmvi
0miNT/mrMuvuleqHuk05FOoxq7x6zgZFUXZpihapMCU/c9tIxGGXq7Ww6zNTG98SGy4jiwl2VjBH
Srv80ecCGWrTO15BbYsj99lEdVnDrpeB3sjXUe1l6wfvttc39+mCBGzTGvX6OpNCgziWCENjqy8T
BVHTk12CL3LMKZhzmgwXn9Z3uGDBfNENe3oiigj0hk1YDNleo2t0wF8NDs8TShmgN7MGsabUZMnr
qHMyVMsaTchSrzNZhZzOwAsPWf1A+Bd6rIwi5SV3V/zN25E6oFqIKNnIwc7/aoQPwVOcoZWqdM4e
i9RajVCQz3ZBPLwkV7KnndonNg0XBVi1D4faK98M6a1Rrpzx8fvp5vP078LPRw+qo/nFd3z0NXaz
mQdVnmHocWa5obVvbtwJ79j3V/k3vX+c/tkrso1DJMWFCD/4uMqkwVih5qCnS95aH0vNFb8Wns8h
xinQyTUx841aS0LbtIQUzy7v4xHhLwrLtokoE3oXhS/nK8VWK2pppJIdLVP9Egsc0og+aGNV9eqc
g3obd1rTxdVIueT7W/hinuQUx5TFxseHUnj0oNqkbm2+siqq8tq5tqaC+C+z689T8iTi1GLofH+9
T34FTDn4rbgiI5XL/oNg/ud0OqWNnvk2WzmoLvckWf4ot9UuOVv/lueTomV74hV9ceDhegwA3Dk+
845vfnxFTQFfyRzqNop/7u//3O/3u3ATnU1hfDeFJzY4nwfdx0sdLad0zyq9H7nULF9m+OtUAk/d
zRev68PdHH7Cf57ekjKL6oe7udg+brmV3W739+Hi7sSNfDGuD3eCthUzv8+qdqTKaiY9RXDLZbqN
fJovu2i5Hc+ci3I7wzBrIhnPO9Qmexr9abzeatvg9ftR8nljwrXxl3MW4yd88sxRmukxd8OSsSlE
AtUe/T3fUrvt1eqfuNfPL+3/XcJigHA6OwZ+tslgaX0H6nvpzPRFIsZm0x/8r0YHNqM6/+M4T7qC
zwH843szu4oe7dIT9jrn5WOX1s79Yhf0MwU8ue+f3WdpMtcChch4x8BBReHokLm602wvDsGyCFPJ
QkctE/Uj7YwOCQrJS5ae/gTLPMUFcQXbojazIc7N1j3B3f7qFWKNt/ny2H/b/+om/xmptO/oGfAi
KbgbakOzcdrbRf0c9Jl+4gjz1RukHcAooahGBs7RYMU0VjQuPPio0PJpj0wZKOO8WqcmrsPJ62iu
NxiT1CHA4eAgOZpIEPr45ugdcO1rNQ47b03BFC1ZoNDyWNqwabTAeGyIaDI43Vf6KwRq/4EAu+wh
S23zkn7PSnnB8SRKpfIgTHHoq8GKSsDlpk2n/veSBswI/HvwXoDtBMfYAFnQPkOHdCgDSurKB3+n
17TdiYf/1VNBmeoZ2Gl428dWlkEPJLFpJgb8dawuE7f27jJrhGBpuMVTz/i0kDrM8sTg+uKVY0/k
dXB64eRybFH0O494ZosSp5MNzj7ovDZevKQ6cW9ffUmHYg05QsTa4CQ9euW5UdKgswipLWAfg66a
RTFHqd0VnMkqVwaUI9rM3CRWWuEqI3SKwk5RjhfkQuryxGf9xfdkYiJGqxQE7G6PDzRaLiSUI7TM
HJaL2DcpIiNRXXa+2Wfx9zPIF5eiOIiVkH0lRc1/xZL/fLoWItPZyAy4jtLztnWP4hBlFAkFbAG/
v9JXTxg9MiOUGh8OSuNoA4VFd3TY7zNXWSuH9XVEmIVNur3RqPncFaOd7s016+9Ev7p7dOb0GbU6
uP7+V/w7fB592ofCH4dg5irqIUe/oiV1MU9JUwIrJlwZAmyCgNgsNvLxRLYk1hE2NWfEyKZC32nm
lN/xadnvsz+TyEAVmn90ARF4FdbfprT3/Yr300B6Ahd1tFjB0ISQA0uEd7UvCEDYjPpB31d1xfO8
GPWJh/rFJ0kGGEJ4+masbd7R3SRGhyfYWBgfjbU80+fwH+hZjqFF+Xtj6FPwBAAhO/EMvxgzuJIN
Ash8FrhPDtiyUUiOJxYdwBvoNgajuJRDh5DOz/QTJ10O1Z+nYpootB6IFcK3dLy7p/UssgoyO9g9
9DWkiY2A8bKM88xYlMjN9LGhoy5tHXEbom/xmIuVeL7U6u5qgrMRCFjxEhAJ1g91zuY9h/Ic14D/
H1f3oEp0VImqczioeslsnEoJwpDaRqQnDdG8KYD6X6ZojF8t/P63BpdOtdHUYl6PqNw1TowOsEiH
6E9EVL2s4HoYDYDFbJ4r4uIqknPtFvR3iJ9Yu1UZkXWRMQQEg9qV+0MTtXfRiBZ+6Jro87XoVvT6
o98Z18jDUxXbo6llkae69s/gDk0TzpXZILBePNkj79XIeiWX1H0clGO8EI3S/rCQi3cHX2y73Gue
D+yWuCFziL2q087V1NKSpGNQnAdBtnBap+F7X+qpa4eHACKCkrOpH0Pqn5pz0wggIpvUViacPidF
aIJz55zuHDLMLl26KyKA8i5GidMm8bL4kq/Jn6YA47/Orz4UXnysMBah01VSoe0LKpRTRNJ6SPfc
oKZl45hEdIY6qm9Inogvb/zUcdJQLhLYfyCn5XpwF2FtSYBGnF4Kl5DIoCQPl8i2dIlpSve/3KaC
mkHqjyg2XolJLHTLmr81qOfVjLGl95cIpnwtLtdez0IQ98RYD5oC862VNidbRlcrGUEtsEd/Vqva
rX2KsBBx+0rwK92C8ymokiVuW398gr+C2EqjT9bFZLW0+9JJvOqymkcQVRV94VBQWX2nRrCuBHIQ
Jh8L5WZX45C7sGtxjl2VRGGbO4k0CwkcIeN+hCTV/5NRaeHdcmuXXqub7cYuh4CxOgvpIFwEFbeh
eKFDl5y0BimD3c72ZtGF/06laBbnvbn0JoE2yHCcoV20GC05WbO+Nq2v7ZwSVaT0ccrjnLYQ4gHI
70S/1jkSWnM+xGhQwqKKMTlBeqMTAscgthNy6BkRC2Ibky7mptHd8jczChW2rhG1Fq7T4VE3rjGq
HRR4VW2IM5jb7YqdEohmK7vuLMFS5qPElodwiS7o1m3lTjakt7oZ3bMVVxblGmm0FiM/Q7zOQKxo
rmWNdbGOmq3iThfLz743kvHcMVs1RJpwS4/gh0NviKCnlqhUK8gwMne1TZGpLwPCUrNUrLtlnHsS
BJBstNf+UKOZDNBVF2eiSibkLa3mgaTsc6/er+2IvDfl8102Re9PD6nXpGSRjVS4w7zPp0vI8u7L
yIL1izhhcB6CRRIhVhV0hPegrTI2WuoO1k0wCFha+WymmCfy9D1Xev04NYJtuCcNp7m05cRE2esD
g6VwKfNs/NEeEHH3SfJmL4t6lp4wSf+aJu9Px74Dt9soxbSp0aZeTkbe6K+jT+uVpABaezgKkuAV
IWOComcsbh0ENk+aNZv3WTVx4tah6R3UpHUdaX65IrRwlHFeDFVvbYTupu8LZvondBHN8/dr7Rc7
N7bq2KPw61I3P45ycHDaOtD78wiVvh+VbJ+uK00X799fxfp8Gf5uHEWUAzkNYT/7eN5yfWKXVsVl
wP1s1lgBTC2vrD0okJi08213FVwbO+1enIGj3gIG2gY7wkw2xqbZOhsMJmF9tZz5GzQMJ9bJL9rm
H3/Z4Zf/Z3PVt95Aagy/TIArL+M/INE2f9CyhA9im8cYek7sBr5obX284GHl/s8FGxoOU364YBW+
3Yf712hzd/f90/689n+8wtGGgzRZNIMzV9A8sLrdZQrYiiyf7y/y1RullUMSJW0d1oOj2zCUpegV
sVq3tCA3XjcyoVjBKYfcF7fCWYl9NhWqgG7n0a0UEplcBhMoEhoBrY5y9K1bzNWtJCI3/v6GPjcM
wPvph462TjYW26aP70U4Nbp6eC4IZxukRWlPXbsd3eZtSlb3nGBezCTAEeRjp/UpPN0i1U4NDZNL
fNz34gHEo8nxxoHV9e8r+s/QQGdIn0xOZTSOfaHf40YkTFoOBpHuHO0TLD9amt1OCE1etcxyz7UR
C/4usAmZbfFqcbQktPrUB/LFi6Y7+A+nytPBR/nxuTSZP/RknZXoqaT9tKAxQWbFM7xwGxJucWnY
9u9pKFvyFYeRbZqbGmUQmvmEkGvQreqXk+nLD5t0tCVayFj+9f1r+6LNAvvyUFDkBHqoOhyVV/An
L54xIqo3hFPUl/Q80GZKaeAeqxd00ihocwf1tp8ADu8Wqd6dOfHhjreaoxBrS/Grq/z8dhzletB+
E5vFllG1+MSNdd2VprAqLLMOpjWv6yCgawGhJa6f+JD0WwKN4m7oWnliNH4Cd9ElRb9CJ9ChTupi
wf742Ot1TQe8kthWhaCdL5SwrupEju/90k+3bKvbJBpJeBk4di7t71oyu0IWbO0HLZtdhcLLmjcW
KVja3jHEcJ+5VJRDv4MHGNUYJOzN9+/hi6Ojx6+koQjVx2cQH00IVM66YQ7o8JUH1Qw4v/XBt6oh
6rxaPMhxIBYBNtbvVaz5z4yj8haHkVmdmJW++hXYRSgPmEAzWXCOmm5DC34nhR9DiWAKtAs278id
pnHNn0uLvVckgnL5OavmwPpu13naVNRgfsm1Fm8nnsdh3B19zGiQ8NBy4GThO2apjCU8P0HDL3J6
BY+zVU1owke9SE17Pi+sFgK83+kbUefLrSqy+YkBgTPHENqNVydJPFEB2dC+Jas9G0DQG4m7o6lt
Xyk69SdG22EaPf6t8AjRZjHRwlA4+sZ1YGDUzPiGUASk26FLKpA7mrUFAZBGRCjKEw/nizklALlC
oYhMZbopR29pHKbCq5K5jFzaQtcIdtuzTi3z2YlX8MmH7qLxPpTcoJAgzjxucq9dWgVFmpdRnpc0
fJJZgiYwUkdDtzprZJLbfA5kXroKH1mpj/VCLmyuXtNVd09Mo5+fMOF8DAc0hiAi6LZ8/JxXr5wX
coOxnA4BZGWj8ckQUMuzszrWOSLN/On7e/9C2sQJGFHZIX8cE9gxlDMYalqJFq2wuvdlsuVoS3dS
CU3/W/gT6TZVH7i/XautTQ6Oqr91sCz8BXTf4+hyB7rEntXYVwAfpp7GsAX+Y0UpyszaHMxXCHe6
X2nZpzCyF++tn1x93gy4fE9Wzz/vALgPMCgHwBrcmuMPukv6xgKZLiJvDLQ/pYSjwDJt3HUFNYIu
K+0rNp0dLgd7JKLEKfaJ700EsuFvDbVFq25Xo1zOgDRRGloT70Th84v5hqWHihmvlYEMbevje12K
PjDTjMamFA3yVOLdNUI7mnRWrDie9TdfNHkvhyl97ilHIoDvNZMU1L45FQz3xXMyKb4eVHkQjNjE
fPwh0tRlMS8mJe05cM4UbitMWMq+oPJ+Ss35xdqEMg/VLBxkxFmf1FmmlS+YT8AzyrVwt/rsq/N6
dcsHxxP5gwFUZgj5/NMdq8EQEkonb0rLSS+k4bZnXt2Pe/S49bUIVBCKvGv2mkY4o8G5S5xoEnye
gymAUZOm/aKzSTjuB6sMdYICfxkt1qS/WrNU+Ah1ddEUgLQ8qWWYasd2j2LVPkUJ/lz149IH1YfP
3oDuz9G2ZNATq18tgpZbrx8XJnLIOFuB3hMP3Fw2dJD9fL5ReppfJMWq6L97XfA2FuP0FOij1Dcj
amofN1stL2syfkgbkZVHPtO4IL4g3c6wTiwCnydl5G0eZVcaQYTuHU9RnhzXNWOmjCzhl5dUMdLY
Nfrl/+OV+C6qRarDQBWOO29BxxF9GPEl+WkzPgjCGyFBGu77zK7lVslu5jCcSPJ32I6fAPR8JqAg
PmMvRZ+LscAkcXwKRfBeapMvooQu0ZkDCOhCusUYKXxYf5EWFps5aJJ5ix15uSkDxHCkfVvdExYG
d5dXMrnrxNqfqg9/9bPou1v2IRueL/j45JGaQU93jmgiaiWFHVfYfx4aEglDTwTEyWZm8Wb3Dqaf
ymQS62vjcRC6mDfgmbx90lUtbrxUntLGfzGhUP8HBwnXD2Hy8b5fm9FWigyfzloM60NF/WVDndAh
ZJI+2/eL1ReX4hBJdwNSDnD146aVuxgWaJZERk0AhKIH2UDiby6umsk9pXf4lzH+catzkNiRX/hv
QkBi/HGezJJBJmSjqmhuS3u5wSZYbQJaiWR7GWl7jRucxByRtRi3tEah+ejdBAOpDKwXUfTUZxoi
Ex47BIRGmOtDdmv5TYq8yuMPY9vTDu4/glnPyaf8P8rOazlyJNuyv3Kt3tEDLa7d7geIENQqSSZf
YCmY0BoO9fWzkN0zUxFBY0xWm1VZNpmBgMPhfvycfdaeXxZVA3jtEOsY9OUUsnVjD71mbnqkKW/o
WZUXKCvdS0575rMiKT9Up5afabmT31qzu6DCl2+WocmGYHGGBHhJuQALCbNmxN+2a6NtlVqdvAmT
XrvvnE7GUaiS0RL1DfPf7bWE1iP6j8CsSDlqbU+qBypzg1TEWMrUTviujDRIbrPcmRTsnkjyudiP
wLqpygIzn2gEuUFeLce8bLYy491B/vqchK2Kuw42H99Hk9Fz03HCoqdMhuXFmCcoCEpBi5ZbyYlE
uNCbDVK/UZt+5SrLyVZH0jLTWGrmT1pkmudO8afLLlUyuEMrxvS3febh46XbnfYsnWQowxnuOTvr
vt4646bODHUHtySipXHqzqxpv8tiR5OKgzsFnpXatpYmD6+ajZNYupYwxJnppjOQf10ZdMnfLals
kpedLNPvaOREhCcNu5Halk8tU2xzrVDvW9lZNojG9H1EjxbHOblxrrDDNc5EoL+lykdfcnVqoDC8
agAIDY++ZD3KahKvWjsjrRSfXN9Q+jZT/V2Mdc3ZuNGNPognWXuYaYV5mu0qURFoOhJoEnkyMMia
jAmiH2+B41ZOQ6ux7ixrNNjJY+kKXAoIxGjVu9aUIbVQzGMJ6isGKAt40jYxJZ35yRTojUicHc1p
0YOVZuVPekDnxLMTR/uZLJzV3CXL0tt2NsMfXV8KsYkcc76F4NJcsBNic6SGmvTe9/SznNu117f/
aIzWFOVK+lvDhuNwTjPCQhKUGjwLXEFgyU7mk65NgxJhx1sSWcMNamEbSSaFGY3Q/bYixrzKB3Pa
LoUae5lSUT75fHX8YEpTXUN+vjKiUAYfhZgIGiM7NBtc6xdJ+A3QvZ+kgRS/LaLQTSm2UdWKz+l1
T5ZkC+kG4goyP6i29ePVP+ww+W3gkHhtLhX70Eq7C/r0iGZq61zkehpOci1bhdkno1og1XE0Mdlh
KasYGLjZJRypIJyk5ieFC+UpCeP0TdIF8aQRAYanxjo+oprFZ4J0tXEdq4vys1WVX2YrIBDO2vJk
NNb8Djyyv09be3n5/EkcOULTXISuAiEUhj2ws4nt1kf1twQdh4De6uqm9jC2ta3tEvUNLokjXhsb
XWnm5FpJaSjxa6XGPpD4LxwBHkwjZU5bxKRKQTkuXkWGf3ZFmojqthhq7cyR5Dfq8GAO8yWp3lO/
d7ASZx4ffsmSF4Onp9H0POvZt4l01a/ZKNDnOoUavljGApTXmsz5R1Sn6fOwyACPaOUm2ClRz+te
pNC25+VW3iCJVcYi2stDTQfEKAAn7uFQEsk7v4+QPd0gW+4Pdkmk16iGIcxkgw8Hya4DVV+NCW0J
9eLW0apFPxOunibSLVxxyNWuiDl6fI+bynSrL60xQ0bTDYW+H1KFuovW6Bs7tgbyLbntAwQcAkGi
yIsFuUuHNlr67yg2n5kW6xt4NOL0a5OexnqE2PK4iatnE9Vy+l65TPHVphjqqka3jVXpIkoiZasO
0watyt6a4WE2S0FZLT+3cv1evU+/g4m6yNB1kodH57+Q5bPqrPU7qN14M0YoBt1OqOZXM9Lt0O0i
LMORjxBEWDIFpwhEzCgrOKSgerhb5SV+F5fLfixDa9dFsXzt6NQhQyHHV+1oiE1Shg1QnWna5o2G
2UlIao+Cmkwbf5YHZqW3G97uKCialqb6rm82dgkPoZJ7cOWVrV7abds/fz7wp4uUiiQSdBGHXiT+
8lFSJU0BVHaOQWDTOeHTIk9D0FfC2sCWbR7+/FIM7NpXiCgRhczhSwXJJmv7hG46oY8UnHNz2tQ9
feBI2KszaavfaqnDR8kBDPkjrzBGCDzNw2v1ljRHTZOyl5YLXNxmnInZaGHJyUP4ShZDg62cknw7
uCV34Jzj08A9Yc5DWger+hX8NM2ubDVyysZtvsl1LvZLldNCPlbNi6qh9U9sHqcdKfpdERfSLclv
5S5yLLxX0qTe6c0QbaasEDkohlLea+aMkSluIlfNXNXn9CMnaToKL5BTNYYWNTKFj8P7VeZ6tiD5
F15mzea7HJd56UNfku6yED3Jhr16kLb51Ak6jkmiJTsOyGArI+rDIKSmKPpJYNLoHmOq7KZeRDFu
oIZR+9Ooy7tasekyaEYrLgCQ5Maz2tfaj89nx8kWzR3gB8QexutHRuRoiyYkbJd4yQD7pENyo4hw
uq2FNe6dRc3QWjokSZbk3LLz4UXJnfICrP0lx0BifDj6RMdYCV3p2N9xjCvBCQIRg/1nvi7ZtDzp
vX3WPW59GEeTk1SXjOSNHiswoke7S1LBPSTPR9OhllU77A+UXd0S07soVpyLMNMrb+FfHDAkOITz
yrMZ5RjAhVBamhdS/IU/H/uTtAVjz+wgoYTonyDpaBHQdACUYw7f00i4VkOpf7uKRs+8lB8EKSrA
9/W22WlOvaWMKKlLR4fCMQH2fwQpirmwHKa26afUuy7meESyUEzdPGziaonh0A7xiHpHNNMXAoqu
DODdiDiQRI1AZonsOXRJJyIg5DSKoiKOaxIunw/NqbifNA4hv+nQDGHy/Y/mJbmGLKNyiUZ8bu2r
LimiL7Pa5B7NnPG+dzrDD7NCv6kAq93NOqJJODLTldkO3QbU1Pz186/zwXJN2oe0P0nK3/ZHh++5
WJJxBORWeEoi0q9mWgAGj8zwTY4cQqrPr3WamOXW2Q15UtTPqAKskf7fQrUZlADvBotK5IRTECfm
Bb11G7LVI8wKfFmlOfnKtATtZEOQKPLtmet/8J6oJlJ5nWVt9eE7Gnotz5CHAp/xmjktHlOjiQMd
Cg3Sb3bFeknHl5ni9i0OMCJQulrfLknZAskq1KduNOYzQeEHLwlnBxQY/IvX5DjDIrVDo5RajEey
gionMiVjZ0BXP/eSrIN6tDgQ967sX0rG+GkdreSWvsRqjA+wl3LkxfDI7h7UWW1fFSei+KhIfWFt
5F4C70LqAN/uUe6ws9eynF/T2cyyUo5SEspF3gSfP48PBoB9G9MdmxoxMfzR44iFLaOj5XFEBsnF
HvjqpZk1xv7zq3www7kG4wuAAHXwcbcw/TmzpSeY+Mw25KdlSLDCy1PE2EARzrzbH90Qoh1OZjq+
AaiDD+e3XTlUiB2WPXwSnEtO4MhabZrrHj+/o48uY9OJ4ZDaoJnyeNzwn4Da1tOPVC3oZO1Ody4h
05zz2vpg3Eh+kihn0qxS2aNzVRVXqo01bOWlSlRCgJO7QJN0TKIla1HOvAqnih/0hJzw2Su4EEKP
o0i5NQD+xNTPUTuNHA8kaKtFq5S3ZQHGNK8UyICLtvh2WVnXqoaXYlaVEqa1unNLRVHyhTwQDrdO
fz8h/DqXgfhgKFC48wWpYlO6O97OlBrNAn1aJSzQNsQgHNHpu7pE5vdVoWFfzyEx4z6ldfmmTjW9
Cvq8HB74JOqbFhMuBOAkF51rWxPkFE1lx3JbBMjntCofzAsalVdFOtqLFSp+OP2qKCFniOzQI2fR
7oVKL/6indvaTzPjFJhsjnfAqEnZ81GHV8HLxUEiKlpsulrQ/rBkyVsuWF/jEIiqNkl8C5TXTVp1
8U0FKzf3YZzHX0HlviyKpPkmOexza9z6Yh2tcZhLaiuYAEtl89jgpxyqFjWrDjepssb7Wu9XBF2T
/YLhvGz0cRY7RESBlBbvmCMMgT459XYkLXRmQTttpKP3gNPvOkvQjp4c8+U+lNCEyqQXRzo7KSb9
csam2oKrygPKW+ldS3b4oYyWHiovbNJ0mGc08ePPzFbv1RFGj90O+q9WbmCMoI0JzKZa9lMfg0qp
LevMfrg+qcNRo+0b1BBpfv7HK374JEHdOkZd8hAlCRls31X2NTxV5zLXJnyQ6C3bSvlonyn4fHBR
wPu86bRN4LGiH03SpS6HzhCQl7pwYdEHg3UNjaffNlM1e00olX5FhdD7fMU8TQZjyssEwd6G15eW
16MIeYjNTNVF13hTW3RfYybRY4VI7tWuR/0G2iNYNAhwzjfTjAHMkm1RFa80AF/RnRzmz2bcx987
CC83qAjUVXNmzV+FWpovZ77nB6OzqlNQ3aDXIUhaf/63CKlBBtGkRt14+oD2mYUeW79c0ZdXW22j
gj1LLb7XejrfKVI0vcyA6NbWc72w/bDujSBBqq/uqqoo0qAler1owzR7h8hYwDdKJ8DOn3/fddiO
ZhCzHUUPoSP5reOva1VzU48lXzfJtdZPZRqic9q5NlJcaF/GstPerD6BJh2jRPv8yqdLMjwOU1FQ
8hAlyNbRQOW0kK1NkWtNQR4JIaP4JurJcghUtWd29Y8uBcplLYRxEKZZ7/CZQPcmL6iRxRlocw8A
KTpubaeDO8O3PXNXHzx+NhkQK0Spq1LkqGYRY3QYSTI1C6sCD4p4vbK/L5oaXUiOPEMChoSNFlxr
5XOuGB/cI6/F2gFH4EIO9Wg4QXrlAA9lwC1K2wRRNzh+qZeZ6+hDdCYeOxUHWojAEKMgo0PYSah0
OJ52maLwAd6NBD0rba9Gkf1etjTqrZ6nEG6zSeMArdKf6GwmKzTGwGJtWnZ1bkLUlyRAmC4RHbaz
dBRJ8G0LqpRmYceRBxWvVfcR1obgtiPRBE6kNqEvwU99q820bN0Bab2DSwLR95k15oNnR6l47dte
vdaYL4e3VTcOKooirL1sMuJnIlJxuTagXhmYET6gLpH9YknT+89fg9Mtn3AJrS+Hfs40aGUPL2pH
ZPbwawHh0lRhUJMRdbV0lP88POMyVASQFNMEBnLo8DKTgrt8pzh0bSezSgvDbN6b00J3Os0qVCMp
0u6Ba9JlqNfNRS0bDRM2xUp4TQJDlARRRGjlzkkXbpVRJQX9+Sisr8XhMqQjqSJRhexl5RkcvaF2
rnN8qWVae/A3eDPzmIYE0ET+bMJ1dfvcjLefX/CDeJU2WnklyHEm4okfJTgkHDhmXA5aT41teYAM
bTo+ng6GA7JHWRwvjUcaDGLcZWVXjzRrIxTRLLD0mjyHMBpakVt2ufUWy0V2m4SdAFgp8jOp2A9C
NabZKgQH87ByBI7GhWU/GnoJW9WiarQAypy5UWW0FSnEkTei5Tiltba1sXzWmwsjn8ZN22HBCGQ+
ekDoal5Smj4ngjuFwVEv40nxlIj0OP4eLTWFVCrwh1XAPZj71PRP2taPrI7Tr7FRL+9VRkF445Ci
CYOspgklGCohHklcFdUmDG0cFHJKKdAj4Fa+SG2v/UTy3um+3S2K7E0LWmKFAsSPMw/8NMIkriRv
wDzDrw2pwuEbMDaI3ORWlgCmDLiNDF1OkWk2pr3azFmA3FenrTGeNkprjjeNY/WGP8i19hMksnkm
uXa6Vq/rJnqy3xECBbrDr1KD5CUGB0bZRfU3mnyVS0doP8ap6f+07Z+3nYugykERSnf6uvj8LRiR
YispsA3lQu0YeoqSpVR9qVt8PrSnSxhHPgTV9EVjfUtMeHiVTg3TuOk5DGVdzKQYSjuYKvjPn1/l
dNBwGaJYQN8hc4+d/PAq6lDBhDCVzEviqvVWweQGEmZ00anGz8+vdHo/1AdMjcVhtS0nKjq8UsO5
eUXPYw2bleWloxvk9HFCCD6/ygcrEIJqnTziGgUR1h6t/D12VJrShPTjjplzndTT+B4hFPHbDmzT
yNR8ifI+denJxTVZLIOXK2Lwoa82XlS2VDyh61zmUQIXPhPWmT3+dLQRdSlEsjBMIL4cF4GoKyhh
mOc0n+rNzzDLVQCYnfaQ2ln/dmYcTl9MGBgr/Y5CH9rl4xdTg/7DEpJJLmjCntdvUTI3VdTuAvFn
GozphDu9xJ7moYZV/dCMuyeBTOeZ0Fn9Y8oClT6azxGdKHDy0I0dPvq05GA4Uihiu0vwuZOXaW+q
UXbutHtamyE6dDiGI+1f/ZSP5nIkiRm9ESDGUm2zLw5BgJvY1GdALyNi0eWUDAXI/KwfxE+N06UP
BmP4/vm4nz5hlNE031AJo64N4efwVmljpt+RLYt+BzPZxDOHRZIbAkZ/c25UP9jGuEdOROxktF1w
0cNr4eDHmlvgYWjHFXZARpWv2fok75XLoTJKYL2xYfzKq8VK3DWIuZ5ntmcvlHXEUzrOtPh1yQPl
kKWzU+tM2PfRt2MY1qj5t1L/+KGXsxaOSlcUZF0E4dcAkXGr0vv71KO2fALr3l6k8iAnXqTRvWTn
SbSF0/1glzYtJDMHiX2kAS0487VOVyE0wGjsKTAQEvFmHI4ZxhN5LPVZgf2KyNG26cXeBMf9p1sR
GmtkzSjZ+fc6IQ6vokxpL1PeKj3qUtL3Ok+qS0rpC+V+Qz6ThDu5IS619kSuizgp8+Mbgn+l16WN
IMUZseQbUi3acmr/4wwuxQl0sOaKkYD4eIx6KkMJq8IRmDsdCvUOxRXs7ta2/M9fnvXlOIhXiddX
sguThjf4JPGd5NYyhbBvvdwupy9NlmhfNJhkz5bWyXt00KYbmXK7m8Czw7hcqj9/arpm6pSgeGTr
afPwqSXh4FSlyRkLscqabHXKbW0LDGIqjJw+v9OTQxFiEE6yPLbVGpPI6fBSZAyKWOrgcKhqBbiq
cEtVwaLqIiZS1vpzRFSESacjy+GLxkT+IUQ6FgPZI4u83eAJwtkc34hRAN3zyKbJSFBKdXQ8I5vw
kJgKLbo1RYGJ3Yy6+1vekiFz7UrTfyYRosBtbETjt6XX5ktqyGLbgENVvUIxVbTzRckWE9XGTPM/
9e8FiY6z0FCt5og6l0gRD0gfzJ4OkkY2HrGUELpL8wFCLfKiuG/Fytw+xaHaG54ejUAnwn6EdGe1
41xc6JaKTrNkwfPoxobGJkcSRsz9OCj0Mfd6lvixWak3neSEKSyQobsU8JJA4Jex/V7E87Az6ymX
MDtKF2D46Epplh7M9mblOqVQDUcMF51WaLFHJV/6llrJeOnEOOLQCJ9ozIcowjJbjJb0VkFJfIms
UKWI3c6vwuq0n1FaSW+1nBglSB8jrlyhZpbDuiukGxxyJfzV9bGGGEhE0lwNK+3Gr4cewifxDEi+
TF7A+KB1SaX9IsfJdtIB8GyLyIwXt1FrGJB2VdPsj4ec7Eud6rwV+A1wgzSLvdaY3uquLGTMrKSZ
Lq7bPtZZFBQ4iYjxiglbJJHPphkIo8FrKk8XOM6Qa3lME07p6YZqav11KKpCBXreLWC6+nR66vNG
1X0LqMAXfBiK0hdOj2EJ6tvWciu06I1P0wslB0OZgRd1tG3X7jjX4nnB3vAJGjrV5bRu+nKTM0si
hID1VAUOHorVxVKDLoLSWxbUAwR8WTwKSK77A+TtwWWWmYYPV5nqFC5CuFxNZQ1YjsOjOvnm2q7m
Z9aS/0yXbuIlgmuvutFkK181BcmJGzkGLkNIqMSzcIpFhi04ENWR+s1sjMzG6ifyCDE9OrJonjPd
0NH0IYNihnDquyJBLyter3SoqhMClhhFlDbcyT3IRa+MrXZtlrcBcRRzXK+W5xkQCd6n2I3C0foC
4SOtPC127Jt6aYcrjdHk46xoNZXTBn0JFnoc8cRtlhEpeb6aFDARrVVrl2FoVlVYa5CXZcn7fOE5
XWLZmBRljcLX1N3xzqQjAlhETrCrNDTEeNRx442DTPCqSRL9fpmM+cuY14BKcBt0CzIrZyLgU1ni
yl1a28vIBinr8eZw5etAPTn1QLqugGhBO5tT+ry3xb4xRxsdxmL6apYOW2C/mqfZuIbRvEzyxkaa
pSBRcYnjk4Alanj4fGA+2EdJgWr0P/6bF34UGCBkWqjS62DX5dq+rcp8euw62Tkz/KdREbfPGYC0
0dpYgjDz8PZJxKiFHKeFJ42UPsZlE+oOpsjykxEZG6s0ntESXaX2AhUS09dZR5bRRPJtWwxnclcn
gSraalrHkYLT2aIQNB9+EUWt7X5U6WIKtTn87mAK4ZfV0l02Jv5Gfzq0vArUF3AVIEAnL3R4qVFv
xpz4c3UuqK1treXhr7qz/ti6gPLeWlwih0qDCrPr8Cq6MxtWR0UJ58w+24x6pD8lSRedOft/MGxI
a1aGm0WKi2ri0VXMiTNuTX6mDYcMr4522WBvtlJPrTMnuNMJiUhrrdyh5PlAD9NqVMgtjLk9w+al
yBJr3oQ1ktzPn82p7IYngi0mxUHogqvc/vCGhNHFXZrg3+7AIMEtqSRv4y1yttiBCMuwdqtmEg1g
FnwJXCmdx5dGM8fKm4wxXUHzjdgLTeTDmRflg7vnLUEPSEaHdeq4gtLFTa63wwhipC3NgKZEO8gU
yD9n7v40LmLXISoiO0qS9GTSqBQPE7VazZ/GBEuDKc4e4crQat/XzYZCrnFDstC5VyYNG+7SoEVO
lfoY74nauLOUPP3C2OCeRr7eedJyx3RJtI9/PhSA3akLOiuPhHD/8AmFy5S2aUYxyYmwOpHlnijc
oVvm86H4YMD59N+pW+JSDkmHV8nUpsOck8ytlStYyjlivJHzXDkz3T54fZAY4arEP2vy9eglNURm
DmOq1KvhTQsdB62dUSTNLg/18tyzPcmArD3668NFOIHQ8cQHIKwq9vOG04Q1yHcxzjHP6eLMX0Ri
xDsVT/c7IZTsPgqjBAsL1XzRh8x4agZOy58P7e+j7uG5hm9C1gtdwOrecvwE4xrqd5igxzNhiyUX
c7jIr3Em+u+cRRJUX/TMd+7YjKV9CRVMe1bGJo0vBjOZc6+we/0xpFLzRckqDADLTMhurlZiP/fW
FAc5tM4fAFnRlKokeS9zZ667zbKM8s+sH7FFJW4lq57WRfHLDsdW9auoIqGY6Iv55fP7PH24FFoQ
N1JpUNY27qMp1KfmVCuIDT1Qs6nP1q7DLU7VV4WOkTOXOj0/0ZcOC5XDE+olCCSHs9UghUxLS8+l
NC1RL1pZXWy3Tiv9xtYonO0s/oM2fDSac54iH1yZThMKq2R5yB8cC4DNtpnBA2EuNKlj/1ymwK8x
1+g2mtVob2qcTRs9bLLnz0f2dJkifYajA8+R9Ur+XTr8W8YZHHbHDAKIai8dwtFwNIwXiF7GdRcm
C6FEdq4Z+RSTt6Jm4X+SwKDqyWM9HOCMM4+c63RSZJnSPBb2gkmyQp+ntmkiW2j7OdKiFp82TXqI
VYeWQTur80fLKQWWZH0e3yVjyGmnqiWoXgo60scMrLevYSbaITaAJLun8tP8qLqyfYjZXSgDGnHy
dV6EA/YTN667jvZnfB5LCknYYUnC1YSU5kEdVVl2NYWZKbnYQTb0bom6pSXMlgrFN3XEND7HMP2X
ZM1duUvxg9Zdol0Ysk2LUWmyZPNrK7VWvEobQ7GbIsIEt+SwLv50tUNTwWu/Jk5Wd6jjYK81MCXF
wBBvsqXrrkj0C9oVMFDW6VTwP58hJ4oDUhb2qlblocEfcNbl/W8zJKLVypaTQZDTtvLrTKUxbGV0
tTu8SZodJ+6IFgpLvQmrDDrg59c+2Tq4Nqs50QP5PurWR3OFfi8poqMSfAodYRcoEOjBUx3t3yeH
//Vj+u/ovbr793rZ/et/+POPCuOaJIr7oz/+6zr5gSto9av/n/Wv/d9fO/xL/7qt38vHvn1/76+/
1ce/efAX+fz/XN//1n87+ANJg6Sf78V7Oz+8dyLvf1+Eb7r+5v/vD//r/fenPM31+z//wlym7NdP
i3Dp+es/P9r//OdfKDL+NuDr5//nhzffCv7eDnDJt3Y++Rvv37r+n3+p6j8IrVlBQWdQ6Waq/fVf
4/v6E8X8B4EN/z8L7YrWMFnKSlIC8T//0u1/IF9kRdFRrPGDVbDVVeL3j4x/oENY5TqISOikRqz5
f+784Bn9v2f2X6Uo7qqk7DuuiRqQmfe3zY/Fiu5lFvtVzIrI2T6KmCvMCwVmsAibbOktnLZKkz/G
aJx2XZUbO01dFah9IW+g2fuyGt4AdZV3VkFmIbVibUMu0/AyTLn8NCu+hOpsbsjn61jqpgWdxaPs
hmWlbaZ0GWmfirTrWlP7XW2Y39bT452VWvWFCVESHW1F63NufqUD7udgbQsRfmvxcF/dp8QlJpbL
HZFLc2EPoeapWCleqokkBXWCj6wb2ZNzoWpWdDdF1eRpYPe3LB77vqbJlH6LO0Ny3lLcYt26Xq7g
SV1JyoRLttpLW5hgdRAKRdoMkqRdT+aaC5KaFiRTCRByhT1tcG0ttrHcZQ+TGcmTh2Go/RTFVRPI
fZcF+HHbz9jOhzvsVHVsUbtkGN0WTpXq47ElP9GTD76ir6Sn2tYIKaYWqyVdjYaXrJtqN0/IpeFC
bWAcLFr6qmwrgvvYCBneteVIT4LfWIez7scAmYYWCBl+WQDyEqvQQh/Dy0Si7YrDoRJ7iozVsBWZ
EZTOZCz8qDPAJEpxWb2SMNuWViUFcTXXbzR2RBscuGjvwrhe6qhiWtmjHg06GZNqwQlQYO2Op24a
OVBQO9x2ljCRrqhp4XM75MWMTjRJgrDn0eFRkslkA9GdeUJB4YvaCILTLCz1ZZgnsU/jmTRC1sw7
2uV/aLP2XuULBKLFDHIOL79yEoduFksCnmmaNtfjslwq9b0CVlHpCx/cRYq9bI77M75hbCqCyogV
i/l1VuLucoIw8g2v10sFttpSY0XHtqFtlwYHXHvWH+eoKvfdYPxoGvSBkvQVK6a9aoXfqyy6BUG8
LSd5B7D0oXUsbiDvearRbN4JItj3DuWd21ZLe9HSi+2Zqwvo1MsTliuKT6UMh9tmuFRTO98KpXDu
9AIXUYBmNDoHc7hzEktcRbVWbG1FavzSaL+TDN4tpSZ/mxxJxwkxbqPFBZCSbJJBLvc4DDo35lJO
GLgKdX6eVcHHaXIGj18t8yt6xtpAzpr7rslrzx5r+2luuuJ+moXplYMBiHUYpR151+HGaa3CJQJf
2a5W7JVmPMOywtZ8gqpioTsi1xYFKQFFkBMufWmbiFKk0SdXokbgj+I33JvQS/dqmNuvg1Rp1+NQ
SaRnRT14cl9/QaD01SLziKCW8MfD5Dl0xYBpIIVFyWvQ+qV6+lqPRUUjawOTM9Vsv9BBQxdG9WVY
2uZGLqMI6S+NZFBMc6/q1dadNCO5sprhx5xjLYjvCd8rTOcYAcNqQtPJg+1VOu6UCu91nyDjdXIZ
EG2lYFKY47Cm9VH0sHT1dGV0krzLhVFe0fJmfsXDCLSZalFQTx8BolxItYZlH0c8T3PQdmn9ED+M
uSH7Fu23e+jIZJzASMbcddbPbpipXt1fL1qc+BrtCZe2GJvrYop4hx+rtnCCVDfxxw4j19SR8y6p
6qrSSEJ0UOWNAa7kNmzkKyGP5hbU1LRHmGk9JJqC+JZl+qJm7WcO6lFgQDW5bvoudxP8irMInmWZ
BePICW2wd2TmrjGJ3TZ2uaWIxQphDnu71K7DnvetG39Q6dY8Mo2beUwB0sH0C7GVG3ww4FdGfR/T
EA13tw2I6rKAojp9FHZmXoWt4Wuz8t7Y2ApxOxf4bmOBU460/cV5Ta6Z2i1Cm4eiLpJ7Bzcs0sdZ
flEjdNlMkBzg4kWr4iUb7zg/pjt4WPUTvrIoPSc/yczEi1sy4aJ4pldjcdsBPxnDuCiHPMD/5uus
yCwVtnXZ5xJo5grdjKp3zn7iaONSFE+e4mLKQ8Aucr9vjOJiwunGKFM7UEdEZXJWhhTAbH321cH6
MpUlH28nUsB5jmewkt4r0cWMP9b1eLoQROfhaiFketr8s1PScSuLutjy0k27RFteBnxG2B0MgrS5
ES+GU/iDVg34O47dyCR2hru0hU4YiWgzV30dpEO/2sMYtOhgeR+HJb5I2ALMTo1d96LezLOy67VI
ulNw/b0LGypNmADdFov9aIfxJa3/fDE5860uuZPC+uuoTcDT0VMHptokr0ZU5Sy4BTfJ6uNZNCCo
Fk0bVHLtC63rh1tT6no6HPE+WqogY7BvaGPQtvOoLddOqkzPQ9T0uzxf9vaYZlsDOAvTQxY+EhBx
ocUyrgKym4krOM+mi7c3yaTYrpVtODuqGzdd5dZswVRVdjH1Yjct6tehQ2Qn9fUjAjP7opwtrGAV
9s2oncL92CbdthJFyBrejhQ4yvuSRjYUPD2GNOW2qLp8h8pRvujnRX/qlRuS0KOPAsT0jRzheayn
MkBiW7/q0q8LDcH+LIeW5aZV/6DhxL4LZ+ZW20svcZfFPpNQ2dG26tyJDEkqwSRaP9p/SWWks1cB
ytnIZZ3EHrdgbs1xDGn9bWW4GlKU8rcH7Kztwl8McS0XPBoKKl+0NNlqZh80OiVwjjY0gca3TlTA
DbB8hA3sG3H4I2csXGH3X7H64XfTafTQCIQbc0nC10YaxocILC/msDBWTCy3tosTT1e9XPeuPJjN
G0If+JB4OIeBRSCWBCnLjb/Qq1osEe3nYz26TsVsgvG8YVl/GZt+M/fKdk6ky6VOr6bsNSrYMNNX
p89vTCO/BVVJ80C1NUBcu22sPZjUnjoNJ5v5sUyN+yj77hRk8WHERA6FqxbURnbthPREaPusEq+q
YHMdOn/oq1tdaLtmxeFnNmT2ZrIDCmGsi1r/MIaTfNGUJkr0qcX3vt2bafSiw5GhSGM+NEPc7+LR
qTDt0+6qiUoNLqTSgC9LT0UwSOqthmNGZeYXevI6N8ZGyA5WjEX5LZvyW7lTIY2ojyRbXms5vjB0
cdP1+m1bNXc9E2YZE+ywW6fyO23pgs5K2gAY9UglyNhLhK2ohLE+DofQgSuvRDd5HO0WcAS4O/GM
IAd6eVG+2XDQ3Tix3yQcvwIo1rNn92wPgOdtt+FdmzADt4oNO1nlDhkujphEGPu0MdXdmJVbGs++
Lk1NxZ8aOKDA8K6xpGSnm6XiCymkWjjpjyLnUWbyLAJLS5qHuuWzzKaOfiRS+xbHQxqoas6O3WbG
pSGqcusIys5WOXsk5kJahuLrYpbeY8e6bo2RyUUDgta0PzEtuaYt03Wm2Hf6eJOtORia7AMtaTtP
W7+W1bSvBGx8huxFdeMnNhGTNMXza670PMd0KF6ZaAXWYfVLno03wjZ/lEJ+LDjG3Ehy/k50Vl/g
lK2+aq12X8g93ypXkbPAeZce9UK5txEabiJ1CG+VbnxoYuWBZPUW1Pm2q+Z1ELWNMKZyO3OhnSxH
1bcZ6ccjrPdpn6TvAqM2tbA34dyX10tO1NPmJu3y3fwm4217bQ8Zlaa6dm6LPMt4V4rm4X8zdx5b
ciPLlv0i3IYWUwChUwuqCVYmyYIGHNLd8fW9o+67r4usarLfrKe1mIUIBOBubnbOPrxTD2HbfAM0
RL4nujwYeuZp1cCtUHMDE1yxjKcjTZwbJ5uAMaP13nHuvvRgW7e4wVoxkwZBHHat9WtYiuAdGGKY
FL2sbzIafikJepiCoRfxS4VzCvKGxbwfltSijwe1yWli6qkujuqyTHrfvzc1MdpZnVNi5MVp7W1x
0/e1TQZpu0AXqD8vWfaEDq38nI3FTcBOP4s12gGMqp/9ohkuLW7OPTvymLg1n9HqmX73cnHfnF7Y
xxakFTF+tnHqQ4Ol92qMj6t85T9WcrjQhH4xmJiR8GG57cWOSC8pkc/trODaJx+95dxLMT6rYpvu
16z0Y9MN2hdDWzVmp6Gd47zldnQMRU/slsPFJFVwX9KNii1tRDsHFd6CKCL6EgpIn3Nukx7Fmn7Y
JMbtta0YbE/hCvoJvnId9csZoU0TD679ZgkZfdO8H2tc59VT1wAvrQbMjYq85KvH+3MREgNgwP89
Aezozm2/YEzKg2U8jSC2X5Xlb+niElwPjGr8amfrsK8nfelEPjZxV1vR67iwD8N59KEgzcHZIYI3
7cNW78Jw03HQrjpZ+FQfDBqlfYIuLLiHG5cntrSCYx1M7nHxJUwEWqbGkbCKLJGz/ii1stI8EC5y
aLBL91Uk9DGv1eeC5luXDlFYwZsbSEsAy57dj3VtgwkJ9EGzUu5mBkS39TJFqbUR16OnzfkSyd7e
L/4sz1ZFMZCARHPJELVN1A55GSMBSOzVlynBgOsepP1wnsAoneGMLRd72l4DqzY/ytW2Eo8xzIeN
cpvkEYb9cltgnVdee7BIzD4GebckfVE2T/CXACPBhTAv2bBMqdV1QJWCbLptEOilaqms+wFY7PU5
Gv9YnVkmQ1Tbt6MzH0qre1LRx6YrSCKc2w9B0PdvVtGieg5InMidzD7aRtPFWzd8jbrJPUidRyLO
NPwakRfiEJjKualQuiX+BDKiLL3P2CG81361RnTQyOIIGcw/gsHnYOP5JJbmrTpkBVSpq9f4Fjbw
SzV6azxK1zth92t5WtvPc8vzlY0qJZpxOvsNuAkiDMIEA0N4sa9vpKqjD7Ul6sfFMdUem52VCrd8
cPLpj07NlHZOC/I58NQtp3P1MEDD2BGU9mn1kP+TVlPciLWGMm8zFYZjJi+Byb5dyaxad23tZWXc
b9Wr2evtrtGkJIwFtf5kCHlgB9mKiLSJ1XbvrrTLT+HSD0dYqf6uXDNvT6h4HZsyCI5XlVASBIWF
qxmjiAcO07D4LtmKMmfFmnJiruk/Onmkj0OwtoeeRIgu7YbN+2STM/GIsMF+olDz3p1wnO+UuZQL
RaAj7wfWdFaiwv1m4A73nfaq4BPEuGRZ+9j6X4vhCJjgAU3z11xGKZmP9vBU9HMS+kdn7t41e/qZ
zNoiiXrRHqNgGvYRoEnKTslQPMIE9sjgA9x5Xa8fHJet1iAN7StPJDzXcDSObbjmN8ZSEshZbU8V
YqZP3Pjqopyg/u5mroI2MnqHELDyS+NpFtYK+dVgbi/23HFcALz7oWit6FMnZ84t0h4+E47ZnXTm
VF9GdwkppTKLZWcdAYYbQdsf9WKldc+AZV2G5luPu6NMkOQR4ZRLa6uTcSFIa2cUfcCwFMZt8bl1
KjSwfj5fQH7mZEuGhmkdZhwGpO4o13hSFLWc69Yx/+S6OTz51muWz7kasMcWpuqfOr/rH2q+46Hp
KRuJXtX1jXbQCuy8brDuBaXfqXRakjh0OLRXAm5h3dpKOB/9smrvVGPD6ka8aUQxkaIFllWZyedF
dXJLHS5JIvvg35lw3z4YwnJPrWVsT+00cTK1gkacmE33UaqKIXspJKl3zK764MHdwO5lS6HShpKY
TSwkxF5O11Sk1auCCz658tDbiyYacCjClIOo/e41CMxMlRn7Gp3DkXVJ7LwBO6y2toDDQs+RqYrA
uQX9fDYBlZQxHY2hxhEvewPPlxe959H20CLaeiX6Zjm33TBd7DGjZcPRKmabi4IUbVBOdlroj2k5
aE7VVrORzJOFEN/707pEiKHgEbLad6TF0wg4F1inEwf46S3oKXXylvWsKg5MlXHpCueF+JDEHWyN
2WDYzxxHlhzk5kKax9Gl9kqGrp8SBNWc3DfFRx7HVIfbYXRvRWuitm/YITP7kW9xsr0Z5DyhINrd
VUtYpIs/nEIA11V/fQw+DRJnSmAd2ghrReYDn4OXKO9yStcnHQZT6uF58BhtxiUaC6w0F1wtxJuV
DVuMLDs7BVMDTGolL1Z9qBv/UegttVu5L3X44prtrhyyNZHqKJvvNbTHZHVl7Jf+k7dN/Qsnw/Vg
qvAPSA0d4m0Ot2vozW68OFCarXXYLn7h+2diSvxrxs0+NPOvMi++O5bWN+T3Hj3tyQSkN6JCW69M
HpsPdC9q8oC5TpVhCIpCffBU2R1IlLx0JgFMbeFdQsf7Cg+amm4tC3x3YUQFbyYkzs6xy57wWBdE
9aEu/65tiu+gL9snduBdILRKrIpGYICmyPAE/Q6bjmXh2nuKqPv2uuB5TXVlq1Ya87zlxr5PnYdm
880RQKUre093b9eSOBiHyAXViD2pt7HJEk201By0c+/J69a0ooXSSiSD5fTNVsH9Flq36M7SRUSv
HZOnxKjc4mnkCLjnAX3rR4CV1+ext6yJy+m7PtecTULw3qbmqeiQZDmMIx4NW2PQFjn1C5oyP1S7
xkE355vPrtfvQhxK9uRdVJR/CcLjUDJiGta4CaKXzbj2xsKLJWG2LKTRtFSygbhs4VqlXhG+ZsJ7
GgyLQF0iJeVs3IMKOiy9ejOL+jav+MazrTgK+DtXqy/Mp2Pqhr1qAjb39q7KbjDQKkKbs7Nsxicq
1bvapUncNz7owSz8PJSeTDd9XdPzJ6yhA35vRnois09a90Xch1laSuIMbHdLyTI/dJVDxu9oRYCY
aaT04+Ce2PU/VGhfMjqP6aqmGzyYT2pL88Y+ETgOqsYB1+WhyVj7KCmZcMSe2mhxuw5PIza3NTjT
qkGJOgYsPyPzJ6Orj3M+n31EvjQOM49qCYmeAebcW4Fg9EcZdDe+2R6180DnkbJfAs7q2U0ySSiO
7NCfcmvogZGrCz9p8icRz1PgJ43s1HHUItaCOduqQFPR/HuQYbOf6pl3jUToeY3WmB5ETKPstOZu
Trf9aXPMA9OzNPffpAw56I0Zm3n0Leibg1PVMxFV38WY0bB3t/nWJMT6cYTakwaFYGklzyFRFfpo
YHlu2rt2eSSStONZxknIOeitIaircwue7t649VsWvEYhI13XdMx32UaLbenOxTAQaOZ+HscPVpgn
axTdm5GdDGW0DwZXJCtA/61JR2uIHZQI5U1Uhmm/jmUs3Sz1xTmSViqHj8L6HpbWG8W5jCdrGHfG
FD7UnZOdck9d8CbwwhMEdlErgtLMfGjn4bbyaLmyyL93prrnBHJqpfw4qfHG1B8je3rqBiQ1dJiC
nQToeIS+8rEqq0PBMcUX/CiimJImG8/lMrPhKuMVYDlaJmYaKhnN5WISLx62W7qBBrbNOfXaG113
J6MMj3h98svIv5PLybEUyZwPRIDt+/VgjDcufSqKIPccogHPmlf6DnGdvQ6SmDZWlGB7tuyFTv+8
L6PDSl9UzIyhNUJVmizKDJKsDW8ZqcTFcqmGjyxFMTVHTA8izoqRIcYTvNlX5UqsmBrdhvPge6/h
MiWW/dnT7/X0yriFwx7HQfaDiXW339RlREwdiP0UfppMI5mFlVj0O8xrsTB3d7NBz22p0SKxpnGe
/KiMiTjRvrls5hLEAgjGy0R0QrowQN/ZTGuSxg5f1iJy952yn9xg0bfDNHIOsTPAWPN3VwXntu53
rr3cY7Zv91E51mdXMGugfkmNIrQufSZfhJjuBmTLI+lUPNUdP1kRtRwakR4XQb/duNmYbg7j/2oJ
joXJMdTGcm/q8LHaXH/nG1oKvgPnO+3nF9tavnSeU+b0y5bg1mnnFxM53zGcPX1DO8ttHp1m/s4W
RPcjoJJxi+UGcZsZV/V1JZ91eJ9VszoAQiYWsqbxwfLLRONTlueYFNttepTma2CAdUex3kiHd7lw
/PsSkcOJyTQt3OXZrekO+xxrBkw1wdXUu2X5p3l29U0AQpPamnnd+kkIHTMTDfZT39/Y9sM2stPa
h5rYeuQnKtpDCJA7SwUvBXw8wKkXszLvhfggx5UOd/tSG6Bm1zlFNBHGnWmdZeXuZcuErdv+bJra
Oj+X8pri04TZnlY46K5ICFqAm7h1TeWf6lnclqZHM1ekhVk8CRq5tFnylcy66LGF6sNZxlP8LaWY
QcfddGDbZy09JQBpSc8RKTZr5hzTRKWlo6q5zbNLZXvLEYJ7zjkkG47R0o+PVhR8qsq8PE0TAAZr
LKP7q0bxXIIGK7gLiReI4DYa2lNb9vdFsR8ctN0wEt57/iwmg5MMzLXOEo2RRcXcY+vY0Vs9WJH0
Y9I5xyNxvBRAPIQBirst13Ps+MZnj9qwjoziSPEw767Kjpj5QZOoCF7lEFIcyRmBffMhXOa7nKL5
RV8F9gtCkpjT25OqordWugeSdm6kH5aHze0+6sa4o5XwiiLiaHjqaInwcUNtnM7mQscqWunue2f4
aI8OZd0yMattFicugFWDjpxf24G5OCqlxNlml+ZviX6/HuStNc32znMB9kDT/KOghI63KhyPW1+/
FzqjQvTYr9aaumoxy7cqfAu24THwypqWA6+TqW/L3H0NOSkatN8PQBbociB73XOWPw0NKKhW2Zip
hVskI9KajAC/knnE1pwnvE2HaCq+NiGjvIJegcVOmJvPW1icuo0xfI+lIDE1TxsK+jhUPN1Zn5p5
fWMEjmaJkcwQcCMXZ3+tzrTYsr3sV31Yh8xPowZ7Xe46h540wsIf+Te6T3yfhOayH4xkw3T/mreh
BUbbv1tNk+rGFxF41/pmLTILnwVafZD6HlTH68hteGSnJe4cZ2ASLYN/GDr5XSy0KBYfBX1WO9Z+
m3KioNEh7XKsDXd149yXlZyRTfPMjnPYnuZRtOd8cFhvhFoggY6ohSYnOPrW/CUrNrGnYWGncswK
rBPtXhnWMy/fw1jSqqGPhYyOdJLdsM3Mdkn9iTOY9Z98KC+8OVpyUhuHi2zM6ps/uv0pHIrxvOFd
idW6uHTwtL0vrdJIvdoENgLwaD/6hTwNyptOho+9JOraGmspVMHSqazYripSB7doTh0F4Rvh9YBm
iebrUnbDbszR7qnyo9FS041VdbBWNAe2Q9iWPxplCinxU87I6AG/vICKbeGaU263o21UJSDzjFSG
i3HrbC7zin5FWVUpzMpR9ayX8YWw48/NYhp7d9yiG0pDbNszo+9yRMETTR2HE9O/7TkAl2BQSe41
xhMG5eq131a4fIvwTuNCPxsZPR1mbT6g1IvuNtHc977dHcpo7r/NgYuuyh7NG3vIo3ctJ+Mj+Y7q
Uwkm9OD2i6bvmdP9b4cvltH5HHW2O+EX97qwn4zVvjZl+QBhv/XPanAkzU8mFpVDvaeGMcXI/K0W
TlpEa7cL7HFIaENT/JR1hESBkqGlFt/ivnKbk9uEqAZs6T/lpWunbSBe/Yh6prJD1AVutu4mFW7H
vIv0y0yW75EA7unVNqbb1jLLLwxRMJzhDI6tUd22Pvewd6rDWpbiFJTo3tDm3i4dSpYsKMnJFe2e
JtSOOZyza+euPRWzBn/tyPLUF9W+z3Ah0/W67bNmvJdyecu8qdkhfWBFmzZ7SmRB2UDQ5ZRGYjxH
5o3OzbeZ7kFhWHtjKtLZ6a69Kd6ewt2UDcrccWCbe8+TOS2HHl7JkYRH59+69/+R+uqXuqof9Fj/
V53W/4/qqysc5H/9R+P0N/XV6ev35q379oP66voX/1ZfGZbzr6uRxjRNm5fARuv0H/kVre9/YUQD
ZYIAGb0oqur/1l/5wb/AZFzNhiZ/FZBw8N/6K9/5FwZmsFP8DWouD8L4fz7b/4P+6ke1KnAC30UT
ZlOwhxFOAs/+URaoR41udOnXHeAc5ljoMHQ1KOb5iudLEyrfmGTV/uX+/Ndn+Kvm60fB1/WagFDQ
PIKGs4BeWz8JvhbfK1iYxUTLdyrfmE93e0taYMXD9WGVpveby/2oOv735fB7MP5A+4Y29id5/Axc
rK+dYdp16MAPk8t6Ntq84GYl/N+ILP/xUpF51RxzNUR3P97NjORAE8n4tMuhKxFXERUeJ1HNuM+k
wbr79W1EgvcX3dx/fS+4f7AMQLmjYv/xYvije6u1+mlHplR9VzjjcijZ+r4MTHeYJEk/HRubUa3t
L+Oti9XnN9f/p5/xKtyD7UfMAN/3x+uzd2c+hklU+n7YXsQybTGDovFm3paK857xO3LVP16PSRnJ
WX+yKH76vhFHfdtuHbQiWca0bRuGW18568WUYXiJYCb8+vb+8+WumDc7INzNuQpq/yKYHdolkl7u
jjsRGEEaGc2Q0g+wmVqH3lFGYXP8n1/vmuRyhf9CevGvn+cv15u0AEImNXqtUBGqkvvWgymb6La1
8+Fe2s7v2D8/P6vwuPF3oVS/rkAIx3/6+RqPxqNbo+LqOGM9wBCp9ogdCwbcXfn511/tJ7o9xvOf
rvWTADhid606psO7peumU+1jfM8brCRmDUnVyPOFktwG3N6rxzAzljshlXuTiQylx68/yT99aR5Y
E62zzaki+mktkJVGNNjwQXSEV1UHhiTRpigvNOfl+68vdX0+/o+s9c/vbBO8gazbvpqHfnaXhJ4l
cm8rhp1XRDouS05O3map51n3TZRMs/ya84ftrsiHbP/rS/+8MgCP99hyruJdnDS45X98lIRVRwwA
83bXfih3xp1rJ8sn47Do9HdA1b9diJWOzY3vcmUlYMn/8UK5O6MnYGa9qyWe2Z73KJmzYCBBPkDD
2kZ5cCKTxdkZzTp9EjMpMb/+on+7x5jVXZYDYKswkbw/fTV/eWfWEuKw0dOrcpu1vDgFpGz0MuoG
pBko6tz6Jgt3PuVbF/xm7fuHL85mSW4Nz1LIZnx9zv5yYZRxHY6BotmRjDkeuQg9GyavZz1oEz3D
1AHUNNbDsCJFcXJOx7/+3n+//NVjCCOGLY1N9GeuKsPQyKqyqdhNm7ft7ZwxhpNh8HEE8WM7u/Hp
6zia7qc/z+Gxp7z4Hffu73cerBNyQLafgLfpZ8vm1HSlWcyD2BFDeVVuV99Kt3eSwS+6gzWuPYPo
LtpLyxx/82z/84VD08RHgPkk+unOi3LJGRQIBK+VRcMp6iNy0Rtm/iCR7/JqcV+VXp+QUZS/2duv
28sP77PlXt0uRAVSkUGq+WkNM3VmWcxD+l0AZDsllEDszbCdEhMKJhm7PP8CxfJv1qt/+LYhnomI
6DJaJz5a+x+eM/QV1byOut91g8pvZIGQcvLt9STaCKXkZFtPMpzC5y7yfsdJ+vuVqT9DqkN4OSFB
ANdH8C9PuEMUvJpM2e6c1qNdWBv959ysPwjtXiXirnPCcnTb5Kb3m2Snn7ddHM8WHiYWMOCU2Fp/
2uUZqRpNz5bAkI/JZSVDa2eSTXQJtYMSOzJOv36TfgKcsnpcN1v7amRCfQMj56frlb1hR0M1GSnH
7u2NY5uVBnYxQ0ospXkMVTbeZEaADkKQS3EDw7K8DVDpv88MlHdD2dQxCV3uSUgxvRg4Uo+lHcnf
rDZ/e/R4x13bZBuxSCTmyPDjb4F8kEwkeI4004siISg7h0wk+6PvNtUR4dSasBbNh9/cGZzePz/y
5CYi9/2z5qLKjH56BgJiNeYcLEN67aK2sGrWcftiOb3T/OFyoB7uAkYl6qZVpWFe8rmsHKSC1eYf
sGg4zUFs0q4OSirVPE8l4nWPfh0U8NRcMrv8smSLad7B6nKt54ywmYi56iToBg49MbK16orpmLlD
531Zbd13RzpQW42zVo/GTGsK89euDZpsO4eF0zbHxbFMyQBRQLPCBta0d450wjdMq63/EchFkd8K
5vIizXqHhK4aR1ITV8Y8v9MiBX1tFPkKlGJC9yKMkaS7jke9RDk5bE+5oxYamOD9SloHde3ulIP5
Lc6mHnGdUzDPJXoZGU0XWdp8WULpfq9Fr45XFO4nnSv0DiF9YzLt1ih/5YAE1iho5+ucRMgQnXZk
dA9b4TBrMIohMlPRtCBmpk0YNwOLAC6JuZ3eInd1xL7wRsmwl7LiNOR4YGgEr5zsCS8DNdK6jICG
gJ70CGvxiyalYD3nowFydVVjcKdCZSA14SzEkDLMPHGoI7LNWNCKQNAxcIwelVID+slc+bc7Vdr1
YbR16SRTaU9v3QhffOcGxkwrFXsMgDKyqhJjHlHOVcS2viGFXu+WPvDlXhpztpLHogA4lYsoQI2X
aAUSbYlFoqYhz7sBlX5jbQPdCv5/Q2JDmrqjs93/4Xjm3B3sEcb6SfvGvCR875KGvSy2/EhGkH0K
shFiaWCZhU6XwoShWeSmsYMNGRmH0fPmfG9thq6g55QtmSqz9lHgZbl/FzToTemWzUOZCkBx1Q7U
1wjnTdoBMQdFEdp76augPpduhZapMPS0Z9N3ANlS1OUHpwURklq6YFZiTrQAlZtfEzGGKp9xK7Td
igllcGHRUtYupLLSt97bWmTfEU/JO3/Cp51UUT3KXegYhBKCKllfHDESpVEKQSHeSru4wsgMAqwz
f+2RQjLB27njbAE5YTXr9i4Drxeny0t+hnHOcrKKsnnvbOXcP+HwM5rUmu28ejSlM+1gOaj2giSw
bA+tXc3h/dwz9GW41U93yI+d/DJQbj0jnzeMuOgJ/0JYa2bhs5i78UZsNNoAs6Cz2Ds0PUMSiteF
EVOrcwafBSFdh1FbKNe7peoPi+dmD24DjeNIBVGhkxPVyus0TAOFcCuAf3Zse6CZVTWzwdA7fQWm
kn1gP7sSxwoTYKITZcinVUZ3zZ990q3bpiEAyxc2HmeiF/t3P5/Yo6hQDTcOZKRLTPnVsD4gkanM
Rxs0/rCjydE8XvUdxsHpTbEHqYrcoSnHfuZ2mEv0oIU/RA8cfGh/A8l0xC1SKPWMxtGqz0RdLjfl
aOFHtxkOflXMbiTJxMuapV7YZ6euVOhsFSUbcJASog5tXttG8dOYVoWtYFgg7meO6tMuahdNSnvj
If9EtmEwnvbzb9Vsm9su30L71mhclDMMmorjqunYINYPzfuZvnBWIcUv6DM7CW3FImU14fBU4GKZ
E7MhYDZZ2soaP+ZG6TOiB/iz7tf6OukJh2Au7hdh4ZQix0MU57qVYj71veQ1R3kUBXvNnHxKcruR
cu9pgYGlaSPvboFwqV/rtXZXShCU6odqBlL+5HqDt6ZuY85VAjQOgJK5AvgvfY7Iu9IfMif2R2XG
qprWNpkdsT0T1x0ya+kstd8QkXQMAAJMDWjx8dLUeI07ev/RlsWC4bV5ogNe3XdadE2KLyt37hfT
XT4E5hiYx9xc5GMU5cVLFmr/U0vApwasAI4FpTUeOHJB4E35JJmBklW1iOKJwrBMQca4w84PID/G
WjHtStcWG16SraXY2HekxFpFfOlrnWee3pVZVz34Y3UNiBwKTbu5pc+6E0PYPqs+1Cyg2reeg67L
v06EvYqEApG+mc+k/3utqSdPvc+Y/VTznuf7DslcfdiWeZ1OLowhpiYF6d7+VC5sR2GZf2/zehiT
Hp9ufkAFF7xGqiyY/JGDheOQkB1gV222wn7xNmIERaMPpEB3Zx9t80aLKZufgSdVZQwQVF62CXt2
rKusQWE5q3w76AzUFsOEwPg0Ttv2R9c6CjVuZfvWcdmyMJkIWWPw0hXoSlo9MhSggdSWex4plqXc
3qrbLRrlhOAuM75bhTc/YsDR4qTXDFkWTCG2VEuY2L2qCkF5YZj2Ge0fceYlOvUmdZwsHPZZlfFi
yMnx4Dq5DjvR0vX6qjCyMF2H8iquLHyny2K3XfF15yVFB++Htt9l0Uw3ZjFF717h1QNBr10UXq2A
w16LUVWp6lvEDXVUbu+5RTxN0gtGNQgoJFZKZqn+/WAPGqtb76/eLjBr5ue5r8XMyVViTmqL6Vz0
/TeC5ji4OkEfAAALJlr/bf225E1xnryiM9Mr7+Sq4vK6d29tYJQZKDRv2QWnFZOVDt57d5jsOBoY
GiZqsZlWz1HjInutWxJm1RbW5k05D95EwME43bpWub3kgRo+N5rxYowmOhyfdSCzCMhcCLA9yK38
m7HkoX8gTNsqXttxq++ZgEDUxeC7Mbr1Gpt61GjqrxpD42n088XfZX6G8W/t8+hF81i7WF+IYkCY
cm2+kE46pqO/1l+zrMJPIqylIEExRHd27ld1rXMdSp/A9ZFnSEq4iw6WpTm1rkJgLzeQdOZsqc9S
aPsowprBXuWiq0safvA2FbrrjN2KbuQ1V8G6t10Wl51k0Pc9m02JDwa7jiTRl+VXMWYujluwWjSh
GjNEQ2SgBUhEF+gmpWIKz4DEZjPZRjMnq6Lh15pCpi5JYG2jdQvAZpr2zSKwYm2jE+U4GELGaG5j
dfnB8sHyporgQ3ExrKkrWWRXBFceerikVYrVq/HHzj0OtsWoLOKFNmN7W3Wxt5dc6POQN9EH2Ys4
ysJ3qknXIRnWu86gC9pUzowksYTLlnhKfFwtVX7o3HLL43zs85rOYTBV8Tq76tVAR7hzSUB+6bbq
OqsaMi3PBfX3N0khSkPIL+yXzljzFyRFU0+B37QfQaFJ8Q19POZFd94cmFxKtbdd5uObWpnSl4xW
bVVT3ebDfDMhDbhB8+KJ+9Ubh3OVYS7Zi6ATrGJ4DeVpw3YVkKKp2+NmtD7qNYyxQ9yskMhi7a1+
dyZIvEdHEwg6C4YcJqKkVdlcAzZmo70bV3Mt9iETpy2R/rQuRyEHrMTYkOriqPNKOhiIXfiZjQjJ
3MlbCS2GBpzEl+RluD+LbgwvlLxzeazGaFtjcBqArTbic94i3TLRY/qGxYHQ5uZyzaWfDnU+tlQ2
YZYfcas7ATnyAjCgVIVzNCQBzrsGQSmsQcua3g1nsb4KqG7URTm6yK30RieVC1PuZC3cNk/oKlkv
JpJcHfsbntykgYpHZC/KVoRObg67QwVLuw88lD0GknTG1iPRF2kQDRIPjwuaDnlSEfE/NLeJ1aem
yk3suQ7XndJZuNBOFdVjNcysiTaxVUd7YmM84goXK+7viGt22g6/zaUbEI+Iou6rUbgIffjVWPkC
V86AC4WuFONNrESpVZRDiU6NqIp4WI2rgq0J5JzK1jazeAwq54tDmMXbWtMMOkx6KhGJLVF3WzZZ
NO6UCEoisVen+VjRYSFlrx55Q8twCWo6VdI+jcKZKTuhOKDCQCCPlSfwITHOY0tarhsOQ8SYMYS8
ZFc1MYRdpIaOQrgbq1O4WcHBZJAMpNKtvfkeSWtYJa6YrzmM7mRQhUhJlX2Nt0sZawi909pAmjLg
Rvm4sneptBhxkSyuQg5KYkGDiRnR9BIzAc27s2rM1d3ZlHqo+ale49Wph4eiXYKXXJnTOWBEi1RY
Zhz0fBMwe+96hrlbeLVHJiHlYlKcGbOboucgxY50m2MHK3GNF2NZPtT0RII4CMRiI57Ay3roLbTR
ic1t5cEMrvJEpD7CBzJir98qSffx7BrdZF6qcpicb2E466MLJnTZVU3ZvYeIMdw9EYrtV8j2ijeF
AGD2ii5wRFpLRn+xa7DTkYRskRoxuUHjXo1s2yGIZkQiiGxzBJBFjpFddarad/bC+F7IuT8Z2m+2
4xq0xlfuKYYKL+gwSRIWizWva1Zy/HqlnzjFLmzgpHfHhILwllmGrap7gxT202i3EVFmQ75dBi/E
pbgMjiGPxhoAS2gq1T/Vq5g5u0ovIh50uSZItOUkRwbz7nbfj7VLujTn7te1ok7gzxEH8ZGQHlgU
Hh8Mv/HGZGVUZJK+a6N/drFMAv1hx0QGMZBMRaYPpW+hsvZmoXmAWZjZ2mvdwipJWWRZ/ujvLjHn
mNKO7abhdKZ4bcfj/2buzJbkxrEt+yv9AY00kuD46vMQoxSDQi80jSQ4kwDHr+9Fqbo7pbqlsrpP
1ywtLU2pCHcn6cDBOXuvHRUSTd8yGkq6tKkIx8O3TsViY3KYKM/98KANW07Hka7fBYVTqC3m+fS9
V2KSQXOqrOciLJFjtkkNy2zWA8qDWEOOmFsBBlsR+3EOFQskmmEL+jcC5OlgmrQ79FBJUUlNxvH2
tpzQb3hK0nJmEjdmm0COAUE0ab6cstLXLd8rRAaIESr7s99P6XhoUX++D/VQ3SjXzOWjVaZhvCU4
eqLCq+eI9Bw7NM5OBopdT9IWSe6ZR/lPbk/mH7I3MBYgVAOiaxPHRBuKgjJAJkfj4irKYq4R2PWx
tVGFSMd9PRu0ZM1gmjvsev18bhpnTA4M2rh0SqODwtfnhAjr2jRAIVCnUM+x5NTusQTDhQeAzPI9
VzSO34delq8H1NpT2z4rXX0gfKDp7nsfWu23QmUJ9BivZ63e9Xwq5jyO5LDVlwRNbpiM5tG5zYJk
3nS4rWb4QAaRscnIiV8TYb3lmNSU1/TdAAr4HaYreFuxjZst7OeX0MIQefDseDzHdYXZT0wUdIDc
1fRxcRoB+DdlRfKTjD3JUk3/zc31cgP3e2EZwV0w3qjFT8GQpg5i3SKvtb1TlB3TTe3YZAAzKOiR
idmawXcdsgzvNNwPcW5CJ+v3Mh/ax9giuxXXf5no+0qwg288idAddWWQIuZjIxNwppwgOVUo/vFa
5iJqDwW18QDHMgrUbhHdbG1jnZeUZmRcHAag8+QKy6n87hIwcdtEzuIcsH5wS6zOBZLgDq2/8zli
oadP6FBvZUKTcsNjoN8C2mHhPsRYhD5cg7vdyQhw4woRaz8S+0CFNrmp8J+npew9jt6OfZl6Mju3
GTPqR6ilSYoFz+2IyuoBRewAYBosbCH22JvIn5wvpMDD42ApzjqkejUckYncbIzAbtfhG/YU5NKp
ZjPHESMi58BuhRV8MASKMudqkmeLCkxs3WroUOkbDfbJy0PDEG4Zw/RI3kUK/wOOGUzWVhDDtpSW
QBA6x2mwz1Eka44WnZNgbs3DZG9Tep5zyY+SHDL2t/QSArRmU0zEc4WXbtqBTOhwAIQOrFrsRyvO
FwPsp8nR/V1KUcsXtZY+DhfaaQnSXPZLDtKQYPEVLsmLXSrO6rE9TTfYrDAt4PUNbhYXLDhYuib+
rlh5P5fGD587oSd3WxInwCdwByYuS9h073lJb74gpqtfZJ0SiCr9NP6azhA8TpCMhXNKOUmyo2gP
WAk5UME9FeIyn3wItICtkB4jI6fYbDAQQA/Z5rRAWHuWsAtYl42+y4i1xviP5vJzYKsVZEFl9k3M
RfDZMi0e6UX3dC2mEOeArnzwJUVB1+Va07hJ9zL1vJsMXjEQAJ+A9DNMEuuFFEDz6g7YFTazGfNn
/MvW1zawJ+euaStaZEOqjNxZLj94XooxOdZNm/gHHDQZksWElBTIGzaCzMX9wsjw2LDdONshkTA5
sOyqY68lZ9i6o7AH5WovDz5i1vOczflXiUc3YmcQ9meWj759Rw2d+ieS3IMQhSYFxI4+Q87zznEs
3eOophqhNQSMkjNy+zXRgtRATs0I7+mQWXtPSzo2Oli40aDsxEcgwCUH5ggL5jGYkeld1YLvc+Na
A2aBaKSIQmrY6B0b+SI5nmrhnmYLEkHTqybbWbIgpmSR3XyAwUKvgd4jnvGmdAKOrvkyAENQgflQ
ylwMWyHZjQ+DPVife3IbM1KvBGMxDyXK+wwmR3jFK4h80HENxkI7K0ae2IiD5NX3QuuQtD1u7cAk
2LWtJDAo8uX6ncWfNlzYmMr8wLPAbI8U6AnCkczvC7lM1DFAl2t6Y8SDHJ1QVBJccdST8uD6nKIG
2sUfWepw7PE8JHd5HiXfApGkKFAtnaFLE1XGLWuDfjwioI8sIGF8HbY9YbOMHtpZ1MzvIWrQ3Rqi
npwIhlM5t3Fb98gRT3YrOU+hcouLfTuYCO5F19sFR+wWrWJZBB1u8KF+Eypzl4MfD+O7arXCIs5Z
/A6z1EqqD9JpOtum7Og5tH5ZnnJNH49X0KxDkGOalwQrvn2OBhb99zRsumhfLq5P2UMb0z2AGvOA
nyQmpVMd1Xl9yG1iwRDqa07urBR2R31a15iVHRwfWz/uWw4ueHclE4FhKI48dObeqjkQ214RcTRU
9uo1XIAIunEDh2BeUk3nNlxWd4lI8CrT4C3v0qZPaUWl3vJCL4fhWWgBykiXmL6GhSn6g3YhWhvH
T1/7qB+8rZf5Q7o1nEPaTYLXBDh4sRo4OrrGMU6MeaAjCbnna8aCRVMpcOcjtiGEjoEXtscx79pn
rg7ATCmK9Nowqoo2wbCYa1BTAm20U3lHFgROMsO4TP22KYuw3iGcxJDOia9B2dqgb92Ixu9i5i1O
UJ+oLCxKi6Xt7cNkN3TeK8pnTjRhFk7oMhcUBbD+7GDLBHTob0yu5nuh4jg6zIXt6QML/VDfgE0p
w2O4+FF0mgarXDMBTYi/11OdOTh2077Rz805AS2gkHfJULWnOeBx2Y5MZoejaJ3iycDbKU+el2AM
QP5jI9Xsw7ecbq67jclWffRl59XXrLCSW669mXYZEpL72KulAUIQE8DT5KlF/ZJkFf1nHbs3ao4T
Z+N74LswGcE+2dPlgqJuAsltCBm6RxDVy9g9FNbqeFdJkr8Ds5FyCinC8VMK6cbbqCoOxOoOGF4m
FQpMJAtu6GlhGrRrTNh9EAk8dkjyaRBDPrKDahcGXqV3MHJTAqTgYvSnNQbiYzd3NsehQVfVrckg
EmwIxHW+OEOTrpa4KvxCvK/z5GI/wINGr7ffxA5RnHzNnfyQzKn8FugOMNWMm+rVx315xHZFKzGK
BXLgJihnYnup34A7pdgxQUJRtaJkGj+gbRg+T+NInyRWyLyFHtviWLbLzHQEnygxZLRA0LTzWCZQ
x4rC39dVneZ7UjCb+gjjQF1yP0CvHSVLG55KPXvvIk5GGeto7+uHlJOyTTtIJ480uJd3XkRi7R5l
eq2OM9BA55bqjxMLvKQhvrpQbeJ3ivmE3uHxtsbvLWmbRcetDHTwzLiFqJ5iZhR5rKFVyKuYpyx9
dEqIDnf9NA3zfUieWPSuJuIluHEh/ZiPXh5JfC92RneZKaV+gDVdool17cb/d7Kqf5pfM6FFE+FD
mg4J3PhdUOmWzexzaJx2MlYjCaTYRiy0+HsWOXnAyGN+KgT+I93tv1TT/qK5/aM693+k7hZNwh90
t+ZTMf+quuXv/1Td2iGi2wAwNnoN7sWqkf0H89D/C9EOORcBGilKhB/Izf/LPAz+QjfloKoFD+55
rs+4W/9kHkrvL7RUjFt8FCcE+UHP/G9rbgPg4NLzXVoJvD80S79ne9QcQBcDMhPGixmvWWB98rHI
0Xty5GnhwccpY6f/huaOUuA33LGFliJANYrGlwwV8m1WxcffFB2kJ+cdpb2F09KwUDF3zqpzKcIG
dWNMjbDDfZb5N3U8N6QQZ2GNW3WMbZB4rlu116wSXncBr0AHUA5gTPaxpjZcG19qOWOBZDLCtf1q
J6AqYDHCwdgCDI/qQwZ+wnoLi9qSVL8d6BZLq5JaSGYN8vx2mEBi5bG8NijrFSRip3lFEzh/FaTV
tBTJaHmS3IraTRzo4cOQZ+kAv10tztaJiG1+yEhReu9nnEx3w9gs/oV8FowaCOdjeS6WyP3gcQRM
jiIEPcdbm8YexwXtJ7nX0ertqzJlE88IezrbosIQEm/dnFPUTGgvZlgZnQqu6TD4XbEzQdHlG6fr
3PFs4nIq3+lIkfRRJ0N0xDncP2apbd87SRJCS0fg/VaW1r1opxTV0JKMtwAjq0NKz93f+HQK1vGV
djderd36gWiIugT2WE/ivZYgCvdmlH1xY5GcTc6Kn02YPVI7fxttMnQnS8R7sqzYCr2mbN7CJuzu
rSocP1MpcSLxOGbFOwjAfNB6VJjd7GAmCNeqdTnu3dbjQxeStgM9YRoOW9q6jn2C8cefdzKNdpR0
DRtdawHrW+YEL1jsyPdDnAfeQVaFxH8Lp2CfNK6B4DYWkpBztIf9g5rnYXivy5DXjP2yfcOKSysZ
NHK1lZreIGbMYLlkDKrv8rXQvoR1qZ4Ct7bVgeJ1rPaMsrMvFibQcDOpFn0TMi/HP06SennbLotr
Mdwqq7w7csgolnS7hIsEeEIBN34NJQWUvEAVzZiMucliNVAke6IQDX2Tctu36zZQWnXzRsAV/5kL
l3s/uJC1DkYVjGs2cL7r+p6Xntvs0MUx2DsRRHGHVtaWObKP3uTQyMoJpBG8hDQ7GiN5vmyvpCzB
hiIS4PgoV/pxNzqOHB8sivrsuWwYS994PPY8hX6+/m1itjQ9k80//pA2qhpOU0SDFb8eaZOUfBPh
4LsuD33NbKVJwoXD6hjDUdmpqEr6s5fHgf8RNkMy7+aEthPdfj8Vrx29Jv+4pFDVt1ItzdugBh9F
ZjuWWPnGnk9dSc3/TBrcbRUz8HTTD7rVb7OHZwjlgap3fFNqD9MQ3VW6Y0lUwc1y+XnRd8Y61sFk
589D0fFVsZqJWsPt6yJ7Yerc5Q+j7zblk6FkQvBfKtYNo1HX7bMoIvI88zP9pNxWcAad6Qjt2hm1
4RcqsCzY+VOvLXChbfXNaKG+F3jA3+ECbby3tAoX+I+1begH2Rcg1N1BMEF/kZmbIzz0tPuUtCq4
q3vbum3n4pQmNMwt6BAslNu07TLMeyQRZXSslQ7O2eCYjz3nQiZF/WFJPJKl8uHkJdwqg6FGtoh8
zNAHDxHsu4fWw2Hbl6GymByo6SpzO34ZFiQs+9wRKnjE6vREU/I78bKc7Go1eUeL4LUzPDnmyZUC
jYOmhgNDTD5bG7nj+8pmISxIG/hK6cm5abL8x6Lm8DOp7hAk3uuQRZg+K9CfsIhemrD+VnKfb4OW
6BPCfBgUjfo4t018Dqr+c2XKe9woEAnNyOEjFu9FFq1TV+YM0XpjIsY9AKfaSzfjihLT86jMsTFW
etApWLqQhJXbAT0JjwM+RM5iYlZkUK20W7+v7xh7s7CC8wVH1ifqLsrSlxBTE9z4ZVskjsFSgoQj
z1TzwU5srGA5I7H5GjoSe6GdXPqFMtVK24sButH5OY2AtVPWxTdMgDhnuewFEj94gin+wMQ72/Qx
eFKrhZvbSnOVpmAR6zNgM4zRu5qvbOKWF6dhGc0W2F3Iq1/p2ZO7wEHIlJV1SjUZ5LGzdGcyNc6J
KejaYD+O4+Fjs4h6i6YCR3XrEmDk+zX9SrRZEWiOTdKDQFD+ZonCnaz7HV3NrzhqzsJmfqAc6AW6
nN/iHLjyNk65S+lIy5uG9KGxxY2TJU8ywtzlldDvIvRIy9StFM+wbAnbVVmaA0tCHWUNMnxsLWhE
DBTbWzfxL0leRXd97D1azTBuU2yspD33ACGDRytLIZxrdWMi7zSElQb8ldw5KmbhniImbm52ZHKZ
0bh0ZtgKxYNHvvjO1swV0Ksnl0ggTmGbZKMSeaXOook+Z4Oexo1LmUzbZPAt2g+sj4j0FyQX4QR6
i7Vn743FI5GRItslxmrxWGozbKdwrj6NZmFpEpw5GFNM4DQVMjRUAe3Q7hsMk8fBrvBPVPgF0RYB
B+6nBHWyjbRLbXCNf8B1lPDVoH+1ATxE2yd1+pw89ql5qkxgf8I8nHyMRNOQTBl0UEPtublh5Zjv
aZNXO7Q14YcAZAe6g7z6lMa6sw/Ee0HrKgEm7Gca9/3UJTC0cPUmPvEdWChlk+37Fre7bmDIb9Js
TEFG0fLba2iBwJlbdYumvGBtTJZkZ02DfptSY58IdAo+NjAx93VdqEcOGpJtIh+Ggz/N/n1vR58s
ry32YSJWsoeqi/wI+a/2P3MoMfYNZkhAxSEZDHRaKBawIoZDQ+ds6Dcwhvxtsoj0vrWT6XvUKmcX
wW+jEzIL9eqFiFZyUmD9bdsBEd71HL1BZsbtqhKLpT/stB/TJXesgqEBtzF8tbLC3JVEtXGkB4kS
opbKrUfaF2jZhIXu44eyY5cgiL0rl9Sn5Gq64NgPlcSE3qX36GX0MXZG2HTWkJ8Wa7QuYZ4HW1gE
ct9pY3ZFgi19zZEDXDBlTISBrrUsvRxJkUB4j0HjadocxLCifRF5e4vHQG2LdAhahtDw5rwub9+3
iDRO+FEGqFVxbZ8tRQppY+ucXR+X/hckX/NR6sz+0Da2LFgSYYluKxfoEMOvPj0luDs/cAId9sDu
DLyWQUR6U7bKemF6eGwjErUULm16Hl15tkprwgXPEAMGB65NYuzcWxAxwSVxyvp9OAWvNFitndaD
XSCN1HDzm+pOEbG6NZV/1KyLR1qggDI7KeynTsfOni0WLWFcoVlsp/G4xsw8At1RoBj7Gua+k52V
rIsDFFGP5RCXPVnr+hq0ojtWvYwodooB7zLIDgmz9pFB2vLYd0gnwd/6V0N452RNxRlKMotwC5ic
TlXf1fuMhGhoKXVi32bEgVx83S93qQNUiEj3DM5yEpfllzbUutyj0KrOIUbZuwUaAQ3l+BgwE0bu
upAvRh1o8uCdIUsPUqmfkUMuFtjSdSY+0xJIP1gdPh5SCZviHKBejk8B2LIdgG2mAYyiEGv49VUH
JRHT9BO/sadqGMPGjMdgBOc1I2a9hL4P93gcIWVDAnpk6elXDZPyICigK9mEadefFpu+3CCWPlwl
et2O6T/iOq2mS7zyGTNnMc9GSlqveSbmU6at7ErPxxxKZ5RvEQed+ptbx77FeN6P+uvgL+Y+19H4
0li26x6a0qcBSSI6g3ks0OZ9OLThrewCOE7EF73jRAloZxEBCsd44JAWTklNP6hnsZ5BkDBPsvT0
NFr2ALoVTNN3v7R4pJHHOh+T1Rqj0ePkOOshIrduR8xDLwpGW1gekfhUpGZsfPr1zCOxgrdymD83
o9NkhyhPaRF2vjPd+6MIkUYnoepOvvGKEYFdUgdXbCCPhVlwG04QBdFhDl1wSW1ZPkFKx39OJuCl
z+V0qUpYD7oOs30RZF8a2uXtbjH2cOPVqxSBl2ofxYQeJfNQX0WdLPaOYi6TW5CfmQOOmO1dHedb
ObCo12IlkDqKBj7gKZg1+4FyJ7lPuf3JZmx8+tUZx3S4DmlOx7Ut1dHpA9KEeTJPhFt/0kM9v0M1
WBDINWZ6jfNDzkhLvLgd40qcmeYnN30K8q0f1AshxOrKqm5fYbZ4dwOiTODQvnuMwhY8cu/Fty6r
+L2HvHnvhEpQAyTq2Rth3QftArUMDtQtWF/mepl0v+CAa16JzNA38JuGR4Gp/0iQwHNGD/tszTK/
8byyeu6mlsCcBgCysRJ9FFAfT7HjdMmBNYgxPk03eFQWrSTmhONtbhw2asSb9R5yBoU+dv9NH4ws
Tu30bhkm/+hVFoWGQlXY7dKCFPurx4FyDy552EnXtpuNYss/Tk47nK0KACKSNwhoa7fjEjLNIQ7X
98WpLccaLW4FBl7y8ryookJsIphEW9nX3ouvQ7qkFefuLOFb23vGYRNf9HqqhGyC6DY/5sZOHuLJ
9w/gVZ3boq2ClySel+9ZJHCVG8ta7kuru+cAqaNty7vdA/IEij0UNvRM2nPbyYg+uqLqMyv7qLau
YQinyspCl7vVMHYHHfAODau3MxWV/bEYRf7gB/UQbYRLFNAWhjsLWEIysmR6bqeXvhghGnRoLfZO
m5ntGBfqa1tDMy17F1hDqtzuMJYiNYeqhZW8rT3g8ByjaAWPwUhftuFoeSNMFZxnXcab1qc9ikHH
3Lv4IT/7c++9n8d5uRRar03VXsebQfXuvLfmzCEnkgMG1IkOYOAerwFNa0cmr8z42zevSKBmAOp6
ZzOn2ntoi85oFtSF9EnJA8ms4qkfNdMsv0LQswJmou9I0bMnywrQeE7suutMDASUHuSWO0/sALgs
53VOQqhJTtbIL51lgp00bHCUAQXnzwmd9HYweXNNFyc/604NB9GlTCjygqFoC0h2y1AFAHGiTQ2w
B/RHruxy56ALh3LFiEt4vX5lcyvPKDjoli6TOXXkX80bi2fGYY5eFe+jLMlvC1mop9Kf8zsESe0G
DcjC1Q+vAbflEmddDrdlnmzm17BEOQB1FAqdlWdfoX/Q/S96Jb/Mvcw/FaWg7Z8ghyRLZbo0XtMc
s6qqz1YXKeSXUQfsQufMD9iLk/HRdHFAKzgNyuncD7b3fglGZzg14BdfzcBNZwiUy5sxt4TacJpW
HAIppq753FoFFCqDdaJHn31EytAqckNy9Zg5nImg4Dr+x8JOin5Lz6ZMd87SgA1BH2uKU+Dki30o
YHV9hidG/GrujUuAZWOZ5DnVafWpqOb2kyXK5Rmg5Qp8q8G+8jWiLuXqpaK7Hd2KAPMhz0v3mufz
eCizMH1N/Ybihz3UWk4dFed3ijMYX3UA1GojlFArZj3pd5gduvtJlvYb3Skr2RhvhKujZPzalsET
+zdMQIuE7K8js5kUTSS0S56sWX/KyVO/jAD8Vn7k2t/yioH/Lq2m+sK+MKTnUYjgEczQ0OxYLbtn
lZMhunFSmaXblpbLCUPD0m0ZsQ4Xga96n6LoeVIoGvaq9JBNWZHNvKoJi0tWYDnHruIln1YzNCuZ
iLHjIcAV9BqmsZEFaX9h9Tr4Tukd0sWmuyZMQGcgn9OJ4X2gNXMZIzE4MDXh31gGFW2K1KWLZUpb
fZzcgg2m62s6Eatmhv2/TJH0AAy2m0usI4Ood0y7L/w0RT/qW8Im8qJ5M6mIr5Vu4pGjA4F4+Z6z
G7+k8diidiJpreFQNAHy4HiGqeHq0n0O0Xps2Zn4a3wnJQ9vNICJS2SZEQX748+xUawfdO2dOKqU
Z0bqlySp0LBEme8UZ9T4VskwbezYrTd+XPZWgx2ICJJToZFkIl6BKlXfl0nGxXCYQlgzI0ECa8li
G0bwls080naCISSWA8zQHHT0hL7kwUejhb4+mpo3hA1cqwajGECyEG0C/MLSKa/0rK36WTqVdlYI
nCyeO3vm9neG+M6TAVIJ3zwrZt4gscIyv9UklrWfyyqgBVPGdFj/0cqhf8VFckxGK6gvO1XcpJlQ
HmBX6D/7qJQjIQojipGt7/XZ9DjFbfMmPMkvcLyMy/eztyMRxpVXIVKmgKO2uAd+k/DhfCiRNFXr
sc332sPCeZw99F+QQbuIC9WD90O0pSW/33Cf6Lw2TVXfC5skuQ2NNru8tl1b6rcCFALLcxMv9bOF
GG56ZLlMsiNRrG5+iwOPe5VyXM/Bk09u5m1Jiu/zO5ulp7wZ+rx/pfDXBLP5WPtwnFiwf8Y6gPdt
DUlsAC65iLcQefLbSFLmjXZj7RV3ROPwrjDJ9f6ZNqBot1UJdpwtXVd3GTYXstV5D9M1nJhR0deS
tO1CX8budhRN1eOKqPmIU0GyysZx+nGiQOqSo+oRjcB2LW+ED8sKRY37gmzD4ZQaAvLyCH5mNF4+
IYWFgPW/LbhstNtcb1Ob2AsAgqHzYbPLdHPvjpUNe6jW3tvfBisPP02u/xrYEQAZjxw3RC8DJsTn
e/ibzTsbCSuwlOSpdWR7X01S2fRTBn/awCjp1EHaPUkQf35N59dBGi/Kz0YOgBMmaUxl/N/GFRTT
zGYonhB/iOaN7t2AaIqn4VvH8W7n9It3cWfdMq8dRJVw7qmIZp5ptcA+JZemGMuMzNIB3lLmVD1c
IKs8zLL1PragcUZIlystvl1gSqB2kVXFwcWEzy4qjfdBaxN6bLf2hcAkG4m2n3Xlf+Ts/fHxonAN
kyfBFSrM79d0EU5js30gPKazybNdd+ckzdvdaop46EZ3vJUBGlsQr+3Tn6/sP19YmxkvQAvaCXId
Rf06B2r5qsEsxgIxoH64seC9nukap99Sr+EAweAZDPqfX9FevdH/3zu9fliKVlLIsMtjGif58deX
7Cql+5XHziJRxHeLy6R/44kIYO7iIbyIo/AGMFpwL7yhuVRhh3y4m5g3W32oBdbHerQ3aSqd/zR/
z1rjhkPeHwNBBm7Bb5eiajsnb9nQNwXz9IcQS98DQUiUix2JU9m/uePrt+TXixACEwnob4YM3/g+
/XoRojn2awSHPXL9ksMVMTYSntaUuOc/X+31Yv79dWwnYM4W2DRJLbKhQsaYf5/zzcOC9wbjCl9O
TbfdoldU7Ls6JfuPVgZ7w59fbv0e/vZyWJN9RzIhZQ7wu4G6mm0FH5dFrPmx8ahJMXuYZ5pAxzDO
WfTRs6xNKDYGOssLNdbuz2/gByfp17fAM8VQ13E9Rqr+z///t8mmGh01IZpm2rKYtid+pVgEAUiu
8ZlAiuSemgP/miBakWkB4Sxv8YLHnB5P29PQCzqL5iAREJjtGCreoaxDehNXQdjsjZMTpylDoKLb
2KAZgsAdYwzJDesHhIlRccZYnOU0yWwk8F6k0O5ilmjI2lbtWCe0OyLdeT0eGbS6tOsP3mDYaBkk
rDUocof63qE3DSif6pbQczHpj2Eyu+paUcg6d0wi/AaDjD/Pp64AZvRQjBM3Ef+HXT9ztmBDZXLD
dJCgFzZdg9AGD1VlceU1vjBYdpZat94x5t816Vn5Pq9j79oGMnjEksaftl7geZtulEG/cVnx7ONo
eetOjGad7X0oefPkBqqjkYZbybqWfEoaUMcHpJ/hpUTPl+1cE/QEk+fRd0sSH7LlGitqgJgxw6U3
aIdfqwim2QY6cPqydGZ5DMRs2Ewdl7fgFTFTKcRKzFtU17ChE8pLEWJCMS2n1Jvn/ptXuFTRdZT2
4v2Uydic53pgu9e9h+iWr1Nm73C0qvJQy5DfIxWdpL2ztNWMtI6SChZ/ShWVQ/DRB/o06iimjGsZ
M81ZTrFOhDmbcmKDxvwGRvZnPeK1uMkuqKHFdFDS0EqFUUhWm7FHq7xOwVj6qEpa2tc90brtfvjx
G3rl8iI9dzzb1Yhq8LskQGBOzPZ+XISADw3+ilevRc2bXajxQfaWQ6ofDNqeN71k6HqdZorpNBNK
gxw9eHUkElons5hzzFhy7mIDQm4fN2iyG0Asn+J8utVZxWzBh/J6Z/suB8hCZ7O4/KzSpjEbam7s
4G5EO5Q7l87md5tMkEcyeW13Df5zvV1cVqAiOTZhb/nzl/VXlAHSCp+lghIqYtn1fP9H2vjfvqoI
mODy2dhOFW7yaZswU3zkM7JOhS5yrq3dpndZ2HML/vy6vy++wAZdttmA13coJ36vJpyR82Ecjsy7
MX4jKxQr6giP3PTw59dZF9dfVkM8y+tmF3k4Vi0UF78uvvRV3cFkdbfBSB+8pJFdfsss2bUnVJge
FqAKIfIGBiaZEPFi1x8MX4rvf34L/3SJCXcFdBYwwonY1H5sxn+7xCRYO0DqfQY3Yzg91DNlPK2m
4NF2kFRupDd/hWPMNfjzq/5eVfCJUcfgxUcw4Qf/BIRhBocNjrbpmpObXaXN+YZVax13Q8h5G6At
2P9m3f+nfY7PiX4iAl/lIWj5JzYK3108mYyBlxTMLG6rsdklk/wWzR1LyZ8/3e+Pj2N57DEAZ1Dr
QAP4vWaqEK1EZkLsn0QcRTCnNrl4rE2zVJ///EL/1c0DtuKDVEJ/Yv9OmUn7pHI7FzbltMJgPUI9
WrwcBX8QDXgPgy6cvv4UdPz5dfnm//bkQsZzkUMR+SopvV35+5Ob1pWvY5vUUMsQdWVpfZldCy1x
PhdVs3fc2v8Kxnf6jufR/uoJM4DMBoXzCTSyArkbzu1Xp846Bz6b5V1zJojzDoRX8RggfXvGxVne
RBPdzVUon73gEcs+lcoBul3HYUiYI909ttphppEJPHPcEU46fCpUuEp2YFNfPB6+eueM0fxJeoMm
LS2DtnDD6syIqfXrz6OJRXtcbGc6o82oQoBiAdsV9JREfajRfRuDZ6GFsUxKFHrBY/DjfN1TGIht
wyCtZLCD7fCMXpbtJnIMy5AmUbC5jPXiBozTqkGcENywapMGB4C06wUOUHw0rOYRjFm28R/NJSE5
VwAIZQ794A4zvyEp4LvdWaaO3+U4eRnjYl2yygsoY1IDdWga1EN9WXLmdTQ5lW6V1g4bJ9EVCXp0
ZCWhi1hlITEO48ow3LZDR0CVWlwWsor8k3uNPgAjx9oISpOOQClmtqAFqrXDpiLrXnul4YMg06Hn
PFMkECE7HfG/ugi2K3Q9djWQgSo9APE5YVhbZw4tvdUQzqwb7YFix7bhIpLvmt491U010+EUXvxK
fmUFQQCD0mlCvPpBN2p8We1k1CHCJ12BxE7vWnUJhuk5zUK1x7Otj4BrWZkMarwT4+qQbIg6Zguc
M9e423Aah+5KLhbitGb0rj/3BGyjfDoL83l+87MplLmq0m9NOq63KgqpCRpoGBivfuwhTIJWD43y
ghCvdUd0X0DL8sOEOHgXhKTRn8j6i3wiP7V4E8xnnlxkNnSPXCtePiKLya+VLcC3D40AIGkoc48e
sVGHcY5GcyjQF4PFwYsf32YVDehDVxrd7lGBlOWtGhFyb4vJJ4/XQ+CDA0Z6PMw/5S8LrAwHNYdJ
mqNfhquSeGbrpP3dkHnV8R0BjfHj5mYdMSVb5Nl1dK3naTr++Ob/RwLSp7rkn9+TsH9Rj/5Ljen/
ROWow17xr5Wjl0/V/7r9NH/7NWN7/Zl/MFuDv8ChepCvZCQ5F4arVPJnZLaI/lpJrQRm27D1UCev
ydz/0I8G9l82NMUQdWjECYxe///TjwbWX+vpUq4kV1hx/4l29NejtMeQEUxVuOI+Pcu2qGh+LTCU
mzS6FajN2eHhIoOXSNAu2S5csCA/MUzCLpMMCqJrJ7r+rk28Xl2tBcYzDc4sKU4owum2J7EEMW5a
DwNUakZ0KcIl1w/va6ReBw/jJtj34P+wdybLkSNZlv2X3MMFg0IBLGpjBtjIeSY3EDrpxDwPCuDr
+4BelRURLZkiIb2pbuldSLib02gGVX363r3nKjrmceLs4j6cOJJSnfi0ydAZ7qVmBIKFfRh5ULWg
KTVr6waP/vRlnOnZMBxAW2NBUfIGbET7hcKQubyoy/d06Wmt62E63PeQxXqH+ymTik5/VHiIABUk
XnGm0bi0vgV1hytjQ5wg4RyKhmXbxScl7fSDDCyC2eDsbFNzik71JCbk77IenjjjmHpAVWz2HTnb
O3pLRr4vvf7BK5Mi36FB95upiQ+CrWBXakZFwCXQlt0CQPndRGI2E0QKqoQ8Y/N9qtP+rUSScagU
Vmi7x43y99ffv1xcf1qC/9cJuAVAsX+9DC/emdi8/0nBvb7g9xo03R8mJFRJXwZEME/8P5egqf/w
mJYbHtggzgZE9v9cgbb7Q4cdZ9ClZIxIxWb+cwXa9g9uALTb6Lx4VLqs27+xCmnb/Llaol9n0WxA
Iww71eEn/QXMl03OTIMAjSJK8vKr8HrvtSzoHiADHvY5QKdfWTliecUp7K7thmwI3HmYLlf+kdgZ
kECeJPiOGo2T1hINkmJaDWY4Oft0qXFatdzDJiKaMocgXMypSERFTr5fiKfwlZGLjcGc559UpWlA
odAOIxKkwslwApIEB6uGiOpqZ4BFNxHKYdDaZirOHvjU+myD03H6mAS9kX1hi55SpHZRDkXkVmMu
VmrOwUeStrTBp98QZtkkdKFjoYNZn0LIZSEqghcrd8moEXKNrenmpq0Dy4othGujZlG2Tc1ELSQF
jshKtPrBVJl2wnYyozdTy83oheUXlArtlKEM9YlPnO6cfGlvQ5vyyNchnU+7wjLzdwJG3OF5Ngb8
8RZxrGSDFPOVbc4kiOEeJJp8JpA+mAAvHD2SL4td0rokOJf2SMgcyDdv15C09NLGUc3d3yvr9ynj
qN8AJALSlFk6UZps3aQ5x6MG28xNe+ezVRrElgUcBCVdndiXziDRpTUNmdg+hrPhK7aj5CkS/Biy
AeClbMsOUDDEwijOkYIo7dLAbY3GeW6jx7kWrQVtQxHlnJAZtimH2EY36XZL4SeRMfTI/7voqSc9
K9q2ReU1iDhcpHVOKtEf1rJS/Yk8eWKlxcIpEZR5vMZMZQbDpnBhzK3mEqNWNKbG5zB41smqtcLd
KIOsMhz4GUm1eR2b+8bk1+HrtejYCWJr7F29jMNpLsyhZrA3MCzOcK4IkmYKAFe060irwk5bt4eR
mRaJvm7jbSantYiGNEd/qLTZCeC5FToymIbRh252w8UAl6H0k6rkPSDsIp1kkM7809Ls8oU+V8Uz
g8H4p6j1HCKBQF8UDEKQu9ZDfgi3/RDyKLXIAAEfAQ2+aJG6x36cdM2t0BxSfoxFL7eI/bLPVShC
YZ848rFY/epB5qZowxtwVVkwqrLfAJH0XnpiJDKk4LnkoHDWr74CrEK2gTe0TTBhX3wWMxaAA+Pr
6Et3MzXvS0UDx1dWl2TXE0o5xGGeWTZ+OdXzHmMTzEIDmSlqN7ONn8Il8ro1aT5siZyugQykvbU8
1RS63MBnk4F0P3dY9bS2JRIsxjga77QMddG2ALfBSZoq0C1YQVPwhKrVNlDJ+rdpaKznkKiF0Oda
zVi/JvGpu7TcbEw3KNGdYg8YMS1OVeGU4hhFFSGl9KALgM55KtwtYQd2v8c2nKTXs9IGnSArY8EF
3y185wY59CQWtiHyvDb3iAyfEydCUNuIlTTkUlFsa88jRqch7XM64bEPHyBhsJL1hTmsn9TJeOu2
bmWcEk0QdDAxw1L3E9wl4y0pLUHgGkzPdfZlTLXftEv3gkbOFqDH1AjXpLWodc05hf5H5TPjGkcG
l7VY5JBS1NdJFtvhLWgSov1QwcBXMslYVhcD+mlyXUYCrK4yy0u+egkKcxNnHrqSciL8elXNWd0e
pZf+ZFHKuYTF1ulH1k1Ov1NQ6k0fYbsV/RTAm94wZ0ef49Bbn21c6HkQl4MAGDCMKy5G6voT4V6k
aNXsI0ErDUJpXFNkz2Tiyn5j0/L0Nq0ro2enMLvmAtl54gRlbffPJWbY2R+416NymCYCkwBCgjuz
bdqlW1GBiwnw1cjo1gT/w8wQV0wBt/KnNxratPZl0d5NUg2DX7v2AmyoTKyHBXYACYK6MVR+rjta
Q5zF2KJ8yPWQuZWBYpMf2z03Iu9+WirrQ4YATedswOFrjMANURFr1GvIP1p7QHdGUPRgkPgtq2Q3
QDLy2yE30qOma84XNee0hveFCFyoNq35iBbLs9ABG+xXSQhEjscpozPuisYJkBOCznTrumCUHk+I
kuxYKtQmNIdeEg4AY69ZpvGz1UlMZfNIpe63JvneJ6yyPf3eJGs98orr/qNrcaFupr5ZHjQjDB86
x3W7Q+G6r5pDm56s2nTZk6MtT0vYqp9EVUfnQXpIslPa3zCFTECM1VQ9tMLtLxWKx6+VUuLuyTyc
Dz0KIvZPfsRHndr116RNuDFysN4cJirHvU7OLyeZIlMdhSXp0G9s347cODyiL3YvDPWg0QO/W1zZ
P7uN0RE8nEzDjSMEZMdsCdVzBiSGdrhYJRx8QfbegdDRYf6a8yOMA0JxMJnP1a5tJE270kkn7J3Z
bJo+1w2Yh0Y/7kWb2/cV0+7IL0ba90FsY03Fskyhjj5D917HuoCWILwwfs9Qe0LjrlM9h+/lVd3O
DRlNbcea9suG7Wj54vfhek3H2PP2czpyMUYllpLzhnAddSewgeu4jWcovJkxgT6J0Hdu9LZEiFgZ
ITAUPEwZgb9aHCfgl0g2+z0y/Fu30v9Xq2JqxX9TFSeIMt7LvxbGvOY/C2P5w6X0ZGDJ7NZ0jfXa
+vtuuhbGNiNzjwYl83IYbv9dGMsfFKpYjA1DmDQ7/lgYWz9cetb0zmxmk+s/9zfq4u8sjT+0v2GS
UxXTpjAkG6KkYfrn26kI7Zx91659xwlrz6+ZDFYbvSRxm0ZMn/kVVv9n6pDxoZ2mN2b8Ie0Tuoo7
PIS5EcxGTFwp4KjijBexqIOlKxy28UpztcAco74MhqQZvZsyIqr6PE2GNvttJ6enP3zkN7/f8B8F
D5bzl24o9T2/Al0AaQGhthml/vkXAUJqOYBaYLZgzPAOS9TEA1Z26GCnBvFctHGyPPlM0O6d0TY3
vxKOe8T6jWJqzYEY5aC4knW1oXJBGcL087FHVXMjQ1FY24WlfJ5o3ac+YMb+To+g4FIGeTI5Tvbs
rvq6wsSV4bp5dIBxMzWHzuwx7GAr0bh9qyiisYmt/yUcUOAzNkI46GLjipmcp8rEpKSKJxKQJxhv
nZ4j0V7Qz1Di9/lH7cbFGKjImb47gSFZanoFM7RN+hG98mS6FqBmmdpBqVyEQ8k8ZjGTydUcPzLf
d7Yi02ht0Vetb2KrJ3bKqzNGmJ0zusQPRqECIMaXfME5695KN1+tOY5F3llqJJ7ajiTek7JdSKM7
SC/SUEIDfbxARzu7J+5TYb3HpMJBJwkT/nQTpzk1i0cTsHUL1N1p2R5zqvvXlKAksYE5ZPEhaU3T
ohQ3SrwIlrccmnaIXm2arDdj3IPAyicTpBQHx3gFFYczhWxLqhdTWzQZGLmD6A5qBW0ObY4GEhNB
VF4XyWhRv3rl8hn2EHZJnVXWFwoK6rwR7uIDCewj1DgrNn9FCFUp6rIWmfCspVdEL6bmdTWV5kWj
5KptzytWgOIdkzvdQpl2UqBwtq6Wh4zsQ3Xn4KVcGIzBU95Njd1d6wVhWdj8IDtvKms0Ld8iPPXC
7bC8beOwWkEO9IyBHLfCfiqJmvtIvvdiWIfsy+n3Hk0Jzn5tfO/d8fc+Lr/3dJji7O/eutUv37u+
9n0CLN+ngfZ9MkzfpwRWOQ6M77MD9CHniP59pvAkcr7k32eNGFX8rr5PIGs9jGZovfwZTrA1gHU9
ryKjVmCnU/jCJueZ+X2yad+nnAN+gDS2MOf0o+zgJETTxKlImyo/8vxxVqr12NS+T9D8+zSF/aie
uZxzxtIFH26875NXGwHYhOtxDN5gUQ+W2aUv6fd5ndBQfhNwxyagpBpiYxBBQN7sspTxcf4+9QkV
r7+0tRQYvquCZS0Qirpy3T3GwvyrtOf+kit29SCpKThkqS7G70ojZxGf9bX8KNZCxP6uSXA1hVCU
3Nf+u2JZ4jl8mNcyJos1nj61FjfEBdXe0YM9trC+1/oHCSG1EMI56iLHARg2D9Rbe61r3BdvGMb+
EH/XUwQ8Ult533VWh5c2AOdJ9ZV+V2KGHWLVJZoDjV/2Xa3NbU3lRu+BKi4yKOi679puXMs893fF
pzm9gTRvrQT1tqUq1L4rxFg3wzUsdq0cF48M66BdC0rTzrpnu4yoMq214FzhHdkewwN16GCJvvLH
PKI+XdV6D6AiWMzzdwVbLhHVLOIrKltsRGSZhmZVBuGU4wg1RXRbWZh8AoOfl9GLWOvkhKF1FYzf
9XOq8dD4cJD654yt1cMABUKNewHh5FvNjkkl7pNRkaLpFEWAO8Q7MXok6jiWYfaccP2ZcWZBudxM
UwPEoyaL+y72GIhvMZtRyxqdW5bIKpnk0/6AYbURjRdiGwVvYgN4swa80XLqyFyWRmLcRBTS0S4u
Epo9BEPhMJbcMeDaDaNwdqtwMdnRdImu0MBjNtJAafEJIVFH8kS3ImdslKt33ATxg2shA9yWeSY/
zcETU4DEfhwvIBCr4lMmMM3IZDUlgdNhD57dIIl9k7emt5zo6WJNw71fCL82y/nMbcktfOXq03sG
Guwymfqa5kCoADOh8uceC6lwQzAVW1aFYEdHu9Cb9x5WjDMAkPkxnq085yHvytsKv8i1EyMRMMOp
++KiB4Z3LKd2l2WWDShJDVkPz6xD9NJ5memxwmincM/A2BlgvwdXgp8uusaVxFFRKbskhJWnC/NA
GBkXbt1379z0M65Lg9dVmBm42ZFbWaOvTHqnf4SNyeVqQs2cbLvRsecDXJNF559KhmbnzmP/1sR6
CmuFzgLB13GWTEGo7OwDzhU8sHJ0sVo3GLtSHyKjeEjCmb+dF/3onvoBAtpWsD5upFXArLYjDUdA
Ayhr3mom/FvUpsio8YBOpe8o1dGrGRLQbqMt7OzCZC5zo9q+f5gKIlEAnKnwhtzKFf1NMgA3iAY0
WvBdoPz/8vgfsDf+UKv9b2l793k1vmd/rY55yX9Wx+YPm7gK4vak4yANMPmT39WxsdbNFlchRGJs
OgRq/LM6Fh5QEIseEFAMC6uXzYtWcWn8H/8Qzg/8JqSDUPNIXqPLv1Me88K/1pWYm2ka82CsUxyb
9/jnurLr5gyabT1uw5YC73Xdrmkw4qXUA200low5dEuzF+Bigm/GsvNPN6UltwzAwEZMgyrJZhBa
Xmh0W3Tp7n4JrfRtRtB5DJXZvNImBMNe0O+KKGae0FyykvTlwa7p95HkMvjdhB2f0tbeq9FDlGY5
2a+8r9PzKLL4RcGOuiOy0mfmEV0U7qId9CabAqcdyw+TgpLoiGl8qseO4OzG1m7Dutcualxe0cZ1
umZno4c6mDot7LmR7Un0Jbf8p3FtK0ZvGDuQjIkPlZY3XnYTi6c6DItbgkPx0VjFeFw4MuSgxCdo
n+IeB/h0rSD4Ddi7zf7KqQ37ZzSP5t1AavStk8bypZx1Go20coq9iZrtACVX3qY5hDpvJIc91duc
Rovbn2rL3To22FggocyfhtQ9hITybZo6lzsSVWVAgnFzUMoOXwCLiatQNAZ3Zr8j6GE/YvTcgVHS
N0wAFwIq0scBvT49ULjQY4CPfbqwmlqdCyZThIRnuK1EFF8AIgv3IdM02dkfRmYPfk/L5KZ0yO4d
raK8wJdi0ByAxlWJ5Ma1asPvUcHvqADSW5V5T/i56f60CIaGouNXyId8Q+pBd6oAyPk4Yk8Q0mrO
bPHJHUsek9bGfyjLB83W7Esvhi43VIRdI8cqLyYTSj3clehZLSVR8xI8ayM7+Zgm9isWIvuGxI4Q
zptjXVRRXO/DJKH74c5oLDCYi/1cNh8h2JaNmgvrwBGMsCwuwsBqrep9KJ4kPGa4yml7K7XBvFTc
Draj13/BtJxXjd5gXBdzmPmlrPrLifcFiQLMpiwX/bxM4Cz4GPr8zo3KYTuNI/HaWVTuAbqBSyCi
FwfU1D8ZWLyeppEPbsxm/dnqlkebPvJ65kdncgCaE4J7YOO2pvwor2iY0oAtGlMHZNusdzLM93iT
TXUKFaEtSPXFG0xsBobY9uAP1/ollpgpsPpkAZzemIGYZXidVm4DnJP5AIPTlPw4LZ1eS3MCY8o9
4LoqV/z9yOjTH/v5Wecl22WCHXYsLIRXeBvEIZx75wBMDqMQosvr1lspxz31NGiEBcxjq2ZqxmJG
tWjCpZ9M5zR4mtxqQFaDNklC6CGAdehtzWeTkc8Oumj70eNI3PS1wWCzjYxHmKLtMQwT3dgg94Hj
ndfG0dBba0dH/FU5IIBKZCFbgvD0II/Su4mMN8LGa+V98vS8e6kGihhY3ClWVeVbHZjldC6JulII
YDtET/tYTPyXXkW7aZFvixuDR0Vo7AUUWNyszDTeFWPTnAtwdEcOYk5VpwGStywy85HSsANl+GZJ
coGiig/ivkiS8aQDvyEsOUsxnY7j2TZEcQ5NgexKGd6DTFVz5ua0xpNDiC5dDWuwDE3tOCjsEmBB
zAMNe/EeEx9DpQb4BXV1u82N1VMOpBL0RG3ea4lpBlEuLsylurRdmbyiFrzrquxVQ6Ue1Gghrxxc
wBdxHMVHLYvulxnfYS3lNdoauppOi9WXJU35OlFGqhHINzBX4C0MktrZyTaapiLeT8U3WKnsIsRg
sdUj4fwU2Tw/Tt0ENaQQzj2JFURJQ7M/hxSXQToohYvbkhdt4QnWRA+yRM3svlU96mTg6DeRkf5M
zIMQWhfMjrnTBvEWaQcpkfPItTZkHLCb6uanEAi24B6oizke0AXgKSYFB8PZHd3m5dpy5xr/iXXM
NBXQVAL8OLbDRoeG6BM7Xgdxa4S7sVbtkRBRwBKdegYWkQa6XmwTwqBLPUQynC/MDCJCMuh02IZD
iJaZjefIMMvjIG201fg9D97S3Qs3uZ4NiRXKHs2A1JriaoCSeaOGJHrWw74OBhNCJ1wsZLK2ewOr
wSIiuwySMXwpbefYmGv7eDa9kxLegTnvSbfN/t5Z0p0RZ8NeU87R6RtyM4migp1NyMQcETWgR8TF
R3RKdpHSTpPlfVlpemOT4RQAWA8RKkTvukdHXzOUcQXEuz4JmTS+U1C1tq27fNAToWrsWKeprAGD
wBeIJHWflulkq5ihtLnPw1qCpfiFneAVsHsUCEhKDxqSp52eQz4Br/AL5QZ+Gccg2EWEOaAvzX5N
ZOJedDWNW43pGDcNcR5h+wQV89B8M7BXTQkJ8xVH+TF1nWYXLVlDwTxcToTanBzmT61l3LLIdgZ5
4tnWZFiycZYrw83S64FwMk/i8Q4qc7SO0HYZoVJx0w8e3Xw/jVyod7KG/UlPO/7yxnB8xI1TH3Kh
sOcvln5Vqfyt6kxrHwEhPcpOWUcZt19jnCOkiFG8bSavcu+zGptT6dr6tmuS6Kzh2tgD3+7ERndI
Pwi10L5rGFteRd5Q37gC7Dm9vHkPi7a4YyKt7xmlSRAIfXhJh0bummaoaY7n1Zkgn/moJdxnodvQ
gIHv9EjwAFf3iqiaeU457folGfqNDnnm0YsSsoZct+5+CeybCRyvBiQD1fzW4ZzgtolpygEAf/JK
0J05o8OnFAHXDeFEDOlQd3+WtVVlGP1FdKaDHl2CDXED8qcQK48XjplbO1HIgz3oOqAuHaN4TxSg
A2NcpMDF60p8ZkrwwXJkH3PdwnVm9WMAkYs7iV5iEObDd9AhSxnolhZeT+lsHxqKLD/WTJfxoxu9
ddpCqefiK/boE85nMms2mdB2stF3uuVsrdom05x7d5YMRxhXh9ZLzwO+E8hYbN4Kghnc1/zSrhX0
ytk6kTOG4pt7q2/lBFVkMMUqtxC7piv32TDBKg7r23mUzu0Ar2s3rc5yGc0fTH+OIe2SBWSHPs03
c39O+gjYabKHmeI7afTKNJ1B0FRdElB/5UZA7jttBk6hwYTlQd4PdvtsZMvl6JS4C7hzS5gRoKfg
PLfcGwvCHugDbYGmaHukj/zbZJ3o+aHQxDGfl5WaqfuN533ERCT6ccpDzBrZJSvEFomTt4/xPw+Z
+tlob31NEBVr1JguYSTYvrVg3IK4c0dI0Z0bttz9+SQnAF47RqMXOAMfR7SSW5lXD27sWvwsqq6o
Im4wr/dJee3NMZ7jxd53EdieGfsMbbUe2eKsF7Drx8/WMJVvKaZIulbSqsbtO1sudBlqcAZ1Bf6G
8AOn+5MtT7MJrZrSe1Na0JQ1vbhrQ8nvMJ6tZk0H4XMO895i0bDRxA7nI4blTU13cVN74bLFFbIX
kfGQac7BYFxF+kU3X4dx/0m2wBkeDdEzcyED5cRPvaD3ow+EQVT3NH0/xzb6CrMmUHp6iMusgQcP
JyKhYpmzmcaindyGGGe3S11gRYQmAOSP4ncA7zrPvecbaFVFZO7iQYoNzfAk6BT1dc6Xj1zUdu89
vm9uBLjspQWUdHyOUSBgCjIaUvWiHezoq8jG308bdgsZCmsOZtVyRezSanmCZ35KJ3+c2FNnhKq3
U5SC4I6O6AGqk4G3hcSCSD0jsiSvZKTh/FPrrYdxKTXk2AY2HFYz2IFTjeFhnoZD2zYPtZ2YgdGT
B1Mk9nZK8/SKvJ72pK0IojmGj7TlyfNeoFvTvC408ytfUvsth8KPvxucAi6LVUpgVX3QRHQmmHwg
6KyvMh5F7hcTzh5wLtCeItrnduO0v0Zaz7sIIMS2anjSTcAiVuMswaynKPKSUrtSLUyjXho/+e1O
uaZdFmMvfUd24zVEHfexdyXiCBoRV05rhxRGixs0mmyRBAyN37otQMYCI7+RdmrreON1YYDpjXE0
7ce+0c6aTW8ZZXNx2XiRfCRmiFQfKeu9ics16Ou72Zp42x6bnevbRrvtUtwYJmj5tH8fIb/nMK4U
X+Giy/nCVTT/ZhDJwryqwuRUJ3AANlGZnDoXfuuYvs5tX12nvW0C7xlPWbnuTgwMyOCI8Me7V4nh
6Wf8V2Q10RS5pC6RG1th6Cutace6uyRQ6C3TR7kT03JJAhyHHvL04wiq6NAtKj0OjXvDMWButCU8
90RfBHnVTM8CsTpltPpF3hwEDAlBSfThCcUHxX6rqY1CQE7Z3077KrYu0Y7c9Q0oBW6SeIaiWrBO
kpd8ZCK+FB2BVwCQr0e9ly+kpkA6ZEv1HU10Qaz1P/MkkahmIn6v3HJ2nox28MQfRF48gVBiO/fk
12h492YFKbhy/TJJ6G9pztGV9MAxJRM2sbYUB3IztnM+z1vYV6sU3gsRgvM+AWPSSsMVVSjSyZwy
fzcj5GFmPGt+hpt4CzE/CXSglx+Mq/YlN3n0HPlWwXfWy/BUZlXua8ZYBJFbR0GE3fkZHWvgoLg/
dbYNeXwg+xLe29ZJnSfTIDEo9+wT6iqgHt5FbIJ9Rzc0HWsD2aazsLEiz7pDjx8Hi21f5q4TsIGF
PvB2CaUaIiNZz2jR1mY2Y+jLtpJzMCbmR2+SpKL310iCwhuY2bemnZxp+r2aKbgzqL6HsYD37Lph
SGWSGvvY0J9FhnCVWGVqc9cMg6bF/Jq11RMkZPIG4li/tCRjJIrefE/ZWf/C5zWfOqtRfIjDzKWO
aDNsbMPnwACAp3iqJ9D3Xu4e51JLX9aG56XtkJPpMMaH7rgwK0vr2Xkvi8Xcw9AcS25EWX4y0yJ8
0ZbReiYNFLmaTLRzQtLANoqJYE2joWIYs6apxYV3bNulfjQH1lhYdBbhSnLKIjZwisx5DbKKU7JG
gbHZz4WWK6JgvOQlTnsaAwu79AaJI9RyR5/nK9lY867Sc/lQF8PHMHXFkby94tRURLJlkGV8fATY
azRkbW5kRlszdiCcJEIcywFYiNPj8SEDiHlrVulHdr3kobRluuOWp115y8zJ6/QOGtZQdFc9yACw
n7r2rsKsv8VnUG570dtf8DqGU7bMxiUOjemB1Kc1eTW3N6ZtL+WmYZHS+Eyb52RcPXD6kh1ZjOM1
C8oUqHjQe8naYDZBLzu8ZxKhAcejhRzIumzuVFulb0OHocAkS+xgxwTEQlLX7hC8LWeX68DW7LjX
t3VpBxYhY5wtobuL9FDfu0DJ/L5K8p1jOCmGt3qJbz3kLnvVIr/z8EOec/IYtp3VyZ8MPJyzMXT0
/9MK92bMNGUrupEfunQsxNGCbTQ0C8f4VIoiCWp3JrUQHC4E8cicdsqz2l0zKBeaxwTlqxgVZgjN
ATkST86w7ZFGXLvxavhzXAIzy7Abz3liy1dCvPRL6PP9dh7t3HearIHZ5GnQN4zuaJbMZIskC3eu
MNNHVDzvDf27WxSl77ZGB7ASjgaeLG6PdhhZfu7RnlYx21XW0DjnKxSB7elUf5UvIYcwKb4sqFD8
RKdNFy7EOpI+3i+Yfbniy2WXFSNvNn4QLsNE4tj9ehow8AyOe6LQ93zNsZdDosHutmvwLMiedISU
tvVaNsM2LQmoIC5zJQBaVJb007Sbsot70nqnIj5BYE8OrSa8jwqY6gEtnfazRpm16ytz2Ms2BjDf
k0736M69fQ/J4FeqeexWDsIvchOtuwVOCfaKGu8jrKcbLaTFwGmv+UbhtofGmUZsPArVn1k7aCfN
/Nkb7eQhikPnSteneF+ZnXUXDhF7QA6b7C41PXFcEiN/ggx0xURJ4x1MpUIxr0J1j92Fio4xpuZR
XsFtRWSbFlco06xn7BnG5eQ2RbxJIsENrCJE9Aj82ADNIhTymmjOLjL0deg8hZbuHXRwN5FOTpKg
a0NbAKT7q8IpSihFYkcvimMLjSxbwn3MPD3b2q6mG7SZCHcJSMXoz7mVyt9OvL81G/i3UvE/icr/
pcjmf6KvQyBp+XfSmV8fcf+r7PpfyZ+9Hevrfg8IaPUjLPtGEWDGQJeLsPv3gMD7IRwEMB6dkd+T
gz8MCJwfpoPoBqchjWQMBP+tK2dAgNDGpU9kfGtuhPN3BgSrROeP9lEd8TrCGSTqmE7k70nEH737
g66wnCAEw09RtP4gEbksvbimJYZyIOyHXWTnQGNtejU96JGAMTcS9HLOfF0f5IODC95nlxguF3DS
yELHLQEXPzWRvJB01UJqIfS4kPY1PlzlZwx20z67GBfiH1DcPWeSULs2d81jViO7cTkeCY9j/BjU
FtgY8JVhw2yiqBA/57UvKoIwJogOJGAMy6NWVFRemekc6xSev6ThDKfQLXeIWMQ1bgrOm7Eg/kCP
bzQNBbCrE5aVGQq4rpViLgdtC3WjjPchEVF3ohmE//enZv8nVqc/LZz9r+rqvfjV/dU19T9x3dg8
sP963VxW+SdTNZZI2dPhOH7+xz+M9RW/V4ylY2uyHNj3QrcBSvxzomauLH3+p2fpmJFYOrzkv1D6
Lvx9g+x4w7LxXRurfOq/Jmqg9FcblIfqwcVEZf8tIwa+j79O1GxMDET+8EYAXzhs7n+eqE3kwMG4
Jt1Xl+N5VNpKNufGcpuCphs3ajQaYp9rThYQN7BsHSOg+zFuHW6v15nQi/TAAFzvdu2QuBVVdtyb
B3sOp7tSzifm2OlOc8dPC43spu/TZqd3sAyhnXLH7yb7STcmGgRtfTbrWWPoBlqU6VwK568UPnrs
S1tqEO+yqIN6D+KxLbQvs1bTpSHne6YlnzS4SYbg8K4ZTXk9LWADWIoBlKBZxClO4JDEwhwel6qI
roQddr4TWUq/wYZLA8SIxiRjSYWmu3MbpfX0GhI9foBnlsc7si7lgZQXDh7SxR6WQr3RJidZtTfL
HmcGRpniO4DU2Rmjpx/QEsNrLWcNVEhk04dJFkyeEDxnqInNE1F1Wrs3zTm8o6SLlmCc7HDYxpoj
wFdMydGgHx1uZCo7hKMNE/+ufzSBdz270SAuJtnROicNhD+M8PpGVunl/LbQGQcLEgcsd2h3eH6z
2U42baXTNYNGeA3PDGSCM4UyoBQLr7u4qH+6zEpoohfmZqqlONBuCq9Ro8TjqY08+9Eu2MlRzjWF
FpC/Mj14mmHfdiLngtvbtvGh22XqS0KZvI3A23kKaZgQc5OZoDF1j0vhMKjh3S4cQFidZp9IAxUa
d3x4aLkn0qBx6xF5QZsdoZBzmW7b8o3mordx4ShUG7slmK7AHnuG2Wef47TVroH3yeGovHA8MyS1
CVG0xGO4vvlBym0fdezqzIeboAWLdDd7N1VUQRmry9HzAY6kbyb2t+3qDmDeYF5m4zRT0tdNgmfA
S4jYacknYw8nuUfwjWtT4gtAADAdIlwNLEeUwhTyzRqQGmIJ3vXt1G1gtWOyK4YzkdbPEfhG4lUi
pBR6haq9VDsNkQVIXuFHzXwp6RVtEvgDQeWkvqqVvfe0MOQoIUSwd4l2RATScukQMxNgt4OE2WiS
zpJ5K6fIueDx8q0WcXaeOSnyaEBSlQtdHbsfqenl8kr70MQ2wtMQL/O8r4VFNqgYd4QIqa1tEDE2
hlhmFprJQGb1BLtveoHx++Rlt4pknCPSMWzcPZdGa731lhAyTm4jokBag3YCzZltksy7x4jb7pnp
gkAfcpMiGxaiPeVPiK3Bj5rAEzwjZ+4i6BKAWWSkrpHr1Hd15E9ybcrl0YgG1FlL7JmGd3XdzYw4
pvAixM4OZ6VXO13o+HFaOtUCFm7+6Oll8qjgPR+VSAmJNh6dOZMXY4PIm7g9FkRLEGnu2LhZrOTr
f1F3XkuuW1m2/ZX7A1DAm1c4gi5JpmGaF0RaeO/x9XdQVXVbR12m9XY7olRxpJMGJIG9115rzjHX
lNTcljCHtTZ0Px/bJ6QBiI8a47IY8UtkjfmxanrukGKtIaibmFlIwLnEnIvOJVEL26jIXJOwHD/R
df2jH1HKM1ZnUi9AZLJroQ8awRSvWOF5AstSe8I4VYzIXQyc/bhVADNi90cZfmuOSDTfh3GWgyIS
yaHVMwDhE6xBv+4wcEGXuVtXHnU6alqYQdAGQInlbcyfcL+TSi0PXY1kgMH4qaTPSk7bAalHeNCX
CR1dV2hEJDGTUGDfIrG6rJB+L0gzTYfW//dAINQu5/gdCFKib3JRF3AbyXoNX8cAc5IgoVJwxe0b
Jvh5nd8SW2syPeVqqPBhM8mwS274q0YiXe4C9MseYBJCthTwiSgsPErko05qbKVRJQ9tW3rhRpFr
e+3lV1VczG3Fze3NU6Neiq7jOFn0NdKhvK2vtZCHLJSxqGg+Y1RMJgWeUduU6QTLgkm04WxgKPAm
0G6bCUq1XfNs+EwHpS3NQw6S64x4K15w4VR5hUyj7/R39L04UuucrNuYZiU45xi8Iyq6FdcDfXTm
SzFqPWkQnZy6C7GVVWzEsUZwNc4hmx8S1jEzbsl9Vn3gUA+wmMHffTQK6oE2T+ihOTFoAk/RgYln
60atihmIo4tynyDCrhhsQrBxe1Iw3vRlNU7NPFi+qBXZMSJrAh0CdxuP4bHL2pdp2Y45V67pbQDd
xYsrPTnSdDxXQ1N5rcjXhvm47nHc5SeigxlFtGFLmmRFYnWOSwIRglq45qDLYB9SHaor92qv4khr
euG5DCNhF4tddc4jSfOldAnPa8d6liilp3M3yUOv0pytDqR1cK8W5akYERS2pDGROMyUfGQ0OU6u
mOdsd4LgapoceUs8Kh6Wr5kJLREf5YC0T0xvYAmpB5mNMDCECA2b+yGZo4/EXBSHsbQQQERoN9qM
IFKCr8l8YUmt3MNcd7bAWoI4qO900zgrolXvlFztt8MsqA9p3vx0mUSXUKoONVmAn8s6ICiTGuJI
0jsDbuCmqfCfadx5943Ai4aRtj6A/x3IC6BlFJGl7hudzEhVT4sD1iXxXOpFujO1edjmhGx6chE1
p7Qs6rOQi1x7V0gfksl5oirD0RcrLCNWqh4Tw8INvVSvMrydQO9U7sdBvrYC6H61qtm/gHcAVFA1
Hok4BM+I3G1grnxphjZ6oEseXRe0gECOmDlOU0/+5xTeJXVGl5eWjN0Uw2T3un4/zvXtR8Jjh1qW
bIjlgfSTtvkHCdQ0PWeh3TX9JDqN2nXHUosPSkHmwg377RBM8x4Lbf0gwoN8yLKp3uuYrXjuy3WL
WIFySUrB5GlD4fF+AGWw9Ncc9/iGD4kzCWQylmzU7IdQrWEzi/OuojF3QCImsIfp1lanNbKtljX/
7CZZpX+9iPiipqe6Mq5pVJJFoUy7UcIT2mlWeTbGcPYQJNJFh/D1NJFBfWI2bZ7ivHySTLScBonk
WARolrCt3wtLSMc2GqugEq1q37KsPAAPnfdrnXZeUkVoKGRGJuibVyN5bRRVQPzD06FtkiUhph6P
7EPfC4KnLZlGd5Lxw76WbtFJfZtNtMtKTmEEVeTvBFfjnaxa631trepFmsTkiNHdJKIIhL4nKPn6
PmHJxJK4dMMb7W7tXp9XHr5+rq5FoannZcCwqMPtRIFvPC29oAUKu/keogFw3zkWL4isOQ/WXRw/
DkxPXic9Hn+yOSo9FJy0V2hvMVYiVOJuHYiCXJFc/9RARe6JfDD2WcMZLxSsxQMsX3wVxtDsEHLE
P1gNvtNiCJ1y0pnb4Lgk0i6DTBhN+n2vaASJsPI7qlFXcNOmgrSdRYV2DMJNDhZ1RKC50lc59uiY
BZfEaeMxJXWdFN6JRVBU8gpjaqm5Y2dZPpxURfN6jSODHQppug01k9FZryk7o4vv5mSArG6yMgok
YbI+9atfE6V+t7aN/JnptcYVAdMo+7X74RnBXKqiofaTBjEahaWl7oh3f56xwyGiy757jbW5yhX9
2sNr2XP/1Wfwkx+pMUbbOaJcSI0KJZ+sV24jVDKmZG14qi1CAZBMvBq6OXuyZA1M7Ec3is2naKRJ
rIpbqAY7TR9Nx6yMcBPLHZkR0+CWa3YoBnRB0SJ2jyQQPzR95ehVfGS/s3u60mI30MUTVmdYuzuT
LEgbo4KxiWTDstcwJmCp7M6lKQ703tb3yhTukrxjYtkzX6uJjaayLUJXpabENYIXvJEljyEJ9bVs
eB14GPgzG0qQZFt24/GWrLEhYaDbVrGa7biPC/Q+yhQ0I9QHia/fC4xSqXxyyRcW8ugHXEqXOMoJ
gAotwS9o0x8rFGZgfCy4gmtpBQkxXS72BVyFM0meRjxfIb6XNqUOYfHZeMC0Kruwhz+zGdVLOAI3
g2fvFc0yePNMS1XP6ZxMXiNqiy9SbTDCQb+ExnmXdeGPlNa7BqvENuQQ4QgLSkTcM+F2mSSyqKyo
dYtszHd91mWwRkNrN+Bt8Am6Edwqpl26riQ+zDLTjdyYEsRhwk6Yub8VGi7BSBf9EFWYeFSNYWkm
th9kk6okwM7gdRQykrQSh+uKbqgZAJuDTWdCyvPcUTcwNV366R2deXosBEE5sRI/l33TPpSpRt5r
L1NpLcwwjEUNMF/MLl/Ehp6TEDRSHh9q4nTt1uoLCMYYhpA34FOaz0NnWjfAxWMeyxJ3tIWewHAr
+JSTOQM4xsIUtunsw1q69qwnliLoBwl7NicwYsyg8/FziGzzai1Wtq0yA/5bBRbQakghrSJmqK3y
Q2h0wrUBoLnGXJoHSVbDk2kur1Cri4Be7s4IJ9R3iseWj4HlqC1tF+B5x6tbaAb9YaXahKrurAj2
PI34YL9VxSaA/MVcVLbagAnbk6qsEL4bYQqsrvdNK46fciHL36zomJg9t0utTya/CX1ZCaWbSWwn
O2EaI+q2wnv2+NHHxn6g5RzMXU0UhBwGVsRHIo0VTnbBa1DhalL5pDUpW1x0U6o3TVAZlGriNPhz
S/oUyFoe2wIQRLb4baZcc5CcPH5TtsUiNuyFoUd72P9OWpLZFKkw4Og6GWLO2Uh9OSPhGGlT6Ucx
I5/Cyh/LSEAwQJkfFmHQEstEDm2fuiSG9p4U1buE9ARXmMwc+32bkaIl574gDPFmTQfILSoXz5q/
lTGVKYj/oBKgWxohIwUreknQLjfwvFSekT20QbYOpK0WfRUsaRcGumb1rNxY9OWlot40qJVXj8HQ
sk1n4rGhzve0ANOvOVbOneoXnZ6eIw2hwUQrnfDe/qWtJcFRCuWt4bW5uZThqmdpOFjFaRi/J86q
tqBoE+82qb4pcg/UZxTXL5lO/otevGVpDaZcRv+cT3RyRtQWpf5V9cWbYMgj38JJWC6GJ3CYslNx
hsg6gpW04zRYd4mpPyuz+RFGVkKqXJe7uabve1qqEHDn40Svx7FQjNjw7kEapJhCynbdKjVPpVCT
ec6Ojio0Fud9Ks09ePsGiYZs1siwC44QA9qjNVJHHuhqYeTTEvcy4N7lXFvsY1HE+q31FwxRTFP6
8U5a+1dDZipoNZjkw5JpjimMnCrRIlvkKpciI82sSjpHG80Ln07n8y4w+aRvMsRZ5OXmul11zQP8
rgaG1Pf0D7DOdzTBKCdiKYirigmGsWAmoyf2whNxdzMkVqgiehn5y4RlhIqyVpBqmAbtmr7xwrEc
nbTo9nl/Na0sc8exm84yfStWPFA86m24FmpEDcWMxUXCebaIYQS7ASm7l4qZMVJMgJbctRxUCLFB
4RtZKooilORih4CjMb0FU787Cw2GvO5U1NMJGD+nPvZNs7k5UorJCUNj2rHeRBgt5t/bdfuRxJIC
6rYHJoMCxVIeE0U+xvRrSPCNB1eg52evS7M4xD2bpEFVamAWWn3jlt7DZLF5TtCqot1S6ykLmEie
LKvGf92Z9Uctp0RBj3VyB+gnDgQh/UlA89OPquttszIss7SVHgX9amfWRNNWFpbMUhN1u5jLtzGe
OGqkvHVJrwo7Cd3MDjEgAplO+JTo9jurWq22AXzXLmu0NkmFTr2SkDslGhnjMQ5IL1WgGA1JP5/C
VbQIIgd3xKEjO1LG306kygN37sU0B3/Jwv7IQF2g9RGNHrQ73poZzDUknEejDo8T6bxhpX3Spt9o
qXBfcCIPmj651ybitDiH3bd4IfdyvmyXIrqYVSnaUoHKpW+ZLERXZApfRC5mvpRDSGvXqnXUAnh2
IbdExMkshzJkpK0eXlojL6hSZ6qoorjIZcvVsEpoFmq7WRA3cWzaltKnHKjMI4QLb8LlC2emZD5X
PEYQGm0A9cp+IvDRzTkjZAMxLuP8PFpEstcDqs25RErWRmSkGw0Bd0Z+suJEd6HqEI+iDsxIZvUE
ZX1n9NGTMY0bEtxGuKfROY+VfquuOnpvyfopI3RFBBZjYm0oL8ZXurVBG06nVRxx3gqGK1TfWTG9
d8aw0J1KeLojkfHEmN6bSfwAw+9D7QxxU1QLwxZTWQJSDIlKGqN3gjL8KeZdkFVy9FplU6cyLn8V
i8JiZRxkiN4hiiG6QBBh+zSFV8R/bziPzzSnVZd3MXHHaPALSXAXHNLoPQq4hv0FvOKVtgTEHWgf
9gy5CtQOnl8DA7EN+4btas3CTbaUp54Y8dl4XqrqB4gHa5Gh5HYYF2dLJ/Cawi4/4xkXoLTnDcJt
ui2rHLl0idH7Lt2mqkHm6B0SUn2ROGNQ4cVgySOhBZzXH4cc7byUNd+z3F+jtvPnVH5fiqxD+mpy
XFJl2oSJESBxobVHI8xhNwdjnherMy7mCRLQG0OAjxj+LupkKkZ8sZ+jUTMEn9faRaTTU2xTYpIN
n4FiwFhcyr0f6cQ6wALZTrMxsuUPFzwdtEnEJvKqm1wOnskDeJDUsUq58pZFB9uHjY8eJ2PrWaIx
jDPmllUhVLaeN0/CJL5lKsVUOEPPILv0yrENizpcGq4rvWsq4QHK4xtE3U+jnN1IsuCRKMyppSUh
6IaGDJZduUU5YHzBf5tIsapRK8aEs0zFCXh/7s43tTEt68RJpPIi8I0OgVYipl95i/ZzByyIFqm+
1OiWEJiVMHrtSSUWAwGIhIeCFG29ykRHWYXIXRcSaDoh5L5phC81rAyiljQMgiYx7ga6PluvCAse
S9opsYwfUlYpBRQO5iHikJpug85vExJ2tTw3g4iHzhZyQ0bHulzy1pK5UnFDi+khLDH8wHhR0IwC
GAIXjIaOMEZ3qoUfIx23QpN9I4xgO5GICsq2rTG8RyYkZHlVrokhg8VW4tNCen0rxNAc+70kKwXC
JpMoyJ73keb2cMqQgwYankQ27xQ3zTgULhTsxSeIzvIsOliOIauynUpspsac3dOzsMWKhHpBCsAo
6dc0zvdLLX5wup42iXgY53GDCvnMtP6JqF7U02N0ax+Hu5kCu8u/gZN/ghfZxdr4MqCml5r3RLae
cU2/ocLWr0XfVrAKVmMniexFlXqDf8YEmHbQheJlIB4JJyiAbFVxO6MMJHPdzL1+1WT1o++la5Z2
ccCMyeXdMhEmUg5U3yZ1Vg0EKlLyzJXb5a0HUWAXqfzCURK1zyxrrtCA6KDJlbl9VLYOt7476cqu
0+tPknzpVIGh3KE04wJgNmzVBnQxRw0t0KUJS9RYw9GjGmyK9rIMAv35/NGclItZCy8ayeQ2fNrK
k8WeQUVNOYR25ysWiZQMR4HPYXgzq2p0zHHAz0S8nmPEYeYRuAYEQFh0TB0muQqEaexpr+/n3CKX
3ToAb5GcxFhfqxV1nVzFFjk27I6FgRTXLoTm21inmVjLNka7r51UQyZsLMwu89Azm4H8Kg3RYxWq
Z0KcziSXnSkEZ4/YDHQR0xqUhXbqKwUGigb1Fg+06uSjDjNn6ovApOQg1YV8PiuhVgM8cxkHtDgF
KiplilMXS6YLLheXSgnBL60tsnM7A72pjulUNDvrPqZfQZ97qk5503389dHyv5RS/DI3/rfSjP8v
h8cMb//d8Lh8/6x+nR3zDX+bHRu/cV9A8DNA0WGelJT/p7bgb6AMIyNiDPz7iPi/OJqq8puhMSDG
CwGmB+cl7JN/DI/5K1k1SGI31L8jNv8CrQQAyq9yC3w3MkZMWSMR3RJVWQY/+Ee5hRHTAAjHZaSM
vdD3JUJzf9FcIrv82EndMUCbSsVQ2tEDBp7d5JUuRc+GXPTFX1l6p8XeXyMgQUXlbJRN74241F7m
1t4NOMLd1J9e8IbtRq/fTVGAAFwcXKra7u7aeURRBrjbPNNf2wN2YWTeHrYCubiKmBgR+Pc2NbGD
5K44jtp9ndgjF7Y4sz+6puTNfjjZ0ZvmDs5l4Coug0NL38038Vb34k3iZjbeiYsyOYh4hz3Q4MG+
DnZ8EO/kS74VeTmc/3x5Vx/0jbypXe11L7g5P0RwEWMG7Y7kv4/ED70huAIFfMDnb99+AwdP44Tg
VTmEvpJ4iWGL9+OrfBycwb6ETudJJ9zTmn3dXa5Xyz7ub/+yOO0h33bem+ogLbXbQ3ugKbfL8LjY
ewok+8V/fIzsD/yMB4yTXnGPWdXOrg2BSsj26LTvxQ1tZT6OZCWR1x6usV/SR+BnG/ZbYj/yXtnp
tnd7/tvsGp8ky9m6w0L40b4qbnYPZdouD4Ud3S1W6iRPWJTIHXSSTQr+cAB3ZpSsI5fmc92I2zro
97cJHS1hxcdqBrg9OmiX5Bw59aYLBls69StzMqTBhSefmOEM5CtixDRPk3FuX1Y/d003OURb7oPr
7CEidQkf24EIUGpqa5cZPnXAdG7cPD/jOxE6J7vUH+rEAMYevuuTBBfsW/Oby7ABJ+n2nxRXpM7v
0V1DWNS2bzP4MAFrubvwWVOjrN/jUSN8fXPjXm04ST6XN5GjLT7h58HpbxyxHMte+0bbMXezeDvb
Vbw9l/H2tZ238c8w2zjikfanPrLtvbjFEnBoX5e3ifkVkwCmurBcwdirGBUiNi1XmjaN6BqHTvTG
8XnF9ElI0iW1if3dmM/1MT7IR+WhPUyb4Uk3zsKH9VGtoiuaJF5aNjUOfxB32V3sCic0q04qHKfJ
E502YyBli5pf8P+mw59b8hg4ndeb6WBsqcxA1EkxqCtoVXRZjkqH2cwmnHn4YapJgYbxYgJr+Di8
k2yvHfoTfbq2ApC4g6BWxYHihrv4nG7TA5qO4Se88CPdD2St9vl82HH9jSM+NK7AElAhlaDofKGG
JH74JlRyEo7aP/qbfuRwv6FHaCKwdQSPWE5f4Aajj5LQsP8EBMg9IG1cOjnAc5wQBxpGZ7vniELW
LprmF+66RrOTZ4lEeUd7dZkwhw/iZ+rbyHxtjDOBikfYgUFkOtonLwysnR/7g39eAigLTpTtIbDw
7sCopDt8p5zCJ8HP3NsTLCpPy3OcQRKxuw+ui9q1dOoXjXXDcMYXJoTnaD9/6XgLvoUPWsIUAZw7
O8Vv5kDblNFzQxG5PMKckYLlWPqq4y/eTd9t99vVPeGo3H8INjMbZuP79Cu703e4ofV3JCl29h0C
46Ad5piv+QddgjaQX8/R0XqHCkcvOT3L98o5sZ6UdDvKr+uy7R3pohzlV/NQQ9khVxUizKe4ldaj
efJWx9iYL+SPH/FSOfh3P+TzVrnfGI50F/8od+Z5dBjkPSi7u2aLnMdnDCFG90a2ZeyoXtWWF9Te
3Y78QeayLHvv73FAX8faivZDHFTnHRHZzrNX27F9t7iedmG2+skk0o2c7ks+8CdbdNWX8v1VYTGn
S098sd97gzv58TtNd5tSzpac2Zu9PCCWz5sOd7IvOXfUw9cudtXTuuMl2MnoFNvqgHLfM09kIPIl
qOzs2h4dHCCRbfE1aIV0O7/TdpPLBfG/54PkIGevAmoiS0GN6mRH/TXbqlD+fvBg8sf859XY/H4V
d/2VQxxdnA1M/KsBLQspgs1Mvzs0BzBLMjc5len4k8q7zsUBTkMUP4Kv2xyabq+p2PLHg7UZc5YZ
tqp+h003PBEcjG5G2gyLP7h8Dz3fTa75Qg6KxZm5PcWj+hkxcaw1X/Gis7Z5hX/Ka8DHiqEHxvSG
u9I1NngR3Xfl/Sm1092DE/wIiNddea/vTf8JVz1HSQf5hPaO5H1LvuLOOEp3GYqWc8JbNPiN27jK
5vYPiQMXA5TmG3ssl29sOPBFj+V7VjidtekOXJT5giL3bjow/Ce5fbLjo9W8Lbjbvzh6G0BfiWBV
T6F3sVzmS/BANkg4xihQccOyH+ZcMqBEhRrW9GshUMYAG1QvQmzc6ZZg//UC8n+gTfzfpDqUkeL9
68Jx9168J5+/qg5v3/G3yhGm2W8kGiB0QkUIuJkEsX8IdQXD/E3RqQMpIDXjhvP+r9pRMn/j6EW9
qaMI/JUALaHUVVAmmYauyaSzkIv1F2pHSUH3+AepLtwY4rUkXVZIBLFE2CG32vIPMSvYqPvBqqXU
XyWxuS3qcvJuJipW4ElVMYXVVQkzkcGxdA9XGcmV1JXE++J7H1Gqi0sDyVccZ8Upiu52tAaIAxAY
/uURtK9x6EkkKVxcsenqzYrZO4OeC4GRkHPH4jguT6VlrcRU1Q0Yq6Ubs+e6NxjFYsPexXR/7pec
BrvT9AYnKD0ycwT2Wj4DH1tVNXfycF5KW26MJPJW4lxCFO+aci1aS1RcmK3KgUi06qXJa8smUVPn
AmWFcU1esQuW2ciMWtAHK90wvpbO3SQWVhCDz7nqJqxXB6LSSuY7BsSCYcx0G7h3i0GLXDDvyH7G
6wq9Yf6mx4LeMGmK+UlKTTGYyfG8BSpIqOpMsRh8mSH+c5Q18ocRJTdBmmgk74Oso/1jkgAPQos0
0u77QZ5TT1oH8cppWH0mFrxIggn45YeRgCHAz6wRZmqUAoMDAllVu1dwAxIabwqPdIQHaGMVwRAW
MtNpS1dGwpU1xHw4HdlfL7WBH9deYovYxVUWO5TQoEgXvBhSFTlwY4Q3a05vmk2yQFVM2qPptUpr
vDOhvpkPhaR/kQsl/gwZXyEO0+vwJN86nwSRyq3CqBLMr9QoCpNsndxquzZUdT2MU5a+CKZuOXRy
zNFNpCxFbVn1II0S5qdvLZgCRhaF1qn0ky3le2yGGQcN/BBmVUkLALjTkpdRDvG66GQeOYJKyIQ9
h/LEjt5nrJmtQDKYM4bgPv0QZtVF75CKbuI+nnbqok6YfUm9nWvnD8/6PyEs/ip0vz09YHD4B+G8
Ag7H+hNfMa3wAPFzE59ocFz+fIg2D7bs96Rz/odf9WskE7+Kx/MW2qAyG2DdMP90yIPVlEctjiEf
z/RZYKzmMpYVHFNrBa+LLSIImmQ8IGuwzlIqTse/vq7/DxsD43fLpOabbIq6+z/+UH699wCy/zfo
y3UWx3+90h/f8/7Xdf729X9b5yX1N9Zw2uUqB3r5hvP/xzLP3yAPV/EV0KSXsWrQO/i7vFzR4fxz
F1uGzLmdVZ219+8dAkX7zRR1mVUVCZfBOmX+lVX+917DH1Z5fj5UaO4a1TBVAjeIWPt1lRenqBCi
TGDlgXeeoAGUJ5V5HmIVOtIlHKdkee8V5Szl76guzeFpqDY9bS99iS8whjYK05k5PTBT8bruAa+d
XXVBK17pSgR0w2+oJi9qKqdNczdcA1O6rDJuW+1lrY86OsPbr57qR3neoJh0xr1Qf4IVsQTmXEH0
pM8XMd8YLYUFXGDDiedy20cMjYhClBH5VqFbMTdt8g2nJ522cB63u4r/ZOSiC2uUxEsm54hk6Kcn
7XdepC4qJVvsznWEtkH9VqszaBFW6PZhRC+d1T/rRD1ovSy31nfRfEBnOPUihAZmDmqGgzUKWk05
Yjr2E4zuc/FiZh+GxryLldLgkAYVyNYZ40gh+DbLaxHVidmnXNeHSntAxr6Jx3cG/eQHRd4cTr62
IKdSpioowqs1lr5UR35RxXuArHhbQV/O0pa5D28iMgFp9Kvoph+g/2HUwYRgSJp/5glJGDHQ6GYT
GJDbMZ6RpL0O0Z6McMA0AGUymFrtHRA/R7EiL6QJPoWfrI5kCLMuBbn4La2fJghq613SkWwiUpAK
1uLl48bjRgVwBrz8OJjA541AayOvzbKN2NGuMV7w7EKYbBxUIihlyPXVetqwHVyaTUhzm24zUY6u
VeYOdI8N06DTfDtUkcp0y0DIFMkZYgWrdcO4dvDaevQMLOgKbakORDSzDzGfvBid6cQCj9jPi5v3
MicNHhUqGk5H3E9jvEvijmgJHIwoMsYl2deiDIb2QbnN/r/o7GK6i1BvT+Q4bmdTtdv2TURALle5
A/iSaUvrCJTRU6RsZpw8upZ7pcHmp6Db50cpUQceZCNUojtb5Qaz3EEv0LlHqGthg9QlGTDmqe41
RzG8iJT6Us53kX4dx1fQRrBRjzks4CHmGngSbr8x0t6kYXCqG6iofM1uxxoMvaKyTZNPkKFe3S7u
iJW94WkzmWVHzeqOnEBW7BlLCB8EXEbXAOtI6CzHNxXFzRFOpoPE7tkDBVQ+iyyh6YymaS4XfMkR
E+SF869EMTe7dK+ROpx1ZKoCkwbpoc7mE9KnP6yE/2QfvFnH/vsCg69GppJEEE460C9lJL162Yr7
ZLDl/CehDdUVTxk9lylkKDe5q3yOqAowL7hrax7UJt0uRuFJY+zV6+wL4bSp8tCfwTWMiuSPEWp/
2uth7FOV8G2g+6WPcr5fIYGbbv+N3xZBNRNoiLAWMuIFvUjlTylthMyy5XFfxfdr41eGQGoAUlYT
NRCKeUN5Q+sjK9jsxat1myzc6h5g4KPJM86oYD3o6hcJ4nZaCnu92zdoFPNum8bvCvXjQrh6BqLn
EeM2YLmOvVcHn4mR4/6Woa39PdKKNnr0Xf2TN/X3iMM/YKj/tmr/4U39U67vYDCgBKeGbjZ/Evvs
rFapG1MqrXNmF+XbUksAjF4Y/K3mRlpaRMDFf/hclVv5/+dLUBXQUbfuNiTCP1UdBMUJ5nRzWmSS
gdWTgVrsUPZGHdNp0sE/mP4XnbPGhqe1Hn0uTb5X9W0pvDTGdg6JaD2xVIjyVUwOPPXCAhd6H5mb
HCuInjCIC2qRgedw+ve3459THNnugCZSyhu3K6f3/uvdKHHHwGvI0QpYHwMDzUFEwmAclmz9D+/P
7Qf96e3hF1GOKVR1nKD+/AlFQz6IUzHYPGUy3dLcLiJC3zYJg8rmP/0u47+9LJKyLIaTlizqKi4R
9deXdeOggmGJB7sRDmap3xuhtE26KcDKGIz66AJfc0uEK1KqvEw1sD5N2UjalqQGrSDsdzrmBvaW
kmZ8tqRPt6wcDirQ1OgD5cUzGgI3Yp+Pb9xQsQhykCtphCdCucY8vFPSf2G48Fj/HStvtslI9/22
mg9oVKO7qfuU4Lr02nJeJbczp+MMN3E+qeKlMQdPoe8XLZcWShOpSC6YiUVDcqZYjHGp/Y0Mmybt
P4aUIjkVUHzexkLZVuJ8mHPEqRJLyTSDb8wDObrmdBKHuNkSPH/T6wQR0N31pxDOUdbt2nhjdgaj
OCaw4Yzy/w4onFzdDJ/MVCVgFWyIZtM6ffgo5tvErInDCgwAsQpibaP2JzSKkkHIN2+DQeRn60/1
s6Bdb9swA06S855jFUQZUp2wWAMc7iglHmoDymsyYzg6TjNt0eVLEg+Z2bj6rWUjPC4pItP8azGL
nXgTemu7ZWAcb/2Y0pfBW6BAzsSrMpXv5CVj8z8Z0n1anCAl42PP+vuRnUOHK9gIHCRHpEu/7wBF
9czx3W1MzRFRoAwcDDv5MEmukoIdBjldVOAKzQFE3bJZlcXV4xplAxZwirbexM8/ux36SvEGSsZy
pdJgU8nt0y1oIiRFrMq2X4tHM+83MZNyGzCAq+JAyA01mDErdn1Ktnuw8OKVrL6B6jhwYu8l2azh
uc+l/UqrTFIcjF0xcTJwZNNQ2hjLZ4qKhfwcT+E5uRHfIva+AZNRdMgji0hbOuPUZvy6MgZp2aqk
w4VAhq8ZWUSTvpO7TangQNfsktY6I3Ac6t44NIGhn2HtsJQbwW1LVfDmoi1yawoZQGaBiBwaZpVj
6Xda8kVO0GXOvBA7mZT2G249X8z8Qn4xpRVSBN82RIEyqxtgbs6ICc6keFzinZZaWzx1ECV1G5wc
Ji+MfvhZyu5+lbWHXHkatfGoqORQG/pOgj8ZPZkx2AlTQb/IcTz2UjSOQJ/tgiBNXokpnONQAt6M
NeETiSjVF1QYEWyzuAOY4Y6wmyfDn8xuB1uGGiZ1ZSJAJp16RPdgGd8TuOrl9bSVaJLL9U8lBnp/
X7cwDxVEiqRDQ86eGF5nGd3Z6CUZkSmKHCJpAVaVvOXYSPk3md+rXjjYfdCRgt9hi5SujXkaNMIf
1wCi8b5Q2MQLi41aeNSS52F+FBVxK5h8OlMMlwBvzwh/uuydVj6FouAZSDGH7pP0zE2nvkA2pK0S
u8s00eCJHm4lJaJPb7BuaTG0VuLRj+vPsnuus5q4LfaM7ERjze+HV8LAn6AQuCujdh0BDfWd0gVC
CG4H3Mp1NNgp2xhSGNZUSk1tcQivwQYDUYlGQukTC2IvYCOrmx+k0JHiGtyq5zzjeZm5VxYwDvSf
h2dDPkYss934jBvLVhPuS4Dxvbp6KugklCvuIr9U4q4TkAr/X/bOpDluJbvC/8VrowOJGQtvamZx
niVuEKQoAYkxkZjx6/2Br22LlCz6eecIR0d0tMNBFQoFZOa995zv8M7DTkyqk5KeUmS0O9u6EocM
TR+uOyt5qI3kGMMdm6rsISQ8YEBbHUh3cU6sO5Ff+j6uvnraQXrc1wUARrSwNl2tHuN4kUDDycF2
58QURc1lLYJ17I2HNCxWuXdia84tHiZ1j9eYoZiedmg5T/i18D09dOm9KH+UnJWMFDmUh2nIdE5g
RiN1fUAJtp0rsUlv8/HVpeypq+4wklXBXTAMb0+i6DEpaJBH9JoSfW00N3U2n9ByIdsFbaR21p48
yHnY0F0EKo3mi3zy2R63QXnL1tAIAl7b/M4cThPNU5qf9MFpbTyLgZEfl9JW7UYYVxkxrvS2iGaZ
thDC1wZavcDFzul+o9mF8I3X1iRCkaeVlvU0kuDLx0HsxRTsgGLScOBx/bEPZVS2gc5BBqGh9R/d
6bZwgK41CNmz6pgGrwIhKUteF4lTCuZ9zDA5YSQKSOglmI99eBgc2vUuaCfrNGrvM/NAxuwKvFjW
H3rzKybkFXaOWjId8MsT17kkOmnEKDhca4NG1iFGhRRBCj6zx1vESnV0WFRKgTjztdpYbbFGSHBo
GDY2xvdm/BJRe3H2CUGrYINlLThVmbtKvf1QP83lg1o+p8gvIAU+GbDWe7d+8oJwHXXlOn0AAr4J
gG5yut8145324zM5UUjw0IYmTc6U4U5srrvxMiOccgCI5itSa5V/YVB/t0NNTCTIzr56CuQh662N
MdYwqTANzzuHGjbbggO5E9VJ5V302dfefxJWfi+0t3bEj4JZwoShJK02U4IHduQ5RWqQ0GzEzzIn
1mZ+wsW7zuYdA7SIgiiRRBmje4m2pB6tOuTf2OQmk4m6zwKesRJBTwmvZ36wdGZEIvwNWm8Egul6
7BqalbghvVWKvFiwyVi8o7rd1YvghyFuIo6axdRV+6K1D724n1HsWpW7HYOElwXpke53YxAunp7H
mqV+qBDHU14l6nZszroOnSrhf3mkzkR+i2l91aILCoZkG/pfKO4v7IA+SX0fjd8NY7pobGB4jLgt
rFZTk/1AfL6qWzyWyUkZbulK8MN8NWxs9mG4LSUvXj6uW7M8XwLbI1QVUdah8KGcvwMrTNvcpb3Q
AROlXuGxVl6PTQkpJN8/mKiPEjCFDlnGZguLLd53ZXonK+h8jNiDOTvOmte6xUPeR1t4MyCccYOi
2g6tNVCYgvuDJxlkG5SognWEu2vzDV0kafVcnluW2noJ0jS2mLxn8t6zn9Pvr0KwgCbi+fTYmhDA
1MSwHdk5Sme7gk3M5lut84zIY6ajE1S6whwvjCWSmb5KG/2ox2LTWDmIPvzQ/hXxBcoj1sReXMt8
F6YFDiZex9j4tHwyy90XWqyCir50MZ/ZVPxGlH7vTZfIvwBOnNpr5v9Ok+8KM7hIllOK3VymckQW
YG6kcxBTsWN6sFE5T4+pzp24Io8bO39UbbLuYck37pp060U8qUz+DXvjpeNFnnHszIpz1V4WGceP
Qm/HpWody2eMwxd4BE9wIUSrAh7+klJXdK8NS2bv5UfQBicx9LTAGShX9Xqsr+YJmCBpdak3n4Qc
RNGVBSDMfK94tUnI61n261LQdHlqxnFnjQ3y+BpXlbuJQEpOhVhj1d2BrFsFyCN7TENq25qntjkj
RR5Rssqd430tgtuOYOk+Zvsrv/A0O9FaTObegW0EkGuTGeRAx8kmj54awcnEKA7ORKlczZuhetDW
vIMuAHnufi7vKQos1ezM2d05+cwattPqOc4ZwvYL4PFLrLNj55CEm36Jgy9FtiRZ9PthOrfHCgFb
k18ag74YUC7Mbb2X1rCnCec6+RGy1qYo5c1bVfe3iED/g9ni/6xN/X9pArkUgv99X/rie5t81/lz
+dq8068tf/Uf+jUL3xs5tAwaBaxVk//P8L1p/+1fbEaQEM/MpVgWb+lZ/9mddu1/MHQwTf7QcZcY
aFo+/+xOuybSNju04KIEb+wT5291pz/0jkyGoss8M4QVZPLPLVnUP48gEaM2I3kCy4SuplBqXHq+
Ld1YALA4ADZ+1kIWyJym3TZ+kuxTx0yLreHrRT5p2Silx47242AdAy8Kv87pWD7W45gDWmix0O2I
BcqW+iKM7hybTMlQmWizKVl2P93137Rr3g9o/OVruIBgaK4zDLJ/UeGZzhTUdqADKtnZ3im7b1Gm
xw5t37gFN5gX9U0FTeAwGGF2Ys6m+cmAyF56MT81I/66gMC0PGYGbxER7+8jfi+4ruR9IFbN0zOd
mtl5O0iq2LbGwRBFC5ykifvoqLKAGWxHAk0SG7c5GP6TUiGKmTXQSzKnuMrmcu6z+tIKx2Y/6Drc
q6DRJzZ5Y862amDuJaUyQEHYjByZWH1Nu2Z2zh0tUrx9Pju/+0azeLvVBfymP99qscwrPnzVJdaM
Bg+SZTovH9qNZexj+yd3ZdXJTN1kgEMumtF0m908q9DbJdU8XgxBCJQM6F2AXFaNHMAyJ7LXOWa6
xxAb4bMPtlaDA7ZDcL0klVK6xG7nGpRLKU/cJ5dsvp8VLs+Hx5ATWCWtB95Dl5fw58d8sJ0+Fy1J
Qy1c1QvB3BiSykwv3Xa2oQVwvMB8fmzD8dYanfngFwMlety6L1PR0wiwxzLfVCX7pRiTeh9hulAX
MEC6Uwf41P2cyOBbTGxBu61mLdFY6qK+d+aS+j8NhyNZNN3O9krzKiCaKsWwtednrHdGAba1VA39
cJnVL9nY6nMBMxAdvj39qOzQuKlFgRVTYt+NIgWKwWgMxCMOlV0/ZkRyZc2pAiNwGUwlzO9uKG99
tw9fq2i+11kwP0BPKB+rpCwfDD9H/kLYK6N8QPYypnCLunq6apIyX/onVcmuWIxHdmnvQk2qOa/m
srzUVk2WdATLEupKdOaKGa9bmN2Q8tFcRK0ciOTzC7XLCCG6tW0DzFhiRCf16EKz40iB/LKfhnPf
p29mMRmImxmrVNpc9nmI1dFFjEkIUdiZXzEcJDSOoGxuOE3RzijJztk6eWheC2KXSs4GPebikTTh
YgxSysQY7zoulHUUoskbvEpNq1rTkwgy9RiQJbCjM9de1T5pUOgIjlAUxU6PRbX95Pn6uPyIpd3J
FDpw0K8jEPnQqVVeLMfKJbWCnIMBadOoQpAtTV/vmUrpH91omYepxaBjpHJCe5/p88nzH1vDMpie
ZT1mmRHIjdhgWwApZMfIqsJKHvrl7bd8iGcTUuezT676Q3+ZkbblMZd0hect7KtFWf3zS0E8i+37
FS34QhnmJiXdhDYCnSfLnMLDyBPkE173XUT9sAeaYcMhmJpNmMvo658v5OOCslyH49oBgezhAq/7
0FodbaNKZp9ZAV6M+i6EerhJ/Vpukm4SO0vX3p2jRPvZb/brp7JZ+KggTEGqpWUtd+cn8Y0pvNgy
Oox/xWThR076of7i+Dr+1mU2FYRXxOWAA46jWpZV4T5auCWw6rsu+trX+DpbtBxf665pzoyQVpSy
RXDq1eOGuSXl3Z/vELlfHxZdAQZt2d4QHi399eV88fPV6sEHxmpgv5FMMNeQNy+5+JdkUnSH4eVF
+zBBKqpr2EpKugyQe+8UxH2M5zCnFAM4I2hcWc/QiCq4X7m+yCxCtz1tyb3h5mIzOJF+KW3jQDie
PPZ9S+qFWz7aU41aTRBjI8smuvU8C3lfXZh7zMr32ohpd85BNO0dsPSbKFbBrY4SeohDLFYN/QYs
MK3fXQQm/8caD5mFhsnAphfnZyOOo5Xh0MobyclazXXfPYJWwJTo0BBzBcgg3UVmtIojD4m7OSdP
MvSnY+URp0dIl942YRztsjiDvk5UHlrCofZuGwzGB6NOcLbBqEANSIIY2CR2ZtytX12KpGQ95/zj
cyq8L0C6GWzVVUq3b8qGs9JgvroGpX3Ug6WvXLdurluj7F+dmAR7lrPswlRWHFFF9/OxSDpYtqmy
fGI6DETjY22fJ65F4Fk67JVlqy9exGg+jmL3wm06eWWktnWMo5KCkcPfCUDxiOBwpJJjtRCOMnio
jadnAle8fl8wScbl2iM+9syYlixZM8h1le9WB8YizktTe2Lbxh5GIKNjau2mdl/tOlvJPREEw0oj
TAD5bjQY0YNpG8hMRpuypNIQcQVCnBo4MOf0pIhldzHJwdsEMhrP0jY4IdWk3RWR+wUesA1cPnnw
4pSIFExf9OZAgwByhtGyYK6GsrnIDbc6A1vS7gn0CRHs+vm+9Oql90dm5WJrU8TA9B2/s1sF522g
78lmoHsIFeky6Jd87KzMz/2+xMAnlLunR3ZlNsZT0sjxZsJHujh3MCyono5JUuNSJYpN88hbe4Lc
iVhKoy9xZlfXw4CGPveWoFPOQve4AcUD7kHrpIpTMv3i7MS232Z2+PWTIJvuijo31jG4j5t2GrNT
uALTmgjFx5Kaeu3RbrjSnpqu+tCQR6MMoCIUHGfzKtgDJBqYwcB12hAPB9ELO5pYJX1Q8oSFYCpl
SXpQM7ZP/IbDbe62TxFV8jFsR+uq78nhdIumOrLN+V/qjDTzFIjHjiQWSuXYSDd2h/3MmAxso91I
JuloQxVJy9w6zjUkiyIh5t5L6U6DIvlewRwraTT4cjdmNEZVL+6iEvugjOf6vDM5ne60VRnXLS/M
9UBQ2EtZxecoKMetdnT1jbMY1so+XJ6gwAuONmS8GydxCVkIdAcK17pNVewcySY361VuUzRbBK1u
Z1mltP0UhXrREayX8wNclEbiPAsW/UcDYM+hYu25D/JZXaoGTSBHVYjgdjqdNfDQORmDOU/3tAVQ
CGPPL7egthKEGzXhEDAPBAOsLExAasMDgpKRyu/a12gb26QozyU0cVzRqO7ymN4iz1j9Qkvtm1+X
CHi1BX/DB5aeJ6G3F1ADURRAzZW5nC8bS7unvktiX+DPj7b0flS88XQRmj1bYwg02irWAuSJlS8q
xBCPepQLb9+hN33upXeoQqYqpho1mRth5j/44aIHIe0Vano/y+GBUI/aRs9Ap5HiXNRIWsCXDXUV
f5sw0W1th5mhaoYMlGLZz/suRgiqSfzahqoFG5FOMEo4ClwkiWfy5mUD+P+6L28JsYCl7KlG7nPO
DpyvzfgQzR0OWUhGq160klbdNJL+GdP8RUp6bkg3U+sgD9JtC9vqVXoqWzd6Lh4DDM6rQXvOSxdN
3W3SGSz8k7ONGiN4DntnOE+9Wh94oZFShyoEex/yy/QIXzzmjar0jj0IbOwEfpeuY5jhyJKcUUd7
4hrx/7P/V1/x13f2hghPfRSsY+kaO5XBG7C8+0qhrbcw+h7AdBeXMl8gisoVUbjtI9uatpIQ3PFe
MlXdKVjS7WZ0O1yg5JyJ16GjmX7ZY+wDdr98Ujqk3jmihxjn/vIaTCCTjqBbaHp2nUhoY/rTYF1r
mHbVaxfSHKq44ou+iuwC+8yClYo9cybQ3IG8wLu2bRqSDujVsAGnxLzsCQcbr4ZyIk2tJux+n46z
gL+lAjQWi77EZfHtCq8omHO8ZbVVFgsxrkZ3q0jfUrtGj469G3pZL0gxziinlexynte24O6amdwP
EsHLSJTNGft4+MCH5/WNmSVp+hKNYK+vHK+2ujWpCKB7vV6ofCd1ZDY05QPVYc0p2tdemQMnmUZc
EF8GCnu51CyMHaa3LdEL1iDulFlgbihzcVF0PMaC9C+g2PxZKNiMKd50sCG8wz6J2GXORFE2CwmM
by9HtFcFcVQ3hKMAnghIq7qvIAug8ognjkB21Y9XrcvdMlAQ9zejUWC2mCty6jhOOs8pqDL6q+OE
bcEx3EjsUgpKhs3ZIPdNtPxDZpnrQwMP5cx1G+zMANe/qijkOvoM46ZvavU17HRbr3UVqBtLhT6q
lDxug3XYpzywIINOyP7jizTlzK/REDPYbiyk4wP/W9EVTlNc1Ij6xqtcUxF1OcFbYN0GfdCN5V5W
nBOZWoqQdKyyBMGVj+ZEkKJrhA9hXHHr4APNK6Wt5tWp/PBhmqcE888cLMOraXSf80iYjyLsyQGo
xDiqHfE+/RXm0ugH0uH03CHrAQlr7K8qFfKAJuMmsIqjwoivmbS74VUZzsYWSpi7GXxnqLaZ1+a7
UAIlb/ppsT6X16aenecc2cJCvDkZjBLeGHk78LZGBmDGPFwkXYLHuOlnrCCjH91hLNbj1kldxICt
QGJANQVqLp8OpMlmlz6qw2uwls75HJo433K6p+TK6CN5MnI7hOFSqUHDguoRVzvE3/6LaGpIBbZC
aFc3uToV7WRt/Ejmr43PqaO29llihumZPQWcVFRXHITwmZFN1XheRK15p5Kky0gZ9/Dveq0WclfW
qvs6tyDKWlsx1ELwzA4SZbT9ZVELxp02EVC6JkYQqzEPnq8avS6rOWcAm0SgGDpbnlo12zTZBuIk
zR0kS54SmrstIgBzyhPRwRwXuFhjjN8dEgI2Tg5CRqOAPgoU2Tepoy2PmdqIz8eZ43Mn483GVjw9
wN195Ix56ycx6gpCaYxa6dNmgs+ed+2NYyNXd4lkoPmjX+KKtj3kNxdOox9fqpGD1OQWxrUxTJzS
yRraT7NxnQwmGoyEWtLw3InRBHTcHB7jurXc8TJu++60qlJYoSiqD3QRgic7Ka2rog2rtTlk9mUa
B+XWAaS2Fa5E1DDp+LzJs+jCY5xzXSZ1ek8P/lFVZAnaTVBd2GX3bPQRDWpX4Wc0EvT6MpUwNaZW
HsKoeYir2vsKgRAVuRPrVy1RH8xz0PActNhOZ2+AC6sDZ28ZajfjYGDPbNtrEHcmUo4KCUoibH8P
H9Dh17dfJZxQwhzP5zYhCCPX239lHlsNKamnK7cJLiheIDQMDtKSNrgvOXbKybw0odWuypGKzRb6
pWHCHnR42jLxWPas6bWpyELqbjMjvUsSxH9EwFqJef9Wif1/H/xuUt//7V++VV3Z6unmO1aI9/x7
n/r5D33wSg/P0/sWOH/wVwvcFv8QLt0Gig3foVPiUOD/1QJ3/uE52LPpPlug8a3Apj39T4G2zx/5
Ntu3F3q+TzHDH/1HC9z/R4iBm8Y4w0gY8P7fEmi/7wPQEUSSDUoCXRczYEuID5V1BD+HxFtGNNaY
md8IlVZXXuX6Go7TEv/SFm1xVo+gg3+6P7/pWC9Njf/qoi4f69F3dx0f9zqUJX/pWP7UfphtfzIt
PXusNkZ5z1HHA8FXNid//hTf/s3HLBZ5m9tI9rmzdK5++piw7IyabCkc6VHRPULLM27dydCXZKAQ
AkuvxbojXxUVbm22OIQ4NDi3RPnC8+rrBtNfBfJB7oua7vuGTBSoT5zdKhBznRV/M9/ukKdZKDb5
OLbWupFsHugjZVSg6S1IDZ/yuSU9UVczEhM0ZTswO7DF6VRQcectkihh9YSZVkTO4N0bO3CgPk0m
pv92LKKlU9i9mhIzzga/CzmvQMvFc5rM6V3YJeTFUGpn8enQlMMtBhRSgOtEmg9tsHh9MNfAOPG9
qglJWASKuko9t+jJbPWzWztPB3gSER1nfmUzLK4qEssLRD1Z4h9mRyBcDJOMCTc58s66hlaabwtI
jvMaWnB8MtVKVluhGMMZU5xAYYJfm6+LuI2d9b/C1XSpE7XH8a52rspM0vvAx1SdZvNYw09sE+6U
NFMJC8tGvbb58y+/PLYfni8CIFBH8nybeCM+yDB7c6psIRm21nZlb7vIQJLsasyPDhW2RJvzyZPm
vO9QvT3QvEAB84/lcXM+vkdJUEUZxBFA2CCaYDimVe4jvxjRGbvk/JHuY1n1tp0d4ybsWzAnMWe4
ZN8SFpisO9thSl4DyXU2MPXSL6QwJS/2HPvgn7xuGA6Ea4gf2USC1c6op3ynjUAtgbNgkvomQBwR
JhyhSuLmcUCNhI7GfaGj9SCiRccepVBfm9yowx3Rw8lJTkudobcPN3llhzUKCFtUxkPTLz46UYQh
oTh1q49ZQTLi2vWnLmKjiiXqkArJ5t/+qZakAxSs/Ldnvr3DP7+jkwBcxtRiUwz9vE1yJ97LfDR2
Fhytg1Sh+MtP9N9qm99amx+ejXBJNmeO6NOztj4sCoIqzaUDJjZxZPsvyBSRNrucToxQDRcNZRGm
V3J+t0Enga04NtConhEa/aNQPcQ2mQF+5tLAQSdH3KBA346rzhxI1YIP9cWOZuzqYVGZSOb4K0Z3
5ScP95va9v038M2AOY5wmY+ie1+WvZ9uWVz6xDuTW86ku0IX2MQN4rgy5/zZjX1I9HAL3zmXRe9t
XWkiuo0gagbENhS8p4VDNh7aRhRXGxSREJMIjcXQUVUdFWOsEmZbZd0gfnHp6Jx6sRMMq15F6KwY
zliXhRzNhTjXIAeaIIF7n7Sml6X/w5cTgjEVhDbGCqb7oTPtNU4pHI02AVaUdd5CfdqCdC0Pc1aa
n9xI8X5uuby1gc/eCyTFF0tjedmmfrqRyD98TQ/ToCYyDZR02YgjdM78Kl27DR3TdWeMwytITvVU
z1KeBrgbw1Vml5n4ZEP8dR8OlvkzriwMdn/NyX++kqoHGKRtA9FGLeptTPFFS9hY1kzKIcT/jly3
Ki8/+dS3DfD9zQ4D7gHXbQkmEM6H0U1bYg0t/BbJaz/pfN0WzjKiaxX2mAhyNHKuAZShSx2+rvwM
4wEMuFAvkF3nLK+1kuvO6gzyM4IGjtGc5P6E8r3CSZVZsXtpk5KNtV+YqD87o8yiMyYhFomJVsQh
GuVL/AiNjlUuIfH61AayaK+CKCv4tE70l6DySD3MG3ato65s+egmLEMYgyH7b8l888yN5UtUVGSD
wbMfccM9+CIoqxPHMGgM5jPI7Ot06uQBbSqdviGP1UkcC7RRRYrGuVAuhhpW1HnfhKT+rHDkjsDA
VEda+N9c5qAVLsOmRWrgLF7K949am8xxFOoEKEzRh98l+eeHehbydEzh1JuZ89lU7pcd8O3zXMHP
ys/L4OT9541sC5blFflWErmw8zVZviuvDg3ExK2zTYgfrD95mH55cZlkoaLwBK4H38dw/v4Tp9GK
CXaoIAMTbMbrmoj91CRkOzjZcPfnm/nmDX/33C6f5dlWABCaqdDH82MhcvLGOYdsxTAOZ2Mr7X3n
pFMFBbFrH1XYAwqShkszv4zU7Zx4iP8w5CbUUn1n/fjkapZl4uPV4GFn14fV5DHHef/N4WYzndYq
3/KuivYkp7q7wAVBZ9rtszMVw76s0mx+HYMOzqurm3vL9YLt3AK7sycRn1Va1vsyIvT0kyt77xJh
geM+Ia/h2nzcoe7bseWnBY7Ilmigt55Ba5ZRtm+ySlwHYuLMJ4mTQ5qRTRCC6oH9YT2QTjWvlciL
JyJ2JbgQFc7eOpoiAbjWpUe9rmnbXwFKV8GBKQw4OIYHORlsk2/o/Z8v/TdPEz+v54RMae2lfnp/
T6OxnlN7kLh14KkdFEpdKKmReWMadfW3twHcLR43x0EDxCQ4/PBZHnkRljliQiGpvblH9VseUicu
niemXheB08ZPiTd7J6ro5l3fWMGLLCvnk3n0b97XpT7kIeLn4gz54e2ZfWfEfIZMMGXHZYhhOtVd
5xXp3vUajHdzHBAy9udbvGAePj63fGmLIzLLRMh7+/4ep6ZdZwZtwE0uE4ZObVMssnzTAbNUBrK4
L+0C7lyU5x3EXyKNQmRS2DA9fjVshcUIUS/sfW8TE1KB1D+f6t3UWexSypb+PangM4WDMmm5kKKj
dp9cvf2bq6cQ5tjtep5nv3nYfnq2K5K4lhUHzHYbReNKku9UrL1I09caIg+j/6wVkEn2F6fHlCmX
YE/TBjJQcDXf6OUYxc43Bxu1czhY/SeX5y8378OiwOGM5Yl/1KaZvzzgP12eo+JJatXDPzPI5ziS
XrIE0SqwqaQoSjy8PI1XLlx9hetyME6HLgArge8l0/sxDdBRJ4MBzhhqAjCWtMcz6vbgCjf0iHB4
GiIxiCZvtbrIpwZq35CV+rsxCngDyiAXZEMID2pOJuui35pIJmFphHTu7+1Yj+Om60gh8EziJdds
6U3/dUDFkZzL2aNIkG6aXURePtx1TWt9c4og/4F4LTFXNed47LtElcpVpwrb2hH2lM+rRhkZGy5u
lctJhPNtZPXj99Lmws5deqvOBvJ3y/PSp0sWTixJ1FAa38HyqOgrJ2sj5HN+f9OkdeKtS2JBDg1S
KOZCUVx8lcrwXjOo6N8FMzdza5oJSDMidvPnhGYrKLSmZGvDLNuChNBFzsPcBhNWKSbOxt6PEmBR
MnNuPKcD1fTnB/E3b+6iHiTPaGnxuN6HHzqObZyyliIgxTWbcxkhTHMXp2+WNOUJAx/rf7Fcsbv6
YqH7seOay4vx05PVqj4tJUliWHNcfctkE0O9Yl6dTKEFDM/pOcZPvr2jBG2+uQgQdomo3U+2lt+s
HRAJUW4i/RdL2OL7i+A046SEahsb2gjOLleFXumyB9w52nIjpvB1nGRyIxqMyDWBF5/cg1+Oy7Qf
lo2WDY7NzRYf7nnAOCPMrCDaQI6V61QE1SYqcZgTF7GnJz+d2IYcPlmheTN+faU9ZKeIC/gP/+PD
eulqwwhZNQzEiyExV+TO+VkFELNmaqHnnJKJ0qqDsc0UtydgnhEY7GJH3/VpgdAjGCPf20+laZxm
ASTWFRGvlrchI2EEfT9L585gBJBu8L+ZL1WWp3CXcNI1BO4uzfrZ0awB8JpNFGlFFuLBJ0j6wM2V
APjdUN6QEBKT3JSGpbGui6AhNSs3UWczZaxLfN7ZjGEgEQ3EFhpOqzIf4e3FRnNf1YGDJrAtrklk
Sq8ahBJESgQpTfqWsbTYK11F18RNqWTvk3Hz6rJ65kBRh+zC6YzkpcvtCX5MNiY2KruUk/TQ5qSz
DFFqLbKhOT8Xg8m+hggDUBbnOuKYHXLo0ceF8xwe+yEZnjSDJfrbhWM+RUMAxV5aWUvTJqmGF7OO
YHGNkw5upqkc8Tk2KdqV1lPdzdzAV14DPUDnmskWH3bdyCdS7SpBiarQznVkX59jege47KUZnn0f
ndBl1XR1imrfhM8ejyA0CLQtO5plE4KDFWoBIjbq1hNYavoIYYzX2flZUGnd4dbxjS8ykslr7UJv
XaMw8y6ASasvbj+QrJOQ/vYdOhH49A5BHLhs0/0hCEcsEfw5xdWUtN69IvjuSjtdfUss8vAwhTYJ
ZESwD/E6TbJyZMEenGA1WAaRdcjU4sdJWLgY0h4h77pBZBwvICS0/L2s9CNZP16zk63w3HXL1KxZ
27IM7tLSw7U9p8o4d1wEoIQuceoC8lthGyrSMDt63mSah7QqUsCU7lBhhSvFiQPilkQq0g/TVTwM
cff8d9dNfMSezwlkqcHRiL9fQQJJZwsPvb+BcQ/2AUbSaiJK78JNMKCYISzDP3/er2/vokBHB0sd
RlPQ/vB5RYKhvTEKNuRCeawZ9nzlst1eN0LoTxbH32wJS9GFro/+fEhb8P1XK/o8cysSqlE36uBB
Bnl2EQy4AWONKJL+XPjJFvTrV2O8QPsR+TfzBA767z9PkHDFaK1BeYYGeR0UGlJ2TGJBUYIt//Nd
/LVn8jbK4MwIcQHhkPVhEbRkbGQVNtRNGzFwwh8YuuflGBgnA9SnrQ/H/3524ibbl4McTjnVNtdD
1tXxJ1/5NzsAkndursmQhJrzwyZoV447OynBjoE1IthstBjmrZUZBDx2SYslSbRdCRG2nuL+f/HR
0HZsOog2mLTww1Edq59Am6ajTUIaz3EovG7X0Ps7GVGmHOdiAvJpjNkn9dBvKrkAeS1QAZOu5S/1
kKGbwa3GnEdqtOxhnzBDYOPDcpBCFXXZDEKlPVLbuhAwRSs/2ft+80DzPPNduQAu4m1n/OnIYVWe
QFlMOlSMpvSb1C3KL24w4UkpWoJONerrJ48ZNLlfzs9Mpkw6CVCG7eDjsQoZLhnvpAZtKpx0cif0
bD7HWdcgLdGzng59OI3BBoxKXG7CMUBAIRKk79e9ttFihU5F4y6byJFCqlc9z5RcJPjBzAp3gbks
4KUh2QOzaY6LdY6bA9J/DIHIJ6fnpex66gS00uo8t9mmNiTfYFzmtF9tB4bA8arCwat3VVh7X0zf
WmTDwchONxB/Z7O2hNBNOaXjnZqr7LHCJtdtWAFDmwFzuzDrFY4O6PxFfNr7dGS2nhPQZg1l1BL1
YU+w17s4Z2UeUrTThgCjSvYsfTpJuweL8hSlkESt4WkovYD5WZQD3OHrt3whIjVWYWhVzz4q+Wbn
WR0ZtUaTE7yKEp/tbYwzrGU1vooKhGOwKPin+rIkamG5giCC3m7PWYfvyzLuEHYp6JPlmNaA6NqI
QUKXGM/sIOTfqmQCbtSMM45EDeOCcDNTewZDDGLGq6F3b7Qt0h8cZCVE0jqO41uZwlTfDEmkfgST
hKWaNzmpEcRlDLdeKzODgCk14cxuhFPjf8u6cVW0CW7PVBUSpGwz6PhMDaZ5XUSh6jZG1DWHgR4h
rQpahZSDOkvy/dz7zfdQCgRpZjWajyUjE9qXzgSuuOJ0cYxqmNYrG5UqMTZzZDGzq21VP455PXxj
5Ukd4knzhiykZFSE2XBmobBCi4lox670yhor55VVB8RO5jCY3xMOWOSXNqGIuOdU48WbqFX8K4WM
tHPG/GcWJyJOG5JqoziyMPtXABoQwBBYa7bIovieDjiFypJ8Zzeu+6ehyIsSMSjKoFUydv6XURoe
AiJphOz5HMHrFTtrDs7XLJ3r3taoIrzBGF9krCFQBIYYv5nJ6H6LQ96mlXKM8AeHM9c/BohFK2Ah
nS9JfTLdmtAYoUE+V0H1w57nEf0m3Yczl8Cjfo3yi5O+Jk4gX5WzM33trWY8VS55rOcJaTJQhuAa
P/47Z+e147aSRdEvIlDM5KskKnRyt+12uC+EI3MqxuLXz6KfLKohwXNnLjCAB6ZIFiucs/fanVda
P/Q5RP+fNhozUeJMtPn8ppL90SBastujdQYV4mqI2xHL2DOMKjWQCWXDsdohwkZbiVg06ghFxDiI
vEzXbNAM4djuJEF88DuysvzIL8mrnZHEeb7VtXkyT7rorOReplTO9zUVm38/cOiYzmhJcKT3hOWv
VlgCKiUZEOj9EllSHmk6fJ/bmj5rBD9Dpac2quJDVrW3ltu3ZkETbQA1Vep41h/n1V8TL5ZIe/LU
UppiB0W3LnYBdg/WdKg6TPyaTbPAbRaKWTGQPWBVFOqvT8RvbC18vHY+hUQMCiA7z7cWbifSTkOh
uisTu7yzh0p/jMLZQokf/3f9SpcrOoc6l/iXZRNDM3D5879utau7NnIny9uhNlsOHkPZBDrhtT81
eyYutEb8OKjIvrGYX94fu1BsRToNIEio7ur+qqYlDbB33d3ohfOJpUFROpiql9kT2Y1HebmEcylq
QQutEfXGum2nJjMXzUDByphF9Zg5EFAMIru5nonkrOCJsvF2+i9tmt9YTd+4SZM9kuXYODEhvq56
aqgfIz2VgkfrjAgcKyT1c2x5n2Ye6I2TuW5drNuomaiE+AbNu0VVcv4aCd+LRG915Fl1eQScTCVi
1w+kLNOjzrtfrkyt5JCUrkM2EefkHduKcAz43V289eZaI9SWbKaKFFjLak9ZXMob5443HgY1Twi2
NFBNwdg+/4EuwcEDeNtwBx10fDT0DLxZrnU7yydH/Z+HtIUf07NQ2bBfXA/pOLW7dJitcOdKiG0G
QJEdsmcyZAmafyo7AxKdTDrzxpC+nDN0nHuLs9biCEJP/fwGAZTms9LAu5v0u6JD4RnUs3Ns3pyn
NWvCLaKBV6DDxixrdOLFlSL5NzzpUpehxcUehu4Du8aLDSPNgkKfahHuRNoUv0uKKV+J6EH3UNAo
fPnnp0wj3DRcG9Qxg3t1vyAoTMvJKg8SimrafTz5jdrETNbpXreA9ScI4T7ZXdjc2BS/MWFRXmau
cvCZ8j+WL+GvCauObKuZlOHtpJ8SaeuI9Df5RxFYwQIAexON3SHpkvnfD3usQ4Iz7NIe19kfn192
ckLNaeifsmiSAgLRiGHLXqusApdN2Q21xBtzFndIsY0tKzC2tXW0FK7WkvqWBimFdXz/wkN7Yrle
MEQKppTqrBOxgy5Rcr7UkuD6i33jS3XxrOqCqZmHvJjH/37AbjbEOgKMOIiI9iLHue1PVPfFo5aj
Vb5+qTfeJcd01jnQ0pw21u3ZzPMy9E+odfRZVfqDadUacCaPc2RBIRlAkMhAV+HBuTFDXN6iwe2R
2UQ9l0bBH+vuX2OoQXvuwammkdma7m9XNNVn4XnpCd+hfbx+i5cT8/mlVk/THPFiw9imI4yxAzRj
kRLKAJX138+KYGgh9vE8qYqzbTh/a5Qpe0OkKgvSMi4fPLgr70Bt2w8a2bpbF5HZ/vp9rSzZy1xj
6A7iPiE8ywRNvrpgz0krhZaRB/7QIJKt0sLHC9Gw0NSEgFr1U5jI8UPjx/6096q+e8HWX3+muSYP
IY0fXHKarhFfTs0oRjCWlvamGMF31BDAT7gwaN9e/8XG5WhDbsH6yFHeRphor2YOjjyofT0k7PEg
k/KpklH+Go94iN411NlozgKShuOvW34XjOwsf/du0RGzJwv874Oflxl5wzFkVAQ8RLZU6UjZt6nc
/2Re0+8wCeH9AMUu/k8YbfMyoRVK4VNC6twjEhpeixlY764oLEjZhmVDpRsSXxmb2sADfmMxemOA
U8SmbM7gA7RgL3/+1wDX3cLkLATBxZpgjmVG4T1NXvYNkLfx8fpTfWPngZBn8dL6Pgs8rOrzS6U9
ZE9XI+DTpGBM5G2rA38dvOfOS80natnzcyWa8X3PkenJqpCxZHYStpzvyEp3M8LfcRUVaF5Dl2bO
9d/2xgsHNAFxmS0mEsE1NWCuMUjVScIL12V5kDHUIr/G1SeHdH6nd+w8ibOMbwyzP6LD8xYkn6G+
SCR8tn+IIc8fiJcMKsWMrRG9qxCX+/iKHhORz82uLkdsX1mpN9bWxMVv7vNMGe5HO4oI7BB94y+E
3SnfSn+khBIq5Ogb5GwufDozKQ5F70T+4fozuty2cLhaCNbs/wWCFWP1a109ivqKGgeGiTSwOlUA
VW2mHI4QDDrvzjbTYaOXPRHPVumTN8ia9ev6T3hjiuQnUFdEi81//4ywvwYrS7yXeXqEZnOOi70s
teEXJr758/WrLBPt6rW4bDwRIS7nSfMP+fSvqzT4pqyOqPCgiuYcL+Goa8GcKdKY3L4jETbitH/9
ipefxiJx8yzqaR7anD9ZEH9/hYWqjaqRoN9Er6qIk3Odf7Rnt3lEIR3ucaDrzzHqoIOtajAlFNxA
JkU2bts2c+WHMY7EQzcn2SHR6WNd/20Xrx1+KeVMJJI0M4HYrb7aJu3F0EjieIGxUDrq2ft/mUt8
G4FozUY/VFODhZuNRvR7wo4aQh900K9c/xEX3yc/Aqmw4Qm2VT6H3fOxp6JOK4pqACIxlSMyuGI+
IadGrNNpQJgGld1F6ZAG1y9qvnHr+OJZvJAxUFZdq3M6Ixqxm6dEhLVWSx2NzIJmz76VGBec4MBT
/dJJzX2Uh+Z7IwvjX6gt2x/Eg47fxzYk4AxoQfNbTTP0ccSDPhkUnkfBa/EWfzMqUQu0bbMDobrL
x9/uiESe+T6XHuzBcHgZB0u+sIlNkIqnasTiVaBs3mJy9w5eMuGjzCdz+m47aSWCtov053wQubud
gbrPp8FKgcxZkYJgmTl2CcE6D+NndsqDfZe7oenc2L+88Y4AAqEJ4itctqTrd2RpQ1ObUhJDkda7
UhXyXQcsYg/j4J7zW0zKc+TfGhgXMwIzKLVn3eRffVldVgOjnWzVVHUbNHrcHiuqxrimJhddyfWx
cNlWWXZMBmEtFhDrZQ07v1A/OrhA9Zm780z9safvstVgfRysVFpB45UwS/0We1osMRTYPRGg8aR/
uv4j3nrCbICp7/MFMAmubhaJmNl4LjRPqYuEgk9CYFUNDXRSrYnvzmqOSIrj4satXxwx+PIErTlq
Bkz99A/O71xHJ4Roc2qDqWzNUzljRimElpycOMyDGPvCgRj7b7Jsxd2/3u6iK0OwQRcS9sZ6eYy1
xih7IuMD5N/+V4Nu0jbDPm1uSLgr5l3Ywq/Eq61ZN9bli/mfG14GFBMy/xDTeH7DcsambsOXCgoI
Nk+T75MWRZTBaegK/X4s0v779fu8VEsuF2T/weN1qP+s1RLS0sKOqJA2SHzSWHcyLSC/FWnYLKIJ
7zfJMGBXUlm4W7yQDQBWt1NPzTjRnU8MKfobL/zSlrP8HocKmKDOZ9rO6gFUmhtPrCkthFVVkUIo
Q2mC0WyKPgIfrAFTj2eJggbro40fOAZ3sbVJIl+S6ZsQbCaVoXshAUfcAb4yswCPSjtusIeGZDcC
ydM2zJzAb4Hy0M02tDn+Nefoie4Qe6fvRnaK/2kWUn+22IZG7SmXkIcjqrm7ZhJsh0mPJz6m7ef0
q9ajxABB7Q7ERobIAzNjVHAILMGPIhrFeRf3efiRYWN+Mc0pI+hiBBchtGwiQaydB+B6ll6BVYxE
c2orJIaHmuyFLzgu7Kd5LIBn6rSvjv4sFjpRg16TyNnSBF/Y5NX0M5TUCIMRKe/BoDdBQh+6Ybp+
adb4yUfpY4EnBBtESZmMcXUME6AlJ3bHJDsk7VScTI4Hr+WoU//HBDSbR1wFiIMGs1s8qUPvHmno
wk8P7UL9Vr6UTWA1CfK564Nw2WuebXp45w5HACZwaoNods4HfR3RTRqTugrIxx2OiJZcHPDpfLSp
1t9YV6kNXF6MCh+Feo6fNMTE6kSI3x9rb2QUcI+E130ZNKv8mnslCO4BFkwLTFBzv3NEhYRK3s/0
ld2RaXwoWy1Xe7ZGRAja7TSgd8wrsa3mQf7WjS7Udp7QZnXfhxGQVgqq7kku2sS7XBMT7OuS/N2t
JlNYHyjPh4/YQ2E2Skc51i4Fu8ZC2WXlhzQXZrwFOEdJcJo4lhJgLqdXv3UIUlgU+N6zrJG8B5Pt
QHkIEfyQUyxMbDq9i3tn6Nu63w4CA9YW8lPekn6ZI4Cyxt6GqSFj2Rw58PqkYGTNzzwpQVZlRg92
O0fu+KIrJVxARgZRDmNnIT+0/Z7kbmYCEbhRXD3Q54xQ9wHZaO7cZi66LUyAEpcu487eRnZR/Zdp
HSqzvnMqfERwYJytPTru0a+gvO2ziU40c45NMhYqcJB3qAytraTfOu4Urmpn5xB5bBKXVLC4zXMD
xNsvx/KYFGCJthh/9J+JGzfFFysaTHs3dYKyMOVkcXIGp0fUM9kp3FOHZtAmg8P+k+1MbQQwqKLH
Ie+8z2NHpYq/U0+sJ8vi7W4tVDjw/i3yal9U1NQgqbvMXSAefvcV/b010MMxk1+tkTXehykLu+kQ
q7R1kPKMYbfJe2kt6VJSs++Ay4T+FqN9Hu1lTEAzAaiQOz4ytNvsnRy6kax1V88DsnERXnWpP9Mk
nGpr36bJSAwtFKDx0dej7NNkRol1QKpQk3CqOXDeRwlKgj1gO25FaAGzNTKqcxs9d6ib+7aG314R
O58CCSigV4W1Ctk68g8ZjT6tqINfZzPeOuJVCGtMLPmbnmPq7bFhYqkH+ml/S7LJn6h867Q4w9ic
n6LQnd+3jRBfJCKOFqxCRBTFaPjJF1ur0mhnT237MdMnzEV61vOj2pBe0xbPm3pC3hJ9d3BPLByz
kKBR0F/Rz8gdUp9WFfKrDR7oxN9Yjt5VL22Uy/zF7J3Z2NjpgJa6k5m5S/NRfYFVYH+8Pu28MRMs
BhfsLchi2GMb59OO2UhWAqPtAyqM4/uRkJmTCsufHoa7F2oItzRGb+xlllLe0iSk1cNie365yG5K
lcdmH5Qh6WobuhwLNYv0d+oPWR8gqmn2+D3zU4li7Ub0xOXuzaZY46OKdJdCJsFNZ5UWZXSTYNwU
Ady6mEJXPG8XXcAR9gDKo24yvhBod5PNdTnTck6mCs1PZzuzzruwG84hQzNVgeYV6O6q2g4yFJTQ
aSfjU9yM9uH6+3zjJrke+3CsFiwn/up99r019SU0paAso/lQOyZnHkdBkknb7uSGg0Nxr7ilvXlr
AwUkyUT8QgcP6c9qc67pAq5JR4VI66B5BOztxt/KguiMFXAERBONZXan6pmKDgrzLn/13Lhsjui+
nC9tZgHFu/4U3hjVnBiplPiLBJdD/fmrbkXhlMpJZOBqfvypgXWxAZqAJCtp50BW062v6I3Feykh
4ROneUnLbDWss3YotdS1+sCoq/R90yCIQHzjP6C4SW684MtqLp25pc1Os4FtN9bt83tL6tgdzT4l
ybgW5hFVQn6q+f/uCAZ0gsEuuiBvEm3fAUaiHxHlOxOw0AemPzIkUpcErap01L5xjNHcNEBpdg48
yr0wOtvbXX8Lb5zZ7EX5jKrIcOnD/PFX/FXI6R1BvbO3wOe1bf4JHx1gi7xUAPuS2d2AUhm/NljI
g1gz7Q8+TdBj1ofdrQd2WUUgC5AKwiKDpge2HgxY+H2ndBPw/hZY6YPVOVHxsYiQJQBbrkS7azLV
fIj1tnd2Q5LqAtd2Vrz25qx/jlg2F5N0UT+NCLZ/pHUi7ubUGl2U/jnFqQpk+WcU0eEHK9TnG5Pz
Gx8zEnZOAkjZKQCtC2FVEiWl085wQ/3Jve9RsoJmSoZ7UZd1kKLpv5vnrLixO1yOk6uNKKVhTkOc
s22aSqtvR4uQR3odzSx3oZ3A8JKfqjoi8O3fBwdzsMEhj1IfIT2rOQPdRAraYZF2VT0UlHTyyq9A
daInrx0tdLaukseiqbt9HlsN9G026A+hHpb/xzOmG4yOiTnTo512/jn5BUdcGyRS0PhIG6wR1pKc
Y7mjQpk+lO38U2flvrHXv5yeONzRXqe0RfWE6t75NRFp+CAOuWZCFtkp72P1PcGu7G057UEAj0Hq
3XjYy994/lI51zLtYhumiii81aSR5o7TF2JmmZ8ScI6WaqxDDG2p3/FI42cd1N1i7DWQ6JH+SRA0
oGH9qaHS/J+W9fqvGz9nmQ/XP8fnyM2KuLiY1xMDVYQC8t4wBl4Ux9jImCLMERCcNnoItFowAWUp
hsc0E4u51k8wL1nR1+s/4tLnjtOUrQiJaB7tNX+tbPH9QbZKs8eg181WJ+4Mgf/WKEr/XvkOkdCz
JEqQmIqWvByKPvKlmZUqNpXyrBc3sg21MTqYzRshpfxKgG0DkEav4TxO1C2+Ki3EGO8MmTxlsLtG
aK1ZknHWjY1bGI/LPgZzLG09n1o7jQEcVefjCTBqmkRDQ2RdwYEIxHJ7LDyac+yvllBJpU9MsTI9
ZVQtg0pLdBPtIlr8DX4pap0CnEZNUujJbeuCHD9RB2Iw6+P15305DTtoHZYO5DKtWOv2Rd1N8Dyg
iAU2e3daPDkm+bJC2oZs9j1Ogel5KHtxKtA/BgZ4rhvf+ZuXpzQoDJf6nf4HofrXWkSdLJ2QhJFl
Eg/dtBlSE0q5cns3fCjcSvNA3dHaRuOa2+SoWBNqUOSnoXZjE/qn2boa+uxC6fQRIkprY/0YZtvL
KfahbGEVqr1HwGNp/JDokOfeoUbFhhTRHXsOKeZ+rbU41p5sYxwqdi6Ff+eXXZkdndg0QTJUI7jM
zIKOGeT6DIClUc0EXVDnVEswX+kTfUCL1TiZIQIE3Iex2eD7TrRvpZlS0i5Fw44ULl+B3DasKGzr
o4bpusg8a5MPMW9h6lH5KmkThjnmvb3JElzmuzRqoqMxu224L2Gad1vXj9KTzEuYqwye0N9UWTy3
d0PntN+8bqo/wYe23kdOnGWvY2hlp4bjQbNxFNtiz8it+qA833pwB6f0t9S1xQ3h3OXuDH0NfiTB
0QORxHrHNACoc3IwhUHvqOShtDi65VXLIDeqcn99kP85L61eLzthGiWLqIdFZVld/xpmow8QbRCL
YMs3GiveCJ2j6K5GskVaamoZMoipbhRPuhY1HMAjODuYHqfZ/aG3shEnUl/b+CNDkZbF9Z/2xqJD
zxBjFttGStfrMjLyxL5pW5DZ/ZxokG7Dcocrofk+Du1nQDG38vfe2Ke6NNWsReJG0RoAy/mTGJpQ
9F251JgiE08yCLmEARuOwk2RrA95vycjtjLvwq6ri53PeiB3Q1Hl+n4a26EIfCwiAzEpxKuxy3Kw
pteziVUsk+3wPIRT+Dyg+LZ215/S5Vhx2SayVtIKpN5urcpwrg/mFr9mRpshpF+Udv2w7+U43tdt
HDr/fjEuxaRkoMrw2ICcP6KWtSVSBlFeut64d/5MUKTnFtV9RFvtxqXe2IuzyLEJXiZAyn7Oalvn
S05uOLHmoLLj4WHW9SU5T+jEizhRvem4LGm2CEBYNCMcr+R5IZb0bozByw0txXrEUkvLnZOSt/z5
X1+HG/oGnXF/Dmx21z8QkbgfJ58M842MazfQUOcOiL/tyr2x9vz5xM8+S5NKJ1IbVHDYuXFMnF84
hnY0hA1UDDnhLLvrIyGeZDtn2aNdTKImrgr24yGmHPM1jQfza0kY8Udbz7DpEH7r/aLBGz/XGVu5
vQ3CmBCkAj3mJu3rZtrkMmn7zQBGFrl6yESuYe/GmNy0UQgKRBFBpOaCSOe+slCnOyFgOkvrvC+V
VFG/g+TazHcJOT3v5ZSALfWcvkafwy/75VC5H4hTH/phQ3ESPHFL0sbr9TF/OTaWkxGQEc7LmCyc
db8B09WEQc6zgiHm0CojMg9gT9VSv2/TOAkDs1DlUXjYwPTRqu/SpBfxvYUg58v1H3IxPHhLvCDa
8BjCXX/98aHAjC0jSuZgKQsSZF0V9Ul2rQ7Ucux1F/qvRq7PoME1uX7hZfCvhwf6cAMnMk+C7+B8
eKjSDjm5WyKYjDEu74ivlyxrOGcQ9fd29lrHDuHFqGL1EYn5pG7c98Wkw30jcUOZSf+W5PrVVJlF
2NLjrOXgmecsuJ49YUpMAYp7VML++U4pgPGt8zHg87uw6FoRwqhSzqTyUYHcxJJeODhb4o5jOToP
yuJUonxcLACVo8P1a/8R468eM7JbMHowmagVrXscSSI40EW1HkBOwliKOYTwT43I0ocq1EtvN9E+
LncEFtrHPBkKsizGkuItAJw0PrLQkBzOKUZMpyGMsM4JaKo7CvzAgOPJIjcL1pz1QePnA6UFAQfK
1U3DfeHqhEZ3ogIU7FWjUW/nrqrfzYay/0vKGKN+pjfR7zocMn/b8FzQf8iivfWRvfGSLQuViVg0
uEvk/PkYs0e9NvvQ1gPf68f6Tmi6/nMy3Vg+EUpNZwMkVhXtQ9udvw8wXUE7YZwn0FUQxh3IRrmH
opUWGbYVXSFiLsCXyTKnsnX9Jb3xDS7SWSJROBx5aAfPfyZG+TJU5tIsaEmN3kAfmBdGjudNjxRn
nfEQYaGL4fnOYXLjK7zcPPHZOzaEHJ6PaznCOL/2OLkls3RnQK0ptXmrVOK9DkOnfvf6gnPOEmrg
nkXxHomQ+0Qxt6239uBkX4GuTlvsvsmNr+WNmREvC24EF+UBIj2xmhg8M6pSTzBiTZqJ76tyUKeZ
lQJybZn6Rw6O1R0ZJ85uLuvsxR9mAvZadnk33smlPAnhK+4W9JBLkdFeq4x1XLI8DCWCDJGvdlcL
sItbJFRDvaOTHv6oXSgkW8tGqj+U0s6OcYcCdSMwHkLGD+PumSkNIoTZ4B3fSvrD1o2feLG7NDnb
Qd00TcwN7kVh3+idxCsq1wp0WJ1PFZacLZ+t/r4ny+41z+v8+/Vh+sb1QCwuWVfs0thgrr4mDPg9
qs7BDLzGIsqQMKfwPtW07KsbDeBd3ZLq1o1bvFwkkO1SsFreg4niwliNzspO4mjKrED2erhtWz9Z
wpgz8HamwqyRpopmZBrOew9Pw/yvJSMmTN4KQpDlfO+s+whN1tc20aRWUPdYJTtM8N9aztA5O4uc
0KwpMQgEvv6ILycsjPAUFeiYuHjQLzbwsz+aVhOR1kjT645SXl9CepbavXQSK7txcHrjfVLitBcy
5CJ7+ON2/WtnmFUGjfmpWKIhe+rSLeHIQ55HjyopfiIIqW/I9teXI9GGlX5xX/AeYUkt7/qvy/lu
NOl90kT71DYhTsKBvMMRQoCNPob2XYyq7dboWc+rf64Iug5PwrLEQ6U9uyJhCsyeNqG7TNnOA+74
DhJBU70IiC/Y0o1q23r9LckolXb+2r+X3OWyDg1+GjOgHBGcn192MMrQnYA+B9AzjSd2sX69JxFg
+qL3iOA2td+ZPy0RarCramIkAgh/+p1PG7gjqyz0FzOMLp7hfWDkG5zWFDS1q+xEdG38ApB34hhf
mna9Va2K3jexWX5w0AeA5RRZ/3OEgTjuwypaLKRl3H7rEtF/LqYOcq6wZ8fdMHf20RbEhsiRMCYY
QiqqkE+zVzW/5iJ3S/JrY8KV0ZiQ6ZtO/Z1RNi6QiiGJ/4sTBAU0T+uBCN62cuutr0Zq9JUm2Tp4
bZRuPK2elzxNGweGp7XDtwhBv1wa5tGwW3Yb/FXI3n8xSvpwW8xsrrdJRetdVZjOtrHVVb+yWKJa
SZlFG6Kk1ZQGYPa5cSm10NqhU9KeiX7I4iBUbvqg7CGat+D5u5MveNdBmlk+3CXNTH9wQICVUTLQ
ws3kO/I1ZNdXBWFjACvVbaWTVj9K6nZjb2aPmkiwduD7Ja9Yyw3MuElboCZsofADB2+1dn6C/pPO
2x6GOacEy9SIcqdU+SD5s5ewiCDJ+sagRQSOlstur0iIRue4Yb7MI+KE/VDVwy+n9diMTanVfqno
x/7qhorTC4deDz1bF1VfjEISemyOqrnHVRnmO7QqML2dVI9/c6jQiYadnNrY9v3kKyTlITA5RYxo
DZkkhIaUIiT47PZCj45pKdJjaLgjbEwdFRtA77hGQSrFgp4jLgAhU1V15ZZVflKEoebxHZ2RyORq
tAw3YF3Ie1d0xBF7DPRm8PqSvkZstk9vMTX6LiLPlvAmyFsaGHe/HIhGgbWrfs4ixJc+4mcnfLRI
8sceqTYIsX7+nYah/ZM8Yi/fYqGg5IahftoxMw7xA1Xc7L/Uzvhy9WJ01LbncOxsDBgZPyoFPjRQ
xuA+NJWffufB4Tu2tYR5+fpcfFHiBeJH1dSjk4wfgkVoVSrolwZGOvrFHrP+hFBGOS061njgtJIM
Bkx2gaGZnqDt1L9BtU0xS5EqfmD4iNyd1Y7Fc9IkuH5VXXnHmpwDg3gbbwYpMpSGduPXXs51aNY4
Cy+HKc776ya0nbVFYoZ1vacBqG+rBo1ugiT0W58nn4fY+sJNio/XH9AfV9f5RMc0Du8JIgI1Jw44
5xNd5YEr6GuyM4TTw4Qxq7A6TlkjqqBOWw7pMl6iGgyOekVgEdmEDk0rJrUrja61t60yGrmBEZx/
RGtSQh8bOyd85zREyo3hxPTo0dlFD+jm3muCRrjYOZPe1JwzHDqIHlK05wSFePdoKmIatXGq5K4F
fjK/76vYTN4Zsalw+FguatE4wWJTaBMENhFm4E+s6FfUR/ZnG2lOgh3Pn9RdZuT1t5l2FNjVqKNC
73odhV0xxPRvvDQqnxJt6r6T4BhpewoLFPpFqncfEYJbhCvxiN87+VKv8HWSrk5hW7qfWezH4c5G
4ASTgvbr134cqKC56Zg8+haqRj7Hovwt41hQSAbjDAE3UuWubcqKuiFOn0OBcEhDHzbHVPHcvCdr
uEHcs+UrHr7UpJmMu9jMenkikbqP0cPnIB2ixs9fuxlCxoE0KEyOnR4Wt87wl4OOiD32yfT9qauz
gJ4PAFtZqhzp1C6dQrGfdVBBVUtL3O6MbCthK5GEY8l/3COxvPIYll7p0l5GanB+UavFlmbAAtwL
s6oPXktngWRBhRlATF+vj/BlAJ8PcBiVVHDpGLJzgYJ7fikZRVkexQIZdyMJSakte3jQaqd5un6Z
y8do0ZaEsovZbinWrTbWHs2i2cm7aG+iYtADLcrCdygeSE5xcrQzg2qSd1Inu/v6Zd/Yp2Dh5wzB
oRO5//rYCb9Go3eTxPtuiEqyBGf9CGXKfKIQ0z4ZYWzfmlEvRLa8OtD6rmcjsaUPufaYuWajysgy
iVJCvdB+7+ep+0r1rSYPLtFS/95rovhYmOUSNAf04QvMHGzhQofYse2aMMw/ua2DoLGgefOUlVhL
jza8k2YLCsu3d0bUavW27XT9lXgYo9u29BN/JAguqn1ZT8ieFBIE4FUJxv1NmED/3agyM+81Pg0S
hspZvaM8bMmNHxpmufeULR7irCZ1WxFUQjYeXi0N3WNR7tn7z2RgF+FQoWFEwcbyK3Rna6a5+dpr
BidmrOX9ZydTE6TyRnO1Hb3EmoahGLqONmCUGUEOXr3ZpqquP/S2mvvDBCps3mO712HmqFr/Xleu
jCEaGeySUpW6SAxDM2l3EDHJ70vT0mUrEMFskRlatk3WxrDC68oon0I9moadYBqB31ES+xnQ+hjV
gQXT/yl9OiMkv9EF2c6Rn/1QIi8f89oX/fH6KLswFrKM/sFEsJJSi+Goev4RuY09EbgzZPvZjA17
y4xBUIDnaHD5bbAkuU1gF7GCzKgxgTDt3Gtbv8/CcUugGzhYR45i5gEm3a+yNBXe4noERk/doegS
9cEMLffe96SiFCWqZDepmdBMGZlbaFPlVjoWyeaRXaod8HncOlW/v35/fxQh55MEqyA9BYQ1tLw4
J57fnyxm0+sGP92bqQFUMIsMkxOGsNpN6DSIJ4epcSHlDPmR+dIkbnFy7NcKCWx5MGJnMrcNov//
upyQh4fBlEbxNC1LAqottvmcyIbKfsQTmsktA4+9jqnAGi/BhFgneV8D22kRltU7f4i6R+IR1Ljz
apLctsUEk53vWnN/dTLXngtfOj9Np4BNef0RXE4kUEWh6zBJUi4hc/n8CUzYOl2CubK9PVXlnZpB
u6URFeRSOISlyiK6sQJcTstcb3G441hYAkpX8yVpxXIY6ibbG0Uc61CN9LJ99PN8vjFBrk/jjFym
RUrUXIwK0JpXbevRCKPeTvcD9KTH1JUVZFHZvlPSULvrj/CNS9GdNhfFCJ0izKLnjxBpK+U5e8r3
LSLOA3BFFO+t4z1Th9FuWEwuSsLcFraLpZBDzZ+G+OrxhYSBuYWXJHtiPfv6vuwdEqno/vtP4zDR
d3GYUzlYdOjtvbR3OMXlSQ3lSNgKf+bspEefNTB/ClNvxghpd+azn+U9s3CPFG7HSJHxXdc15JRJ
TY9OljPYvweDWLCNp/cwgKjj9J8a21qMrcVMZ0fRkO62wm7lq6pa08HkReHzIWydm6kYl2PV4cP5
05RFrUkD8PxBN1qF3rbuij10/ancDqPf+x9CV9PutVxyAte8YbRvvNw/J/7zKWIRi6D3pROIWmQt
eEqKXBftOJb7VMt8kt072zi0aWvfF70m7rBG28eC+J8NWLH+l6VFhCNK4qe2vlnaRx+O28aG6vko
y5mIT6qvHPb8IkcZrYu+3BitGd2YtC93JBheQaiyvXPZGqz3WDHhH848EBfPu3MPY2eCjOrKXd3Y
tIRdWdx3btzdmEgvPwEfOMQSHqEv/1mfYMLaywq2uHKPD0OmG3CF9mvpkt1OGnt54/6WNef8hWCo
xHSEEsxj0l7DCS08g2CD2upPQnrAjjLwq3yPad9mt1X4T1Uk1BYrhvj6j585fWDujEgFW2dvtUY6
KIdZq57GZi+V90p9IaWqb2XWXg1m8/76pS4GOpei22u7DrRyJtrVV655EzaxSSf+CyTgL7NorQPF
pOI7vX+qM24039K7rQVmyLrAytFnMqBVkO6+WgUspmRPtlW976B/fojDol2kyBgC67YZD4WtL7Sd
uOPPWTDuaDmWe+Bp3o3Z7aJ9wM+w2UKToIHQjAP8qplS5EMNmSCW+zhNtB+pPnhEuWlOoGwMXtTI
RuveqlLNxEHo5ZteIIdSXlnf+OQvnz6dPr4bpH8eXYS1PEzR7CEfcu73ItfVYy/9ecfD805EIY6C
XwGc+cYifDGkGc4cChZyAysig/t8YtMHXDFhkrT7kNimY25Q2MQskx6KaJofbb8gX6WHbU2LLr/B
nLn4cLmyTiMVqQ81ANTH51ceetOSM6SsfeL0mY5DzujvKpvDNRugNLxxmxcz03Ix3Nl8O7xpyrrn
F+Ob1RT+4Xbvtab5DXmBfmxbUe0ayxh3Po7M04Q1+sZF37xDhJyg7hDYsNM7v6gcTFrkZGPtPQo4
O2Hgxm9q3zjmddadrn+2b12K1cmnV0J5EZ3u+aXKDPZjZJAlbIrY2fT98A303vDZat3o+fqV3hii
DE3oW2Am2bytmSjYUPKiHg02kbHm3qlx6l7wvX+P09jrUOlR+Lh+vcsBijZpWQSZcU0opasJCX+w
hoezQ9pAjPMPN8zirTuHnrPxbFq/G2MqTIkzTcKRV7b34frFL28WIy/GN8GmZ+HWrfZXMcmYHYpD
tqh67h3+x9mZ7cZttGH6ighwX06b7G5JliXbsh3bJ4Qd/+a+FHfy6ucpzQDjZhNNKAiSHBhJdRVr
+ZZ3iTn2X9GjLx4UbooPUCL/w3Cceg0qrQR+rbEvJELYbGlFflraxXyPC/d8mAS9Kytysu8j2gLH
29O7PhWUA/iMgOBeQ9bVrpERHY6LNtNr4dnYvT09qGUfBqLv64PWasq7cjL2oFTyg108ogjjkfhI
8AhAAKhFl1u1IPqYgB3ybvazfYqKqTjMowJpthG1TzXOIo+jRdqaVf5o10O0M+frk8LwbCa6g1JF
bu2nVjuz59Zmm4MO0rNnpXbRBGGDBR5NlJ3bfGt5ES0hybPJ0YHWXc40ahx9pG6Xn8ZJGx7LjPwr
zAv0VOPC/YVa0giQcldA+ao1D4APMADhF/1W+uFr5BYgHGdRMBk+2dFYfYykZvZ5KeiCAIbS763F
wE8B0VIaGCiKvU/ytD/UhWf9crE5wiE8VX/e3mTXBxgsG8VeKR4Hh0BaQ/7dwAPOFZU98p8nr1Cr
D+UM+bQ3SAk0s0CMym3jo9MaSuBVjfvmTy2LCKhkw1lgi3ur7R0rJRbwWIGc1DrLvg4tFV1Lr/r7
JHH3HIOueFUIkvGRAQXRy3/dV5eztDo8+kgoHSynHO/OQsDnid7R8kEKdd/lg2U0h7Tq3dOYGpBE
rBCaU6blX3OcVb/cXu+rO4tfwh7wpEQKQc36RUf+x6kLa3BAi4PFqfTpM13u5OPcRvhXFaa184xf
fV4PApvkJQJBIV5c4y7ytDTGyLAnPOIm8QmExuM8aOa3bMyKO1QJwg9m1Te/ekdX7t46T/DFlFB0
8jG6tJb8YX81hllsfJLSRT2JvrKAv5EImcg5PztZ9DMr9T2U7PWyQu4BwUDIwvXFEbscLkHuVa/S
Wjt1qMgdpF/8GXsO2lIjTZ6hr5V/b0/vOiKlmgmBmJcAOXQwWKt7MvFKdbaVRTupFGA+mN6YPveR
nZyrmHj4MOeDOISeTZ6cZsW3OS4mv1VN1Ppu/4wr7oW0gTLBMoDfkAnI+rqOasUq8GVUTy1eg+WX
FgVo+0mtU+0btBAgaN5oxWNAxtWZCDGX7glnprl+pBHYESfnxvJVdzj0RxEa2nJQhDpaPq4xAsD1
DOHm0JbC7vwScV481tHJSA4lFsIVTgsp2u+3J3O9VykQSyYTi0qmsdbLRAOmy6121E4V+PIZ1JLj
fJmBeD1nih3eGUqeHhOEtYLcnvZQITJS+PvVw1kE1jkxNu0AsClr3mEHYqDHrWrxs9HQ/ahy7Ye0
HqodsMT6xZGjSPE4vhgopKuPhfGTbjaxuvilpi//pk7yo5zs/KlLPOU9xWaatXGzp/1z9eD830Hp
dsKFgie21q8fXRMKwmAufkQcL+hDgMqtQlcEkxnpn7UGxbS8hgHpAwpLXqoOrPLizeWTiYPwuUkG
sXMxbC4CwRORN28uKlGXJ9Wc7Ay39UQFJ1Fyzzqvfris1wxOwkVWohiMswDEsnNSXuuHq09Mlw6Z
d6JVctlXKYe/LiSrCJuqDLvFV/CVPIRG4Z2VJvM+l2YV/U4FkI20RtygHdTpDNO3pAEoovtcJ79E
dGh+AvIlTl4Icth0SkzVwwFkVtHl36YIA40od+Od9/HVV2r9i1+N3riWeZ7XbmFp1U6ovIPXa8zO
ebRxjT9EqPOhlaZEkEzsxoF/kXsqsgzxeGrMzA6wc3WOjp4qnwFPEtB06V6h8YqOwH6ia/7KguPa
4QK8/H6aUlE0inQJE+zGH3reDniwzIP3dVwq96FKQkUNkF7VoiBWekqJJsouyqGo1f5+ou5JS4VE
HbslVVGfFQQGv9Z2YnygNJgMh9IC7nG6fausI0r5eznaZHmkz8Tuq4t6AOpTdkM2A6NL2g8oficP
Pe4oQW/jfn57qKtH4XUsGFkoAUgywtopbMxtorQcaAi6e91nXXHKz4oC+CrKh/6XiFTzADQrZXvX
yXFWnPa09PaeIO76JZS/gURTwpRkiLEmzthRy8XVob5bGctvRUto+DV4I/sN2N/vVpmpe5OWNYjV
NpVRFaUv+QbBCbjcEA2ZM5Rn7k5j6Wnvt3PsK5QV7uh74tSFTRHmCVXm3HPk9HMB4PaQTdMsDrUR
jh9vf4CNuUudM0mKA2x3FQUMHlKTVSQWv6Dxwoy7JYhSs3xQ1XZG1HIxdlKIV5LZeu6olRMKaHAh
6INezl1BRCxkvMXvEDm610cw1U9WNbX0+yGC9ge3DUEZ5kpLgN+XfWr7EdD1n70FjfBg4mqE3JWR
NgiNhMr8a0gV9FDKPkZc1DEW5Txx3ShnBEGaHxhgmx+jfCrYNFHd3Vt2Z407V/PW8oEbZPNSyORu
XgVR0dx6FkpAM8iKUjm0o509za7THkYw8P6SheYbW+RsVZAGdMjhMhJBrWNE0WPFg0L57Asn+9l7
o3rC1dICCCEKxPdyLolcLPe3t8jVdUD9hXDUpmtJ9I1W0OUXE0sELgyZHrwETffdsBQwAN0sQlFG
33NivXrp5FCyKGzRlSHfW4XAIlrGJVRchtJb5RHfjhE58nKGuGbZiKxV9nGp2m5nTTfnRzIl1Rel
d5n887+euRDzaNPIvDIAyCJ+0pqOg7ZRkceVUue3l/IqaGJ+COVJtCkYdz7j5VBNyvafUMcKnMqu
vqXozPp2Aihu7+XeHAfIP7rQnG3aF5fj1Dj7IJ4Ld7MIw+WBYgh1F4+FDbIlCT8bYVb6qKDUP+yh
GJ5jbQa5hj2aX9oF+ihh51j/dmIwTxnKLDsrcHVgMGGHDwWSmfoBT/Uqlml0MeohuvJUDw3vhaRv
OkJ1maF6zkitoXS0U47f+LgAiV0bQyCTvuKa1zNgvmQnFUAiUTkOikAaODQ8ePxo8fY+7tbU2LSv
0+OIrm/1LElnQFOcE/y4AaOnYDbbKK79rmrzcz1rys5Sbk2N/FyKf0BlB9x++ZH1UM1yC95C0NOW
fIkLXOtKpxbvesfdK/yuS1w8DRYiK8wJjD094FVR3aVBr5pIqATQkBBDHRGOR3V8Mn5xWIzHFheW
J1SsBuUkFCs9qlnXBbcPzjrRkT+AaXLl0ToE3Le6GKpODZ2wxBbddsT0HlyH8lw2hbiTpp1Pyzwl
DyOybjHtwKk43R76OnyTYxMCyzIUx2ktHEQuW3WaDWd1TLuqOtpmnw5n+BqYZRN5h3dCJfd6oBJB
YzdG58k5h2YxYrMM/Nb8ky2lODkaqvvvxZKbX8RMafbQLkr8I0JyER1TKDc7r9LGNXrxi1efKypK
JWrI7QNMZdoXx56He7hlKaxXE8AgEtMvg0lofnudtgal0cRBI2VgU8rj8dc1ajv4XZELV8Hghcmf
uWnQ3tIy9HaKdnwGz9OfIhALx9uDXtFT5MZgW9JW5lKFJrO6T1BzoBSoFFUQC82Lvycegqy+2nZh
+s4q0QQFiwqYK6ibwbzP4zb70S5WlxwhuU/ThxG9fIQlO4GHnzGX4MxdyGEvt3/i1tZlPQh1yP45
pauPUeUpqLaY+GYYC+eEc990dAf0BjXa33+GHmi8Kszi5Nb5ng3v1oUEMEKqOEopImv1Cmhpopr5
nNc4gxkd+oUqKjN8COurSyUcL1jx880zlQbqfH8XZZUrnIjAyCuPAUMHbSb0oHXNFP/AKvSx31SP
xRT/rlQj/YYa455DwMZE6Wig8kMZQuqMrG5CNHaS1KIYGxQRHnua2RX3fZ71ga4o5jnSzD3h9I3n
1eYll+ECfBz+utzqo2OKsAojFpaATz/1rlXG9+it7GqnyC90ESxDmCQ8JwGnRQWwdDVQjTxM6I50
ZUNDIl2XObXPQx+2j2PTjujWTMpZKHXmhzEN1cNY9t17e+rh/pdRYR+oVMSHUdPTj7e/88ZJBxAh
U0T+xZZepS/p7CGp12vIGgL+f+r1LvMVoLF3ZRO2n8D5Go9NWn25PebWkhMNwOCSbRaeu9WSL1mu
l3ih4GnblkEe5fZ7R4nFTj3taiMB4iYTRahAXihkwJejpLWpjQVSpX4fpemTpgUpWlGphCTrg9bv
XAwbgyE/g7YfeEg+8WsF/q8LM0kpCyp0dvisZeIDC8deNqygok69+tADT9p5Q7fG4waScv8Quqiq
XU7OqfVWVwfH9SuM2sGRDt6Zvqj9XnVL4Ytk3EU8Xu1egFWSmccGBosP3ulywIUGhaNPOgPqCnQe
JY+df5elnqJji5ksVsRjU8WBtdSoN+sR8mAxLAzd1+AZeEfq0dSXKr0xjgrGtECAuctOVtLH5QlX
1/jPBKTTw4ssEkdhIGp9qJM6exyTpB7OuKO23kGJnHpPZeNq7zMnEiFEQcBca+a6O2Agwl+WdeH6
rqVAftOB7CPXA9PwWM61ftaQtTwZ1q623lWsx7AEP1QoaDlxQa5uuNzobVfpwXBos9GCgJxsLM26
0gBOoY/eTsJ3ddbkYEjqWcQf4IXX11sxqwiIWwxmSueyOzd18LBoyynaU9beGgg5EAqMWIrxjq8e
71oheRdK4flDCc7V7OzxU1VZxdfbV8fWvqeTI82huUdZxsttONqVoebzDJBYd7pP2ogPW9Xnlb8g
qHbfCbSvbo+38a0gS8Lwo3rMXbXOl5u4H2CfFXC6yox6Y1+21WOH9LF2qPSq+XV7sI39yP3B2r3u
SW+t4zHCAEpSbLrQk9Ta95ox/1mMMT2Yddbfe2VePOZs2Z3wcmNBpRK6JqXtKGyuuw4zAmkkN5bn
V+4AYW7CMD4D7OorOHX+WgZ9D1p8XZCn3wligf4v7Q7JCr38gpOVYcgBgMNfUJCCFFMU2F6QnIu+
IMDLkMCPchxbuoaGwNQ4Ambu4p3tsRnukELcE0XfnD7BnPw5XNxrFAwCRmHV63EoYRv9uRgqSHOy
sFvEzjdi+eR0+wtfxY9MXsZwFH5IPig0XU7ewfEjX2JuUaUMLf2BONt5yrxxeEyR0/i1mIt6J1rD
xaVE642dsbd2FwRLE3NZGe6sY1cTwZRucMDgpyEWyRb6y48igYVXFk370hfp+Akj4WmP0P3agrsI
e5gyjFF2GCBqOu2r266lg4AzWh76ZRNZ8zskabL+O9QhBLb7Spnayoc7O6MT4Hr5R7cFdu6Pg9b9
qywtzrutqTgTpEIommfXQXjL16fQ/RSG+tj4CdlPeU5i2tsHr4s64WPC4hUBawvHT4RTrP9aCjX+
nA5dSXkdCMngm4ON3K6JKtCxtiuUgAF0eOW7TJma/JAuEAtPne62yUdEz4a7MlGr8dC0RfHFDi3U
v2fDDfOdxtjmmSDElip+5BS8RpfbYlbDpK3SCdWqZrbRzECt8Y8dVsWDAMobtPpS/EDfBk2v3qvv
tSVtD2ntjS+5QmvmkEdzvWcWsnEswAzA1ya8QFHkCuvTu3Pat5PuJ2HZ/7OI0ZZPYjq8SxE2lhLL
UbRT27mqSlDd+n8gZkJRmM2XSyDKWlSjl+p+N7Wm3y/25AMY185zAdTyMCgdVea0FnA0CUIa6nsJ
vNrbh3Nj0qQcRMFE51g/r43SM6SlmyESul+wKne1Ec0M2eaqd0SSun/qixlaze0hr58XoPGYsXDs
6E4CjbicdYX/Cs3l2vCrtFoeR1MUB/wvcjij/V7l93p2AOMpNTMIXm9Xbgh6rPdkNjQ683Qkr1LL
+eT06a/UTZOjrqVvFcDiQoV+z12H6adJjLq65m1lVI2Ev31go6grTEN8rt28+jprFLzfvogyNv2/
4Fi8CS8XcR70JqpqW/cx0fGyw1Ql/a++L23nRJsKEuPt0a43KkkiwiZIaPBc0NFejebMCXlFbBA0
ZlTQqzT/ZfceFg5ZqqnnJYm9NugyBY6wltXVLz0flb1H6zrUkvxEFNNpIGD/uc6fvMZ0+sgcgfvW
jfpuyRfjhU3T70x0a8NIM0BgxxA4LF3++V8pzWjhZlrnkI7SqUKXyp5DI8gM+MslVacvi8ele3tl
r2BKcs9IQQVD9inhwKxGVBuBXlZSwB6qPbc6aZPeH7u+xZIK8fcPwBegjOZ2VviiGMQ/IY0O0o4y
/B7lQv9w+7dsHUwY0oik0KsjnVtt33buBjGNkE47O8aKsSriu6Sz1bO0XNhZ542hNDSbKAhAAmXB
V6ncNBuG4kBJ8cNUy5/N1H0hEw8f22j6fHtOr/4jl08xeY6sfZI3QjNdi3/g5oa5UtqYvjM15SdK
bfXnkPinJiKYE+SLgEJ/AJxgzsdMRO10mJLGwZ68hbZ0iO0Wi6bYKftj1IvKPlg23D5fE7D0336e
pbEqUSIFcZ3m4uXGc3VFbfMBNDuNVYEfORCFE9oTxYhyhF4FO4si39b1orDn6GJQDZfQy8vRUgtN
lK7tDb/AkcRAB6LW+gWDJ22JP7nZbMKZSKPm+5R79ADQ8Bn/V7g0JBeT/85XzbGK9o6B/ODrX8RG
QMoPyDslo9Uvon/VqEWTqjjmxfkRAQXjd4/JxglrJOXfDu5lC8GiwBYCNESC10Wpnuala3cWRj49
q18BoJ+rm3AdyMNatiUuF6lBGeHLMQ4QESfSyHvkiVJxiDwliQk7hvw7Xdlip4O3tUtlJARqD4Ao
1NVVJJCg7KmETqH6YZmPD6rZpe/yVG2+WF00P1AFxUurmCo/FgshYK5E+o9BVau7fEqGc9m0+QtI
n+rHWKn5g1VZ6f9u75eNuxddfHYn5Q7SwjWA0TURQC2qTPXtGhMpAxlyNEgaO97Rd73GUkjVT1Aq
5LoQMDl5l9tydsNKzBHOYrXQbVT8RpASTQer4xBNtYA/b06fazI3XepLqM/pAqUPCdhoJzTdeARo
SEHwklqksh58+TNG2xwcJ2lUgrEi/qxnifjH1JPkK2IN9rsJvOrO5t/adbw3CD/x7PDMrl5XTfop
1y7WIxZk6efSdaJjP+bFg+6N9X1nNOC26HPe3/6mm1sOBhuHDqwmykHyV/391DGbeiFj8m2evJ+y
D/ZQj/n8GSh2eS7dJU+QKgjDP7Y9N98K+gImoH5p3kJ+rj6Z0WTPhy5SC1ACbvdxLCoMlm7/xK3v
AIINjgi9ezAKclv+9QurhXYTbwcmR4oanfq59j7AkENzD4EJ8dExl2Znn28NyOaj8wVCnLtxlZIk
mdePOJlq/qBXEX6yYk4+ZjD2DCQr7UT4+jCgQXN7kltnCwSipIrY5B2vzbu/Jqm0jlqbYtZ8dTaX
F6zmvuKZOX6/PcjGc0sI/P8HWV0vWRm79UTfy58bKFQBhLYFLT0vKguUMbvpvywjAFms3ui0Um28
/G7h0vDql5hToTxrFEeSwH48sv9nNAkF7bU23tPdvy4xyDoOtDXYA3C11mQiZTE1pawTouFEL+7r
Hk/FKWutU48Xzz3mRr8pedQPJfjuu7cvLHwN6EsUOMBEyIX/6+t5XbpkTotQC4hgCKAGTqhd1gxP
EOjanY2yOUfOAc+SNJNc62ymgCQUm5vfb71oar5rhRaOj1OKoTSN5dJABwsZqVNkYEjl69oUvdVN
mkCVeAH2AhAzYN7rKmRaJfkYuySrOmpXp2hG/6VRl/KDQNbheHtVr5uijAUjBQs3ZL3wQV/diDW9
sgqLJt1fbHua3tlDOk7PKLaNkY8KDIuMRzlg5lLNGuV9NplonzdtSRKbz7oCwt9QfoXmrHVnp4v7
r7HamHt6i1tXBYLAdGzpp5O5r64KQEwJ5skhHk8RdLJaS/AKWeL2EcOi39Ddlp0AYeuJkNQu5EVU
GR+tjlTXAzmxJkpYiF7DcyyMrwMubndhn+dndxROAAW829nbW6kJNULaHnwI8kxvNcfSsRJj0Lia
yqXpy3/cbIofzMYT0xFgag3uM0U5fR4WpT/0SakYD2ObjeVBiYEpHsiU4+o/7AsSUUCWZPRkv2v2
F8ADrWL3qX6sTJVyViNL607Am0X2DUCz450a4bT5sauNZTzHUQIBjqg+ZXmG3PyWaoU+kJuDjz6o
Ex4/wN61aG/zblzo3AO8IvizQPdZ81Y7XSnIlluVMp7ALSIJdYyx3fl0+4jIi2UVqfJ/R2IUVQPc
3dfOtrRV+wEbd4w8SSbup2qxvhZ9/1FNhXJ+60hcrOwA2f3HAmr9Cnte2DRdVNvoBozFOYlcJIgo
lP9MxVC+3B7qepczFD0pPqMccf0WxgAYjNZobb9wePDdRFFPbCasGBToB7OijafJmqedldwcFGSg
7PMBoFurKIjFdCBJ4jLHs9RRwLApxFMDcE8eCtaPSWFO955Q92RJr+8PAhfqGCDJeCW54i4fjhx7
GkMXDt52CfxT3mDEoCbVOqM0VpydCke820u7EVtDRKXTLwGCmuzsXA6IJs7YZ9R3/Gaely9xUdNk
B+yVv8A3bo8giMP3Gsp+x7TRjffh5Myf22reey6vuCsSO0g9XFryyCLgOs+J8Y4c0aKzibBqzclQ
8JF6OFE6DYgSwOwWB03vjIeod6YfXRXrz/kiNYOsEB7RQU9t8UetbPeHVaZ1994qRvEPygkIasbW
NFeHdlCm30K4wjt5uek+JKbVGA9QTJQvt1dTLtbl6WMaVExZTkCzV51oLZ7NzkDRx3c0Mapnu9AS
F/8/vaImH+O3B9J7mk49V1h2zHojqfyKGoV5f/tXXN80lAvoPVLaQBgZ0ZbLT9rodquGBhxBPW0g
Tlpp8rFF7mMn7ri+aWQ+DKddgucoT6xGWbCYrJXFNX11GrXqkxjqXAlMad5cL6TRO4/O5mhUwci6
pCqMtdqmuJf2WWR7pu/hVdo80Dka0/eLjg6b79gteoS3l3BrOIpQiB0g1yrlrC6XEKUxSerCOWTp
EveH7ablsQ/j5Ful73pIbHwtlLulCzNUbe7RVcmrw0lOGlo4JNFN/K+GQNjXOkp24oSNa0XKgxN0
szHos6+uFcDHLqhKBlnUWjFwX6iyE0W9GILP1Cz2fYGaxI/bS7h1s1yMKQPXv2NgHSCIO5QOjhxw
qEA1xEfEiaZTB9n+E5XN6GWZNTfFcXKczukUq++Gdhr/uf0rNj7kxY9Y7RsrbBZzmDmRM6KUxwyX
WazV6wbZvmhPin1rKATv6Z8CZyAzXQ0FdrAtqCm6PvyVRkd5ZgkflEVwQSnTslcbkP+z1U0D/hn4
HRGPzBFXi1vTNKy9vAY3oQy5ca7j3PhgWu1inD2tEFngJToKsnaXLeOdbo8QaoHVhsWbWzZU5jRg
yOTF4CnM1bZSw8hs6Euzd7PW/g3Rs/hJ0j4Nh9TQx72MeGsPc0BIv8HsUhdZDTbQti+hUjBYjvDg
sBjlkzYS9caZ2vq6O/c7fNmt74nDHmORlvIsrZbYjJIkHbTUAZriKFqAqoE7HrRETUIggEP18/ZG
fS1irb+oQ5eRAhf5KuiRy+OCWBrg/J4jSrrOP81x7DtfdEkPRivP9ZdkSWbzwH2F1Q5smvI8NAal
lxIAZt4N8UclHIfg9m/aWgEcH4kjIS7A85Jf5K8TvKDCFsXo/ELiMfsvRdQMfk0zHVq2pZ1vD7V1
CyJHxFKzm01vTZdyEedPcmqgfpKOzY+UqvpDjYJavHOvy0VcLTJlf9leJYsEV7ta5NCZ8a0sQcbE
loXnNpbJ6m8UfRGz7BTDODRKof5I8fveeSs3TisAPGALpGiyprZ6TszKmAvCANcfa9MtEY2IxSkm
rjRPuOEt0WGebVxkdLWOPnfNlGPiPXaOtvMjtoIsrgsPxh5cbEnEvvycYpmqHtktz6/D1EGce1C0
JWgcYMOHul+UT7FSFIk/2U6EbTPIlAiZe2sZAyvpks/quCz/m/O8+g7GlgXsbQ0vaLN3nOiAI6/R
+q7aQjBz5rS+V0Q8Alsxaux40waI59uPpkXAKiV4pBXmuiuiJInRDkIq/0yGF9D+x+shV5ffdiq0
neLz9RnAO4SRgGzQ4iSeuly0djSmagi7OKAz0D06CSo0SLfmPCVxubM5ry84hnK52SDLOxAUV5tT
65ysnqMG5ODQi3NmS7Fm1yjP2Yx7MUiNPRDM9ZmjiiqDbaqlwELXAByFnAp/pFTxSw+1xgiz+oPb
p3sgp+sFlF6b0sCWNBEZD/kr/rpExJKUedtBElFQdaVUnPHiU6J6MurOe/O2YCiqAPDwZQq1Bqh5
0+BigzbRGK1AtDR13wNikQolrlGdbt9Xm7OSA7F8YDXW8PxwMDAQ92ZoTqEdnvKiEj5ieepRr5E2
uz3U9bZA0e4174X1RB/EuFzAtIdWmcaZ4ut6jqJe6lnzMVHCGcSS81yo5p/bw13JYpN2qgCFCRap
r0MtWl0TKkKqqJcB81syrpMDbRWUkrsQP1Y8BBCoRONd7WRbMIb+C3mt8fpD11nqdxchaNxNHGPu
Dl7bWALyU9qPTyOe1/oZHTTccA5LJbCc2fnJ111CugAkXjTmZa9wXaAPCSR7GiKKP4WV/WI30/SS
Vcl0ED2GhPy0IYg8p7qzU+NBR4z1fZQgmHz7N1xf8ZIigAYR7xdp7BpRFs/WaFJdQvV0tDGmrCRC
PRb6KW2KijJYrd87XLtHZH7Tx7yFTHV7+I22DeNTWmL+xEcgky93iRNjZg8MFJH+zJUQMNg5foos
/m/dULB8QDO6PRRRWn2PZ635FJtLcqKsO/zGU6AB5W70ZwtN2lOVD0N4TD2M9G7/wOuXl98H2AYF
OfLGq07ma0kuVR2FHp7nHs0szMgLtBhzoLg/IzYxB1pbNDuDyhDt8rmnd6YhScxn4QitO3Z50jaY
hSPRTpZl/RPWVcX71AyBXjtdMKv2ct8nyeynyhDvAO637gepXYG6Io0qQtbLzyEgA4PXzJGL1TSU
DVLdCbwidB8Mq9wrnmwMJRvTBKrobsnddzmUEutJOZusLCRnYjVnzIBqTdU4BWPVFHv7bOOoMRgR
GixMPG281T7DoTnhbx6NSHdm93tSV11Am7IP1H5W02Ou59EfVHO88DSaaFPBCLe8QzyVe5JNW7OW
QoSwGZg9t/3lrD1tyXA2g2eKDV0S+Z42abhBxqHzrnWt4nx7824NxuallYSIDVn6arCqdbSw74so
8PLewcpPxSfnMOCvChoPYes91MPWcPIq4yxLfOq6pTJUuiqqBraG8EagMEpefStUILmIVHT/vH1m
3BkE95TdiHFWSQ4l3D7yAL74iknOmptOcZe2CRYcE6rv/2Eo2n9S60oijPXLLxa2Y43ClRH60ZR6
WE0sRuS36VD8T0ntvTdzawXpv+BVj9ARiyj//K+gA1J7V2AKG/qmGQ19UEIob87IKmOLWLhF9/ZE
iUotSGYE2gChsU8uh8sMwQcbldDXMU57H9tj5lc5ngdExka0s4xb77MOEFXi9ShRwRq6HCzREeXp
2yT0U5NKxjvew+5raNnKi1Fr5Z8lzESLYo8wn0hVHSrlaMxi4Ka5NYo2y/Rvj156yA0YTRg4EExg
EmMb2XOP8cXv2x9885dKbrKL0Ba3vrk6NtipzTEKJPLYFDU6BrkLF1sJ6+6YCsf8RATXa4doievn
WqjxHMyoMB6VXhsOSdj2T1aCsmWC6TM3NLaFR7wflzuHMsYeoGDj7eZY8xewOWR/1oSlqEXlrJwt
grnIUY6tlzmP8B88xDJG40j50wzQEsTfWQytdchbSCO3F2ojwoN/i/AaB56VWtMAoqQYPTMF0Fe2
RX9qemUA+c6zGE7TE7SRt+pxEeCBRuVZgusHt3CdZzTWTN3W4+rEovhBRyvKxxScEKnNx7M2vV0U
RA4nB8IXgHHXj3CxqHo7qjgPpl2XnBrqZ0c4D/G9N2GYIoysLrFesfrPy5DX/0SOV97H7WDfN8Pi
7OQH8hiuwgFAlYgCUx4H8XeFq0Y7oEd/WvGNQV8epN8tCrVme3f7a27sJpJ87m1CZw7qWqOA2Efx
olCPgx7bxLtsiaMPSjp6SFEWtV8AFDx1/OjD3KEYlmj9W41i+LrIcBLxyLeKFvnqeigNpXeNGdCN
UevaqUD8H0tpDUW5JjYDS1jqwUVyZCcs2Lhv4W7R736FqTHtyzup0yap6kPqKrTQOYIOzQL86Zxj
OO7ffxsRCGIEVD7BKHJa1qWihkvc4yTGgbY0S+KD/bC/mmKcHhpTjY+6l02P5pQsB2SKKQuMGbSG
Lkr29B42ZkzGb5M6uwSWlEAvZ5y0nkCxz46CZBm1c1cRUFI4yX/1BGp7N77M8Fb71pSqGkBY6PWr
azXrBAsoh45+DCcur+5r+sifG1vpzmWS5XdD0YpvedZ58mEtsSaHwHtvNjVMkdwKf/YCSvTUQTfZ
SXg2Li24LBLnIH8SxbTLBWgAOZhGCoBC8ZI/Rgu6xIhi92gXQ3quvHbauSO31pv8hsyUkiyskFVA
vQgTBGStYwAxlbR+R6yQuJ8FJJiY1uh/mBslT5BX1H1pzqwGo6baIh7fM1jVqmSuk/fo5al7X5Xw
a/3G6JadAbfSN6ojIMwtelzcTavtBKxGKSwUPYLRiLXz0BnO2YHVGoRWeMbk5BkMrC1NhfL7iADk
UGP0+dw2gxa0yLI9pAZalUNUI943mt9vX2dbC08eA2mJniYh6eoRTzEund3MSIJKrdxTutj/NGiy
BW0fRjufWM5xvc3RKyZaw+kKALs8Bn8FbVQV1cWxuESoST/bcVf86jDWpaBQdY9eqdkfLQe2v+co
+Yc3T5EGBhUwaD589fVZDhXbDMOwjAKlRBZvmhaU+tsE1r0x/IdIERQ9IBWas5IcvVpNYEde39Ui
CqqhXM4W5uzv7BjiUtaWe+IBG68d9SmDo/na9ltX7+cQNf5CzsqNtPC9EUfG+6pa4renRuh1S8lE
yi8AY1cTgh0U58Kao6BMhgjzm6b3xDEdsZ9vE3WvS7Bx53As+fysIF2CdehrDB0onYTIhcq19egV
Ay/aXE7JIRHe0AShYnY7u39rRGIGaRArmfNrynBWToVeGlzzs6jCs1MvIoDO+Ce2jegduKE92sfW
cCR9qGpIpxncgi+PQBOpyyAcKwpaIZSgE5p55B7qDvESu1+y1k3+w9eTWQSqB9ChID1cjrcg5hO2
lRkF9kiUm4VUYOwZx3qshf5DUgsKE9NTlUCQlH21UUqBh+FgSlsgUS9BElaN7xSJ9THkcXp7NMIe
ebWy5cqC0ns5K2fpoFyVRo58sb4corBX7tQI/4cY656313koLzGYdJEBa7EaSiSJ55SLmQfzKNpn
Qy/sBwzfx8d0UcadN2LjIqYtYJPUQgfgbVo9EYVwC7D1SRbocY1uQNYhwWSKphSHbBimnSWUv3t1
F0vGhbTHhX9whbQ0ht5dHBpjQWap4iuoFvGujXb1TeQ7ejUK+lVUtRFWueLhAWqiIZU0WdBC8DzP
qYtdhkDOalxcDPlglR+cRkOJNZuKl7hx3mqQRqgM+U9S2OTe19a+bILPWXvpmAWzHY9nUKsf+zAp
PiMA2t1XUxru7JVrFU/UB6iqmw7DkfCtAdATvYjc0EQaZEVDcGF3oUlt2A7HYAq94n1HPfFO6Urn
2JuJeAZDWL60APAeo9I0E78qhPHTtMbk39uv38anppqHrxNACQp669dPK3WvMYoqDZZkUMEkKtBL
4myPyrLxuLON6G4Do0dkYt2yC2eCqB7LEj71DDwU6D62ezpJCfoWS2afp9Gx39kjEY07OWKvELxx
dqijcRmQGlENXocWMEJmIBJZHuT5nP6vdJToMRqF/ZC45U5BbWuetMxBXVFIQJJkdc3pvTOUfGgQ
GGVjP5CXZPfEAuqRmr1xHNHrfwytLj0TBJh3t7/jxtvB+0vfRqPcAgBNrsFf4VPfxmptpcyRPmby
p7Os9jjOxoDHsCXau74Y9xBgW1Ol4kx5hxlAppd//teAXbzY8I5AOGe9Opzo+w6HNk2gx8U5joqp
cD+Gw1IfdLSuP/6HqcJR04hKgTOtMe8kOwlKPCyyiUjEARnr8Uvrzj9mdZrObuk597eH29o9lA3o
ApNbSy7BaqIzkB8znZAHGKzy29RYkU+5GWusuNP/3B5q6yNKt25CDRnhrFVE6xK5wHJR80AfSxuO
Wan9LLv/w9l57EhuZGv4iQjQmy2Zrmw7qd2GGKkleh+0T3+/qLvpZBJJlDAz0AANdWQEwxzzm7z4
OGh0UA0793ZQWreHnyob5RmIVRT0ecCup5a0S9sNmYL1arJkAc461Ws3LHvqnrcLeD3KKszAyS4r
qxw1glbPtT+HsqS2ppXi4zTSMnjvAnLFgHLjReFDkS5fT0hT2rmL80XCRmPnC0qtP5Wlsi8eqPWn
vBz28Lq3L5js1tN4IXsDJLwuHZqjpTWZGpUHVxplVCSpnZ9BUntVp6VF+QXfYt8aZe42YUfLc5Yl
7U5ccLtl+AketQH6+AAr33B4vx3DOsTyR0UQ6ADCze0OemnWf1hT1z+GhqeccxRq3i3QiEWOFM2Q
vRcoH+sodShN+iwuI6p0045ZnWjnxY09GlDmnhTC1s5hMMxZaXwDwZCT/21ynVm31Hea8oD4jKDP
TL/iBeZd2/t5aHk7WI+tw4DagUxm8NMicboeDCSYcCNvRBDRhPBKP6j0sX1O9sIA+QRcRz1yRjKO
4/aibbc6DRlSimj3oPaVNJ1Jbcoe/NwebNrTi35Ijck7zbOeH2tdzGc3Dun2h3r4z/1jcnt38wrQ
xwPAQKHyRndJdbLYrVy9OAzV4PnGSCZVAgV5wJQ+DUJzmh/Y9PNBnYthpwi7tV2lIjbBFUkHEJ7r
RcY3fnHCmrtAZO78aqXzv7mlD4WPzKgdYHwyHu/PVKZM69VGB0FK7PD4A667Hi/NwShHKuOpzvJr
1Baz96tyLJ+nWDgBQsy138ci3qGKbi2vxKC8md1BW14NWiFO0uQiKQ+eSVeoCwmnkERAcKWwspe+
17JzlnjJV03po/fXfx1EA6TOMKpQshx7Pd8yqQUtIoRhlbqPA0Mpu9c5xhtIoBR1yEurCmw7nXfS
5A1OEI8xnXa6IWwp6qHXoyqlW9uDh0gmxVkUk0pPyc0gyW3jJ1dEJI4RAJLyQUE5VPitE2IlhCNv
Cx55kGKr3ajvgZvkNlp9duAgGKVJhjKAv/UyEAT2qYqW32K1mt9kzvKIrD7aVboI/72/wzYn75n0
/hBqgHmzhnBbddRZJr4mhzyzx0OdFlntxwgX1D6RLA+qlQzP1Rgv30CcE4WRMA6fZivqz42ZesHO
j9m4XWRvh5fPo/uA5+j1l5gzUVBGQ8u6cGIEFMVS/Bjkr5i0MLm4GNoTdbvFg4UCyaHy9OzU2uYe
q2TjIpUZDvBkilwybrr+DZoIkSxX+A2gBUYMEQbcmLvq8v6Z4p/EQG8erkjXXY/CbVkoYUaaHxH8
qS9NbI0vpjt76Ba0GetMnBxXvkUg2j4rdhJ/DfO0HZFeMckz7/+WjTCAVrP082Dh4UKsFn1KlRmj
6Cg7LFpXP/aj7l4yrRgfywqImGKExmMlhjxA6aH/c4KrvHPd3G52kIk0hGmIEAJQzrleiTkxtaYe
kLNa5gIsNJaAwWQosT/0Snu4P9Pb6/SNVELnBYcolOfkn//+IOd9PSU43AYg+TyYvFr9daiz+RA2
U/Gg4NryzZxsNX//rqaegwIGRGhSdv7v9bCiarUJ0wYPvxShXzq4PYcMQvoL5K3xgLcqV9ti61/g
V1zm0a2etKkrdn7DzTdmYW3ZVuPlBAzyJu7128yVvOtyYWhjMGsJsLIsARSKHkCVw5caFMfX3MX6
HFdzIijUt1N5pPyaP7xz9fkNtKlpXZKGkNCuPvSoAK/QwfYgQWBFj9ksqrNjNukxThXn09jnnu/N
u2aqNy/226D0ZRE/kDKDq/Sn0zoRDXWNkKFS1WidxP0lrM3+2M3FNyUKh/P9Od6WSeR4UmkHWiGo
inUID0N7MJB2HhHWLLyvVW7Xj60Xd4/1sswHAzWoi/Ds8ZGAwfnY9mn4CR9U69ILr3+uJtX42URi
tnY+/s2DLuuJAOto0cu4ZQ2K5DrJUFtspWm54p7Kqtb9OCpFYLb55FteNgaZgyiZPmDDen85bs62
HBn5h7f6DMH6audbuH56PQiBQORedGzapj1An0+D2Wn3MIybk5QFWunJI8e8PmQFHWITc70hcOxW
eUV+UfUh82qXtkjr0+h5yqnVm9ZX6fbuxMSbIzOkzOeJ8tfCM569lIpXM0nXGqDttVOjvZSgxv6a
9aU6V5rbfsLEsg3xWVeNnah/a4HltwWjQD+Xt+R61npXi9auGJv4ZWiDKjGMv/s5pXtdmV621+m7
uT9JSnkgcAqDtAM4cXWCkVaYym6CSeEWdXFehhggZoKx7pdx7MZzZRTNJ2fuMcm8v4s2hyU2IfOg
TX8jp4mGvOG1UzZAoS2Wc2iM9kUvJ8xc0yU5em9GLUXS7mzdja+KsCM6wKARgGGtb0zw1ySSNiKG
Xdam2C23/QEXecNvoGXBKhjCX4YzRg9iSYfT/elufFNoJOjZvim1wAu//qa0yLUBBgE6tqVaPsD4
zz64xpj/o9WavrN1N25Harm8h7BXZIdodWiyuTEE0e4QEAKiTTNgu4TNRt09571hvpRV1P55f25b
nxK5XAq/xLcS2Ho9N12P0MPpmgE3zNg8RumcP+SGh56GWrbHpA1RDJyS8r1ML7btG9qBEhg3xPpO
5j52NWD8A0iseDqFyMw9jnUXPcH4jv/Dt6MTC0sHjVmaN6sKjspy2hzEIWiRQT0naau+uGNbBInb
hz/uL+XbWl1lCXJa0MlsKrW0StdVadFZmDs40RAoqdZ/6JUsBTXLm2IFkFq92EdYMWlPs6n1tt8o
XvjDi4bsc2564einUdrDQGsyaCihoc8HRDbzj4aiK1ZQjmrsPIq8c7yDkofmd4+Q/CUt8+hng+Y/
DoCCLoM/UwZ+N5iMeixBKCcOvicP1eo607KuVuPB4yrtU/O5N0R37rwhO3aa1z0BC9/r2r9ZVKzW
UEoqy00hT/oaa2lrc7QYDSFnC5rCxRoE7/h/KJrllp/m4Rg9LmLMfjis5HIZyqIoPqXNnI8HiqeI
avZOmHx0h7DwfEsvkfagBCvmb1M+TehYWEgZ+0u/DF/yQRt3ouaNkwuORHIoOb/cxKuVog2b23Go
TAEJG5xznOiiX21vNThTJl4c+Wh5JM5OonCTGfF12NfU6MkVidnlb/otiNTwG2vHTsMyrZ7rT5Hn
/SX0St/Z1luDYOVKRV4qCFBruR6k6JZEE51OyBDnvR+Xpg0ZpsyO9w/Pxj1E1RN8G0gGQE1roNlS
126iCoVYVBuWC590eDAXIdUDovmyFGiYZ7Hn7TwpGxe7QQOHcqB06yUduJ5aas7CKxbisKxty3+H
eYmXU6g4Bv0GFOB2gr6tGQKiQ9uGfUL0u6riqMPSGWlExF/XCbZpxWzWnwTCc99apB/RvUjbk9tG
9qf767rxalJPBtNOQxnF0DXaK+1GbaygkwRTpQoRRKWdfEpn5B8HzHmROMut7Fk1s+QlF6Oy8023
lhcUH/BFCL1U+FbbE7ReopUel4fsCh77dlajMz2PbpGEQGXceVS29ikbVLLswfHf0DNK1ZvALMVT
4JSl/YNvruu+mtp7FcetSUnnWZgxwHthZ1/vmcXzmtaiHx/ghjdjtlx3T8NUG4+IbSDpeP/jbY0l
Zd8derzUNtdN+onXWZ17YM49Na6DFU+EO52mts9p1nb/4SxIdXkeLmIdZy3dUSIZCa4RA4JWQz08
ZHsEM53ex1nV0p2TsPGlSMe4tOneSuzl6tj14zKiQ8pJMFQEyLvaDJ+ysq139sPGhUwBEUcQ+HQS
did/xW+Xo2GWwijmkd3XxHQyxlpz6B5aovCtIa6axzm37Z3g/7Z2h1MfeGAiVBQMqYWvHgFKJw1P
kjugs1YnypHTrf4DZcp8Qcdp/hcvP/AVWtrVoCy8qVAPWRIVZ7VROh02XIXY1Lv3j8x+IZrIm5XA
8noJ4iICaFWmXN2UUfx0mh2wAX11HtFD2Zn6xlYFucXLR9JFYXxNSk7HSU+pcwxY+lb22eqE/Wff
pAZUuSzfGWrjSrOo0pl0NjnsQC6uZ2VTduvbHksiIPzmyeuLX0KzxlfF0acP1pKpF7fBtwCNXePj
u5eTDrUUDMFSUMp5XA+cCJYxNJijZc3xa5TXBuFEMta5rxbGvCOysbWg5DNSUZ5HA2XC68F6B1py
PyO1UDpd9meWQn5WFcN6BqabPtyf18ZJkbp2BK2UZcCnrYYyG8uuVQwJ4Ggq4+vcafrpDT3ascMP
Rjvu4dI2XkLGc2TDCmFY0KDXU8s8vfNqzULjtuyHU0SFzFeG5k9bi42Lk3vTQ6nu+m7Jk7eKK7nW
+HaES5gmroGntqIiYJoMfTBbZlb4ET3Czjdnz36N0PSo/coYim85/67tR3VT/aG7WbXn27jxSam2
AR3hpEDqdOTG/u1G6r1Qg7rHOkdWVvwdm0r2eVa9+cV2RbIXuG+tMUUvepz0VpF/Wq2x3VpuEpkx
eR0G5g+9MVlHKFLDS4or90GKzQHozvf0wrcW+fdBVxtJaKm2RDYJUG2XOIYtzvyQLxEs4zhzcC1P
kyfFLn8VJL9S7e0/vGA0Qum30rlGmOYmlc1Uq4vl6Ij7mIdq1OoTdHsFp9iyO90/MVtfEtYHXQmy
Zp6W1ZdszSiilsTqTvEwX7SSvCuHhXIQqa3tDPVGoFnvXKmmRc8ajsBNwIHnT9kK1AcDZ7C749LW
6dOi6OlTq8XZz8pBu8D30qb53PR6YKX9pa8Lu/ELs03gMOTWWQbvRNCL/QsnhCUl5+6t/8U9mqr3
10R+3PXvhIonGUeSz2mv3j53WnQbGDfad3Op/HKmeNJ9XIGbz10N/RvtEe3L/QE3PgJsCa4sPgRL
sw4jwIyXIks5TjDTsKp08+6loKZ8ctpo+fYfhoLbJKFJtGTWBgbGSL2vHdQexepW+WyUGTiobC64
t5rB2EkkN543HheQ+6wiAdI65aZd0BSlNfdB46I/rRg0HDvO+R99mSooYpb1pQZM6bcTBn33Z7kR
lzEyUZlU4aF+uYrL9Lmj4G1NfZAbtnLB/tQOPAgEO/vkVsoJUAQ1BQn38CTrV15dv12DTU2msZhs
aKXQi0e7zT46TjMeRzdSjmakhJ/HwUv9SYXvFNUmUo9OuefdtLl1pEeVVNeUFdTrn+DNhtmxELwG
KqfWjFzzoLikuOAG58P9Rd0cStb4kdSAwL22wuoiFZpU6rJLvdm94CaQoeGZaSdulXeDE+TC0qaH
RSQFtNdIGleN8nihKRh4tRMek4FykYj16BzFog8E+TPS4tUeleaWl/k2KsBoxA2lw+Rq1yyxrRZx
afTBgJb6aSmc7Ijs4PLqokZ3oXnszKe6MptT5qYG9opVXgHGDYfnUM3Hk6Gn43lQRpT5nKiPjzk4
jkMJumBPWHbjPZSBuew48Q8O1vUXb1o3SqNc41R10fChT+aUZ6LyHuEFpl8QYvQONp3Gy/1vv/Ee
0uUjoSKC4zyt0SImOglAqdhmbT8ND/BN2h9Zuswv6rKk56EvMsvXwz58TltkBJS41/d8xLdmzSmT
qHWDOuf6nZpSQVknJuoxlMk95507PbUROV5kJv2hUfDaWHQl38HkbF0jch+gVEBNir14vdSJ0Du9
ojwfDFblvkT4lfh9NO65hWydK3ruVIvkTUJ98nqUydRrhMO5rMym6Y5aXZZ/N0X3T5g2YieRvBXT
kigusg06HlKhZQ1A6EP2DMS8Pqi70PURl1Q+1KX4btuifNWVqKR3aeoHNVJmtF5LMPtq1eEK35jP
ZVbEP+7vqc15S4ygLJTRf1mFHtUwxkOmy+fBCsXJEMpfqM4Of9AAqXZ6ERubhyfIQmmDSisg5NWR
KbtMJzYPRZB5lRr5XdkrD6WedqaPhvnyIWkr4xMmF3tgso0JShQ9NUA8bhDDWU1wSb1+qJamDybK
cz+1sHH9yRL2h6mYdtnvW1NEUx7EKvVmRAtWMUuMrH/IPUzm06vmqa7j6U/ETChM6KPdS5Krc3Ca
sgv9UXQC4yuUD09Z4jQP4M/Ls2dW8+S7ZZqax8HsvQcvoQN1iJRKOY5WM/2HLQ+8DtqcxNaTucvZ
/PZw1rnW1snoYYYcU4TNvTg55GmYPttDu8eN2voIJvcFVa63Jr3889+GmpS56pWmZmEaSHPJVId/
xX2dPNlO5exss43rQua4MiJgU9/Ib7VJohQRw9E1YcW8zi6OWij0P+4fm43oFKiDVBgGzA58T/75
bxNq5hFnzB4jaaHqM2K/Y+E958Dmf9STcF9TJWv/vT/g1gqSfEmGGUETzOLrAc3Zase5Mjg96MJd
TFP8oSkKXjdJtyfFtjk1KoTwebB3psiyGinO66YZGQl9NYJDyGtBEoXoFeXq9NCnZbzzqm1VuWR0
KONgKgY4O1wPOMdmpDsNa0mHJQTwqMbfJhQsHw1zwLmhBVpzxNlB/a72lvGc9aHyqvD6Xoas6dX3
V7iI/QlWJb2IdGz1WbtmbAc8HdE2HNvmQx4WxqHByT727T7d8zPe+qIu2GxiczgZCPJfTxvQvEFK
yzrXRRQXAdoD1mNXIZzoG0o2fb6/fbZuJmoE1OwBrYB3XxW5JqXNlYXmVVAhBPUjyfrsewMo5VMF
Z0scRnuZS1+nC7fzumwdRk9DAV6WDWBgrj6t6XT8zZYpgmIK8ZEVWXhS+ko93Z/cRlwkTdmAvjA9
ugOrs2EkvWMnLaOknhgP4ZiqPnQ+iMhzYQUQTLPnUOTJ81jhTh1aw14dZnt4GhNk77QZ19G/Ek1K
iLQXd0EBM7qcrBrS22wcjUWIh8URy6OwDHH2Jk+hT2uGO+fn9tMC6uTUEKgDsrsRMmnHqUmFCZwg
05blxzTk7jFErS89VJNHZbgInVHxh8pRd67A2/1LtsN/KQcTlYHnvd6/pWtXVRnHY4DJDiWauVA/
dnb7obU4qve/71tEdF0LoGHIqSTBAklIpe96qFnJJyPtqI9gWdtaxxEVi49agt2qH89t9kNtbf0c
6o7yc1rS8gNtTP3RS9L4SdbAv9faoDwjfet+KdVwT2pva/FpPSA/Sjom62PXvwwMSWlkTthTKglh
+3Qqhkstds8VDlRdjEGka/lJt+whvm63HIeZ0qqE2nGDrA1oBebWjonnV+B5WdH41eLOgNQ7u/sB
5lCzA2QW0rMx1MPPeEEr85QZC2ZU97/K7TvBb0BuigIZt+VNg2wputqBDTcEcTU0507Nh9ckEvVX
ncb1H/Rp3i3jIYuc/HvQ88DdQcG/XurFiSvdTSjzjgVlJwyOskPc4mwGssXeOVIbW5sZge8A9cVu
WyN0etSSnTbn7855joMmHiLwLK6NVFO5R5DZHApxNHj35HZU6K9npaSitBuTUpDqxa+VKx2VCk8r
n2y937Uj3ByLawo8EHrEhC7XY+mDk0dlTWpNpURrnyZrrL1LlWFqr3rl/PXd2wNmrmSUAoKmX7s6
GXHsJergMVjd4IEQxuZraixhcohHpzho85jtUZBv3xrU9ChnEWTi08ljcD07XoHEwIyYwiYAjldY
jiC8a26C+9PaOPByw0s9AbqagDOuRzHbTLHERDoxIwo8HWIX3Qu/jpvsMk+O90dit/oxrcNqr92/
OTsbTAPxCTH7TbE/0u0ZI2sumlBxx8BLquQMhkPdg1lu7RGuWEp2XGrgHeXv+C2wVXvoOFSOKfAY
LSjaDhBvgexHkFB6O9xfys2h5N+GpqeM/1ZDZXUepiNdqcCo1SggStIei2H42+xLd6cGulEjRKuO
LgkJNyeNgP16Vgr6ELKIyGXhdk3Qml31qyoX95A3ZvZQLYr9bArzczSM2l9pkizfcEbaI+NtfUCC
FM4Eqhfcz6vZooptCQ+lviCGRRVE9rKcUOpOd9Z042GgxUcHwUF7jcbU6ojjiFZUbV6A4JzjhWdg
DB8Gay6ORuX2L6LxOsz6BHVYVLvPjeHtOQxtfVKQo7SGwaBT3l7Fe0bdGrE10KzplyQ9TUrWHNAF
oLVqT+L4/t0DcBPQvIw9eIKuP2kXT4pblBUm1GVqBV0zp4fBwu5vMpt3Uwr524k+6ANBQ+c+W326
SNB5blRAf6iud3+pQ1f/6cVp8RADDdvZqRsLyO6A9GZi6wJdaXW9FLMwS2Wp6bORhRzMIm6OyuSM
fjF23vvfb1TWbIJz1Ee501ZbZVTDAXkUqonqwguQ6GJAX1vq37rU26KgzjCRuf/JNipfkvaDWgmC
awAb13iGtrDyQZXvaplia+YX+VJZH3tlHLVj1U3N37YwEwF4vC8taH+p86kpHA16ZRc6H6YM25Bj
ZJda/7+dn7VxNAGrwsDzJC+eZsX1VkonK1Jsl9shL6fmpIx21px6MeLKxqVR/2NbwEkCCIix/rWL
R/slw5KpD9I8Ll/NFIeD58mKHZqDeaF+EcaU1TvhyMahlnUTROHpcRCPrE4VQjmTpSYp1RPA0Aeb
AlGALrx59JrsQ9LgssgzpV2GuekpgBvmToNla0vquollE5VfA4jt9epUjkVGbjPhOsZ7Fhy68pRE
2l9qb2s7ld6tkQyJdAFuBaXAW52z1MsjpSFJY+9hF19VlD1B3cSBtUzjzj258YzLZJFlldxdABHX
kzKItmKEnggm42Z+qttoJoxtXaAXiRGdG33Gebuhin5/p8m/dZXH4L5j8rjy4JEzrGIih6JqB8Ft
QI0sGYNRn/IftlWVO4CWje3CKI7EBHIxQtC4nhv2RFo6mABaNAxyD8Ui9Ke4y4z/eWnqnBRhxidE
q+xD4kW6X6md+fn+JN8wgOtZah43C2gMWYdbbZhk8MwcUv0QiAEH7IseQsgJjDkMZ4h2WhwGYQMx
5uj0tWIew7gSk4/rRPdPCrMXvm2v/mzKuDlXeBCdhjCMH0aUX//slCyxj1E2mt3JGGNd8ZM87qgP
jVyjx6Tq7Po0Uw2DR2jlY/7oWEp5zI3Iq3bmd5uNEkJIjLssN1BOWZcbMty+hE1khI2Z9zWph7MX
2rKBK9NRT/HoTBWYRM0zdKQCJJYmrzr08r8Xif2pFOjfWeLT/SW/2c1yR6Gq9sbzJ5havRqpNWQJ
LUNKSdFsPQnUoDJfbVz1KaLudHKEC5WagG9PY0N+yKsP/TYsLTCiGYrra2nQ2sGHLOfhCKLZ88jN
ve5kdgBdl3B2AIRm3c77cXM/vB0cwCSMBUxifWgLylY1WuYUrBvHO9fNMF7ysC8C4erTTpi/NRR0
NSkg4hJzr8EfJLcpwHSaFdK6+SAssyWZ6Ge8p7U91LW8vderCBSAvh4JoASBXh/XvtStLikG6Fpu
G1ZQtYT5vyLTwm+QMrsDXpmoKqbp9NrPi7kTbWwOjfqphLgARVi3zg1rrFLVHPmAix2je6ubvlun
w9mdxuh5ktLVRdPmfjfV7/Yj4lNCsOd/VH2Z9+qOypQOk5MOBHEKcc4Xub6gDW6PxzBv96Sdt3ap
DjIUfiYKQnDPr9c3M1ortbxZ4HrZ5T6FxPkweUhwFpaVH5bB1nf6e5vjUdK1GY0gfN1RoxLJR6YN
EKiqoh6LFGx7Y5oY4bhYbdLk26Pzb45HRshawhHhPrqeHxFXOo1LIi3es/Gz6BvvACuyemjtCIBJ
O+85gdx26Pl2hgMqB2QO+cx6QXWlaiiHF0RAAnWNk6pgSnOKFThNgdE71ocitQv3YHhOz7vjKdGH
SjXF+FGN+4X1T+Nx9MvOKF3fzXoXC4QSqiZ/qH+Bf2+9OyORPxax+zdTX/Lh1eqQe04aOhX0TXju
j97kpq9hQtZMYpt/v38L32aZjAVwiAQddW8SzdVJjsakLJZaoXOiqMp3zmz9PTMX8+L0s/aXaEsY
sFrR0vXiEvhsKu7yj6a2vbsTr23tB5JqdgPlF0RzVrluOMNDSJFND9Q8XA5ZnMwvptDtb2qYJN9r
V82/3p/21nj4s4BOlh5CqGhd7z+kG3PIbC3l797oP0xhJtC6X4YO15swzQ4iqfdgCDdhFOvMhQVZ
0KDiSqnzesQmymrNaRtuzK5S/oAGqX2K43AnitqaFsqmYDz5orJpfT0Ifi3LMjq1CEZvth+7pviS
dkDQrEwhAZgG/XJ/FbcenN+Hkz/nt7qLpoEnVd1KBCj3F4c40b0gRtb10HWpfbw/1ObMKHhItJJB
93IVLbh9MTgFDehAcdv5mZqk+qkiHP9eE89VvjJzBfvvH5FqgFSg4EIELnM9OTX07JA8XgSu24wX
zxWdT43C9svIso86sMKdI3BLnWOHIK5I5AdmhAx3NUX4bJY1Gbyp8TAZ8dESnfFJp6Zjn+hyt1+U
sRYp1mnNlBwxZZ6TIxFO5PhWW4o/Ma2bHR/dCS0PYhrw1gPXB4z5UteH2K/y2jb8RM21j2ncAYSy
cj17SPF6M/3BKNJfo4mHsD8gXanvfLetLUKdjDsMPX8pxn69ih0fxq4sVtFzFmyjKeeehJGpZ492
806isrVFqNlSylFRWaQacT2U45a1U1q0tMopm4/tUFh/USDLgtG2FFSA9b0Md2tqkthDZ5t7hAzw
erxYXYxECxfG0ylulkpvBAKZkLNphnt7cWsohFcAz6GAB8d5NZQW5SZFR1q8Th4m6DOPzXM6zxBh
ujLZyWc3wiuKCuSSkJoBla476YOl2IM5x33QY3D+T4iafeXX5jwEtqo0j2Avi+NYq9VhtPom2jly
G9MkZwcQb9At4eyt7si2c7OkqktqBnpR+3ZjiUsGTNJ3tDE73T/dm0NJlCC4cJpRa48XR5tboykJ
NpIk+ncQlXHS636gHTWmOyPJb7MKlWEx41pD5wtZzHV5sc5i6NgqD2xUKtUxlcx/06r3TAG25mNx
b1BG5TW7STO4fz2Y2cxHWGiX+nHTjt8boY8DuWad//X+xeMZo28L6gxw1Oo7zV6nWljG9QEad0mg
9GP3mOOP8Iq4t/bn/aHkX3WzepKdyB0CH2FNk56wTLTTnPKK5mETqeuVdzaWoT9l2WgF6E9rlKbH
d1cZpTQxJUbiESoSpFLXJxsJ33apewYF2xI+9zwDCN+O+mkO4ZkOAM92EretSZKykcuw92Vecz2e
HkNycZCZCnpbNMfR7MfPuIGbF7aTU8KjaquHBP3dnURq476U6tzcKTxwsjl5PeoymZ1FIY73pmmd
Y16O7oOH8AwWzyjqAUQdjvc/5dYWpXNCE4rnm7LgatdkaRJVyEp3QdUv5TFzevVSKePfALn3Ggob
6wljm4YrLkbUANeEd9llEJ2jdLxzoJrjsNa/ZWaO+HulqlAFHLVVsPwUuvnz/gw37k6pfSv5Q4xO
q+16RblMw6aVMd7UGtPBTRXL16a8eqkKc5HmAYafVlZMA6dodvK3W4kX1E5JS+UzRInnxtGgxRzH
a3sMTu1WVJ8zKNANFYdh/CAGKtC4oBiBk6rFKe1FddCXVnzqvBGxe/Sj/65ntT1GSlr9h1oLVxI/
C00A+Zys1qM2JqO3KhJm4C/jUbEa/SEyjNAvPTE/2JGlnu+v/y0qS66Cx38IoiAprKNEo3Vjas7U
BjSFMn3QKRUBUqYXiXtRhn75rM1lZ5761Iseqc9W2mFUsiENzHpu/x3cgdjh/g/a2PL8Hk416rUy
RJB//nuA3CRupKv8nnjqCR/r0sL5Vf9BqeI/xMdSM4AWuTSXBXNwPZIBmptaS0rBANGK+Lw0ZJf+
7BgCSKdVxK+pZ+R7sPeNC4SuJEUDiPHEx+vmtaMVVg1Jrgsgyjanocd7aJbaywUP1eclRxjt/mpu
jscbKhsxPNtr0iPCm3Y0u3oXOFNl/xRiqgOh5DoNj4iewlS8W4mf3SRFDilHIw5yg8J1Rdz0ubA6
JF7M0DfHTg0Maj1nXSj/ZSgucw8fFslcWD9zyuLksdVoHcwkgxZo2iQv0+z9Mr0x+vz+RSQ8RjCe
R446t1zk37akHi752GKPjsiAHV+sDuFG3Ki/K3aHq5QgF7g/3NYJ4CKUnHSAmeA4rodL0G2cO/KK
YIqs3odd4wVmlQjfHnfLcxuBFp9KIhwIgJADWh2BvvUs+MwxBWXX7LB7TrQL6u7tzk27tQkl2BJE
F+gpXpjrCdVLgieeRsdPL3XjQ6NgX6IDKPOdulJ9urrlTjy+eacRP4IFB+MvuanXA3qJ1aW5yymD
zFJyh1AUTCrhHZVWSw5LNvanWbjKAcpbKTVWbL/Xi+4ctY6580u2Zi4pWUi20VQGt3f9Q4TbwpbQ
eb81t8yCZsGbXK+d1p/oSh2aBnXs+1tn63tif8HRY6FxPVt9z4RGr0gSvmeTR9opixwraD3P/nh/
lK0NKuFomAKiSUHQdz2rhNxCc0Umghb/8yPlsF+1GzWfa1AeO+u3FR3IZihWotLycI0rpazYjoZB
vGWjPx0kmNv/CMe2eqbcUVB8SpYnL0NMhtgh+nJ/jpsryaHn6pSorXUv1p4yxIUFdZp4KLRvZZXU
YDngwdwfRX6PVahOKiwpPuQfSG2s4kkxgHKya0o0sAmUC73/5EdilDXykON0NMYORQAEny5qMaiB
NvXJTvC1+SEl1u7/h1/rxLf1mNiFxyQLo7bpfE/WR8Qb2gCaW3K5P9PNL2nTaiFUR6jqTcDntztU
02NF1xR2ZkvucKi0SD2zR9GqdFOCm3AxArpt7Um4yx4PZ/MMMkfiaGknvE5blTTpF+aPN7gSpQDU
ZvVgxqoVxER4wdxAw/8PM5WjgSeU9/cqM0mtRvKyGK8q4vzVi4vwPA+S+ukW+ZQdw85UPqdLLz4v
mlvtPB1vEIb1hiKQA7BJwR4YlPzivy2zLQSgBTeivEirZX4YG2PQ0Ktbsq8gH1T9gQzUQXBNV+KP
Y9rHNu90nh3zIQ6RksATyA5E2qgeRAfAkH6YeV3lT9Okjn7XOLpynM1O/eamw9jiyz4Y5s7abW1I
mxqkxC0iIr4m8SizbnQpBqMB6v39kYhci/1JXRA2q9HFfzdbhWDl99FWt+VcpVqZ6nJPIr91mvJM
pc2cFMljsjjmXj1qaxuS/qM8gcUi1lKrR3AE99aNHtUGXTRLQBZWXFT0UQM3n6uT19XxziW9dbXw
RWHG8LjzGK52QrQUaTErNG0BSCtPBhqRqm/a86zC5pyHOmhQwRsPvdbHX9Pccv+eZhNO6/2jsHWJ
QrGT1Wcg87Dsr3djlsSxYmcthbE8Vp+WurW+2Haxx1+9BSLwHUnjJIAXMhac9+thdL5eGnYupIcq
XrJzgv/pr6gdUcFX2PnI/trhH0WJTxLay3lxSLQ8/scJ3SahWYTRJRXCiDbKOE3Fi1IaoTignzvM
/qgYS++7bbH8rPtaFIFrFLXjp50SoipmW1Ps64pW1K9Jp2swyfOmzA+jK5p3I3PYG/RQqXVQOkIn
fRUQOk2dtYVkRk59YX8Y3LCGqqtmJyHUnfd24/zxrEueGE1bKE/yg/52fTRLg99OTVUlayzTR9DC
uhBihb6egoq+vzduBQok0hP3T74ZNbEbMjVqogQyLpm/F6ZpGTh1DXt3QR7lZ5Lqyieaq6njRyny
qw/whXrri6grmz1sRWPhJ5aNqcEyp9qLSxGs9VO17pPntmvHT93MUp7qCEfondx0o0giIwJAzrLt
Bk/henkWUMFzl1LoNcEMnJLZqo+uopeBvejdr7mK68Svi8q2dm7FrXgWZQSqebKHL+Ef1+PWTm43
SUyq3Rq5+ap0o3WgvxEXfkVZBJowotAw+8chC/6Psytrrhrntr9IVZ4tv9o+U0YSAgFeVNCALU8a
LMuyfv1d7qdOSJH6bvcr4ONB0t5rr4H2kMTbjRRlpqk4YIm/Fw7yxieCZjICVAPgbY+HfvlbwG83
PveFqmALEf/grY0OoaLgu8526987S9944FCHg7CHsxvCxdcUI0oAOYTU4ixlarqhvYkrO9vmiJYP
NpdDNH5Dlvnyzlt+4w5xUWDc2E9QAb4erCLiCd4u2oNCuyrYky9LdEmWIEC8t/l/jHr2BGUgATiu
Ad7vh8Z/1xvc3aKZ6rmaEzseqMQI1Q4uOsAb9T1c5a1Hua9qUJJBQPmD3Oopdek4oMuzEQwhwHsZ
qhmipVMmQRGW8Bq8zpP2vdrrrUe5P0J0C+ifIWl8eX9+pVkTIZQMPpAqrJKuM8fE5OAC8Nm8U2C+
eSkUePgPp8EfetBhDXhq+TRX7Ri1p6aY4pMp5FpPy/Qeve8tAgCmqtCnQA4DIcJrmjnngcDkH9DD
xLHSesiEK8x/2oOLNoTYDPCVTBeBgGkuXV0UmJAHaz+/0zr8a2n5qtQD6gH63b9mZeCLvny2SS4D
aWHCWu1+6+oo8FqfAFQ0n7yWOQz+e4p9UvZkaM50ttA2ukBKWY7GDBQ7Vt5c56HDrA9QX3ZZJ42y
XMPr69Pft/k3yh4kkqMQ/XeWD5T15a+0rRKwBYl0ReGkjHlO6w/xEn+adThcsSJt3gHo3/gKoJJD
oAmQPdQEr6mlIthAWsmAP4GdMyDRmwmoLFlzI6UP3jvA9gf86gXssjgYgewycETKv7w1FHuWxQ4o
g1SOZYd4y5caQ+4YRl9WTWc3IY69DBlDoHW8kVOHPOSxzEhKjv/zI4Zsbq8RoHpA6MarD0ECv8m5
A7wS2A2BxEi4r9uIb4e0WPS1mFTz+e/Xe/MZgy+3S3ACjCVebVoyQIPgPJryuFgyUMoQAQiYw1xZ
QAL/cz2CXqaIsW/BsQH7x6uiWbgtjEwWI8SoGYozQkWQ8xW2wXFU5r2A4z/var8ULrL7CwKrefWh
zgiHR3RzpqslmNwxhTq4DCxbjgN7Vwv255oA1A4SCKaOOElBVXv54Wwq7xMmmh1P9HAyT2x7wRC8
PfgsUiXGAury9xf2LxT68kvFA9xNRFE07UOe/d7/c8zAfDUXmJDh3gDmx9VkaSqOlqAVLy3WyH03
JaBfI962RwGTmuRa9EmB7ICENjMs5le0DvGKBI2S5dPYH+AUFV91I7M/OzpGR8a46WvtXHiDZ4ck
Qwk/5g8NHDzaw99v5I2NFyglDi/wqjHaR3/98kaYIFsW9ERXfZKsvwDgjxcBn7vLNEJzVubEmEPv
SHFSiPG9FJQFz4DbdfPOyn/r/e2pIrvWGZ/Ka/U4h6dTr9oemwzJogNpcnIM5iU9WRZFyLN/N3Dh
jfoPNhPA9UBqhOAHRdfL2y50G8dk39WQI57eTm4FmhCbjpzlgLDKoTu2WbLe9Nj5KtO4vDb4bsP0
XfujP0sI/AwY70Wgm+PeX+snkg3pqYvBERs3yYpwmXw5uaG1MKueUbkDeTz3SfcezP/Gw0a1CSo2
AEDMTV7bwkg0Rm6YU10VmkL1k4vthsV8vluLvl8g/bZwF/77V/YnVAWzRvArIaHFkvmjaFnzYBJs
T05TAwEXQAVbNawRbM0V5l6ckBQ5dWtQ5zZST3+/8l47v1qnuzcNQk0wOwlRFr58z4ADnVwlALit
dUklJ9HdUv++EcObl4GmCv+jrYApzMvLqGXuPXOFroJEwVaCZZu40HnbSsOifi4NjNHaA4G14aHZ
ALt2nHRP68jDOij69sFQO4ijZm179G1M39mr3nrd0OPucDlIpxjvvPxtZIZPZcSxtnwnoqc4gfxF
r3l/zBuwXOqQAeOr//7Q3/qqd4cniEPguIRsxZdXVCwLgJLhiiQw02Fsk6RqDc3vTdHDf47g+E6B
jr1z0bdu878XfdXSp0r4MQtajNuXPsNwolN1QVA5JBmL7i1z/7M7HJ7oXoZh1LmHj75u7INg7dam
R7JEthXbBeQyXSqmyQEhRb5ccrceAFomJ0Q/v5cA/sedYg4B+Q1QIGChqM1f3ank+ZZhwA8tDOH5
fE4S3cAEY4/AgLnfEPSnybvmvfiW/Qt+sZDQl6IgQhMHlSToX69wdebbbtgwPasWqKvHU7TE802q
WXg9ZSF7zxXuj+W0XwwSmN3dA9jrv4X6f07Xbe6NjIRAB9z46H5cXHQs1JQ//f0z/WNXwlUghoeB
z46g/znaCaBgQkEHgs1q2wcuMSAA1VICwc59iToCAkkgmPUstvckyX8SJXBp7INA8NCipjCje7lC
diNJIQggsk3T8PsSifYXqtpsgxEqqAEoxeI9cDrmPxHd7T/D86gpysbJ4o51Ot0OckBYJqjgTD/+
/ZH8sXL334UTAeAiaEt49i9/V07H0BEDTyvdmSKulGThMV8trxuLmk3PMgUUEiIl4e+XfeN9wxsZ
s0xoCNAGvq6m8p35XOxU82xk/fM00TYEVpi8S39+4/aAe+xDZyCnIKntK+s/3xWqT6XxMeA6LuhO
Q9LSvgyp43G1qo1+Am6Mpo6Qxf74+/298aXtE+EI+hvkmUFS+PK6PQwHIVPBdX2DIe00a3OkXCSl
aEN/KHxYIOuKJiUwyfco5n8+WZj2om0DSrFX4K8HxcqBAoWzB063Xb7choxsHxU38zv4zp87EopH
VPrg16Cg+KMaXtpuw42je5+7pqi62SZnpON9997Yc+uA8/79cf75GsEWw8cCEhd8rsHWf/k4kRBa
LHGCcT6HjnmoEKwzH/vINOcuTtkjS9foSpNO/q+N8M5RAxrybxQgvtNX5+goLTrTFHwuDz+2YyNG
V4sx5hXvnXxnPfy52eJS2JF2zhL64NfURpPYtOMUPJoFNt8/WuHYT9cN4X0H+Pf5//Esd/XFvxAk
aqWXz5KE7YpHjYFlChPt/NMYNU17yBqOZmUK+jUH8W/gJ+TxTO9FGr55kyhA91kK3OdfT/U2EisN
+BeLMVDsJLOkv6bjmJ9igLPvfDB/rj80huD7Yc2DYYiC/+VNwjUtJSQCsANVPz3JBKK/U6G9PcWx
or/yJhC03LY0v02mNntnIvxnh4XvBiK1/UMNMAJ4TYpCJYKMe4I112gd9eVIA9NjbrQoOPw30j/z
JFvHY+Otfkrp5H8XIKvAQHhYXPjx7+/6jc0AoOgOG6J22Lfal4+BsLZfHcMctR/nEbE4EJZW4TDR
+J3H/dZ14CcC+d/eZfwRy96EYJKCl41vKhn1dRMRddwi/p7181ubzn+vsv+K/2zmQPA7K+GbAyLW
0kOxi4RbOjPQwYWR5giPb/vr74/vTxH+znwHc+FfYBlTnfjlFQUAQDLBVLPCCDp6QgZm0tZsiPK7
CUP2rxZ78BUAmxCWuXSNL7AdMTdDEfPHkU3jVd7GENH9/Re9+QjgdoDkBrQ22BFf/SAYOfB+J3OI
fpg/Z0QMV1ufh18VHfOaIjL6Pcj7rTWLGmiHqsBvgvPIywumixm18QDGWE/4ecU0u2Zy6w+7rdI7
bcubl9pBR5BUsDv9MRkyuV8zCoqYgi7s6PNpuIBoYOouXNPz3x/jW9sDhp2QHQIXAwb9al1kI1k6
09AZQFU+5HVKu+WXadli4Cqd7HaxSEsONA+OEFt0p79f+43b/FfJiT0CTRo4uy+fqN8VFBM8PioL
t8rbZVPBQ7PmUI5COHP8+6XgrfvGygRuhVIAxSfas9fAZjIjE0NpcOZzRDbpa+J6iqBkhZktkmBi
8ahbgttssjbyJx0uyxMk8A4oNtXElEmb9/wYgkr7kfQZ+b5tjn0UmrGshDfBGNZbwNRaz1SFRYk0
zW07bWHa2JoPOQ9OcknlT6XjRB61Xsw/2TQ5V2qvs7acLZ8ftgDitIpnMvlJlet/hsZ14owsoGQo
1SzdB8TKLKIEkrYX6V08/IOaPvw8Ua0zzAgk/bLOuZ1Pmxfdlz1HV4BtnMwZlKusf+RJjLpVR8il
Qsz83HYl5MLB7dzZQp4BuUJUhZITLIwu8PqntTob7oYMQBTYpOjOUbUi2atAyDWr3cB1dkIuJ9xT
YiTVHtvCU35mBSvQ29MptzW8Lae22sQ2DwfMUSZfExFyd4RByHAu5LACVpOExuU4bqp50LYRX0CX
bb5Pelq+IIszFSBrjHKG7BPue3VifXqLKFrEZ0Lta++ADYWkJmxZXEWKyIXXrBtlUmKT6P6ZUtOS
W5q34SP4ZArhWzxnH0MtUWgusFiCI2U7gHw+B1PePVqEwHQHakHnK4d02p4hA2h5GUVm2fBHVPfZ
O29jdERwZk3hOwKkzLbz7eQJ0j18OOE3LWnI3K6u4r+KKW8QnQbtflMlrnfzvTSQA8IBDA5axwbG
WcAaCY/uCLJf+BUc3qY7nucMd9oW/VWTkjE9jhSff4UDKvkibNd+XyGE/QICYoEUczj7B5gHdNtp
xIEaH3iYYjYwuA4ucixp0AUPU4c5wYQ4wtskSLb10IhcwRySh24qm1YjYxWk2m08GRkjrWtq2LMd
fZiCagBznFqvYZcc80UUA4Q5k+xvYUsQgvQw2vZKhQGIa7iL8NiYtE2uSOIAcYMglPTlHI+tLKmF
Dcs5tXlAarPMEXJVgQVdkZbRX7BIQsqVbIEW4YGaYr1AVtIhFKcJ8u/JWqj0mDHIf8oBqUm0jEJY
Yz8ubuq3Ey8GRy/TloZdDbdKkZ5ixvCPEeK2qzXhKYFhRCceaKTEPTKRpSmHQM83HWvjx3XlAfzV
l3H9lmUY9VfRCibwCWlcQw9CnsnSq5AyFoOahBYT0fSg8R/9TH2IkJ50BouNU9zmkFs3XIIMdqrX
qLWnuMyRIPKYkobALzJojDgOm1YwO1kU+2fJ8q0/J4qZfwSLpmeXIqoBbPc1ATCGvGFx3Jot/N12
WXezBY5jK8paZcvE5Rp6+rxJ8nJSuvg4NwSfq9gUsDQ84/7s8C1CcJktwwNrJCytHVqCKwfH4PyE
xGB0kpOIpt9zh/kG6ODWwH8AgbN9SRY1X/J8iNNSo/CejgPgKOA17TAu53XIWV2Anp8c+pay6AJu
guj3RWH/AUwcL+UKvO6xQLQGra0e10uT0vWTtgSs2y3p2dfM4VOpJyS56ottXPsL7fb2NU1Upmo7
xitOyi11sPTHmw5qSQsyVgNdikeT2XU6RE3bNxfS+tXBEpPAxyiapGoOMV2DsI7TJfAl+BhJcO5j
DLkPRvdMlUJAFl2tG6y3DzqcCJI4feCRHsxkQ+s5EFNQ6qntwI4PxNLdte0Cr/eZL5utt34a7Zmz
zrHrYhKrvuIB1P5lmyMXsWqMs/YiKBmQDmVmIHqbg2PFmWxOqjJvA+K+tbxxwxM63ORnSNcWISOy
1eIWDIYIUHrvhfYPM37OeqDxBkAMvvNuvAlVnLsTUswbeo2HD4P6bAPznFSFGjpzv1EX82vmiWUH
BaM48TOLbTZ+adphwp64bYo0yMHOKDwfTlmqi/xHxpuZ/mjCzUQcsKvVG9w8YY+bP0d9CmvNck39
Qj6qJO2KXxvKRVnTfps0OQUtcyEp041hAFq6MJqhsiKS9nKDzlavW1CJoM/6Eyz05/Y7LJKDoTSx
p/4nCa1VKYJNMqnOrEnh033NaIE9qwp5YYIn45bQfQYtkcE6LBThegffRG5+9kvURs8k6ebhmuBU
iSt4MTbst46RKL8cJd0ZPCf0R1v3AOZstN46126JQl9QgGhdzmNIRFdrII7iFy98NE3wQzdi+Qin
cy6ue7eqHKM96pHfrUfTfIFrWxpIfD7B0tx1q5IJwv0aJ24aIPYg2CxjOsdPNILfLYD4ZLEgka6x
7B7JkM19cxBRH3c4r5RhVMKXAfTTj3huQVyDjhTN9xTzy4aUfoa7JexqfNIkW4X2MhX2eYghfDp0
wUQ3WTkA0o6XW0NXdjZZb9o7MxZW/hq5310i1xif/l2i1i09hlgbIOIE8L+F400AxKb7hZHJ3Oja
xojkvrTooJs6Ytl4ZyNnzFkjXk9gVJ9YeU0FHGabshjh1xNXmZKC3cMKUMJiMMz9ltBykmsBK5+u
TRbM6RIxmNvEb7K4bYc8b8ptXGYG4k+8wTCqRFppkT2NM8dLATeNrH1fGlcs8uT6onPnflyS6Cxo
OieXXrgUCvFAFN1RZqDHlcmwF7OCxMNU+XFZggZBA0XT/qS5t82dBMcxKn06woGuUXZLymBZ4Bo1
kxbzxSjetvt5t+GoPRtQmMohFgiHilaJFAs41I7HxYk4qdQKxyuFEFPDixpxgiPm4z0PAyisJ+R7
TEh22k9Jz9oa0WMwk0/DZbgHAxwmzX4Ju8+tAfO7Etak5BSD0XhfTFkTl5EgxVJbG5nnwIfGlgO0
gMjqCJr1ghkd7KQnnTvMrDiSZ2reZ/H9Nrj5C6b5q6+WhIS6RC/E3NUki2yrIWlZwPPgKuIHeF7A
2ijLzQD+GYvw54N1aH6MKSxWKlnYZjpvqR9uEDU6dnXspLg2JAzaWwYNwHbwlrX3FvseHhwotZ/S
nVrXlj7qM4oDC/O/ykxqwDQix9+txm5BcZB3OVhmtgWmWnUahnwwAEIMRTkF8xx8k/08YhxnCi1L
lIpUlQXLZXxEkp4tThQGGGm5zpOkdW4EdmYtFXyoVbjMCB4Ils08ydGs6sT56NcfKB2jpMSEb+h+
tWTtwBhBVMJ6YjPkYO6uWdu4P/rGr56UazGt6gudBhPkR4/47AhebyzVBzVn63BQYVOQH6HVwVep
od+PYHqvtkuw6pWWGfjXWFe84/khQFI9KTfIeUbMfWhkrqc57c4BS/l0ZZHbRssQ7mjLQxisQYD6
O91k3QRs8ocMHZ2+3ozb3Mk5FRkUtvky4lPvTFIjJw8BuuFYAJzNRuchogntCrPklPoL8p1aXxdi
SsOD5Rp1WYluWjd32IzD/i5as7Z/4GYKp/tNwB/o0MVCC+inqPsIwz42nMHUyy9cDa2sJOPSnxIO
kO2mwHs8JYNP8W0kqHoPMBN1/YPItjg+tFLRq7kj/lcuQXN0aq9Lp4FPd3066ucB0VxzmasAJYpy
GDiAqLuOWUljDjJq7uPhB1aN+ZFCgxGUkfIyu5HeyOUggjH7ndGlmQ9xtqrxKu5F/tvaZG7rBpvn
jdCweKubrAdte0SBO1ZhKgZeO1WMH1dsE4/JrAwEjqAO4pwe+cTukFcQ63Jeeji9wAM4amu4m0SP
TvJOlCiPxQc/4nS7zG2Ek1ZOnWdXOIc1nAzbCVWs0c3uPpZv+BE0bZW7LRAwdtvL3URKa2L7Eluq
ElVL1ITwCz7O36gc+wfs5dRjyD2Nn13fA9TDSmg/MpniH10ySDIrB0YvKjNLNn1YOw6LMNsgZvCQ
mQ2Xn+GYfIbkYM1LjJahtev7YppqPRO0Y/BmK6pZpQOk0I4FDy3v0g5lVYjMOkNncd04G4zPgOfm
74wpAdahDaW+wprMT2QB9ehr1g5Ni3n32HUlskPYZ2s7q0qQ7PxcF82ggxIFHv9mMmWORBWTLCML
xvuTz+job+ZEEl4BBTbmanCL/GHjwuMHQzQI0mvc0vVsEuwCYyeK5ahybYerjOf+0mu8rUfBaHsT
WuyMh01HPrzC0mTTBWiHGMtEIVPkZl28mk80wQjh2KsJUQ+k4JlC4WBsfDA5ku6/zNHaT1/CNcim
ElZsU/d5HUlWVMSLpCv7blKwKJnigoHipMz3hgzgd6Dz6XhSjesi88oVqO+AX0cocGEmEfmj7YaV
XrU67vtqlG2gv8BUc6Nlk3P2JcLeCs+NobGfks60X4Per8/UJ+qz2vLpbhul/47xVjdcKLYOV3KL
L7mOxtSOJyba6VPeGgYIlOPhTfD7Md/JksdrGWtQvNdM0c+qzQp7bsxc/KDM+PmUNswmj4XukvSg
tij5h5HQZXXRTSm9YBvHlppyVKra90N4k+ZC3LQZiqoSBwUFy1XJ4NGOaNjPsL8J47t21WY+r4g/
xyaTMzHdDrNf+vOayC78NPpF6g99iHr3RlruTt3oOgnCgCVXeJPun8QrK08JEev0YURhGt8kS7L8
bkHN1LUeIAkuE7p7kfVUzKJaRIcMPJOC+HLb8gGi8xB2ieE9iyjp4TCX0p9B4IqnAbly5gIwg0fl
2g1TcLsgOOqy8p6yOiUJtSc7xwylmEmH0xhPa3PmIuAfiB1Xd51NkVnPMw3ZsQUkY26mtUsvmQ1F
WjVr5IPrEU8HceO72x6s78PpguFr1l2aKY6f4kYNKC5i04NRr2n8HAYegWpGALgtiQGSuKt+BmAE
cxz1uDqIqCVU2WgqBAJNvywrUx2CafCNdjJg0UFFoXwEbzSeKpyZ5Fpppbt6zWOEJiQKFy5h56F/
RSNhqNqY4Qn40ANfUNqa5GvqXD9eIi3hVcQyHV9B4tHllUXvG39w80KPOsopO6V+jIZSa9+Zg0XI
4lraER9TjR0UmxvqP/dPmLR8qoWyJChpQ/kv0emtOSxZ5q74Ch83Vw5hEwM7RmSruxkEE7pMFgOo
KOY8xYEiukkcgw2UihOaPAPnSUp8u4oynJA4hPgdKu6ilPTujNwUIGkB7N6xmUCWpfds5eE68l16
vXVjHpQBsOrwoROz8keAXlF6tBitP8euiLZKdbDtPAZACpqrqJuMr8G9hREJi3j3a2KwxC9hGEjC
E5Z1FJ4sapTx7BI4wV6Sxm/8utvcnlgDPVZSDgZmyegBSUsrinekzipu89OyxRBQYtcJIa2Ac1J6
bNjSqgos/tDfwlzTmsNUiGj5bAjqxIPHzzmgZoV+vQGHQlRWxn0L/A2NDtZo0aQwMwuAncy4tCo5
yfOPTcimvORtM7ZlIxYgLbRtFORG/cRIFcEG/54TZNiXPeTa+j5pt/zcB0Ona+BW4Qds4sMXkBza
pIxcMv1oSTJe0SUCCZeMPOgvckWdCLPGdM3qrvfJYwfN1Df82j1Nokc+/akDRvEVFiDx04jVZ09D
pNRwgC9O+jwVG1dlHK/61iQ4nH6vJkg+weA6nA9g4nd3S2OpR0eSAfsBhLZ9g9AnQWKodVFbrV0U
8Bui8bDK1or1IkU8C1hjRuHD0vUBObcaEWw3KaYBSw2H5+x6gvqkr8XEC3kEny1+pCPRBXjHUafL
LCNMo+n79936tSA/gdJJ+dHTUM73eYJky4NakmY9JMlMh3rR4fwxxSbxy1tUqhVMxcb0Eg+z/RRo
uJwfJJjvxYHiuAmx+1N746BNxJePdXLqXTGQT2Lqlx8+yldRm6GN1TFM1mGXayX+3ig5DxcLpaMp
cX7Gn8cw9U1Nx6Vl53hL2IOPhMNyCghq5JUEqha2hYkSXEKh0mnnFqqC2LjGlYs3KsZrbfDaFubz
ezCagR3i8zFROSgQWeoN9MrzamFWU0YSdPmDm4JA10kP0QqqsWWCe0Mvtu8WhFtZdWxY+5LnggM2
HE37CGN61sOECwX0GQ7EwHH6dO4fjISo7Qi0Vj/ptAe1DGREoyvomDDf5K2mP9HbuEtO0D+WwBLk
aeQRsIfCDGL5YYpIzUcxB7G8ntJGk+8emYG/C80Nq+ahTW6YHuRPCmC4P3TbmnxaFsYvPmLNcEDJ
kPIyXVvkzFJAiL/jHuDZoV00zK+1mle4U0wM0/gSb79fHrWInD8aCJhs7bFTXBIU08MBysLkqWDC
YWDXkvlzEU/u0WU4eoYNOFGlGh0+ia21ydXo5PDgtpUFjxmKguVIghXDzQ1aAX3CxHO+H6BOGEps
rdM98WgeD4nS04ViCBhVzqOGvE3d6E8rTADRJ/hwGA9R25nnCNzn+QJ71uFODjObyrxJjT2FZB7O
1ImIX407gQRNTjoKgF2DQOmEMwLKaLaOPzeA6RsgZz1GlTUxyvmVrZBbjZk3rN4i6p4pwlqHsqd5
/IFkvEU/6GhwqxBDaQ55VLjvqE2HrgoMWrc6R40/VLA0cl9kwdIPcDbsxlPT58knTROAdTbLOo/s
h60ADCxo932xfH/VkU8PGXHT133s0VbST10CteDiH6ZkRAsHDwtY7/qAtbacfaM+QOKK1NJxzRcs
BDnmR7ombL2zmSoaUCm8Ofhuyea7hRJUTA1V/S3Kmo3XM+eRrV2erWFZADp/Eg3CzD73qh/xmBCL
NH8M0IB9hfEr9ZWMkb58Jze+3CQwhEmxGiAu77DlySQue+Rl/B4ExmynbdPyDoqxzGMagFiN+5hn
+OAANsuyi7q9mG5WJU7NNM8HlHKg20XxiODbCM7dHw0YZdN12nB2nnGifBR+im5EtMeXRXQRYAiP
BfMPpGgjSHIQ61Q64JkwHgqIjG6bhaQ/AA6m8oI+Pr31SmTNefUKMkuov+JvoMn3Pxh2LKDY0Ljd
bOHARYmCa/48xHwgmOGQ9TZbBcHSRzAHnIY3lcRVMlI+15Q1QQdlxYj1iaVarIec4F4AvLr8ZqNN
nhxCmI2D3Izc5PswTYFPbMUyKPAUZhqUQJwSUkYt9U9Sp6gs1LaBR8BIjHnMTFYGc/vEh1UTStmU
QD2weNBpAQNFzQnT3zxGHAvKBwwyLmm3yQAYqo+6M0Bq+xFnNAnrfgNd9ZC13vKbLJxx7jjUbeoO
COXW3VhRoP2B73AkL2PYtHGddtF2zzo/futUDqmMTRGjGlNEId4lc4fHBm86TqpemsHfujEen22K
CuzzMGbm+2B5mj4OcTwjVNCkS3hDkQh7tbmE28OKpBisKBbzBFjqlP0c+qIJSwzNRHvbymC9NfOM
Ocqsi+VL1PC8AwIJMz2kwPu81BCYXMsMcG09jq27E6yzy0dtDacHGEjoqUziRmJygziaq8b17fCp
2Ipo2V9rBr/+dRVf41yN7cWiEyaHGA7+T8o5iy8W8T7Fj1gDjEO+UtB8XteBPkOMih/NR/gGlvAU
dKxehFtEnbmYybMaXe6uB9pPDxs+0O0qlpJ9osi5S54mMeaqajGCdl8z2ekruA6CAOODeCTVqCMH
fM7qAtmS2PMN6iXcCnaUAVb8UI6Q4swAE5PzNJOY3A4cHITbHUr8nnVx5mARkaEssXKOfL1NgV7r
1aZ2OxDSxd/ixcykDEkxzSVzVvGjWjFNq30S68+AdApyNv2mf4QTxhl3Mh71z8wE3b0ZbAzlHqit
UWWiDcLOPnSrrHJeqAcM4qHUypu2uGxwDoue+pRjmBTGsNSqYW+RF88OU7T+DETZ2RvKs/njMGJq
9mNOlqWrZGgENvps3OoBXcCG/g8NeGm9y9LrqMB6OjcWkd833MtUAnaEsPCywaF7eJrbVvMSRYxq
MeDxgFNnNHhF1bc25niK+QYwO+vv1nRNpodiNeI30sMTpGKB4IXddGyIPhvMCeUZaaW4IZz7Mx4N
aGTpGfSTfKuETvl5IywRdQF3q32ExNg1Rj4p+gE+Fbew0Mk4+GZFByuEQqnfcYKOo46nGamvmV8y
v6tQxAOEOO5edYN2lYThIcMJKpF6kWFEBfQbm+pSN1RE5535Bf9/mS/8A0au8CvD0Jz9E6Bjh0nH
mBNMd02mfUWzUN9xRHXqsg25/47xL0aECA5NWQk3UlQq4JOiZt0NKK9FZkV8nmXfPWe0wM4xdr75
Zx4FGw/oufGHVxB7YYQLbZ4v5QL0/NiNlP302ah/JVyh2F77kKNOn9KHBG6P6k7BNGU5zjImB5ST
pD0qribzkNpVnkPUdx7o45CKsv0/js5jO04kCsNPxDnksAU6S2plS9pwLMsGCiiKVISnn69nO8FW
t6Dq3j8WbEx7sHdPHfgsgQ301awvjkYp/dyxf3cHvczGe1SPK2FDuousA1nenTpVZMQPcWUWy2MI
6yJ2o721KK3LbJ3JKtlYWUCTRpOCM4tzcBsGa/1w1qWDTIzkwnIa1pgBFqrFl2QLFvN5Kpbg99QV
lki2/58PiQmkTheE1XDg22xV5JPb0YfZb4UFkzHUf6SVEQfdGi3WzqIx/YMOB1Gm/JHiJe+MznqJ
JEUj8WwP9bCP+s4ZCBMKVhCeyYFGqOhh8/fQZa4A5jcxRszItLbYazMlz9BPpCLSJbb0+1CVrplW
eZuv9xmxm9fNWZHicDiZ/+QQ1Hc1Yu/pUJuC9rjKX/yd4Ei5QZFNV6NZ4TUvIsxWiepnW5BN5gBh
qWkM7yovVMbJUVYrdlQCSXXP6plPMfs+i7zT+FUKm7eoc1SF0M82qylcdWjrdqe5BACQcwNgjly5
373jVLC+oRzVrpB2x6Yy2aqJpVbLJ6kLA/fe4tQHZJ/5xvHauOUxKnMxnF34Tb4H6/bA1mrJUz9n
9Dp5qG/LxAlm8LGhzUgsAkchhYBMMemSrWb7LZkYRbTEVVtE9KlxQaEkcTZeekPi/NnV3aQeuqqE
j0RbUoQxi4n6ZH4Wa8yiXvuxFTCSpRI96rMs6bq9iDlgCzIGjz4HIridPSacpk83GczizvM61eyi
PAsBULwlv0SRUa13BiWQd+0w44jqRxsKz10KHPxD3k3tkWvKfGvtxvzr2SsVFcVNoQqS0zY0gddW
xfNmZEuV/J+vtRtyZ9hnupLyc5E1Q7yuPPNhGPMG/fsisdu6dm+Brxrr0Mchvu01DqiTOZEUArPg
zl7txmg2i5eqdGtrP04ZXBbjzXSByp6Lw2C50HablfNf5wM6nNOCiNdAXO+OKt5IgO5hOFf9nENG
DUnd5BP/INNw8c5GFOLaBKLcMzPPZOOadN3F7FnzKVorL0ig2arultmxPesKUX+a4wgKj3WBA+NU
kgn13sFPnudtXNukhavPGZmmud6vShpGXLNM3EotLPXWgKu8y23diFCbbxIFHfr1mGblQAQRLnLR
nQ0I6peOscl9Yxsc1KPrLF3wF9y9QCYQlJA3DYDQktZzYYHxoEVk6s3n9rua+kHhsx3wrOFnyU5Z
I0iOG9bKLU+OtQxrio6TsxrWPFv/+cbGf6hZgl5QatTM686wOTHiH5PVqIuifRkWXsB52qz2sa5V
9SLyrvzKJ3hkslraHMGCFekNZ6cUf+E0LAiGDS6u5DhfwmG/bmq0U7AChBDM48gW4ap8cj2jMbrI
tacYL6AEBIVU46Ep0q1S32wKjAJbGNR/WngzHS8lKNTOaiy9XdaqcnYr/e4ao4vdpR6id3Vi15iG
XZ3jLEjpIvTPtntTH+iCszxBfrFyw3nFAlOuPGkmdetu/bVdCYcAG6NnLm4VR1tXozk46qnlvA57
Xz6i5uncJ9Pm9/Tlq63ejhNneRgPpi78FxEqO8BpJqCwF9Jaigd4D846mGVAOHtw7QirL0FrcQ7M
xdvq1xKYpbFmkLfaeYc54upvRpH37/7Msf+rdsuaFfR253O/O2syRePwitQ/q3a3SKwi5WtWv7p5
Cqb7Upq2OIGywPo3/3+UzQxrl18ws85TXjqIDRa1iV+rWosurpoFz12kckHmblkKBxP2pk7Lwshz
k1pXYWJ3GdEuA8ErHy5QBk8W4pAmWaj9kHurcbmqAv7l7272vBlUPTRf/XYpf8y1EHmM6MT8bofA
Ly5Z39EzB3nnj3trVep17tfmb6jqftuR6iTmOzU1U0SvWdiRE+oUxPJuE8nAZ8sa8n+NMYRFQnY0
QY6YGc1ndiD05yN4d853z5Kl7RAllvCskft74EhPJEUn845IuPzPhDTqdURJP/MBhOWnodsBQ/au
a9hpH8l8/lLB0L5QVR8hUtqGvN7TT22jKyhKP21a4ulJEek6QolMq0c/sHXRSHmeuxXl3VAH9hKL
iqyt1MkHwPsOaPJuQwiAsmhdvH9doIn5JXq9e6PHrSecpA/Xl8ZXlhVz9zgw1xVxineb4khMg230
KSkFHs7uu34A4h+6xQh2ikTL+WvS0nQTLfrJvId+t7qdK4lu29lGVl/DQdoLSFXNLZYN06af/Nnw
/bTv17k7i8VgZOir3r33M2dad0RdjUW6LSIydxxvyoyL0KOLpoOu2bWh6rd0LJC43fDZ9U6Gg+Xv
9aotFytUp9adNITvw/Ot9buhkQcCEUx859WMAvApK4OIA3tS/iVjTnjJHBfBlxMhW9XgNBhOss6f
91HUB1fGkPYTwsvpH8KhEsfRtJf52Hb80YRj1NWD5baaDLNOqashq+Cfv9VMCRCuodzDw7vXntH3
E7Kg9WL8MQhsCAInKLRTSxDGXoEA4pS5IExGTqT138optjUWqENgR2e1VClTJtKXYYMCUc3glruu
k9okMZY0L8/MRQjhYbIyxehumEFNhfR7R9Et9zVNOiOTaA1Zs5Nek6MAg85/7jAbeck4O8NPtnKM
XcSIPCPNrNrSqbptkqyyYmKwzvLyOg1L07+WFXq/O4MGvtebqHSLQ3fdjj6o8vDJOjt8Q9U2zsNY
Z0uToprJvJ3B5Hq3tfCoiTUb2105LIsbo4eIvLgA35/uCIbqXwrPo0uMJ5kjaB09jj8qedVDu/lU
laK/WOtYz2vz5TeTV525z7zvOZvKh5UAnddo6HzSxlcPtTtyieqNfH+dJa4J4oqSyQwfwfjd8b7w
uXhi1RcRWX2Tr3+20gWSJ6En3461XVT3qylKVFJw+QAb/YAcIuzq8MyQ7hRpYcGApKufN6+zphB7
jyK6N6+i0Jw87JL9j1wXcW36zOCRlJz2yZjV1d4aaWSBQASJ/bXKZhxibdDljB4+Wx/aeZv7P167
LdfJdnR4YLjPrN2YjTpCw2hEX5uqPBZC8v5BlVAVWX8CB63grtJOe7h1ZeBPa5yC0W+OoiLhKJqH
i3DyZYQ9IOYu0X7pXJXhTb+5dueVzhinXXb2aLW/crFV6I8G8j2PMjKX/KyqaYDx7JrowVKT7yZr
FkItEwRW28c8GuUbu3cDJb2U+ZVDoAvSAo3vt1oD8enoHDD+Bo79cpuueBVZ6wRJDmbEZya7h4ex
qsJ9FtIzsQs2M3+rzaIlLXJEcoR6qM5yRHItB2q+DN0z1EcUZzPFwShJBwfwaUDVyvgQFh/1VNbD
rgoj9ZqVGYcCigHvEXEsQi6Lz/fUDF7kcVTkoomnvnOH+6kx8k8AVkp3zbJsCRaNFMesn1fD2XG3
ZU2WtiTVkcC85S+oHsZNIvu3OpkEBPeOSDTCY63Oj/rbLhKYz9VUtzZytcUqCE43moctqpyPCX+F
fdahNZ9Z2mzuNG4VfbDdzdmeKsCv3yJcFyNRU8BWwZqZ+/ty0sH7RmK0eFjKzc7ZYGv56a1GMO0W
n6+EM7bc2ErKoTV3wRqMAD9FLaajmKIWC23u5CewaCH30vLFxXdQHsOJ11yp9bqC8m9bbf82Fjcy
Dnld53ycqLPvBSCzwVM69yrditDh71lt+2MdnNo/oOufjzZLwG3d77vHcDbsYjd4Hk9miAjrk5Q4
YNE5dyTS8bp4Lvsgz5Numrw/jR+gOGqo5nuzGmm9lJWhDVRyPuE+c0S1bNIFjB57oxm9z0CP9Z+y
tPQ7GRm4z/2Wr5c5zdhAsESk48kLtn8aqcl0sP3OYGuTk3NXoxn8KFHxdfsZGidA3XGjnSHlJryM
dGcrBN5MbaV01ZogzsoZi6WqL2MWzDLpB1u8uZljrclMmoxx2Job5U/3j35q0EbBnWRB/Y6Cx21R
I1h8UXbpe1DG7BGPpTfmVLmW0fxbm4LThgSn8C4zUVju53UO5xisNv/MqslERWt4FmlTTt2ssSFg
3hkeiZVSeanEDoy0+WgQMiLNGq2aviG3JXFmuOXqHAFIB055a7BBDUX+lPFYIy4vDYCKoZchkhbX
l2RcT459LCbLlMfO8parD6UhkhGxTxCTnbKImKCZvr/FiQQ6zr0V0sV0AV4fgyoznpFLIcrIh1G8
aQ1HJ2PN1nomKaGS6KvmEtEzhm5WJkZFiCNDuQeirN01Hfsg6vgDc+R06B/aLW4REY9x0WdqD/jf
QxhGa+GyS+hcf0VkUP0Rbhb8RQ8UXJzeA0i2ZuZ6dDqlH6VhNBXjLncW2z4EfAevQVTa7g4R3HSa
SMsZH2jaqv7MnVGYD4gxPH0e2qWeroWlwif4zlYmSvf2o5jJIDvr1mq+JKJvJFeuSXdcY8zTAwWG
/hxXk1PeITIZOwrgG+MdhrBAd4xQPbGVz01hz0391Coj+J5Jzo3+IDZ0xr1Ade7CZ87iHsE84KOa
3Oin1SGwkoOybNdjKaX6w67aMgn16BrHatViQ7+6bvLsjdmyHJrBapq0R13o3kGGZI9TCP+/X3qp
gOGdPDP3yyAg942uq6gtcErgILbWFxP9a71nsfD3/VqYy/7WRYJDZFOhRrE2QSxWkG5yt4RIQZ51
Ny2f+dDq6+SHudpP2dRBEPh9l+EkNGHTK891QQK04fQECNreJZ+R/sXmELWE/decPu+zdKv+m1h3
7rm16YSRbsjaqnsnXGX37DXlvMSmYlhAuK8rK56qZUr9jiX3VoBTWrE/wmiT/o3uYo+9NoCJUV79
kIe3dk9EceaethQbH8Q0rpdcao56EiGQhvVtk/+UGKN9hm7gmQvPhbOTs+QshIBVNrrjjiuc8Pd6
JXXb675nO8RzlLVz7yY+hnVAn1BPBbdGV3Vv1mgD67Cowi7ON68BUvJubA5U1rXVMaPx+jmne7e6
691ykszUYr6gcVHvKyHql7XOHQvAquRYMzsskVBS67xYqevMobUzVBS49+E0m/IwWtMsj6otzTWV
I5MwSBNAcGzRisSFjXvu2HnIuDEYOxXCrNaqvlmKXMxFvTUPO6tE+4IUv6BnFaVlcfFqA06oCArB
kxA6y30jyXHbIUSTO7P025Z1N1T8KPXSf7rDit5H6aY9RbaCVeaJgA+f+W0MT4PKEWL2tavuI8Vt
EefGWvgxwtE+u4baKhEMZasbPRYRNTe7aqKX4D7Q7EIJ5R2RcxrrvJGMG36t02Lx2UYrxEt30M1t
e2CDnZ68yUWflrsYrmMrC+3+xLE1jKxqbfs3DAC2EN2PIwf5FoUy8VAzZXuPQiN0J7XZWqcJdILW
h5CTRNME9tqXdfUTBPBkO8rSeHmDbpg+DGB2h9OQhS9GhZmv+xapGY10SpBlVVm6frPLYi72TeWY
FjmLXK47o1AexHSnZ24amdMO7wsVvm8oJxjII78A/RAL0v4Z3QD7RIswt0SeC2SWTfD/RWhW6aqz
xktmb9VXUh7UssOdXvbJtk0rBIEeZX0vIY9UXEa2aNNqoxY23vjeF97ral1SyFe0GKPhGwfNqab3
A0U5xb7Y3JvGYJmzB3fRCnTaUEUWd+asfxFx3T/NbT+yNlJ0WiYK6b0HZYlRJvaaqlwSp5qa7TTz
NAPmNmv24fFXPjpOML40A11RO8kXAWMYaITGfR306uyAlNyDZE1kirq3hAWbq+Paz1sl9mGhAmL8
13LBgoP6sU/yxTRFevPxQ5tyan4HmAacna/GuSLI2Ras49NCX07YUjobl26LeDZyORQQGXYZK7ZG
FNWhwZmIm2nEi6HLoD9NmWfeSXsKgdYsnIwDukewA691/IsZYMLC2zCLZzrbBxi2QA6XpdIBLzUo
1XeVma2/B4Dm32UVl2oCODG+jMwdWeyMUXkFUPDCXbl4TnUNPDW9zNIxl1/CKXL7NFI9GX1L7S+n
enB6A7I+K8yfFaasf5A9kVgp6neXyHurqsdDZi/VwUasL/5a9FP5/0xlLm2MMICAVGEPFo3hYWc+
UokAUKe2wXvZeqdp3n3W5B44tuxvj/p2e2TU2gC9G3144Kd01iNOiOlcO03uH32nthHZBluzs0DE
lh0u3aaGeyKf8ZRjc1r4PD1sewZo95HnkrPFQFn/T+au+UPmIOIj8nn9a4aHCah9zXEwCqCm6DDN
wNrJRAbNCE1bT8jITeH+Aj2z+p0iTn2BhtXeTzQq7CTIJlFPWwiiP0elzK+s7yP/vq/1Nv2aueg+
uEa2KHV9YusS1By5gtRp/G+cMcC0/ez15YNmY813wurqNaHy2wj5tVTz0VXQRSiiispPZdeBe8hB
mS99Acd54IdBCcnCon7VSIKHFDTXHnY2bUxixyJQ/x2wK4p/hp/Jn0qi4DiIIXDGtKUw+NkrYdtE
v7H/O8Am3gjVXKzvJo81hcElFc5JFG3bVSDzXc+83Z16L5cAEVc861Z/AZN048GFIF9YUN2RKkKM
PeNbPeW2eB6VR6b+5Plo690tan5njWvdOf0MRFQFDK5pE5IMn+UzaLK1mtZ6QYJYb4nY6ul5DCRG
D+7O+SxdLQnnNxokkjCGvKt95HIiO1PN2dNPo/9Y+PWClN3Iw/vBacfw9sCMMD2mv4kqyZ0+Kj4a
seYiZoSkjQH2xiJfqOS3QRZUfimRFPanUQcdWvbBZyHIQskcSllWz5ismnVODReHShxOVr8ysTjM
FvwQ9uMCuzQedGkur7xcvT4KMQrzkHPxHWHKEFKN3WjfE3Nqrd8a+iDb8SUjFHVJp0brNE3qLqoI
NkmtgH3otGA1dFH8UGsbL+1ioxYT1rb9Hl1KCK82FVfZQcPSuXdqacJ9LbRt7W2iUn9m3Or3QE2I
sRcQoJ0nbkwPX68JaRzM/x/FQhdgze30bzTD7a3qkbLGVj+VLy55V3Nq1kN/NVZ3bQ/Sr4H/pDE3
pPF6ORids/Gi0+KNXiCli75dkspyPfktg6EDg7S67B8gS4W5xO50te8GHCNJVfKQMeFU+UdRm5Bo
zKxzlDRyA28RAbhzkrcIVs7zCk40NQMo7WIJE5pBgcuzF4qmPgq4LOexN+btiskCd9k8+uulZkfn
SjbHglt7MIsx3nBZM625DWbKEjTRf1g0Jg/cdhwIYWebzwgjljq1uJ2De6162Z1WGiyxlrk8kjv2
q+XKTCqqWJTgxizWuBHBfsk5RsMVOVOK/tZ0U5LbAjutxly/hoKR+WxVBYuSMxvZRXFfnkzHn36p
IYOTc2gdwccvGgRoY8hJsc8M2/w194xocSO66cXDlfeIEx78ROqs/jRGnb2aQMjgcOtYtUnX9fkP
2B7bVDUSQ/JmMhP8MR3QVaA7Jnko13p97LZV89BXmGMOoSlNP624m56AXTzg7Qn77iEMM+9tdYQ0
3iLhZIzDTRD+alu1fbTMjagstpKpS3sLoR2mJGDZ0CbSwt5qhoeaB7XeBTkWSPay2S/v8nxY4Yz4
mQAlKCw9g5J45t6dQnN6q70myE9mPea3309TYBkpFocBlskOUsRzKHHugvIFMDIrj6RKFJ/YY8wF
HE728IcelqU9Z4SUV9mY3gPdOSX6UaIKX5tKGh/8auSaIJNr3tobp5u0Th781dQk/2t7k/F+cpTj
peMW9vXPJEfh3U5Qe24hjZX51tuU8J3RNm/yBf7dyzl5xhDsRhBP9dPzZsLUZX7H+CsKi0GtMu2E
ODKNIGs1aIzXYVVdskA7yzPSW+c89aQ1EhyHsuAopTK6oz0AxDO9hpO7B0UoUYzPKIagUkUEI927
36Pp1NwzpGUR6VbM4yMBSLg8Bbb016E0zT/OkK/nIbcqQM0a7hyJ4LY8Yv1VT8jV8hZYg3yZJ7dw
u7eytY33qal7J5mYO67WYBrZUQ2GcY/GMxvfbInvLiWoVB/pvQfENhotnpkSnY5fX67tGIO3eQm7
NkCWG/EExTboE5EB3mIeg2YK2oNT5mt3cNdOL7tcTMhDQzV64jGip7T8dNqoj64AA4u+73uGy1Qt
/iEySPMYJ/vL3YT9Aq1jDszcw+odisy0y+OAsaG9kV32P0o1MjBUJcYn4LGqOCJqLK/VuuniEfAh
LOJy8+e/5PtzPBW41RcjJqavnPZuaQUtOJ0st2TIAm5oKXGHJcot3eCwLgBNR6/xArWrV8c9NCNl
6fsip0/j0yY6siAkS/RwzgLtGPgWUEA6rSEubxQOrIjpOrdFdarV1P3l6M5fN2c09M6qBVSVcgZ8
MoJ25n8GU/gF2fw6X9qArTdxy5mQt8nanN1sK69KuyYU4X4jAhI3xQJiX1d8rzSmcAN73tpoaN7G
wuhqZZZzwqle/kJDElaYLEO4QgagrHs1VkN+49mA/lEAowQDrJNyMIr0+DzLtm0vdd5ZpDSNFBoe
5gGv9jtp3fMIFQaGDXfflj5DvOcyKNcr8qDGpT0Fwd34Jwc9X1jZZYW+HNMy8LhtIE7EY4Akt7Ns
fpR+Ccs9xQTKQ3mtoxyszMSnxTg6fUAs1l8Ol4DFA8ZCjQhZ5HuvIxb3phAIXqEhiocFU04Ry7pz
20PoKcS32t8cqO9QuXcWk/k/Wwartd9C+IW4Iyjmz8B6X5wg56q/dumhSsy11t8cImpBY88Yuscm
1/4urTII8blw6MR43Ow+XjcMsWnNXoiTx5MZxLIbBV/YZBtyQcomtGCSmvY7CPBM9+CtQSIY+C5Z
PoZUovVu/4dRAA1ZO7teRMqFbOXJQSnxLCmp56Wsl8UDp6zaf3oyw093wvJAMBKkrp0vvPeR4XIz
qmFQ4aFfTSStuS+Xb2ht0R0Rz/kP+M/L9bqNSE+OLPMQjITObxMuytH8wXcGOIZPIT83Jl4ShJBW
XSdL4SzWDgMrpsxg9MOLBfpW7+stwmpIAgEaP9cK7b9qs4JfU6+mB3haIHIZSv028h43vOV+c8EM
g9hNTrikROPAWZhrVV7nwXHN/TrkLkdJ3qO0LxB3nw2PGyelLay/khCuvsPScv+tqqsu24ofALrM
bWH0MD3+o9jNeXXYS2FLqT0y9mUwUr5VaVBG25Fbk+qJ/G/0ijniG35AdlskE9sjb3X/B8Uj8f+D
hIk6VpbyjwwABCnI1sCNZAwSHSJpkSItOsf2PiPWqCkVuSftxJVRsR6dcbP1aa4reZaeWRZJbsjA
PcJ9t02SEzVIfERrbsOHRxuGdUJODu9OukGDeAnB3IAUhAc/ngO53LHlldHZYkUa7jUS5Kd2cRuf
JIKm5D4PmW13oUkkXyyEXu+d+QbBWGKOgnQeXJc/xAhk9VVu+FgOAOM85mFlGf0zmURum7iZiC6F
YdwAt8wXV48+xb8mIhKT/70MLmYR5l9sAtEWB3NW+yei2mR9UTVo9rNVdkZ5kltfbmmGoh+Bq5QW
EBE2l0AIVT321SysGJim/WqiCNrJlRIWcbZoINyNuaWLtMJt/oAJFLsia6WLWduflzs8lnDvAYOH
HSu7mZCkTgHBlEPVuEtqW0vlcWlSVpqoYdJ3djaUP3Y4uu1nUCzW7wVeSIrUbLpM7vAeFQ8h8FZ9
mNs1QtVHAUKUjBzUV8QYjv2H96nJLk3R2g+ckwWHc+vN413LgYChsebzWXc10JpzrgiiEicPTvA6
F6P+HaBG+jHZJZ9HshXd3bKJ4SMcylzvCneU87NE8J0W2G5x7Xe0LspwCqIzZZn50WybGdYz74td
aZMVnAYoqvO9k7lhcwJzlR2t2xGnLz9/vzBuzdXbFA3meK2rUlwCnp0V3qoDa8g0tReHCRCYwKi6
qhMLRT2ePALh3635JnxEiR69yRAfb+zPQfeV68K9cdCC0rHWpwYviWCRy9j1qvx3K6FkUE+AfdKn
AV2RcqksL63web9KgR0zNjjX+lMmMv3hMa8+5lbdMj249vzjWf38ugjKNxgyJ2cfYdH6En05NCni
MeNoyqH6HfYjC3nlyDGGzbLJUEe67KQFJLbeZ25ZtCnlzeYHiqf2t+GJ4cIT0XEjFiJ4blRpZheb
4oMLsSaLc8pD0rj3KGexRBITND2Thqy2FOMehhRFnkh2YXtCchM0EP7xCvEwxL3tTw57UOt9QspF
xdHisecKrILmHRhp0Hc58rx671M0qol7NOU/BnfPoaggsk1uKZvUedwOoXvs2YCw0Q1diyXEXnI7
EeKmVmtLYTV3pM/peV9FowODK+v2qYGFBBqyRIisf8m87V4KRmjmmcl3TrKzo5apxa6y/eoBVOzm
wLL3ZHaF7MVwEIjjsqZLKuy+tHZW44rLc7WN0zwzoOzmEXoqNsFHUBRQWEHQhJ5bti2SkvrLqG+C
cNvmtiFJegiQU2XYwNBniiulsnBZjlh6omhmTVNaQ0Pnnlzujbu2JvclJnKu/5rnoX7NBrk253qV
63WosumBORiy0nHtFdnk4HZ3GbpRLNZGNjCEO8Z0tXH62/iqPH0ZZBtt77j/t4fAHFXB6m+jnGaY
7QHcthAjOa/E8xIQhLQ3/I0sYL6VMCDihVPoLEJu+4M3NvW8N6AauWwR0okdOQbNlc5fXlquPveZ
XdmVx0yRakIGVyc/+joLLpvFcR8z2DbvnSOae03scpvmdTbu2cJCjGyAPCcGXRRMVduSpE97Wbj3
GMN9FtzWh7YOgm77Ua2LakJtXpeOZZY9EGgy5ndAhV4hkr4xIz5Wp9+NKvfOCpM33yoU2mGpV1fv
BkSEU9wClwLMl4Hd/NgzBQOXSWB407FRukv7qyZi5U/TOajHjNFabDztRN7P2vWWWLZOG+wZ6Rh+
BCECVUw2YQddVq3oEiHorXzX6My8tJZ/swph9BMI6g0HGcJN9ZhUC7JzPHC2C0o7kjQY92pZvTS4
wTAAM26Gfw6f+hZ3KJHGB2NFK3JVVeB/q1E5aPQZEPrd5i6R+YsbToXnheK9DeqcwzculrbHHrb4
BnoIT2xnv4KPkbEx69HYq46JMB3NjhNcoulMTLz9eRIhX8Q+zN2YLGWoH8DLI16sjrlu31f4VG8J
5otzQU5FuTjgQIfksBT9T+ZPY/6GcrQY9h7PUZaMbUe6UAi7hbm/mnqctxgIi8cps9UzMiKNH5Zd
MEzI6oj+uPMUVqegLfRPs6zF/RRqn1Af1XhXw/E8+3dFDhLq6AKlSqxgN6b0NrSzFBQVxsNer/5M
YsB8c5Gtuf/km1QBcKkbCiDUnobhqalwz/OXSWxjob+Uwy4sO/c5u1lhmbhNt9mxw7q4kwekGTiY
itZ8QlyBNE6beftw8x2dlgapB9BKA8LR9AX2pi4qu4HVWwblgbEJX4Pjry++Ih/1a81xgGkdhc3j
2rqFPBVZ0cu/swHqH2OhgNxv4amHI/rc4B49+wgz1tl4GyJgNWCgLOLNb5AOPsH+M9j09kTuj08g
z68+wD0SO6u3voKFu0/91C/fJSzop59tynlwKrERZsMGDDijZMMUENT/rDxf/5pwOFk8btPwUvED
3VAR2N+0KnAnsouV5sfQBpntxFS0hLyagk+rocxUE0GUjq2HaJ85CfqWuONEEJkBIwGSsbNyyoMK
RLvjHueQec433yrbA2dGX5w5Sm6NcIiY/Z2NjpBb03S2bzRFekspYA7Dc1UBQSau2y+XruH+2lV2
lXeEU9mt8+LXXdGfQ5lNv1uYD7xQBKq83xytJVEK5fLAici8FZRczvu+aICd+4FtnbQNdBY71FZF
81UYijN3MkUfncQwW0/FSuzi0eK9yeN8rfSDMUXrlEREL7BkeAOT/9D1k07Y67GOwgnMWDctwofR
+rfyr1UQORg3UeWNO0fSVUWUd44vjE+SAX/Zfn43Ivr6DCA0IAXKguRxdwyKKM3/4+xMluPGtXX9
KjvOuBgXJEiQPHHuHWSfkizJlmXZnjDciX3f8+nPx7qTSiojM1QVe1S1Q0gQwMLCWn+DVkq4juJo
eMxxDHjR0nGqPzeSHcIu5cSDCi3S9pkHfNS+2ApoOhTYqXnWkOl5odQzc/fLIH/0/JjZ0CZt71Dm
KDHRwaqsWLlZYz2hS4gGQR9GE7cCj3vwkBAPnLUbCefB1ZsKAvgA2rejbxDm9Z1pSwekhu43j9Kz
VbXT0ah4wYxS/eBzS+tgepPgwV7DW92JKh7UAYhtdKPjPpqvZW3pFM0oDiAM1YD2XU/YzNMA59nr
fHCTgedwlzv82VGp0bkt87G/y32/rG/60LPpoDnIxKwpIjmURqg8QIHl31Aiokef7+ABwBLq8J4K
11BAWlhcsZj6DRks0h3BaHDaxs73zE1cBwB028oHAkAplZS1QDYZrAB6afp2gA+0B21Rqq0GlY+k
gCqf2ECwNNLVlJmQyWVuiI9l7cHEJkTmW7ivgbZuWzAK67CeJgMekRNVh75XxJcoyf3oV8rbqkFz
B8vZVTf2xbdgnNz8ALbPVCvRlP7nUHX+cwcJnt6l5TbW1g+z6gelKr6XE8T1tzoRgu4QpBJ7BY+o
uqMtT1egqUaEuAw5BM4ebmH5K26RqUbMwxm9VRtm8D48mKLjrs27/uOEx6y3EhmIXTRP0vgJVZlJ
3yPPDiHNUyzDTeJ1Rp8Q18Qsb4z6XAIuSbNuHNjBxU2Y2EgQZGTz9Z5Xe/Q01oT3tQ+GreEPUEre
2lD5+12SIbqyckLE4DYycL2nNhWR/qDnqTqCBmjDNTo7/g4F5jg5jFnQhLeA7rjQapCs4sZF1DZf
0Tlr4Ge46AcCSlJ7upFVdacjsKavnarLP9e96X7WIVGbu4qDM5Pec23fFmHp79mec5RvtYoo3Rbx
jq5uC3poMOyXWqXADOtBA8DUmZxJtzXMfV+24DWS0EidfZfXrdr0UEp3c7sWngv007lCaVIKheAo
it3Q9M4nrcoBfYRm1iQbF6z+txHlLnuTgBX+BBKdbpMH4xgoOtaN1aotDCtFECUAwzxUFZwejU6J
C8gUWhbpV8hDbbBAEEIvGtBlm8GEQamX0apBju13x536POQTWgMAkIzyoWese32CP7FFPEPzGTep
DyOUKe2WEq1U6wEWeg80N7aOHgTVdpNkAQVTIkfvrmCv/R2DSyd8TCODwmdJd2ql02v0bvuxzcSu
TQw0EdDHkeaf2jade6dsqp52POo5YOaiutBXsJdtsQ49t/3I4nUJzYws/+niA/y1ANBj39jSi8RB
d8XokjYbRnYnh3ZSnDbL+A69y/7CDR/r2xbEJ6/dUHd/6pWmPyEOwOu3znvqHCnI3gri4m+3rCdj
nSIn095Mnq/7e4rY7p9CFUVw1KXwET6nCK+te9kW07bEgGi4Q3RChhsSKvLgNO+ql6nyzGBVaU4O
gVkLdAAsjkXOHoPB6I66ShuOj5ukw07mkAg2hU91f6ssVD3Q28N4l+6/p9lPKDVAvlA+6NvdRGmR
op41mEedEnBBI8ZEeM1CS/GmxfHbWqM3hs7BMNQDpn7CdAghABY/RuUQmfSjW+rcATDhW+lAbEcP
liO6iegYIdxnaMMPFFa8Z6m0LDzAJjN+0ixCmJP0rEeGszWM7UjtTV8rp65z+lwW5OG4i9GbC+DJ
cJeLDsMpq5s1qAEOk/DZ4L2zFRLA2asJvSu/sS1ys3WUcvVvcfuyZxW/AJ4m58rl0Y/+SPtMssUq
5Rg2ThtztPXomyhVPQBaKxBE8YMpfZQulpD7gSyYHU5dIP2ERmdOrXIyqSXEhIWvWgLm/AA8tkZP
MrUpKOI+koHDzgzlwTW2BYve63zqh6SiNXEkMcE5ndfUEN8A2hGzY3QXIz1qJYEDr9dBOAFSNu2/
KS25yQkW03RrJ20GVySdEuce6myT3VOAVt/skpbcZw0VGGc7UrdjQA1YF8IWUwE1SibRtFcwVKmV
taFf/nSBPd6kkLfGO2BuYtrLHt7wvnOqqnugn+o9tLmKf4qsqcNPgMDBLbIHR0qUMI15RZQSGxPR
dpb9XVLyj25gzIXRpk59MoqYBcwheBpAwco6b7SbwPDEl3jEvvMQt0P0WeQNEgddnvfQCGIfnpDj
hMktH6Z7dOs8D7dcP3n6M6rJeba1Fk7lvrXC8QN4cqTHR71SX4MYeOHA+ebY+lUdAIG1/eEhm9GV
VKCcTwJ5Kui+hox2JdX+npYLDYRPma8AX8AjiNu72JWDvRNamu0nwQsIjq4okaRgNW51vejKNXpo
rtp2kdk5uw4tVfD6Fmr90C6iNjv20qm+of5Z0KKQ9K8O2YAy5LavedgcIkQhtmPkNvmDazXZVyuc
4hcHyUDeQLo3fh6nKMrvjAE43Za0xjG2vgF+eeMPk+9tGmcEhRkgyMTZ8MFqUVnW6RTxEKS/PzgG
MMIUs+oA+aDpdkBAqN3nrh+ba75f3MHt9Qc2a15lnxIt6rVn4MW477oRXm13Np6Y3hb0ceDSMxM8
kvS+z5IDb7i4+lBrZf0oBll0267puxCUQhRYWx35y68xyKxwZ9du0+5prgSY27o8uIbCAOVBkyTl
Ipy0qNu2blncSZkXJjoy9pTsa28wOMUWKF7eHVra/mjcAfRVYaEBCAXddfYTcMZgxXvC4D056alE
/DFu8peBOwm4h6416QqCUEb3jJr8AMvKjFJkL+y2WAFplcMj+aBRrNGEpJDrxLl1Y0QAvI9dlffh
sWAtKBMAfS3uQIL2/XYCxfQhdjrfeuib2I0/9EM40IyO62EPfDT83WuaLTDtilg03ZiMI9UzxJ4M
lc0HvNas1yzoyuGe3q9d7eokrd2bQYMJSPOghwROa63xtzpynwhh1ab4ouVWSyVkUg3Xvz1S7EE3
J4I2qkIHtoKVzhw1DWsip8kEeoET3Ugqb4avP9SF6/folCnb2hbofBMSGrKunV5QM0KxCGG+SWr9
b9Aa1mucV/CvnTSCdizzfPwA7y34TRZSpDPtvdm4/QD+b47lG54+A13ZYPA/5VVEfRfwBhVBUQkZ
0WTLqj/olYU/eWTRQPLI9/Y2NYDgDrZYjfk26LMWV44maZ/CPudd1wTS+xiXev67b+Afo+QAsXAb
6zXWr0E6UdTQHR1NeJtqp4uWg4HMlkPQ4CKC3vAlSMvcufH8vP0yZdP0hIgG+gtk438gS+UEHxt/
Y0QYavcga9BbiPVM42cRl9YMZhhBBCp218daBtEBSy3/kWcTDSjVQJy/Sayad9KsOpavkQdDRsGs
dC1aOU2n28eiiavfbdlDkTQqaPXo0ZZwlxyqD+NBwEYovhQJIrS72SDshxUPTXuTcXb3sJW95nZo
sviVimItAJfhe2YB02iQH4WD8up2sKWo5IH05fz6JN6dk8pyiyhd7q4q6aV7N3J9bKJSCiE3QxQl
Ok2/yaBua8FUADVTxPdolfnJPSI1hOK8i8lylaTkuykTnozzI7bzbhxBY3ErjMnOt6Jy0ay1Mnh0
KxM5WfCZsNub+5yT9t2s3OZ3aefeHcI/AlRz34AHqYtSn3XkedmQ26t42k5OoH9EBxroU+UmxUfQ
EbS4a5b5UCMFRgOfN+J3Af493gDjRdgZ5Vjk1yev0OOtFkv1ymJV+jpDgzs4muFgUK0pkEFce1YS
W7dcda2/R4/IDPawKFkC/p/dwYmyhJvJknZ95wGJrmnLjx5bsM6cl4AcpTr4AhlrPcu0P5bw4ukw
ZW1o7IaonfKZTZN+BPFKLdbsteaHQCFIAtNoptc0RWbvA/ItldwFnWh+IWQf/OE9M9yHQBs/mn0O
7S9L9OJL7OjymaDn3odt2nx14Um2W19zHSjyqQlbqzdefBLJL9Y09f3KRweh4Zk2Rbibo4N9jEE1
gYgLhcl1Lsam3sS8M2C1Ow6o/6ZokWX2TM96SIDZa4TQqP3Fe5nuZdKH+o8QjOb3rpX2N1F0+EXo
EWJHPLZ96ykxWoBROR6+XFOx6m/Rx1JynVCYyMU3WmKpd8xz3+m3KWUvcx1BXq52VLm0p8kLp++G
qKpqg0G19Y0yOdscUyJeSgjPVo8jOgZIGCDYQusbONKD6VMIX5HEGKRKmR7eayV4zJXb+Hm/dTWV
UDmjF7Spq9BpaajTgQCuavR/zDFKHjH39UA5c4WhVOWZNcA5D8fltWX3Q3SHFqd4bjryAq1LPIxk
u4HSpXDos/WWnWlrz5WuuncmV0d1s7bENwXP4SPonSBYx8BRMSDNcJFHC8trD3REoPFnpea84KRq
6xuNHHBHMRMtojbpEBvB5GkIdhk3HrgBsHhr2FFVtIUTRh3TSpFi+wTcXsCVQ00E9lnR0rke5lZE
RpMXqkUCv6ifDL3ZB8AKZkWAOuHNFdIDXtUWvUGUwwCP3SBfaOwlBq7lQ21HCD4Az9GMfaIP+Ct5
FCAl6PBCpV9ahXQWmGbG/lipepbOTflFY1k1v/0QAR0ad71e3JBL5XdR3+gIbAx98WdUmrgzqNFQ
yqdB/kHGRtHunNEFWR1zYOUdZcIp2liycIm6khv7Xh+BTGynNNTSXZG0zgtvA2zZRIXc4orGEndp
OE5I+JVR1SAWQwbY71JnIu32pJNXc2/ZDzdWD6NhY0bG3ObVLO95VGPy2mRk6a+WTr63Q4lUb2/T
EoGbFSJ/aOR3JV3ElRlNudpm2Eb29BgonayC0LSe+6DI6Tc4BrX9qAyhkNMPKn6PakoH1Bnjut+E
kF27FWpkpYUPvaH+pGD8bquxFq8zsMhf6R1vAqIP1YdVi7rgzDkCso8k7Og+6anfxY+95rTBbVgX
CiIfJH6OYwXptczzCFpU5Tf7FNtXBEVNN+H9qU3Tz5CSDuJ3eaXvcl81JiUdxwQf2CCk/MEr0dFZ
4d5eJ4fetqhowUcT1cprNOspRC74d6PQREbCxe0fYrfy/LUlayKsF3J+d1YAVGGXVNZorUZZ5Peo
7dK/19BnQT92EC+qlvXPBhlyEDUGaejeUZ34E+FmlNxz2+b3kJmw7q49obdbrfIEQOkEgiIT8CPq
n6h03zh9E31G/oR+FJJ51XNhlhh0QgfqfqHQVearDoPGP5WZC2+D7ASNDBTPnMcmUQHZAdEWLbvS
jF5djiDqv0YX0XUye3XXkwDDUQpa+1eKhG2H3hTaOauEp6C9QoWJIJAlou9h3Ffw6VzarjdTSbrB
02sgM0CbR/1WNRDvOqoqb20kHrdHLiv7A+hzCC4gkdwXMOXBwahC1HiqtIeKHFkIcm9ZDyAhCJY3
AHYGx57bbAFoC12WcfYg0sL4lYMJKI4ugpEpGuW1+I2zhybXo59JKKOZaqK9AK1+bzpD2uxdw5u6
dVLR29yOOOmIPai78V45QwttZfD1YZPGVvEj8f3wmweQ8dlU7oDQ21BxmH7jZijSPdpPbb1SqfAF
YJu2/RjiF+EdoiqOwyNYB3JqQHbN0TFzHREp4OMvQxY6Lw7S+uQvXTcAe0k7VKb1qfsRppJsfWpq
0HuJyZMTQKT1eXJMm2ImslzQEC2sVujBNHHwoGm69ay5CVxgLTaT2c2TGneLgoECK5FWCjwxJac5
DcDfOX+ymomgWBQw7eh21l29U11mfWv9QkEvNyb5WU0ACnFM8MU2ok8NUgNtDYPes8nrlDMUWOiN
QrTYAEe2IV0W8ANXgoZouNVHmzKT2SF5u/JTQusmoAa27dFnaok2dOrXnQ3o+x4cSINeGU0glK0F
JAgjXDOWW25F28fJZx+lEQ+Z64HmI9hJt9uitwvvwFPxQDvOc8b0wIUc+hvKIWZykBI03bYwOvkT
7d8qPBQiAIwd2I28Q82+izctCH6iu4kfBJtNk1/1ylefPd62zlam+pQAUYLetpE2WI4NqB3SVBiM
+d2AXcqXFDzEzzavtIzWn2M+p/XYoZIB95ryhF/oX9GeTz45XTUyfVBeH1ykKCp8lG/jZLwphZpN
dCjCv2bE1hHEWx44iCl2BTV3JLDx1bCd4Tnt2uFrOQF215woBoJcT91tFQ7UmKUpQrRwwXc/J+Dw
jNsBDwJ4YeRYs6wANKs9nkzVo94ZbJAeSN3nsZA5doU5XwnMEPRlRBp78FRoi0PBUCA5tR0AI3Sl
GkwQn5Cf843vlqqpmfdYf90HRPFfpu4b405FiFN/0GCXUCseXScivKLwTjEwlc6jmQTQD1oIHOV2
MgJolVEwynHjA8E8cqO0CYKkOcjpWjOtT21qtdxkCZdTAYe0XYVGqcXkk6q6UV3oupsoC2ySFBRi
5NYemu77ZI/yix6MmbGp6cri0dWVDtvax9Buw5ceqR5nkGoksKP0drSEFBRZXK/5FvTQt+/IV8Yb
+MtGs6skNX2fkADFnvY9euDQefNHsJ88UWndBs8dXqEgvltfRhvaQQ6FeY+ax4YnVfxVQ++jXCNZ
Odq7gh7v1yyo1YD4jDbc/FXyMOE1RJfJTixuGZEj1NFVJSLmf5WB2/dlluBE48hU3FX4iPyUehBR
BU4FvZPOg5uANHcpf/kNpFNoaMDX0Cno/U+FRUcHV5eIcl+WotFAGUY0AF1adAG/UxpvnceyCrL2
A61sgxw+r3zvs94OYtoY4WQe4RqFKUybMshWf7m9lGNGbrcBWxPd0ldw0Q1nq8e7v/SCikVBgXAT
2J76Ta+uec5kFM4JFDAsATP55a9pgswoOgn7V9WGR1orACtqoFuphRSp2v0FebJxhe0l21wZgVwL
Ls8bEWPCc4jAMI9XbKHO+BkZs68af8UWCFXMnkP/cMbShY+4iyyaNZikEaUpC5DLbuibQR6G1k/u
JjB230cvHo8OhYPNf/3n//y///k1/Lf/J3/8/5ag/8na9DEPqXz93/86ZzFk0vsmmTdN4eoLr8Oe
nMYm1vH0gd0BdAlJWsp57u3lUc7ZJiGVZwJqBGHiOgsLQD8aKyyDeD1pBs1VVBhftbap7nlnDDeX
R5o9tE6MT4kToM5NIXn7WHzQ04/ZR4Gfo6mFpWylhbf91Bp7LtN+bWr4Qlip/FGpHoFzDDZua6v9
dXnweRqLwec11G0Tq1dFV/p08DLo/BgePt4RWRUdCxHiV4lUx672GxiCZhegwRMn28uDvvm2dP3o
/DGcAFBnuIsVnMaibwIL1NtUt8UXIRHGzopSe0AOP3yvpyITcy1TOhJ9H/zLFstIs2xo8DeAYFYU
9S6z3WwDVbXZDB6uSu+dlalTU9Et20SZUImFyZfpGV2BBj5ik7Z6qtwo+TDI8tVMu/T+/QPxljRx
odf5jGJhypboygLYhFoAOrn1aqAi8GAQVXf0wGFnXh7rjQEckzEdTCBdfPYcqLqn+wOGLYYrqWuu
bdRG0ZIejVUscxoWoIRXGGJ07z3c83juvFzEFQOu3Ol4UdH4CJ0xXgUaf4/mo7Y12yn9+O5Z4etp
uDQpBKUNc7FUaelP3OYOCSd2ZGsvj9wdhFGUcRuB+Ins1RVfxLcbHmltG26va9h0hJZHXNfgwaYC
DF4i2nptWIpmbok8kdk705d3Tw12pWGx322+oblYsG4uDaQhdhNTlqjnqGhpONiF+dogULgHrxq8
N07aJs7nYPkoD3DAjHnq/7gKNPwAuCBB0WmI8R4mPycjB0K15va+5sd45iuyLbCwQ6LJhB2zWDU0
DpqZuIDgDDqgBwxdOAFUZ9Zw19orBpPnh0KJdv6fy84/nZXhwUyBQzSfZbNcaUYojh4AwkqLzCsB
6swBk8QMYiFQW6L/Yr0KA5DhEDCVChwDDF0e2L0/RPvA6lFcm8ro/VGK8VxhKmW5fMpF7MXro086
l62Y4YK8H3rpb0w8w/ZNHb1e3olnv6HhSqRGHGFzYZ9+Q0j+eOfYEMPjirb81PretsoxqI8Gv/o3
k5LQKQWfUFlyMZRPSm/q4UCU6g108lAKOFoetAuEH+wrrpFvb2v8nZH1pK8GQBFP29NZASUHdOMh
KYwWTgaYuUc1Z+eTj9OQxy70ta8q4HqNodEFmcAl34yu5MH7Lz6tIxzX1B1HOkuD9pzHe1YN6DwY
nlbigQTbnGJldRBOH10JyH//rdMMAf6ywMRCCbq/hr5IT4SfNjkNMbnOpiz4qlV0cFbNgLVRAcrs
QQRJ/BhWlXlLc6y+wwxPPHDlTlta7c4RKI79Z4yL7g+w7MzhfQ82i+5+fIhCneKuBv3lyoU1n8xL
P3exPpoGTDVWjlzH9Cv8LKAD6w1YH2B0sUWuXazTsQnRGkYo5PKa/J13XhrZON0ZKKNAcekZuUa8
EcADynKp86AonK1LXXW37gwJoEjw6lWyuhNhGhzK1rvyK84dOoI/66XmwOXM//0f4RjykBlJ0D0w
/dCW9EI0xmvg/kdEwssrQ82H6s18EVDghAMDVmpx6Ci5RC3UPXPtNd8tMJp7mjIZbV10ZAtEhC5/
3XODydlYFKQH9AdjkfO4RdyYs/4tbcfM19e5bhZ3mh1Ve6sfEmrxJqyzK/PTz31Lh0oBGYmhbGPp
ZuzCsSaLwIMTAZcabV+8CEBge8XRJl0/jrh9AUYx1A65wP6x4Kagw4UnwJbSSPSsGa66HUF9lxv4
M2JXUizfX/4m89WwWABIxTryKQ61Pq6Q07XO5s+fI6EFKg5ipVOCtzdpvW0vj3LmK3AtuSS0XFCG
EItt7U0D3VdkD9b1KJDUNRFIsS1jBfd+3F0e6UxoJXzrXOwGX1yqxd5NetmBtiP3oztUHacg844F
3Z01ZZS5BaGyfVfrAVqQrnaHc0j1/qBKQk2sU9S8iaqLLZYOMD/DPrDWrpZrHxsl4FaIscjvoFwn
Xy9P9cx2trA4NnkpsLH05QMahCQc4JKxAArPLgASn1rqdKCppxJiGdZnV77tmVVU3IwsIQbdFt28
072CiQ5inhYlfUBr9U3Zx2j/FY1zVxmOe2Wo+U8ttiVDubpBWsPLeWnhjEtPjTGQx2Wc2LSAkjps
kSgNA0TAMVXb9qYwPuCMpV2JEGdn6BiOssDcWJY+n5Z/RD5AnFWEOhOKaJAudtQ5QZEUaKLD6sgP
7149OhPokXOGHRu50dOhlIaWPPRSktzJE09mWUT0DcAdH2BVxi44vK40rgSjs7NzFa9K7nzddhaz
s2SjEwPZMML3m3KrISr2AWUTK9qEUMvf/1zhK7KEylGGJAM+nV/Dwwk1OD4lyioKpBF5jo1f97Yq
gHde/pTn5kXkclzDxA7Wlot5xcho5+CPrTWEMwuDIdSHtQSP2hbw4ZUNcu6Cnk8AjwdKOnA9F9OC
qy9U2zItTJ5sf104eWcBE7DzA8L6GhrGAZLDSe9mPe+0sf9TVWV3xMunuplaneT8/TNX3GU0zwmq
lrUIN3WCK5Tdo5OJ6a59aGFA7Qa3fm57SLH/YiTXRQ8LfA+3xRyM/nEyeL1hUMovIFs0MBSAHobU
kQHuFUe8K9/43Nm35/cZrmr0fZ3FZVEPFRCtGjhFAdz3iB4jXTbcqzYVPZwbhKO1I9RE518cR94X
8G+J3NQo5On8fBudxxHhbBDFiQ/TFhhGGij922imh2JyvSsv3rNzpH1km6RY6FkuFi6H4+AYI7pN
Xpi3H+3QjNZ48EwHFDXiO1iCWE6gVfj+ZyKxW87QKp20Ti3mOCFBB74O6fYErKq+nUmj4AQb27h3
GfunFQbht8u75tw0Hdthb7JDFdHu9KuihGZ6AzoeazVa9fMwITRe5cBZIxxJv/SBk9y1vTb+vjzo
uXBAXRlFUZfnnGktwoGoMrs0e5QSoMIMm3zUxrVKNAgCdIv37x6Kuic1GaqCcxFo8UVx2Z6ZZvQO
oP/qm4Bq5R1l5XiXlF535UY8MyvK5NCchM2bkRzn9FO20JcgZdUoxbpC7GKQlfRCEoX8tfN6eVLz
X1rcvdD82JTkT1RjxGLRBuF5dVzo9VoCK7mvMK0e4HpmeHReHmfe42/GkTyCocoJprQIpY5dZnGE
tC14l8o9cFbyvRpqhe+4RHBqUvaz7MAsFFyHmCDY8c/Lw88Razm8LRTAEhpliqLQ6Qd1qqy1fFty
4oXVP9memD6B6kay1OmyXTlm2pWK65mzYON1SoWcGpd0lhG0BZtoBzEtRWfyYR6luf0nF7W/Dmnv
I2Ay21MCgfz07kkSs5F/kVIKwUPidJJIHyPaD1Z73bmI0+WoRDwoutM79CDRNOFFeWVN//5qi6/K
pcj+dKTFGbQXwdtN+pE2aY2wWhvHP60gtX/NIf6nsKF0wp2q0GfXgyGAwjRB+gDN5X9OqUCqzeWJ
v/3alq1cMgpJloWz+OK4QOZAvimkUCqUZnzENDF5pSWBAyoEhFukEix7NUKwMVeXh327qSybY8r8
oYUg2jCf4n9ckwp94dDBVAn/QhzH4myWMsFm8gif5Q+bMLwyy7PD6c7cY3J1l0vzdDgkC3WoS4Cc
Zg3Az+B4zGOVwIsftAFSdpAjM/fu+c1fFJ8vSPA6czwd0FGzKnHe19B/NNqSkUybp6k11TGyvB4D
zby5MsMz64ihG2Pa3COkrYuLUpZdmOKyBPXTTetDKAvU67F22GieFx+CQPOOk6YZD5dnOUee001M
TZ94zhOHVxzPq9NZUqDNaSNxVPH0AN1UDZgMxmQ8tl4Uv1VQlr+jpsY/AJLRlfPzNsrPIysyA97j
CvjV6cgmykJjVVpcmOiXbmk928dKOsYdOj/5lZbhmb1DBVeXVOUo5RIET4fSPCMqAtME4lCg2VgN
47SFWw3YeSqecg8n78vf9OzMWEHqSqDrTGtxq8SpHWhTCPQEinO2y8kggfl72g7pnOTKRzy3fDoF
Hle5tJ2EvdikkTHA8Uhn/ZgJAmBXaf7WRHcHhW/5hcavsUfQaLZJGLQrWd0cVE73DfkVQzouaSRf
dLFZ437EmSitGigg1Jc0XIp2IYWPK0fi7cLx/qB8zL4k1Lw5g52OJgnE72Zd1xGSOpACNojQFDuU
OlEcwhnmyufU552wnJY9P87oPBlkx4vjUIkCkeRGNjSdSvM+SnhBBlGGqZkpyxDXFq/ai6KGLKBE
eijLFKnS0G22TedLZD368oNAVO358nZ6u8YK/T6DUh6dZ26QxXYCee1DwWON6zRBHaIjyH7142bY
oxOkXpoGJuYhGmAXbsBxA7K8PPqZJXB5Z5L18Q+8jUWYd201wMstaezX03cf+WMaL5hMj1CaCIG7
y4O9zZOIQjptWs6NJY1l+3k2xUUQEXcKAbT7gCEXIjv21B+8FMtcCmv2MfdTxCTbpom2FlCE99eD
bQ4R4/MrFILsi/OUUCIVCDy1ayeOfvMgqj/g0O4hJBubHy9P9e0BYiQSMiik3N3M9zQmtSXWfLEF
3sYYMhjHZdDsQ9qdVzb0mVHIwHhgzqkBPYnF6pWai4y28PigkwvtF/OfG81AKvXyXN4GPHsuQc6z
gd7CdjmdS45mLUrSA/Kss5zXGMjuqPToq+ynaf8vRlJkeJKXHVWzRSbbIVoGe6XH2BUwMn6mvn2T
Ij6M3odMjpeHOrMXqZ3zCNFRqaazvlygwMGWRs3aMfg+1rAkWmtnDkb/QTeo169SWcef0xHeXm13
5Uvdq/dXklGfAzJkAFBQdDoX5x6BXuo7KTAqzAuzO9rh0zbv0aWMxWBuL8/13AL+DVpw/16+ZUMQ
DZiutVujR46nhCYVQyaD+x49onZ4rTMxf7bTCIs7LjOagSwCQenFjnQ8TKr0EbZlKSf5hN5d8VJo
yngxNPC9q65x3E2aZ/m7rytGBbnGg1KndrZcTOR6hiHxzW49AKW8xVip2Oi9a/2Lc4DBHXXAGU9A
I/f0HPQjxtDCRKIdxiG6oJNEq1VO1Rovv/cXqZgK70niB41VKoKnQ+kGjGVA1sCebCxLbERatzjh
WStfIsfy/s0x11JmEAEdcGtx5oyqxhSok9269OpxP7koYwc0indJN/y8PNK5aEUjjmtmhlfRnD6d
lGpk6k4JbhtlVbTHpuKFnDkg/S+Pcm6zc6FKC24tqpjWIloV0qP0F8G9LB1sQ1DlRwq6ssrD1OTd
lcvzzVBMgqyalzAmXyBMFlnShM5SrVq8XYXV2XvsUcZD2bfUGGAhbS/P6s25mofiyymKpGS65uLm
0jDyhleE3FGcpf4B+LOPBFETPOLJVn9zOxNKaoRjR35lhmeGVWS52AvRReCaWUZJWtnsgwIvTK4A
surmK7aJ+j5JY+MPkqtOjgiUVb73nPFg+Oegi81vIYWT+sEwoWWXQ04zMNhBlaPZjWHfHS5/1jMr
SCfPZYYSCI14A0UKeQIZaCasC4Q3b0Aso8xp4+cGANy8cs7e5HnzrIBO0q7lWwKYON39HuCSUA7x
bMyZDFizIe1qSgR4gC9o+6Iz1HfysPhpsOsrx+7NTbcYeLF10HQBVm8G07pp9H7HOxD1otCCqqlP
UXGD2nqwQckLBj7mw3c0ltMrB/LsHuIy4ODTQaEyfTpxRPampnKxOhEBJlSrUCBrufGDJLvzkAiI
oGiUKIOMSFxcueLPDywtdKfoopFxng5c2ToSrDht0eWLuy+ofpQ/DGyI9lBh7E0p7GkfYwL5/oM6
98ipBnL9AQRbfO2+0Fw98/J5toD415Ss6vSubbKs/zV1mfbYBXWkUcHNq1+Xt/Kb6AqsiFcw1VsK
KBJ43elsVT6Z5YgCzhr5BW2CTdKCisex2P78/nFIOiXppguYdNl747owSqeCP60oQ82OOmPl3QYB
vJUry3duQoRWKhccOQwYFxMKm8k2Ey8WsyYy5q05/gtT3V3rz56JAPY/R1kcyyBGox3hD7FGDqTZ
28pDxT1wZxUi+90lEVaIZJ0eCeRMGjSL6wIdqTLtAgPQjcqNb4E26h+N1qbbBZ5oc3mRzmx9m6QW
13o1956XODqMchw3SzyxRvENtT00K1EF78dj1Qnn4OOsu+oQZ7+yYGciHPmKUrQPdMQ31SKTEHZg
a5hs6UjMpdUvKi8/UESc7ntiwi0U/GxjTbO3nGsjKn95uucWUc0VLqoJ1PuXWwWzO79JY3ZJm6px
Dy0dI8YIlp+B1s6Vy+ncriRrB/ZGZUS9Acu69Hoq30IihAJ4vs9FXm5sigpXYuYcJU7SaLYKxUIg
fDbsRWfZObRNJD/LCRc34NUj6pF2eZz9bnflbHfZl6NxpaF27gPOFZEZ3GnzOl7EaHfAMg6bL2Nd
WVm6zYN23OH8Ne7hNV6rg54dyiaACNJ1i+fkaZwSJUwomk3GuoSUuCVaIkyIQRm6k/Y1iOzZr8jt
R12R0iCtitOh4hC0fmonxrrGE/MIicE8Frin3AwwFx96S/r7y9vw3KljyYiMBpka7a3T8XBOiJpG
MTUpqz8xdMVD2MCai3HI3TQYRmBePeVXxjw3R548f5fNqaksIQMFgHc/Gwj7o9uI9aSXcbQZyz7N
4NDjw4gIdXZ3eZZvOyNsTperDfQMwQW+7Ok0rVxhCDC6BObIbcNVEv4teT24+i5GPhnhOlTDiHPO
Lgws1OjgG+o7LxfQzC7/kHPxhnnzhAf2RZNmEU9jW8cnKgjBv0WO8ahhyCLAaKh+Tzmt/5XljQV1
CVn6rq7kNTjc27E5/wRYjPwo51NLOv0GhearoRs97LryqNy0pjnE6OStDHcHN6nelGbQb5u01raX
p/w2+jCspbOXzRmTtXzoQtinrjVf7Hirm1t7jLwPMdp3h8ujvD2i8wCgvXlJc1OI5eRiZxoxkhvA
0nrW/3J2Xj1yI9me/yqDfucsvQHu3Acm05STSlUqlaQXQlKX6L0Jkp9+f9TM7iqZRHJ1MWhgumWi
Ihhx4sQ5f0PgCTDTQu7lMJTV6x+PZOlEgflNTY62TCbwRadIN1gq7ERN3TvJFB6F7VRHZRLmxqQu
DyeN9Bm4a5uAMS5AZoEZGVLeREDzHWTVtbxAPVyWkKXKbf8AIFZCaqDZAipdnk76zoBCee/yGKUN
cr5NOgsyd2cA4oO7GZ30Cm/bGpu509DCvG0icMR/up5zOYnnPO9Eek3L9cz7JGnwn0ImK5w6uL5D
TWQoeHjcZ+BrNjbj5Rk4H2zeRr+1CMvOD4WYEURW3SJEbTdoRQSd5smTIbDqhbdvFYT4DFfvjXrP
SghSgX0hpgD2fE50FpG2kI3WCOh90nGPrQdsDPudFOqfc8nArahE9hRhUuxjByRMqxrHYyNT+40w
ePlpTS5MCFUzu4QAMO+332ZfRI4dtrIyemMtObeSGIPjmFr+KcmqCYWhcSuluzyUjEcfGhoLA1KB
OR8vRcIRCSBnxElHdR6oOA+YoYWaF+jdVrHh8sNaMkFGVVSTZzFEjPOhUJMZJrQyhGeUdY+qYd+0
L5GDZrvStUkHZXgwvmK8Ut8FuLFvbKrLZWVsPirIZp3KypJilY4KeqpDITwbq/AHAYPmlFOQRfdK
bY6hrHQbmfLlss55I41g0h8bDKN2PlcccwbJjCyBIWJF8HbiwUVOA6NTuf58/Wz+anmeJ3XWDHDl
6qS1Nve8zodKw9qhYh+MHtaxyDSKDDyRW+tYpQL107pPPZpZjyZKO+9B5Y5o/cc0R9xZIBqPAgx2
XZFm5kbv9PJCsVQCsEzSPF9lSxQg4lGdDIwYFRVfxnQQOZ9wp4l8/Hl97vNVvJg6PC5jTlQoAVzE
QXjiuG4pOuoKQYOCEFR3eQfop4qOCr6jYNM0AA4wpWwPuc5Wc7MR3bzrP8LKh6boMo9OsQ4xiHnT
/3ZedcdHOzax2dSGnNyTIrQnuTbkWwDz2sZDaHUo+mlQcIj5IH/Ph2pijSykUYSnTlKLF1oeKvou
bBoUny1NdBuPn5VgSLGYB5cGEm5+7y1mFvZ8CRnJEpSQhJTvOlWBL42mzq0GZXXXtwq8dW2MjrCE
7XfNVAePwaRs8T3XvjA0VjpENjBuGEHLOaMhqCrFgL+QotyPqoZPTETlLs8m9Apxg0XpUpW8NIXf
TxbTfbz+dVeH51wRPAz28/LBq6eNHyYEDk9REgMNSoWGctJDi7ZjY0AvEXw8IOsOlYcSm1jJ+mO8
tc03oLE8k4Lm1+HiG7Qm0I5uqAcv6LPye4lj4VHzO8MVXdVtHNmVCMnFw16GE0pVZElqCZTObtVJ
DMikJEhp4KB8EgMgb6RuIlRv1PZ4fWnXdjPAIzq3dDIVkqfzLxtjipnoFtur6p3ho8kAHgzH9i4u
oy0kx1o0mosjc7oE1mu5k9tOxjgyAuuYaKVa3IS5jdwSRmgYD1yf0xxqF/GIGgX3NpxXGLZLyquV
jn0ZFNxwRaXZd5ijGnu/QIao6NrpuTUQvUZuy9lfH3RlIbm453rMjKxQf6ETfotA6JxaIkgQ1DOD
UmAihleQV2qzSVDdIP61ERZ+IeKWc6THDtwIFsnMPzj/biPA4yyXRyybQR8LBb3z3MHwb8pl6zBV
vTLthR+1BbrL2fgdUQYDbXnkVhH8rWY5GkGFVLitHCMHmuBq8Q58djse6YkqwUF0SMlPaG187WQL
g1mk2/hG2MaY0wdJCSTfNeqgt/cotQ/tbaxGxQMTD1KUmdU/5oyyVzTyHdIjB6aDuig75WFRp5bR
IcqHKuazXIjbQCC3iIeWdZvqWCn88VeEDsdrE5CsQcFk/sq/fUWE/fomTVOdJ27nfLZbK7gvECj4
oqn9tJHmrmwYGPQ2jFHABNBHFkM1okJnKex0r9Iy+xmZmOyulY38ZA4IHV6f1cqBmBtZVGVMkpOL
bLZrQvhkHUPRCB/uSK5tT2mn8DZOadDBu1TvVcyPNua3EslILulzspK00PTFl9MmtbZ8JMm8LDfz
D5EV3WBjQRJWC5DxbbuFMVyb4+/DLQ5Ens5Pauoa3oTflXNq7QDBNXnCLNF1Gq6qng4pTjR6Ke+v
L+7ad0QiE80AXp+USBc5ZoR0KnKDFHnFOMhfEqo1nys5qF7SJJserw813zOLQ0+HhReCDqwKVM9i
jo2C6klAi86rxkneU0TEzLvTfmKyg4nXIKm7AgOYn1VDg+L6wCuLy8AW0E0+pgIp5/xYGDE6Wr3f
KF7SWujwCFX6CGrqZ9HJ/buhBVdpjkq+sa4r+8eh8EPFl747MW4xWWGXSCdbjNn7tc1FgUDJQwYI
MHYbFZemfLStw/VZrnxJaOLyDBih20KB9nyWDbJgTjchYCrQQvqiyG3zbtRjLHxp5W28L9cWdCZx
8zUJ4pS5zoeSUuhhGZIPyI62MuqgbS3s9oPV5hZ9kFZVd2pt24+ihC3053OE2qhpaDCRSRnzqv8W
4KKK0o9GEunVvo+FUItK6scqlWrk1Zys3khm1haUzUpBcc6WiQTng9WW2iYRzXUvz337VSvGAmOJ
CNMI047GjRxx7WwY83UIQh+wyBJxk2Df12IBo3iW49cNPnBKf9entoFaFw9RyjFzJKDppe5RBeg2
QPMrCaoD4Idcg+owoy8SRGLrFFe1jrWBUUr9zWilwcny0ZrfVWMATqxNVf0p8zXzY9Yb3c+8oT51
/buuTZ9K5YyipzPJD3K+1PiCWoZoKs0zkwyZ9rQx4uGoF6nxLU1q+cbAdHwfgvzzmpFH2sbga9On
XgPaaWaUXuAXNHXohsIUGmJhYZ7uR0sLKsQu1eo5cYDS6oWf3GEYYHo8V/s9VPgtvNfaRuN5iwLD
rCrEZXo++4Suey2hOgSiU8sRwm1lNyod/SQhz/E/CBIwhGf0PPnBRYIeKkkcWuiVe5kI0XMM7e6Y
4fF6k5U4nVz/pmsRkCEAPfGAJ7NcHB81yBVkzmLNw69eC3aC8slbLoAku3i7iLseu+Y/HxKpBc4P
NUZwyWjTnC9kYBQlWmH1RFwS/WMHZ3KPbyfmNfzX4Vvpo1t2fY6XgdBG1wp1iVknaZb4OR8QgfHa
RChw8lJFjT+D10DlypcUN5Gxc8rwS3SRYR42ou+vu+P8IoVsrNHFmcUeKI0sTsugynhAJ/2IAmgg
F97QD8qd0A3/m4BV/pz6Y3jfBg2K2GOZm6c2i8VDguPxcewd+e/rC3C5dckCSRvo6UN3u+ir9qic
IhIhUfnDDOCjDI34ew5e8KHMq/z1+lCXx5QscAYzcaXyKlqmD6pGbziu48nrUNveD5nq7EP8avdl
1hgfHb/L9rKIapfb1To12eDvrw9/uZ3nJJQIQYeVXGkJOw9gSpuUw1DFQEQxR7UhQSIvBtVAcqbW
1X3fO/XGh17ZXYo2Iycog4FCtxe3nQ1LusewcPSUmZbRp2a91zrJ2WPTMn3HA6k6Jqr14fo0LyMx
Cs5U6W1uWTLNZekYkzJl6CokCusmil7STH1sfLt4IhJKJ0WEaI7y+PdskuGNcLG2kwh+YIVBYfMG
XUw2yDDtdMJExnoV/aN2UIM7KQXbn7RJsHGxX2LtbZvMBWgFfj/spGVhtWm7OhUGBhcaoFAAtSJG
YT7BSNCu/eIdm0e4KRazXqyK4cZSgvEpIu/6iNwqXqhtmjyolRWcri/82semaUm1HhgWGcDiUOMu
FmNmQCiJJsgGmILagNExbgp2PvYWmCshNHyTOwa6b9cHXvvipFJUa+DLgaBWz2NYXGDmFQ9i8pqy
FPcYBqmfcGtNb+xGy/4eh1o+FAgeHJREFxv7e+1IEb5AiKu8jylxn4+sFOhj+RW6ydT723dDoxTM
VZFe0cVqb+sw8DciyNoW4xBzpgywuHS+zsfLAOoKK8KeEvpodxhQpd6R+mEUMdjFxsUwf61FiCZW
sZp03IlXy4pukWHEOztkIpE7tB9oUOgIzrfi5Y8/HfWa+U1FXYp8eHFmKkQAR7uJR9w7s6Ha4Vdo
3VQ5gjmKlJQHJDepIjVRi7soLA9pY9+sbFgyNdi/5Mg8rZY4YMq5Vd9QrfKmYCpxz6qqG6MU6rsO
a7I7yuWdOyhD8edRmHSCu30GK7F3Fp/QoOVvRFE+K6g2eLrqOpYb+EIf5N54sZNIPV5f4F94geV3
BK1L/oLsgcGte75lNNRs1QRzR49GabJD/DnZY1U5HiZhmB9KrSu+Kig/eyOeKftBxhVxX9eyecRD
M/kYdSW69ShK6jun4lG08aOt7Gba7URbqvi4sS8LkqRy9DGbdvTMwlIfE0eabqy+q56BvuXfA1zh
9vKInGoi6vBzyavxR4zlj4xopF4ccLyM9hP+AfctsegkJ7HY2B0rlX+KJ/St5lewTvV/Ec8ghJeT
pfWDJ4yiQVqnFCL1ImR2vjSyJlkHS8In9dZEJeOHAPsf7Iogl+/RZkaJYGOlVuIMJ1CRadzRlAVE
dP4Rs5jicFhQ/zd6XCpx10uCQ4fC893caZ/2qLlotyN2aycTj2QEz538RzeOZbQv0CrzKkvKH8DF
6sfIKrP7pBaY8HWJZGxs7ZX8hihIIoUm5dwsmH/997dtX1nwveTBi/1ioEQ/6dGdOhbZHXel8xVp
d+R1C9TeWcp8LF25Hf1P1xdq5UTP5AGaBaDtNSLy+U9gINaHY6TM4YoMrP0C7LJv8TXoX8zUpnnT
twhv73Hrs//8HoBxxZAzbRHgyuIeiNtK7enY49UndSV2ozU20W9hrUlQqFXgDxi9W5l688eTpT+u
6NCtQLFpy0ev4SuYY0VC9nAcqsuvgTSGp5iuZ3W08QqI3KDBLeoWp5vxjyuLVBMJ21ROCGIct/NV
BoSoY4uUUxmqk7LCB8fBqUVLqhQWsy9NJxzrtWIrWMxxcRHHQJnNSq706El7Fpc89E8VynSCfn1h
onqn+CLBYrAr75x+/K6BQTrEcvc4OEl/HNBZ2dEA7p6vL/hlvKI8AcGOex7UCXJ45/PWtXgSIZVa
D6SZ+kqxyIBNZyDg1ORoeV8fayX6gGuRSWNnFAbN3cWRDx3eO/LEYZlU0RR3GQEq97Q0tL7oXd3U
D9k0jvbB0etRxxcekuOu8dHgxrMmK7bo3Je5AGAQ6xehi/wWXczziYtIQ9oEMgbW7IQVt6mU8Dhh
mbNxei+j3Pkw86//Fj9aUcItsbXOA95mBziT2t1dU+JsgKdH882Je/1wfZHXBuTAUjkCN0BDbLGn
2tjsjCFLerzooEzaBY5BWJlCosIB0fWB22xkyGvrCGJ+/pwUFFCzO58gJpsKgISm97S+Dh6Kqck/
qsawdeVfhmFKFahlaEg3kSUqi2UEM+eIPOt6rASq5gAZMzFdBwuaRzpV9eNkOP5jlUjaQ1EGmWf2
sv54fVVXjgljk92QoBoz3uR8lpQ2Ql3EjB9mTe7hvYXTeNs0D+M0VvvrQ11m/lS9NCAfBCIypyX7
ATHrTp0g0XjYOiVYpJSx9BpnqnUbKArW3rTjcQLJVf+Nl0GyVXW7FO2ba26UhtAfol910Q6oJKwG
ArVlohHmFjscQfw7SzTJXS63ZoXwEYq1vywVP4d4Je98vew+tVX3Iwtb7WMTTek+KcMBgcHeuqdH
1D5dX5y1fQAZF8jszC+FbX7+HYpw0LEUynpa2V1JRRuRoSfJLMLjKJWahm+0baF31wskjGJNfkbU
3dhIPtf2O3kAKqkEMZ5Ji5/At3Pdrx1+AmHgwOqGfgZgN7abjerv2jGG4wn0H74pfPpFeEqw1utV
XOY8SZL7l6qQE5wmMWEdj840VYeetvHN9aVdnRiFM/MXR+Oyax81Ok4COQeZi/lVHlT/nWbySLk+
ytpBQiAEDSaCBgyfRbiAzp0XRUg8zNNW3reSb3lR1mMOVkh/jt+haAEqnooJWnM838/3ih+FRNvQ
QjCjt+NjIYTjmaEc7v3AKTdypbVZIRxEjYRSFIMuNkVXKEUaaU7ngShF6bXr2r0aqhibh+FWRWZt
Y1jE9VlkUaUAtVzAtq3t0iC+jxic3alyG3sYf+eYPcfm7HIh/hjoT1YA1mvGqQC+X96TNDbyssOP
yPMhEaH1ndXHeqgCT8HG7XB9b6xEPlUmyQZjwQOFJPD8gwGA0mLqab3XWjaSs/7k7IJcigGP9M1J
DRweCZIOXFMk/sahXnlRokxEyAOLNNefloLVoQq+iTZQ5+lS2LzkyWhFHqaclqtEAPNOVekoX5CZ
xgFbxkNt3IWCciqvUD2fDdYxpWI3d7iVcYOdghIyond9aVY22IxfpcJJVXfWLTlfmmK0y4ZmmvB0
nA6OU5V+KbEHQi/c3AiwK1HgbKBF3Gl8nvAiBE05gRsYPFREsCzRWqPZqPZdvmp4gsJtJG0AB0VH
4nxCHQbcopPYxuo0yUen72tevoq0r3WUBG05l99J6AluDLp2u8GlNOkM8J6CcrfYYSptgU5rMCrt
YjMsdpM0YgSsoRm6s0WufpfKTEbHQm41L+alKbB60fQPuVaWT2U1okhN5OgSsig/uIt5dh45McPr
9S+9tjCg6OeuGxFFXwrwJNgRmnqJckqsSObHFFPWvRZ10j5IHEor8WB5mGmbG1F5bdAZB0hXlfrN
hSInqvr4r1p+79ls5lMcFl9TYE77FnvSG8zD8Hv1oX9en+gcE88fP3QmuAUMwotCiF7sND9uJtg2
EpmGE+RfzKL/nCCQeYzKNr+X2t6/iRQLqayxLu4SP3m7PvhKt4bsmOMI/nH2QVmSa0tb+K1izvcr
lILGy5q6eBeNVuC4YzEax6ho013my+IwREopTnUKXEg0OWBXmuhbDKeVmD6/wejXAHmdMZnnhwGf
yzToU4VvnjXpDSF2eCcC9Vtr1eOtOVTN8frk1+Is2hxYv8wZHhCoxXAJzolShffENBntT5x+4C+3
WWnsDVHhy46DaXQXIBH3bjJKZ+M6WZuqTd2HljYNI7KU87EnTY4LLLVbT6lG5+iEMk7RBjonruPU
2b6uxEbnZJ7LcpehBcxlMl8tMH/Ox0uyMlScjvFITYd9muF5LJl1cUgMq9t4I6wtK2Rayr7A4Pk/
i3wjzqcxyTBT9SJLFdG+sQ186CiGYt/VNCceKu0bqs94mALTVl+vf9KVAzzzGGdQLyDFS58WNSiS
LGDsLpfMQye1swMZ9sEPNv+12ul53N4OZmXvrw+7coYB79D0JHjMFYTF1wyNKuVo1zBgg8jMT4ks
CyzLJGoIkS8NT4OlierYq5L2PIJlR1eh0bdeLCurDhqEIrA5N+WQ8T7/wCZmfvYk+Y0n2W1ycMb0
2Sp77K0ntTvIpVPeIL4feg2X98YpWtlZ4CJmiCtRHo2gRdHbj6zaEW3aelIc2V/xptWP6aiWNKny
LSlDdXWS0GRJAVAUhvZ0Pslcnmx/kvHdEYNlfK8xML6lM6Ue6z7tb6a2C70wMMOdpUT5pw5LRBMy
BDCNSdbxQEpsvw9c6Aniph8GzcsD4IgE1hx1Z5Dnzeeq1EI8k3LzvfCnSENwfeq/ZrC5Bes5idsu
jaodYcKwXYpSuO7FZnUKx2jLW2N1lugmzsU/WKxLXKZth1jaNqLFj0oqPkqDuE1RZRuhmKq1S299
lPCtHKYHaq7VxuNnJSyBXuLpQ2gCurzcyCruhmFtNa3XYlf1hcj5XGlF0AB+BZ1ghOrL9XOzkmVR
AZu5HXO8v5Ac6arYDskjW89sSl7R8BU71c3yLf2UtS0KgIh5wWNDLW2xRa2q8fs8lFpPrjoMNvIk
izCQK5vxtrRx97w+p7VYAKR2vsVQ+KRLfb5HcX2NjbSfeNlJ+vhS23qdf5haH0p5JxrtQVCPGrE8
anu8LXld70WCRd/1H2GFMAPuAiEFOpcIjFPUPP8ZJLwW+l5T4FcqRjUg7I9yLHoRZePfm1MO3qUO
tPoTKiF69mCFozpbgvcBiiGt8iMpx+RNiTLx4/oPtRKayXFpB5G4g3VcBqiwcdIq1XAxBmop7rMY
++q+NdpDFuTjPqobNXRR09kSLlsZFT7xjF5yyK3oR52vRKgmDt6TUuX1ZWO+OnDM8BysfP1ZLlV9
dGmaOHdJ2BV/Pln6xkBWKWBp3LmL67a26x7cKrrYfWzLzS6BLXSfFDRwdg5OKHu0pYFqcFNtHN+1
2c5ygMCeKQ9yJZ3PVpMjJTT9Cb/y3HBejUodeEjofgwtoA7Kg9zm3cEcgmFj2F9lx0V2AeqEHGru
tWLTuHjFyLlSJ7YqgcpPOFsPmtLgSd9rTvp9pIb+FDu1lrgpNO9TN+q56SoJHQXPF3GlgnQPMZq1
kcb1FFS/UWWEtoCGWYs1mTsVUvB2fR+uBINfb8e5+c2nWWZCipGEonQEQld1ruJArKdOND6aGsoc
GbaNXb0VENYGJIzTZuRhTWhd3Mwg2EqK6ihryVYJ1p80Or2r0zK6zVoEEXbXZ7eyAzhc1CnmLcCW
X+yAbrAbO+S693w/Nl6b2nwpyil7sHEU9oaqLw9RFWxlACuXBjp3ZHq/qt9s+PNdN9Ko1JPSqryx
kLCHidPGwk9cTtGfNSvxWjnif1AGh5IMjXx+KMylgPMRcUfWp7bNagpZoUjgT8RTewrtgSZuEjno
pU2KFD5YgS6yWzFVuhS7ea2q366v9cqHheWNQDZ97jmnXqx1RPfBz+qq8pQMgPFo1ZorBRZxLMTQ
7nB9rLU1Ro6HJjj6J6R4i03kpBQEOM6VF8Z1/xQo6fiSyH3mMrR9zKcy3KjkrewjqJP4RKC4RBqw
VKG1dEodYFB4EaZK9QG5P5xCBzkOB+Qt2/h9VfpkeHbfb5FvVjKCWbEGoiGJNDpki9tTS5XYUBta
YxHom32IJoSn2DyOr6/mypdDWpLyNb0FDTnTRXiOZCeynKRsvDTpCijm+ngb4/q+C52k+vOFpPNF
E4Gcah5zMaGpGNus17rWc3KjqtwgAdiVFIH9xAq8wSmyDjAcgv0fz8/B2hGaFv1FVM8W8wMwLReq
jRKzn9fTYz/icotUqAQWUIk3Yv/KxkQiZFbK+vfVvhjKThLk/KuSFK5rw58iy+q9EsvyPRQg6ykv
1C0y8Np4dBt43s1ZBJXz86PfpXldI3ndetWgW+2eizWeTqyxc0dKpT4PTWdsxbdLQhjNB8hnEI9h
S9EiXcwRYmSU9mNPkU5NkTsQFiIPB0EdPIvdqFeK2KsaWXtRImtKbpSeou4hGKv2GPQyiaZeyb6G
WFdhqN9rY7DqYyAb8ZvtG/V4yNCwJB8QdZx9mDiPs2CE5j8GTR78HbZlix2c5BTgNyf7NS3sLNs5
fq4GRzulEbiRNl6ceU4CNzhIInDmVJ8XUZWn29AZUc00wb18iLmivEGrZTct9ekUG/0P1uHl+ka9
HBJCPmWJWd0NLspSESWcQEAmeWF4VdzY/R2gJJ5veop3vUuNoJ4OUkKac9sB5dnKDC8iDd1Tei88
XblBaKQtoncT43I3joHhNTEaE/tgdrqPfDbAn57FeRwCKe8BGu14YJxv2Mb28VCosKFB2USM7oiU
+E5IqXY/Dnb2/fpyXhwOxoLxAiJxJvM6S3EVdDpyq0Of3Ys13z/aWml9rmvtsZNCf19kHdfgH483
Z5pggHkvypRqz+emWlmNqSVrSEEpkzq3Mn3nZxhGPebbKVv42dFydA+uD3rxPJ4xuLT26T6DkL2o
dGBUXSuYQzGoHKCNLseNN5Vx5tV11HkjcJ2dgdfQezXQthxi5i1xluYyMkyUmY/GhkM5+Hy6BQ7D
XRPFpteElfTSBwDVTjHSGTs1KDfNKH+lasvR+JbImZJasT8Xi9uoXSrjBw/txEGX1W3aUL+vMCgX
LllH/EG2ITm6vhqoPM8rFZlrI4yl90ph2E+YyWQ/1SpD+oARM82DIzPNIM+8C2+SuCbtdbAOe5CT
UEGmwg+H2y6GNOWqrQxc0vLbInZlCSG+Hd8v/moWyfjl+le8rDzT8JBN4D7UzWZo2eKNqocGCRse
aV4ZRPI9VAFVuM5gZAU/Zh3XrhjsztjztCvvOqNGK9MajTp2pSGyWnxJNCs7Xf+JLqtL8080U+Gp
ZvFUXTbV5UYPa8qTBbJheiT2fNSkOURaMEl7VBhVGh7TxJskb0AmuPjDp2867x3kIQPs83ZTLJvN
rsarvXZlMPC5ayLKXXjTIOvyIYKGkOyiJo4f80pO0UzXzPEL9W6jdFvU6pN9gcnJx1G1UMFKEx13
DAya25toEk6EzYChQO6BqP/j+pwvdzTCHUiow19FkoVK9PmOHtMKxtWYlx7sP3M3Fmp6qrMWvMMk
tjpdl7EJBhLtHJ5CtPIvOKtVDS8kQJHEU+26+xL2ugmBy1Qw5kHbz5V5DG7EidUdRpeLN8KcKiDI
cj45POmCbEbBemobiz03PBjZtE72JEZwOvu89qTKlt0wnoz9BIDjlI++vwutIvo34Ot/nXnNN7+8
538U5VhH6L0v/vW/35dv+XNbv721D9/K/5r/6P/9red/8L8foh910RQ/2+XvOvtD/P3/Gd/71n47
+5d93kbt+KF7q8enNwyn218DBG/F/Dv/f3/xH2+//paPY/n2r79+FF3ezn9bEBX5X//5pZu///UX
i/bbhpv//v/84rtvGX/usUi/5X9f/IG3b037r79U/Z8zxAZcP3wvba6U/PUP8Tb/isKvoCpL8KMH
NPOqCX15Ubfhv/4y9H/a/M5fgAauVV7Uf/2jQVyAX9Kdf+IyBSoDIzQe2/ymv/7PxPk5xgA18sW/
/yPvsscCFn/DmHNl6P+FXyDjc28U8DKSFDMud4nQQOVUqWUyOCwkymnaI7ovt4dYCXLfzQPJstzM
aurULRPTeZyq0NxrSaINR7WDXvpHz5VfP8p83wFVpncztxnONzLyl6JqePTvurQe9wFiSfuurp9G
O9iS3TqPB5cjLVLApgikMg9Q2swdpTlWck/BWQ3Dpxhbyd1vO+E/C/77As+hZbG+KPri0U7Dj4x4
2XlMLWVMmkyRdwGsm+PUN2I3YMfqOZjN7rHM6KCONcASyR/vJNvxN+6ftZn+PvxiTSe9AyhCwZnz
HkbvNTSMvCzo+idLa4eNQHQe+f69qDTeUIcEfMOrYHGRF0NT+0bBTnKkxL6HilYQ9exEUqEIOAry
aU1YS4frq3ueWP97TOqsc9WJxxlK6OdbxkDZXTdCphfzQAtdqZK40CQp3DVFI72TEll1aWVPG1fo
Ly+e5UclESQpnFt/9FbPhx0DXLOSDmVBZMOKV1vpuvsghMC7b3ph+odCG/AUrq0ckrSBFq6HuFAq
39Rjbfdf4d1n5skIeJ/sM9msKw/pU7IWo8jt3OOSCOUHnMASJEZGfI0eLV4o1samXNsVs+wrRVso
k7+i2+8wVVheRQ9kS9lZeqKOLiZ9yQkcphhcjYtkYwuiZHd5BvBuZanY4jM5fvGVxklHQBRxnF2B
3F3vNqgDOcSVKPpQ2HlIm6kLS9/r9VRKd3TCrXuLmm7vtqVRUlybfNNyA6lATLEcGjIGhRfjvSLp
puUJq7UqEMy51p56UO25V9Wtjtb51A4faUIqisuaFy/9YA3ZyxTpUbhzgi6LdjFQC9uldtb3J98v
q58qPE2a04qdP+YhjCHPUHLqy54Vwe0ZNVsiYSyh7J0k1AQKOm6UGT25i/LosS4stDzLyhaIDNSV
ku6kPJm+5lAI0kMW66rxUNsdYAKrDaTn2uj1711mhOXB1/KJl1niRyYm2EJ4sl9GdDAmyf6hBHKe
86pWajwmsCt+Umb6aG11Bhh1hdTc5Z+2Q5Y7bLu9qgpwG0OnJJ9buXIeOy3zWwyd9PKFt55sPYi+
Lz4YSWVkx7HoCuJ6OlkvTosAy453v/reqpvqC8tkBIiJqd3fFN6t8dDpQYQz/OSnvttYgfEm9BAp
GqH0PpzLNG1+mPpovUZZZ36mTjMoblHG5m1ptNOPRo2R88W5U/tsJPn0ro5F8EaGKT70BcR+DN/9
5Gui2YXt1fk02W4TANBpk0ENMYEojU8jcNTC7QtzfI7rvOh25VTIz9hgBcGe92b/bCel/TRZPQuV
9uoo3CG2Wx11h3Q6lUaR5ij8Zl3nCnl+akPTam0qpFblIN9jBYXLolg/zHzw4+OUSNHPNp7JJrS0
EQDzKyz5RJo4ACdG2erfG0Gj3lZxJEo34wp44qa00r2pRqrVuYXl6NOnAYnR/mhKg27ehpSL9dvI
7lW/cadM9PERtnT8kvu1au3sAEirm8ci6V2UF+uXBlNtzbWA/ZSnWabSuNERKy4OVt+YoavTr2xd
P4qNTnPzgu5sSOe9idR34KQnii9KE/iuXpMj7uusGj4Espyja8sFU7klgUzbKWgHQIUbivSHFibR
sAdZzPOnDlHwcZ2xb7+WIuqqgyRJEzqpvWWMp7GZDI6KbsUUaFqrfdG4wNBLRy1M201tj3gZ1mCJ
tSfBab7hBRko9xWICVeUSa67/RSLFEM+VXqHGZ1vnNSwEjns1cCEDT2VtenlaqkiyNp303CwESAz
vUrz2QoAYkF3uDEA7fzOEIYRvxQVSZTbSj0qNLk5Vc5xhFE9PvjUqaQHtQbX/zrYGlCIvKyM6oCp
6jC8+U0YDzeBCPmfa1nC7Ha8Pob0O9prNqQwkaJcpAM2/9SYfti/V1s1Cd/TPTeQeuGg3OnBGDaU
TIJO/lACmH415Na33ckci/ooyYGEqUiU5+GuYLNauxZ6dLhD9bNu37EFnFe5HEvzRh8lHwq8VNbx
TlV8Z7ppQuyPd50zRU+T6Q+pp1mh/pwraqi7AEo0BNFKR37o1UYKXDi5tIzaaGxit6gcqTuZQWqM
+16RiSAEzcJQXg2Iw48WaujfFaOb+s9+VvKIRF7Y96uvhWnWU7srRIfc8EOo9hUPalWpjezO1/zK
OhVmZPbWru9bMy/woqzUUnFpeVn6+yzBX8HwHLlJg3RfBxHV+xtfymS0o0CCfEw7o+OpPUwWN2Bu
6KWrhSZWOWqXZNlR6CWbsFPp8nt+HHT2TuDp9bFCCyc8ZbEylG4q23276/jLNFe3huR1NOTJd5UR
1+Gd1HameaC4HBwLf0iyB70pE/XUjG1TPHfGyFM6j3PzU9KZ/Uezz517SanDB6TPJ+iPieJb7mTo
wR1I++EQJmaIvhYWkYPcsK5TX740heY/6+HQF25Q9YYnJsXs3HTI8m9+mGI0LCrFHRE9fGrCsnlB
/JpKpTNSCxZ2/8mXRvyigsD3EODc12rT7gXKlGlYDe/iOP1W6D74i8qHOJ4jLuc1bY0eVpMCGQqd
/qCrwnIlP1C9sJUQ1ArqLAVZ3/eya3SKfIfWxr5K7GQvl5U7ifhLEJuBp2spT7oubI0TBa/oINWO
8znpHMmFUPihpuMcnaLSuKc04j9EE0R8VC0ORh8GFBxk806qYacMxdQfCEAwADs/2E3j9OyPlmfn
1uzzGo0idEvZ3MdOluw1VDd6qzmOzv/m7ryW48ayNf0q5wWggDeXA5eZZNJTdDcIUiLhzYbZME8/
H1Q9faqqz6mOmoiJmJm7CpVEpgGw1/qtQ9qkKS2uDTetfDOTgAdllcWE0BwTRzwTS97yKOoW930g
nyZ22qo+sndNp7JPqldv0Zfj3JryUI88uJbFcg8eMScrcpZtjTpz+dF47XNZJuzobRathuAI0Lvy
l7Clix1rKa6KpekgtY3hshw6Q0U8mbyZs6nhG0RT4k+uk3wwzpwaQyFwtdF/uDMi6kCptTdRbkow
rjmn+VCUh6nu1cxvi1n1u6R9poXDfk6GrXs0eOoFzJfunYIqJKoJH4Gynb6KrLNJJc8uh0H8WJyk
D6Wo7trGOnngIwdFL54R493OBIVSg8IpXe6fVVkRhJqWxLts/Tp5QaL2va9VjTwlGeZu6jYuhlx7
1CvDDJpW6wIPK288w9YcCzOxLtYSvq3JhRHkCuqeidmg9pGBqC9Jbox9mPTpetAa3bgucCy0PulO
RdjrM6hkL/XKl6V4MxuRPTS6JJIbzauwyO8heCpy0u62slc7HgUqTKbYx13Kfz3nFieOLpob6ocu
qLk71p3eBe7QfmQYjAsvudD7TSHZTRtO7thuF23q3OQmxTreNJwz3AxB4nhKYDX7Y4Wkk7VAZVyf
OzQqX0yK7oezUWtP5Q9gBIXXAZKq7bLYbGp/vEmnIAMdP08DzPdmo1AA0s6cxxyn54yMdn+tzCQi
jfTU5dv2YM3GDQUen+rEvxmbVT9aQxHIVv2aGwRy7MY3naKOgWxcBGpU4XZK/SNxiz40N5c8BcO8
yeZUvizWoJzMLbsr2XVLXxS0sOh6roRqp7R3G/1jvtYvTWhvVWwMTh/XjRNOLrpwZxDRZC+W30xb
sMwkRefKGDENomy1Zj1sK1dGmKbvWrNP48yp39JBEtrWaBel282BopICkyGB9RL3KrEqf3S6d9OT
LDDK8KDI4jTSVDKk2Qv9yI/rRECXFP1lh8M97LL0vS4430AhNH8UyXVdKZGddyJqBpFddhqrUcLU
MyF8GQQjuJhbN3CEph4yQLjASCo37IpWZS01lcAbdP6yTM3kkBaFsX/2uf3Srg7SonX9AtfLwwz/
9zDVW5D3H11tWD516UQD2XnQdl3Fzbm+Eao/wW1O0aZ449lwV563a3tlMhDPPg9716+2dP7uLnlu
R+Oq9Iem383Kqj3PwdwKrAH10isNl7s3MqV6I3KSkdnxJbVSwtQzM1s/9EkA5S7jymNPJIVLhkSf
HyEBtrvcTtIHfBPNczbbeuI7Vi741OqUMBrdyNzSl7Oufjpjpm1+YU/I3mC1ChFUua3sMGg9Nj5H
KR99Q1RFyHxiNyctG3TXtxRrm1484Wz5QaXiyDvhtB6vC7kmZqwlZntbqn2XUJrlGUcS37MLnRMY
pUdi76hory8ntay8o7JQlRwQAl5w5eBsd3zTy4yPVLOrKrCwwuZRQVvAFx9j5XBENCqo/Or97FdX
k36fTObslwRhAJ4iA8hi9HTOmzctJnlVzWrJU4cs93oA4eFjVNTksVBruYcOOfq9u+aUfxiKVlyr
4zqUYe8Y7rs2NxoHAQiUzkVtDXmArLoEusytIom6Xhc4BDx1xDPgJky+urXh1kyIphlC6XXqE2vv
Q1fT8xx4QDe5r86iIjSyyQrpY23mv6UpPc3HHJR9dYkG4jwNZorzeFA62MRWqMKnNis/aYZs31LD
WKPZSvSn0bNGPS4mZXiePQeJ1bI2fEqOjs/enz2s+EHnpvY5r4xRxXQqe/44a3qudI4uh91uqp9s
Z82f8rTmQtX0xnnU3IVjDDGpm/sZCvEKE0TSvw3dUPBZrfW2a1snEXRkz9xmq/DMKCXYnLMBjptf
7ozVm1MIl8aURuuOml6tdJfppvhMALnf6rmRd8hl5jeEqeJUTd1KVWjbCCNyKs96HvtkzIOqEZQN
kb0xMmxvzhJ0M0CZrxeePZJLO2kfMsu9ZzPxeB5VVlrw3C2VlOyUtbe/DzToMchzYZLaZVTzvemI
9mcp65rHUiqSKpgWsZ4ngorUwNx6yboymZaIytyYZawaOIBZk1fzTa0T69Gw627wW6R/bZBLq0t8
8qh7IKpJmXlyLWvVcS828097auiS3Jrdzz/aUrs3K2e8SxOrzi8Gfst9NTMd+PWcKPJgWmPJeTnb
VTBmw4TZwnC3j6S22rtVwUND3UdaPSWtLn7ISt1uSuj+dr/NOouLIRWPCGBHNl87IzxejJ6HUFOZ
Kz1Mp2ErmGVoVA/GbUsNcj4t880mL27ljev5D2WgRYUjN6lNeGxrgArKxvyrwVF1NxmIlXxzdIYh
ZEbYXtytFQPnjIO0axjl2hwGvau+L0OiYQ9q6uanMk1mwZO4F/eyWlhQ8Ti3ne/yqE2jqmrUnyKB
Sg5ICZ+dYNBT24xmsuVoHV6pzfW3bV7HYLPW9ZxTLjSHHf28r5V0e43KLaVr6cdJks2X7jKUtAYr
S+vXZeXuiXQrW5WV9PAo2UycMKlwrkETn855kc1F6gSGXln3Rr0Vrq8w4n+vVqhhXxtcqt82isk1
Sg2osj5mttqISIFPO8lJrmm80suImnu0tVNtrSnpyFkxLvGGDGY8lFL31ivqSkfUi7ZePCmtVzu+
U5jZncPcqvmKNfdtZMGndKGg/6lEBl83KQhEz2qk9OX26RrDhPC4pZyYAVIq926mLq6vkl+ScXr0
ThmTGzZ/t5XeboM9g09hwm7EnbYRzO3nM0DqcU9CrQ9qalR3/bhQnLAtg5pEVMLJnAtLBziWJfWw
Pi5WnucJZzj7moy32lvIP+ts9znJQSkD6A/gjbRKEI4PWlK+/zUw+ad4I5BJshToEcY/DDK5Y79/
hAjt1rTJOquzsGoW9R5rRXEicReP28YJcVCMaXX80fDQq47uzu2yQLfX3aKksUb1+KM+lOJqSLfs
7zUH/fa6sImTVQLst0sC/vi6cs8ayrLEsaYb66vMi4kBnaSFdkrziIFMvf3rz+FfQGF0uShmgMD1
XwmcOxL5O0N8mYrenhY7D2miLUM9WYlcAH04YhX6InvZOPz1r9s/1T8As/w60uOBIJE9IbX4Exdm
6qD6CNbykGzaZHgXLcGfT0hv28ikQn19c2ZFK9+FJBMHM4z9b5DO/wJWBZlhPAZmMR0Uqn98s41a
t8CM0AorD3Hf5Rzx19FWD+gV5n/DlfzL54omEN0zEZyEcBIy/CcGQ9pFuU37r1r6dYtFbZShUdCt
oY32fKRN/e9JrX4B7fubgsqmCpeexz99jw6WMdXqAPd1p+dIh0q/5L7nSawoy7/5Dv/lU0QZt6t6
ET3pe+fUn36VYcxOn2UVvyp17cBRmWqQ+S6BsWnW/wZj+d/ykH/gLv+S1/y/kLEkR/N3d86/MJYP
VSs/m5yH2m/8505y/vonv3GWmv0NXywCKQyCOAq4c//JWRrfftEt2DkJb9uld//kLE37G0pwe7et
EgzxW8TP/+IsrW/Mf1yxRJyhRURH8/c4y1+qpd/f579cMey3SKp4fXDtf7zTlqGS9q7iglFQyidG
4+THRLJ35UNyA5SxRudzMAjLIzOtyMS9mvXbfLAWTQCKawsrdKbMDrjqlGUoaq1Ri1LoqZuexWwM
s6mxP4a0IVxecTblmv1Jrke12lGaqRuEjuZIR0ayannPdkoWIX3QKSt8AdQ76cbB7FihDg0Puu+4
tLQWWAMTTzzXAomcJXP33rGH4kGnIIvS494gWm4S6sKP4VFpYw0p3Kut2d07OY7GIkhEa47+gK+A
YWyp5wGle1LeTOmgYO2hJ03jQE8aVgEv167bTnHsUJ/sPkjY9OsLPbNSwin3kYavT3/XCumuftoU
VQNT4bXqSWgmeYpJKoBeZbpgzl/B+c8mjfdnWGMSlxYNoqjkXa5Brjec7Ik+q8xdG0wbEdLS0AHI
c2sMIHEUl1fslGO8IDR5KdIU9s/SbZkehdc5MhRbsbyQeiHujYav0id+jqTtlaL5FxKFzToaGDhf
6tQyXwn+s56cdJnfSuGJm8TOJWbCxZ7rwOqNTIk78gVIglyKa6PzmFcnUE2KfEFYj53JFt15QIhj
6z556XDZZoVP4kXtN1oee4rqi065cZKXermlyPYyIWMiWVMsquaRV9EItBtmfhqKPo+w4665HufV
8u5mzZ2qnVtQTeluzxuY4lFvt/F6KzjnUsFKBMSk107EqPWxKfp3N0HuYtUQGJq4AbFEEjJdadZ4
sOvtZpmmRzXxLjJFe6qGz6Kbb0X6VNn5pynYB1L1JZ+acy1zv9ncm2ncP+KFeShBg6mowWwahyTD
1lVWEiD0WszroTeZmnQG55mp0fCag6hX1p02mp2LdinR506Lv9h6XPfgSm6SHcayO28ubn+dk0Qb
PREViQfSl476I7EYxoNdbe2PQh1OxsI1587LEmYONmLmPO0xkU4Fy6tFcladB/ST9KaTegPQqSBE
AqVelRfk7Tl01vSll/2V7Ra3WKW6y+YXTjMP8+OwulCmZTwl00WWyv7akbgWUqg/KcA+zr2eh8Pc
33NGAWZuIaTis6e9qysJ2y5C/BBWPZjVZ6x7kZasz6iLorrni3R2bOJ2BQXbKtUn4n2Lcn18sOuB
2uC95KvzC7X1x+3NNuVdso0PhjPHSmFTLEp2bGeECuUWc3Fd2VZM+VigOunNALLlWCbM7kI6pohz
175kngUrHlNfKS7TnEG/UWJRWGfSAUNvyIJKbY6WUU6RyWsxu/7YjgDYyves+qFPyaWBMjtdX3S7
2HxP/HCgEdT8Mk+qmAIXGu+PuZb+yGyHl5VR7TYCjOSDfM1M/BxpEjjZw+xpj2Jp2kNmeh+K4r1z
qV1KHEh6m0kfTrUOlfJu9swJ1EY8OqKSgTovQAW1EThud1cv6LTthlIse+ZB1bzY43iWVD64q+0F
5VLE9djpp9HerTfbwVTGJVzyJCoG62bKlYOdzJ/WBG3Ng1XX7+jVpuPGWMlMS8vb3HT34OxzJbOr
TTWSQ2KVVcjlWMdabpWXSzXhIeVHz0K+Okqr+W4hr9bCvja28hllxaGFBGDdVw5DOZ2szX0gQYr2
vjkmG4m16kbN8wuak+K2UoLW5OqlieEatOrDg2QeNHavrsyt3DdEBWPIM92LhWNflLK34y3hdh1e
DAlEXC9Hp6mLhwY7q0mYklkbd52T34BeWruIr3QPnawel9a5dpretPxydWQXdKJ/cAp5ryvzyXTH
SBtuFRi0IE/vZ1uee1FeNOO7lA1n0DD1D6jnrlIe+tCZT6vR3+vzhTf3seyd72NXhsRJ+nUSNBS2
LHNpEEc9L5fpdnZ21k6pU18r8hs08GeIyDNkELQhd+M8xKu4y7rFb23lbBGt51XXe9G50Z/pJsWy
0sJ+D8DHpkwd4rB0X4Xai1pH3UpYDo/cDU/24CyiA+jpVh4qVc2+WhjxpCdfw2KdCrc85rOTXDaN
17/Xll2GgLVHpxM3jrRLf0OWEZRSfseY4vmZIBYACiZF/FfadTDMxJv1B7bR81iZBwvCm3N1G2/y
0ToPyY++Us/a3Adu08ajrCO8VgFR5FE/1ZjVdZja6UPk1lld7VsNC5VubLE5LyyPFU/ej00/eVtz
4yw3LsTZNtyqtR7O6qVJprltDKHWZUevrdkMSRHP3o1txLSlsL1SjDzclMniIz8KHJb397wbzsz5
L9vQ+yZwX51rl9NKFpVhbuEKmreisBNs5YG29LFTn2A3oym1H8mA1p/dWUsZl89KQ61J2d3U0/6w
ZS3+PvXWq7v1OrfZD0HVEJKrj62f4nlQ2o+eQtfBeZLqzMCCnRzxlk/8rxsNqxkblcfJ27cvmdLv
saLq7UooSLhutx57++T5g1pwk7Wh0mbBqA6Ri34UOICnYP6e2/07RRN84cMN5Z9X+rgcBQ9zTWvB
VW0T7Wl6Tj0lnNLZO6aOGinSA4TMX3rF4fsqzylM2J1S8ePXJ5VyA7hPFuBrmGTEoMIqImWMrd7D
YGIux8a1uFMt4L6tOq7GC2Ej7mW/LSd7tq7wB3xZHGultiFbELo/mnlgrTM0JGdpifDKvdH6Z7Ou
fc7HJ2SsFymJ95u7endjcuumzvNSlCfheXGdVNBIH66WD77ZLpdC7SJ48kBJs4Mw8ovCSx+LqSt8
7EoByEg8mUBuDH7CX5s56gv1Ge0+YsUuzIvu2PfDNTg58D13UjueSHflijas2PCmnynJ1IFl5VcA
KheQ3BjqMlvAzODVXrVHyxbcmwlFysYusHUH65wayclwOA/qwN76I+NWBkdzo9lqOJbeYdKkepv2
nPPG5OdatBU/26SyOaztMAUGQeHMM3d5r20biQNvcH1AXxojtA9E+WYUhOa6zWuHQg5G8t4ls8tY
34wxRzaz+PYm79DiRgVIXlO+Wo1kXtP9YsmvhUuWZHauRo4CuwlofWat/jnZ6RFC/lRK7Vy1DLTY
6fKi4KSzApSIgTMYsZVDJNZapHU2po3l1kO+TLBTYIARj67Nudw+2W3jF/nr1j1nxbDCr+T1Ta4g
N8p0f7ZNbCNrUJatX1Ur2gilvZ7ryXEpWBl1vjL7ws3QfJv1kB5zXZwKXSWvkDe6XuYuUn9hPYDb
J89Ag7GbFSRGDsceki3RtaCylYgS6ShlITCHlfx3GXfpT6mbqDh2MgwKg06F/XBdDNwtvJBla6Mm
AZu2bS7PkbNO3b4T/hRtRmrGbn83M3ffoQKyQ5lDnWwgkkCFKUSLcQUT/STFp2LS7tjeSPUSDUOE
dyX06O6bCzOuug93WRA1nx35Duywem6YDBaXF2wlasrmMwGlL+sbrOEX1theDjgKX+DIDgNUSEXe
HAQNfXd1wkNfj0bTfKg8hq0xPdnjcNCqefo0LZfnzgjyBsvYWoXB11xZftrSY5qyYZTsM34jc4cV
4sWAzDaU5jYnbrbBCv2Uz3tqsApcr8MZ8hJgaVQkFhqQoTMaD01tMzmFTSmOM5p0WmKCTPD6MIC/
wwhbiufnRdAs6EJm5+dg9yTxqo/WxCm3EUHvi2zkFAc01p2xC6aGxWlzho9c84JFN36Ok5zvmpp6
XMH5A3uypsmF6Xya7vom+gtjZSYnjraWl7jor1bimfJ1su6aZQrU7TJX9E8ypZFqKCFlphARjEKN
xwoBVxdM3EFAqce9P9pRRST6ItrnHR1JzUCu+ZTp8Ux9Sb7wRVn1KVs+5mo5VoVxVWT9Adf0Yais
g+w/IVwji7AEO/lBq+nNaMxxasxBUZkBRVIBqtzL1Kliu0cokzWxJu+hbuv6ntfq+YzJQZ1ZTzaH
Drvqne7VrGcUr+rNFVl/O199NNMy3uSXkbNU6OtjP9hXMlXPLg/La7OeDpbB7jn3t1rRBkVdCN81
ioh+TwOjuXK32tm7Nim+UPcKjV4rdd+Q+Rj0BsoFj4ylLVEejM3yO8c6o/F6W1ZZH9PCOS54HE+l
nRJpuyk3njMx+qg+vTkvlXMPZwlVpAZYw0JHUQRxWFX/bkC+I6i/bdI8qMsLrehv8f07kSRrGBsV
cNtFU/WhmzZXRtf7tIWngWavbOL915aCFa81h3YIzFzswpbrhPGnAX7Pmet3B4gorjAjBMZSR0KY
w0EiUSKbyUEONM1vmcvzXG/648aoWLMWp+p7WRY8BoxKRX+BdIMEW5SMJFNyp9fsH2uveeGsqa6P
Z+ei0tkC2W7Oes89OOYoJaxpOAKMQqhZ1UNNa7KgYoQb2GVJDcxFoxGqr2JtPzdUb/3plAP4dpf0
F9q8jZfov4ygSlvlk1K4nmxq5Yzx+wdxDAdDVyy+/uXgzUYWIXhZQcdJkzL2LHJTgaHoUE9BQS9n
xRWR01fNQU5AwLP0JwLfrE1FB+aF5eBeTWb/3KzrsS4bpGxgtlDUKaecEhDo+l6n8uAIGhRXTXhR
v1XBWgRoSvtoTIvyVhgFnR860/qugjpWXR02vX1Y3fOYmKRbIovC4XRvNqp9yru7bjigybQjCb3h
tSd7nb62/LR/d1O8uXtWVmHmDDB6X6wb/Ky9PGVITWBg4ClecyEkBM+UjF+Jbib6cZ3nApbFU/sk
BpV2a3+HL13wYAQmeF0mhelr8/hH60weE/WMq3kztTW7VKVjegzLRqvDOqta71qdRq/nYaEtV5Pu
TvmpZmZ9SRJtSY+pRXX7wW5tDTJAiO5G1kunhO1WaecE+QNjBndrjnxR65Ro0VbnFn8uewFqBT7Q
3Ur0Mm9sFod+tBQZ9K07JrxV2m4D4uD6ffKbWgpNbCJKyUhx9dsGBI2Xozilytssp5+/YLl/eBoY
Y/5TsP9Po8SfPRX/fyKUf+mo+B/99PEHcJK//Rs0qdjeNxevBHYX4j5BJnen4W9+CsVRv+2mcRqc
yKbH2LT/r38YKjT9m62TFAEuuVseSCL/p6GC//XL2Ys500NOQkjW3wEnf/VW/Cc0ycuy4XugLwDn
92C3P0OTiluMq6OUTtjMWn1nqTP7ArTkccbxkJ1qba4ZgPP6cWI9udBWMW0Hq3YaFCkbcfVDJy/U
vK7CtFcjYVYVT75FaDfIgrs9b9KzLvo2ya9tAtxYGN3mQRKFQJi8DTT4f+zSk589dR2f/4HnZ/iP
eGp+vo84aP4fMPYQfviXMHn3nv/BCPTr7/92IZrfUDlqZBnim4Fq8vYAsH9ch5r7bU8FxTC61zJQ
dsHF9o/r0DS+cVHsMeDe7r+jlO6f16HufMMipO7AORgV6U/237kO/+RRsMCFCR9lbCP/Y+9G+nNr
wozgPM1E3pC3Jut+N/MQhkaMvm0EE+bSw5aWA14N1hZ62CXP4HCx9zyflLw4Do0pqTDFLDV/oieW
10cmB/sQIZ3fjzgrc+isX/ukC1sIWewsdFm597/7rP/x6Pu9dYbEhz/yebwJegpRmMLl/bLe/rkk
plvVAXGh/Jrg/OQdvxSYZSCHi8T4kewo36k3tE02vHqkKcZ2htvdDsjXzc/E06v0NWkAlA92XwMc
tS6Jbc+pIzYtHPQGarZcwSk0iefhfcIxznogkLowNK2tHVid0y9I3K3JBp/a9P6h2yW8hVkZ7a3i
pJpxQPhrywixjTXg7Nkl8suGmYjxEu9j0Gw1aIdXKY4VFTYRwnnNQR/kWiduFT3z3CDTFfhQVRS9
9JlxltHfChQ9IfoBUEF7pd8nrfOkP4yu1XwZCC2M0Yd+F9e5lotXl1YM7ZLKOg8AuEf+AFvu1czs
FXihTIqObPcJ9UiUD45ehV2rUF3HDzmjFjT1qGrm9X6mOjDxjaVbXxW9VUlPGeSkPGyChLkYM7xn
X6wLhu6oKov8MYebjih1z+dD1qSr4bduz+eIHqEhdG1cxPLGv1ZynwFMzo+ZBwZ154mlm2K8QSrT
U9aq90UtNOtKIsJZY2Mc5jKUmwdWw8AkXkdV09nd5YCmB6Ff/1OgHHcesqYBtqfcuduO7qTKJSjm
ZWalzasqzlxa4TGHpNmG8UETZeySYknGgNBSICA2DURMo8Z+Nctx8qfGca5T1RDGvbMJmaNKznkX
Y6F3ry3NKd6pnBP9bsaUTWoGJsiLbheWRIgWsiVevbU3A5HKRVyPGWGhfjIPYDZu6ok6IpFKReZj
2/QUGmq9XTi6QNRMlbv7gspJ90IpEQSHhjVlz1njIE6usNeakZXMzXBS0mGZfVk0tXjlkCi+WgLD
Ur9tzFT72Vr9cotabSuCSbY4hBFVme+aIOLsgtS6OYmTYazdYETYtUbDMBUi7LESZpHaWmn2HQns
/MHggq231VV2saHaVLqOyoQebIsyR/1mY1K2L9JF44eZeTus+GdWEuQiQRJ4vTvf8UjHrkSxftkS
ValCkMyuFjeeRzi7JyhqFM4slYfKHF3z5CoaN9uouUgO2xohUDytWpWRSbQst1SolST//3YrjmMv
czwNheRHdFYzLG9Li47nCGu/MTsSIr20aTAabVb/NEuj2ugeRufGaqPsxY2F31lMoE90jNiLCW22
8Is3b+le3aEc9RuqVAkw/u1y3XSRWC8TajB8JkrJo+G3i66fs9qLXVhusiGGrWnOWTkT1WXYVQlA
M7jvDmHjJBzkiuCil6n1ovdua58awuJ1P10dI+isYrjjMzFAYLLVfFXGpDxb6KJubG1mgaqKzPxY
lJm9pUnan0VZqUesy8UlTUt9JAfdOk0waoHddCNDgKvLY1o3X/A1fbg1up3GtlKX106lwxaYpZpn
MbkOEyFjyWiwWKvWHDVFoj4vUpt49JMjXmwFFuzOdWhoVpvvnkQhyXGQtm9zpXqX1Zpj5liVJptB
QCedDT0hZaBtqyfcSN5JWHN7BaiPu6ZOu+LWmMcOD0VBZU3KSuX4y+pk36vFenCzBQlTS5Q8pKgq
x/HO1edpQvoxUzjYp2DNfD6Dgyyr2c1zNiN2qLdAmuGQ6PkGiZPmuk/mvwg7zVnvSxIrEKqs0rq1
tbo9a27Hd2Ao0yP5dmJvi0AZ7SwEb2OvwrMwItJMrT6/X7usXPgM3fVmayYBbtnih7Y0IIpq/F46
Y3G96ghZi7l/drW2xRhtJSzpRFU3yknWbfK8lMXDtPUplcNTf+bdV5RCTtPrgmMEFRnsW+nNZdBV
U3uAVYDGHTvQZdxizcVmckPnMhtndhuXPZ+kKgw4bBpFUGhSzNFWZtW+TGdfCHnrB57Y4Pld4tng
Zh31JyqthvyBU2c3sye8MgKj6WMcSODplYn5Jcg4E/SgEHVx3jwzzQgfH6YfblYBp28UbCmhh577
vd3Qn2p1o7+hdG8B1RRHfBDrb6sRO/v6gOXWRsCaCgVdoe6VIcTSCBRkFnrUgnZeb1VVntShdg88
SaZzPZdO0CDXvKBdRRwr2mbfEMmNQToR1B8LlkaDjbxoPzgaC/LNxJgf8RmNRxxdfbgLmiBl0ajr
F/mupDlWdaEg8KemqUTFW8qfSruYn3YmvxJ166/Sqk3DkWnq+4qJ8tVVS+dNIQErD3GBfIzNDBZB
AWAS9GrCWpk6UsOrM1j8KuryLosCiv1SraS4N801CdFqLXlIkmf3uYJff7nFIG55whNZ5HLvXSOY
Gn9o2ug8UGA+hf2sgY+3yUa7QWMSONdXeoVaWnfvOn113userqVQ7PyeByaYU55uz6U2W5eji3Cr
dbvkyq1KnHDqpj1PTFyxPgzjHXEtHoJSUm/oX2/DmhZ0+TomVCAFneOBP9d6tj1uuPoL8AF3H8eG
vpPHknhl77VlqESVDqiURUWpNRgic5L4oHHkeoX3wn4lrYGbXd+ktwPXYNwK7sx+Nz5WX+44QyoU
czc8ub3N2c/jwIWgQEXPeZJsoH85KlsskBJIYDQ5jIuZi8ingttw4jkvliXmNCifS3uUuAZID700
gZadsFO96jCMA1XLwpFWE7SCauK7tXWHIzFm1mddpO3FlvFw90lqWOyA7IdqO2QEoWTBpq95HRG+
Mpl7a5k2ut9RCYMPu9jbAYAqp+UxlxaW+6ILXjQGHqug4NNabPMIzJBWoTLIbIgYgsqwNbm56LRr
Oi9Ecah8AtJAz84IkpMwrVZPYu7QCS70ljGe8e1tLPgy9zjuOp7dmuJ4IMKTXqMRGEg1xE045WFJ
L/AUIgCxlXta7FA8txIjYQSZoyF0tbVKe2tzU3ubDGddbiePPNZ6Nc0OlotRiDNAxdfTzFJkQDSy
m25tJqX8rCWLVnL/r/p4kVqTt/BNQEudvcIbXvLV7O44kV15gapl1zYwdZAQQgUBz+G+635O62hV
B7VFFXcoFxCK+H8yd2bbbSPblv2hiltoA8ArSYCdesmyrRcMO22jbwP919eE81aVRbmkcd7q5HnI
kR1BEIjYsfdaczmTyfaRk7JyMFOivfbpQKAtkg6n3sJYoqM8jrbEWGqiatmATpT6fc5xk7GHNwx3
9ugUOFegpux7M/Noavee6xsUeArk8EinYz13sJgk8jyHta0x4JrSgxlG6YPRT+yrVm3ZvyiObiQO
L3rAOAqck26qCRk+bE7cYkhkJh7JRBSBCKf0TCqtecYwVFt7DQ1ARkdNZda5IkW09QUGMawRjOlQ
aVNnfMXmhgnPWsbmJmMPtbdI+u6tMC5SPLkaPW+z1ig6psGcwIMJSrHNCio1sQfMvOw5Rzef8wzF
OjK6+FtbRh2DlYVtmWFfdt3qvfwZ6Q4jIIHiJbSptvwpleImy4v6xdMjelApIjV+jaaXqGqteiw2
STekGdPgEhWKAqGBeWNJ5LyJlc1DWmJhHfCconze2AjDs6DQlqbZG05kmJt+scWVhvKn2S29LfQT
B58ODYLZJ8/ewIQdgkDpfhmLlpmMbc2gY+LEfW5MLWYuplh7tp0EgJwOsXkyasQVWzS6vL6tLLnM
2KyMZ7dOyyuvnLj/s9nhiHIwzVzJYT3fRVpvfTK7rPpq5fWwzzovfbESk2Jez6vpB8zU5t5tIOTw
jePQOvZCmkccR2o8aigbsq3d99pLqPBybWD98+/FuT4ZV3OWPZPg5SLS9ZZmCYYF78mhw5GFDJgJ
LLi2MBwZqejhL9Mek7OWaNOR/d9F/+92V54q116bQDpPB9BczB02N7j9VH9qGy9Mfz/HILSee33u
LR/n3vLoMEJXBNMW5jm3s+SHYYZVtwF27t4hiHFrJtqWjr+IxcLWW5PQe4vIidaI2kfK72EjeP0Z
A43JAXsCB8K4itINNz67Bn5X4dwUrV87TnyM6/iHLTuC4JaEkNLJHJlAudGwITC74EfuhDzESZgF
wq3jewsHxc/WKqxf/WCLh8JL2hdC8bzHaA4jH2yNuTMcUayWqQUbk9aWDvPFdPwZjpPAi8eR5UvX
A5fZVvESQ3YGIdHsm3Z2vuptZQ7ghbV5g38Xg9eo456RldvMt2i3MaTGVRe4mYN+3MsZmufTILKt
WZrDgdlYeWKSPe3ZLOnAcqZ0c4dJT2iCydhIbbrTqDz24E0/J9ixPunCkGejRVeeIE49LMglqN7m
2xXd+AVwU71simaMz3qlcM5RnLR7ORvlHWBwXG887Vm0n6ypP2IlUEE868OnKdedPTh+77nRzKAq
7OFWdUYP+EmZ3tWSOz+qSRcLiayxxisKw/Tslkl66IaFdwRvLnRMLzHcU1JNxpHd5yd2ruiHFM1w
mGPd9F0WVYZylZBXWgrCcoeoMEEYZqeevgXrHT+wSubXBbGn/lgT67vi4ITFXu+hdQMr5DErTDFB
JV607VWUIo3QKW1xXG0LDn7bJh3au4JYTD/GVHE9LvlPG5dCMCDUObbSzM9WKozDEMptwoZm+Y0u
ip9uWpt+gnfslnkhAymbPCg7SFsy3nFmld2NVSl1j4E3Yxili1OLViSHBhhSWfZO7DDQjDR703YN
pITcWzADEP+17UOVA0Fwq/SEWXm4BzX5bYnq6UR50R2yWbZXee9ozJBc6xYlY/48FDjF/cltE/Zm
NvrPYzrN+9gOmXQQDMskyYVYgv4AgAIhuMsxrAlKP0zl6H23yqR6KJXW8eObDFLrNs67sz6Swr0Z
k0bz/M5Ih185ApgbR6eqYZ30mBa3dZLtRyHn7w6CCQagdd2fAB0Nd8oRvETEtLDciyVtf2hTDIQG
JPpCMduZn9tunSdASCz3meNM38OsxPmWUnXw9tJyF2THcEDhMV6oyVsr0vC9Jv2j5RbiSDGOOTDW
bIbW9P1HdkTN9muzjC1f9dYQNKHx1Woa/VymFSOuUkfV0IypDCYhXrRJc/bGQMdWT1NU0KGIjhPn
D1C+ovapUdhb27QbNi7W42Mzx5wNdCyJB9xV+qepcxIcMELamS87rnkiLfBz7ZZht8XPMNGO8rK7
aKqaFzsqJWmdmaqe5ilkIhh1t/kknfY4tgynAiez+vSpLYfC3jhej7uxl+mIzGoQ4S3WL+bp7eA9
l1re4s/Xxv2somwJpmi0MCt1REyimswfqAeXQB9No2HqZ7ffM7tsv/VZ1NIxa4Z/ELRl7a43F39O
RL4fCiQ7VJ7C3bjeaJ2moal9VQzihg2w+d7rIrtDbdps23CoOIItIzoTjv7VXtAtPI55Ph4rDkn3
xTAEjgMCkSDgOf++JF2NvRE4GAa74gwVYsZpGcYHneHnceqX+ICRmO2PYr3flrJ3f7ajNqstaHnX
3nUOM+HtgHUEsZQml3tnGfovDR6bQ9Vjyb6b22wOqrh7YTsuHjHJTr6bFfldMcfHnm+770XPi+7K
jHH6yND1tKTdop0ix1WjjyJMvCyt3Xxxi+6mTo2CMbsukRA4yZeEzNSHtk1RKS0ZEzalJV89fMkH
ETH7TR3xWIXWGhrWFvOBmhkbZ2cKqm3OyRXKI1lcgT/Ijhwnyz0KX/kiEBrtssiMr3Gg7boKtT/6
nHCY8KsTQE2vB7mJMuZjH1vigXwJvgNkPV4F80F3+v5E0y/aYnhog1YI6zq0uvkKv4uIfWPpGMl7
ysRpuriwidB29MmN1pJ4FPZUdiQ1tnCXMlGdvWqY6M3V5YsTm9Rw+fxLJ5Y7aIw8eTbgXFNYhVgt
PDs9TV7cXmfRIm8MJ/+0CKp/6Ck/nMpFCqAUbxBm8PIWnOcGrZZ67qwyTph5lt2zsmxxakq3++qW
WgiCxcwq4y6ljpheStuFTzI4vZbvurBP+x3nIUm7a0wiTJt1QX4Q8ExcQnfJUtBMdXJ2nl2sNerJ
KdC/EGHA8YUZOJ2g0Eq0Zh+bA43LxoRIsfO6ShObJBfap7mx+l0zxIjIIqhtZ4Gbgw5xEsu7GRnb
EztuOwSyTKilMJlHNsjBiPbAwGGkQFTWNvW566ow3jHvTp0N9lIG2jbxy7BqEAEAT+1alpnJcjh0
8Zu6NJ/gzAwfUJj+1jFfp2MUlCSrMgR4rYxHKB6OwIB/QuSYT27Ra/YB/g4e07mKuq1V9SGguLCd
b5xM1F/eb9i/5vys3Xq5Rg1LvEUrjX71Bvxp9nHloBq0ZN/cSpXXiWf2+2jWcX3TdN0letMfKjPv
H0SYWQWqCaEF73/825GHC9GIK4BlxsbF+O3158eOHYtJrqo/TY9j6EqlQwPRS5L5H7x/9vBUQ0MC
haV5/AST0LTvaQpFJWgdupv+2EJw2lLzNym5k8mUHcNezPkZ32Ro7EmFKMTOylQz3VULRDfoFKkp
PsAo/ybB/jE9xDjhcN0ESbsET5JnfQHREjHTxVlHuA4kJJP7uI3pg+MfwukzDHTn/C4jF5JSKWOm
EwNVonDP9XVUQ4DGs6VW4MbSCtJ+9N9TG9EImX/g6frbRUKDIiaY6ChsHZdmINNksXXCJt9IcCbD
PjTJZDxjK+a62Ljvu3hMfnqQ7WuwXAs3+fcUyYOP0vpGExnSj9Mood2Dz2emfWgv3gcvwTrF+8MH
Zkv8Q6TXQaJ2IeyRdHXhA6OxDVGqgaHV9bk3PPz70ilDAWVA/1nLG9YNWwUyoV+/c6p2lsdoUkt+
45XxNOFImDs8C2rKKB/ypuRxUZPJkxI2iAbOBSCGEf3X2En3Azjx7+yCPx8ALni1kPEWGbaGlv0i
yaFO7SX3YqRQBm5a62Bmc+6+5FFTD76YebG/FQ2/924UsZVdR4aBJoPlMk5voplgzLPtmJF9yPMa
PBNy0yQPGIGpaDfaylo29qqQqtN1GkQnIAYc083Gs20DJ8GpmUtcrEAxrKChboYVVHDUoJZu3L1w
qwJfKq/AL05M6QOuNHqtScPMBP2cK77V8eiO96OK5ZM3mdhRza6rqw/ejgtC9fqzWg4vgAV6jVG9
vHS9LQwmCoehDl7reIpvROJytOk7EGGIrKcKHZ9dWea1ajsOVG2SGPN58WSUnWxoSPPZ4tB2S/df
JXuvZES7LXVgNQcW0Sw9a3J2raCQmi3gY1iG2jUg3ggZLSL+VWNCcUOFVGreuIPsmbrfallky5Gu
S/qFBr82P72/mr1eTB2cdgbdSOLKeBg0lqWLRzge9Xm2sjDdFITVrRV0tIXalB8LrahPEmn9Fpgs
cTkdokl/Fh6yuvcv4LdZ8v8+ilwBN5lkF5sYcqh+KCdeL6dLPNlzmUIcWuJEVYGMdIsiEuUwA5Pf
Ix1us2MdvdCKvySiAiiYx+26suqR8Y8d23W5zWs7sXYGzdlwa+T0KoPCHPuXMmUT5PQZhkcxjKit
oB+iBO8z4iMaDrtYXexFFAMx8aHwbYtG5f6DL3d5e5mwm+Rf6zrmFccFy/n6y9l4/bVQdj84mTTX
dFoQaRt9ztXTIfCuOUX2IXpcxzyFThZ/A19OO9Fx2iz0NdcNybPxSkTClSa925nO6G6YUwxdEyAK
Zkq6/ej1c3rGIc+aooV2meKTR7S2IzJLv04mdPi0hGmbu7OZIvWHWFzTy7OVD6EWj0vIYegD5t8F
J5boCs6iGsuKY/HnmGsuVpZcVE4OE+0H/BDmaiZTD84QlVp7Z6gSyq1L62kIeMaq6xwPWLK3K/qu
1OQca5C6xpP//k9wMdxfLwjms63jB3R0xDnORblQWFZCEQEVpBvZzo8VSO/HNPVKLD+9HjZQ2eX8
aWgGfOl2l4eJP9qzG155XpmgFe87BdiNQXW6wSPm/QIkmHZ+ClLxxjEzUw/6Oit+tYnNqNKum+K6
H8omf9RGd+J8tQ44WWjqr0atbMSq9Os3EMfo3v3+q2Kwa5r12iCc7Rwh+91Fgkj6QEG9CjdV10Qb
bVAc32xVZThl6oJicS50hQWJMTbom8VMEnBE0+qHH0q6dTlFecx/crTmbcEq0n3xSmwIqAPXCaRR
WGZ0AGveHEyCsQOXsT8HSTvsQZpDTuGgkIXV5Jtp3lS70ik861jOKW9KL4zsCiaD/kl5M/8lu+Ls
s4F+7YD9Kbxr6Nrgh0FR5p5vdjC7mArmkmkZd1dgYewZN/3+Yf8jzdpTVfD/SwXQK0vt/1PW9v+j
nXZNJ/uf/5ur+9ZOO3zLv39r0fb9Yadd/5V/pUKm+V+2ToI1SE1TWwtjFpv/RgBr/2WRpE5vT2N3
cxGM/R+lkKv9Fzo1SlnK6d+GWlaw/7bTOmiPTHy0yIVWkRH/4n+iFHq9EpIxAerdQcJkQG5At2Ze
rAsYuDl9Kk33Z0eNgNVdFJ2OwNO/qSYila90FKtuQM9LQApNtLy7EkOhO5//uGF/E/vwTf8o2f69
DNLIHYikOI5d52JBLvEf8ABjLAA8zXElnCbLO1a49RhRJWP4woCKFkXq1PmXvpEGNp2WRCOUNRnW
p75uwluya9iOwohbt7XiSJ1kxtq10eZmQPDrWGV098E1r3vw/90h11AcFF66rrNTr3Z/c/1O/3x7
SFBEgFr+H2m6eHopK9qL8bBAXyrnfRKCAaqkVp+HyMAZQcfyQQGk8EWfSjZvzCRpY+nnaJBq06I0
BqMRh4zvPrg0dGRvLo1r00xAMZrOTX19abihudmCzqeNDPHszHIC8hil/sT5N1Ddcp+S/XcsqYl3
i9D1Q7IwM831nqr+/St5fSD99x7RtAMJBDLIZrt9fSEZk2skybTWLEQ+Ga6OsPw508C6s4H1UlC7
Sb4S5zmjQ8b4YM+7fKbW34fjCQcADqTam8imNkw4qYUOv480F41p0BSBgCEDIMigq6QbF0kM890G
kcL7X/pis/39rSGy6zYFK+8VrO7X3xp7H2myLs1dhBbQ4wR6BbywhntQbkoQY8c04aiV7rhpx956
GJHFbGYGZ/dOFnrVB3fhgvG9XgzRg1Be8dqykxuXPQG5uK29GIi/jFp00OYcAfgs1U12sYr6FYZO
x4zl1KYGKMNFTvm3Gt2OuZV1E3374Ma8/UkkpxokkahauDB58ZrTeyyXkKA4320sWqUMXpqAcXh4
TQ8/KnAH5eHXhCPdNhrr/CaxQkoAkTRPg60FOZMs3NXDXH9trUlcTWli77A3xIeG6MHP71/p2+f2
97oIA4ECWJIz9PoX7GCtktgwehy7YqCrdH2xXEm6OcSZXRt5mN9YPWacea6jw/uf/PbhIfMTAajk
PtHF0OVFE6BqlpDcBZUE7qJpgW7UM3RRpl4MoUStfU0KZXzW+3z5lXnxdJgqNz4zT0mCzEVn9P61
XMiZeXa4grWpwjNE9Dn18uvb0KdRqk1ztM78SQdCzzFJXlWI0fFVhwrroSy8cj4ZrNC3y2y5mC+H
hsKMcZLr7WhwL/eKcOnkXDZCHz4TpQ3uOrJFoNolrbdL1dNVM7VZvxK2Gc1+ZRRTt2fkR/ViOXmO
63ieIDq8/63evhHYNtljeDs5AKAwvViU0pwmVqJn4DftrjsM/dgf9JIjAJDYZDc0lRlQQs6ARY30
nwlWEXTsafhojV4/5NXuwUU4hLzyBzsTf/L61rIkA0+tpj4wZD0t0KaaipJNS/Vrr3M+lWun/f2v
/Zcfk80VgIuBrhan4mX0kdm3U63PXh9M1jx+1TgDYF7PrSdDy0t311ChbmtVT1fNUtVXHnP9E80Z
ZJNG59xTrP5QxsSoaMHxOM9QoOpKMrcc7HOsz0hO40IVBxv7GqMbAk4sWJW4JyTeiH/e/x4Xjb71
oeR7SCoj9l6UwZdnYxAOFq7McAg6Rb7CrrW0zpdVr75YImrOlT7YB1BpxBJDFjvUS4SjFjTPI3Cq
+9lq68CLIwCvoSEfLLY9jF32uGmYOdyGGWPUmhX0g/3AeLPsWTRcWfPWtU9yqL58jWAXkj7fjihT
2+QXlK4UK/DYA4PI5/s4jI0DHQbv2NtG8eCI8R/OBhiUKsgBKmpkgi90FlekAlN1u7K7NSq67x0k
C+LqwmX+vCCaQg1RTreoiD85kciOQxteCzOlFY1ShdmZGIabCbftBzXQ24d4fY10lgj2WYMf5PVD
bHSgydNSH4Kw1+YrBSnYH8D23VLJzcfQtNIPnuG3nwdCnjqOHpApdevNub3H5JGG9hRw1i6/mJ34
QdGR0Kxpx+9alHTZB5vnXz6PcAFi09kH3PX3e/39kF0RFJP1Y5Ao2/pEjm/2UyyTc7btZh2zN/YH
C+5Fc3V9tleexuojQUPjGpfBnbSiSjfSojmo28reIiRidtlUxeOYZA1kqcG5ofVnPTa9GHxrdHQK
4b7EZQ3GRb/rIcw/4T0G4N1N8oN96fKg8PvK8CbQ+6WU48V6fSvQfXpCJeEUeLmZ7cPZ05+jMC4R
FMj+Zupcz8elrP/sMO1vTKNUH/QL/vbxrsVYTePt592/WC6rprBiQ1VzQDT29EkTtf7CIGIvLGIp
Ech15m4S3Q881/WJhCjngy+vr0ih16s1z4DJ2cRej1xUL6+/vet2pQk0aQxURc2yQVBgP7VWDS0U
2G6/Sxf15A0oNjrSuhIM8ER2AY03ZxupGmJZVDF9zUBcpnm3B+gSfXp/TXxzd2xOkDr5MrQKOWhy
JHx1FJF5n4yF1piBpBQ4tOg3b6uowuFtNM0XvEcgkIvmgdGHGZS50h7f//S3JQtgJ/5gT9WIfuUV
ff3xiWqqxWSsGKTYAsWDgJz+aaSxON6kirdql7eY8rbRJLFHK4ajKQ3bqj3oOowkqP2q+49Lfy7I
8TjjsNMRK3Z5qo3CpddwSlqsEyNcjKETxSbUqu6aEKoRrFB31YvSOr5/G/7yI+DAWlul8PVWgtbr
u1AsVjh5pm4FWaSgSqTeoP/qbCwpcyGdvTWMxT8OnWfUTyl/rRJG/VFhsz6Fr55Sm+8KmtXw4DrS
Jb94DKYY0m08wEvvQpPOGoIJZlpZMiblcTa0BvOYlhbHGdA/w03+katYDNV4Z3b6oHZl2pTrwxsW
1Qfv7tr7eHNdGJI8zkTrz3IZUM3UHQGZ0YOXyRpmvEveDPYWt3E5Ir4fltgnNx29wMyNKXdlJQtz
nwwK0RsuZnmcULAh0xkMdz54TBi9oMxmTg8mACR0p0tsPybJmCIWSfol3KvRwE9OFPo0fnR/36wC
QNFceh+wCQmcsS+xjm1FUGyNNjUAFpKGh7VbAg0pbWg5xEPMYDksIyK/YlN1YLs8wharqnS0LWIN
FB/z3M3dntm1utURp+fbGlxaDcV1hhvxnz6KRJCbRL2xamGOujz/O5Xs8gSqQiBo/uyyfLaPXa99
ZnbvXRvJnB/cRp+/23W1n4mwCN7/8Deb5hqSSoWpMT8hlOcyvRQsdxxmSeIE2J7FQ1ZGw52MPQ3a
B4cHTMDNzfuf97t8ev3Yry1t0lmBTRoA4S6WHxoMSuox+uTYKfvvtSChKufMuxOppV0xn7QqP7Rs
Mlpw9ALr9zQ/m7LqaOQsRI7oiptqcbIdJhl1NguSVYs5aYRfEuWO6WFxv8ROTajFrKivZmz171/9
BSuULZ8ILs3F/kxAIBv/5cYa4/0C/51oQckTfmPC8n/SS+D2VaRHz8XEmTdHAFhsw2RGDzmjW9Ij
4gfqiXnWxjFTFEsyi8oPalZ9XSte31STLZ//QXxkHmmtv/If3a2WlklVL9B18Ivl+PPZ9+ZNg2f7
UyItYPmTFWvVcZyZqG4tY5CVD+JGXnWL6Zw6G6zFqkUEAI0Rqb32ZiMKg7EQ83geGw8ZtNkC472q
DfQaH9zPv104tksWWknbw5EXF86TYACdFxAHXPDamwZzYulnvfTuSkeGX8uuAdkTgt+nfWj2ru6n
uj6+9KpEQ8tWbWKcEQOS9ERhO9/g9XMOfTghKpsAujEW1nt79SIK7aMLf7t6s1sZ5CQ5LC6ucTlY
H+vOQQ6pL8SXazDlI1PvvtkZtJjcjO5LUjOCInLFi9UqcR8ZsXpyqzwFejaVN2nHi/3BffzL5axH
Uzyu2DAxNF9UXJ05cOqg5g+kQxJwFJpACYwpOVXSVtehkkAEVOyc3Gr0TpXopptcJ4SdPzk6xhz9
y+pkJEBk392/z90rN+jbpZf5FW8HogPukH25o895he6KMTxT+2qfmyHaJUah4wMa4nBtQxhnM8ra
oOsaEF2y7T9NALp3UGAGf+lRioHxW+4YD8NSU0P+Qdn+lxWIE5DLSMtDeMAidLECrUhEp9XQNyN8
Q3JV0b4GlRwm9Z2AS1JtczOJnc9iFt3eNsSoBa6YzekFOSkFUF4UogKt7VT6Ne16esmhLWu5c+E3
zluRLXFxWozSJEXUaVbOix3GVZAvCWVmwqnlo1v9lx8e+claTdIcYQG4+DLkEWSMJQd8faWHAR2s
MsdQ6QZTGgk4NLZarvGsFcdxiJ4E9+QOlZU8mAAg9rh17Q/WR+MvvzxL+kpUtpnVMil8vRBJfr24
52QQxPASjym5WDdlx6+x04mJAd5t6n43E+pQIg3yw2nu6Cgp7c4tpjKIm0HDfTI2hMizVnAyiUC4
YydsNVTadr5dkgItB2o28eTYxC2oIk5fGqMJEH1339ETp1/zwpHPH7xb5pvFlSOswbfREfvAul1/
gj8X1zSbRdZKLzB4wW5jPTOvZUu6rlfm2beBbBIy1JFWGlqCsBo85M8kGr/zQ9S7Rc3xQ6dlH4Ui
/mUboidGw5wVbu2MXfYoUvInjYx5C2QbLG+tVPVVwvO6oa287IxBn/eEEvRfPHalG9aFeTdRxG1E
q0v8bK28XTTU5e/fpvWXfb0FcUkuug9ON3TILlegQZnNpOkOzs3Zlp/ntEiIfrKra2r6wY9FJT5Z
6uOE3LfPGy1fnjXmYkwOKCle/zaZnQ59gUeNhyey9jQ+jQP6AGefqgL9UFwUZwQT1ZekTdNzrTT5
azSzb7FN3NVGokDZZ27XXovcA9RimMRXGUreCOSdm4wgcHJcYOztq2LQfZGK/LiUdfhUDUb6xEZz
pcTSOh/cRf130+DP+2jxs64vMooO1+SEcvmN8tZYt0QNi1oDn82cFgnyjbHBU+oZ87QTQ72mEjGR
iHYswtAHzd7wjlPRKVwaM0fODR7YZiHIzBzr59KoomhnlMBffAzjmnEza6YgfwRjdvsy6fnkD4wj
9guDb7UdUtxZIFzkk53F85cQqDCjlzJ7ria4m1EfD9sGy29JTq3e1X7v5VTvqdlg7Qt5TbJNR33c
U7tZ411Gwh3959gZk62MrenFLl2A/kuW6HQ1CQ06mUpFoz9Ug95sUegUW6BoYtlZ+iQ8mDc2JshG
AtY4hpY23iCFWmG3thnec+swwqZpm/1sEf6k6EonzPhoIaLhPFDlhAdjgEC6K4xOKb6g6LMjFUJ2
TyOn/ZUYxkjGHF9uV4wzwCzGA6O7bfQc3milmhuiktI1ZZ64qW01CdxPPaHHAMVIO9S3KVhVzgrm
LM5wcxqANhZRxRrTW05LYsTgXIWaV277vmKzL2ZAUyEy6Pag7GY4Injr2sB00S8sYeRYvgZV+NZT
kLhOesWMzc+WPJa7OHIbbRc3hRbuRxRa+t7MVP7AzWM5bLP1RoVZpG15GzM4u5V0fhTI3xDbv/9e
v2nA80CynBs2VQXhuJxQXr9idSPJBWBJ9ws90U+plpWBcFreF71Jrs2lgIg8T3kd6GziJ6sysyPn
R/2D4/qbXhsfYKzNtnXwzbHZWheCPxZhzWoXQH5L6M9p3R3zLIxOZWprfu4mN1E/lkczko+uIopk
YG0+F1OLmpZQI2JxcDVE3SzpAyXq5/s35/L09O9VUeOgZGY2oa1dhj+uqm5Y/ZslwjA1F+PPPJvq
7dQ77d3QR/kXUjKq4P3Pe1O7sMJxUmODhZMKtkReNPbqbIhL2Q6O73qTd5WOYXYiFSv/6g6DsU3s
hncjssobnHLRUS2k3W003LEcs3TcIjLTkfsNabw8y7ktHmwwco82ESLEdTryWit61ghStxywolin
LU3p2kdPExGC3JNXCxyFISKiVVLEVsGe+fqeedZk1+i3CKjR+0X6leW07rHJG+JGXNg1FoyQOD6F
kEzVXsvN5bHh+Ys2Tr9oOHtsfbyeIpT++2wEB7jTBw61RHYn1Vf4iSPBH8A9u7jMcHFjdPkW4Tkk
XqoE67kh7KKsdolWd89tiW48tKNiHzojkV6NUm2JNbKKp/u4WJFdlQGSbrPUTvkllsvIwteputzT
vENLFNUaliY1Rp3yq3QKc3+A87AcIzcvuzsvDOcW9Jtrn9bztbcztFa3SZiKKviBy1B8r+s0qYM0
N7LFDzlJfEdNVOaHSaUwnSWBhPUuxzOjNjLRF+uULqFBCJnbzldLRmsMxwG/F0279gcLRN490YRp
v5MVL/kle8DfAVufXpxKyAjIdgfGekQimfYNGSSwIF0tQZSRDsv4zSI3xwisKU0LljSpj/tergMm
lC5ldDQteN5bydjW8nMivtUWtHcOmxcxLGiuiayMzZAn7njQ6yQvT+TkWPM1nijiDcpxqfejNobX
hsHSPmv1st5r4yGsPAqiWZkkj0Bisf5hAXLvbNtDV9eB99iZUykI3+AMgeuyMA/0xZpHy+xKcQgr
wDBbM7UzG/NBrm5HUdTkDdiZgqDiaVa6A1NnfHUT4d0pUlYwD+lVBmY6W7yWZVgtTyXWVGz9uZ3f
oYQcWor2YbjGHtW12wTICcGLslSHfErtdENOJHpz1OVy8hVeRiPg73rexo5pDG96eGP5o9MWyQ11
vhOfJhyFe0dvo/IxwbNc+MuUq+bJcNBu3TlOVQ77xmJj8ucqFj+ylLPrMcL60vjzoizpQ4ZvPomo
I23Qa8oSNnJhtEDbRZfjKBksumRQ8NozwV1z5eezBWPaIgUTgUSlvETbJNIbmzuAgrm+NZMZhkRK
d+kKSWym7RzojC2U2JT8Mg763SZpgR/v6zQdhys06zp/M8v6lq5eVIUBkjU3Daqlzh9KttlhZ5I0
uLOLISvvsIlAD07dnhxgbSKeCW4vj64x9k50XVqWAdt2mZIH/HMJHvbeDacrQ5lL/SiWWo6bnHdz
PCYtRquNQcqO2E8YSKCIu73DeGzKVljC7ISgmQe34Fub9ZTvF4P4wj1+yWE30tAvfmaQhNfYKi22
TkU9SIYp/PPNwRvy1aCVCHB/RtLA11iTOSwfc2fWb0cassstjx7e7AKRH7DzOG+DSDSzE0gIFVe6
AmBxKEhiY1Hn1MIhb/RegBWReFdgAd/FidNe8UMCIuSOTUdcOOADQzfxHvGC6s4dC8oww/6EdQcz
Zx3FjExBn/LRaNm9XKV2UdQ7BPPq7JvXtW5nYJ4jStlAt9oQZvock3w5R9Zo4eJVdb6FZ6Db28Sa
vccC75t+KovZfuxUMv6w255Yo6ZCREjiq2uqwBhJNDwU2InIUqT7qDZNu7RfLQKS7C1EbBKFBlXr
JQZagBaYNSPwLJ3m6ViEjbTv/RH/9nM2Yt4aHc18trK2bPDh292K9kEWcAbMTUhTX4yu7UdzCdsg
60EBbTEig2cynSL9Hlba2PmLWalnybi33SPeGBf6eWRL74ZIWO4+rwBn+HoedZjReGJwxlnwVIgq
4osGiF2oGCcjS5SfOhPAYC/L/0l1VxR+54FPRepgL9a91tXdacROgy7KWvSRaVur5HVspTEOrQwV
j9EnrBOVDZdww2C97fzGlsRWqshRm4hUVF4gCZ5wFw0d9jw7d7t7rem7T4si9murSCpKr70mVQhs
6RcYnzxTWb+4u3Z5LjhgARqkSHoWM85akp2s5Woclfppmq2i3bwMbu6bTtdpRyJ7AWcuSdzKB7Sw
ItxhEPpflJ1Zj5xKukV/ERJzwGtCzjV7KvsFlSeCORgj4Nfflf10Xad1rH5oqWUdu7JICL5h77W1
ezSGR/9oqIiXfVmbHPK0wi0I8L/1zkDjzdkiopRkzrnvPozMAUDDhlOz3hvoxzM3JWhvHKWOXnY5
ntsKuM9EkRbZJCzv+pX3TMAsDXPoInEQMEOayJUeIiPhG3VBWlVWD8J3suFe49GN7NRvI25gOeb+
xcNN0F4sqtMkiJuBa99uxL+tKGE1xhLb/VihTi4+ZBZ0i/Nc63i4YK3aJlSy1UTFNs0fVVyrK+vn
/HmteEb3a1g6T5VswtdlEp05VrZN0MLajeaD8AjcxamIX/wRZoUGsbwJ0peq0eeIlSAeyWzoJ2Ay
dQ/bPMX1KKn9bnCdZOttlBmlM2UX+PuN5h1duF/kPBPw421x4V25D0aEukE9vehFZFsSCqGjHSq8
euDQN9CEHeMpsCHOZLqDcVT8S5YR1yVye0aUzIfViBfQ34hblg7/ChxedTZLYK7bsug5jW6n127Y
ct6CExUBFO+VAAxs6QXDt3hm9r1qJHVppXvivEqwIeDT+SNcsIsPCSQeSnI83bbHJaFl/XlVXg11
gbn3eh4iUUNkdhvd4BTBX1dMNbVOVPvkmmbhhvrDulHRYygo0w7Upf1QIS4ECN14LsUPJdZ1FR2t
2lLC2Ui3eoMJMQDEuIK92Fh9wrUyd0pF7Ga3GtS5KsibIzKYAfMlqwwvwpZNCFVBwcDLG7fwBdnR
tCRhAKPoY1NLbT80rM3kdc7n8DvatVix8nYnuZNEjJXMIvKhQebcT29y8nEXB7PHT6PL3wgTaITa
L0s8LEnUbSMIp02PU+J5Ww05yfTrC3TnbdrXm2V+zkbYb8Kpn3OeFj5XD1kg4XRhwDR7NfHeqiNW
1e5s7zlbN8wQtyk3kj42UM69VdoEDGA5IZG6tZiXixinPT8jtpsTUbvNcjB+BwiqwGOfNv2yZrts
jaLLJGAmnMq25trYTpN/IhuOFwmTuPmk/VHm9wTSIDlwmWo1iaO6uCCtDVXLmZmMOXdd7k4vG7m4
1k5svf9L4JBxDtR8lv28WYPoEp73MMN/Iadnn/TiW1DayJ1KSUF11G6Scngcs/IGW93yDsbzFF94
r/pTiky1aZHjO85yajHVLQdOjXDcD6TwkNsb47xPCGGfohPo8wjx++z5zz0eqWHH57dOU6D7Oek5
yLE7a33jUilfpVmAH+8s2gx4GwY8i4VgNFmneYi26Y3Bp33fhaOFRp2lJa7MiKiZp7whq/iIpF2y
1nQ8wNBj4GAU8VQBPYf6Jz4UoNGAANbFxABiHGVwJI4vbPYWa9HyzC8YZi/dXLpnBGjZdt9rgo4f
SQcIBmR9jmUfq9V1fjN08vTFqNq2gFlBi11qvyEtdzIsKJsxbj/jJp3EqYWJ1/CMFt5bRdcxJ6OF
hiCdTL0ND9oi1Ab8k5/3J7x5A+jv3hFdysPeEbkASqDJ58RbG5AzMpT1W46/6VMdR+SFueEcEgHp
1737FLcjZzp7NCKrQyJDv1aln0dPSrXlcMDqxTkE2kMup6IH4f5qsyrLT4Fu5eNESFh/5QRnDgN9
3TzoqImri6d9hbqNFSFgbIO3/VBBZg52cb7N+q70eVDvSEYYqYWVX9TnooGbs3fZNDzJnmgfYDlD
BLjaDB177SKS+k7Gsy+vfUEOIXJo9E3HbpxB/Lgj8bl9t3KmFp7XvHDLo2gpkMSiucLjRhNW9H53
cDq8lo5Lo5kuwRqKvS+UvsMGSRPBO9hx7nNtLxnTF0JKJ3mDdpGwCEItA71M0dioc9Y6PdmmJSP0
k21XwUvv9W53kj6CsT0NS0ZMEmAjclN6O98w8BrvFt8ESBAvYljpZG3K7btdVNgqdCHzC3rTeEqM
KrmEVs8rWzdzNEEO8RbCuL3WsqA9d9Eer1ZBvTPl/a/cvzEITG1psphBpIAm2prvntF0pUarCKHU
1EGfJ9K4/2UG6rdzV9wgYgE0QBr9/hZOpYnkU3uLWPCGmCLMbrvWJ/L3EAkR7PyxH/1kqbIRhkg7
bfOl2m662KDxh4+3p0EnfYM9Jil1rj6zr+w/ONzRRRpsqqyx/xntcTZHxgaxQyu2s6OiHGEuwyeB
cudNx6kjknc/SZSB2nHy35pI3eraz301sm70vMtUC9j1tq9UcbHKWOMJx1tEGk6EAgRT5eKmIO9a
FGuTNT/lGp/qAetJS/LUWBVHVfh2eeXsnZ41rQThv2UT/OwB5lp5am+e/SFe/OZaTHl7Ys7dJtQn
TscC0rPFWwwT+6EwVN67ph7MISe8O/oYT2j90mhT7CtGm1Zhz0R/7H6HZh1bWIgOFM3CUsAz5sjf
Pi75rJYzG6XsjlDfIUxK1xl8gp88dzw4Tk8/S8x9He3DchYLUKRNlIci535Is6iVbzNZJ0QiOMMQ
p8bl73iVyy/diAgYTxa5/s+CANvPs98sxHlB3vjA3E6+DH1n/+CuqMjvpEJqdxh81HamlJ/kQ676
FjZZsNQ/R7JcT/4qag8ci0V9IMjUWVNf6NE8Z9QWduq63YRIGgt5lwRO77hHLA9A8CoKOHEncZtF
dwR+8XG6dSTGo4ACE6eDYCeShK4mUJNcDDE+eg3QoITXQblQeaxOkBrGdi8+mi6DcxvYd8fjksGH
I9Isa56ogqq71o+s+U4K8DYxdZx7jyNYzFTPMG2eLO1O5F0vFrwCt3D1S2+Te73z/Hxcjx2vFvGJ
LQ9g8hg1IsaMnHTovZeb3ntU1RocTTmDCLGBrRYnnpj4q4cOdJ8hJ+clQNGynWO3grjauVZMQBfo
0/yTxCC7uxFfFSVmIy4SSOcKWbXL/WRYbwmhlNdOd/HlUAjghlvM8cQi7xQJ7KuMhZkCgY9f/Iex
2zoI+wXKpKQrvU0f/JG0d3uV9hvZypGVzFQ6F5RHtgaN2hEAwNChuLuNpYjk0YWz7vvIrcOXeGXC
D+FMo1ZRLqd+INQ4XQMbMsZxU14IlNIbrL0vHX3NoGLB2O1mB5xpW9+mvqgoQ4H3ZSFFlnDnCH4X
Sk4iJYcqAspWM3qGOVaufXVWaxXXuNximzF53EJ87Yosex6wq0UH8gqC86DFMKVlli3f5MZ84dCz
8F/hekCsfZQdTKCPcT9b8YNXC2ipjKoFs3b017wlI/11iFteVtRYVA0QZIFbS0K56TbrZdrNSmTt
U2RRMJ+Hss3cs1h90PvWir921zuj7E9mux2ZFua1luqDfvkcVTN25B0xXPZnMqTMup80lc9+cZTa
Dgqynd6NqsreyjLiGDQN7RQrB4T3qRVlJbRJKKsnVs8uXIENehXuFaZmVysoPPuRiyy+S2jHWRJm
Wbkm8BlM+eiYW+ZUs23OjwY8EeI9e90I/VJZITEPQ8Y6lXURHAUwsvK8GX3rEcepvpR+W5Gjy95k
TIbNMa+FJqspMRj8eA3WOcqBWHKzJmQFxomGkSbTGUIKCX7CH75soSzW25IxGHZm7DkauoB0seOM
sFYeBjRyvJoCM08P04z/O0FXA+LD7ayCpJxFQ1qKZNSfxUA3/NjWdvXZdFX55i1VQJZCX0pyW8ow
WhKMyGF/XsbCJeJw1PKV1RRkGS9c+PFxtH7cyAZlr0DTbS40OjMLPJgQ+9Z0REkwqJKXIlaLlRaz
9LAN9sRD7IAdS3mjOpb3OHWyKwAloe7sZqBvz/pF+ZeA98ZXggYInsEJ7n+PGfjl+6bMWnXvky6P
DE8V+Qp6gQ4fWlZFDM3KdNJcAcf627OqYlTpAtevm4wM5MGciXK4cmOSZ+VY4SK+euPQvDqrZCHZ
8oj6BMoQ9phk0zrrs5N33X0lrSb6PGCVRugRyuFSt5WCvkklC4d5GRkFhiR8QxdEIwqpcFFYX8zY
1b8WEQqsUX5U/qav79qjUtWWPQRmZQXbdtr7vpDiC3AhcKIHGfPP7vhobnSEvMjnKXJZZRAZA+sZ
BaA/HJkcFUQvkQCbokHQ9r2z2dGa8qVQh3vC8p6hnwgi0HUe/0ILB9ch101pn264SgIviNN7kioA
fmgYGNc0hnqm3t1mUgKB512HZnMZdwkpeZ+tcTYdICX2MKH4jaA/dTceadajDtux+R7J2SlE8wuh
zXaOasLEmQ0iY6mzCAsaNmS4iRuQuhJqxytE7MqlawKp+QRDwf1aDiaUaYieUaVmHoGGzVlD7Bta
WGej1rLG8SLt0S9SFY6/GXVr8Rx7BXlYQaSt4cXj5RTuB+Qh7WHYRGQ4IzOvTplJxP7FnjdYBJS6
ESxAK2rkvddqULe6HnIrtQo6nB3ftT6T/x5jwAapib582qjeDM36h3FlnnGJpt40FyV7+x5AcPFB
g3WiDIhW8uq87sbbIYTxOADrhW9aRFSYa0Aox52rFpOlJK/QRdLVyKdcCeJY1AjPcccYQ9z7UK/6
C+vpEFCZZ7f6QcWDGB5ssQYEe8zrQksDcHp6m60KtsIa6eHYSZTitbKtb01Idh6CS50fqRDbiYmI
UvdoU9f4nCFLLakYrDU4wPcjVGusQWTx6E+Lf5tZEIjEcG8Ljj1ya/EIYg8XzrR1K+AYYdbwCzNM
RUSKBy4NUE3T9yd+41IBu4nccZ/hs1oufW0FuKozz94uk+vMhJ3UVRifyakrMTVHJPnuomKMrLti
XAYSuLXWEP440bbrAoX6l6eChUobp2pPJdHM7tFaO5ecU4gDtfuoemmfqStB3U4w0h81VZNz0o1L
uLZyYmpwIlGi8Vs/opx5IElJ1xcTdOrVr0rxHTWwKxPZTpLUjrp3PmbekD8vUNx1Yg/2SMswVOV6
xeQ5EcSee0EyDLzTyblRiLfWvruF0zTtvN4R4dJ92eyQd5POvdJNx6CL2C6HG78hx5pfpT5zs68w
CKMvojU3iXzGBCptaAih5jnjuq+ohr93VSO/2+Rhf8ugLq6nyNIZGpywKX4y4pvPvp4dcYBosHJr
xj2heTIu5w/YhUBxUPARFaL5Zhj5ShdIFtsgKLhZbo+J3wfD2S0d8aWv7O1nVQzTcB4hi2q0Hljt
DzzPKjzmBRPy1Fkmj3i2qtLi2sW36SeDYS3vQSouHRFXmYyO7TLYvxiy+tmr6Msu/Mbuds3u6B59
ci1LZybFvYWM9qLQJJHwaIRZfoUu8NOUsJeYtGjtI1wtuRO9p63fmiGpvII5OMXc6B/KUNT3Y7Ww
/2M9XL11sURuFKyyTWvjiyMYeFLE5OYNHlT6wDlyMfgxvZPR4rvBwChhUDEGhTJbR5DTfDn1gxSh
7g4bO+lvi8FZ8YRTCKacJZZKXCkl5zTknbMfgMqRnsmcTQc7r8+y8BTIpfmp3DGQqeWrdvpJOtuM
wEcT2LOD1LzYt7hb+vqViCnyUTuriu8lg6vnrK1CxY4MvUcSswb5AtytWO/IyZvjk6HWSnlF8UbQ
TNr87w037Ocxc2a1t7Hbn+IS0sylmCfW+15xQ3XmtT+7KRZ7u/5tgq2sEnAsjToEQRtu17KIpdwS
5uN+hlhp0KeiY1mWamTvP+mmyzVdHdf6zduYfkpZ8wjlDbWi/eGWGFA8bJj8Sh7iWJ2KAgrKXTsQ
XMIOlYF9Iuqqi5OmbmwFEmwaP45ki68kBhfMUQupyAnsgLLEaVlkLpx4aQADGrAVCB4jjxwpC/be
snOyReOKRS1N6mXTexfyJCFqF3AgrB0H9pAG0I28IzgFdKc2qkmRlh3rb1iLPF2vetikS8dJut0n
9m/dI2qRKdjJeZiq67woD+4teu7iWBNy94htLMx2BBW6VkI+6jDv+YNxV+Ia/hFhZYrhmhn/VDm9
9UX3HFyAvbZKp5zRWUbb5XKoMVsmUwFYWvWSS3bO8Bcy72zVGkY/xlEvTObRyx+KqRnKw7KOkz76
rESIFc6cllxEwL8hD1h0i/8MczWes8VAOK79lUHnGFboXPRczEh//TUMU2aHVsmaCEl82rEHntMt
HJjNLY4B9jgERUGnMTTdM25HpznAc1vEm3HC8WPP0fdKAtdc7HEQ9i4Lo8m7l24A1b2OzPZ5lX3k
XNADy4qVwuIRSTx4trX3lJDjOZqVbNIJzJlzCgoydxkzcK2UnG6PE4DsJq3dQulj09TRcZRs5hII
f3V8nNAx0051xS0zd8zM57ER3Y9sDDT7VJaWApilyE4affGQtDR5JC5EYoBkqSP/CsdvYxNrMS/b
QQPXFHICms+Rp32GwhsofHbjEoS/6IR6c8sY6AI6jlpHFwxYSEiyrmTfBnq1YyZd5khhjDOXe7ZK
0W0s6jqPteKWT1BvclAWoURkcGuA7mG1QSNX2iHzr47VepB1tsid4T95bhpnqRPIf5U8666Wd7aA
q04Kazz8MmDECEtbCJy+ULnVjC2w4x8qTuL5QLxHVJ6ahfkNkzXWqKnctG4fpbDRKXX8nuFRIGEl
4K9mB8gOoRjuWB8yJ2zXzP1d5res6524ce3rwcsKcnEn5AukU4OgLGa26TvLY36dDNaa2SkcZw+u
5RoxiAFq7dFTQS3Y97PhijcmyC6jUXa+H/vQ/la0yy1DcNVmOf3PUg5cy8RIgFFA7Ag94k8dRF7Z
9GzOHO+7jJnSyEwlnZZgvthWseAf7PKfYG8Mm2oHtjGDD+dgOojt1GHeZQ0jMjf05l7mbQtPVTcQ
YrJM8pPimaWAz/Ovjl0He3/siBkhdnP89O+f/r1um5cNJjs+OPgrJCnvo5PqZq3DhW0J5HTfJ/nL
Lc5SiJi1zuKd67FmidIKw9yU5d1fJCTivR4TL+5NaRn4Dtth/v87AQlLqi3yqw4+ceCOj3OARC2b
fMeFFRzbBPvxxjKow9l+l0fiWHWWDmG4hsdGaM87YG4A4VC4TQhHWLV2gNI9YrRPl41ETgOy5tih
yC6uvOjy51E3+mMpXL09OEUJ65d6VVcU8QoBs3GAvrDPCAnfbAQjOqJ31DIc5EIK7M5l+cOChSVN
sB8y06gHaObyC0Tom0e7J6XNWAvy8LWf9KcCc7ZHEM3000POlDDQbb8ggp2fWHQMgIxKQ76BXMjO
zMdJED6AtJRcEGlzqfmSwuKZEmXr32SZhVFqA1PT5GW75dtmNrdbdxTbVvvK0Bln+A3jKBIZdNXP
huTr59xZPftpJkGOTThyuuVF5sOyHR0f2RUndNZ9CwzZa8nYaesbyhXU5XYugb+DANcdQ9baYqDt
VZlzaJa+/1qGMC3+prj/h27o9rUTueTeABE3W+Ofz4vPrJfpO3nfQCCnA2dstKuwI51dLv/em2on
1eB0vg9x9XUJeyLZs0Yc2ny7h+LHurnxl0dd8Jn//UH4hxT3djcGPjtwHEb/sYf/+bEkMxOX0aE5
IEJRD7zM7M+xLKejD5wFnGg/Hgl3YL8YxQMwtDnzPgehhqiFaDdxXQkr3dWN9xe53HsxLh+KR4Nr
5MIGs0GL/PmhJlf1s41J/2DVKr8MMaxbOoW+PBNBvu00Tec5QHHzNxfC7cn7Q9oFgAETB+o03LAA
Gt9JBUMxUTgRwngYFUPtYhipPCt/eEBLj5wEvzMbNLrnD1ZfF5feX77wz0AajdrtlIfCBoHqxE9B
RRjyNlTUSv/+Vf23Twfeg7MWjhhf2LsbyEEMXbEFdQ6csI8QXMdxV1RNf6/cel7+IoT/h8uSas8P
kbnhMeDOQPHx5zcgWTJLb845tK3J/z6PvZ/jvl3H/bTYYM5XarW+6Nx94av1vr3FOUW1Emyns23/
v/7aAmwRdk9Uk7YAU/HnJ5nKSWnfJg4pK/T0UtG6M24q4jiJeiKM//1n/fO1ELkIIYkHc2/m4/dH
M8PJGXWF3A6eUDTmAnkoabYkF+w6jFUcPJV8nSM6/pli4C8/+x9aTBT68e2KI4zEuS/efb2jiTK2
Ttzzc+HfGOEsACJ3acACjvW4h40JmP3ff1vXfX+/46Vnou1iucL1YL9/zJxZgthTDhDeuaz5BgEc
EeG72N1+8hpqeq+YlzORm/aC+K/qgZi3TndkgEWLT0tkn9vIpyJp7bn7j6R7Cp5sq6rGBIA6Y8qK
coC7hk2At8+oFdOsrmn5Cn8axgsystr6m5vk/TUEY+qwkyCPBs03N807PetUGe6iXtLAI3X+Tr+z
tfD9sE9z/LfXPg/01z7qUVk2K2daI2SLYixmmkHgsaIkBHA+e2SDjn1u38+z5X0zIi//wpb8bx/y
VnjgV+R/aL3f3dDow5uGNfdx7jrhHNa6mNdPdmcJQssm44wXzG/z9Pbv3/U/HmguDbeoS4wgJJwI
98WfPxX5kj34EH+OiuCxM5MfRWXmBy/UaNl+Y2F+78F9Pg0ry5Odbm8No4bweWIZ/Te733/Myf//
nA1tD5AV58vNNnqjz/75WXLLLTqb9dMxc2zkdR3qwCv0efc+gOss7lToNsV1o+erHngiMueIA68U
sO2RSaaVYIuxi3HFk89Q2PFyh+CVJQYassG5Lgpea7KCuEdXN4wc41Y1Bg/sV+rtEHrR2J+1y3G2
I23Nlid3VGD+CgQcRJiPjI2VcYvhvkHkIC6Vzzl3KYk4zu6CjQFbOmrmO7vN1/ARCiZzLnsGDwow
DegtzkbTY90hvh9fA1Ay69d8K+3ysRtaBrpmXLerIvclvHr+4HsP7oSQiZwGO7zLudXqxJ8lfrwO
OjgqjnkJPwk83lmq4ybQT0jbpEkYX+KMGDDCHv9ye7w/CkJet/bNsIGln5L4/Sm7gqVk3mhsePPs
sGAMxKrYMffEZpbbAqKV1+P9S/rAjhaMT9KzEATWkU7irJjrq20ijeant4flL6XA+7ce57DrCTBM
NxQE8vl3BjFsnjbwtXw9bkQnpNOUK4ypFU9rfnOq/uUA4UX67kgEvoEXBcAIrQ31h3j33usAHTZj
OOVHlGuivwnAnO4x6/rqd+NZat17mCKQcpWow55nciE/x3NURJeZAWH+uC4YUo7VnAf2tzya6bdN
gNjomfmbfIgbZHVJHucgvys0Sc7Xzmpr87GXRV/ve8pks1dqJIw1ICuKbG1tU+6PKyyk+6xj3o6R
5T8XvAMC9rDZWb4kM1e/3AujASJnlbbcnL8WVM7nGUjtehpHv94+CQf59073PpHZPkAT5xRXcXv0
LSxt6W09+ho7WfQLojhTlNwRgOxypnIUdu20Wns4bc03t8mdo+2EWXipnRUVLiatjEi+Ct8SRnuI
JtT+3viIhHsIWJ9TWx3ZiIGqHOU6h+yj8plIT89ask8jS/tjyNy9ToK16X4Yz17aAxqkgRwTqfqP
8eBiSOl7a/6tukbs1Bbr+gdvDSY+Dazv5pU1jdsnkywcAguKMksoh7zhi6qC/JzTPjVnfw6WF69T
Ia+1LOuysycy89PjZOWI77DIJ141zx8jr431WbM99FK21OPr7WUV73oUpjIJSk1iaefLCP50VHu/
ndol3acrpvVXi4ryg1dXg/hZVRFydEv2Ibz7mQCNEmc3mSC7YnRKlhDcLHekptcVaWbahDsR4S3d
I7epewRY2XzwRdOyXx0Mc0WWP3QxSH9mwrajwoaeVjUETK4eEVd8isD2eI1yxfGvRGV+DGlYt8R2
5vZrZJgD70SzuMyzQpV94wW5dbeyTVrlsTOEg4L2JdU+N+XqfsY8i+PY3SbCnpyhOIvF2qI9ur4I
HzXrOs6zuVTRqYZ21KSBjMZfplzYOzZOTh/ZQ3Owdgjg2DsgXJv0tecFJAl9gLq1s+h/uxNzCdFe
5axyMpeCtb8wYxcYsgohza7zZPF9KttSYTXWMOAcp2iapBqcju0FCe9bwpnN1yDbwEdKTPabm7K+
zJ/cAvE7cx0yB1PL0+W4t5pgVYkXjs0HELjMcZ3WFNdoqXzsA30Y/NpKUitZeNhkFekuWx/JU2XJ
23GsRo/MyBHC5Jv1ZDoxvNH9h/FtMrVyBzTjd7/aAvdAGUWvI3CcJ8r3DaHnfqMEC2K5gDxanDhx
24byScvMzffl4BWX0Kmcat9OC3I7q2k/xmG5nltkBD/RlPTnsIoK1sJuBQZbefBSzq3HNwjApEZz
iU8mUqlFH7slpd+t0Y5NoXdXuEHMW3ppEQJPwahQ6uCPpfiGrXBZSIv8zDh2Js1uUubFdmoB07JR
zh2STmtI10n07R2DS3iRYhMie9HuJuNruYwEnKFs4SaNhs39CrOaidpYYCDcMVDjcrfIFvGUOblt
0oEy1uzDyhiWV5DqBnbeWfVk1bVcT6thtIWQrXQnRF5MOrDw4FMg9C+buBrBViA0inNOofgm5xGZ
P961qlj1HuolQS9EBrbPqPb7V58hmdh1WxC8FIsJh8SL8u663dzzO5sSwUtFhXZk15tKkyJDyuUl
ihY/bbECvDbUpG2ykja5pa0qc3Neyqh+ZaZlm4Tpi5+TA9e0TYJti8SEISbibnUZCWjlwpZx2uJr
XWF4OcVNX3zFxIiFJotzTYhWvanPeYkuEGibMJx8bBNJ1UZhRlIMt9gnXRC4wUIoK78QsoNND5m3
qfcbyp/DBqO+34umInKXUbadEYBXFhtqS7dcnye/GeJ9Vof+U6tyVhytL7uXMQsDNx3s9iYP2dBK
J7ddzgSvO3YK5veu/0NV1O37pdmEOjv+tL3qUFKGEING4h40r/BLjSAfuQmSpTJlhI8r0Z3IQ5SL
ZoHfrWrNEwDD7mHNGIUmjomDvcUfdIlQAkGutIP+RygDaiRDwIeXIpoXz7oyHD+tnLJvTcOuPplB
FHH8QEt/RO4W4DFZy+3TBtmr2Rl/cD9Qt4GoDhdoAGdIYTc9e4xfKdmCoUuNZIvI+Mq13J2xfasl
mccW9ZVdk/lcGralnOPGyBdSoqqfg97IkrO7Xp7CFgInB5Y1k8xoMif44rBXATI/QAm6wF+w8FWG
Oa8jtmtfnKrFpb+g5+v2rDrD1F5Z9ZBuYNSXQUl3SYeoRZXOMcW22YdJCN9jjf3tqW/t/GDFCJeS
bbOL4rROlEo7hNyOfbCU19CcsgVwj/WCzU97JgoP0p9kSHaqQySzHN3uF463EUFMrbjOskcTgdym
DiMkiWKPhemyDvAXcFfOOMM2tzC3GXbX/4hYwtqMfF1PJ+FqSLRcQi/zP6ox8gx663lxnoy7ReGn
LOTWS/D+8lID5cRsK14ykPIBAoy0LLP8xS0x8+AAX8xxoHoYOcixat2i8kquyMToUyhSJJ9q9n4P
8YgAKOXSzt+8tbKyelfl1iIOBacEf0c7MQy83Kr3gzB4Q23j2iNv054UnoUkn+IqG9/55Og1bs6M
7fF/Ma6fflTotFq8F31mP0c2OVVijsHhIUaSZATw7mx3BFh/mYKCjFPZImY7OELi9lgjQFjoW6ub
wyNuWJ7Vef5ScSr/QPtdFlxEzw+PesTDgXy3LQ5rYebPQtrZj8DZYnPK+Er3smrUW0WjuB36oul+
iTxC5DfwZDaJIo3HwrLQNUS14C1uOZwqZmFaF8JG7cG7Cx9GMG3JgrETOrjuzVXQ8rANdrZFnyzy
gcpkovmlGwbo9eDW4Ho+gevN2N1apheHae7CD1NVNiTt+iXnWB16I3+fbMtPYls1iUNlvN0tXQWf
ExhQeyaK1ydTEnzrcZjaHFVrF4R3KoMlmdgRhodDtvl4Jk0RYfWLjIv02SqnEjSvmtbtGTOfAjo4
Dj4Rs4XxCd+tmpU9exiX5JEAUvxphryPdmuhXP9YmkoM3OcjQ/3NFmg7p4j7IM7VB6cp3Rw52jx+
WtRab1SMgZ807m1CBO9eFkm+KtbhTTkZdGeMzlqy1HrTH7hTeIJyj5aPUIN1uWOd078BuMJ54Bh7
CR4tlso6iYrVedgQ1HH0bI4yads6hbxrp3YedmR5Zt8CYpF/9RwnwW7RZdBd23VxnzDDseDB/DxV
IdE6XmvSUvWmvEQFqM+0ajis7+BiKHVDnJZqz/ug8PeudvzsgYd+i9DNLWYfTxxa9xY7+HtHrW1w
nRXF/LPf5WQbORKY5yVq+ZLSWyuNjERGS5N4Nsqyg1sOAUk89ramcWX76HDKLnq1ciNtDickELsW
MEx0knklcQCvxWZRbgADIlwBdW+7E6xr4geZ0UekjutsUWJ01W+PVRCajii1bI72VNVElFGgZ+SE
ym7G9w/6wUlLF3XDHr0kubyLqSkUcxuzyivxwcg/6qXrHV5bluWlo+tP9yClreZC0kfxttmzyxh4
7osfWch3neCumae7zkEme+0brw4fQR6Fy+8xyJZlXyHjX85tufnPVln4wZGKauTUR+Fm5t2K9qPZ
U9rEXx3ptycjCzva8a/4eJxGoDdPxSgjVhCL29p74kT5r0vLwt3mB+WU3xV+HpcvdaiJUg05vZaz
jupcfhSYMW92SOXl+6Iq7eax2NCT3DfQYusD7pBcvzpLrmjHxzWSLRpo0D+iltlyZIn3f9ydyXIc
x5qlX6Wt1hW0mIdF1SJyzkQCSAxJkJswAAQ95tE9pqfvL3Sle0WqSyr1oq2sNzTJABJDRvpw/nO+
U4mHHDw28YCmtwzF0Mftpq1LO22KxXDMfUazsbEUXncB9cEuldQDRn5tuIfP2iJp5Wl1EbLDxk4x
djOsrIHZFa3P6KWf7diuLrgfybrPMdYAjpdJ8aJPIgn+qjHjjxoSJ318LIbvuVYAReNHBaUUiYM9
QKgdVrXqFgjE15oA3xAyM9bXdTL+FZx3Ec5+r9hADmFOAEfEB9gBcesnZTzg8p0P06R26ZT1147G
gRU7QfowxFJtmVZEahWUwwucGXXmvPtXufH/05dHAAAuhnSEUvnTj6t8F4WZqjv6owfsS6rSQFx0
tt0+D3bcXQOjE99zWeGcqpLuRrO0738uj/z89ZeJDfoIZm5+Eeizi3ryu5w88unUtoSldsg1lR+S
4EKF4Tx2wP4kN1A8ms3sV/3ixsNTz9myWf/5N/CzLLGoIMxnOOwYqNLUWPz4DdScJnQg7xO4MNzk
WK7FUUtq/XPAj37ju6r/4rAX/4Xy/gd0wvJVkYLAhbmMKznm//hVBdE8k2Y8UPNadmVikxz7gSYR
E69qstZTQg4i9f1TagDXyLF9P4CWKP5C//nDrx4KnvMLPAGEMa1Dy8d/96v3/YGwMK/MLuYYWlHa
CNTtpA+qH1YAEJv51ECOKh/ixm6/FYHQ70CqyG7757/+X4Tj3z//HKqAmoAuYA7rIpL99JuAy1JW
hoFNPJ2cyeYetdS86m09zN9apxn6B2wrprdqkVOcJSMnv5ucxJNtDqxJnmXaGfk5twdTu8/KoOq+
D7LOCQEnridOwvayec8RYOrDPpAQYPp6zilNr72RxTvGj2THLguu1k5qkzXYYlaaNHL9NI8+htqx
iathW9u6G+1TYFbFM/ELu3rBJ+6bt36qCF44caTEHg24Bnzhgqfa554a7FVGC6HaqiqwcyLkJA4p
K7NLfSAw7FSfGbxPxkYps/hGdJQ61KHFPriqAYc9Ib8bXHegpuSnjOZk5y9U8j8MJmlqIaW/8Pxh
4zjeL/VVv3vhdUy0k5cNJMvAOq9HnDHbqKLE0WnM5JpiBLlxaAs+KuqiworT9R00eYoJ62V2rqZk
Vel1tf/zx8D4w3PAIIwBnA/5krJHxIGfFgI516XQ4NBtg86H8zSQNNOOskwN7SqnAi6AH/UkI/FR
NithBXO5UR4no9sWvYz3SAkr9DrSUNEesLVN+g73jtGEdo/o8Y1sdXf1ic2L/RQhGG2GUqN+mpoH
3J7j6LzUyvFdzq5e81nr2pwqxBQHcA4ot9mKQp+jvW0SLQhVYy6l5WaJOQNOBo6XIpo4G9JTX27y
JKrxDaqs907ENYbyiPrh2JfBSsd6m9vQZR996YrmwLGTJu+grWKb3jpr0EKppf5NBv/QXjNJdT6b
zdzmGH2bsUUsV1H5pTY86jEmaStuugA82m1FMRtpL6JwXJEp++GcKaWD58IwZXo/cVD1jlx/GHgD
np7TzTSmrbpzzbZEQSyb9sFOa50NFXvOdHABAblXZcDNElpqYZ7Cn+E+C16o69BX1munOao+dSPy
y4ZWSjvGAmtG8bacGa/gkO7w5cZmNc/bHHtZcjvIduCC3M3+k93bk7PKajE/dLyx6JQHIuKuU84G
8baINFQ1zymGhPucCsgQp+QUMDMwDGNOGPS3Tp8G1RpMA4o5fMh2w6swR2syhlO27Rxfvda5oAtc
glw5jobAFKvitNuqkbbfFac4foRYxS4OpgFeJwYBuwuDqDC0TQdWPrnrUxA3x0oveMxpy3X7lSfq
aniHd4p7P+QBgM0MbVUuxeAj1u8b0QbL/dXoNL6WcPMd/lV/uq+zTq/DRPO6F65kHISxvuCE6zIz
Hu9EFzTug6Gq/IiZycA57rs0/NLarHaYnipjGxmZiHelNhrOiSQgP3QCJC6hlrWIXoi6w0APMt9u
QTJAoypaI/qwY0keKp8GDGMD1MZjl49ed5y0FiuT5pbDtcg65YUowbr6i13s56MSgEPOvc5SfrOU
p1g/eQkgntd6nMwCuhZwPDEG7WVuaXnhODMfSh60vznHXb4e54QF6sXrYXg/bVgcRpXqTb6eVWjW
I/zi94mcS7zCcfIWO+3w9udr0h+GuHw9OtP8gOIIfAswWH/cID0tqHMgMaThPIfgjNeOd7EIti05
yC9pAVkGqFVPt2TQV2GQDLYRysAcd8za/S+mK14zTy+5ILv2epg9ELOwo1N/VUZDEq0DnHIrzkPV
TVb35U1MLJq8aWJ//vOf4eex+/Ij8BOYtCh6/Lf+06rK/SyKVQZ1T4xgX0gbGFuPXNTa9WY0V2EC
RNORAW8UsYTdn3/pn6rnmHtTEIKpHvwaGzsstp+msVWl8EWqyN2WCZEb7IsZgNxuKEmQRbqjgtvS
7MkTYTfG6tq5Aq+HNqTzyygbR61NCQV8xaERslPHHZugnqXMPZdMsg3gt+Z3N3d51twZYYKkJ5eY
FfmeIN76jsLMLOjmPteJF4DNQX/6q4rWPzz7DAH43eIaYQkyrJ+PLVrZR6Ks+pp08pSuXfSe7yKF
52oYBE1xomvpX5xTrWUc9/uD0tL+skDscaFxYuTM/OPTKGANgh8SzW6YdFTvSFA3Q9M5lDqSl2wE
djskJw85otiZonXNMOVgZa1JAFlqo8skm2iO1QmYQOcImOu4bXEtu9yWOBASQgPcx8ghe7FFyGhm
WH3VCjU+C7NJxAErEWJ9UsWrnFuxTr2ZU3BntVN5yPBwvNfcDjfDMj1m9e2uvzxIf6uK7K7+KB9l
+/Ehz6/1/0eNZCyZf9JINiRy/mjz15KF8velZPytf5SSGVSPBRByF3QLJ3iGub+VkjmfONmxMnO9
p+3S/MXcU1atjP/j32zvk88ayl1rOQMuPtN/lpLZzifuJVQt4fNY2p5gDP7Wl3b/j2ex++n/f097
Bb/2wzPrMba0uODxXcDNIUzp/vTMWmxZjZGYJhH4OX5BsgD3yqSM3l0ALFWoNyQqgmxuVz2WyLBn
LkycQfPuUU2iQwyyY1PjygxtQ3RopbJ+jMGt1p2qDhRJG3fFWAWnTMsFQOWyPwtfVgSRurQ6Ezxg
H8ZZcAYYsXEczzzUInBnPEddfxyT2Se7KLqNSxcPDJie9KZjaWrHcpUdASDJrUGI9MvopcZ67B2/
O1RBNVH4ZTknRo+PXDVI9fG3d5xHGGuWWPE5soj2RdJrsSEmBGmnri85cQIIGZRGehh0/JVWxGLn
TcTr846sHkc7aj1aWhjCNiay2JiW4ryR5OOFs5kdeq5LPhhERijtxt7RxFEfgcUMu1yU1paATv8+
5JTPtJb90ZIX3DDi1FfcOYAbZUF6dLHjIsblcqNZbX/mMt8j2TdE30rD8A5Db3oF71u/r0PDoloa
JlX8opeT9mZqM4tZHUADKXIKCY1kOo5dsZBDgDB+mVvDfAMV5e2ltGC2V24TfBHEio9tMtWPnbLE
erL7fN93GfkKYYp9VoLNiCyQObGa9n1Vloe4ijB1l6W1k1z596jw9fPQdvNKtY44C2v2Tl3sNKxt
Wdfvq7jrmOYwojxVQHZXCtzlARlOu7USPQlIoVY7CjQofsbFrsLEKhiXzlri0noOMJJBTLdWjvOd
NdQ99a0aGARU82XubedilibEj7rwD5Wygp3faO0Olb87EetenEuZe3SzPkflI13q4QtGbizbZxNE
wDrqjIyCJ9LbDVCiFQy6dO34kbNuLM14wiqbm2sbCDlzNcgPDl149ejtJlQPZN65vB2KetfJzHsb
PAqTTKAI/OpyoFyj9zkwi2Y7SJd8BE53YmgNZ3ox2Oeyi5yVTkU2ezpkNC9aep0KxzsU/lwc4qKR
hIhhF5Fc3hV9r1/ZBjiJu8QMh8AwtBXzsXiTu8TjJcrjJq5S+6XKVbxvJf07ISJYeYpoUk5DndH+
quCCWKHdpcZLnMcUH6R9/47hgkiKsEyqNAYTgb0ejQPbtmxCvUzincjbiD8cyYXLS+itt0DwJB7s
82Cio90yM2ujqAzNw4nXsicnb0IBHgd3oYuMX8121ledjMe30oydJ6h0XzMNFBndydat0fYnWooK
6DI4IizG4ncBfKxNl4MMI2LSb6oahbMs+BXJ3jXOTbMMFMui3rsU3TNObjtnDEkixfggplxdmyEg
CBZh5iEqp3BCyPnZ7IH1Rr29NIYUzF/Gag8RxlibWquvmEK/VH6nbwbbiz7zVlU35JzzSxGPVy8K
AI47MCtcc3kaubBZd6ON8JrkWThx1NtqSZbdRwCIaCSngScEW6huG0aOahNUKcezEnPMlXnwuLd8
aoZAeXsfzRgbp8lXjAQIqpD7MmWyIls1xAwWdXlT2DpjgQEj2NlUcmnfFUNHDSsnlNuYA9gpjgsn
CvWMiKMNciRS8xvYu+kc19X8rSGlgdO7cCfSs128Gm3sywQL2ddJNH8YUa6tA/69nZZN8ljmxXAy
M7lcOUkK5tlzptlOvU4GiktDh7HWcASt2Qd3STUxzNQalX1ueKvfViiR6SplgnzBqnP2BdwGRtDm
ga0sJoU7NhE5oa7iCaXy8Yl4g10fdF2UOzoJuhopftyw31AOVWhH0xPDegTpz9ie5Y5WinomjGXm
ZKO0a66ke5oZ0j+Rwt0WweCjKbcAdtrKhJ7Lo0veNd0RblpjZhHdumcMA98wVjei111oBShkZi1t
rl79u9WAAQwU2GyLzC6UCebaIyTbMCaUvsq9LoAQBlYSrPB8Tty03/RJASeYOVNgl++UWX7Ju+Lg
Bf0LxWi3uG8fXS0BAxSLFLm3dDHXcaxWK+7z9V5m9SsJqelMXFPckFvmm7Wsdq8n+FaVBfqOWxfz
/npmpUReuKUWzHrRYPFQKG8Xx9gvzdAao/opS7zpa9IUPqN4d8RdpPJVQw5dUjhVfTHz5iXop9ts
CO58yQLV9u032TaA2E2YFyyMG1aLASCVN97OsHFWgpf1kDvdSXqEPyfbv1gYGLZA0d/KQYs+Q8SE
H5bBwuBYP7NtQ70FuMV83A8UixkocMR/9kaN2roHlASB2ZuKGdVn/iUHHBl2KruhTTCHLMYGzGxG
G4q9nQT6Y9172WsBBTINc194KzgnjEMHIGkdZgBWO5V/nuBRHVvSzTvfnQhXoeSQnfOqF1VXpU1v
oiIi7FXuwTBr6415NpRat0zgr0mLXqipc75VMdFYMMb6hcE1/gMGO/4dOWMUBLc7mn46HQdPRNeq
H530tMz970m6vRsD6dg2YhOjFu4iPMN65ILj7WBiVlvRSWAKjP0PAX0ua1868ZdmShx8UbWlfcmo
OjuUTjSWGx1ol0eEa8267POH4+x4MHUCfNDEHKJ3d9mkT8OKq019YYruvZZmft+TkOi3HKtmI6TJ
raQvuWM8Lb2pvB/mSV2BLX3uKt5Ro98BbMIkgOY+ihApM99WbS02BojOZxq7q71oegfGDUdPL8xs
vcHKwSEipEAqXwN/cl/gf7EP1lZ7ivQmOrtmXt/GLSGRVnTjweiyZh1rzQyRx8dDBIyB3TsYtXe+
x9wODZyN7Cu9792KJqJMNfa1bUAnBuMHlHCnNTeWKKKbOXatXZxr8CAHE5BumAUFhfFNNG+ph9tp
sFf38A3Pg58aYQZoVBx7m4i+1se6EaJ8ufAH7QzqU5yFFfnoaDNEyv4qfVqdMIdoY4jKiDsH//O3
0mzHvV8G020V1fFuBlh1HFujfUp7X7GFAOEJexopVoOhN/cIkrVE73UBrvBmd/Zx6iJPJkCKvtIT
mkmAV8awMrm47Yj0CSw5vvYIlJOFq4pcZL/Bra9zmzZfWou75g0uxOgDhVMZj3FUjoQxaw/jak5E
E8a995W2jTlnFJXYJgGWRFt1uI522Gz8ZxvtGz33eyVd63EIIh+uK5nDmG2/CB1ZF6+Bxahjredp
s8scGdy2v5CurMK/4sHhvspHtSOX+p0BloMTSVw92nbX7nDXO9umz+YHh6wReUM8NRLPTqoWS8LU
pj5nLSFDiKTF2nYouJC84HeO5n62OUtuR2gpGNG8GObpmH74OGnWPtbUA5UAxhpmU7bXVVxveCVg
jODKei5HOG598bVBDQrhkmQrT+e18RKoNQEnsYI+pEWSNoovXkn1gpckN7YzP3LtlWEttf41lc5t
msn2vsNqdOCccmnthu7R+pZp04dZUV06lQ+NHnyU9F8ysH8H/rPTKt3bD9Vs3jgclgZ/gMvm3RMr
NjbjZBzGuYCdVNYMyBqIEYwODq1w2XtGPA8shNmqxeyYDTqsyXhnMrx/G1MkzjQbJo5ogUxTQC5u
94CFeXF2JNVQH1Jkdu1SedLxLlqWvHucYC+mZskn+P6WWuwjixtqEhdNwDrx9HxYUfear+fRKh6j
Aissvot5rRrpH+GAcw+fh/kugA+hhwCD8dwDGXVPPqM1HJItzHcHof0y6IpERAAabR27bfogFJ8S
Yf9ujemsD7W274I02fv1zG0hBsSGDGrHB03k2r0345SlzVTOt3beJx+EwWC7JjB3ErxGy3i9h5CR
OPe22bb4XeBqlSP4DBZjy90pTjljQrlP3oHY9HINY4NqihhrdhtvLIJynJbqeJ8NEaJ6lPZJSFk8
eVHWH/Zeqzml0sRy6IvxXEh7NQ3Ji0snCOJSOWo0quecIAp310YKALAqvIwbFkzJemJzTU3/Ac46
/VTqpSwEwrmnHotkZlKu5mKP7afd+gtzQDgeHFU5HGNSy7sBTN4lbsyb3G7u3QYcNoJV81lHZn1o
sgl3qpnSvTWZ8dltaMLCx16uvDQvdm3qiQOuiGiHJXLeAOaN7uBXmOfYGM1tA11i5+SKMs7Uay5p
weM9m0zGcYYCNJvGc+8kFzotjBtbDtphYH51jiYGJDqetXTjxsxGtjLpi4dZgj1kWrMflD6QTtdM
8OvkXzlx05J24/C2Y/jUIaol8Zg8E1zkLStE8GBMQ/ZZYWgwNzLqhb0ZBr17aqFmcH2go375Bwrv
RpBjv6HoRFxIpZfjanRLbBVtMK9jgxVBmw13JWLwA5gSXoRlB7eGZvO0gXPtb5wy8QHb1toL5U0E
ioucVyvKdbAc1XwEUcWFNbf2GUOL+6ZvPa6RqbifhyjYsMIBJHdmuY1bfV41bu2titId39oeeEmK
065aGNLNt7ouqs+OdMg3ypF1KBRIDHa1qFYguqzrSGR7V6Vu9tg3k04m0HFAcTBmGb05Oycpfq/e
4/Cj5KQfZ60D0tzWdrFw/ht6t6Jk4+lTxf6c8vrGDd4k7h/28rPEoUbV+V2Bi+exFTDMuaV2/kvB
g3HqBmY+2K3qM3hPnXTfND35swMFQI3aGxSRadWVXfLdkK7/4mpTeiDlNj79e+UUFCKjrZJkMOLl
3dUB7IusvYMtbIVX6hWX8nD6d+Wlc4rQ4YQ09fV7vQnKcBLBeFun7m2aqGiF51ZwWkguXDvTW2M0
pvu/L9A9VbSWFv93yhz1Qe9VTSW8iOV/7j6q29fio/v5n1rkwn9+FirUr/Lh+lW+/vA/uH5xiV/U
Rzs9fHQql78JVstn/nc/+Kva9jTVH//xb++VKuXyr4mkKn8Q4pw/le+urzJ5fy3/14rv5w9/7Vf9
zvxkO5SGLaKuzRB+abkaPjpJ8TwfAWVBZs1BQneX0pTf5Dvj0y+pvaXRyzVwHqGrd6y1i7K3fIhZ
DJ+/zGM4Yvwd+c7+UXFmpyfZRH+VT90FQ1kAET8qzmBHTew3nLuWm1arLol9ieRrtPgd5bor90xZ
vfGRO1Ia7O+2Rf0QJHdYZzY04a4dqhMhsG8pX4Aygz7QPpXN1aqvzvQcD8/6fBs390o263QHzzxM
xx2Ur8m/uNX7ciAcb3BQO8bj/9sH9X/iM7jU5P3XEvK5KuVH+SHa6ocncPlL/3gCTf2T5VDiruu/
DLqwUvzzCfQ/2ZbF+AbQKDXT9hLY+e0RtD45PBaIy7pO0Mxe3gf/egTxTwUGNVpLyNWg+OK3N+B/
Q0Hm839UkJmy8IATPDRMm6QIWvaPzyDgI9OB2Mvd2iIeG3ZVC4Rb9ZIJbhyPYxOOsh6/2qwJ5kb1
FFqHjH9zNxzLXIo9o/DU3dTTSNVLQTfBphS+e9N1sps3YABkAuV40p9scwZGUrhL5ASpJVh1RRHg
gjDlsB5ypyjWVC42K1va7Ydnj8uMTwu8Leu9s/a9COCTimKsmo0Y+ju7RKVl6yaHGNpGOj2Dn9DD
KKEQnhkyh4Md6o2/rXqm+Ct7qK1nisOYg5WJQqDS6TQAHEMDDxhHF+4apAAI/l73bNkNUD+4Da22
wtqP2RX8qwbquuBKoDvc2xg7OcyccbcDIbMAlFWWbX+4qJ8aJJsWciLQunSlYeUq1jPhqi9ylAAs
A0viuYlSz6vX3N7hDg2OQ3d4oGdHX69rdQvlE1CaB6ppb7V5MYYBwQ0duqUpnvLZEscE+ARiGsdl
zuqZVdxmLqyVFVU17hfkZ+dz11mkFiY1VSdvHgHZ1WQ0QZAEjCg3dVBtjMGspxWWo1rSqFmgeGLq
6e+JlaD/VnbTPzeau6Q3xDThDuCS7DHDp8khVJ7PD1EDgfkOjtA+j86Y3bEzW29OqSwaDajboAAL
TpC7rlQRtOdJFMbRRCJKeXkVeYnCyNcexSmXyuaetylnck5mZoA27IeYexpk4+6+rIAzBAqtvoEV
d+NrdvK5QSJHopO6s1GRbh09pVzksCQg4tLkUoPq4wQPHjOKKw84BwXVuxHaFc0S+UaLFqMDQm4N
a7jN2vY2Q1S+pwVoPpn1TO9oAHVIrW0ePv+gebVxxQeM8N07KDz5MNDcLpymSTci6gRakCZesSqp
FBjcYDzbLhchYpwUf3WjxFeZNwKTa9bb0qUtCV8xumegpcsls/2i6zOX8lmq8SwWgsyKCQN1UlmV
EQ0XMjoPKacshhHYoMllxBBqTaC3B45iZBgSLyXZA9mdWLfmq+weuDIkXMic5K94hiiS9+dFRZFm
a3N7FhWtAjFemxmdkKUkLNgbb/1SA+FnNLa8s1NCUJt6HPp2TX1Y8hETp6kOs173ZxqsxdFhBdp7
pgYN163kYgnNcOQcuQfUh47ugGbrFBjdMU8Kq1wZep864ays80QWfC1hxF5SnS7kcEijFlNtYhfO
qog7/VIkHK0PyDHjDZcr+JAxKJBkZTYM4p5k4UnS6wxe3PDv703n5L2tANrKnw8/vz/7/OefzkL/
R25ReFr/6y3q8aN9S8hc/27A6fEXft2erE/sTAy+sVvSnmIaeDB+PSD5n3xcZKi8fMyl1v1fu5P7
ycCRAsiBDyx+MiyFv+1O5ifshrC7CXzQrLyct/7G7mS4v2S7/zWU54jES20R9be9YDFz/sy1SLBr
Bp5gA+AK3R+TOFsY45Vz1DxRvVqVoT6b2KC43LlMIabxqxWwFsembO/8Lopu6HS23yKoTSvu2v6B
kFf8OU7xUDlqtm/QC7g5x+zMLwZgx12dR2V8wtNX3gcm3S0D1QrfB2HrF6IgziGYpXbrRFn7wNu/
uTUobwlRGdW9TmyJYaWqr92siRXNAelmcJSzNvEybTKZQIEPTO05lY29qEDwZIypwMUPpyOc9bG5
+FgzH+2Woh5Ly9K3yvNV6MXJcIC+jwO9LuQFEtJ8GqXr7EcZm6h2xryp8KltHShRN1U3nHH23AsG
PGL0HnIjIphkGo8smpT5Bi6QZDlidU6t6DXwyYDoFaILEB24M1O8mmvzWzTQDQCbcJMwkKxz7oiF
1+ycTJIpYwu03PiISe/OFc/DVD1oDq0NMVyCe8VWvAj/4Kx0MQyfy7afbkpa8vjulfwglmbvkjwv
9sYMFy7nnEAtwzC9GWmsP9qqaA6UdzyReRu+ZFFggXu3mTAZgmQCeHATf/5stOWFwm3zPAO3fB5K
fdp4oN/3XqX1TyLpirB1a8G1EPXmGDcUV8BDUVfogKwsFDmMG8Hufoee+Y4SsjFSnJcFR3z4ngWW
VB9to/Rk9E7NXrwD9SYvllUzdc6FtqsjRfKkthHcInsNUfre6+SL1jO0iRtrNUwmp4rRPqB2rEcb
hJ0TI8Co8SpqlmwyhSuRqTfPSh4cwIGbMcvOemTWRziU4BWLOd4ydq7oxZhPsqdoRQP0x1qZ1/RK
4SWk+08QPiz65970iRd1dAHeaE3H/F02Nd9EB3AR5q9bkSlk6t546sqdNTsZsQ8yGaQbNSsDHjm3
QDmF47PVezppRUo+Nyk3Q/PNbFAwVTAPDAwJG3rNMcJOv4Jm2m2asdJ2LRocYwt+vXEUHSsVb0aC
iuc2GNQqCZjGup2/81PLXo5GPgq9Zm+rxo7oCY0pIO2Zt9xPA+VCLqlfxN/V5GHM1ictdKYcndOx
QgPGs273W0afoSVNUrAzFTdNNe7xzDZHsw8+2tY4aIuk7aXyZCCVhqOFRWeJfJ3jfgSH6Ihtjy9s
Q6bm1JsqW88cV9YEVHsmiNmJ+gPjCGQQbJqmb53W6FbSouMFqpIF0hqEUO/bFyoGJTJ3895p7bPX
g+0zfOdS0jG6yiHOhVNPOUxn2PPG87TXsW6zG4gN6UNLuRNquMVcmdyMaY8JEioWKjwGk78iS9OG
vBHa11na7qmNfZsKBR10taOtMhmJOyn5iegnYFhU6Ls+N4arci0bh3OjHpXpnKWvLfRxjUxoefRo
jiPL9Z2yz0Nrx8nZFaN9pZTCXNf5ncQJufYn9KUWgh7suuEdYFuCZ0sHgkSKc/F2Jqeg0bZUVY2Y
H7SXoFm6tdtsXutt/BTN7dqVSbUrp2Lv4Tvo1kQdvRviofXVntjxKX15z+P04pSOIhFjh3Fgnxki
HDj2XxFQC4i/Kc8kphIslt/KyXv1VIPXlCGGlzAfpieV4vAq2iN+pkd8VTaPutuCKySn0WhFcTZ9
i5y2R5bSnEmdRUho7xZ+k5sEz3A40B7xvU2rbF1a+bCpcldAJ/C6ncpclrtO18H1liTsa8PG6VwD
De/SEdAmeXYKS+qB/q5y3rXg6OBfpM52jANWwyCK11iYPfIKjH9ofIDhX1hv82DDAhgik7RsOe4E
iJTTxAHuFPRa/DB5nvk1qaivX3uxNG57t2jvuijBS5BdIrOpEVrzINkKez7nGMUovS+tsDTc+Jur
Ze7e6IP0RTjJdOu1XfsR4DT4GHnZaC0ILkafcrrzh/HNSTX/daqzJmwdCNNcibx1Lsy1aAR2G1B6
feMYFNWI/LHwkm9SGt7arqigw3RfXis59w+1WeTXboJFZbrzAcUPlyJWhItGFyjJGJpOYU7O7os2
Oj0lrLiFuf5NXvkcFTbtAulMspdl4LZvsncSTqiM0CRXjebla9oQ8Vzi8TZf6zjBqaE0s7sC5XYF
P2pEhIwxhkUBKY4KCA1N81DOLo1CC04HSuOk2QdGFNoXq6/LG44fmb/O8Fg/2brmO2FS1oqSGs3c
czcq7+lM6A9BkFU3GDq0dWenwEzMpDBLyov79sZKaThd0WhgPtclm1SfQPzaJIXq35TuDz6NdH20
N7KmvmJIcJ5ssvs1Hup45saQl26whyqhvTbgLh9602wZMvrlg1nH3SNHERBzQ0lvh6s6upAFcC3K
dkLgQiBhAme8cx1vPvdImMc4y+udE83Zc2Ub14q8UciWV52CerSOydyOr/w+YjZgt6k+ppkigWaK
1XfBJ03rPOmsZ28aRU8DgMkK2Qu8QEZrkcXYVcRPVmNX9g+mcjaN75AyD3QGwlHwmKaw5lL9liDr
gwax92BV0QrSQbqlOPbZRcH/nrSDu50sxhD4RXPnm+/TLat7O2n3gJJp+DC3feThOY8TG2xIAHkg
ySvAuRlkmj4dDrbRv/q9BoqhYKGg7E2r35bj4sniJnhfMIpFPJijbuXHnsIHUb2CY9PWk1D18vie
nUbtAo/36JCwfwWy32mzcJ5tQw1rjhHWWc9ZjvVsFNuSdgcGWvPG0L3u0qeG+9zydiIwDeblMfUs
c+MDoL2PRdm9Jq1CgldsMxE5t42aM24/+EYOsUOtZGJx+hOyZvQeDO6H63VvU+7Nz/DFB345Rbur
dWV/c4hVbzh7deygVCaplkNa1xgnp6J2kKo+IsRR067bkbBuNasdZJ83/PRXrvpqjfGlvK2C1iZk
1LCqgyf5kkfJXp+I4PO+dBgXCL/amRGplSQox3A2bf2KIk/XJDMOcWITKj/6dOKUMlMQNJu12OlQ
xKwwzVPxremyV0/z2zuzMDYp6c4bCy/Ag1MziiEJFt9jqDW/NG3fn0pgF88Y6K27Qclu7+ZTue7c
0VjVw0htcy7T974Mok3fIR/MuB+eIbIAW7bKxv9uFTSyh6bTuDg0OM7CFlo7KPYxAcPM7e8mcdQz
Va3LYucMHhdW26X5zk3IQ8b5vaja+DhXZku7pvTJRafiDgaPKjYJ86eNZyptbYhIbTBeOAcMYhdF
8eBnx4qD22GGFtQ4cLzDhPzJs+e7XbXC56F0EkETvVZpnFjkc+n8TWFgOEiiWoozPttbmtx4RvSI
wJT4c4NtcAReLOTc7FTq0xcFSwnmcN4b3zO76/Z1EZ+gN8j/zd55LNmtXFn0V/oDGi/gzRTA9aa8
nSDKEd4kkLBf3wuUWtLrCClCsx5oSEp8LN4LZB6z99pHwkyME9Q+QWJfOu+JYS4Pbdv0h6V39BeW
GyWZgQv6HTY/HgSY1CZZqRSYYt2FKJjeackHozfqSOa0ItBIHckdiwrmdaOnEYwhcyK01Fxg/fsO
GgveUlOhOGP3iPJsfc6R8TTvLblyGwzaMK6r+nWUhcnzMaekjvHgE/2C1BiaSkX0Bp8ySqmuigjd
XSKABXlrIpayEmPTMhcYsQZjMkcP4SmQaRRMA4rjxAyz5splpkzqWdMJoOQF2FWGXUv/Mras1YRr
pGAw7HZmOZz26mMV54jP9I6UDX/JCkMLwfVHfHCq+6zJjpyWpBabqDGcR0gFQCqkF+f3U2aUO1Io
nC0SFeKcZlOwhbNRbFEc6MHQuAZ+rJRMko7RwmMx4je3jay84fwnmy2mkOskTKGlKNObSBEps26r
/dDxdjPyzvL6lw6Tn0ApGL2SNTGQVvE4ML6DiOK1gDwrCg1TUs2BE9cDPRLGVUn21jLb59LiTjLy
tryS9does6opHnXaAA4mmjouEORfBj/AiO/lnU+nP4gkJxmayWdQdwqetcaxzjhf3hqk60AjJMx/
r0+tvaUNy6EvI448WN7VzdynOhbiXvoGAtlAthmlCjCho8blfBTSXnaFUgLMg/5/GhWCwRQk99u+
c9UT4dvKpoxaA68y8SCZZSqbJBOEkzYOKCG4/tYhazCW9S66qAXnc9g45bznt7hQ1ZamZdeNufZi
j8OShzSs96yvPklNrH19Zi45QHqUsow3ihSobpiJ0XwJ2qJkDR1n9zvfJC6ePVx6ChnGCigKGxP+
w5IY92NrHl3YKxtpa7c0DO+9922ASmVPuxv60Tuk5I/ucigfqTre13R8/mCM3tHDYeRPkZkeeD7y
ALGtfOUHfYuGimQlWb+AVfZ8lHTyw87Nn5E0OzKE7WBh7aiVaFJc4zKJSQGY3pR+5yS/DIs3QlEB
L0Ecp2HwYPE7WfkyuY1znsz+2esUfZPD8vG9Mrq0+AcD2vviiqq34gQq3P0ywzAM6YutC65F9Ir8
qsqt6UnOtSCriClorSo8xJMTUR0ajL8JXleoerslA5zWVzuQEnD69IINZL4l/8x6aJdS2SpIYHdC
s94GYPSvHIT5fkzzd9OuiNWCjeXyj07x4CHkWDaNXls7vvo6jPTO2ssofxwBo8Byz1LKC0/SK9DQ
o6duqnu0vUhrNDQFuW/pTrGLPcJHNkIdnCBW6yjUIjvb8Qdx+HrTQ5otX+TOSSRD0iTKIYOnMTTR
LRQJ+h3hPBsgc2pIG1F2ML2s/8wGTUWXzL53jcnYGA0xUkyT/UGflKvjDN697rEyCNrIvQgaI7eX
lzQvixu4393JEKDEBVb/rS1NBOIQskZHEI9hrFSBbmbJjhjXsygwhbx6wvvKehclMTpzIqu6zaTo
JyMVEORRPoezK54Qez60Sg3AS1jgSLTuTUp73NNU8rxafB3CI/xIDPawB/kJqSDjQhrjK04w8zhY
80KwTfG+mCruM5SeeFVpQGle1KAvWV+I9IroND5AOfCdhv8GDKsdBJzE1+a2QS+l6pssLmEFaGFj
zRQ8qoY6S/K3D532kUqmnOqsv2eWcAmPJKJyMdqwgTsbeMyVNnx7BhUxM2B3KOXGdQVqqWK5g3/1
IDRxEAC/gE/NXmig2wuEqSGZi80z960fKdFDrn9i5AMFoFrzFptg+okQGuhPFx2LwXl3uuFEtNRG
aHDcxpbLuM61B+4KOM1F3xzBnDOmQK4Y96N5ighcOyD82et2FAeWGW2HVoKIwXXJ+JU01nmPzZKt
ykjG16pmbuJVTs68LxDSGnYr4vqutU3Y9SRub72xmUM7615Gz+pvurxS2ba4rx6q7KCqs12OCjbI
8uhCCJ++byIG2vMSI50suyc46Fujzc512X5D5neQ2IOfJ2c82gFIW45VJ14NrWrvys55RPyP2IpI
si0njNwRsTVcC+YFMHjIRDRFd6BFJ92amM0wQjQDuj62MXIiW1Iz0hz7Ur/zSLfiLFW0T9q3T2im
vznA+BcKo/P1bglzkhT8mBGMSRm9KXP0EHEMJokF2UTMl2UFyUQOgML1jOlKPSBsxMebqOkJ1twN
aTq+gcwu9tuS4R84pTAzbfXSFCWJs0b2hEb/qnaxundbItdzMtY5iFtaesg4hImVyVeq5lXvAw2w
PmIj9VBzVg+NPn1IwxY+mzOyMqqSzyhGTp027Oi0jClGS1DGSrTymyqC5a8p97otjrEg2iWCAIk+
EBt1wUSPtLgUsgjVKzqpvV3DqAbX8aZx8dyYpXsB/cBPNCP90ESQq/lprKqXvtWyvWKr6da2SPLS
3JLHpt+MnChXHciTuj4n1d6YeMqTMvJ2aDXuKDzUjd175Icaa1Kuw8ZFeMdpNjhGahrMnhfUpwT8
hQbR/XHn5MtIa6xs+cyODKiNzxFFBqGK3E0IY480ju409tKdADVJEp28t4gRtwFrBXNkyftSsjpL
i1fAYuIAJKtk5cB+r9XOqtLcIf/dIeGzf7kRdXIaYble3kgXtKkxaTCWElvHwsCCzWfagpYxX6Wl
x++eN8QBwhXShYtzMyRfDpcingU+N4eS7FUr+eAH5J42Cc+LNgx39ZSddBwqZlOAGcutPpCTwcwg
DZpkKsLYqapHkwiV3WROpy7uXC6Oedwus/EhcEKUkTxr0TtpoTXq4vSnIP2DrSJPoDkwrJTNRmux
z/p4X+TJ6iEPta6RnxBy3k0DXxehW5uoA9CylOUuksuySZyGqzbPWCRi7NbJi7DLRxLLD1rOyq8u
6PtQVbPbnNDm4NfxZuPJToxfIJi0czJrhMkklrFVULKdESyTWdi9q2J4VUjg8uIM5GMrvhESDVvS
24qgpxfEjUAoZULcV+KbY/XJPQt6DxH3uCqs82p6Q1TbhImcqrAVPy1phJo9XRlCk51bfPXd9Kpn
lu1L1DXIpBJjD8Uku6QENJ01oVuPS8zhjlaap8V8gYzyUeuDsfeGS18u/V408VdelwjChDqdx7mb
wj6bii3zb8oW7MnOcNZS9TT2XCZTNwMFaYmrbOxrWZJf3c8bL8kXPr0mCTxQc1vdstU3GB4+cCKW
kU3U7ckkJfP2p6s3Hc+/mJDjORvAizs9/zUvz736NqCBT7kbl7wgRMfIf2ar2rpNQQGJ9f4WcGsR
9uiRfBsrASOs5KXLCuUQKzip3OXscJo/qoqJrcpQiu+k1+2wrAwVFWm73DHOhJKlSEhoKkTKpVGq
I+VodB55s0DRPThZdJWKPe5ATqYXUkSboOmmpzGiQreSUxLHnP0k6pKbzLaQlcGrbpb7fgFLWC8Q
Ss08Ky58/NNW6a09ml5+0DqpHltv4qRq7P61V16B+m31edpQVtlIpEriiFckzQyZ8cHEgB6Orn6M
teWQ8ybuKEm+EORvCOE5qa0e9P3wDf3uCrwi2tIefYOY2Om1ALoHJUKp4x16Yz4x7PWlDifRszcK
3EE/I+oScf9ytBfLDaIUE/HiqDuSJLQTVoF+U2uN+TJTKKGnhSFqEiaAMaoDirmoC9b62t1PUdds
aacKCu2mu9OHTDmkbAygGhQV01tbcnW75k9ngUxkuqJN05fh8OM4jTm95bzsNCBZsIwPc2zt7ZSH
ELJhsevT/KDB8pLcuBb5GKnz1iBV5jraOr3dH+MxmS8Lm6JtQ/jhUOa+TJ1AnZmoMBZH4k9/V/a3
vWNsZy97aPtsCdsqLt87mZ6ySGH2Nd730hIk8ozcym33VFE1pTN1c9uKIcCm5BwnQLxhBadIHVLn
aypMO7ApJWa1U3ZIIa1Ta3NTMQRrTyaQsHgEVG/XDBCEw4vgCfMkGMwa3HroTn1AurbKzVixaG6t
Ck6lvehzz7p9dYox/msu09K2p1wdFuYmI4fKwHQO6Hx3YUD6q26qNlAiWIvE6szOZum07kbi/9iA
+CS92OSaRCwDPwIiUEix9uj0irGXBMACJNPS2G806h5ckMiBE5SVdlt7l04MPSv/zOO9rkiYZ6uB
r0VomfME3dAKxh7YOtr+6jCwPy+DRdjJGgzWV5dII6kJNvoQb1SUvdCBaJ0JKZtD/jrvNmP2/qmQ
jUl153ZKoNZorRwxMuNfavWDDMqzUtprzml68DojedEt8jwHj2OeqGwicEyQ//qEDzgiq3Yza8OD
5F7+4csVpEO6YwZMFeBOCQjqRSk69RsQodX4UVQkP2ABU7pJJmJuTx7fwgf5ZXWmek5ILvxosV3u
7EqOrzVAweec2XNQ1AZB5nlTHBOb4b5IA4txaGq86aapXRgJWTvYFNVDz0F4Q2boU7nI6DxB1biD
62d/DmonINfRJ4SWpzTh3BvJs8QLAY8hG5ZrJcr8UkiJD49kxiDTrPQyj33z2juLdxyVMloZ9x1V
bSFDo4v0SzW1bUjGxUcs2lsSJLowUZkldZZQDkmXOVceiH4LlyZt+MLU+oGyrzn1aWm9EZqBryqx
4vF5gu527GHwMWeKzJsZUUvMLHJUjx4czBO84OUB6kZ6tiEgUneA/eWqxeziFNTDRR3bO1m4rq84
rfsymlP7PVhAx8rIrbcYBObNiOR1OywZdgmj51ocl7BEvHJv5m590PWme61gF53h6tSnOl2i7xaY
fsYMqIo1mzlia/JUl9X36DDINle4ZLN0T1LRVI4bJV6++xTsn5JqEfaSyTjVwCC7XPkANxjRGdly
r5dqf9fFZkwwL6F+ZOwUuykHamd3XnvqIoC7s6C4yLtxfXkEWdkIhIJuoC6ixhN6dJsSVLVXYV+d
tLh3AgCLFRWCg22cD+BImGW5Z8QgJ/LHAdRCWc7vWzr8zX+bvMht6TK9XbIBtPzg4Ulco9/baYlx
h8Qu8VJxwhFjtrf/vhzjXwot/iTJ+KfCjf+HcgwN5BNKzn8uyDh0xc9/1b/+6/LxJ7XrX//cX3QZ
ivkHOgrH9MD2rNo8VUcC+BdhBv+Ty1AJNzoUbeDi0JH+Js2wzD/I5oF4xjTcROz/D9pV/ie0hGAq
LIcYDnAb2r8jzVjRHH/XZVikrqiqB/mChsxekSHmn2WDbT3W+iJjhSSCLGJQ8TG1uEx5TVxf1ql1
R/YAFEfItCCwrL8oefjC45/6ryLGf7S9W3/WLP7+yzH+YYtiRMk/5f+yIVQyjUt9ZIpaN5x0PWP0
YV8t4BZB7MSHTqhEQrPdkEfM4MOdgjmJfUCq7Qp17I4gR3NSi6G2/O5g0CLaeXGSI7+pWurrMLPG
TxJiMk98umxTocqxcs55y7Ry+hpHpZ7CSK1Nv4Q2v4lbS760qk5wrZuVcl/Oqf6dasM4MSc0hmRL
UmDsm0qq1xtIxw3zjJZQvSjx7sq5TN/lAiXXjxUWT2z2x+l5XfnaSmF9KDh8Cz9jn8DimUF8st7J
S9ASkvxrlpp1ca3RM/8jkkIcfvhG7+2BhPtXb+V1hTfwTn79fNfVn/VSf/2zf1dMEeeCphzEPogH
+2+KKaS+KHVttFEqRBXL9fj7/lfQq/9hODgtsTzoyJh4Of8umVL/cPlNx0VRZZirmOrfUEw5HsfC
P7yYzhrLQS4HEnUkGoxjVrnxP0LnAGYKnZ6qICyyHlxWTol2hg79k2IdjOfXLEaOmNHuUDa/a13z
CmrqYNuj/bEoyryrkvabME66c7e/BYvBtKWzwaEbsOwpgRHYkjSO93lb5ho5A9qdNnehYYlbXtrX
xkIkU48y+WVVDLcoRan516AIquypu9bFL8OY/LIpumhTEI3wIKVT3ywJd/uhm/MS4x5BTuzqLDbQ
ZUDx73uITu9r0W6oUsLcxelrZzfxRNO5coa1qQb67CrLJaH2vcAfZQAIkQziM6pIWT0VdfssyuUi
0dxoI2QIZv8skhVSO6ugTFk+kolgbGany8Opru0biz3SxSGygSDZQ+lRSsvo0LfFkwSJtutMPSBt
8osEaGYqbYv4pIyzm64WP57HHLBEcEw9HSiabM5S9GeGbt+Q/r+Fq+wbCwFzppYvDrRr7lztEa2y
se1jFyFYZT4YGjoH0jT8uWyVbTGNLy3qojleHkXe/BgJJh+Wgo957bwthLdbJfsiIly/q6mkHjMS
HNrKXZVGp7ryBh8Y7uyz1ciCqCy8K5stM5RRxdysScOx+YlaNeyaX2SZbFPpdD+wutQQlhGrpk5c
Fv6wVpTJo2GjejCgmePesoBktCK0oLN9OyVDNnvMnPtELx6T9r7Q+Q3o/jRAqWDYPLkUpV73CBfx
Q4JOgM7Gfga1Utbyo5aaZJCP+C4wwKX7FvZVaqT22rW6hHqzmOEwU/2mJf1RpNkNPyp53DocwKQt
bHYg+caopUOOkiKwGZdekKqFtptG9MCTZur48hyx0dEN+EqFdlkVPSP7MXnHClz6bF8KUqWdW2rk
Dbt196S4CpgGbBIx/+CNpi8AVQyggUTUmmFZZ0zqm/ITCNdh1JZunzct5kL36jBT7pEp+5o+7GaB
7T/uSTLMYhq4yWGub5ODXnK+94wAVL1G11e5oQkk0W+Xyg2Gso34Zw2R/aa73ZuTKAQo0GAiUIcw
1O+i6S6pnbusY7DKFYDIwPSNrj/NkbHjMQ9bleRM08kebdOYeT8K8ckyHcVRvdhhbCnmm0J+Ar9c
g1GVB6aEA2B7pZ9038slojb0EoGilLdWfQNm9q0uOj/yUKZV22x56XM9hOOwAeRGO0uWa6c4ydVK
ljugRvM+crXoJmv3lCeIgPvlMFfpRvVapHgQqRVAzaQ3Kuj0EIIYhvceY85SeXM1S2Hpnb5ZQ8oh
FTNE40thhqeCyua+D3NJPkZmTvPeduZmD1pmvDXoaImBaMj660SxMwbtAYnGpvdUf0qSfTWRjam2
zi9zMS6eXsfXPFs+rDlyrkljoQOAM5vH3NjoAQI7bkNzjLdT5h0jGM6xbuzVTGVADzz+vl+E4k8Z
4jo6XZRdeCTZCfKKeZMX5rFxQMDOxGnsvwTqpd5U8m3TWjvbI2KqogLHpKuBINMb2HaJEbo9BIBC
/Rna9NgnyW3Cj7HPZxx1jHM9mVQoUoog1gf1Bp8GvDvlBAcgkOsEljRjCy/C6McVy0NF2wFvf9cE
q3dXX3A4G65kygXyS9fhebCWzQOzG1/cbDlnIwbGflFxqi1MAiIm6FOyU1dxKqjCe8arfK25Anse
Sze/m56qWsc8OpHWAeI4KHImfCxO6dbGECfG8q7mSKgM530uy9Okgh9sy4r4FqscN1zAb1rqQJOe
zjFxhNAKpi9wpnjaMeSj5ncRPSlgMVZTO6DRmhgP2d2mPXMOAwFr0PTDoxqtOS9L0NjvcaMBz8eV
cHGIH12U1ykhfzmZlr1g35Wo3Ycr3J0Uw+OksXWapxel9ga6+Olt7ocLCy+kb8SepaBsl0TxLrEz
4rAwK+XI7DRc0lU5OFRVKElO3lhVVX2hfVLYdTDmbcvxA+JegmR2uXOQxoSONjAX0H5pgyFPkSDJ
A3HbSmsnzzl+HuM5uxgs799TkZNnndkvFcAUv56iW3t4VKzYPPbYC1ihzekxatgtEmUvb90xYToG
XB+wDiQfL64OE0n0WZEwYlNQDFQmV6FtixsW1PzXPoG8sLCLMWR7DPwd540FJMuglAWbu2ykVAdi
PMgCV9T0mmrNraZ0MBPsX3Ej5kC1B0Y9RMmnGc8zI3iAkhk7bvZcX+RXIK5qPOKm1OQpdiQR1bb9
RThwu8XkbD6oq0A5NrlR+9+qZU2i7M1XKbMRNcpTscqb+wrW41rqQ+0HRNOuT5pnJs0zuzd56aK8
v7WITMApXYqrvUqopyRTrnGJrLomtukuHt3kF7EOxVnasBTAU6HETnBkQwmSzite3qT07VW0rQEp
2parkLshDungreJusSzGp7cKvguuEUqKHFUZanDUrqzvVoE4mMj+JSaE46MVinkUBpIXoTGM69ZG
GLZIfu+uzXFcrX2yurbMnZ4V9/kS6TeuoqQs2VywKBXJKkVr7ftUNlsvZcfuGwlkAIIgvEDt8UOY
LBc+QOJOeJo662iWJYMuYktOizF/KF4kv3MvJ246K4kL6hlGcFBw7MIhzex5DAVryzs1xuI8qiWC
5GmM0O6S+HgQsyRfWopV7YLoAw950pzQMCApsYR6g70kOca81ZzrLcs8q0zFRe2AkVRFgd79w4Kq
EMUelxO2a2Kb6uSm1JP+ZspcK98QhiJSxvhtezdOnnLsGrn4E7rTnbYkDFAz2xyvq5nIV3I0XR4p
eUeFqQUhK+QMg7GNsL6QSV9v+iK1XyWW/ZskFx+S7UmIvWn8HDFp0+no9U7G8zqhrgjAIe6nsu/t
rFnAzETiPu0p6WjGrLdc6Ii0ORU7/NHKssNsDH4vUW02ileEaQizuq0RhTZ3mNd9DNB5dgB5vvCb
Bcpsh6x1Ts7c4k/RiwNJNvIJ6hdGqzG03PE9K4uTMjOQsovxgIUgu+n70kKtGqO4jRsOJev3B4tt
CzVupIOYQotyrhNWWKR6Hxs5Vv7Y4lLqspBhTn3nwGM8NcVCEG1334PhMnARbdyO57bglliSftyN
WfGN9oqx9+QUT3MEjzxa+sDIDSQsS1Kyn8QABkZ3WwNeIwK62go0ATeKV1/q0t3jk3gi7b73qK3E
wzSOm3yw74hWGfFDb5ZIIRTQQpNQVerVJJjaLz0iitzpVggZqO1Fq3PqUGJ5SY1YMapFDSFLqZ8s
Bbk3c1xS4w4IHv1GdcANNekuUtJ7MjZw8aAv3sbM3co0el4WibC3kWgwZrs8OlPPyq6vvbspRtxl
69HOzNWNayXPht2Ks4PH1W/QjBE+Wc2vNBWvXNKnzCYagTH2Xnd/EXTk3QB4YP1edzz6/H8/lAo9
wMQm3WeyyERqDltbfiFPWY699zjl8RlVyhaZTrfxpm5kVkzUW2rBOvgtXkH4tCDrz7uXCcpWkFIL
Fp0X0tfd6sgzQpWWpqzFDTHFR0di3bdElP54o+lRA2UXIdfLRT5riVDOhptfKoLGN/0YoTyLL1b3
ZCDTYNc4XFSZn2dzORpLXwXLyneCovLgWej4PXmcBV0GiSVhpXlrABn3oyoZB/8UPXqWcZre2Tul
bPWXk0aADNUYMU8uj1EvQR4D08i3ebkmfVvV0Ryovbm7lBihBC/xpgFAknYtOREx/wllKqj7bQ0I
l33tIN/iTLuBD8xCDXif6skttOT0JU9RrLSzQMrxn5HeX4YHmKNM7Lv/anxAymM9/MkE/Lc/9Ne5
gfbH6rIyYD+qzIywBf7vQI+5AQ4hnd/WMGBhdvqTEXj1Pxnqb4OwbcGL/JvVSmNu8DtCAa8VU3yC
Df6NwQH0wRUE//eRnrPyfol4slRQBgwOvP9L4y2yCMypnVcIW0R7b61HMjGk8UG0GfrmhRYZ+CNB
9ygW51rFadEVz47VfMd18T7MxlEn+ZM62tsQjYeUCZ8pz/1gsGPB4Mmu12A5TenCSoYLQe8+4nQa
t7PD3aHNMytI1ryKGG/ijN7QqKLn0RnC2KaGrbryTtGMdJ+4sxKM9DzzKqVTY+1G76fbUgWZPgyr
ZlXRLm6b6g/teKxdDch4Gx9bJXmaUvmj/767sGuBxZ3BabD5CqO+c3wCBLDSoxr27ST61Lxxzw7l
ChzoPDn5Kz433rtyZd2jo5dlf9AaBHODl58jnNNBbzf3OpFeuyor+tAB87Efl+JKF60fIqU4OU59
xolxchgpXVImoz0lVbVELmIhPLizV9dbkWc3mTIXG1QS0QYH421JEMTR5MLu23mfDYq1MzWj2nlZ
uXHzbueQvooMqgMWFdPY6vaz7FR/ab2gpT/0M5yhmUcxPxnGA9kgV9EMHAb1verNG9E3e1p0arT2
kE5UB41xcNX4PKgGPLf+PHL5QfLg3mPpUGYMSbPmscjZGVfCefK6sgpSYB+z49UBQwOAira2Qzf9
pINboedS9nLRq8tsmsUmQ7+IB5V1r8EPM7KRb9nSOMuuWWuZvEr0QyIa6qoOnnUSPUDcpjixFniU
AEswAYdVB6LHMttNhqfOKZ0ymPsCvWV+UJgGYCLYC8u+pIW7JVJlV+GgDmNAumGcd6dGEN4H0SOA
t+75Cp04ZWD9CkHYCfJKSl8ZREAg3Ja6+YeksQ4N7Boom1NwC9rtPnV2UdZ/DSYjtLVm00AR+zlh
CU2Z70yB+qpGbKXqck3XS/aZGLJApcor1PkdO9wO1Vq3nfvqjIT1Weny29Lub6g6Q2ibj/gp/Ig0
IyzJTBwotnQpN+Afd2kDxytF1R2OpvtJhOVucsnZs4m+CVStwnlDSBtAsRo8mrqPNHlPEs1BNeyz
UU8H7CQILWf6mbxHKdiA7dny/DxHlXOlRKQ36u17zV2TQMf6rKQiBk8s9oShNUFEFzwvOdyy33Vu
74WlRNGS6eWmMeOHpsq3cVNvnDl6GdFv8VHIT8Hku1mSL1NXnmeo90cjJmRiML/I6PtoO3mKdQQz
Kn5nHCWP+rqV6u30gVkiWBjtbLBcM9AyQXLZ67+XV/PqoEt3ma0RydnsnHy68xQkiu7snetiekpE
dhcL4rtr40Ho8V3DEoxSEuN06+vrdsyzq0c9g6oR5dqWmfvOVsFZmYX3YtTsRvEUml30saw7tcUQ
dy1qyyYi6aJp9kvGXF/NYAzi8NcgcNI0IXxo6m9HFofM/dYLrl61qx9GjRI5Qv9NwRiHbdsPW7fi
kFjNEda61ivGtkIJYULbaIeDQ1DmtpmeDTU+RXEdwj+gkWh5pgCjPvKLPMh7ZzOT3DYu+huPaEQT
rl9LxyRcSODQ1zhwhKIc6Vm2EUKkG0HQ38Fura1d94+CpaM+ljeDhsajnbpdXqPdkqosQ4KKrd3o
UWEuTfIE5Y+KOQVQ6L1QB4SuXl8GnN6hO6T7kqzL0LOfveopcZ+oG0HLsVcmVpyt+GjcDank8F+o
JejWy0l/ztt2J70o7Nz5q6bWlmsCszcLc5sCt9p3rGI3GpLpdVFkTelVzSaImGZFyZvaJ8N2iCuu
/BrdNDgrQkIz1q8sXZ4sp7p1LF42tCi8Jbhu/DmC8qN3xsHq+zcQp/fkwzJnwVRq2LcgPV/6dbEb
GYySIsIDyCTlWCvNazIbWdAsw3dXG8CEY1LJjTq766fhvVzXw2NH/9227lM7Vndeg9lijtBt2Fb5
MeIwgNXZ3tVC3ZYLMyHd4sh15uFl7PlVZ8YII6o6pfT0aG8qBkKYeka1uuUomFai4ou9bqiHKXnu
zOrTju2zV4mv2dRv47J45Tg/tJF6KAZv8Yt+VbX0z2rb74l5VgOyMA8UjrzN7HeptPVt0aC44O6g
VrWRWAry5pCNTEc6t0/FJmTdTujzF2fEAygvs+5+rTjdkGkV457WeK7s0gFGBq04ypqbaTS5mZBi
arH3a4TFvp31sueU10BuVilJoI49nGsRv0+j+upmxXExwW3VqEy43LCNec4XpIkTfNmb1MDpv1RK
g6QFLwEpx1z+cfVSaZnY2nF6mxrzc6kqP4NG0Ks3yoM5a/dyBYa1tkMGn3M3OvnFxFxbFuKDofC9
vqBDd9F3wi3Bp4lHSHbTCRtc6ru5s69HoAbKqjkoJ7xaDlPhHrLFyOyDpZn+7WT6LV/nEwdXe87z
Zp8bFORDRIoqwI17Z2wGviB14XXnyJht9LL99APs80FGGXHxyiqnba5cHblPIhvBcpG6aVnLl7Kj
+tbrbarMd0XLMGkkUGVr1vmt5prHsnHv0jqHabz0gH0GpoSLyZYyHePPbiKOd/CUG8PMvzrdPWI4
jP25WrILFQ08WpKy19E1SgWLBL6lw7sxzhtCBVO/Sev7tClfNQipXO6AnwfCKBUvJwzdbjeuNiBc
o+yS/VkvCjYf3S/FM/b1Ahg5wSha1tNGad3T4CbLoWxK3q1R3ZkmqfZGTMBLr/faJW3ebHQj/UK/
hI5kzoeDtNRrLr1dIkdBzOoy+YQyczx027Gct8UqPkGGebBixo9avryntvs5a6Uk4aN3/d5Sb2YH
BBFCyzrie7I12K2AO5m/Z3wl+Uenm8nJmKcTWykCG7zh3sCG4IPc3xkNcK5s7nicK+JjgWMHptIY
vtcjipnqcthVv4UypfWBTb4IZTpeCvbAm8FmvJAb3Y509S4wBzSmYsmeLLc8zKL6QiKuBa2XXsB1
EBdajjJoZQqarhq3mkygl1r5o5KqZx0t/I6DrN9Eg7kSqdHuxDVaTPR2TFkQNG5bk5WTW6CJkZZ5
FiWQmLnj1Mi04zy0UQCq72VcBUHLLIwdTgWdsRAepBIKwDax6PiQuSCWSlDamqbBv9sFV1ZfK0f/
0BpE7ahqm203yyvn3GkwhjMn+cyRmF4IbPpwkGfQx5u4YVeVUkrotSKzsFexJCpS0h7nhCrm2YRB
sMO6PxvmprDcJ6nP93afvo3LfAGbDbEn+3B6R/qtg/ka2c+w0RN2eJYkiHP2CPu1RUMpEOFwUquV
IRI7P43R2xvORcTE+XwzcuP+D3VnkiS3kf3pq5T1HmUAHI7BrLsWEYiIjJyYHEVqA6NICvM8Y9+H
6XP8L9afp1RVGcioiKasF90LSUZLMR0++3vvNwB6Uihs6ACBvmmH8Y1mCiRgavG2mxSAjrTE2Ci6
MalUd+qcHeDD9/k4gfTu7nJT3FIOIIvUi+8Vgvd3zjS+Xyr3Y2u5u0Zzfx8Xy9vaCtiVVXvomfvI
riB5y7wESCTYWpqzAytLkcQtIeYX6bQdSoiprY7Au4epyNyF2x4t6U3kjfdzowcolHPid1hLxvas
SGHYCs8ox9QY7XFkJl/Tqb83DJL4QiHPFnN8tAFtbFuoW1sRqUxkWNykOgiDtO7fsvqI1APze1eX
H4OgOCYzSdtc7CqSx1sLVBuAioAsb/2hQFBml87irjXnz5oDoFgT0MVIc3wwg+Ye8tQHmHRvXFRB
26K/Yw3nTOv4Ad+zZ/zVby1I106H4xBq061IsptZjndWJI4hgI3N0CW8uPDNnhMeVMDVnoYMEiWQ
dMQ56wfcgyPeAxnA7MR7E8ouB7g4APQu062p0HszwFQkh6QPFKHbpmlwIzUSJ5V37DCsC0TUH6Qj
dhm3SqKRrw9aRDnqfPwldUF+ZIAVey3dycY7Ysrl3usurhl5l/a3aWQ/Qi/JdozehrNoH6bJA8l+
ajAeHJNIgdo4dXQoV3oGoMJynQFAhK4QvR4MCT2Sisg5bjEI6G/mnipgxbF6O0edjrwi8g8CLP0C
dSeoLRja5K7q2Ps6oEuMdHnHA9drfceRt1VPHarIWm0fw8rgmQJdXOJYv+k8lmrbAVMnr793LSi1
+jh/brMKEpkunyIL2OPcJhS7TKJQEkyiy2Ehx8oB6y4OXLELSuGQnEm/iordaCHnsXVUyanxRlUi
4xk4yE0jimafaFQ3tQRcZt0gL4whJOqR+E0ZYx1jepr8ZpjRcmf18jaXItwONUfiJLQDZp7NAcUB
8IU24agT6o8iyp+iSH7tZCPAnCZAf5GWrJtyrwFpLVWLI8AcB43rxUUZu+W91fFLIAM1Wr3TXXzX
wPUR+IUU4SNyZ4n0Cl7P86/2gCpHHn9ku34DevCGmjbxRZNjGjY3370KDJ+2oLRdfJtF9ostmnzf
iHxv8bYmgoXJOeNzveu0LN+n6WL8GhllAS24ina2Yc4sREjlM+jFe9MzvhpRxRvO4G/hdK6Td4ne
d6oiA3xjoXji+uB1dN+eNQIIjyR+YmxzvKIq+x4owOckgijCWyGDq1sYKDXExYcFhjphCMleZNMF
hXpDOcDGw3e33C0zJXLYQIE4Blb3VCELn8MAMAIKddGQvrPFG1yf621N/mZjOmAa5/ZYVfMtvPpb
WyfpDTkdMjC8ERKud55Owc4wm89FiM46GQIOxR6coa2ZMTe69bbTP09jHRzNysLaC75BLo52AT3Q
cutfEOKOt0G9fKodRP8EJClO72BELLkVzT5wBIRfif2Ec/AKDInL8W2RBsCQu/hxKcu7uNUfAI49
dDzBIrv4CBfyQ17J97DkPxmjcdNGUbeRRgvEG1viaP5AGgHNDq99QkLW4GVi8goyR+yuzC+4BOL2
22IdUuX95yR5pPL6scmxdQ2jNoU3NH9vFgopLaGpxQssGFUYT7I7rXqIUBLzBay7za2spm2Gcw6B
cXGLygEMUqSrlDmg3AgEElCaRdzzmzB/GTkQh6V+Gw9zdBjC7PNdbnsPFN4fhgH85wSWQR+CN1Ez
ZEfsH24L2mnyWWwRwPmBTvN9pbuUkeGcqtKFLkk899BYHRAVdvx5yeHyP8nqK5C77dSlhe9ow76r
eJNQ/d32LRBjUJrHvAOFgJ+XDMp3U9+DvI+Rp5NT9H4Wjnanj33ndxJftHoYeOs7+uPsWB/K1CUh
THI253/Y4Lhp3KSLelLuMlF+lws+5fiUPcI8QpSHQkDfVDe6bTxW8DaNYLixm/YD8IJmX8xfZSK/
OrXjHNPp9ySbjgmZhLzQ39TYWj/KxQGzon03+KJfLKgauu5+LuqlvOm79HsZ0At3mIfHGf2xDTjA
rWlHuL/VElxenJi7TElNVl6ATVWKCAx1YMIsUBK2bW3HstcOBnk+QdZ9C9cbAbgiNn9vohF3rk5h
a8wuOJhwrlHNdbVb2TrJnd0JhISwL0E9PE19K9CWbdvLv6As+R9BoCdQ0Yug0v8H4aKOxdMBqUeX
zC8cQmFdzjP/1/9UdkV/A0PKf9qXql5nf9G/cs+GobvKhJYTVOriX5g1wwNnKsBymuAoEUq1UQb7
E7Nm60qE0sWtyLaMUx1U6f3dJWGsfEWFtNFRFT+Te1Yypy8Sz7ouERpT7YOQczzDXDmUWk2Kh9EQ
E/qXk7fp+n4kc2Df1gli+IGFQcaLvPwZ+Oi55shzM9KIBiDBSkr9JUKus2vLlV6EtDHh1q4quVEH
xRJvqLeSgDOdP8oi/xGuegqVBShL9xDY8gQ6n4Ly26q9tBXSq6Xym9H41zga3QOyR/2TnlHSmts2
A9hTzt3RQz5l7xH23lzur4LirofXkyBlHb4AyCKoxJf9TXOgr24FxdyOKvtY67UGTlZmh8utrKoH
qpemDkvHsh0dYOCrVpBlBgWFYLRZjQWF8rbc94VdbXM9nneXmzozoLyzXJYMT0wezOrnL+xVm6pN
XFHNEDUtIDCdpy27XNYeb5Eyu8Fp3cDVzpO7btQWxZApr/RUSeKtB9SkTqOz7BHG40NO27dcpMpq
SaqqRqQCSSa4B1SwXfwg057NBnMBFZEa2g6nc10lD7kVIU3KHKNCji9q9H6yR+iQOIynH5cRc5Rt
iIFQ7Oe9hiS3ac3fMaV2vukVCMUra9E4N01A10yTGg/Vo2do9YuxSzzq0DmcB6KSykPdHDnxusdb
zktc7SmfgG9PuvYQFIEBCDrBrh5ZxyOLu7hpSw1qtxfF1GtJwWuwz4+X51UtxNVCNfH6c/DQELYO
ne50XKfY7YoqCBZfM4gNRmw8DiH4KZI2wzZueXrVMez7pjan28sNnzkRaFgaSKoiachpfNpwieIm
nCSx+AG6CnunQyijRhrBL4bpuz60f1xl//E8eDUF9A3RPdOgxMYN/OxD+GIK2rwcPS2dLJBIo9xj
iOE9EekB+DJJ513u2Kutr5qyDBYpNpsmtnOnHUMAoK2NFjhlWaHkFbjAFYc6v9IfhSg+mTYaMcEt
60rBGkFrbpCX23EJKqRCIqTxpq4LNrPR1TvMfb8TRcUAjJpluyzOzzmjcqaqNi1qqBwEuuMINaMv
xlAz+jYZmkT6QxmMT2OR1Q+DBdfQSxt4NIXRfrg8kM86k686KTnesNrD7NNe7fk87SertmkwRnSe
hCCWGU0exr5hubHfzemXFkOhu96uu/c5m+omp3C102SRXjnMz38Ii8cBT24j3KpW14ueE/nmaFVo
li8XbbkhTVE/QOoWKJWg75ZTm6Roq1Hpb7NyQxRcH5t0xMoZRY4rX/J62qmJowtKwsGVBnv29EPs
qqoiWGHSr2qwJHasY8CA16VroXAAMKrapJ0ZXjt6Xx0RNo0iK6og9IiWOqt5RzSDCg91bN/UKLSk
boDGHghSdA1m2Nf4BojRKg6hUlnwXJh9OciTVFreXkQL6jJBUtwMY637IAofRV03d6QUhA/PpLuy
YM6MDp6Rtsv+ZppcZ3Wk9LVV2HCTdb/vs3e2jc4DFjP5O1x9vpRdTD63ztzoSpuv7iWoBxYX8fPg
APpcbUTLjsPA1Q0dpd66vgNVpxEFIX1Ucqp+0KPpW6mxUDy3DtChK/MrZ41iU6zOAZpXJw1rQiBo
v7qWbbOM5gLZGoh+rcMwI9kh88raTLll+W0m+n2cacYudlMPeZMy97vEKg+zjl4S0Yfcyak1gafD
qmxGLvK0rPqdjQ7rhjR+7l/ez2eHyoERwgZCDFCq6Xuxi+a5rEj1LNg9weRA70JrCKDJzULer/y0
jI916G5zeFw8FdO7y22fHSePZcF9I13O5tO2HdzIjLFlmrqu7R9RxMD0dZqb2wq+4CY0QoqsXIQf
JlmJK71+ffMwQy9aXu2elvKR2dXweHuQaztX8DzriyHZaUSdl/t4bvlzyQEjwXUB/d5VH2vMNUjg
9LoPFKvb1U3Fc2Jy3F1oGNEBN1WgsOZiXVmB5yb1ZaOr7iHn5nWFQ6Oxi/KUYVXOTREU3xbdesLT
BN0Visw+eH8HpYTqZ58Q7D0p4PDwfJCwcFZ7r++dFn0T9nuJmKhfc7TcSyVznRaImhZ6LK8sonNT
KQH92LxaaHgN1qEoYme16ei+lReOoqelhyC1f3N4sl57MqpPP7366JqKDg1dN9neq/hFQ36gbLj+
UXnLOz9OQ2jlxUB1qKUc6M3gF2t444AUhsKfNGTzEo9SdqGDkry8qAzr3JfAubJ1V9Ei3dUES0un
XByZut+4EPmRCZNbuO3A7Ys02zll5b7R+qHaAtKxdktBdp9SNGiVuY3eiBTIEumL6bYkUj5e+TA1
BOshsm20qi0TiiUK2KdbOpp7K048dNEGSQE8AtbSuNVbYEbmpgkW0BxzPqKeEwMwlQE2HDj/UV3g
CCwMMe4uf8y5rWc7EryawWPaNVbTZWa9jTT0YOC/Ywx7HtshmegqvklmzXkb5VjVBAU2W5cbPbf1
OIttC79uV0hLzdyL89TusRZ20Pn188QmokDk/8bOsVXsUJSSehbvCgkIu296DSx9lx4ut26oiV+P
v0NABn2OByEy4afNY5hGSOKyG8KysI8wR6t7Q9fsvTUCftSg1O8klXBU9YnRYAM0UBmC6ZH/bYFL
7VFfFPgTDlVmH+3WqiiBV8mVs+ncfnUkUAu2EsHNeoDy1G6mKOwN+N0FBgN4xO8tBH/3rey8N5dH
49xgQACGhkhjnBGrs9d0bLvNUnSICyOVPwYcyPDNzLptDURuPzeufWXBvb7PwLdJHmYQlTGzeWYk
vpj7kdN/Tm0HH+coArVC6QaocTEdA3hAIHKMBwA526w1wk+X+/n6NKBd9TJgRD3iNvVdL9pFXhon
sJJAVc5m/A7xs3I7uMK9srZer2xaAbVpCWXkzeydtmLiQIg8ljTQ2JPOkwuBY+uJPt1GGLsfgxQ+
IUD6HFR18N2dXPfKMf96LlXrvPV52PGmWs9lPyT5iGee4Xta5PFqlaYfUWH7mIHaQ/U30a7s49eH
hwkK1SE9QiLH5l+nvQV3LT0kbk1Feot2dR15G4mOIq/sHGtRSaVpaWPr5ucnksyjCiZIyL2yoBGB
2eSJalQvrPEh5NXmY2rd//QO5GgwdIJG9ga3pjjtWk/5zKWSCqeNEGFnyBK4Ffp01HwRULzcodeb
XTXlKI8o9R5Y35iYWuDgVtOhqEpm38gh6kyL3vl9+fPJTC5mUlDSEGx003TUhL7YBG2IAIqVQf4b
MLbZj1n6WzQEIdXsjgTYDKHpL/QMswAMiAAdC6Vz8LK5xQ6WbpBwoOoE5Zu2JgQ1PeiRJtJSV5o6
E+maYJGZLptAT4j1WkTyO22EHEx/Kvp0PwYlJtogdvzJcOEMjjlEDAjXKCGXlQ+tZdjY1Wxuu0jT
8yu74uqnrI9Uraq9vEPLqR313h/cyt3iCJXvRafPW1crJr8LAQZyPcafXR4KfpVPoGObRl4ZlHP7
E0dbTMnIuJA/Wi3igasM2EeKq+dkJjduAkHChO5EaVLpjqJGB7Tu8oyfO4G42A2bf9COWL/ktdDo
Kjg8dAnw+C5NbHPXCiT/9Sp6H6QoOV1u7lwHKZtLD3NYZS6yWs/unFJKCjjU+zmOj0Kfgl2eBWjH
9cVbqbhNWNVEV6b33AXGG5pkKFxVtIZXgxpjMw742FIXyYwUKqKctyZi4YdSWM1bihPDhkKBfrBr
hGQu9/bs4NqOul10nmpidYXVkegtWSWmn1RACUrA3rt8NApAqjhzM5nX9tS5g0nxDwz4BhbvtFXO
ZuymxMI92iAtDn5B5D2Va1lEe8NhbV/umjgzkwQMvAgAtpOtcVd9E4FuAomM2TOtNj1UHRaPugbj
s4mBFddRg5lWBX6sOHqZ4YF/0717tHU+6m6l8SpCfpYYB7u6cMRZgCsQo10Udha0BMQyJTejmQUH
PSttfxDxRz0IIfFSc/5ogkO4iyuEimSHwGShu+MhgMCNprtHraAlWaSh63+Mk8g55ubS3MnRBebq
gPALhdHvL4/CmQE3EIPAX83VLcdch2lg9Mx0mVha0Zinvl2Z7VuyHOUuqsPlys4xzg74v9taJ+TS
ONerMDIJQuB03efe3CNGiJ1DnNv1cQJ563tL2+0xXrL2AUDZPZKF6GYlKcjmFmnmpMbLC4uLZjs0
A1K2yNDznYN9ZUjOrHmGBN1AwaBIPIROrxA02Zu0qoiVRtbpLUynDzhzpZ86imec78sS//weo/Sp
c+kTmsGTWbXnOIirjOoB5/VD8Jb6fHfTBp7cNz1WKFY9plfm4eyUk5mUpD3o5VqcRgsL1+tszfDb
xggfkjkDG0NSGYF15D0vr67nw/c07qEOBTVOpUQJv+TquaZZyaglKs2SN3n3aYkCKHbRIrR3mDdQ
sy/TKH5KJ8d58jr93ZhOgw/RNb4RgeY9xlldfa4MGNW1+SPpW+OhmTy4lnlrgQWIkCtlmXRRK26r
avJQuSojMmNVB3Fcb3xt8rpxS4g5IYiWT1RpgqAaJaJ5wYBOhFYsSNjWlfMJOq0JQTcK5C0a3qgi
GJh1Q3ZY2vFp8uLm1ssKzChAGPXva4dsyYaMKQaVvMkVQCaL3mSZmelYwZr2V5mJCfM+KYwBkkCZ
1QcDKU25jxy0IWDMG0BOJeZzABedtPviBVkKb7vsqU1A6jzU2Nv/okXC/cUduxGKk9k/OoU9f87N
HKw/x1izr2RfmtzpnflLTtSToW0r8deB6twKSIRJ9+sIHv+9PktjDxWJv9YamYWamVN98eYYUHPP
W28zLsGOfBBg1MKY5mLb2QJecQ525nso+zjbkK8PdNTiLbZpS/BxgMkDjPPyAjl3JBAb6cSCqCW9
Ls3whsBzpSXVSEUGzU37c5318U70NYB/qF5IZwJWvdzmufWPziXbDcsunQZO93eIBaWbS9oUWBcc
wbEiINJG866d0ID7C02hAAVjziLXaKwublnXgWsOHUm3nqOkqPT2AD+t/LwsTM7lps6kGAC/cWbB
s6PoRP9Ou2UiKQPseEA1xUsdX3idvNPzCDHj0LvHDq+H4w0zCghSvffm0Ng1Yva2YAflLai0YhvG
WNTUmViO44K0f2D23uHyF56ba2S+LYUyIAviqXP3RSSwuO1kQgbQ/SDMS6DbKIKS/UauvuuQ0Q3S
8X5InCuPwzMZOVPBRjBIAVcAF3s12WNvYXGG/DUWPEjWbaDhazvEQRp4gkP1DRNqHDcqkaQfpYtt
FWSKKfw4JO70aZ7z4P1YAy7dxDhIPCHnYxRXvk5JpK3SQtTpSRXysuNtRWX5dEhyGFV1ZQToVi5x
D+JvAPcFZauZUBcUk3vXj4bxOSWaR+3fFOAiYNAmj5EQYOZJ88WfC6CIaOAWOebcNiQUmND6Iyp9
KEY7TvslsqT3FvJTjG4jD5Xfaq11Pk5VbH3vxdzYV7pz5uI0qT/qAGRIRQglIfVygoG8VW2RT+TY
cHHYO/H8a1v11nZy0WT2Wmn+/HoyTUpJiEMiFkfu6rQ5riGEOvOFqW11QOPOVAPp1xE5DiL7CQMU
ZeHDtr68iM8cHmRPKegink5GwFM/f7GIm8UdaozYiDbqOCRfW7bYGniAjkGVX2nqORG6ujwpIiK9
DYrD4RRRq+dFWwBhsYiN6SCQGJRDZ+CHgcvV4YwgH4VmBr5TolTljQuRZu7ewYIp9lo9J2it46x6
ueNn0kzPER1BHYhmiMCnH5O0WFYEMuOhWHg1ZwxkHpTAl9sqLnDI0ccC4gYoVMB8IF1l0l1p/jUu
xGZt6Y7OSICEkMI8bX90Eml2EQlcAR/ne2708fvFWiT6k2MKu1OKt2nnktpOIXq6WAC9r5aKklWn
xM4je9wgZzwBn7aJYlp9vnL4nlv5bN9nuA1whvVSXCYE9NEixeElrw38eZIHq5kO+HVEt1mYzFcu
sHPRPog4vC8peShK9urYgMsqEBwnpzK1QeVTLzMBteIeE+t5ixa7whqTR9o4nYBFbPoQpixgj2Z4
5XZT+3m1PgHqKMAY+RbgDqspMSU8YygDuHupHY7yNE7142De/PTCE0Qo3GqIAjvAYE4n3nbwwWmz
EUPxzDbelrOJh0gIzSwbumkP5qvwkfRtjgUCvce+HrMrnTyz7slmUIHnKQKzb100plIUZQOMGYTv
ycoFy7T4hV6icxLk6d7CR8f3sMrZKsZEFTna0+XOn1v2KrNEaCao3gEpO+09TnCOHvdk6mLAypus
zuy7Xh+U34SR77vBnW9UVYB05OQi34h8uHQS5M0DQstktJW6ZQZcNpbv3GqsrgyNWmbr+eeW4Vol
u81DanUAx96wgPIXpj878FOixTSeGp4nRzSTWJACpsK8LNcyBOcapYoCAJLlTwp4dSgi+AIUysZM
KcQsoWnSR9EXyz7GvfIm6xfnbu6uFfXUb1x3k2cuZx7xmUGa+3QKEstT5o206I0C4i1g+70JrN4f
c6RDIicSqryI9ST0hsOCfIZirEwfUq/5mik0uSYxMri8Ks4cNwJjD5LRSt6UrNfpF2U4Lvcluivg
oGN83xy7P2hD9bGtGmywchT9Lzd35s4jHMZK1yYuJmW8SsqkIQkvgZejHxu4oSSVJEbqeUvaXu9e
O+bV71oPNnhd0jIecFvwWqddk+y3LPQy4VM+7u5QZqRmEnXJdpwMJNsHCBbliP5X0mhkq9GIPlbw
CK6c5ueWGC8ycJsMMNCL1R0fh7JtCyRa/QUuLPu+xJBqcT4WEGNguyV4jSTlb5eH+GyTIJUULoUN
tc57JUZcTlgtcMgtUfdYGCNmR0EDsgQXNh9QyxxtuhFe0OVWz54unCwKKAoCGLDq6WiXjRU3qRGw
kFIRHOsMriZ8MvuuDubl4NZQLtKhdHdoDqLuGkD92y8A6fCUKTDfnFHS0HEO2Y1Qo6FyMUGXP+/c
Mue25+Dj5geEbp1+XZctrtXC8/Gh4oIG8ZC8cqpg2qC8KHfoV3nXdrr6hevFB2gNFRSE8EhYrA40
lkJrLcpJjFlwcZ4gL2AnRrpHjLs6BKL6gaHadJuiqfmmSsv2iDWvt60Gt0BMXI6Y0YcbXofj8fIw
nNt+lBgQWaYwpCpfp8Mgq7EvCIqBYwJaRO0L+FibzX7niOLKgJ9bhbzvAJk64GLAg5+2FHot7qlg
9fxaC517x8KGdAgX5bg45X4N0fYOt5drmJ9zjYLkoVajsFnW+n5PgCjHodVZPjy8cYeV5GHpMKjy
DMMERlF+AKL04ecHFNwbgiZk+Fj7q3U1GUOWFE2C8W7oZNuxtqh3tzVqEW28XDk6z2DOeLFQa5Pw
OwlT1lF5LKJQou+G/0iqi1/tEBEDqXt3fRJidV31HGy5F+8iQs4DyhPmdiJ5jDX1rO9d2Xd3VoIm
K4D46ljxsN0Vi5EB+iU3PZfRlaP33EOHByUIfA9iD9f56eQnYRumaduhuKDNDmXx8GvRG81t1DQ1
/LM0ve3lMmyMMkLx1CQDdXlOVHZivfUAy3oWat3ctes8NFqWRR+WKHOE7ozJcseZi8TAAMOprQ5k
F+GN5ciIutP8F3aXR2zFEqSwQtHwtNvRSLJLBhkNR6ihNbobwupFg4LAofsrTSGEhyaygB7grNad
hb9RFNSs9DbAa8LVB4TXInPeuTVKWZeH87n2+Go8PZK79Ajew/pkj9wMtsNEXrHEZ/bRgPIGOL1d
dh6uUpFb1A94CSe39VR/o6Jm8oKRyH3grnDIFhNcYY/JlaYfvLaFblsIOAScu0bW6OjGujr4oGy8
C7kuDqGd65DDgxGZ1tq60otzRwNi0cSbsAF06zl98iIAnhstW8JksFTdfdpH6OPsRGHVt7VTN9s+
bAeeBQjyXB4648wTBJCqAkmRIVSIudMVIbS5T4t2ZOjw1r1LObk2eQBmZHLK2G8oqPoisz71OV7h
ZYk3y1AiTHf5G9RBu5o9DifpcCnzAY61yuVFVLuC1GGlVBr6EQb45TeV63yJJ5jwl1s631vpcRBS
CFNlvtPektn1piQwLWwGB7C3eDGRYZ5+T4vR3dtp2R1QjOq3ej4Teduatp08z7yyL84lOgjtSabo
NnHeq8WKTdfQo9hi+ZA5UNo2MHR08L/ZDHIcb1h9LpJMuGviEabdlx3pe1Q5PdB+XoDaH4bNV4ZE
TfCr0VdrzpUWsKH1hVvmc6TFKTFzVI5IA3cO7A6j1KAPdtIveAds5DAgAcaLbTeScz1mQsBCRVtt
O3O3XpmhM68gMAY6FzJ3CN+zupRj/BO1TtctBFHd/m4xOKCWudQepDYgOlUaV8BZ55YeIBRVioIa
8CwC9zLpVEaZlGGIqrRG5RQhXy09JhFmsj05gCsDfbYpymyq2mayyVc9a0NnLkazsXx0DjhEZMTR
K5GeRgr62hJTR+t6ShVF8J9NqUF+cZIUYzZTH2JDJcpUR4cqvTNb9EKurBz1Xn7VjMrIPINecKA4
bcbBS7ZF/wV9qWLGHZRE0BbET7ppgQQe2yHllMSD7qiHSKW5aIqgdU2qOe5BW+JKFuGmg8LClW9S
j9ZX38S6cSiqkwlfgweiqWnrSV1wNtUigL8gByNRkTIwm3pvYgP/LQ5mC3XPYnkYoeEou6bokIyd
ubv8JecWMvl8yBgcM2wvNXgv5kDO8L2aUm2rpIJkndfJAxF1tkHj2eYKSeW15/y5fQwNhfhY5eYs
sWqwEjKQ9QS5qNKfLIE7qyymX0NtxMEUSjF1h3xBfkCm7i7GBvthbCJvH09t+ilqxujKtjrbeZg5
AEaeyxGrEx1xHNT1y5YFuGCX4QW46rZZXft165R7GTl9dmXez9ydlIEofCgCgYqkT0e7wpsx62oU
AYnYMLscETJqqyXFtKD8QnYw8btoqK+0eW5DPwOw8ZdhS6+JA9o8lBUilMLXcea5zbNixE0RrQon
rq/d0s/30npZQ3PihGa3kgpdHR5o8IejhtE8anqL3OmwjigJY0XE+dVshiJsfbskR42MvOej2WJu
sz43lMWntm+wzUIKYAx3ZorFseyq6ogwXH7vWhAgXcpDe3zENJ+iPJItllncjJGcUbwfEYGwsvJQ
yzzaFpNw95Hm1G8yqJT7KC5MsCrOtSTbmYcxypuKfa2qpK9issVCCa9HNh7AYx776Kp7vhlF9gF9
NMxbs440Mz7gx6Zfuiun2bkly1scKqpLEYLz+XQFQVvy3MZCbah3nfaAPEn7FNqaEmJKAqITXf8L
W8Qima0LSoQUg1ftIRTsxKaFanfUOvPWjCfk1Erkm2UVGIilC/vm8nl0bmRftrfakqLSFxkBp4Z+
1CP5MzSYkmvRPWCc7thaY/rYN4hzo/3ZPF5uWEVS66Wrcmn8gzwq4KrTgY1kQplMB4ABPjj93ZWF
e4sGDhHBMiMHhkL2Q85q2sa1E+7HxLuG6TpXKVbOKBZoH4WJXuOStabR8pTIwV+S3tvoQRl/CXiG
35aZNx0jrN+2XWviFDThujtanXmDbWb9Femm6tYpmnuvDw2leOxsx7HJHoc4La7MzNkvVCxbYiWS
/gzT6QglGIH31oy38mKBIrSH4ruYagIlR7aHWgHgK8cdN8GM+CeiaObe7ag9QK7W71vTbjYjil4P
Y12JRz1EfHngof3+8hSeK8FYDu8xShKCD13jHI1Ww4WcVimuYLOLemxm7cocZyVE1PdjUy1o0dbu
L1mY2nuhkQa2HTt7owdRc+VWPbeYIHx6VP51DsP1OSjTzugmpdplGYTtyJel21xLraO7BOGt3dv2
oR+sLwsvyH08T1QPLw/EuSP/ZfOrh1UeyWbG7pZS1NRaHwOyFBBbSJ+hFqN/vNzUM9hwvW/gBz2f
DTgYrUkU8ZDonoxKgFlpaPqjOSNHPuoQri1ZHnvYK+9C12zvUWcreOck8yHUi+hYudx6UxHId0Qz
33Mzee8RTt6C1ZS+NCbnM+9C4LqFJh8pAaGAn9lA5hM7QLRH4Lc8pt191C/GFzT3jZ1RoDuVlEqN
W6blYfIGUDtmWNwHVEf3iCW4e4Svxb2kFH0re7Pe95nZ70wDQajLw/FcXlsPh0uWGqI/uI9XwFfG
wiqMHqwkl1X/Noog+0Lcc4AAh8EWUQBxP1S9c2vmc/2ARWK1R89ovFvizt5itrO8KR3MoykvYeFb
O47fo97yqR5t803YV8VB2EnBNk/mH0sKpFYOzrXCyrmlAwnEUG8ibvI1HJBc1GiYOcqeXcCnz3mE
La1upwdKHs2Vq0WdF6+GitoxpGxgjpCkT88TRMUHtx+oos15ikMkqJeNlvT5Y0Umf4M6fOHP8HUf
Lk/Q2f5xQhhkAB3TWRMzkCrIDaunSiOdrN+LQeafxtH5agAXuxIinmsJ2IWaU+tMDG/kDgGURktN
g3AlmPXbwBvMp9QR194EZ1uizk0lFLAZwK3TgYTsUsPT5WAeu6w6mnmBPtVgBDvTGbUr6/tsU5jJ
UZkgU8vZdtrUUpOuA0jHnFkl8Du7zvZOyxMojtz6SqRwZnnA0aHGChsCapiSN38ZmeSzJMuJ47zf
tGF3xEkrPEijbLZAVOFe4zG8nbWrpa4z/ZPUlkjzsPmh7ayG0rPa0C0qz/Tt0fV2VWhloLHkhLWv
dy21ey4bSHGHCp4yijMoM512sEVkxAtmKimD1xSH2QZUGYMd2em4VTxosWh2E3zwvaY1GE9ERb2J
XKVV4KJvDVWlPeDDQBLYC4EzIhXic2vLPT5E7r2Dvfy70kxMoNGi/FGZHdkJrFEO1I3CQ9xWv17e
U+deBuBhKM1R/rS8V7kZA0eoP5AWsI7KmxjOxabS2vC+yVBSH4KK1zEeJxunRfoSr1y0lSc9vbcQ
XdwGFXbf+ph0Ph464qEdCvRZPbv8dPkT1bpcnTU2eSxiXEBdRJ6r1x2ZLEMRbYGVY422sxzlmxLh
eX25lTOr50UrrzYiYsjJqJfsjr6MtNsoQnvMQl/gJo0QDbzc1JkXBuuGgrNSsmDFrsLobCTb1hHP
A3lAsit00uHQotEOBgh1uxgzDfy/iuSdV4jqCB43v7I5z/UUzhfFUcoDJMJWa1fvZ9b1jAjC1DQx
3Y0TZH67b9rYtIfLHT3bEs9yNKOot6EpdbpLjE6AIVEonqgMy/coJI6Hpo9InAsx/jGmSr3r3xah
7bPdwbeymps4jLrVH//x/5sOGAvgxXj6X7uvf/tRdJhnPX7Nf/yP//b+a1x0f9t8ReXwv/5X9iOf
X0p/Pf/dP6S+NNv8O0VGHcgeBx8QXEW8+NM4lh8pbBm5R+CJHP0qJfin2Jfh/N0DLAkNT+k4Uajh
R23ZdxHOmQ5/ixMB0RXiGoU0/xmxr2eY4r83MFw1ngkUF2H48BEUHVYHc9sgq6/1AI5mneB3SOZu
M3VoyA7JR1EXBz00D3Xn/PCS4APWPuDRu1jbNc106+CIsu3M+ENw7zaut7dm7/OIXJdfeOJYzDiZ
JX33CfopXsl5+eDhP+egs7ONQaNvhyFAiRUlGiAG2nBwJmQwCzgRu1lM+Z2+pLekLr4/T9D/vVXI
cv7X8v3Hm+FH0/XNDyxIq/ZviGN9/9rFZfHfTyTr/nH6R9b8n1+j1svJH3bPa+dt/6OZ3/1o+6z7
pzmI+j//T3/45wr8MFeswG9lX3Tqt4V81svVp6Kz/+x2fGh+/CiUWN36r/y5Xg0Dy2KI8x7ZcOgg
LL1/rVeHpayQePAo0FRAsIrw58/16oq/c+WqqoqLhgk0QX7053pFnA70ucElRlbleZH/s+tPf6zD
P06Kfx8kL72GT09n3g7UTcj+q6cfwFtjrftT2t1M/TkZH+qpryGP9u6UooOIKS+pKLMNBbc0Pr4o
q+AuNLrBccSQqP4UuENeXclrrMDW6ltAdzvsHehbIGfWz2xeBUmrHsQPRES2mSAtqUfdLdLVo/ax
y53KfkDloOWxP3YJGc9DOGNI8QuuVy5qw278v6k7k+a4ka09/xfv0YF5WNgL1MRZFCVRLW0QUrcE
JKZEYkzg139PkmxbKl2Lbq/sGzdaQYlVhcrh5Mlz3gG4y9hU8tKKE5xek1l48dvBasV2+cP0vgzh
b4cshiodmmazoZjB6f05zs/ajjIdePWt5do1phnJBP8LDyZv+UgbWqz7xqEgfFp6PC7T2QmLHooY
UISP//4xIKQzc9xlGbCzBNdblUQoqa5vmxwN7K+9N+PG7HpNWaVeg2DFcYIOF2Ki2eZdcl3acz1e
5aOW8dffP8dZC9DIVBnlLZebNWAInuVsPLJyLGnPLMlVg15R4VyFcqzGNBynJrGvO5Fv7vtRVAsq
OGq1oKy1RdVdli43ZJ219vpKZvOfHoeMn2YXXRQa5efyhzoJ8mwpveiqa9yofTvlXrGiDmwc9fAZ
TIbWP+YbJQDTPaF/q/fB7FsD0IQKWfu3ckCW9pV6lBmAH04Eox3ALNG58JDIoDx5diLU3ioWnXnR
5YRwgVz3Mld9firHHL55OuS42ejUrut1cPEZDZryezD2Fjq9v5+npwbJT49B6wAxFUBp5oxMzrfX
6FlbDyx9u8zWpGizzxFeOsLIuAxJoBByt0SHXYetsJe5i6YS6YFd4cOW99GXjTqkz6ppUeV329eB
vWtXWZbrbrFoCLg7HLswXz64Gu7hdT5GVvil0DoeDj3Mbmrf8xip6kuDP6v5joklqy/0a/nvOHX5
GO9//03PlwA1Ubo2dJ5NDwEqy/k3tYISjLNYsiN1SQfmX9SAwZWXXjBUPGUzOK1V77Zczebf6rn2
MCZWo6qjI4C2pLV2bt8brbffP9bZMqAkbeiALlgl7vTQbDgHfrwmdoEnVrhX87EZS/ibFlJF3ZXl
bHkNqTsP73TB7k39vLDiE947bf7azvg5QQ14AHh4T0hragpEsLOIgS/egt8GIrwO1cfxVscbZc8G
Jd2/fXex61sksYfxHn8p/hpbmvGxyKsOnfu2RiNxBDO/3ORcobuTTeBbsTa09fZpG2psVH4/Uqbq
98NKhVfIdRoIHdmTucCfUygj/AZgJqyovHVWGB+R7HULIEXFMNwaa8d3cNFm/com/WXRQLIyrSBD
8mHlIPv68/SMUO+saCmm4yQ3O75Db0CEH7KSOt8bvxgWlPCdSebvqAT56iLq26y+VX3g48PtNtzX
XlksZyKcBNOQcGpgdCB1A7oZZ4+TueVS0d4cjhvl4zexnLCKnhyBowp0RFyZcl3Mb8Nu69HiK5QD
mrac3jZlP4S7Io62T/Bxs/BbYpXhrTvYtXXgfkdx1w0rD8Lx0nl4B3ARb3deTgL5784m8/DU5WLq
yrCj4W+eVUQcHHKWRA79scqmeH5bLbqMMlx/tXcKNj26j9sabvrN3G1Cfl/mXiIPXsXBt98vozNg
yNMYsvtZ8aBwQMWe9wFABdqWYp/TlkWRS1ee83ZaKE7tynxWOS7NOQRPrNqdoLupxVjm1zhx5fCI
dab1qVFW5n+vsStb5GsR6nwrMkBcYWyyPipThKuzWFAk/lS6SdgdCzeYJ6TRKO3t8lqVE9WRomv2
OEKt3qlW8P12VVZMClHuAMpQXfp19N73ZaZxL8vX7l0t6yp4Q7kwqN6wspvhlQv007P8vBsBiUPM
4koL7dc9P1CnfsUFZYynYzdEzYcRG43igK3O3ENZH7rqqnEcjInIVvHVwW4Cq6NwdfAu62BhfoxW
D1GtJvOaHeLpCwI9Q1Aco8WZ9CHPHPTLfbW1mEqU1nA5Zlv0BckZoa80oiIPS2QrFPAFuIY0D+bw
SnCH9GU6d9qi++9G+QCkWufqXeQtE/L3nc8nRK3kVZiBb+OX3y8os2zPRiKm6Mb/+A+b0kT4HyAI
OflL38XBcNTOtoq3NrySMq3HXgX3HpOnLsUWiJvItpoP/xcfDJAO0vWTzulZDWWMZQ6BF4XBsW0q
uuLBoE6wpvPiaDetmq581ClrEnRnHF8pfZ/dD8xORlPZ8MuN1tIv8KGoRRHdRVMXR2LUNt812B9/
THTffNuadkw+RWtELwU9fiQ7Go5ilAayHsrIv/76pCvUjWl3chrEZwmU9Orct6A0H2th4zinJu1M
Oytw8DHqAidf3uKcEe9x28n/HV3kKYJQayCKmVSSsT87Mh2luyWOu/EINggnajVnTfZ9YE8j2Itl
rEzH2BnkAfBW/9p5ZMpFZ4uNCx7UIcD1QIHOJWAlNritxszjGAUT4tZ0IrW5/+Cy2ncTwnS2VdKC
dV2cmnInyurTMFsIUXFYZsO1tG0G59/PAm0IgMjUuElpz2ahHLAqaItlIA7INrip4qT7VsdNcqNc
y+q+zb0Or7ZYU/H6/eee502xuaFC1HQNy/tXTdSta+2uDzgJA7/GhGHVbfy+R2ni/dIpC1shOrX1
rs9dyvz5FFrl4fcff34tZQtQNaRtSDJJz5uT5OddD4NS9O7WDcdqHetkwq5ezYcZgmi090uagyC0
bLwDSrcDBKviwHojQQFdy2XcMGshDr2Zxy6h31ypfkiddXhVcuLXuGSGBx6rD6HH0Fl/fsKpj6fO
ygqeUNCk3VdVGK9/btqxLhOcEIY/raXyxB6vsdeYRP9pbLiqg7kEBwCD77wLgcN7NCGRiKyAt6j3
Uz7ipFeymbJd6DQhYHO/1R+rZPSGFGIZ5DO00m5CJ3ff2k24oWmwOgD3bgKUHL646FfErxxe/yGr
Q6AK6DzVbmhBOL/+PDRdMW+bv2TqOIqt+mv2CjS/g7XFrWV1G7y2ReCWnwQT/+CtTnlZ01SZd57T
bK+B+34NpAQSKoIOKmc8zvkpiofm3HVd0x/zJCws1nITiz6tpWtdtq506GAugXFbQXhq6a5yN0Nn
0gfp9/DKajZHxc9hhYwSvwPuoWa1nIeVBMUutOQtGsuh3KBlVJO3HcoZAmq6JA0e8NGQzV+lWpoo
tfAj+dRW5EHHta7bW6Q2tvLEmm8/LI0TTa+FPDMZZ88WGb4y9yROHW5KP09WIZtJ4Y4KrpA6Lmop
c1zfWDYAGmUbX8klaD5MY9l+sGS8dvvAGns3zcugPTlyab71QmGU+8pw/RJ8uDABjoCaS2f0V0KZ
tsGkYUitjvEyeEBDsJz5kCUDvqY01ZHE2nTsn6Y6FF/jpda3sCwbuFehzfW9RWMuJoUbGb6Z4Kx2
UkeCG15broexwvUOc5zGPk6Tm2SvPfcvpwcHJSqZZqbhonGd+nkokeZEQNxC3sNfQgQK9lFDH+bD
BPGugAk7rNHDqHWn/x69vK2+4A8fF/d0YHT/KagcjM/dBiD7S9vip67Fj5WzM9gLxymdeoqdRkud
TfmLZpKP4ZvlhY044lgmMa7RQz1xz7ZcFYs3blbH4dU0DZbF6b6SFz7Wcovmh22ZsjDAHVdu5XjU
vt/Kd7+fZtecXT+tPAqqT1hADntgcuclmjYstpk2cnYIrLbHgs/jRkfl08sB3VYpEhCBfyHdtdhw
q4yAwXxpUX+ieoAWSzgg6hzwV6XdUdEoKxtSaT7r4AIKSDDedGJZ/KsVHlEfpJmFUNGFnwyl/XcY
xmCMUjXE2mpeObR+ORGAdZhuh5FFCWGknZ0I6wamZsjt5IBsRqyPWInZ8toa26w/VPHSC0zoMiRC
d1O0yfYVTUdQYD+PJnhzhAGJt/SKWXq/dBfRO9QewaQ8rZ3S+K+hjLIxWMliaf5AqiWXMAGsZJn1
Z+HNfjRfVhwHGKSuW9m+CYGRjJ+Wp5pR6Q3UnAp/XlgnzlSYIhnyMlLHO8vWuV1e2N2Y6+lE9xHP
0gsgmc32qFsty+9e1Fn1+9yWW/CpVJzHWUqVNHyHryl2FjyArdZ45zRcxbBm3uYsG3d0V9rt0Vv5
BJiTVe0zNcNWJllyaErZ22zuauRtcTPsS2vcCTA//MrSSFt1R7ueVJ2c7KmsePm69ogK0JWpzEdn
AdiZGPF+lQ3xvolwaMFJi3vVRBs0qc3SKZqW+lRXxKYmhpQZboEI8+TDIE55aSEqlVLBb0P90MxR
uOh9B8Vp/Tw12Cd+dGS+Ou2VH1JcIojPLT8ftB2qzDtls2WVepdDXGxggdetjxlSgfRnvWtUi1oO
aF6rGso0qDJGbj/Nifm3rgqH8K4PRGH+juudE1zETZNgZl354wa8MGKwdf3GasIQ+1z8OHPXPpVq
RH/8sgv9LCtVaqEAF5j5EdzsrhfLZYfd285M9nz38rTge2kJHLdNR9TgSj0FAT6h3LtxhN5wU94e
s5VSSwTEsXCsIC3bYGB3ZsDB+coso3qR17YeqDEG0MoxiswCl6vpMZ9KJ5+uHDl5LLyCqihDr73S
Zsxt1KUY2MLV28SNv8e97YkrDIppywd2eBV25fckL0vmqXvZ+3IpmPRqaNA/3GctcHj0959/kitQ
luAC3ZKGbx+6KpGPbu7WcOcHr94e567tx7skzPLvIa2B4QO6nEv3RcytrW86R+OOknKVnJBzUc5W
YMInlqRgLqfKMh8K44pjCl5vG33xVaCst84qTAUTaKOZrR7aUQU8qLWDD6FL4fXYiXVe9hMqJtNj
6NYlj1w/P2vhU7/9EsmMtmLalxUpx9vOXawqOY2W7QxYOE4bjek9ALeYXTFK28Rpf8wpHKVxnKvw
Lkk2QWPSXVZTMa0WmPzJle23yVjfujLJvDQTQT+sadPUtYRY74RSpHMWLcP9HJRz2B6EsEekHXOU
APSNmq0R70gqf5sq9yqBoHLK+8AjKhRQ65Ngh+9FFLxf1qbH7q13cCAWoyQC4YE3VhrjVneT3udN
WuaRS/YSSa+W4VZtu7Kbl2ZC9lDyHY+wgSRbC9JwMD/YdZcT49tAVdtjhzI9Y43Dfbk9go83v+Yr
Fg+VGmCCTncfO2JjCdZgzfhLh5Z/5wFjGKvQuqvxjBcPW5eZI0S0UEgvyiwfWWxRACdMnIJsNn9U
s24ZzgF32/L78y7zABDzIp/LM/vW3ZJyRqHEw4Y7SSk2dtWXCQ1ZnjMoxMpeIcSYSRc+NG/CmuxZ
q2VfeuWfjpXhd55svj9/ngl9HmJF+A0kF6WvRfbQzq6x76g48RZ8PuLY/WZrTHBYR3lu9gW6/MTO
nEYCYkKiGsPZ3XXNbE67JY+teDeV1BDfJthXicfOnezq5CiKxnGKwZODeYjvybV8RwSckwdn9Tb+
Jaq8DfmkgnRX3mSKO5DavcwTioe0Y1J+2ya0N3rmwH/+wqLACWNGdMVZkttpHRX9v9rvpr+iUefT
R8zFBcLBgbfQGITR3Go7jZUEvXlwlm7qDn7OGvpb9o6ybp2+b6v2SNsw7t+OQwLUJex0CLWhsCbE
boZps66rccrnYh/XpddczDlts7uesiu9rCyrxvLQ15a1YGjbiSx/xHbZ5YGzsqFQ+7IlvCxgol56
Gowfjvap07q5/iC2SGKBswEUk9XeXXuzj5Zx2tZrlaiRHzKZm57PlEfmqIzn2Fmvxwh+/RcIwmYZ
6nZSwWVeDQEMV8yJmuRhVP7AS2m9aOaUKr3payxLhjVf2gQjnJFd1lIynggs2xhSSkYT6MabZiFu
WLAt5ikQIJ3UcWoqNwPLJI6vIkhFbGh/Ken67opQmBjXDaPLMedxFlkWgAR/qKmiPh9sJBeBnk9F
5w3QJnDndIr7Gs7Q8nXbBnNev+RKvpOZcP1ylld1mZFgttZi9lGxrh7vz943HaKX47c0QBqe5PlI
c4EPsTV7xzfp0nPihRO9Oa9mbFN4WTSGJog3kzR7wt4ccxaXSphDtV0Gc362YEWZrhoPbDNUfmS2
/supBxwKX6od/d1MuP/06nAdN3EzCvE2xWgRwlm0sxl1fKKD5yYRNJWndx4xMoXEL7VZD3mwmsZT
G6ONZqHuYpPEjM2S81bYqDNPuz4s2bJBWBRD/rDa2Vb3H0orU1a4W+xKqiMeolVHdPaHhV2pYisn
2vrPeSn9cWQ2KXosSbvuB/Zg7F2VGT/L63FUPQFCW77kBREtA84Qewxoeu3sbDA5hfN89FVRY9YN
eY3ZeqL1Q0sfZvggJgI9f0JUAXZG1X+l6GAfGlGbAzRAgLCC3evpLudmGAIhG0kkglCNHyq3t7r6
sQf5xDAkmbDs8nPhZmbU1RaBdMKTQ9eZbLiHQ1jonbupceOe2DiPZpl70jHH8tDiItodpdc2/Mo6
Vw6TbleJ+RZk1DUD2bGk/YvOnr3NuXdV3WBnjHGZ1ztv8jaoGAop5gCiRDovFu/epsDYyf0EPpjz
00i1RWQ+vwBxmH0WFmZS9eNLWuCISoxfu2GNpw+r5XlsRvyXRlOorrmS7vxmNGFYFJEwD935Jif0
DEJiRMTK9+ihIsHKsS8miGL9BVbwFdPxknsIt8dtbIewkvmSTZGQEb9behXOD32MNYuHk2jTZjDO
avOGKM1PfJ1gmiSbCDSBpUmtUujVLr6rKQFD+j4MI7i4TGRgt6Z5KZRnHu3lLaKGZFde9t0oebTA
G+Bo7NZiaNgiWLZJ3saRAkdBw/hW/XyLW4xZz+0gzdShPm920QsgpCuakMfyGo88wBPz08eBhuAt
K0oftEsCJdvyO0xA3Mz2ZPjIQJgVYr5mWfcjZrJLOVXudV3ng0CPwBaV3Rwsz4ryO/J+vIaj2erb
P5Mii9W3KOHzdhP22v54SqKha//0u9qmr69K1OKNSWjTd/OFo3F83gdNHeAs3/tknvuSVk/1EQSl
gukN/3kD41IoypwyFcOQTPey2rb1o2ql16BL3BcbpoxtX7mkYViJkXPdFiMMqSGtkkCKKt0kGj0Y
poslLuoPOl9d/mi2vlHhDhfgetJAfjMdJama5kYflKbJlKQrgBHcWaqaBXXP+waULgoIIO3fAibd
iKdE4W6ZShmbKnJukGaSZfcQA8qxkei06zkY3/gJMk3TqcMTzCHYITTz1nEoWI0XVTKYz4euEuvy
oCxpfvJrp/MvkPCvGuvQuO7UvOmGWdjxhVZonW1XcbSOrUc/fiuwON2GvhLZTvmbr5wjvcFs5Yxs
S1le6EHaPFuhWpAJIk305tD9abyitXpUVVuzUBaWt4l4kBvmh+w5a34J2Z1wE2Ax5DZWTSQOQxPj
aeckDp7JcbmWX4ahCwrMZTN0NJzDyHWoeVc2aCYXBOc6D7AchAP7sXSrmJldEFANx3RKNgcPjtGp
lzANrAg7bcRXu6Czd3EklhEV1M1h3YQi6weXxrojgls3mEy62sjeXNu850Ou1Jwz9c4t15Wv4D3/
Smvnfgz3ttmssd7TijWXMi4gAyHj+W4a9K15Lx9BuPW6bwN2bwmtb9P3Wab94ciiTTjSWSgkk9vT
9aRMyqdzoeY111PnmbPeWymLeNghm5uu6+fm9Ib7O08QMlY3k/pI4Tcrxd1LuACE0XIiTF1noj6J
X9Y7eifpYhb9zdDAvRIP3BOz2UnDykeqZFc5wtxX+mg2oX0dLJNjlnFjDmCc2dmpxKuIyI6chZuN
n1HIQj4JBmT1lJNmUEBU+oKXsEPJNQuvARPw4mWKODOG2eYbokcyM6Zu2xmwSNlYXTsfq8kv++oi
RF1yjU8JqDJ9QM20VW+90VMucz0xbEQNVk1gZ5XLuep02tCQno/xNiw1MXINwqdxeb7GWMOQOwpU
fzi0+36I52JHh2gkstlbwirbbUWy8SpPAuK6gKptoqggb+WC9Jw4j3lCyaa3PAPIaeHP8wvNc8gb
C4hs8+nlcM06SzAhVWxZtUjbvKGikkqsBlnD3XPmI8bMxDxvtU2q4Ma5Carjc7qeZ425Dkq6NeZC
sSLCSr/eM6UGR2tz0sWTmDgg4sExiZat0OyWh1pYSXG9dGu2up9XK9HLdsK5YtLLnhUSJ+9sX40y
37eoseTf0LIYs3fJvKrqYhOFlW27ubRmD2F31k/jp36h/HWXU6Jweuwt4yr+RpnAfq9kpvTnYvEM
DqrImcaT38wCasacZ+tjl1XNgkDl5m2nvBu97T1zsinrNMgk0OJqpfyoELWo5FY9atw67E9u1jjt
wZ2hU1kUl5MFv6DcmYa+S5GinuSDaNQWlqmoPRFfUPe2BAfZtq7VYZTa/+JktXYvrXZU5ddyROy7
xJ0pOrWeTlR7habTHF5u42zN7xo6ctmbORdmXw5tXjLoWpHgfc+2ucyTfTjgJLD3gayE3FlQGwku
VknEGvdD09nokXFM+pm4NVcztNZRaG1bamSMHMkj+tfD0aPf6NQ3QaGG7evLjeslyyYNMFnPc5Hg
+b5iYffNYvKngltlnnQk8BHaqxZO3HICQAfBuI1YlMPzRT3n+8r98/rXzzmU+7yr9LpRblyoHrE8
BODL6svzlbvKNpNqvuS5L1siCmaTViu7MVm45Y3K/kTZoPuq5lVEdFh8M+/HzUPCD5GWaGo6F1pa
tswEbTdmhe2LcX5JR0xqLUplosVQbX15M1IiK99INy6mLm0sWzZX0byFVbhfc21CBjVdcw+yuCDw
8YnfaTZ/JRs0f1JqGVwlO1U5ihR0cpIKcGTGDEvk9zqca/eVmJz8O3GpJnRt3eokh0ppocWOW9lS
v2dLhYWxoFl7e0mHAKQINva4Td0xgd1yl1cyRthQ2N6GGyDWxwhSg77UwzfoLNPwjVxiKlGsgc/3
iIOVzTIc+nUsv46lhUpaOkZgeyrOi7D3p9202eY+JdbF4J5QNGjXz3jzmfKXxoUj/FYCIRHlKRua
md/zV9sEQTvXJn7LbrYdVvlT8Siily97oFMgHMu0sjozHK3SNoG0J2MgN1Ii4Id5iPvwDrsmcxJo
x8Wa6fgSw9hxMeWJYpg9MhzhKKdC9jjIkjJ1ArRtmntFK5IJC5/Pocn2Gh6nfk7ne9sztw18X034
SpyNXDSwXDYFulVD42MG+3JIm6ITwy4rswYqJ6AMEi7uFPanNbCBLlI0jTv3pg2kWXxC2ZL5xlph
ZqLdwTMFDRV2w8CH0dmD6aMjb0YhIAx0xsLUL+BBisB1Qs2jwUxpL1GiSpIUlegKzs36XANo7JaK
Ca7cXKKRUmf/ZC0iI+EucUb8o+Nxnu2PWyeouAO07MK7SHQuw4ZwZb68z31nmt+/nKl22z0VTxeA
nushi7Ju/Zr5uXKmgweYywwaIqCM9UJfhK9Nym2GKSu0RWS2bHa5THnp0O04As2p2TvuOnJqej7F
4F1kuQ2DYYveGcYU+cx6ag86QXh+4AVISi7XL2UAmrEm06AAUREc+pdaHnVYModxjEwQebks5nM2
cKVoprDZgJWgoKOxY1WzZgGP8xqup0h5c0yavK7ogu/6IVhMdSgfqIhdCLdbmBdYKCGa05RGYzQ8
K4TBjEsEAnSQFB2t4HyyhoqGqesBcPAVcis0CX4jWuZdSM/8YBVtwBVARGJuRrVDLubp/KzmyLth
3GV3V4/U+75tos5tci9Hb3d+4S5zufOSeNHux6f2zL8iGryXDf//mR7wM0Hmf9yKvwBjye/jb3/r
9E0axslw/ks/8RD+3yAeGHXS/z3xYI9iQyv+AsP0zKO5/Pu//zfzin94Ms4fQLPhyfimA0iRiG7q
PzwZKAnw9iH/IpYEA8FoJfzDkwn+QMwMbgFd6ogOjmEx/cOTCf540h+BOxf5T+DEf8WTOeusIh4A
q+dJQR99eyDSpoX1A5jKgUpXjES1vTvSBN1KdMF0TdeNHllN/G8mb9zSiLRxgNOIWCRlrnrYB3g+
k1fABqB8Zsffqra88ueV5mqddPdOq93TNHDDSJPGbb9T7rUnRDw6jeiSjvp47+KimU5NNFyL0FqB
PZe5f9OTx96U8bx+7ChQugdKVM1jODnuB2Q9ptPEHfEqUUJfZ7qTBPAOKhmaZ25w0MV2R5tPvfiq
/KsV/3+2nP//pdUg5vO75X37TYu/5I+L++kFL6s7Dv+IXOROgae5AJLABv3P1Q015g+oXyxRY3YE
aOd/rW4Pwo0DmcYg+Azn6wdWjeP/gaMJiFvwog4ED5zG/gWt5mxxs60AjIUwykJgzMZB4OfFTZvR
ERAd1G2xcOfZK3rHzpvKV5X7l9Vj7JfWFnBtCrxuYB2zuudy8MNY3T+3rn/XajdybFDgIkCbGE0B
nDvDUohF1AWdyvlGDooajDv3YfLOz0maL1dc7rsrvYJ4us/6Xg9WWpYa2nfdeCO+ybnTm5J8OADb
fM2L6smz4odOux3RkUYaDegrTMlfn8u1vWAk83JuXDjgwz6WuDrvehEv864q8V5NuSyTEQ3a4wZd
NTqhIO81qwDdCGn1HntsZLB8H+Wcq0AOk/NK4/wcMORASycwshRQCMXb+txmwpFcaiztOtebrWt9
OXNIGmnbmIJvroAuH4qwab9JWUxvK3x9gDstaggulK9H8Uoj3UzRD0MFRAe+BvwidEmYzl+IRq0o
Ml2HznLtZtGMv6WDYfPtsmxekG7VVHafBBXXIn9lBM6ASuZTDQDeiD4FcFaeoBI/xOWWvgySWusI
htAJ5v209QoRnbCybS7IW6Deb0Ff2ijD+0KfJCAq9BwtgucrQKUzDAGPwTxADoE7DPQzic1j/vAY
FEXqolBdc02ptKrW3dRJn1xPJW2hT6/sleDngcZbE+lY8IXQuUKoGedgGbTGfbfzAIELes3T3pY2
9V6vs+J7S9tN910jjz9eOxUEkuPswixJtR+18VcyqanHmy/oH5LKjefrnLNsO9bBnIj7pZ1FcP/7
Jz17UDMoqCzGrEt2Dmjcs7DSAKebh3ZRNLtL17oiHQynS78p9ZaqTgr5CmPEHME/LsCAeMh4AAtg
CZrQ+PMcqIx6Yu67aBaXqFruu+fJdorQu+YEBeXct1wkLlc6Ta95Zv7y0T4yrqhE8CVhlvHHzx9t
IRntJbQJr0LLKfUpDhsqH1Xnhm+k2FgBVgnQ+KDyyXpNEed8jJ8UHDgBDNLduAKewVwp7oMq99ru
auC6YO/UiNnP8TkcYQTBmv/9lOJiSY720zBzhjncaviX0NifnGdCg+h0hikfvHhprfKQW8P6nWLL
Ol94OZKOByKQbHdwmrZdn5Thoaxn/7qpoyw4ZJ1a33gRDjhz5SeXa7fW+0j5Ifm8jK8z2rKHxW2X
XQ8VMO36cb6q/cb7qJJwuVC2FT4sSSh2um+dgzeNdzrIinemRY+tfZ1k4ASPpD2i8q9sC96G9W2u
62E3cGH8noxZ/7WbhvmYW059WXhbcMdy+NoART0FdjXeUo2Pd11g9zuqUM4FctxNAIvHja97IGan
eEvi95YO4jdCJi1cBumnpFfR0Yb/cNNrqfY0j5ACKluEpHPLheTsiA9e6PQPReRW6TpjoSCnoLwK
Abuc2qz5sHTV9nZeXH0I8fTez1SITmMyhBf5IIsv3TR+j0b4NOniV2qXLNWWZou17Rva96ck0f6O
FsVMGSkAvdAWfndHHcVPHZDWRdp1zsVIbyRdArt7zJyFUmeoq5h0sO2/9NXknrI1iI5tkMn3Oaiu
w2Zn7Z7j2QEbCH4kRaSL6iu4nFs/qO4HlMTfBvFIczYcnbcxtMiHWdrzd5rxeheXOAVc4Zwbp9Ua
LO1bD4Fz+N6lA1MxX+1hF7Qh5fEJiOfnIOPevYMnpG5cuQZXuhu3XVBk4ylYw+Q0hR3V9Na7kkVI
9dVXVH2lgt1X8GvtNIzqEILdsa5BpWw3Jf3i91lcFZ/Kua2zPeGhfFPRv3rnxJn3Bqbf/Nj4Dkr6
xUxfkgLXtQp9sHwixhFq5TrSpwpdnhPYlOJAmWKUaV/BddpToCz/qnRw7eLIMYR7DK3zEjSGpcqg
eadyi8V1p6EXTlcyW/+iDmz81gYnrct1oCaY6+s58aM/aecJbN0w1b0owArm6Sii8ULaPXgbu/4b
2RcH2aZhOZWeqtIirOc7FWHN2C3l0Y4qaku2AlCgx5xJDdoPq78JxPqZodnfomPtCuobdPKP5RTh
hOQiFNwv63brU0ul/OrMBxC+WZPSs3hHA/GmdGm0r5H8O6Semi5dful0a/OOevxHlOfpHMXAFmFb
LunqaPuTI+ITaj7ebkQp6WbNJ2zSxPQGLZLlBIhdH7y6oueS6/kg3Ap8uZWtrDootnRlqC9wzd5M
ByI5uW4J4q3pJNDNdXgXbllzJzAWugegsN6UuacOPbzua6sLgVQO0Qx+aFt6VApH5BDQnHXnOT8E
UZP1aYSR37zLikJ/82jYBDs5VQmdUl3fOjgoVNdxsdT1n0WV1dYnMWNvxZvECxKHaxKVxW2X0Cv6
28lK57ti5qB4tV7/0K60RfZLq8bxLobzG35M6AFnj9BoXGxsxSZKcTWHtouQnZxncJ/uOoTvQLba
f/cxLV3Swanf7mc/zpEqFLHxXctxpDs+H9KtFU4tGqDUhvxLXfg81bCW3gEvo8oW+F0tvtjFw9yL
o2nbFeSYBSf8MNGDPialdIvLZagz1DzXhneYPcsYd66iui2cHMAZzh1TfJO39ubvBt2K6govBUBy
WA9q2d9AxPPnu4hI7PsHJTF7BNLXE1cep6LSVFUy9Aox6aRVtfPqJh8OPnEUz7JILv5N0NVBdQtO
TG33Pu3Zae9a+Op921b2x23TVf4XtyeJuOrWYfvQJiyxfFdSSQrvwjDnVALHlAV/auUwNkNM7NgN
FizvzZWdl4McDKkJp90G61Y2KVXlesuOnjPSamkalSPJXkAgvMfZKA7fN2Es68N/sXce23UjW5p+
lX4B3AUTcFPg4PhDUSRFSpxgiRIF7wIeT98fpKwu6aSuWHmn1YM0K5kiXMSObX6jGe7o9j6rczBp
2GME7PFhQyA8DSd9+boaFgIaR4u/Oumwh+ODioRZlCIa5yQjCBOVLxQHdpm4UmKrYpUXqxt1Y1u2
jXEHKJTvfW7UchaWr8CYSouLluPmDvOuxw3B9ptxGohdRHmmeLMxqnzcvmzKLWqlbolFUTW07P3B
MXAedBi4MKXNshogdsxEhh5XptpfgZ46ceGhvWjjjDoN3awEdtoO9s6M0IGqkjiy040YRNbvMF8f
HU8xYqc640+VRUd3ojHy6E7gZF+LcuSzKI5aD+2GhDTltBz527Sj/EydJoiqLknPellm/XM3jiWY
/qZScwaH8xBW4lUU6tplM5bQRBsf9pRKu1szZP2e7rq6HAiSor1jSuRoPiKiE3EsrqPkQ93pYC/x
1Fx4U7HWGADx5VwSssK+AMbVIKKA7G6LrpWwvZGiSpRePseMEEFT4k8P2ArZRSadoWiqblO189oq
BSXVpw9K48ZPdpRqgZIgzJ47boODd5s1h0jmYev3TSjoSZvTs8lo5IM2D+6xLmOQKYlWg4/SrEcK
iKcGLYYDj1dux5J82HMNeiuwEU8gP8d82/TqHHp1UXW3bj99bgbQEzmWIbvQSZ2L0hUhAJyZdabX
7cGaQuVeBZC4WxDgg6gvpG8Ju+KSk/oek7t046IY9C6xBybWiWttAAObjPIbzZM2DSYvdO0+aLBb
2ULZdY+rIltQu9ECZHIisDjVlGHGonb5HV59OTYFQAHw6AVKAtgwzY+x4+SG14NcuNgm4vQHIHTq
QQcWvE+KTNsb2gAlo4BVnsTjo4Yohu1ZbtT6bmk1nloI8zRMcj4KsHQnHaqjxzdB3r1kVZsd7zqu
K8tB/qA2X/SozncGgkhePvULM+a+PHSl07ynLz55DgC6g1ySNijb9FUshbxrIrP0WigXdM7BKGlT
Fd9VKb8OtXP7g5n3muOXwqnPUi1Lw5vj2n6XjhK/odIwIw68RfNd2WmDbyr98AHgqWTQwwSKMw9S
zOwb9HrVQHaj9s0NwdamszAeQeRDbM7LKvfbWmlUz1XTZNsnbTd4VIGyCWJ8Tx8zWuPm1najwvkk
JIjZm2Gc09ZzCL7Ux2abkgK2cbwpTafUvbp0JMmQ3gMlWEgPQITnfX2fcFgfoyjRX4yoCk+ZMeoH
fcqrwR8wP98ZNWKAnmPq8z7rolnZyArGs5cOsj9OUYf2RierW9BnJFQ8vQM4jumiV1t29lACcZoY
WA36UwIr4UNipxPOFG1112FNdIjXIm8j5qk9qM1Eq0HKNgkWUJqZnySm2KpWXVsBYNoOFIrIwq8d
qlKPppY0jm/1dad6PT35xKPB45aeBOVeeo0TV17ep92eX+xEXjOoSb5pO8ZM02R32raXPSLHruF6
tWFwbqEUhHKbnsik90Vf9+c5kfJ5cJLsXsvB+3hu0y9Pxko6gRCHPpmNmoVx4wDYhVWmFs3ow1VO
GWey7Y+OM7cfOloT7wnouO9ojDTeSYS8912Pk9c0weDftswAkwDxagZMCjoIPhMtq9+6xTxdIsOK
2n3qxuPI+2WEAewjM+nOzml+0udICbR4mT6DRLeDSSba/dC3rg8Wq/TR4o62rZzMnQyjatuGRfKQ
IaEDoI1hfCLNwYcbbjzxahtzM0Ot2+hVgvQkgy8LXYQY6c24xaGZugkhyT7aNHSxGY/JPB5uXPLD
2yZRxw9WYo8l4TgcP0xG2R0xEMzOWZ8Vl7osLjgZdl/GpgsvFlKq7xhJd1t1ms093GmgmMZoM+BK
oiM2Tik9pkygTJGl8ryoKUus1aEWEy2UfY3G+TuzWpTPDoXK5OfKsnxhs+qowRlW+SlP5vozc5Vx
J3rnq16SYPI4vdMHymIInHWjkeIqcdO9SCjHCukozYYZ5WuDvf1RGdkXsky0Xdrmy24eNEl9VbYX
vctlADH9pe8yvBQm6N2Qwgft3qIK3gxFEe+pyeugnM1Xc1LijdYWp8juo20zhu57NdTVh44a4KiS
xfq6dMcbZjbCX5xKx81z6QIEUe2PZhu2N0oKltpRunhXiQztB1HbB1NFmrQQrRloRaJucodBkCKa
M+qAOtkPAN5mGluQ4SA2nMzKj9UYskeaUvsEdFTd1oydDzANVGj/eeIPTrsPQ8sgGxtq19gaJhnV
wg1tnaQIN4uafZGGHQOVVNxgAEdCotPN+9IK881s9ZSjgFaCwo26ZjdpxvhlHsWHWkh0rVorOppp
Fa2AoDsrN+xv1FjV/UAdeQP2RG0DZmdZGYyOMt6FggR547R9/Q5ZhNK+zAW7CwZS5JziYlKTBLi1
Y/b4rnUm/ofVbN0mpak8oMDoOjtnCJN0n5Zon3pgxcNnch+shjt3YdBuFXeqoeofZ9m0uyqpwSg5
UUZRpmnZozPhCIaoutxkq5ismuH4tGRufkgq/VM/DvXdGE/kUU043JZ1Mx7h8ETEbFs7hdYMBpA8
4T5UHbxUKpBqyaSR0plYPTeWdHwYBsq7JNUf007T91Y8065U89gC2pJfevjKW0d29qkBmbjphrr4
QigDmBEr01OF628G3NfOD8uqXgTJFfQNKC2cbp1hupmkPZ/Z21jGDsI9T01sATXNXiiNU0wzbRci
TaO/L9GM2mB92u+nUre2kRqRlLFOYhoQTXYowMVCucyT+9SthxtB+l/vB/AwPpzf4lk0Sv2xbprm
RkBp8rW6aPZ50iifaaIRxJe83LKi7Wzv6MqypWW9AGcxQu2bHEXnL7adB7UQETaupghaVyYWej7S
ANOY2S1VHpExEBXUzi6JUSLIqqe4k9mtnuXyDpPADE8DBvSxMqslkOTs4ibkZiqg4X1dD18TkcnO
H5rWqgCmJsCh7ax+XuxUeNBaKFBLzm3WH2i9gGz4M5g1WfgJbtleqmq3MMSrIzgunCMavT0ZonEu
06CLm9U28n076ChOLoWt74c4PEFbEDAFl9z2qWpiA8CpZuzQiBunAOJqdx+nTvmuB4fw2c07NmCy
qN9iGhpk9iHl6ggod0OjLrwXaqfeVNagYwtFTnguhd5tZVIPqg9gxDrWoWrDbXLHHdipw6BidRqB
bUV0pTULr+20RXiU6N1rT990rSaHTTkN1S6vxOItIrWe20zVPy/0YmD39sQx8n1emNPaW0nKGvAC
XnPhPtVRBkGkEO6dWLQadD7eunNY5HttRLhEa7J2NzYyPUQCr6gomqbZk602n5VcB5xOhmg+qXrT
vV+5AbRETJNbsE+UtOYHRc7TZwu/vS296kIEkyEXqii7/lRE43zrNLM5eIoCNAa0LLbZG9qNPQ5w
Wf6cL/nYfkL9hjH+ornDViszHqyUlfjiFtH0ymGJcwsf9gx5MwWYDNvOM8dZ3PcC1hrIObU652jG
EDHhLmP14kTjJqmGLDnRMgqjc2g5oHUzOkcv6hjV9t4g2PUbyi7zCab5+CHPDLwiNIoXV2HCmWpW
15xRrAr77mmytGFswLaIQTeaxO80p6sLdCyTFm0lUsNpvMxarD2lg44Mey2eJCftRZVZ8UqvhJSj
hlEgbrNOa6YqBJcGwqP2oScr6XH4XsPImM7ADQRfaklAqLnY0YHpLM9aJpejwSZNOjV6wk91uMvl
pckcCRBwDvkvcxuHQBgYxC0NO0y15ZDDQ1Hdm6UHcoKw+SCGh8jtxCVHoNC61KNUree+NPTssozj
HAahlTv2xoYEVO4AOq/0h6Vx+FNzk9NEjBPwY2cXsK55N+vGxGSqxMWLb8KNUSMkADOwlf9ePhO4
w+mLEuPXAPgB347wg4S9Zmw1RhYt5N3IKV4Tt+2WO3uB8SOIKdDafThes9wtAPDik7NES3rCD2Kw
bw2l0xHwNWJIa/QG9Jh/CA2iFZl+5DQEw6lQ7ejgzEmf7lc2800OVWm5XVIzTOAgFQYtzXCheOxn
o7WRHtNb2zkCO9Knd7rRUvijnW3op6bWVsU9AzhZgQh9W9GeqBt4dL4Dh6q4HRelVreVLVq6IBm5
9KHp87k4wQeg9a26I5CZnkjDFGYIo+nJjNLSEb4G0agKmJ+EYudond7tSE1pFkTZpGqHOUEIyWd+
1bmRJ8y5OKq0F/oNqAGRXcbv7EklkTVF0ECGfqg1TIC3S68ir+DRY+7mbzgJyQX162hxrG+ovoIT
9le3NetG0+J1fFJVvHhDkfwdGCwgT1PNderSzlqY7FmhaJNzDi47PRWawbVLm9T2I8E41W/JhVJJ
hqw17/Uq1z5nMaiWxiuo1iQ1vCEnPFcojdk5NaOjcM1lVGtGKqYb1sauNPvQM1zF+ta0ijY8/AVO
zgdnBWCB/l4Xiwkn1/I6pJpJngo7pBqp8Zb34pAU86HVwoj28DQ7tWcvY3rU29gWWxmmBClNdouB
tNxSVdsmrPVyS5o8pwEWnKXpKZG1lLdpmvKccVtlNBYXHV3kY55E2scwtTuse9poNGPyOOZ5vsXS
2HMEju55IdVVgnVEJy7l0orG4+Bf9PexaLEjGRPQ6XEIeIg2FxKhaIQU3bZRF56aZod70mQ/OeAl
hrVzlkV8TPRkAGSGHRnBNjGssWCMl5bhZmy1LPbHpia3IvBNzbEcBH9K2IPtkPMxHTyCm12coxlC
ITyQ8eBaBdNtnZCJ759VGrCH7vW8dwu/gZHaHEJpquCFMmVYzkqbA8OoirobtnNfOHrgLsNY3oxt
s2rgT71yYnEpLj4ZojoA5bblncAus/7sthoko9lGzJ1GdlofKTX1+cRgrIcdKh2r3COKX6h3MZCq
ckMgNJeNi1hBegO21HRpK2hteZlE6W5gAtThdiHZJ4ctXcs9Uxg1ieeo2VRAtYUYi4OLntDcFa58
+kG7+IH+pE2DIGs24bvzRaQZlH9NDM3LDPLtNir4RHvQvLL9iuuKyEhKKz53H8kCOgii3U92XrDf
wMxRTOlLVH81+NSf6RFlxr5zp2reWpPrgBdOqtDYzASGMFh3GCHaoajfAwBjaXRpPr/82Jyd1Fij
jirdZq9Cv40zoIQIk+3LQYP2EFs6jUFQ00t71NPCHLc5iaK17SSdRIZC4DSDLG3TE+SXEnKpYXTl
Jga8OB+tWZfROwMrj+aUKmUOK25Ca5Zealyl1JXAdJxB25Qjdswp0pJJkLJw7a3duVnvg51PT8Ps
NtHBBgH5zW7VMf5mVKa20HnWQyvlxQk6O/hyIcvIUKQoPgrZs+cTvVkZ6bJYsd1RlSM84y8GD3er
6wOBo15NRHf6UkS7UYc0u2mx7XYWD8nLJt+ZnV3NmBDODLJXwQJw7Cm9nezIMWBlFxNHeSB3YKMm
uWVQTWddMWvsfuvUnR8bPLbO+pwxvmcQIYmfPzCFU1aSd6dybJDZdW2rOJpLqqIfIpJVEKEDIRQ+
JnZsNjtXMR1Fo1FOpk2cLsLxXY4se/LOnZK42jopNLmt3nWJsZvygXlWbE7IG/h5myk8Q43RRuGh
Opnnx7ZwFHszqk66XyBLmHstzrv0QLnhfkDsS6z2uQz3Vqv0jv0KEz3eFEvbvKhDQtndtYlmbjVa
Yh9l44TjRqA6r/s/zogfo9KpAHUaIH+t3ZuJVUUXXpJZva/EHNKyYJjaPdZz3Fk3PyKm3cCk/zBI
ALyoXamJ6UPg1Y0FOrcxxDul7flwGM4y+BUxpCQiMG4Zex2D8/Sg8ykP9RCL1J+BcbVfITyH3QbN
nBVEYOXSQkRe7z/AoXdWd8a8/VRrtoqqzuwsCJ7ZVT3qnR9PvUWmzEcGxDVH4Mv3pd2xLLQ5JCdW
0OOrb+Hw0TzJ525SdmqZTO47hc4n9Kcq6p3nHN+L/CKmzPpCm6GZz63SCVy0OBaHBzIiE6Q2me9y
G+rA5R/sqG/YvlM1HESqWMM5LyN1uQMAyw8toEU9bRBWUnIIFRmLL2lpzSsLDOpJdzIgEjWvnCd5
xoGiAtzOPfrXi3KDYJRW70ZogOoexcC1Iaz0Om4sG0rocBr9eIBR/SUsZASVFAXICgVos6jiNUxp
y0ZRnWqJN9WkK9CSNJeBwngqAUXX0GOdaoQHVRjFEFiQVfVnWWB8uAmRp2JTMRxwGREkLpgET6Nt
Tj4s7bgc7luZD/V7iokZQjJKFajx5/0o/DTVi2Jfh0X6KZNo4rBEIc2uPeyJKce+LBpHu6H/VDQB
lV5nHCOGpjTboZEvj3/lSKbaG2RdcwRBr8Xgh6ML/IjdsYuLYrmJ1Gz4qiUzEUCxtBUCi3dRWD9L
U8djb1Eh9F9WwYPp3qkRkN0kUc86K52Sj6am8LAOtC7qeq8oSiT93Jyy/n5RyWn2ak7Vsx8WW3lk
0NTux1Gda18gGpOew8FEBdSPrGGegHEo0attM/v8TM2qlB8jpPpegPWmzRcVGDp14DjFlt15YxNP
5ADMLGOs+LpCj16QGBjjj6M7NeFncw5ZGyHtTfcbA5ap2c9dHA4HOafJxliUbKGHjesMGVGJQtkF
iwjNCcLBatX7mX5W7UXri92jxap05xKqTXkTgsUAsQ8fJXsymfMT6DMYYJWnYd3V5ttVAF0wPiTp
+hrHiTU4MFIqgNLljLL+OU9bKqpWiyPea3FrwKVn+9qLO+xmbnlMvN7I0uU9CHyO1QpHl/alKHs5
A6yKxgR0EVOo/oTGVl3tJRg7bR2yJMt5kZ2u36BP4ZSegnDqjLDuSHkWeouCC85HCMdNQnekNMdL
0XSluBtwBhB7KJzE5oYKPbukADCX4zDkJcilGv6/PflKNrfJIWnDyr1NQ1vYN86C7ByjFjIWi6ZI
jYsEqTySNCdqhh57WY2eyJNtKokb0AYu+jb4C/fej6akV5hHRdhs+o7Wi6RzWllRHhRgKpT6naEM
neZeFLDO8UpEIdHtg4XLYsT0Z2zHFQpwLd9N2DQ22i7QHkG0/ApiMcmppTXIaTdUhWXcdyi6t09l
KsC3T7HJ0M7VmLjfLjlf6KMLgNX6Ian9j2Ck/xuB04gv/PSlVkX433gN3CavEjl6lNv/zyVp+tf8
V9X377/jL7Spaf0LDKdYReAYQiJR9d9oU36ExKljgVvUaB6AJvoLSS3sf62yFDbi6i5WHu5qfPEX
kloAXgXSh6grGFXgqJb+T7CmDDp/BRAhb8YOVi0usqKHgGv9us6E0lOo4uu9ixej3dtj8sQ1t01b
nO2E8YqAHOOly0x7TOti347vkMs4LWXobJ0h3cU5P2H3x3szLWKv0wCUjDTQQEkEonR6T0+KkyiW
I/zydex+31f5M9Zt30QtfBAvp95SjnBgIMzSIvWSKf2Kos5hdMUjMxDgKuHUBXpfQeZdHl2tdv31
X9KIhnabxkTnKXop0G/fJ/YyMPRzJm8w7JdFa1+LzFVoE0AxbAZHCTKVwR2Q9fc88I0hyudE1fcV
1uh4i4Qkh/TivBgvXYol189BMm4AFiyXZV6WPQQwqKokUkwpuYMk/eYge4HsLF3CyGw+5nXx7FZF
UGrhseP08pgrHOfB3nI+TUHRZS+qKd0dkNgoGLSy/nFbSavT9WjoSA1l7Vdp9MFV3k21cbssThZA
4n0eZ+smjtCmaLvkK2xmeCrcCeDSalNaTIuSTn0sOAZuRRMyhxaQUaYRiqHOrK+306/ovKb0219k
ERV0hwWkrbq/EZX2VLQKVOPxebDmx7blyyWZNXkYYb2Mi31YnLT2UWKq0WpNar8NwdQuRZDGsguK
Mr9V3OVpGXlPusk3Qj3XM/v+fd/Vt5natH468zyZu1BMAZYlBV/VdzRgWX13RPphbsZmW9jORyR2
/Srv8VwfLFTDkh74/gKSX3win/OwdWL0RKj3jCp5Cdtppm+R10HU60rgzoJUvaIgx5Qjoq0k3ls4
a6UW09pEU6C2thPtcVj31IVGt4Vai8aDaUzHPIT2SxMXrTrsf7MV1TQzJfXKiVtQigEZKagwJPKz
r7h9F5COtA+QWicoWAai5J1MfTZz4sMhr7xShMdUqujQTGI3hcggJYLsMh8Mzyq6m9mmpWSiD+bn
yAh48cJitxgQ2LUWjIbmG6l7WAezQiufF2RmmHJa27jRjprI7mhj3NoqXz9uutsCIYMo3dIOf8PW
6AoojGIxPAp1dSQwgSya312PfsLKWqVaiai3ox227bQ3KnM3p9YewSXyTJG/AQq9Rkj/uBqqmOuh
Blb+GiE99BrleRxGO9tBt9mK3J20+51SlR/xbFjC7GY0KRmhFLIg248/xen/Aaz9x8UJqti4gJfk
eX8NdSW9IhpLOt7pWfZimGq1gcbh6zRUkGki1nz/EAVD+TA/O2VxVgB0/fkWrpCp3+9AU1VC+kog
YE7x6x0IwxQoGWgRKj7DRejFOYqtQ9MUq7drUIXZG6/bvkKHrtfDG4TzAkVtWp3XYvalobYSSGa0
C8kwvE4CB5kfZfaOZnDsSaww6Gy7DwAaXT82x8dUWJeuftEbBGGY/Gcd47kw2Zpdibg1sJZK2RT9
qUmHR6dytr2e7Y26uSncZrd8hehe+g3Mb3umTb8Qj8reeF/OjkNKaB9AGH9OR5B4UXsKwfYRjQLV
iV+tZoKB2+fPU66AFzK0M94U0ufGURofuiBtNPShAVbF8fi5MdyHAlksCgJDAu5eFH8YxVe7kR9T
CLseXrXtru41Ol6iBYSKMkgeoYOCvNaj3hA+Hf0xm52HeFEfZ3ScvEQ6NxAOaNM68bFM+m1Vr0Nb
1fS/f/f/n0u94X6zLrh/T0LzXvNkef2ZpbP+//9F0rH/BaB5FdCFSADZZs2O/qKgOe6/dN20LXcN
WzhS/HfeBHtnldrEkElHz2xNqv5f3qSZ/yKbhpQBeQx3MJxn/wFFhyv8jLomOecXYA8C4IPfBS/l
133c6zRjMaVvUTyLD07sbJJSUssu/yxc/LiMRsaIvSIcju98mJ9i87w0rqsvMw7IinKqOnVLPy80
vhoTIkkie4Mxcu0a8ONqJjq3XGqVLF2DyU9Xy3gkDb3ududI+ybCeAgb4PFjoti4aKPc50tRBxMH
PNxlbSPR/EQk9FkLCywVkku9xIeJJqwVZ1tUB1/gTTx0rfL40/r4XQj/e1XEi3cE8ZvElYnwVVWk
jUaoTyjVENAmBoEagvE1MOeamm7D+P+e0eFDwxQbuae7OtMZOCmcaggY3kK9Pav6dIBEy8jJxD43
bipG9VPxxkf7HsR/Yj58f4+sMfTkSKvR6l8PgZ/e46r1hm8pY3zDFqQ0zexpvdwOKQUjue0RbaWP
EH48h0mNv6SgZWLReUZj7yakw2Tcm76q9J9i2TyPZXm/ROW+AtnrYbSpB39+nVe5/487pcxYve3w
i7JWIdif7lRZXaRym7cZ6aLY1cXcIqsXRp4BLjqrXHsvLA0IsiyBbI3q5s8XXz/V314TPstIzWJ7
SY3768XV3qmtLKzbXU6YBqvBPlI+/fkS19sUI3A4Wet6hsMGLePqEnAnEhFjTLIrVOfUz+0+MRGc
q6w3jtnrrIb6ievAJDRwi8DJyLlalUDwizkt43YnXfkalU59aVHTDtCeL1EUsvMdKG46UXMebZaE
Nh3yd3d/flKLwPbL21xvAbdSlfCnWlimrz//6VOaRWnneabIHVQOgExYNAb07gfYA/O87ZCsIfPs
xvkpqRPFG5RQ+xRlJhjQHIiyamZ17CM+nLwONVoX9GYrZ8XxTodlhuyBYkBRby1TaZ8nGV6gdtzU
jV1cTBREdlo2HJZ0qTd0cldOO4oFQ63tULx/19dKvzNQBtyMkf1uyKrtlC7hh6rqNA/DjLOr6sae
20CnWQ4Bkx9zG2pT9CA6VfgTyCqGMT2GYmH1DhEBOxAJ3DEzS1N/lKAVAAufx0zJA5xpDh29VCQp
VHRd7MhHdkl5Qm8v26puVAaRmF5EgUORZoHfCVWFbufe0Ec9MIbOPUNpfGNjGVcSyt9XhImWLURK
qIBstF8/R1X0DnO0ViLhjBg3A7wMGZEx9gkNdzZRqxyTuy52UT+YnKnc1HXc7zA4F4e4MdTXPjEf
+94Y3409EL+Kle2D5LR3bVHN6wxZYV4bXdrB9CKJQAcG35HyNEl+WMsIjjGg7mdGuTMeyv2eQ8Tc
AOdH4V51vv152f1ug622nMxgWID6tV/hHKmTiYmPJIC0yoccN5hLtLQPTJlf/3yh67i/Lm8Mxl0g
UPwljKuYOkIkkVXfyV2t5tm+bBY4CaCilJlOA1GL5nMXDG3+KWUdvNGI+90zWrohMC2Afsr2/vVT
qgYqkHVXy12LmMor3JwLNaP2KQTw9MaVrqqDddGARF/Ji8RV429XCpfW7HI1rHdLad+afQNvKBf3
EWmGWAS8jPrrP36p1sqZxaFFBQC7Zlg/xwy8HsNyzFS5U7sE5BPzNcQYvMS0uk1YaxeRaX6Xv2Xp
+pvXyUUZ1tga9Q9f89eLKpikQdEf5a6IjGzjWulZjIix6WJ6q4P6u7BsIW+1hkUTKuJ3t82fY+Ko
AE7HOGGn2/VrNKM8ZSOF5JroNCKatzHH6TBC62rUtvTbIvvy57f72weFfUgmtbo7Xy9Zq3EGW7qs
G0lDqDDNiwWItG2mf75oLKiOq0uRiznCdZ/YRT++C8NS7qoFezB9KR8TmW8Y70B+yLUH0Bfuj2Lm
3yuxX5/crFOLopIzm0ratszrdYNk6zJJpdnpnWs+0R33VxR+nLhE3zm/m+cp3iDVXh+sMdIDR5fp
J6etg7Gzqq1pjcshnv+rW/3vb2rdhj+nE99vysWm1zJ1kCbX68pCwNspo9XIPVS3GA2hoefMn2v3
CxpzOSiMCRcrtb81XZ32HBJ2b2R9v9m7kD4h1urfi3u6sr/sJTs0UlOOVMLmmN514OIQPjvrVnkz
M/NhDh9t/ry6vn/Xq+flqIefj4gBB4169RGyAbU2s4zr3bC42UEoLUhRHlq05ouRTRH+VLPlOVPx
kljdniC9KbPspM3WgNzSUvjI4zYBqUmxBeu2+JE0TAdFI8MMlCrfRDL9IgSgvlFpoU+C1S0tw8Qf
Rt7bmfkCUuqTDTcIGU3tg5H1poc+081iZ6h7oT3mOSth0tABSqdtxIntnIh2gwf8Pd6kbhYHsm0Q
9rWlvl27tJshae7//Hr09X3/7fVwIEHfcHFlE1ffw8yFVWPFVUFNKVJftRXh6Uxdt3WremCPzKOY
AYQAYzzOvEQ/xkbgGaWQLUJDy/1qvtv1cRvYVXEwlyoNNBuG6ag0jDgT8clysPNOo8TdVqsM8J9v
/TcrCZY2ox8UJZgaXLOXcXZEvFjW1a6ysOnC5WDx0ATSAN1M0dmp+ao94PbLny/6t+KPVUu1QmUF
+QYj42ur6zyfTPopZrVbQbHbHpqBr+fs47okA7FyYGTJUhQ+qsjhts4TDUSbqHZpWkLsCI0PjMpf
prF7xIaFJrO6vE9rNCGmJm8CtYIJ/Mbd/j290hCgMQy4fDZiC9eWCygKR43dCxyRXdKdLn0wyrBj
bE/nqAGVsv5nbhPOkAYxkXKmKfajPmpv7ME1ift1jWlISNEH4KVR8F1bDU4p+LvQGcudMmenfFZv
VBWSYItBRwzgZXbPY4JomtO+qYPxt1iHaSvyO4JUQaxWpVftB1NOCWrgCXDavk7gIbm7Ol5gjXUO
gmIvEh42qxSEdw988o1n/tupdnXpq8S2ASwSF2peEfthOoTTYa7IwuvhjS/8xmWuE0tn0PMY2082
gTtcyhwLgK6F4PpW1P7bSbY+DSorNnF0VRRZf/5ThhBhJNQbaFXvxknIQwgH95Rr4i1Djb8nIutl
dId+t03PyNGtXy+jLw5gFBzHyPYzQD3iPrbEjZXEL4Pr3vYRvVhKw1OD9LreO8Ebe+W3i2WdPuIf
ZNhMlX+9eA3qKUZhn4vXynHtyfZh+nVGr9yDe9J08PbQGvYd+YCs/+GNa/9tn64P/tO1rx48VZQk
jiOuHdFbNd08kNba76h3UCM25TA8NCL9ODnKw9TWZ0QO/mkoXS8vNJvqnzyF2uHXR49Ke8KtF+rn
4LzEs45sWXQam3fogO7xO33jYuuz/BINri52ldguYGqtbLTLXYFq6uDoHrOozWjikgrP+c/v9a1L
XS3bEEFd7DKccgcLBRQFqjtEP22400lt/5MrmdjarGpEKCb9+gbhINWNpbFBetQOg9oCPErBhe+x
vcw3WA4O/8mT0bBhWuHoQMCuOlIFdT0DN55sdmW/hcIeeWDD6y0q1viLT0b+xgr97Zv86XpXK8Qe
s6HXCz4a2uK3tjZe0Kc4NA5eLnq3/w9eJXGGIY/Jbr+uRmDo6Rq69RhOMW73akfcuG3ly7xAJDF7
qyX1t3p5XYzf51w0dJE5vPpuLYoX+BevzzUzCbEsCJsAPHu3C9pmOaQ5XT3F+PDnB7x2aDJN+l+r
z+P3RhRIg6sdIKSqqF24frw+WYHvyqYN45euQcEwqg+KKM5NDHw2WoWcO/s+H+QbLvC/OTV+uYGr
fdEDKhhV3NR3TULzOrf2gjw/d8a7Pz/ob04NloyOg7vzf5k7k+XGkSyL/kr/ANIwOQaztl4AJEFS
EykpFFJsYIoJ8zzj6/sgqjozRLHEzupNb8oqY3IBcDj8+bv3Hvp477p4aWXMuLi5uQ1y9T1788oJ
ku7S1KRt8X5FAeGLzGPhrcGYOlk9MRywbCfsYQ1V+hKB6aSXnRkbdgTIQPN1M8jhcSpHcHTa9G0q
Y45AOEVZJWqkrapRfkik6ifpjZUTWWpPxzWud203mk5alQ+4b4yNOdfokJurqtBu4lE90rcvnDgy
iK5Swn6DnEuiCUfkR9ePssseHziOWn4KrKi5xidHUHGEMjyoc/3KJxFyOTgmJsGAT5a7nc8858jJ
runqJYTy95n1s+jlYIsTU1wXfbTtc+nQd1p2lTDSCtgK2opB3iudZuG21oC2Je2mX4LW51xaD72d
bHuiNL3c5OqTbP5etol+i9/8OcjqYTVycoKcMHDMrO09S5c+aXGaXvOQvojUGB9agwiLAle3o2rl
TEgGTC2kgyZJ5UXukMNR7YZeQlYotYWr4i3o5nFblGlKHiC9SRSO1TGMdcvrctO/0/VMIVZZoRlp
cFKpC6omQ2lXQSiABPjyS9l0j4PkS46Wq3emr+wSkj1KKmRVbGq8DpzaqeYLDF9ILEJtrjNTawEq
S9PNlMjDKkxm/4hDunehcNR7jpwsFziDhPdYJjZTxvcxhEnyA6MoQUfqVN7KNVvPRXk9oSRH2dYK
gkrV+NoSBLzImb6r5VCsdaOVdwOAcFQSzZa8+2EXLbEkuaY8aFPw6mdwaePhIcIoucdYmzl9WRdu
ayXfcj0tb/u5/gpBa+ay7ZVGzo9j63PraRoK4UEutgMndCRVjBnfQIAuy3H5FkgeWSixsu1J9bGR
SbmGPWmYh2Ox4vBF25IahvB55tkNPlKkaGxNZ+4K8TyV0Pygy8TdFUfcY42/3Ydj3OIUjtViwBEb
7oc6aj4pHBUj3agIbzQz1VOywFiZs17s9a4ZSc2GMe/GVb2Og+K5sNBBIoBM0KcMw5H8D5/qUOt2
UuPflKhyPw9SIOAoBsmh9ktNInU8Np3Gxus56f61YUn6ytf1gYiDOvZybnyzRpo+aJueYJ1q24+K
dGOQ2Fev2qHGfa/4E9pfOOQm2F18zs2xy8n8QbOUsDgbiYtCE6a2hPdbzGV5ldGt2cEoW4umAZpY
FAZ/vXgy0acq2VC8CgCMOz8W99TR2EOJ6VQdklDsXdUb7WuolYh1QJX7Tj41ww8RhiomWH3oq72t
ksyxkkhdI86ke4wmZWuis0cCH7qtP65LacC6ZIPLRc+9H1XxYoajclXJCt2rMiUuwjTnO1prtTsE
EjYbnsmsdVTIVUOemdJRsdFv91M3XzSjqQJQwImlYbhWg+C1lQcDPwnf10wTsbbCOjAjRqBJ4wXW
RJOOsufWzGBIlRpMKqeE9hO4WjarBBsX6gqFfj0TPdNw0B8ElepJZjfEblmPpkxKR1HeSVLe35iZ
3e8bhXdmo8SE62aG1DxEk6TsdAyI+BwzPfqGr+3ODK3GnfvGWBc9YS+97MtHqZcN+DoFK9mEWeba
j4ddPzS3JPkOOGnz76IjecotwwgNamXPtStFAqWcn/rGTmlEgH83qYdbkYv7ZEFXt1TQNqcwV0kS
wtYpfX1VSaMrJ/odSXwHGn7HQdE3oV9+Luv4ez2VkgNI50qk6a0VyFDBhr1OvrVjor1fmWYYul2t
fMZKzrGMzEFmZ8XJ2sAJMHFY7c1NcWUZ6XGW8Q7BCc3XM8kuK+qPZ071mpWRG+0mkRUUsHwxSPwp
3SnQDsARAJQg0PHGsD20SvEd243vjM00rPqBWKJQH1w+OU9qyi/brfmTgTpiA/ybtuqv/DL6lHf6
atA+9+1MP7PuPjdG9jmUqcnR31EkyyWJYe0D4IEbKcsTJ2mRqkfmepB0WgfVfd/qX4kCiZzBGNbY
366ht20D7owy2Uep9XnFnuyubhzJkNcIMjeW1d3kGLhNC+OUYg/AiDiLWk1VDM67Dq/9XLh+m/2I
e26g/RQWtluV9qc8jzbk1O5wRvz048CLs+YmSMOrUHRrGBk/5DT/hKwEoIEy7OdE3SfWsos3aL3E
2oOpSFd8/V2FonSKhKepMsjGF2VsU17z8HNfgppKTEiDQ1y5Q5IfcD5sbYO1YAzS/F5SeNOTOXvS
+skZ4BooorjDEuoafSsWFdq3sPd7VtfgVleylR4pL5LeHHUyg3asMw6hXV94p74k/eSaJsn3o5J/
tTnwC8LsSq5rywvse8MnC0EZrdesSG7azLghviN1457pONTSdkr1fesLckn4hVHzi0MchOmq0gUA
ErKdEkF8FBsSHOAtWTeT0bq6NXt61dwn+fhjAEO8r3JQMfu0GQJj9EIDK8nzFI59dBSZjg/26Bfm
GK7pNOLnjpYMXFn8/Hgbdq6sXuQhpLGTx8rG76RY8Ecf9f3ESVms1tfkwNNVo1tmvajD3aTKd/S0
nwJ92HZWdKmmfndGp6FfQA5BY4EDZ0Tsb8uiCi+zxDTC0d0QTxJaW2yqbiI9FOlwa/vGgfzHnS8H
mPMIEUuMH9BD9lNtHlvFvJqbVzmVVu14oVR7tyvlVF5jO8qZMF0qTjPe/kyTIQXs/rAWpbO9V6vi
MzqtC0O8u+xlCPpEdDQIdFROW/aQL7vUn4cKth5HqXrb566Ki3ozKNMzpv2rTrow4JljyTcjmifN
t8AO+ejjTPCCovTXsS/1dyXUklWW96+NKAnrq80c8ERhAZrCcS9o7ndG8gIl5jY1yq1NHp7nm81r
n6k3wRJ4X5vauI3N6MfHk/Fd6cGt0RWNXi+pl8iCTmbE1Ci8D31XeYkUP5nQfAetuhVxePy/DXNS
rybsrw2j6yuPmSWvpDZxg5RsIh/X3N+txE8u6GQ6FWlts7nngiIiS1if1lkv3aWd8dRml2bu+xd5
GWvpfKJR5L369fu/HcMNpqyGetpUhO4VKZpagljY9ZH0eNtY4ka20p2UpFs54sSZeKW/W80xuEHH
lSMHnbTQRWr/+xngMEbRIJdMMUK/yQUzrP5rk43l88cP7tzb+fsoJ6UpSV+jGgZy5U2kcKAeA0J3
SVz7rlyk5Jc1RaBLI7WZe/b2Qkb24jCQtNLDx3vTF8MLO+p7pYkPZug/yFUGdtoGYPbxdZ19dhZl
Kp0vvAqksr8dNTc6IKilWXo+0HhPysdgPU/3AB/m3WjSDiPzxJWNRsHak2o7X9EfL/wAy5v15tyN
50eHl+sGW4wU4aRKjsfJH9Ux4/mVypeiSj9LmJch7Q6uEmSfxip50cvoZ6um+boF8OtkBDF+/CPY
Z15+1FOc7HBIhujLOFmliojplZQ5x5qi9r25Tn8Q/XDf59TaNXAppwdR6AozPVZDre2zLBm8ticN
OtLJP0K5tEJelxybyQ89BVJN0OBbKpo+3WDyhQ9nkDI2JskuhcNTL92quphvMeUFG2A2ePHC5koJ
hqdJqsGPEZE5jnbitS1QjUqJE486IHIVrZcpRqRdWuXzcxdFqHwCkF251MDO4okZ0jyhh1ZwFUDc
Q6Ge4AfQkochTFNoTvqhrM0dVMUQhywWQWHqihsO2U0elO21vpSj6hxRfgaPY0/2RZlo+7Eerzkr
0LyEqDVKWws31oyvG++qvNJRm+FGnRtsBVG6ofZ5MKJJJWoxMHb+rN2FI1nVEOTyNcfX+Ysy26pD
yNtVRa3vNTOhUo1lXff4xjYTabSuUeLbVxWyVHBJKvuErKRFuvYzE+bXqElutXzaRVJMmd7YJC0W
tbha1Oi7ghyhj+fDmc8kiAN2Baa6tKnkk3fdj+mZZXgHvXbIY4KKyPeh/jzKTXQI7Piev3XhJTw3
IBIcehi0nxf1yNt30MQHJ8VhVXqwvSa3TC1S20J57SvJ3pp7rHBtfuES34kcabfT0VBxo9NT4Mzv
ZEi9xvlDehINmpmE+ErAYEIKGT8UuGydPo9eu4rfNPrEXpe2OGZZ9qMs2mt+tPwmUMnQ8Msw3Sl2
TFEXjdMdGvP8q47Je9MpRuPEVkpS9seP5f35JD8z23G+0jKbN77Tb2/TZGXJZNtB6TWEBFtmue9G
icTLLLyztBL2igVV3o9n0gIr9WcvWQ96PXQX1oozS4UlZHYIJntHJHvLo/ztU6cPZDS0nVnwtclc
kVI3Dq1ww9m0LlztMslOlkWMZct6CJUADdrJmqSBLIX7ONKoS7IvRiw2SFAuHLcuS/u7IRbjmk6T
hbTrk/uJfg1AUk2qTzKoT81QN26Y509pEZJWRgm27H6MQDuajWguXNy5Tx2ndewZOHQmrvP0o4ND
HYKozM6/iZby7Eda+o/ENRymMD+IQkxuHvcXWuTLjH53tZzci0Vggorw5MkRX2PNMnWxlySidid/
fqhEtjYjmNBEVl4Y7NytRVqOQnjRv7/Tu3UTlNPRsksvFcZBAndJrB+iDc24Ks3iStLNB60yHkBT
XnADnbuxNhEV9CgVkw3RyawRgwHOU8dw3gMAVJo1R0PghKD0kiujkCG1ONaS5PPHL+a7d4IXUjV4
M2lnL42R5Yf67Z0Y9EIKAqvLvcDv3YGMpTnLXQk16MfDvLs2hhEskbiGUevSFnk7TAKX0/bxDlOy
E4kWEeApcb4x3/ewvGTYzQUhlR+P+P7CZGolkCEqLweVwfL7v12YLocV2mD6voMwdhYBmrQJbiCA
X1hT3s3Mpe8iy1h4+N5o2ql2I4wjeUGtFl7fdHuIAl4WSqgh641cqReu6P1279dY6FJkZXnpzZM3
Ty+MIW7h1npmVnB06W+M6VXNnxaqsQvOiyVA01cTohgiNy+M/e6deDv0qRAT6i9A6pa7OaXTVRAx
Rwmn5NCy3A1E5mKaJHw2NPfEPe8+fozn7++f13xa20HMleoMH76n+fYjqS0bkZebDq+9Orb7j4c6
N2NoflqcLdD4oSB6O2PGWSRjmdMwl3KaZJpypLmCOam7+3iY5Z95s5Ytt1JRVCx/Gs9RPpmYgVoo
xsxmzuuGzjHsz2qKfb/TtvDs1olk/m19vMY2SCyWNxy46HZOXnByQU21TFveg6nZG3K/z4pe2tZW
8nWuS8QP3F6yQbVPQRXuDcKAP77YM/eUQdmnWFiq+SnUt/c0CdMED33B45sztEztRDi7iYGz7hT9
wpv4fomR8R4tSgOVDSBnRG+Hmko4M2NdFV7Yz+KqFAA9skztkU0N0TYRlOxzQ5QMCQXGw8cX+e5z
zy3+a2Q8hm9HLqWctcHkIs3G2i3fCt/SvY+HOPMaLN1rHqPNOo016+0QwUxeNJnrBWCA9io3thY+
ahohhGBfGOjM7Fxs7+zQULSCITpZqDPDrkOSJgrPSupntbqvp+Q7GLl11QRXZmNceLvPTQ8ssOh/
cImgpjw5uZkla6wJaOLOERJXQ7qvCTld7Lwf370zD2jpbKloyKGTsI14e/fqKJ2JguOVYwP6pV4O
ooR+4XDo7BCImZAZ4c7iDX87xIhrXS5xJXtjNN0YxLQ7ams9/huX8dsYyyT57ZMWqGNuhDYLFClR
LoJJp00uyaXOPBCwPSyAgq0r37ST95UaZyhpxOZea8sYTaPvPSjqUJ7+ja8z//7iB6TFhmb45Hb1
o0Vmq8E4uTk/9Vn8tdcwm8NFXH98y85fz1/jnNwyUw/6SpSoEijMJHJb+9VgWY8VWqSPxzn/+P8a
Z3mtfns00jBpnLhwPVj8jlDGjlIWXhI5nR0DdtAvP5UtTi0D3WTUhk0wM403f9356raCRf5vXAZV
LGAly2SxOTmPK63JGtmEIl1ppX3c5td9fwkQdGYlQyTBFh4boeBaThZLubc5i7IRqhCV+lP3O4J8
w68VkRezfUmIfPaGmSgL2dZqMOeW3//toSi1T5JdJXJvXNjPSwBAjPX74zt27nKohTQE6Nw389Tl
rdhFAivcyD2qzltbgjLYW/1GJ/cTzMCFmu/c9SybPyx1hBqZ5unLCXhN2IXMWK18nBf6wKUV5tzr
AnuSZR//Ltrak4dTKDWBO6Ln4UzZ9dIPW3zxmRldqHTODYN43qbaUclaOa10UqTvVgB02dNMkjyK
EXEFp4YEgHz8bNQzu1Y+lya7c3RfCp2TtxNgRsVj+SkTAPnMXTGhgwg3qmKSK1ytzFJspJjzBttc
tbXYCRrRSqB6Q/OSGADDDcWJqtxNvmUkSNhidvQqIw7S9pKihPBZ7/NBfyA/eC2RblxrnaNot0Qq
XfhAnvkcv7mCk+9+EzZomG0t99JWQxfztdVVL5aLG1Wv17paX/hOnh1NcHCBoZLnc1ozBXYnRyZJ
ex5h9oS63xGOD1OWAPfiZwRd5OOnc24SsNP4c7CTpTkbse9ZEYPJgKL5HjhhZzqm8fnjUc5f0sLF
Y2PImdnJDgM4U9tYpMx7o5gcXhh3lENyk685MnYLw7ywfp6/pr9GO3lD+x61TFkwGuzzjalNnpCe
QvXCdvP8ICjQSZfg67lEJv2+rPm9WaVZiQDfkqa1lB9lGx53XV24lHMLGzv2P0dZbuxvi2faw9Q2
DRVBYQxW3b6afwVSjGtF/z9ezskULzkK7yeNgXqtWFnZt1R9EZV6YbKdnQZ4LDQLjxCypZPigG+d
1WedsuwDGk8afmpG5RUkN9Kod6GqXCi6zt67v0Y77Zyiuo66ZmC0QG/WI0h7gOTOZKlM8b991Lh0
w5evKQJ3Dr1PJ4NRyaUmGxOTQVZdGk+bzDIv3Luz8+23IU5mQtMRXtlLIzPBVFfoYayiW4VEtX38
op69Zxh22XzycaOj83a+oUSLfHRZOXXqjQhl+nTFupSpii+ZIM8PBL6NTw/ZDqdlfqBPZm6YfEVb
xIKjCftAad1WJcEke/y7l8TZGiRbNgcoVd8dQeVquXBX2OosyUKaVu2aBm1X1d3FFN4fD/X+S8dQ
iANoDGi/nLpv716vlqHSYXnzfMnckJ7+hHDbC5XwVkpCL9OuEZrmcXth0PcTg0E5YyNNiGNZVP5v
B01mO4WpOrNbSOa1bH62i/Q2a4YL0+/9q8soxPFRJ7JvpCh5O4pNOOpsgpgnh3Ne00BEupiRKPY5
6lVOFYwLz+zsNVE2cyKKI/hdn6JCQgBriveplZIVcWFeKqF0JMP/4+d1ZhgFKzUvLGeHHNCcXBT6
ScJG4yljo6W67LivuXKn6vILC9Hyz7w9a0IphOqPSNKlV3RaMkA/k4jxtDIvaOQEcB+5jY/QS+JL
PYFzl4N6wLRNWitQy0++skHep1Frk2ORFfqDLsqVMogDrcy/vQFemikanS/qeJT1J2uEMieplppa
hvctqV1L4O6KJHHhe3RmvhGNSYANhjxO/08NXq0V9+XYzpmn2tNaqMV1JtvX/VStVTJYALl+/Xgm
XBru5JoorQcfQUHmVcO0QUx1Z6lwXtAvAS6HldS8/BvDkThCfg+H1cjb375NeVjIKqHuDFeS9GTZ
ni9mLwQ9lUYWUVzNhZf3zLqEWJ8V0KAPRr1/MjHIzQzBB2SZR8yyMyogNuYKeBlhhuKWHFkS8M3t
kgX78UW+X+J/ZYz9Oar69iI7A5zoVOSZh47aLaMZfw5Jcw15uZnxjxf5b6VLeT+K29fsR/Ofy9/6
VkAeiIKw/RVx9Nd//e+o8OdDP9/8u81//Ron+FEs+Zhv/gPrRtROx+5HPd3/ILjrHz/DP//k//Y3
/5m4eSFdSrDU/Ot0KRQSRHfeR99ef0+YWv7O/yRMqX9wkoGMjbAF9Gy0Sv9KmDL/QEVDGh4OU+ID
WGr+GcypKH/wF9BT07llpUH4+WfAlCB6ir0dZv+lu2zSxfobAVO/etG/r5pU15xNCPrrZCVQCJ9s
eKSMOPd0spPNUPCBIMuZLLQBUdYe9t1YuGC2UHeEqXpbYzhcS5IRrpA2YzYAV/Y1wV9w4Z191zzn
rIS4JUGTieQlckmX5fe3vfgc0FlLestcT6OlPIaNpe1qo7FXoVIOh7zrI683Ivu6WPwM1ST7n3Pw
lUeYhvPjb0/x8I978DudHt/ZyRfFQPC5fB45HwK4/q77ayDyachEVNctWQ4OaGDJEcBldvkUKPBh
7e9hnY6AiWv805YxoWgeiwYGaW+u8SfL17PIlYNAyu1Os6Y9q74kvKomCGoGujPBBN10YdumqwhZ
zk1rBuOmwRSAbVy+r0T7zVebYF2kfXdNUrp1gzUtvAWRKO8pZVpoSlpGpHId1YcGfcG9GRY0ijJT
XNldCV8EEwgdVZq+P7VRN7ws6fwrUJ75DSILkzz49KoY8LrioS7cSMo6b9D0b1mLoL4vki/8ILgl
RDh9R2Wd4w6XkMM3uuYGZnCvp+nVaAf6U9oaFcCGbHxNFD3cjOFtCoPLrWTtmyklL0Ys3w5h+Wno
W3NDIjdVfR7dJEWYPhP8SSh2qYRHLIWhY+IhJiJQEbABA1g3UEzWQ1M3N3MFNkEb/HGThKL5lA95
AnMkb3Yka6LaSRVtZ0ONINBVn8Ahq2WCNlu7swcAOfgtorUoRwPDRvyNSPCxpDCR5Du/kwak8DFm
m0LzQ3w68gQ1NMAVkslh6kDHUeEJiIaU99Co9dd0qKJ0T77JtaSEkb+tbcVNhpmNTLGFuyO7Uv9U
CvnZMHl8ZQCLPgsbA/149lWa6r3WhD/p2yIaC9s1n3XyXeNW3gaEsGB6KeqrWG6M7YQdcTUa6Tfb
WkCSCiwRuxh2oBkmx+pFe5PrWut1IiqdftJjR4jhiqDx8BPE2cRN9FZaxTM+7B6MYlhoX2Pb3zSj
Iu+w/mQrDjmRgGhq+mjiEXBQSl2HaUg8eTl9jzGxrDkKx8o9kOwE4FV2ayP8oUDuBV7xnDSzgq3G
bwFNJYPTJAAD/UQ8BCPBZnpabU1JxuJkWhnxo+adhoMidSTLqnbQneQ1ncZ7v6vVwaFb7hJzIx/K
lPCOTWf5Nv4YQz8EfjBtp7mzP/Gx45FW0B3nUoaHXDV+tPcjWbkrjGQ8RAAhMqCrZglGpDEOOQDR
6xzzyzKTiRRYQ70iSLxTS6wInWTMCVTHIbwqWE0gOVgkn+ZlgIasm14jWU6OUmV4kljm4Jzokkn0
eaGRmWomhn9lgI0N74qeVrQb4e3gqKyBULEAuSc8OiO+eQuOYzUqR7kQ47yti3oqNqYY+XH0gfx5
VPTJHTTOUQTJM1m/O9KLH+WoFKu2D8Al+Z0PsyD1HdgSGETELPNHw3Kv6YO4n+K5dcG35Bu1IjHW
kaqaIOJCfU1NW3llwcM1JMK0cHxAKLCxTD2k8T+JL5nuSz/k0OyO0EjkRwmWxo3mZzixfd+svkuF
P7uFmlQbicw2cKcTcftyGd60ygAZdhxV4pkbVNCwo3a+H4UrM21nTxvSDOruGEZbaNvzZ0wrnTOM
cvNpigB4W3a/VZVm2KpDZP5MWj4fK1nhhBGiWfUQ5kQLu3WfGVdDXUYxGBsFCXuMCatnq504BI73
q0hwdkBQLCdYFU4FMTHRarUeZMeCYn6fM8NY05iuh2wU7VOYYDhx5p5c6U0npHgnC3Lon6CFGdZj
rCmZBfEEptzsWKGoyx+zVY2LVSlW/NtI1+ONbTcclMYtvHqOCWXyZQCfAmaUbTfDZ2g8mYWsPPpm
DoTDx0VD1X6wxFDXTh3EIGwSXXmeVIAzVYFppc7r7tuQKqAxFVPbxVo+rKAMEiym4BMsSrvU+GLF
A1wZMazjrlFcC63xTitNdmt5F2fM9hFYj+2P+86HUrm4g5RHJDrQIyo4u1hSzICzPbkex0Mggi/a
6IOlryFSsE7k/nWVmOknjn8QYnZRp2puXsTxt8kUD1HNyQrpetZ4yMl1ODBlxoOJtOo6L8qwdKo8
BNXUNKXyuPQuHwmcHw+2lYrd4OM9qHoWDDmgrNbRljyEVj1sOVTPHoIpSx9UQzrwvg+7kPt/0+kd
/brZl+ubQJjBOgJvRJoyhi/oEimgWgAVaZyzPy66yBvrngnez9m9YfT9SqvIzAa2alrXdqztykEj
blkj6u2xnivtZUJo0LnZaCvtQ7TEpLTKFGyCoo8T4kpaHG5hYdUytiC9vDFD3fhcsg6NjtFBHe25
xa4UpEHs5KYgPqzNgn5VdaCK+X+VN9Rw96IcoNdQlMkRXCcGqVxWu4XWZBxpSCqdgwOjVkBW5NY6
qMr5DrCuiXmVNGbFkLR0bSRaeg/bbK1aZfJJFJkItmIqWAb6sX3MJvN61HttwySUF8RVwavfZ2s7
JYF8JfcDKFlp6LrHCVTFIYjr+Zj3hebYEGc8qCTzdaaU0hPCwhQMuexJPpmOeKPEXhnmgQC6pHpJ
AZStJr/QXtS2GFy5i+1t4Utg65Iwf2zquHoJKtm4IV+jPEzkx93GUm1vjEDHaTSNkFoU3rvAsozN
xGcjwk2o9aqLkNYkCbO7yf1YY9WK4md6dMk9TgE0TfJQr4O59q/mxGofZKCFsWt0srxki0nga4tO
wzQadwM2FrOpHCrS8sVuRuvaH6pHOY/L10jvmIejaTu8DNZrMql86qS4CGGKsUnFCdlUGyBq6XYa
wuCToeQ97tBcNY5aXXWQKkGOfY5Rh2MNTjOxF4CTVr2v+TjvzIJvv9Fa9coglcjngxrWe9FEebvS
Gq353o5BsEpaY12ZdbLRIeMd6lm3NkMpGldRtPxoQ2S7kQng+h4SJSSvfr2D6pwyWcLcICVQx38J
VoMUdz5XV7HfxSsrmOStmlapq1UKcN+wT/dgTsqXXwtEEEXddWzb/guUP2uVtrZ/WypQUtjBybxp
fpJHu0mRQt1lZhVrn4xuA5iwLgf7edA6/UYuUvWxbjOSjftIfUy7BnwrcJZytFd2bGntg09S8veo
h87nGsbAMmO14wG7RRN9Con4adiJhMDZesngXdNICFllVs2EH/FoEgPos6szcnU8/PosV2pDTFvf
VPZPwBhg7zC4fs8b2e4KRwt05TGJZe6tMkB5d+y6VoqVZir9QgVuwdET4BePmywIpkPdtNYK5dbw
zDkOYTJ94B/CzEA2gxePoEStLV80IFE3vq30mMIqfTz8+kV2GkzIWGj8r4FlVuNtGcoXpOJ1vyo6
YUUuh1pcAMwg1je7YrcQjqXxLRRZ8hOIpr5DvsBf0w2MyhYIxWA9jMp4QNldvmAkLp8bsqiWuPeY
LCSlNfgtoy9fprmXDz07f68cKwaPUqty266yFaeJ+Q49ZNCmruqiR2iuyyxMwdTxq5beBQc7RrL6
6/YHdm/f6aL6R6nytwrz89X0myL9X5bl/w9r7qXh+69r7nX6Hw+vaf/6vah/L7qXv/Q/Rbf5B1lJ
HGxyFq2hg1lCDf4Z62zLf6BIo6zDu7YcIP9edut/UHcuNhNixhadjvZn2a1ofyyTnIQSeUnyQQr8
N8puDCMntSXB9Gzh4UAIFSPdu0NRU5/HiRNdsYl7/7Gj8fWQjFLxCh5t3rYi8VNYsqJddzZ0RKeB
6Ke5fb/ADZSsPrSwq1wjslLVgW3AbGxUCUhPDiXxpVAaADQGweuwG4LxLrBMP3RltNGo4NtxBcY5
Z5edRl98Q8vvG0ObicoA/nMk0oDi01aSq7KA3GwGAZZ9oY6Gk42YQUz0ZqusMM2vdWvHK1UskL18
6o147ddwoLtFM0krQ9Y+h5GkmRQoyfScxw1IMPAH8k3oN0S5VXMmHeN6ao+ZkonvZZRX+sqeQ7V0
uqYiUw/kuk4scA9NlSS3JsDyPafFVkspY1yf6zBXqYhMexvz3rZQpVSjdBRCsl7qwpyvR1VJNhXi
hS9Ry0GK20opFh2obbAf2RxDegXo/JpkYtr7abZAo/PhC+WAD+O80Qr+PdBbJJeBubTK74DmZrQ6
2kSoa1Iu4Qs8gIzgraC9S1Wt5tJH7Uah0RqvCb6T90RUefnQ7tlFGKvZsH7KgWgfA8hvsdPS3aY8
A3LCZ04lXhaBZnajpFJ8m5fZQScv6DtBbyO5CLURz3QiCxY/bOpQNYSUyp8CvrU+3fyueC3GRsbX
3tvhts1xkclT+zwmVclGOpe2aZaUTlsSSd82Q73yY/Ul01stWJH6JrF8Sre+WFw84BKDn75mCeyE
HBdUsfIpUWpYYK18U/sdHOba1r/0dfgFSzmgP1hGJvtlsvVNqQoDp0/J7K4GInMq9rBaVO6pHPLN
wOb5hq3DzWR0t8GSLGcmGdi8zBobbgoiAuQYZKpmUjod/WUvAn7LdJa8j0f6H8k30WIgE9OQRZ4A
r9gygSzr8zwrGudAMduvcnqcwyLYEN9Vblut9WHV5RamIg0eFBiTZlwHdUulHYeCGIw0fuhR0Huj
JVywiBTgVruwlvKfxoD/XhrVfh00kvRDKOT2jU33Wudx7Mhd+zyo0zEtCCWEcoZUQuE4JqRaLGIo
o2rYfTHGrKQgbPJVrmhfAV1nrh4asEJU4ujMhqOgiqLY8cHwwXfpph1xpAQEh2Wzye2mXg0Eg4yt
fWz8hD8fK/ljUtk/OAqhzC3UbN0V9aEUbbIq2Bs4RcM8lRQpmDGYkvE7tzR63Uwy9R6WtiStS10Z
t0MSRF9AAcvPta7Om0AdBvZvU5l7iaEmlOzqsZCTwi2BDwIGV6K1OsrDXatzNpVmxhNokhRq+qh9
RZpjCKdXGu2ZMlEwgfy6IxDdSkq3ymNbppwyqJZU5VB3grcpkXTm6gQsUhQkNEr4ZVviqSEokzBS
G1MP3F1S9wG57uvE11MnBu6Jolu1700OCRyzKpR1Pek2h1K17Ux60GwKXykCLO6G5DsUkvaTOi5H
MVa5EFnhiq6hIFvaSiMD+VEnQ0Ws5iqyglsZRs1Gnzj0l7RIa6Dcmvd6Oef0hky/PVBpk1NRVc1n
cgn8h3EC134gB46wAoWQhlCKvgJbxikgT8neHobxkKax8YBCVEBaHtiSJFEIODJQCLeYm6Z4CErb
f2z/m73z6q0bydv8VxnMPQ3mcDEXL3mysiVbtm8IyZbJYizm8On3V2e6d2xpuo1eLBaDxTQaMBpq
n0CRVf964uitBzvvORK3fbfJbQ93lC67TcaqsUPpLqJyAbADFcsxbc9od0kezFxSRVDuV0sVELWZ
zTcjc8llPRdyoe6CqZwfV6R+EpQQSheny+rM8Qksdb5dsoy8rIzh48UZ1BNGytmTqCikiYK5ir8P
AUeR25hO4McWxylPsCvd+6rxOuOy8HqMoj/sxf8GOTXebm4WO6yO1NHEE+SpXfRHDNfEsr44YnR2
Y0qEd0IvX+PSh9bnp1KYJ1dVe+ZVTuCEz+nQIyhV5gORmETD1c1jXkEGuf7a3f75pzrL036Euh3F
QcK50z3DCRYT9c+fyspQg6VEKewGLbWiWYvprZs+rvXkhlI0FllE64Oxcroeqq8WN2PYFHVHzo72
kAsagy2XkbzOGC1VrFZQBxvbKcuQdrgHi3AtxtvhO+rvNSRK5aRunj//+Gd/6euPb6BShhXE0YVk
9eeP77ZeJ5PY5uNzvN4HSNhRuV8lpLScS6KUM8kN6tsCDCGUptjT5GiDN810IjZbvOr7ZIzLAyED
v1AFviH1uKzKRKBEx67jUXjx0y/b1oDRe7RPO6+QfYSr4GORllbYOxyWEyQHVj8ezpfi/9m4+9NQ
/EeE1n/gTAyF+cM986Yx7lBX34b2qftxIj7/ld9HYiZYugkwJ/n8gRIdvuNfTScQQChR8PVAAv1Y
EWfQjwIhY+MzQCPto1r510hsvoMWIY+U8fQ8Stt/ZSZ+e4MjR0TkpU58Fk/pa2sButahSHPX3c3L
tGwZuUKO1M5Fr2d3loaHl2ytzRC7RPP7bMTNI8CBe1qT0jyOGGe2dGGjPSqtXWmI9z9cx3+zoJ15
8J+ePeynPHpIaMgmJAn2FUsmvG4ye3tM9utkxJ+LuIrB/Ms8qSKOoDRAT10yb4GUyiObsl5ccgAn
eMYlYfeox9pyvwrKihpr6B60dOyU3bizKag26gMwKEXCfW8Qbpqk4jar116qgd9mp6xLk1jlTO83
Qx3HL1BOAclSacuRIM5jtkCbNNE//6pnY+irr6qUJ4SUIm3AcfmKf+vS1iLFao53KUfih7ka+mkX
x3NKJJFBhJkYBJFd2nr0NVKYW20Qn0tHamPYLSk1fNRDiCt66bMbQe7LHoDf/wa5aURDIre/+KRv
dhkLuQdMuzIQ8sdruWPqN+aoByLdZ9M632alV37wnWDbYoY7cb6bbkaA0Q9zSrPy2o72zRpI/5it
HgrCuk+GKCZR4NjHtbhw12Xa/eLTKXHBT9eRD4RECdkvZkDOoa+uo1tD5fgzflhJivB93Tczm5ru
R5NRlIdS5ONHxoob2JOYBCkOdg4iul8oYjBTvv0QrMoqv5fP8bZTALceiqY2sRhEXa24IjQhoQu3
9OU2s/NPCaD7ZrGKJVJV9jQ/dzaIdJ2HXvJh5RiG0rIyLvJmNbedN+mXmkM+bjNNkTWuDNnJWL9n
7pVOWGvLwUXlA1bkmLeWcKb9bBsiktmXpWsNcgT07CNu2ULxJ/nHDlFBVHqkdk1UxLba9ACEKK+a
qWQ2BU8fsYQO4iG1plSju81Eoz3W3hNiJQP2OTeLXazRCBiBF1cbNx7SD6VO1bbe6pckea5+CJXF
UFXRdhcSNTce6zbItTBZej3KEBk/DjHlJGg90RlDmNoipGU42AWjvg2M7IG0o3nTaRb2eabZrxOF
JV98I28OoiGwoAMT2lhuohMIvc4ezzLz/XYqnK4OJUEFL5pWGFFj5A7JkFzfqW9jUg4yTukjMpeP
IHtLGCfUnayESXwJ4BevtVI5DXEk7HtziLcybsWRHu76oNlN9xRjOMxKUV36+Ll2zTKWpyE3STuz
qAEklqA9ll19PVd5uenmxoEOozCzdgv3vQHdtJGjRr+iq5o3F6O6JMI8fQn6Igegbsajocl7izqI
TdmOnypOtDvwgmmvD8v6yStqiQrNDW4of22RQ44CmqwLgi/9FH8G779dF31sonFwrIeaQ0cE9fAg
plkWm9RfgoeMZoTvSSGz9GLWAvcaynqGjzOM0DNByEcNA2645Fx7BCvzdWKmnDu01izv3QU6aKkM
d++0NSTB3N8vpax3udcAMHaUjyC5KPoQGfdDmmbBJimMZYgIPZnDoqwpbhT8EmezTncgr8aRA5p4
ARlxIlqTqcCbfBC9WlmOp89FGmgvtDURSDd3KThj/WVOOVW5NRd5JSNx62ZuvKeB4au2cDiI5wAQ
cWpv4qV/NhrTjOZAOpHvWVpUA5TTsDluHY0MRCoTmu2aVd1GcCOV3WxejKt2lzbZXRE73W3e+Ru7
dYdjka9WxNMY7+wh7r/lhXPrGPG6p9f5upTJtEuRLBHB6H2lF5j8uClRWX8+6JEoaXwJBL8xU7SR
Sf5LGKexQQRgZ17MY0zJfbt016w1OgfHITU/TysBmrWRuzsjrseDWJGzRfXaGjTrJMuxJUhwq8ng
ha26C4mZ6yPuyelGLvm6yzPRPywFB7Okbuzbhhj/inMJIZDFuJEtdeChMBbr0mlaauOdSuicpbz5
C5GKwbNFF98Rxs/9BNpsfyHx3Q6XwBaXcQmWEQ1FTkStIIrp4HTr+9oM1mvouxJruuXe+E1F9Ojy
mHScf1jvnEuoquRA4na802Rtf2yttbtP0/i0xsV6qssyvstn8KC+nFQap3swVEJFRsMm1nLDzA55
kGk54QG+APmp0+F7zjP6xcSp5ZOxZ5Y3BeDwQbmud0U/kQ64ZISQT5S7Jmu271syKYF+Z/k4VBBV
WTnxuJF3NhTL8F131um6ttt266xttVK5WACvJG6e3QZdp0WIzT9lcrlsYyoL045ljLzJJoS/bE6p
S0t6SQ33xdJpOS3TifsokKjQejjN1UWN4XLn2+JzFwBotVr6nkKK5tpOkuKwjsWQhuVUnQwPVM3z
p+BhqvD6su4a7zvooI1udt3OdVNGKB3ykL51sL2Nk4ibJB2sXe2JxxqpqNjQ2tLJTTkOZOzbCJP7
ZNTM0K6Mdp+tkOa117cnnUbwDaXmFfl8QRmhyqyTEIYNmqInhUZ05YYCp/RYGk32acoM8UHPK/27
TNbpio76Z2S14sJzAnmEsnYeZvjBTZUE5tGYsu+B29wPhcpQCYZP63miShNZ7VIch1cJRVjHHHEz
Eg7pXTUep42KDsqbzC3vyrWnY7L2Q1Ir7tmm0pNlzbD6BBYdiyDY6WYtT247XWZud+MtjrXF03Yt
BWC+1tVOlIu2PXqyHDaz3RgHasW9CzuhXHhEaTQUA0G3kwyxqOMTaNteuxvpniB/bYkjaxbweK1I
d3EWP1fEvm5SJAy04rrFIVkSElNG+dg2Sf1kNI38IMys2MJ81XT+ju0mH2xnz5GYIrTCznC/2nNk
EVt5cPMg4QG1ze0cjOnRThvvzu79dJOuTbErC4hz80ys+q19M5QZnFNjc3+z840Hsirzi5qJ78MS
VKQ5lN632dQI6xMfhgxXgLHEt804yi0V7tn3xS4h+SBIrug5h+yfnSry+ngC7qMP4KXqRPHdS4bp
uhmbZNNK2j2phKcQmWiy2zkLZIe3WyvrjUlHAtCfJjPv2I3xDNWe9CxfBs6FIfSTeSRXJ6kprdOG
qvMvWjGSv1v5CWhGMy66DUI0agYZRnOtl8DDc2HdL8JrQR5FXFREIDVNupk0UZmhM/TEuhaOERT7
QVrl14rNqbhqxmzyLtzSwmZh+MQAfSPzNJNIDRpdj3RuoPpQ0Z5jw+tQoHwvK6+8NOJiYH0KKqQ2
rtP31xSW1O4haToFWsI6JEddnxt3Z05WO5GxugC8aqTJMvJ4nXWxkj12ZdhT8n1oF/CegFLRe7Nm
vrrmNh84wLSEw8xpRSVYNxNEOnM9TLhXuhUg/icGsGy8pHLELDeruXSPtlEYH4ZW5nubVvprWfks
uotDt7Iogyc9760DcKC1rTLfw/0HCeXxwMo031bOQMkeccg9GCxmdGtI7e2wLlAHY5csZDxZHsl1
BrhQpOnjbG1as17rbUogKomrtUfqe9/32QcP77J2W9qDTWKum9wOqch3IxDtllVGv0BGaF1ZLr2q
xVTHnz30Bu22N71cbkZvrJdtmgrWpqDNwCxmCfAX9zI+aaUen3LTw7Hu2l11lJU73Vuj3ZzMYSA3
2dRH2HVB02KLquCZK8CcNlSxZAbN3Pd1U8enVIzMZmtJ2JVJEiuFWeOz7ExxGlbNaKM2FuLWNGPr
sZa69YVZ29ryv6zPcBTrltLaijBHrfZe4PtTL/JEZ9975XTfxgGQYV19LJu23sSBeBRcN/zuqAnM
7JoWucduTf1otS0G1pFYSJwD89bMu/djM1qXdbX0l+vkrUgxiLbuKz0HMXab6j2RlSI7ZNQ1SA6x
Rl0dZDzGQKQ0h2d0OrdRRZyZAwLrZKcy7eNsa3vDWF7KYqXmOaZt+kACKdm/adx35p1YAzofV9Hm
3yg0H0Kd8fJbm2jNhe7TDVAZZnlspVl8ShGL1G6nkUbiCdKgXfmg1VRiC2JRT3Ik+EoZDG+0MRNH
5laPhm05raqWfZhDo53HvWs1Dj3tJOn2JGEsFXnGZvU0TVP37COm+US8nnu0vaa77PJ2+VZk2ec5
H7tTbaxmE6a1hCEiSOyLK2oOwGubJ3jvevMpg4s5LmaTXPXIUA8iHglpaJ0PVteuu2lIrjpFchiK
7qjOzAcpXPWT1is+xFbUSEWNHxm4bjr1ERH0sCfINWBSULxl30rYFdDx7Jrnt7ySZ+5lOPMwElwD
Y5RiZ1ZF1CwwNlQFuZsSDmeEyykVqQPxDr8TKKonV6RP6jT9TaOIIK4EnJB95ofiM1c0K9oIQRTO
S5ikWlFKpVVriBoU0RQoykn3+zsrTqCUqtwfN3pWxY/5maDSKr/fOzYPjTcP5c1Sy8NZb4aL1A0p
KmnhHVCL+eOoRdQCkS7VtEyfvrZprMSIjDbQQltqL4hG55u8y47su6xycdV/F2e2THqjHxwG1+69
Tav1LrGsVV8f+jPPVhQTwkZvyYnBNPq1O0pbdldc8++VLpYqChbnYNWdHlVEVbf0i4Y+MpSps9Kj
5gQ9EonybupFsclz/zFpmjVCscEwabVPSZdMaDl4vpwRoDKei7s8y42rmU6ED7654je1FV2YnJnD
IrBj5DxBuSNteH5mRVnJnMk3w4IUjPMi71cYMsrk5ISByxm1G/z0mLAAb2LywoYNGXAAR8hmFSlD
e6FLOHQQpGBIiskUmZd9LKY0i5yGkZPhe7ysFeXJSJdf2IoGbfp5eqBv8VjMPZxrU9wv6IdDsyiX
bSxdDnPA7dUHudbzJp29cYRo6hyX8GvNuu/nXDxOJYUPULI6ne8zIraLlCao0GxYzYPFcK7nzDZV
qKa17UxyfdlxUjQb+HxaHBm7WhCjRwiO96QP7UdZuN41JabZc5mX3UU5BdPWafKUkbU7JpBbtubn
n2Mi9J29XmTJMWit7Cs0XfeYzv60E+6UfGSwpdw3GIxLWY7T07B27c26NN1Gt3Cmqk+Wp0fZC4uK
vspifEDG+VWfkpF2o0X6u7J1vTHS2QxIt4Z/USbUDUrE+kJkZvZyhk/+C/E+LPLlH3//Wg9Vr4wL
iairH/Fa+BqAGlBVlU9Kio2j4r/+WAcRFULKl7avq78du+Kp+vbL1/oNCzb04J0qWzEoDvXPiO//
xoLVj+j34wgGagToq0Dn310J+jsEEGwBWJ9Uwp2C3Ajf7tN//N3Q3wEOAzXhPCaVVoVr/QV9BLzM
z8jV68vgv0Jcg6QDaRzs7DiUPDlZ6BkvKGw4fyiXNoff5Tr3NuZECDfE2Icm2ekVC/Qmc7Y+7afx
CVlsWrOdRb29raGavuZuaOvHwH3fNLdufL3SZRXDhB689dFHhuWhkqph33DC918b+86wL+PkYYyP
abJJvMjII8N5Eum9n19rwzWZfo15gf649i/t7HbsLjjZjRca8jdx0817X52I4guD8cMU1y2rj0f5
3dpfe/Y+0dJQz5+96hDH76fgoyNuau0FqA21w3UL/9RRZVGNtJ9dldmtPR5dYzfGF069dauH2Qlz
ZY7faNnBbI901ZsjQFTNMxqDEg3vy+U+tR5WUv3zR2P9MuZHL72Ku0PZH10wpmnf8jrTjsjirNg7
wSVV3Bw1PlLdauYRxxmEivOyd8XOdm4QhxoIVYuLTh5mzlDT1TLeonDv4k2antbxs1bvKAgh1Gxn
Zbcq1NA6eOOhXT9xoDxo80n9W+9Wm1XobsgfJKu3ll2UhHk6161933T3cXGVpRgNIpLlU39Lk0fV
oIjc9Nl+cU9EiHsyNPMraexMSjfSf8ZT/V9YZf4T2R8VKPXHS8E1BiT20eHpxyWA6lP+86nr//F3
zTffwcRikMQ9fS60x7/2O/2DWOr88CpqEYxcRS79/sg772D2aG0lVIiH21dBbP965FmsHLAWeJHz
YvVXHvk3aD6Rh+R2sebw/uab2EOvoMMVNLzbgZc0gKqOc49Iqt9ZcZX/Ahd/w1ii/CIwDyrYJoAQ
moO15weLUe1a0slE0O5UoXNT9pQI5vvUNx9s9Ku9p/2TrvzDytC3b8clh0oxXRv/+puixVzq/kLx
TLtzB+vBjv2thaAJnCwjgnoprtasSH5BPry9lryjqWg54oZgu19xD2PbOe0y8I4p0ykDWrOdx2bL
iflXMT1v41m5nVj3sbZxJyiD28+X0sG9klX+0u6ahEXGIrORQH+ERvhakoWpP80vHK/rH5Dyy11V
jVSyTve80pfRlp/Kxd1XnEfM0JuCFX1ue6Pbsdy6ZnysmG/eO0PZ/CK86G2wIDESqPeAubnHFHH5
8yfOTGzsRZAUu0zrr7B4XS5ld+slwUL2CxhGqo+bETIwLIEztrgypu0PT+W/4RLf0pzqA1DPp7vn
cIY38dngbDiifcLhDDTeUTXXYDN2bO4CxlfhaVVI7tUxMLTIJ+d+Lb1L8iRPc+I86fp0USezFvX6
+pVovV8F16qv/hNlBbcZ+NjlmEIgOV97AYWfopbyynIXmzkdFWvsguYlFsrBfqh08HCJKd2S8BmT
6VBcQTCH9QuRhuu/pqxYiDD+sabAAlN1/zqVS/FziJgDsSs59n3XMvws67I4KVZE1VWD4pqdXXlf
KlGUn7W4fYindd3ESO7ZPMxp3I5y5bqZPg4a5aUBi9V3ZBrbO8sbHwZluRmU+cbnCdkEsn4A7jgu
yqAD6WmOlv9gUyembaFobLGdidWbMMZnnrnNlow4a2pG1+HSrBvD3sLS6s+u7L3xfWIVxrNfFWj5
YoyDTCha8LltRP/Y8c8jphv9Gcphktfd2q7epgJ9qMN5aaAuK1GaSEriZdfJDPnP0HLMSNyu2xhE
INFIVFbX3rRwkkiJ6yb0GxSH9pIhbiKva/OnjtaSj21O8DTLUG5t8fCs+6ovlh1iGm1P0E09P3bD
YrCrxjobq+OOARRdxnTgtgpvIgjnmmaWejvmmnwpebMHizIrN6x8v7hMG0NpdPT+u7kgtAxzw4+v
i66vUU517SUtPbrNuXNpnLDgRGGGYlyJ6y2Guri0Wq//npoTDKFWB49VgKMo9Gat/FR5zGG090xX
hkc28WgU5rHoRd6EmrTHTSWpOo56FOt51OL5P6VpDw492vVyqIrYMHcdwnYsmeVA00lBEyvHNpdG
5NSkXmbfTT5gqZ/IMUJ34F4Ga0d2eFaY3bMUqXaTDI5cjilp6gtlTeiGtn7nATm2s7uuETXLtGhz
LSc0rzac3als9PZIfovkSzp+PrqbYeqb5QhKYeRHsGNklqJPnahOhbdDdZhHYyPpVqeao/RvTCEW
6Ar6QuLNaOVghINbr1HVukYb2lb/wU6cTN/EVjc/mXaTkbGUybEhXtwI3O249ktytXaJlgEXZBj1
8jy7i3NbBtGwlNpDUvuAhy3H1k3VcObdDvmIBMlZfTBJmGiXgEj6l2oKDj3nbtaIgD/6CsOtFZrb
eov94p8h3q6B+coV7rsC1V81jt9fceGy763Ch53Fv42XCUy6SD4QenWVKyx5BVSWCl32qjK/0Ipg
OAiLqFQcQLJA9AkiHYOuhpj1llAovHoaLTwjiDnuFoVmo7oyt45CuG2FdeP8m6NF4d+pQsILhYn7
Ch1PFU7OYbPYpmtQf+gUik4K+qMGrx2Z1lIcCgnGWSrUfRi9Zz3xkYgqRL5Q2PxqQAl0Cq8nHAmV
VKZQfPxsXOvFvqvH+UQ+t3cxKcxfS9NhUygeIKtdOyJw34RpMK6JELa2mjnc4IS5NBSPUEIoENMx
HzO9NbZr2q+H1fDvicryIeFghUet3NVVod3otQV8ZyTpdu564zgNXnnsa19eUVRf7Sy4dFK74DpM
l1TkqjFvTVgQfELQIQJo0FEUiaYbEhEDtMmc5c+NIlL0ylq/z4pcKVk3P7WKcGkV9TL21R19O25o
EaKbhKWiaAxF1nRck41UBA42bpewkaHdQ+fD7whF9dAvst7N8dLKjTxzQVNZPNqObuEREjemIow6
WcMdOf/kkcAkdq0il1pYpkkI+CbI4eABWNfeYNlFDG0gmXXOFBV4yHWhaKucvmwPHsvOTZvRqK4u
XCeH5dKz1XlsciO/jsmjvhCKDsO33pzGtB82tQBV0abaO1rLdCknTNNVXYjrqhR3k0AGHrpnxk0q
8s3v5HQ9KkIu1Xx6AnrRwZNOFJCfebtWUXimYvNcaaDsTopjqZg+sCxvl8juG4ysF/lm29wYeSsr
ABld2zeKK+wTrnVYnCnEdWk5Rk6MFaGcUTZARs74Y7a6P6+X9uwGd1UZLCfD7RuKjuzs5GWe9TFl
sdgnSU23GNjspdHThO1BcuaK7ZwU74mWcL22oUIDYqsPvjaE7VDjuTStGbZ4VcxpozjUxINNLVe5
fCpwx54KxbW6bT9/wYy9bgPqt0qiQ2rrssc7y+Yp2Fd8HLh7STnabVMzFWaK1yU0bt0Ziuv1iwIX
t2dl27EhjjtRvPCExyYSpk6Cnal44wT1566fu3prZKvF0S/9DC9DB0M3rNTDK9KZLdn+it+pppq9
xT5YFt3WFybOnTnm9dN03QvFX9tW8zxW62ms16dcIqnAYVZEkq8Awhg/dyxPW7+s3gedtYJvWbfW
YEZFmrZPJeVXe/rZ0HXIGryyTbbGiCN+Td0bxBj3laLcG2l+TSysXyM44zatVBlgnNMnaRgRgLCG
uRFNrJMVOULq5nlR1H6rSP4Y0xnlcidbeF+hteN9lQ+IAQT7duFOVcTl/FIuaYoMoiJ7Q/bai+ll
7xNawpIA767002IrDfY2mu3Fi9tI49gralAEaXA3EB4Q2sKfKTdDobtJ6t7G6EenW6hLFqrCdodd
BmboYoJ6BhsfntKzQGJx4IxWpZpIqTKk+9Js7U9MG+71uurU640mj8xhHrLig9D6ptgEqDKkkme0
fmc9jIU/NJjoh9u4dwdJ64XdkumAyqNNiA8BSS3uSWIfvwStJm7ge/OBSIBaiAsAQWRqSxp8XvPV
tYEcbBzsPT7EjzwJ4likFtbYQqual9zxuYWC1Ok/rQsuf0Ob5r2QceKRJ4gsKZRDbtAKYtkYw8Ro
4Uow1h5TGD7thllCWMx0QmKVRmSPKJFauYAYHHp6mzKSS2veOKlT32pY2ZCgl239MXa1Wd9IZzYb
lDUBMMLSCPFQiww9Eb5kvCmddLOPVlnZUGR+233vhoFIgEmbiRKwcl/UtKh08qFQgidUdgWG/WrY
OGvBKiQ14xIS0b4W4KL2KbcSL0ZlkM3d3i1b58r3RfYNxVeRbFEwWMfO7a1LWiP9g0zs/n2wlKT+
Cfbnx4w1IOrsvrqfh3prlfZ8ISF229DV+4olS48/LzmxwCgYposuK6YDykB5JZbefsYGwYQZOl0V
fIGa8b8XZTPvucvXu8lL4kNF26SxkV1j7fHtYE3juVfo0bgE5OkXHvbVaoVZGoo12fpLvtxmZuKO
70XgL+lmEHrJFug6IF69xct2NHvNgxdIejRL+naYcmQ0mCwydZ/llzlVr/Nel9X8yZiIsNCbwUmD
Tdz3uhW28DGEwBF1W36Avpi/ehytXuTgL/cGjFCw6QvZElbfAD05cwLlYba6/iy6mTWcMam+b5Kq
wPuJ96lAwDEsTsS6wS681AG/y3ip3zcFN8R+aWrtGn0dDEVTzgWNlFO1NY20+6SlZvCp47XTLfhF
uXH7YrwzOCOcRJ327yuxavtiKfpLb8IF0KHXFwzUa4PzAyr0o1wwVjNUDfTk4bigjLHBklMfbYsu
F+bO1VqjMp5H92MhHAaxdnWuAE3xkWOFcreKEMtDfrXZrjx7zhEiLGjBUuVFZ4VXxnRxdqlbkjjz
B70r0uIjHht0JmdPezAH+NsLZXXPz6b3s//dU1b4xlSueFsZ5CdllS+VaX5pWtDRBBf1mvVxHs7C
xF5PnMP12CrPvVUEzkVyduJzFG/uV2XPz85OfUOZ9s0gnw75MhwafeEUoqz9szL5ewF2/15Igbdf
ZQC4Kg7A9Kt0MyZBfXRVWIBUsQGptrYhw0N6Bfk3sifAgiVV2+xiFTkQqPAB8585BCqSwPcJJ1hV
TMF/uYNz2NEvuIM/hQf/h1cAHPwbHMHfwqf2efj2E1D4L5jQNd6hcCZJ2PFok3DOUvDfYEJ+BG6G
6tZSeY8gWQjIf4cJvXeeSYyq79pUiVDJDYL4O0zovgP1srA78loU+uHE/AvMwBvEyXddmxglSvB8
DCbnYKQfwbvBRPwg8Q9uirH07gVW5lO/+EsdKeX1syUDpBTOmMe7SVdedVJ7lrCfFjaVfEy9ozkH
zR0BHTHme4BpSgQ6rDX93NNHBazyTHlHQcUYghQOqdWvUo2t1+gG2YjwKzQa6bbDFTmnH/0APWo6
sQhLTa8VbazL0zRb5n3uOmDqc8BUkaLv/miMKYtcEQvEIJTRo7imd2oyWfWBdY/EBwWCGAjfqKMJ
iNMJBy2n0SA1aKrWvWvP8JfbobemT1ZrLE7YrBbl17NYdx7P4Nb1inYIs1KrPq0J5qkbqkJb+Agw
vDs3y+gyNaucSJ22oM2JrUmE1Bg0+07o46/yt1+DlOpS4GUxgCjJniMe+2cgzhjssSyQSW/wyMaR
RHsRDrOuRYHU3ejPMbfXCKx6K7IiPXL+gUSJzfr5rURdEsFRIggloKfdFpXUTx2N2ZEZjPRtd7G3
T4bq/2AV+kPD9U8OlJsRBm9oX/529SS7v+2G6ttTDy34OmHtP5GS4Hf6x4zE/1TJIIrip3VGWcV+
4yNc3CMmMB8tD9Qxwjr8y47iWu9MFguTpYToUmhGlqffFxr/HcA2K4yqYoWQsH7gI3wc2nCa0Aes
N2p9+isLzZsgMtzfLGg2xxhIUp7UVzfNWo7V0BGKsanZ0TeOLh6TgHwPemC/1kH/7Av/bmhw/qVm
Lk/diMpqsdEF/HDF/h1a/NpGQDA1VwE6ljBQbDGv43VtCruRcfr2ZrB0/WLwx5NfEc+XZQ+z1sG8
a1XkZx6ZVVV9SbLFtP/F+795dHh/j6vs4w3Ce6bI4B+XW1YCaXQD5/jS9jWxAa+1IknKyI0snXQG
4ln7MrQ04irB7z0dYZ3faIRBdfm0m4pKC9HfCs5DTRLIjZ9n6cZtBvKXiEo6FIWU9eb8gf8Spff/
/WPH5vrHj53a3QlG+NkGxt/47bFzgnekF6BRNFXDLvsEz9Zv+zs/wvTjm4FFMoFP0TE3w++PnfWO
rAQ63pDwGh5bF0TP7/u79Q7CALCPZ9lSUQbeX3nszvj+jyQEH4pdnVgE1mudFfsVP4OnuCPGzdai
zDEu9QD9+SazE7FdcycetpxDSIPXYlNbw4AdXETIqU0tguhq+7B0zfaU9kv33VlHMAJSaKYXXAZY
qdraTtBteY0R9pYxfVPq+bDlRPihdqrsqiVa57d6mf/eir+lZh6//ePv6tf3x7fiQ/rCsJk+lT+b
EtVf+u1u9CCliarHZoYWBZuzWl9+J6URm3CzsfxDK5rcp2wdv92NpodChcI6WhXOAhX1o9/uRlN/
x8uwD3geyhbyeKy/cjeyBf3EiKlIax0tiyKizjf/z6uf007dwsMi90GKOsSx0JuB2MvdDxfl3yzy
r9fYf76Lb7oM1Q7Plvr5D0NhgkTXtmYKdZM4jsYeh39MtBY93/ZEHcFSbfqKaLc/f89/+82wzumU
yTKtv26/WOsU/aPtyn1pm/V2acn40pRJ/c/f5U3MifpqFuZRD28pyZ4u69CPX20A1OqGuKOx1igR
i9sCXflGT0nxr/WgL/HO1zo+T84ul5zDUVeviVacLAzkpDYYjXNsdKIywqEon4U5BUQYViRJ3Weg
K8PelODHIUpl7ZI+Rs28HQwnMXcDYbvZBcC1TxSZb99IoywOXddrvzA+q5Xy1d1BZjKKCEqqGFQ4
lvz85VAlBsMQQHTREmvfaqaZLAiUUhPKIzU/DPBz4TKheO1IdtplrT4ebFtmO1xYnC60xpt+cbXf
cNvEotuMKkxUSMPhb3ksfrza2L9T4ZOgsKdsyj3Zhjl/FvNIMpZeL9T2BgWAGXbVRBtVC0WF8lWf
7V8Q7G9vLHYVAnIYwOiURNHx82dwoLKx5XnV3ouL6VG43f8i7bya3DbScP2HDqqQwy0JEsOJGmmU
fNOllS3kjEb69eeBzl4MQS5R8vHFeqtku4mOX3hD/oT0xrS7vbGWL3n/ShAT2gAMNZW/kRHaqy9V
cCJUwyHMqCn2095FsfYefCNFU1QjNmb14nRy+ZARa1w2DGSuefem1emIghRRYOZF/ZCPlPA6uIHF
zgUAqo6j8rcWNn3yp+eTUZHBNUiMNBLxtXXQVBkgRTsvDEIMAsKdmowZrL82v/vDeST5sjXNYDqX
YGDtTRXqTl9rnYb7OiLEIOm79JC5nJ4uq90//aLfQyHFBJ+HaMFY3XKi8lJzbIc6ULo2eYuE+dAq
TrNhOLjsrrN9wSALrHEBduBVeYHuKHAYNJKqCmLhwfMCiXund2P/Qu+recqk5fzp1e0AjDIRUEYU
iriI1+bsxMU8Xp49jRhswIbUjfhxNhNYAwoMLhyFrBEGye0FuzheDIgxLORifOQMEoLzAbETHWa8
47m3XTuk05kIkAR0nf/NKB6il0CkVI7y+SiOLPTcNpwq0Ard2826bA+aJvJ/MwrfQ1oO9AsW+GqU
uGNG4cgivFiLw5QM/xk1Z0uV/SKPo0pEpACyBYo4GcgSub6/FEUHTYldybeY1GsHjcaNTq8B9q72
Jdcm+xG53fSu1udor2cyPtYLNbUcVHvjHrm2cg4lD2vZKJhBLX/+7pXX8Q2wdMHKDVVbwbj2jOMM
z2NjQ15oryyfC9ObE63CBgNLdz5MXKe222p8rieWjKvTO6Dp/UGH0TLl/VtUV4jXGcbOwNU4jOuT
wM1+DKm5hw1YsVITys4Lm41fdfXbuciYf/g1aLKd/ygTdA1yAEA4J0O+LdH70aynrTDq2iCgl7ik
2bU8hcvd8G6CwSnFttowCJ24IlCUHtqaaYYbm/bi5WF+qXy6ZOTgk8h7zkdpWzctk3qsAtEU6p1M
q/gt5Va7H1sn2bicl//U6jJbHnKsQJgyMJhL/PHugyYWAyiQxIC2RIlUFC5cK9Uq/EpPaMOMUNqt
HKHsBgv4jY+8PDSuivcaAHSHoiKv32poYYeC5ndZBRT3+++JtGjigz4JKgkp1CA6e5DOUP7TsoOf
oO1n95mJzqYtrHhj5yyLdjYHeMDhYa5zP9jENubqhyggRsuOhk+gh/UvVVWSQzX12UF0wtilsk/9
2xffxWO/pAyLQBBWJcgHrh/7Vrhhm9PBDBIzB5zXFHUIUY7t+4xaAM2RvBTTIe/N6fPtcS/2LuNS
IOfZwqWHetfqMzvLHppkwJp6IFt6QrQfVVcvtDZeR3O5UVezSXqBWg/5DNhXe3Xjjph5QizCiiWT
Sve5dt2JWm8m79CWVx6mqu73bjch45tHEaYwTvaMy6txgG/r7m2Zz9+ZuOlkurlV7TNrsCvfHBKU
1ujIvTnS/Jab6LmliG09krtAFtNbFimt65OXDJ0/NiHK1orskHgepa/AhHw1HLM/pGGTAg7q1YeC
3tEDsKHOd6mlIR1kRHtannHQddxJaShFkGdj+lzls+1PM/faHy8DDlIUiMke+WsdvCpeiySFg7xS
BOTQp54++HXSf789yAUCVCWnJB0i3ELsRiNDOj/Xg45EBC3eIsC08WdYxS+jbdMFj2OK38AX/LQv
PkSG8glts0Oiob82CDuIJFAmI4X6UFTIgtFoH1GU3t3+aRc3zvLLSJtp06BnRdp2/svQxehLt8bl
KNFHeZq1pvHnyvAg+SUaAL2QE6BzC5ix5m4cvItrdTXyak6sGr1aOeB8lA9oacneGiDHTY6fxzTJ
b3/klbNmqGh8EiHCJQRvfv6RYT/rgyoHbMSaEf0Cu472tR1ZG1N5dRQPGWOuUerI66Q+NSpDJLSR
gqGVWmDkrKsxiy9//in6IuwCsnwJelfXhqpYdayCpQwaza39WerQ4YdB21iba7uCugQleertJAur
tbGNBrBDlbA2BBdH9AfSb/gmW/7UDuVTkgz2/RB2/Q4xAqS7//wDKTxb5hLMY1O+etP7FI1kAE05
tj1m/AW4SeErzWDd3R7lyiNDtgrkeSkoIYS1iplmwATwImJskKDpPwBTHJ65FUEohjH6NKEZ/bg9
3pUJZcEovjCgtVQPznegPg5jrdtJHih9qwSWgaJi04OdSnBg34G1lr7eg3nKi6nZmM8lcF89ACbh
NlePhg4YX3s+sgdAZdEYz4IZNLFvYSKyn+Xc+EbaJJ9sFvUQOkXjw76qd2VVbSkSXTkUZ8Ovjp5k
E1WKbLMA6fZxn5d1Cji1GTeilyvLuZS4F1ICL5299qdOQYlUCMUyimdadyOR511CoQnRTV0eLaPp
Ni6Uy0nlsuRCAaRBvIQg2vmkzspIVI2rSVDyZ36RlN/ozFoI5CT23pM2b2AZmS9K5JQozPTu6U83
E7V6zuYiWExJx11t3sEI1b601SpI6vSFOxpdQukoL7VsFocV9K/ZZOqzk4Ubt8JFL5uUl+4UoRLt
NjKstUWvZtRDGIeiDGpQ7u1TmjeiRPzGdJSHMauNf4DIg+pxG6VuX0cZtTjPhKipD0DQywPK297X
MZvdvXRGrg17auzvTav1sPpMU/mBVQB+uRqaCA1oTRcpAMRYqYI689R9VFMF/noFfAtGfSi0cD+i
pglHzE3aL4XVyRMaq+VfMnRicHluVVW7cGjdF/IcRCkU2/0OQdhFnbQcULZ18+af20tyuc01l4wW
RSDyPdCXy4Z5F7gPeF8kok+qwEEp/nvLi73r4qb8fnuUy1hVg51OMmUQyCF2vXqskTAwwCt2eGRT
4BDhCFnPQ7rGKN4g5ICba90tus9lgZFG+pKSMB5MMu7L8w+r1bgFORfjY2uZ8mTng7ifQIT6nI/w
3tNFgi4d4CskcQXVlwYZuNaBkfGn3738CJ5vgpQlR1lt+BzMaaq3Isc5ZInOMw+YvKxn96SNIfTJ
3MGdSRXu/PftYa99PA8gGx3PLbKRdUPYtkUUzhbGf13swN6pSvWZp1/xTadJ/HFAJiSOEvcv0SHB
4ZTIICd1Mge3f8TlVQNxiJyMFjcvMV2O8wXwFMT/1AjDPqUwQCoaTgztvesOANgSNPYiJCao5ScP
sBcG6AupszH+9Ul49wNWOwA9g7yvhZ4H0hjL17qbk9cR5v4h7gf8hyyreghtFJPApGAkZZZoS3i6
vfGIXR6v80lYHS/RTaojJqwR61j+CLvC/WiZc7vxRl8bhMY/fXeqe/x9damj1W3avY5XYe8Z0Ye2
N9UdOhrGRuRxfRSa679XdDFzO7spojAdZAWmh2q5qfqdlusfGjG5GyfmsiiEkSLcbJqqFGCQAF1t
G6NHadp0a8KoBLXq3ByiT+gIdz5dBOUJb1iQk3LsPxSCdL5AxoLQbkz/cc0MqZRRsZEnt1LUi2Tq
I2ycbNAxr83B+x+3mgNpR2XiaS3L6aLzoEMSeVWEI/3bJ8diJs8jH6bgN5aBvjKlhNV6osBj1BJ3
jaAwq+yzYdTF41ynMUKI/2UV/0++52X4wUgLdd+ii25wQ5+vqQCFjoxTlgcTPm97t8FwMnK86FDF
zV+dU2zlAFvDrXJ6RedV43FhODVDfwqZJx/JR3EC3pKcPIEHyu2JvDoeHZ4F6LfAbZblfPe4tV2I
G1qPzaXai/Az2iZaoLSR7aNI1VGVLsUfR3NMJ3IDhK08I/REzscbRG7jo8J4WCYrqAuFziGdzGrv
ue0U6GLYUq++8n0GgAYGI6qiiba6XQoMTaJhorWErdSMbYeMDq5V/pi1GdX7OS+Pt6fzd5V7tTFJ
R5EIhWHtadZiVPF+PhUoIKkolTTgrUNIKEl/dZW7DztEQMLiRVFjyLRgA7U4fUyU+j4Wrg+dBx+C
9KiU4WNJrw/ZsASRjwIYf3U0sjIgFPOjTI02ln65JtY/FQgQuCgNACi9qfOf2sO0LPqKDiICIHhy
UX4wjBc69RVkys5DQlLzNhZ/OfsXI9q8typVXfqKq4sLDwot6jzEqw3c3QLDUZYKVZziZ5E8IRNm
34fOjH82bcaNK3PZxRcDgzCjvKICQlunaMiSzYVSjmkwDdBEkTCr/RbM+MZL9psfvRoGdBeR1HKY
HP7P+YwqjjojlxWlQZcW7j6joXV0iqh9wRHAuRuaOb7XhTP/gBZpYAko1Wdw6d4Jzc8UalbvPscZ
ao23N+SyiOuftPD6F3wqZt7rMjrqE4XI5yQNnNJST4sJlm+qsYa8vrvV5Lw6FDcJ+A+I/wsy+Gzr
11nvUtzl69POjINCTUh8ww5SXOp9vf1RV5aT+4p2KsHrUvpZ7aMcKTrTbd2EXEXkIPrq5gizNNmY
uitXB8glOhAk9RCK19WKVp3MRaU0CfKeneP2mvdJJgj5SIGWZ4GH2tvtr7oyf57JQ7PAsdlAeNKc
zR999Z580EgCL9TMexog4xHhtenelcV/cXX/81G7OhRfRt8DRX96j+dDSaXMoRMgyxHl/cwrEyEO
Nxn6yZaJuVGl/r3DVjvQQymO7iM7AzGA9WK1Will7yFhb2rDG0r35t7r0xIrEDigCIu2d43aqHdz
MeFOVdvm06zYBXzAZHgw3Ei8RrFpHiYqYn8b2OVBJx6tfxp0gP0Ceh4ma1DOEFOiBQat+8FOM3uP
d17/ks66gGSJ1QICxdmfwiKA1QGrX1Jmuu0XkgxStdO6hbYZjDQ7fLuv8HuwZLpxXS4zcz5zuNS6
GuB4OiUAq1czp+UCOm9fxUFZz/2xtCqow5YrF6p3Gdj4ZxzR1VA3XrDLrUGvkdd5+SoaY7+lfN4F
BMYUdSC5ozig2pIeceaxDnUJXseBbn97v1/JPsh6COP+X3/fXQflIwpi+FoaUSCbUgkGiRSqZnT6
vSxrNDwjPd7XJdJsWDR2/jB4+t4Om8K//SMurxL6MwDCaMIYvG1r6AlWci0IVpxpGiBHR6vMuoM1
okZ9e5QL82GONGR9irvcKAZoiVUUKaUCXgLNsiADG0cIEGKi2CSwx5VZjDRr0drJQIgg5lUWp0g0
4Qvann+ForIQHeyN3cQmfjCmuQ42fph+uce4sgFwAPZE4HzRgHofr2j0Xgxbh1kkG0WcFOSe9/UY
tnfwofTdVBTjc6HjoZInfe5n+uxA54ZfNzcxYosoTm68oNc2H0U3l8eTu53c5vzXWPYIXRvTpCBs
beu7mCb12JMMIcqWWs+3v/wyFmHV+V7q0cRrF0fYanmeDby5ApXtTcW0xWxJ0rma0ELe2bjzIrk5
FjsKIFultmv7ntwFVf7faivUNs+/Updd3E9GnQZ64ikHqFbQnJGfp+7SD3fdXD2ak/IkLJHv0EjW
Azcymk+3P/7KPJPTIFDv8ooSGi9//u6QO4OUiEeHKVF4DWuRHh1SgChuN65mbRywK5eYzkMDNBGk
P+Wz1VNjxEmE+/Tyqul6e69EtnsPFr/b8dvSQ2uhdyW78o+xKGA8OdEgUNE/Idpc7SPHRgciSRl0
0pHxbhAO9WlSbsZ716YRB5eFumTgqOGsv62o0aCtzSTg4Xuex8R9gRiKLFnkhvtKSzvkDapugJ+s
Ecjj7HayW2OCmGm2kKLDmsanqzzSOnjQKq368udL7ABwo65E64+b7XyJIwPdZijrSYCR5nPqmvVj
4uIqB1jTvL890pUrFPmV3y1o0KGqs/z5u81kIgdQ2VmeBEa9KHXaeQ4Nx5RttHE5XMZjoOjosEAV
+Q1yXW1agjFl1nAcQD1i0vbCtEOYxe0/aAC9cG9lG6Nd27dLpw/SFd71NJTOv6prdDWywBJBnFXF
cW5NYua4RuDezOtj5KDg0MvM3Hgnrm0ogAqkKEBRLXedICXIWdfD6BFyFmWM14SNxZRHdGv0OIbe
XrXffelVdLHkBBjH0GdguNWThNeGFg2qYIMo2qeos3dx0z0TgD4KSz9ArrtLrBpjdmqjQtsZvfNR
rWsAzO0zvm7IelN1H5pnU4yfneq/lkD/Mzy9xOIuDEOT4hZPjwf2dXWw8GxQJoK9JMgofSLgjfKf
PVYauoHx4Nt5ah2HpKmeZ0svT3xieJBi7gNHkTZwmnCrhnAlr1t+zm+0E8EyjYDzvVC3xERpw1lK
epxfYsg1D2Pe/MgkRlxhO3wcEszSQIPTGAC2uk/tbryH6tMcjLprj1FKY+z24i0DXqydBetw6UcD
WV4d7gLcB8oXXDxJ5cAizBGkhQZX7wX+xieEIOgeR579tdSjHiN2tC5uD3/txHs0KjyYJ8iurYsq
veOU0L9ZHm9Aa83QMEgtAXJtxCZXP3IhKYGANmCqGOezLko0oXplYhTaJnBC3PoL2muaTzUaZSKO
/R6DCOSLBzN/bkvT2Jjj319xMcmkmXRWbYcOyWoTjpC0FTwbyTIzjeQlepU4FMvaPg3oRyIDhwUQ
LAIW2JbeC/bgGc64yQs1wbdmqIJZE8dKdfyu1Xa5BtQiTu91N7tHx/ahBZNiFmi6ptWjE/a4QOMK
h329Wg2/rKl6RPhqj+nXwbJCtICwhFPDZ63AphlUI6gZb2dnSTB6KbIh+odxTL/mdflziVod2Nkk
x/eA3o6kck+Gy/mYulOqiEAdRvij0cNQLBmSe0rr6jgY1l1i9/sqFg9j6N0jsPc0dPIosWHKFe1D
ZecndQp/KunwEA3mAcuJFx0r5x2DcQlmPm/3frDLb51i3PUYT4qxOAlNIhkz1Cecdz/d3nhX70cU
VZe2M9BLb7XvHUOG9TBwEKOCfmhsjOox76KYn+F5b7eHurrHkT5lNEL2C0IrQiez9NLl/VQ0N4ig
J+1CmW2B/K+PYjIOJQYiiVUoWGNbAQpNTQJ8Eur7gZ20sxW9/BcvNGxuIs6FSQAU7vwk1SN2q2ic
JIEptdkPhZr4CtoKp9szdmVxOIg6LwpFBYpfq8WpRivNCpq4ATgpE6RRNe3ctBDHtNrqyF6JBBiJ
Dj0tHY8hl6TmXcRh9Y0ZJcgloCrqzo+9kpr4eZbuySjRiE7SqtzIFa6sEvEdQnZkxCTGxvLl78bL
KfV1UufLMqrwD3KQyfNko9B6e/6uj8I9SbV66cyu7juKCDJXiSKDHMW4HZ7n9iFEsWcjrrk6CmKF
UP+XwH+9Fxyi1CFb5q6wp/oBf+7eJ9/LN6o+V/fCwvgjdKLkqq1eTF7sWTcimQQ4UoRHs8snH5cb
JMecKjzcnrbfxarVPQ3MDTs3GjSQjNfEnb5X40HpoHQgr4OVEP2MHEUclP+Hu0aroheJe8V8iHEv
QNjSjhDwmSkSD/eNmbvJronE/IARuVlj42uUsc/Lmn5tIr1+w8/kb0vM80EZO+vLGNt1dkgdBbBe
MXnZkzYBcNjVldPjE2NVurXjn+g+heoglV2kDSgNjpOdEOs72hTuTTK7nw5o1GMae1DP1ND0intO
fK29Cr3xzEPf5/03u4lxpcwaJOuD2uqlg7ZoXg97vGrtICvBF+9FU+rfVfL2ZCdLM8ePBTr/Qpn/
CSDFwiIyp6NQOGX+0tTTUS/ggO7bUSIHVKpoRA0ucAyAh3r2V9V5+vL7pvHORjmr3XUeagv71s3t
b1mlqh87G/3Gndt1zddFNvA/80yHdh/JqPJ83uz0G0fmxL+JB6iVWeYBcrUldxgoJegF6b393UgT
42NDGoQkcT+kKGT29hDt6hRbrt3k2OVrA/rzTuZalfjtjJ45cybn+6ZKws916tYnZBPqD7kd4Uk9
IQKNMISOuZgmj6o15Xde7MQq6vn6iCZOpVHNdOx6/orwHkaorlCi3L+93a7kBUvziloJTXtKOqud
rTSaqEvVioPcojRcee4/0mjDndskH9Smkvdl65obgdC1I0vg7XD1gHCkTXd+/TTI7pBXUlN3ulzx
x1aZD1FsRxs1zWuXKqcIUWCKfjxIq0tOhh3zSfc4GMj1iGV0qw9mFJiOuiamp3nQ6uPtmbx2R1BC
RSF4ESS21p1V9E/VobX4LKOjGgabvN2ZJQWZIXc/3x7p2pq5LkhAoBas3AULuc9nilVjHGC/2B3R
/HM/KsVEeT2fhqAm0/sPkopi4166Np+QYYDVUAMmfF1+1LtHI5N6L+IKtHMxjPo9+7M/YZhWBmUy
/qS/pm5skiuzSZEY/3mAStBb3VW0ir+3oxV2SxZeYZ3hpVbpV1X8N6b0+saHXcvOGIomz2/ZFlh0
51+GwUPTpqhlBbbb5G8CM6xAdXEcq4HS7GOzdnYaMIADhnbY+eBe8tDouAiFM8Fn2KtbbJQri3v2
a5aJeTfPLu5IjiroZYzjsEibdXsrN5FLDFOQwKmSnxDp2yoOXJ1sJPMpGgMKJkA8H7PruCedhvPf
Yml1MBGm9WU1WUfkbo2N++bKNkLcmMANpg263IsE+PvP49oPXV43Qt45RZgQuDf6lAlydbXZHtSW
Gv3ts3KFLEKj5t2AqzBkcBM56gCEA2cGpxcmI9Cj0KRK2Ijat4oWC+1SKKcyKQpk3LFj6zLHO0Cb
2wi6lltt9axTMAdwQUmJ+pq7uvUGBHLsVCPRWcgdft90FUXp4i89G9VD4jn5oWvNOlCbVLnTK7l1
nC6UiaiFY5lgWFReKULA4jifd2BPY4FMMHeGipAnqnJIBeP3mdaP6Oz9M2OFbE7x0U6bL2JIkO43
HgngkGLzfKWrvo9a+c1B+Dqz8xdHRXctk2+69KaNQ3/lZUB5CHAD+FiQm2sWZg81KkTvkDvbxmsR
8W7vkMpyS0n6yijIpjAPlDi9hRp5PhUpkHe1UEJ6JJM77CSC10HqptrGt1zZeAvPmOvZXZjGnKvz
YZCChLMekzY3+NASxnn5wU679C6fR3GiH+w8ekpSfUR8VRzUBkNG3W7UIG/jX7dPwOWJWxqVJH0O
dyOdkdXhHoRsJ0fUFP0ivXxMsQK9q/EPDRbtyx91bTh3/3/jLb/n3QWmSj1s0FEVR2dKJt9MQHKN
cxoe6giRvEpv6g2m+2/i+PnJWqyfUbFfVGAobayuFN1j09BQMY+woqKPlRHNFhoFKSRo4XaGs8NO
apDPbdVXb+A0YmrZrVW+xaI1up1RCowFa80pcPFAT6YnICuMhy5q3cmfwVS2foXWtnuIcPSq9vPU
Ohg5GVau7pDx0j6KiuOyyzAITfZeVib6o9tMdU2BVSbhLpKN2vqtHI0f0rPKbtfmvwWtwCL/jQfz
8AOCc/4NAeyOgBc8BRqPZtL0PvZG86mJTL0+Ju1Myb1QBzfbI0aLXq6mKPNxGjP1I1xLFXGurO5c
hHdEmt8Jq6y9fcxUPfZxl0kfc6GcLEWx5p2WmVbl22h59VgLhWXmu5ZRQVnLRzv1R6pTr2PqyPgw
TfHX1FLa6qDirZztHaGo3ybRm6+jG+Mlh6TimOGHN4+uTyt/cPpWO2bIsqFh6M02aKA+H5/49clj
3+SNuU+nIhX7VKrGFtr2CnaQkHXBnNqUNF3O2/lm05UsAZfneCgY6KfUkIayU8zGS3ZdaSR7c0JR
Ky0npMZdTJu0NsWvzdQrDn0c49op0FpEMB2tMVSEEH3YQqP9LnCvtiZgC/piziIcQ/Xl/OcleCt1
ce16x9bBGbQO1T3oxnJnFJZfRo62Jw7+CL/RpGE2IKlPv86qJF+Ajd300caVU4j2oXKKT+zMwx8f
U0jNdJOQ11jSzVXU41TIQwneoqPTRY/DbDgT5lU4SOJ99lVTOL63h7t4/ohVKXKhL4fhNMWh1fMX
dnUSRfUcB2aIHC07Cm+6KOmfXJNC4JiEYCdEe4hT7ftYzd1G0HERUy2D84n0WehbX6Dm8DI2ZB+1
cQCnHwtSI/yAQu4XLcUGtpLVL8vsP9z+2qsD0vYlVEYojI7s+brHyuzWQ9XzkGEoFmRp0WEaDHXF
m6izmjVeXNLt/rjgAqif5iCvPJNMhL66BwsFblzU85WqtIlghszbF2La2tMXz8kyCjEMb4kBAG1d
q/fwrUXymU+rQ8S+Q0ulbKtk0SFqJ3kYRJpuFHiWqTo7Qst4FKooWtM50dak12LUHS2L6iWPc57r
EtYvRSX3SdjItdP4dfa9XllL22Kra3MRJqwGXl0tdR82yMuS8GBvre7yOeyPom+3kL9XppOXmbAb
7D7grzXGbrTNttfjCcBCWchAmVPn2M1jfLDVaXxK0RHemM7LsASyMpHgUnFecAlrGBhq3YqeiDoK
RKXrd7bMjI9VOBr3yPiKoHXj6tRNMgum3sIiKsSPXsRGtEsQE3+7fUauzC/GCCZxL4wN+tqrMKzC
qwGzrDAiIJ5+FpYRPseWpp5uD6Jf2T5no6wOBaJFVqO4MIZF1MQ72DDJXlfaf6jSwM7h+djRhzl5
9XhMQhoSlPj8qZzQfqejufNEso86tznQSzP9IVUPwl4oVFN0mGI6DjEv+qiqr0ObfOhymiYAHpFR
dhqsfc0Hiir2oe26dmMFr+0YoAdLLxGkB2fw/G6pZdULR0+jAHExczeQwhxSW/0MLK33kbLcIuVd
psdsGPRVbFhrlDe0dT98dHIlmTsnDHDw+9uJM91PJtP4kEI593NhfbSMKT2AGYseuYA7KkciO6K2
pzz0hvXHGN/ltyD+tiAhuOKsVZO3MNyuhOkfBh7+G3g3DiEqQS2OGPpA+SOzMZ/O0Me+vYeubKGl
A4DmwAJeg11zPuFkjGGudWzUuO1eizDR37xQ5p80MAJvWmTW+0JSHN5llSO2du+Vd4ShKblwTukQ
WavdS/Fn1qY4jgLMoB5CbY52qcCKOx0y+tgOJcQujSGnj99GR3JPidfMwXvArn9Sz/i7Rrk0HWo8
KvL+lx2ltHMzwj2l/0HX4y5EVdFvG/kEhSJB8Kn+4Vhle5B50R3CStnfnsMrhx0CMNnvgjNc+p/n
cyhliZCsxxyOhd4dPQcPA09DqOFfjELyyDoBqkCf73wUipxxDLsgDAbSSDx7dR1+4eRuHMCriwLm
jZYQBAqOxfkoMk1TGoioHwGGmffIEah+lGbaCYG/jst7ySSooG1shasTCG9jUZkA/7LurKUqXsq9
Y4RBa3o/607TDtii5xs7/bJKQCDNKQf/QlF46RWef1rZCDNxgRyg9JBUL2a9qLRrs3oIi0ge0W/H
AhhpjwPwP+WzUtX4JDSZegC7GX8CnDbsh340qXhjz9fPnenTDdSIYRtnfkiqIsMYRvK/SrYpUnd1
dsCXIFhAFftClxGHiFh0isqSSCzZbR2JI7uPfv2L3UXddamTLzfv6jBWaSkaF9fwQLXbLjCS3DrY
TVH5fz4KUTKMC0o2lOJWoxhOlw70tFjoGYGKYnKavVyigtujXCZOrPQClVnEfqBMriPUXKbY2Dod
N2moJl/qYcZNVqW7ZM8xEjzUaHzwYVAnBlDNczW+ouPigBAASpmChL8bRiTUcYMAzVIU9d3Gj1ue
sFXMR9FeZZSFW0N/9Xwb6iGN+hD2+ZG3RP4ATWag1J7NezWfayyz2oREmrcFkoGJsGsG1VDaxySp
2q1ZWga6+CHQXxaJJhqZ6yr0PJdxIdNOOU556b3g4ftYh4qL+1BuHq3EyF+KCgvyyBO/aErlv4SJ
LXk89+NrZZXa6+1ZubLHkfMjsqdjsghOLnHBu7pK6LVD07qlgvfmVPsIbGm7SECt+dNRljYq0TYQ
qkX0cfXYtaUGw2JG+cnO9HGndgk+nlm6JahxeYUyCvO53KCcpzWz0MTmKy20WRwB/Ok480zT4qqN
GZYej3c6+JK9WujjxsmixHexnAxL64I3lb4CejbnU9jGk9FYYyeOmURMKsZs2Mirn/SCXPWgmukQ
VOCSPczOysbYy7zNPlrCGftdk1ujthvUmUe4ctSPAO2mV3BiCo+w+mInnvcp7M30L7w6XPOAUQFZ
gzHr+VsUGfrP2rDxV60cOdn7uY/Vv2SGo71fm+6kUEXqcvM0NiPqzB4N22wvRKrj7mTMyRtK8hkW
4jRYsabKIxHuHAPMoN9qiTf6sVWGwhe9pXh7V9EbXNvtLHzqpy5+bHIpvo+DgqLx6FU/4lBO2S5N
IDLudLCyr72szM/aMOa/ik4v/pNUYR0jb6laA21Jq2c7ezF5AS5dqdl5zzECR7bfFipDCcrcI7vc
HonAnKECsmJDeJ/7NPqZuDUnoEzb+IcyeFq+Q34AaWq9lF9sfNpPBuSPL1o5VzhXGOyBIIn0AheI
ToIQAtf6czQ1+WLHBY6LMHKau0kznddco88L6khXHrXGjMXBALxzF0mDHrWuqNlfGCgNX4vKbF8z
U5t3mK21ry7do31k5Y+pzBUE1fBzKAAMVRRcikG82X1tPXC7OG8ZtdHXOknEIadc1PpN4U04GaqD
d9cpSYw0P3Joio89TaX+p3LSzt2ZgxfHe3Iiq0FOMyVVQK9NaXe5IrzhCM87/Esr5r72pabJ56SP
0ilorEox9/8nw5tkxD4LHEnsRHCxK9N7VVIc7nq1sD5nqJTkO9Q3xYex9rqPIfgrnNjdFPS0lmOk
vSPhDj+7ma3gKJXnX26f/uV0n9931Kggj9MOQxzmgj4QNp4zijQRxxAPrb2IEGiQpaYHTmt//vOR
QO4sDFQ0MMjsz48ikUWtN2FOdRyxkYeqjX51Mq2fVa+NN0LPa98EQExX8VKlx7UOCsskDKN+jBiJ
1OBYh3nzMFfC2rdS+Xb7my6R8MBrUSZD8Ya7k+7sKnxK3cp1FTbosQpbZJqMOX9THDr93A3GHQ/J
hElcS6cfgLEfhT08Sdz3tm65ZZDVGvIj+AEqMTCtntUlN1QGULpBeMc8xFgvG+18Z43eeCzN4rM+
yQeI0tj5CHfAibr9USQuxQ3plQ+N0v0Ten8lyvDQdeJ77NoPdmTYv2Q1h3dtYlQbr/yVdaGQBLeQ
TFblSl5N1lg7s6mW7LVOafsAM6K/szaXB/jRYnd7Xa68NiYUTWBaMENova0yZhdDvRTTeHEUll36
fW7R7pOO41PIVlGCyAysrkCC/Pm+o/mzqFUtelrg1c53eChibJ3kUpp2QvVb32kTZljJcMc/a/+L
qYTlRP2Ig4vk8+owOVpnelHBUF4aqTsZp9EOwFCNnmQ3b3zV1T1OVMr+xgceUPcq+/EsbMbQ8vCO
fTMAkylF7hw8xWoP7ax7hwyYxWng8T0oltb7tVsVJ4yQtp7yZe7WexwJHXI8tG8xq13NLU5/4USl
wjvOiZYdKRrSII9G94j7meGjidu81SPZSWYVW6t6dWTaKsg9caGwd89X1cLDLFEyyuYYUvaHAv+g
nRnV7r3SI62axkP4eSqT5oBHrb6xyJfxH0A6B+qJRR+Pft5qZDdETqUJ4eBKUO44PVQa/Q1vS23q
2qnUCL5ZXIfdtEYJDzVtmhiTvmOhiNhvE1v8gO31CLrO2WiIX/0eshAQMxRVLgSqTYKgOkt172jG
dv1M17Bk58ZbYKNlVi52Cth7i0cGa/G1sKkFYsIj4GCUAimnvjHao6GN2ZOKTc9TQeV14665dvvq
i245yBxqcxcsdJzFRlBG3lEpovrFmxC9CasOY96yz7lleh3jSwNTitaIXopm2OrzX7vquE3JE9gr
urVGGcT4wUVqzvDCcIaTE43eBz1xlJ3UkWWh3wUZTI3Hr7fv12tn4t2ga4mpodIESDcGbelK/mxt
kTxg6hkf4eHleKji4Fcajekrjv12e+CrX0slFFwm1CCy8vPD2NlYDIJLYnHpnyEa0pS+a2TZndrV
Db5JUfkJCa6ft8e8UlGmBKMD1V16SWQSq3MobSsRSDlxQrToR5mRv5CeR3/3pq3spTH1R4RSZpzG
ClM/OklY3Ddo9u5C5f9ydh5NciNpmv4rY30ezECLtek+ABHISE0mi2SRFxibxYJWDo1fv4/n9Kwx
kLGBYV3KipZkOuBw8YlXdFhX9xZnNJ7eYBqVheaJ89lSRPuus3r7SV8RKChZIiFkXfvUmh74H/rD
Ie17vIcprgHLRFsVObiKf2oM30VVxi/X3+7i8kVOHL1bVi/Q5/MZNbO5TuqJGbUqJe98FbzV/dB5
BPI4JXxPC3RUczxi71UnNnzNi8Se3MqF84fqLpeLScGVMtTmZMc82yHb4nrpa9E/qmpaPKazOzwK
xyyD1ajqR9Uaywe3dzy/Q7reb5N2eqeQxx0qLVcPdu5glDrM7mlCWsxfhjE6Flg50YRusXFWQVT2
qzvd68qq+hi0YggYixMqW+hIrqX9mBYaJol9r3603HH2u6ZzDh4if0c17pKDqoNGmXmWwF517R6J
QVTTNIPWMiZWdLiPg0ETxUThiwaqmfTtjVuu1aOJ6v/vmhbnt9e/1oUjFOVD5H6BPVD42gbR6lC0
iipYU1Zfjo+NO3pHNU2MnSPtwvaWUu90qFC8pp+5WRNJaaWR7rYElJbiHONyRuy00bJDLDpKRUte
HPSyx0WYyyS8/n6vsfnm9Ja4FXQ/Ob1JTOQE/FTzqFNtnEaL2xZMbnnbJEY73kNU14fAtWc1QoWz
Wb4WVqbdNjEbQk9ydNmK2TnCBJuXANyH+aVKxfChx3bdDJB8Uh9cNanxUzO6DgnmVEtvk9WZfpnR
JFkWksnEuSRt6jYnU77krlIocs7wuz4pMX6jjo6fp0ja+rDq5nCwLQO5ORKKUPGGPRDhpV1kgOjl
vpNVvi0WNQbrMS+iJkgrgdguemT6fdMVJ0uLdo7gS0sQwBalIg4gwLzG+RdKO9dBBo8X1dIxDlMX
Db1YjdWdJfiWssZ8ErzLAMgCOrxVm57TMi27VRDhiWlKQ61LXZxopw4BvplQDVPLMRs/dELE7zvP
Wu+mqEiLU6oUKe0PsJ3kQPXS534/e+mH64v0Ffm6XaQUzMBWUVGisCRvqZ8XqecoWeQUXjj19qFV
vK9zBtJQHcpjFVunps7vx7p48iJqJLH5Uk7qP/NxfWyW8i4WDTZd03Fq0sBSqw8jhfGmN4LcmU+K
Vh91pIwVD1p9zIIZDKwzB0/4OtIyO/N74SKl6CdhA5A1qcdtEoi0sIccioMbkiCBdB3Ap5TNIJ1g
rQfN6/uDI4GhO/Mml8Z23mjsg1cgVyaQ35wrxaLmw7rabrg4Q/dblGbWswdsoqLoPee8btt7Ptm7
+CfEdf13ENeT8LvB+6YISlJ+O6bL8wLZ/HsEtlEczHl+zKjOl35ipdkXXdEQuFxQSv1c5BYG36JG
QzVYokj/PY8ybY/Ne+HiZAZpnaCqCNRpmxfMAxr2SbW4Ye99K4pyvUf6trytGhBl7ohSs1Bz209a
kR+NGObD9am80KOV2kwWcB0QtRCKN7dmEWmR08AnCTP6wb6Ttfda1N0omfgNl3la31oVKkPxofK0
l8RW/jShyuhptyfFe3EVObSOyI9er+/zjaAhhxzngNHCNfaetCmR9fuV+7JK46MXtb3vRD+uv/il
0we0PemQjAKBM52POA0FWk/kxWGjTWgQla4T1AlH0PVRXpEz25XKCYcHA/RimMzbHZ6qKLkMXG99
vHyFtOuGuDpDTAEgftDzMvWbnGZ4Q0Plds4rcQJxPASellgf3WiGvJo65o2txe3Nil1zmKXVdKKV
nTwsKDbeI0ZohNgNZ6fZToonVN1/vWEpRdUlJkiCTPAWOp+lDpfNqmsMN2xHPb+nxaeHqj7hMx3r
4sZbM+UxVpR550i5+GmIkWE8wzAD4XI+KPXwFWWW1Q2pzGRUMFsbsGVr7UQIl7YdhUrYUrQryfL0
81HsVTTCiCY3LDS3DmEt2ZRFJy/EBzv7aFlp94ANm3dfVqP7QRRtsTP8pWoIRRApMIMygSQPn48f
ibH1CoXxc9yOjxbhGLFknt7WICOCPkq8D06RTkQB0+qrTk713B70nYe4ONMS9gWSj9txC61TmhTo
1Uj1w01MzV8ixzz1SG4crm+C66N46marWeAVZyrnbqgYonsYugrFAE/p/8q7gJfTAJgB28cl8+wu
pWqzUGDpWKragNXAoDmH2EXE5S+8C1gW9I4IaYGynY9SWDnO5sPI2kyTmAPZ/oDx+B4A/NLSBIQH
XxCek9RAPx8EC+oeyWBOwzmp9OfCXdOn1SMQUxY3OxmFg2bI3CH80Nb60QNttvOOl/JUel08Af5M
cEu3LP/IMfLaRG2ZrZE46ExlYoXnnQ+YG7Su+7W3vex308jn2sdUScXtW7WUnHZu3Jp3ZJy552Pd
08S47FTRn8NIzc33lHp0DwCNHHodlYXyqLbwHnFba6jtCQ+mr53hChrkrdM8r/jExYEx8F9fyVvZ
SXG88oXjM34xvKL7ev2jXkpTiLXpGxODgezf3IGgMpJmbAtimBp6OBB3i+iBWwGK5nTKyKmPvTFY
waw6y4frI1+69yRJmI4iZxAMi/Mvnet6a9NQ5xZa4+SdwA7i0Nr575oQH9zBfUkc/Eevj2jzG7cX
0s8jbhawWbgAXFTuIbSUD7RRvheOvp5gfgXrtCo7e/JS8I33Bhgw6b1JKrZZya0Y0iEfuGWLCWvm
UtRz6zfoeh/bDq2KhMjjYe1Qn60W5VNi997dhDrlYTbcPBjc4Q/Q9b9sEAi5nGtdsvtASoAnPp9x
4SnuoNAECWNU305VZY53/4us48J3PRtl897rmIg4lgfrgijBDWriZogqoE1Xseve5fGSPivqX8in
0GBzQTBR1CLtNs7fjLU7KZ48Zo16nUgE1iWwZXHj+vp5K+DFBKKjg82KvDiZxPNhbHwJtRqoIsUl
fXxvDV5CvFK2hznRkmMXa+4nkfVLuHSROHTmYtzVRmV+o/84PmOIXdwluaIE6wDs4vqDXTg0SQQk
KpTsWaWoeP5cqMWa/VijUJOstvA5JDvpOUmmNKhWUOYlzTP8fMPRMj67qhg/Xh/9rYiMh6STnBMk
EmDkby0rShKRlWZGFJIyjiLwsnh6TCJrbIIU/gYSffgbHnK3i1+0VmqnSFJ/4qeK4tyvfWvh9Ahm
2HcrEpSDQtf4iBlTkYRZnRZyL7C7/NwtzJ3HvnDyQaYlN5akUICRm/PHmXVLySZZcfL06XEZhvKu
Vdrhk1ckyIuM6KU4FL5CtYvsHe7NhaCAdgS9YqjqQEa2vdVc1SicDYgiUDsa/tCyeQiycXV32PcX
RnmFQLLTHal8a50vCi8rstFeXSfUFrxafc9tjM63zKbcOVXf7nfopgAtJU+PU25bTlYLRxh1Nzph
1HnFQVXy5CXJRBZY5uzczKQ9fulF+cv1NXdhUNlsAV0EFEaCYs5fjuXYNLmGdYkZ6V3rr663vKs9
7XNk6+Khbtbqu3DmPc/5C0c6ZUNImLJgga7Yts2Dp1FK/SlxQsSz4zsKrt3LYlFbcGPNQFuVemmr
NdGT8MCczLPtPSEf0oS1TROzc+lem07z6wkDZTK2PrVMCXXdYoKSwY1itzPssPCi4mTk7XCDw217
vD7db29ORoHnih4fuC5odufT3RRmkuJdZoc43hUnQTxxQEnkgKLeTJJS74nI7g23Wbqd4XU9q8oO
YQHZQac24uiNIHhVZ4gOejr+epTO9ifZo6MmHbFfv/tPtai0UISyKosdzkYjbuaeHmzRKNNObPn2
wGEUGaBzRmP2uO0yic42sHTo7NCO9PxgRN38fjRiAwiewniqrT84IA6CNZ33yIVyvs4DHwqNYLG5
9SkK0/A+/3xF3HhlsTQ29u25EixFhxyeWbS3ae6Me62It0PxesA5mFCIQ9vKZlMgj0MAaYVpPem3
MPKiW3XO22zn0LnwRlIACJsMuvfEdJtQhppBGUO6ssIiUeL7PM300wiMKKxbp945rS8MBauWRo1E
MsLC2lyu5pAgNlEl8LpTpUY6b20DnEe8Q1Ove6Wgi0NJYTvpVQY8a/Odki5JOzF5ZlhZaR0qExK4
8aRPNxo8wp3FeOEAxRPMVnG9kICALRybRprok9U0Q1yw4dnmEeKPSWw9qWuaf9aEpt5Qslt3vtqF
zgTTyC4wYVRDgtpS5lWNpAl3agMdW5LgdkLabm7cQ1Q45t1Y5AIdzNF8mWL9e+YZ6YfcAEaIF0wa
zqvn3SS5pd2taIkc7MLsw9jNi7DphOr3iBk9ONH06fqpd2GOXotkxMu4xyF0dr5tyEgiksCVXkNp
uhx2nA1hYIJEO4kySk7XB7tw5pF30n5mbiROWq6Nn84genSei/yTGeKKbtwTelg3yqKM6BxigLIo
5fTLqH/CLOA9ZLtIc4KwPB9vKpqJLQwiN1qBbQoNlnPplunOW11Y0a9sJQydpSzFdvM42Zi1TZEy
ir2YL7ZXLMe4WHvk/jnOr0+gfODNIUciC0Gd5hEQ8C1MFUfyojIyh6rgIrTnyOtiRAnSvVD7Atgf
8SxOcUS4aWbT0j6ft7Z0ZgvJVj3ErFi5Uzw3eunyuKErhY5J7qemUh/dtplvcR+bf5S1WMJqNudb
gT7EMy0a696zaYdaaVuviO4UBfoUWo73Spr4g5OsXQAo0n5nFckS/uoE0RymnClrvmw+Z3OQ9UZb
93bj6mFuUWQvmui764r4rwwipVwQAzVkRHg+PVq7lgMiynqIn/cIRK7uvtpxW/12/VXebhZskknz
0JaiSETf/XwUs4zzDDECSsso7Pn0YZJg7XvSBGAUqESnu/y/t3f3+YD6+YDKBMk7m20HsQulv1sK
UVO7TMofU52nd8lDAtdPG8aA9MxB6mUgE0vnJEQWavpS4nQFG9zxXrqubo9OSo2THLK66RoE9q7P
y9vtxmOCQ5flYxoq24afka4toD3HCZc0b4N2IBBsJnXwwQIYOx/6AiWSsdAOoIjLecVVcj4l+BZ5
YLiw305jpBChnomDVtdaoLTZHEZVQ6Uc+e5btam7A0pNy2HMTSWwq7baOWPebnweBHMDWcklodtS
+0yPDA3GhxPiSDaepghteWPx9opHF4rWDAOTgHYAhJk3GKW4Wosuon1N1yGG7g9Z6RRHyeC3bkt2
ZTWovyxINha4kN03oKFRiNS0ne976VWlq6bsN4Kj2+Ky6iwh7aHnHyaxY+K5mtSBoQ7mL5+kBPoS
ZAx8gdRi22JUG1erpSFTmPaTc4iWaTlllVMdr6/VS1uKpjQhnBwJBtX5+lEHMcOi0SWlzQEE6Grz
SVudH1PikHTrGoynKS/vdGKAndDn0iaRMueyxCu1e+SD/XTTIinbR0VrMolr49z3nRUdu6jAKlyr
9oa6dE5xOhF6AzFFnGRTl8JTwVCahe81DXN1GDM6WpqWZrgq91zqlvnricxrikaLCAStJOCcv5qG
0nWnzJMT2vpS3+pDWvjFmLg7ocPFt+J8l7teHsCbtxq1RQL3ZyoLleMGdE0a0vC0OqXl9NGY2+Ld
9YXyShE7v9l5K9mIo1RD+Ljd4Cl1vwR8IDsPUNOxrto5iLxBB4O8RKEeG/Htaoy0kKhEAF5N5zsd
b0hIH01xKmf0eAkU+4Om9uatmhmoRpRjceiV9A+YiPojnTwNyK9Vn7Rea+76fPyyFtArPA1swhiV
w3NVOcYR0kPsowUSHzSk2A+9Bg4lzqIKpP+a3Fx/4UvzSxWN4ExSfdRtX9poB6NZVioqiij0sCjy
KKTswHhwAmg/GtoeplR+sO0Ec6xJb036AEj9ny+bnAagGiWuHS59XaGzP3iBwzweEjw1gjg2Gr+D
HnNCc9c+TcRfIcwTjAEmkTyn5uSe2mE0fCVel9BaMdQpBnMKFhUmydiVmo+W/vg4YPrzEHM/0jdx
uzsvcueTa4/TYVgl2HOKl1tn9UQABEytfQ814VMjIvyRcfYwOlRr7dr1GcW16xnbrcy60Rcju69n
tAX+vdFEH6dCOGFeQqBslLW7KzLuvZUm4+frH+fSsfXzXG0Wf6O1CWuMBlHn6a0v+tL4ZPWW9txG
mRG0KNLfIC9nBR6gqeD6yBcOf/BcCMl5pLwUEeSy+encmuPaMzsn5VgerfZhmNFW14quO10f5cLp
CDqOKx09U3lGbkIrULJzbsNuDseix/axsJpTatQPszV3O8fI2/QKO66fRtqsurI0kDovYo6ROLYC
Q68mLDEAaSsrkCNHwTJXqIr4K5MId4IYWAapW2cTBT5H33YZt45VzTeV1yj0DLI9PPOlSaQaT3tM
NoCsbaEwaZO4MRsKhbkYUKhRlQq9tEm/6xVrDzN3cShOCwmgAcu7NTpOFJHGllY4BJt5e2g9/QNs
3+zU1aAUrq+MC+0PUp6fhpIL9KcFWJfFAGbXtkPFtpxHz0masIvq/MGEgxXOXtR8Veriz8yde98e
2+QudYn1hko4fluo4n6o7O8FgP+dmOj/81j0P9CJu0Dd6cfKS/uyZF8YlareOBqmmYfFrXX9mNaq
7btwv5ClSKfluSlXU/iR1Xb37mQ23aHFAeNkLzXQM3SO2t/zXp33iqcXUkaq77LJCTwYL6mtaBAC
V3z8kU9kJjbSE0nY1PP96jlfNW99ThRQVapGAmPCfEuyd8Ywn0Y9eZwk4nnI03dLo9zaWvWptvpg
MdSnzlGCaUWA9vrnfXu8EO1RuOPigQ2DONj51+1oP/Z6ba0hgvrRLSpvQ6CiA7iziN7ebXIUMnTp
M0ySKFtZP60hN1KtATGyNbS6pCUbKB6jPHrSxs4OHBWq56++E7cRJWtASPBa3lRwmiFKLYhKejjo
RhtCJiwgsXbKx+ujvIbdm/tTph8w3ImIqDxsXooikbN2BeVxV1EikAHDtNx7Vjwe+7RH+Qs/qrDU
u+YU43ziN2s9nbC3aw/ExcVxmY3pqGAZcMzLJTspRWE+eUO2PtiTDfad6/WY2av2+d+hY2ig4C3s
2htMr9XKmY7gWkwfxtQesvECNI4lS7UffTCJIN7K8C1ru8RObtqh1Nj7vjRd7aOvMx4y1UTbPZr7
QDFG/UbRy/Vd4lWALr2U4kdZWica+7u8+7drk8ehSCWZ7TC9tj4c+O/OS5Z5dphIbEsnSlSM9Ni8
sSKz9LNiRfDXVdKglPqEamH/EGM1Qjwvcp/IfvQnoQ6hgMa6s7zkd33z3SmmACUn7+TCPF/MngKq
pyBYCLskeiAkqj7Yedx+6EfEjBtV/WGnTnMqofyGxopC5fVVd2lOyNJo76HTBVNnc1Hr05hndhbZ
IanictDSecWsKN3zh367X+GroQRKvYhoFFXG81cctGjqKH7TaKtx57WiYXqoluKjCU/jmPXeryOZ
GA6XOPCYDvnZFqIgqRpDKhw7HJLIOUazkR5aHSXt61N3oZHHMHhWmNSiyTy3ol9llxiaMtFgqvJ8
8JFRKgJK7p9XvfUOC///dVqQ3BDCujPiGt1p99FVrEMyzJ+uP8jb2cViHplJpJBgqCHsej67Qu80
Oy4mPZyX4gvJqh5YCgTo2CtcIGlVv7Ne38YKDAdnjO9J2R+FtfPhWmvEGdmu9NBcFWXwKSAN/liU
yb1u1+YvN4LOx9ouT+5UVB9zCoGROj/Y9viHoyOn+Rfmz6WKQFRMMLkVFynqKLeEDTJzWeCouoOn
Ho2lqY+O6MlJnWWvMnJpAi3I13ISAe6bMqT96fbCkneRgGEtnJ2m92v06p4JI6tjZ2nz8fqrXRqK
Ap5KgYSaNt2H86EqtURRAm0v4AmVehxSIGRq72K95kT5zlCXVqEtX4tDBKrktv2Jri8EclwhSDVN
89mom+YOmd/mGAMDvI+aqt1ZhnJVnx+b3MUURWCoSHLmFuPHcb3kSVrzaqtKSXCirHdMsX4l4+vL
Y6S25UGBlXiYC29vB7w9NBlap0cAE5f4Y+tDCeA81bu40EKM7sVNjYOJX2FwszOhl0dhPyNzhPre
tuyz9srSam6q4earmUE/UGFC+2DP3+zSCqEHSiqI7BDkts0KaQbRIF/KZ5OuALC8lhXrzgYTGbMV
Oy90aYUAyuHmJXECsbLZzEhpazDLWi1Us67ws3i2DyIZ9ENM5u/3kIh3UsML8QfwYA1bNWS8LCSn
5Lv/tNEkSm+dFGSuC61P3ykugkGmGlt+jifDsWQBJb6BnvjB9iL9pLbqemvqbRuIyumCaGqqnRX7
9v15HHIfZGSkqNu2dRJ1pKk0tdWQSpJ9XGp3AMWXY+oGbfQI3erbr+798+E210Kl1trIEYTvYedC
gVLbNJy4L0NYxr9dH+ntSiXeZ+NLxRjisu2B1qGkUJYVI0m9jxuvjaZjoVXtjvXM25VKK5Gbh3or
GSTMtPOv6XYVEru1tyI211W3hORxWAH/vKX0ttdifkXInx8uINGwL0A/FlgQLajzsbyqLWOyTTUc
hi4ygkmdo69rpVvGoZ1Q/vFHpYvyw1REK1EZrur3GUDTJoxFnQx3/JUpPtadnig3SpQ3I8KEini/
zK7xZTQzow3W2lkPCZ59T20yDRUGKitY4N7uBSq1Vep2L7oyfLeysfmIV1im+VEzrJ+zNRKT34sB
SmQyKjodimwqiufEncgDSi1rNfR/FaYlF0BfZ6f+qBaTBt/NmMyvVjdwBs+y33L41c9vk88DRaFu
IJnrmyMEVyd6pvaohnNX9jdiTlVy1CT5cn2UC7JZnLmynknHgqLIVv0gITiFioaGfDQr9H3TKXmq
qlUgoIcqQvZgNYuSwXOorOyAlVkLxdQd+3deNhjUXCNjeUgVa7rPh6h/7tc8ghkIzmovMZVn2PnC
Yd1Q8pKNFeyetuCLFdJTIRqtp6I8oy1vN0lA/8NFc3hy1/kw16ay+paiu+pNOxbYdUaRB6S3K2xr
og4ymf3BAxd6T0kk+mZ1Ii2lOVZf3DZ2ZJQnx+uJEbK+NcA2pN3R6hxkQo22Sb/RKB69mzi1GCBB
RHb1OwPnSChZLsTMGuxV5ZPMVJoPBKFpA7Oro5PRUwWE+azrT9B81ofU6ZwX1ZxxIFPbvuoOkYNj
mI9aWVIFqE0OR01HrCTQIsub/axWR9hdo949LFlTBBl8VZjCZV5966wKc9dOVbQvKQHKY1rjuHJa
yoXqDQrz+tFF+70GMgJSPYgy9Ij9LhHmfChcaxgfDK/syLiMBL2UhHYklWDK8tcX1NsAAiQOARio
BRBN5hbaOKl5qs9VvoTGbFf3ktN6MKakfBK9AqCl9BLI4F31bOfznvDs2/OSkcFnUEEkcXjDtMAt
lTawR2teWOp40oGlHgy3GnfW4oVRyBoN3FW4+RxUK87PMIJMU5kyiiT9kE1Iya5YH5iz/csAUUwr
5N6X7EsCv82prFmtgzBfv4Zx3af3NhixILVL9y+8y8+jbEKHvIUqbgixQi5qh0PZLnXoGfC5rq+I
tzcM7wLog1iBCUNB4nzGJjefFJSvmLG8av1apIZv5tUaxJxwO8njq+Xg5qAASAdWkDPTIG/b1K3b
Qhhju+jgOsyB4kIyl8VnQVYl7gpFXzkRlKJ96GY1ru6VXMCaTowJn5lYXWrFzwzFtY/9avbfmiYZ
HzzXTKIbM1rajx517yQQjQL3rYEUiJZX6ym+J9YB07660p/6CM7sYWy1bK+KfGFHsdpkJUEaL4B3
O5+/PMcgaqE6Gi5u7t4tUx/TxukksVbVq6ByO+WolAsV+SRxfvkOkqg6BgZjRRCzJWIV1ZThiJPx
6WJTPRQZ9HhKyOpfGUUiBiXYzSVVPH/BGFyvky7uEpIIUWe1yumgGNFeevE2TpTEAPK1/0GmnI8i
VFFCYjShACxG8mm1xv4GnGJxUyMAFJQewnPXl/0FjiUVPho1sooBXnAbmE6rXYiBXmxYgny+L3p9
rAMtXT/HRoTwNpvbnxuiYW/RrE+wpbx3uMg3Nw5YSd9wx+pFVGt3q9bxiBUY3g3KqCL/ltZgmia9
PZmiJQJvsj/MXk0+Qh+qdo6gt/MlTx9OUyogwBa2nWS7a5xBbc05FKY2hZOo8odkSe0PkTXrGPsO
9k5gfQG0IjtbcA4RpkT5wdycEwQ3Y4Syy4zmkweCO0vjuzTportZVz/as5GFiJRAIEHz8ETOUQZa
bQ6PaWN8vP7dLj0HDRsZdMtOPVXN84XSLlFmq3M/AVitmt+BbRWQg+j+vaubWPypKBRlAAlMZXU0
2ml5X2mOcPCDc75V5lTuSVW8PTzJ7aTWG2Gg5EJuQua5SC2WxquaNz1FQzjDg4XQ3KFcCv2XbwPg
QpQ0uLUlotza3DlOlmAaVTDUOE7x13FRhkMHfGcn37g0vVSvqQcRG0hu+WZ68cHy7NEuppAC92+I
6kRBMdKtXVYEY+biYe2tu9mZzEDRx1urz/5JuWEPCHchhSVVJKkirSK2BhR9/on1xXLGYklY1jka
ShYrCY9FPX4uTKP1qe3VNAE8I5yroQz6aenuogwvhzqN+6BMR3PnpJAL+/zS4mmoWNHdoftCWn3+
NHlD6WNUrDEsU9t4abpmPUxDHe+wCS+sJDTeUVOTPU+q9ZtrRGtd6BEdoyit3iLEH3cf+tUeMl9V
jG7njd50XSRlURbbpCQpqeu2ljNNUMKJp1vobGWL16hXpp+Lxlj+tPU0IWKOxVr7NhLKAyFrM6CW
j/+MXpaDeYT7nJHLtXVuAtyL19IfYmP6JKpRU+5wE8wESglFRQQLk+V97ar1i4PCzx/FWGPvVGGI
m40qSwbnL3svWdpexfK1qMFxPMl2B+Dc8y+lNpViohuGiQ1gsyNZp/tlRpr5+1AZ2PD1ifu+iKzi
q6vk8a1ZT86j2SiNj4wzzaMUmevGHMW9KB198bNc9XgpzTkBvwUhncApv36QbZeVfFjKoFRogBtJ
wMD5w4qmUexoHtpwMisnSNbVIWqZ1p3obntNMAprCRETitbIR22b9pEjpEBA1oaAxmCJDuQ4RdLU
fpQuXyuAJNff6Q2fTQ5HfRdiGRh8iYI7fymCMbdPJKoJ+eLvVmz34doSmmia0twZYi5O7mp1YCpb
4705J+ZJVTE19cpMOXVW+89MTNymetwdvRqeRzeXzn05q7feoCx759yF6dfpKktMLzre9P/Pn7QA
pZyMRKNhndjJk7O06YNRJN57vbfFrabUNId6IxIYUYj6BTrm8pI5tSz6L0BUMjNr9GDtauP96pl7
quiXHo0DmHoZ2QVlmM2BUy3YoVtN2YYzLu2w+IwkzOt4z9bhwmYh/GEUeAXUl7YFDKdVcYSJGnyo
F1E8oc7ePWIzNQZDWlmPTVTZj8jQ5scEXd2dHPQNHpRVgpMALkrgzQGDb5lXUakjvofVSVhY5afS
rj0/NlR0WESuDh9mHMKeog7+q9lFX5rcRpw5n6ed7789btGRpGavuhTSoRRRYTn//Hg4W/rkGGM4
rriQp8Lu7lpB6QoljT118YtDyUaVVCySwOvzoZBAVdLeRWZtzd0fXb4Yt0udfrbLZo8H8WZe5UvZ
JAMkV2QESMOej4RUeF02TjmGbYQPqZrgyuPkufHBXkR8bHOUWmZU8w7RVIjfcrVaj6bxy1wCnoGk
WEZmHqG8sb1a7JjZ1kZvCFcX0IWRlj2XRb93eF6YU5l6uybVVxWf5M2cZtbqwZuMBpiuVQ6OsosC
MqThviT5P1w/0y4NBScLp2fgSOA7NpOadKDxnNoegJ4UnGRmXNzV9dLezdOeFt52R8qpAxLKvqBY
Dkl6syZXy5inJKbfnjhqFcQKbZbBtfKTwDXbN1aje8G8tw8BCe2ZZL7xDZNDoydFpZmrgrbZ5iXx
azPE1IghjNNlwDPM0HyrGeDUe7HwtWStKNQmVfuhS2Tyra439gDwbNBEc78kXnOKdJJbtpsVGkaZ
Y29orr+1UZXtJD2XvoU0YJdAGwm1kT//ubdBCyNKwJOG6gQiwUah/kbEzXgEK2ztfPbtIQxigiuA
70DNSqqNbbJeQvllwFu+Db2+UYPFJCAapmjvwnxV/vg5uGQYi7oYdVMJd4OXe/5GFDzBR8S1rKLP
eXKshdd8jQCWr/C2M+2O/npbBXluefGXatGF5lPLzlI0NY0pQgbXNg5Jmy8lKnlGflSLRL+Zpljr
fasdYJI0IxR2v6yLEaIaNfYZeCiuK75SOpUC97ZLP/dWRFaUIfT/rs4oNFNe7y2wVplIu6CwK/cP
fof6wzKH/mNjGnF8yMZurGirwoHzWU0cNJ2ifhqsviesyKwEsKk5K9lRL4VVhl5kId7hVtrw3ho1
rHV1dR41X9HS+r5VVhF2VWkFLV/hoRw6DAPpFcRZkEKra/yS7fDcmyOmHtc39TYsYtoRTJV3v2R2
vj3+vcyczMxqwqIe54Nq5M3N5Pn4MDVa6uyMJc+izScm/KJ8T7IOkMrefGI0Qhag2WUTAnEVh9LT
owMyvjnQGlrUjaNEBzQ/9273V/2v81GhqNl4r8oKEXHfJogYGiieQLtT3rBTgIemZpEfSltI4/Fx
9Z6ttvAGmoJTBtY34scoHAr1u+UkeEmvC7yU1F6ir4jwrNNxsdPlqR3y2rox675LQlNH4TYSkZ3T
mCrW5jijmb/c2p5IXxaIuqOvJLC4j2nbR7pf4e1wjLwErTSD/HwOlMyY8REi+dMPtGnh2DtlH8OK
JmIcQmeK0xyhCE1FfZ71n/uYg83rcXJTY7kV+bx8V81ypLdk17emtLVcVKywGMYcflPY1DjJr6NX
cy9YsEyur5zX/unZxHoEZuwSBPi4Yokgz3ds1fZqqTRdTr2Dz5kpGX3TchjWd+na5CWkkjr3dVUY
FXsoT/pT3zdGT8WsV76uBbJUt+o61j+MYU3Bt1Eq9YeyRKdpSTLH8aN2HF4GoMPPqja2R69bu/5o
apGt3aB4xTyVo5FPsLmlfcNULXX57vrrvcm9OYZYLNIKxgAAyAc4f70kGYw+H0Qa9vhhQ04azWE9
mIbSvosWT3Hwiky9JsiVhHuigDUnDuPceEXQzJDHjrVralSqo/q/Q8b//D7/n/gHJ0uxxHXV/eO/
+PP3ulkA3ib95o//eEy/i7qr/+z/S/6z//fXzv/RP57HH6IfxI9/e/zWdP8WDtUf3/q0rrb/5uxX
MNK/nuTwrf929odjBdBweT/8EMvLD3LS/nU4nln+zf/tD//tx+tv+W1pfvz9b9/rASEmflvMY/3t
Xz+6/ePvf5MC2//586//18+evpX8s2D4JxW7//5F//O3f3zr+r//TXHM/5DuwvIsA3YOMoRvNv14
/ZFr/gcoCulr7iI0ASqAY6BCyDb5v6SdR4/cyJqu/8rg7DmgN4vZMA3LqKRSy53WhpDpZtB7++vv
E3Xn4lQyiSSq76KBbgnoyDCM+Mxr/udfuvHf5IXE/5TS+HMqaf/6Lwiy8q8077958ehpEr5JhQTj
X//vZ13s1H927r+otDxjTdO1//Ov9UPKWw3NELUQ4BYMY62+l7LuuhRXuiFosbg9N4YWHWOhLzvP
9ToykKNInyQp7ogOzxrSVymlU412NgRKBdVhojwBKUkkx1gx9nQk94ZafSGAKUeaQvkQ8It+WR0C
LaEbmgckLtSdJEXe0a+vGiaFQofUWKHeR6a0Gsl1x8zMdL0PylKBPQPz+10+jC1+bJ2ogsHzKuyb
1ZaukNb+OXqNsVPz3dg6CiUI/iKXKdVCVltH1zOUYnM90Z5uU4jC5tYJjfLtW4cUqERqkbhwhlcv
VVuJVgul+oZWKcrjktTxQ5TrCgSRt4OaWVDqLZxDiptST//yctPG3EWGGd/LdhpcblQJlBTeXlF4
Y9kokXMYYep70l78cpTC6KvIdcIu0NXQo2jZOZ9IlvaANVujSBlmjr1kFqwVlXpnjOOsMrugcjvz
cS6nEOnzdo+Gt85JOILsCxRR7gewLmt7JoyiXUm/6IJIL5r7WjM7v6JycE933nnA0s85wLz2jjiW
7unJbc3PxXUKow4q3teCB4lCTFB0XdD3PDWwT6rTSEhyenWJ/u9t9fp2uv6YKS+TTVAG4MdS4b3c
K2dRUaXK9SooQq08IDSG5c8U2wfY2M0bkxeiMK5a1H7YM77otW5ECNZYbaupCmotdx4WvXfu89Ju
3teOVdy/fVYOyTfvgQmZZt3l74pBmEse064i28RsuskPJS6sZ2XR32y0yKxeD7VKWo0a970uzxiq
a4270kytxynK9yZ0fRguR1ndRMOg9BV+TWWQ84GTxJga4Ioo3Slfbh0G5PwI1inJUhdf3URxnsx5
HUXMZYnmO0voIwqEVgx0P4+Pt3doc0L/GWp9Ew2h6EKMRcsgnB33HmItKXWs/3V7kJ35rB9Fuwcj
A/ehDKoEcAIQLtzIR0WjbzR0/u2h1gmVPNwgbaF4EzySWMl75FVmjqxNOIeqWwZJazVB1MFmiFVE
2mM3/8VtmO3s1Oby4TvNvQCe+MrFWETKkgDpLYPMiZWzIoE6qeKkb94k2W2jI0MAhUjXWiqrHhSn
gB1VBMTxX/tpSE+VZ47n2yt3tUmUMQjeKDVQcaDMunotyi7R8ZJUs6BzMaSzIXv+NhDyh6rS4KR0
e6yrZXsZ66U7Ihn/a3Qtr1VYEilmQTXY048wCgefVm9c7gxzVU7iNUeyBICyVO+/BnuX9J5yUXRZ
oLqpeK/YXgz1oUV3PMUfbWmK/oNmi+kJP936nfRk+ZCS23zr+2JJDprilqC4xPLk9Iog4JiSR16A
9lMBPn0HLHt1auXvZNElphmRojUDMITmbcVdnAV91Hvfmy603mt2WQdKZDpHFRG4ncr3xvqTPdLm
k9xkiYq9/EpMBLiKNnKyQNeUr7OKWGhGKvfWUwumGVA/EkUQJNB0WEWN6QJkNFXrLEjDrDk7eT2c
UBTsd5bumponodNARdE7kPSKNac2g2qtKr2SBviaiR9VJoz5aCtGQbpvuqS2bVINhwr+0KFY8unf
hiG8oEbA5zM3ue4Lva0+uVqkvxvn2nmXGyyEXyvDmJLitsuJwkZ5HqtSK1GtHaqPb/0O6C3TaJUN
UGluK7/JV7eVDuAbyTuTQmWGW2/e01FukMnd+bKvYic0bmQbB8Qb8AAys8tRlMhTe5eqSUApK/xz
rmDLl+McnefBjh+boWneheP8lwPv+9Pt6V2jRuXI2FTwpdMQAA13ObJRUd5z7S4JHCGSCUG9xPhk
LbP1o6yaOT7gYu8gE28b08c5UdPyWFdzjVYvajzLu8pFn8QPu9b7ntKo+x4Je54OqYX06p6G/fXn
R25BfAeylZrKlaoqUCJtnKj1BGBxDIDFyXdLFHjQdvl8mBdjr3SztR8UW1UpA0K2sUawZB408EZd
kgA4rHFATxgBbZl6HOwuDgM7rczveC3bQTXbxZfbO3L94dON9mQoRqwOhGBVTRaYZc4tZu/BFNrl
qROdfcA8Lg1uj3JVvFFxNgCgA6cHXIwU6Lzcd2Td7DFusiSok6Yp/ExFPtEe8gn9nMl8cOLGeJhn
TXxZhAgPJe4Q92M9hOZxKLrpHuEW763PtPw9Mqez5F1BV+ry98TovGllZcdBm6sphx9hwCbu947R
xuLSa0aHlFoFz/UaOtEs87T0KAsEvVCmE5CG6qQlICduL+7eKKst1OJwpqjKKOPs5KeU99zXi3RX
+/g6HHgBA1AroR/DBb66msLSrN1+NkUwD/kHt1CNTyKOGuxEBBVbH2Htvj1U9WzChlXs+HNWqvRr
Sr0UZxdc1H2MRFbBv3r6b52P6u9qcuI9x8etlQA/TF2JC5Tu7ep26cpY0bA4FEECW/cuX9zl2cyM
5HR7vbcWwkY3UMq6yZR9NUpaL1qUIKYfxGk+PlhejaS414sTkfuws7Xys7ios3BMKZNrtBQBcHKS
Lo+pGLMWPHInAqorf0+J86GNTWx9OudLVYXnxNV/3p7aNciK6gAlFensjZgf8jarAV1tWJqpEIHS
1WmQ49YU+XEYdceaFP6Dpi1joDR29zglKHosVlTQfDTEM1tpfbv9U65XWZLXQAEBmqb3tyapol2n
IvgUCyLCbPls03M6CqlCYIBn3rkMrm/7y6FWl1O5GJ1IBobSCavPKLOndxbiVsEUe9E7u0e25PbU
9saTz8GrR14z20GtQ8ZT5yI922Vl/I7TdEJvy0YTBUzOznMvg7fLU8SuytgOE2vU9NZK2gmxTuep
pQgMEWp3daqamR87VLpxUBu0J4Wez2F0EEcOw879M0tC7e/bE946ViwxeFzeGmQD1zYDwkiVutU4
x1Gt1x8bUGpfHSrThz4MjceRXT7VTp4F2WymD15Uh6feFV7qV8Nbyw9cx8C7EWp9qU+t6XViKh0v
yhoRTKNGHY/P7tAPfeNHNh3023PeOr/Uv4ByyEIpBbfLTQ6nodGiMhIBjOP0sCDe5qfz7B4yvdpT
Jtk6T2CgoYXgr6pTQLwcqisTtOAyJwpqVYgHQ0zjiQ5neErmWPFnkb3ZGZ1F5D3TQHRwNYH0vhwv
HRrFq2MjCtJFlI9FM2h/q06xhyO+vvsYhZiBKrPO1NZ4z3pKqq7FxihQy3D4VoHDl4A+7aw7gzhM
5GVHnGL2Sr7XL4hkoJD0sowAnNYgkYhaI6FmEQV0kKpPS9mPH4VmjDsXwEY4hKwJ4G5AdlKQ4eV7
eXUDKIo7TZmSRMGSmfnHdEnnXxHXwsOcGOF7faydB6wOxcks9Ir6WFIchsKZnsHg5r5TFot/+6he
U+fZUPrAgDxlGZrK3OWGinrhAklyltrwyg8pEdzXQiwKL2hbI/2eGn+obmE1vjUb9V9lohknNZ/N
O9yjkqdKj6J7o0jF3tu3tRU2gD1eWMg51Fsvf1SuaqMSK3UU0Bk2/gKPNxxyewAmuDN5meysb0eu
JNT3CAYpDqzGmUdjbu1OREHPefhZ6hXevQ3wES9frMeqp5M7e4249yL4ElVeVR+XaZ72IsUrhJQE
JZLsSzkG+OHUWy5ny1nw+tBRUC6ak+XfxdiYBxBE/bETWYvoY+dSAvbSYwf/8D0uSoWfx17579tL
sbHilBxeYKrU00EUX/6GweHKovGrnHMMej7C1LVOrpc2O4d/47aigSdBUlwd0qPrchT52Qm7GBWc
DLuvSje1T7HIz0VtTdxf3k7CuTUYnxcANzIQF5j65WAGMP8lHTrlPCUp4BySvRPxhIUUa+E+cuvv
adhvLaGEbyDpZYKFN1axOBAYCHNZz+QMDzS2lo4HJXbSHfnqzVHonMK7lVyvtTVoX0BbtvtGOTt9
maFFg3V4Ek575ZqNCxgcJukvcA2+j7WyBE0OsTQ1owyNlTxHs5vT9pffPgagSOTV4yNd8XhnanL3
V1/jxaCr7yBC6LeHD6qcE/hUT101do91N3vB0JbmTwds0V3rukMQVuGeIM3GokprZCJt2BIwWlcl
sLRQqOfEkXL2ImEG6sCtvwzVEtz+xjbCAg6j5JqhfsPnLv/+1c0fS9SohUrmWcvt7DA1mK1bpaf7
GHzuKe5vTIh3jAouDCx4wOtsaAgbLRtF450hyLhf3LFeHhvkEXdCqhe8zmrHCCsB/lJsIzVct3T0
rlSbBcmcs90AZgf5IvKTFiaIMMST+svQxgJvcjX+bSduthwmaCm/IOBouPyqaeDY6XDE/jB6bntD
iXzUQoGSgT1SDu2wVE+isNwjPh7jjpLJizfx+lfbJIooUL5kcqsYRiWpCZ0wxjA2zar3Zja2YbBo
RuPGvpsDfLlLlF6gSOSo8x9xtpiD76ki/pUqZfoHlubhs5gdPfY7jN1wZ2HLK99GTqc4zGPUR89v
PjQydJbVKMr99DIuD02der2taD2OY0OhnbzKixFqVLKT04DW+v8aat12VEeQTk0nLdTaePrAM9He
6/o0PtXTEu7swcan8HpW6ybGPIxh6JTYggl8ZD7DklfvHHon72rRj/9kVryvQKvBKyCHebmAfZlG
iUd3+NyrTdMfjSoR/SHFp+uP0M3t0+0l3PjuJOmcneJ6lup1l4NhL2kNeM4iZG11y0ER7nLyRgjg
/2QUaLFId0D5XSveZgw/Jw1ngsp973tFq/iVKPb0SLbiEibzn2FWRy91rUWdshoXpqGuv+JKR9s7
VMx3WqX+nXSR9sMIrZ6aQGwd1B7vL9+2QaD9g6kSA8LwlPfyOi4ZnUwLTRUrPKXJFV+F+O4jYGwd
/sEoSN+CqkUIGh/Fy21bFi/V4rTi5Gs44PFfglXNo53oZ/NwEBtIl9wXxvnlKO6c4PuQF3izqd7f
YqojBHexcr49lc0vi0RbdkBI1NZw+54iDvkmxz2ue/O9EEr2FeEVK2ircK/ktjfU6r0uG6TQwUZi
U5h2+SPS017QmeNySKYqP759VuAU5OP5wotdDaXbg/i/DpODGiFe0CXtwzQX8dEbO+cffMJ0J4gD
QEaQpq0aJC1NN2qbfMIlvAYiuLI5EXXoO5/wRoAF0xfjRYgR9KvWSO6waGG2DwnbNA7WQz3H8UMG
Wu0Oaq3hx7rbPA6FqL7dXsXNQWl9AmuCpoDyz+UBHGAWF0OK6n0yjNVJdsBwpDXHx7Lrlg+UjTta
DUa8c9VvhOHgi3Fw4rNCHGod81eN5wzuzKmvktR+n4+jcdZdpTpZWe88OcLYcyPd+MqkPS2hHNV9
CRddTTK1lkrt+JZROCqOfdyVR6sc99wpNpaSOjhWZaAHAResZXXxA1JndWAU8MDDaYxU91iQUxy1
Cmh8k3b1l9rr9x7ordoB/Roqz7JOASp+dTYTmDTNwEqfCRhw864Vvf2oR3FRnu2+cP/sM+5IszKK
56jFHaiKZUdthKz9WKSRfg88dg9GvnEFACaDtAQqk9h5fXFKsfoZkXLkd8swhmDcNwdVDeszwpr/
ZF8RNIP/AOoPktbqaTUBaTYpquznKm3ijwO6q74ZDe5OSLt1eiwkCyUNCzT+GkhtK+WothSlQRpz
Rns1yY9x377ZuZEZ8MwAQEWdBgjlah+jfmmTMGGUCkH7c+L0PxYkLoPbX/vWVKDSmqQ0dPXpeF1+
CHhBqVWWI1Yft8mCjh4ahA0S9W9/OnnPAI6BRJE5tPxQXiU1rrfocZYhUW94DV6BOrLeoyv6nW3Z
OmegUeC8SM8G+taXo6DumDW2aFHpbmf3blQi7SFURP4RHl1zvL1sW0ORAwIOkt07PvHLoRb0HdD3
QOu5cQr7aEd2fFLIQs6FUM2dHdoaCh6ENPIC8MFBuBwqFdrgLBOK2SAWquOSdfldpTn5EZbVbjAn
X8hV0kMbiWiOriecnnWhWNMScNbAPM5aY93HqQIfoFROFKn/7Sgd1rSR86Xw0AiuC5U7o9W/j139
8+0rSyqDDCX4BtlxvpxuOMZhmtIL5PbqCyyjXKp6qVmcmtobdzZRhqZXsyU6pnQhaYdrI3prcrs0
V3GAaytdeYxKSz9WkS4OZahpT1asQzoci/oEJn346NbtnljA1qfH+4piOOm31LG5nGnkdSmUEgSE
M3wufQeN8sPAXbkTQ1y3ViT/n7tXPqvS9nsVoJd4pM7xUCPgjZQ8zIs4LHzoAs5vBbmHR2vR0M5H
jeHUlEn5pR/N4RwXfftsJov+dt9CICuUAmQELd1x5Yq8ugaWWtMn5Jnsc+eq+aNpx9kDOmTfbh+g
K5oLqAy0PpAGwtaPcsO6MThWEzLF4NrPpl3282mpe62GspQDv1SHfjrD6Jp/h0ZKNFUjeDVRTUCb
bPYwBvEdQ2QNhLNYm47dWOZTMHSqNwSD1RZ/w7tPcX2ZHF7VJqyGR7XPathQUI6GT1ODmojT0rY7
DdpYYtRiaUOBl7Sa7lxz8rJ8fWwhjtISkE+8JGUBBbpcxWj2xsqthyFAyal8askWDkXhxiandVHv
qoGwQk105a/by7q+hl5GpUiEGy54F1p1l6NWVpTmugYZwm7q9pSkWXS0u0H1i6ZtT7eHkv+r1QS5
haRWiLRK5dG4HArGRWi5vHVgQXLsOExdPC+L6RxQ0lCeRSWFC5H2+dEtbrpDW1gvLVVRYiaHEJTr
lldR/v2rA+oJRVh6sQzgA8z5b+qyvxcVj5+8ieq71Haju2lppx+3Z7te2JcxqTxLahYDrznzwpmL
Rh/YTjNr9OMSTQhniNI9AK+bd57hdZRNBQ4lOcmUhceOIsvqKrDcRImMwq6DkGcUlU1pX1SqfP8g
Hn3FLryd5VxfsHI8SvkcVamcS0H/cjl1VOTyYejrYCqMFuFVfbkfoqSe/D5Op5MmxsSnhW7fT7zb
j7TYMXG6vbbrK/blB1BkQemRHiHFpMsfUOOH64Z2Vgdz1zpQ8njg/Fyd8njnkr0+N7weNCZg6EnY
3FrB2u0RzODmrQLPjaPiUBX68GuyB0k5KIv43tV645iDIw1uT+/66DAsdXfJhuLZXrNssMEle6Ql
E6RD9h2LleTQVPXnRUOt8vZAG+tIuQjCFSUyKd602kijckel1uYymAip7/PaLv05Uua726NsTAc7
6xeTAFIyKACXu7VEo2pXQ1MGaB+M30YjVO6JvYujWijpXk5yPSNoZcgJMh9oFKDbVmNpKYa9c1IE
QsFxwXRazQcMme2s2/UHB2ZPqpoTXVNhXzft1HJWY4oIeVBHPRxRrUMD1DaC0dSiQ6uEexKJW5Mi
86HiR95HLL867lPSVGlBphco5eAdAA1F5yzddUTemBSJq1Q3MviyuKWvli5ZcmGVQW+niEEsxiFJ
zbu2yxN/RFtpZwk35sQmI+6HkaSMgFfhLxxHaN+WXgbNpC4fja6cz6OnvhVWKxMsQ6JdiQQ5EGtj
TDNEJUmrtTLAuNJ8N2ba9NUo1T0N7OsDzihUBKTKMcGJunq5s7lAsKQzoRos+LbDgKJMj+hvMOXG
LouaTXj9hsoJ0WQEgEYmBG9YLuurlyxRrTpNFbUMBrQRfBX8H336fk+jZ2tzON0gInSALPY6FFEo
ZFvZlEHTGEftoFdLB+FA2Wu8bR043BYA2xIme4CULufiTSW3QOUVwZjW7r/F3GqnfvbsU+oN6aFx
6nAnwNqa1QsvjVeD+vwai5r1Wp7W+lIEPV5FZ9dRxCHHcufNbxN+dFQPiFWlQ+RLGPtqh6a+wjti
zIqgBFt0KtoM3L5dOjujbBw5GkIQJsAO8Bh7qyOHB1/UaHg5BWIc0KM1i/y0sGwATrs3i+Nw5kgc
pTYO6EeqCas7tcq6OFcSXgkqtJ3vJi4gZeMbvdqfjcj+zrPhUfTFp3L2Hqu42WkLb+yZfDpA7DK4
JGRenpGxCbOR4kIZeH00HxJtqECcFntT3FpNKmGwkUmOkTpZXbA612IbmiWjlC2A4I4LFm30j7Hb
7F1716ETxX/cWMiXXgTRVyNhOG0rkCHKABi6OId1b/k4vvdBmLXJe2OJ9EMJvuMO2Gf0R52Ze4Zg
W8tJT59uByRNKNry718dTii9TlX3cYnBvTcfGkW3zjRD36qcKQ8MBTSpZkmP6gqOS6CRq9YAS0l0
VvucLAog7xhLJDKZ1Mj9IlXf6oD9MiIlZuiS0L5Ioy7nlWp5oSDQVwRZO9eP5Idkf1FpPjUamsY+
qnW6D8Cg3rNZuuqSyXHRqiXm5tiQPK2OpzVFbaGEgitswtk57GPlS4Tw5YPb6OYvVKZjv++F8dzF
RfOgEyl+7UH5vDlIpaDzAgchWKT/KK/ZV3sam/mo9aqXB1rnKQ/JlGRPpkrNu7U6+KOJPjyBCHgr
xoCJg9GTrwPCSlzfqzsBwnvXjCg7BQ3IsTssIDxc3qJuJ3LcOK4WMb4kJ8HV5z1aTY3b2rVyPQ9U
LIw+LqJCtoLKwul2fLrOS+Vc2ESEIKT8KsCAy1EwfCr6IhvzIKy7+EO5VPoH+KpIDbWdOOLPNPpJ
LRS/rPvoeHvkjXtHChxJ6LVBXrzGinZ5rydGU+dBXqFoqZIo+amBqPKiq3vyYldYv5dZkjjx9cM3
IRi6nCV/CnhorPJAse1fWlW8s5TuqYu9Y5I1z3o33Nlj7hFRuPf1XB9T5HJqI7prqvLb7Tlv7Cll
aWJmCpEUBNflb72oo6Lj0Qr6vuEGzIvc79J02Tk5GysLB5hsX2ZSwJ9X92xqofiKFmQWKKPd3CHo
3t4V4/BNQfh4Zw83ohgWlKxD4pwpgq/WtZszpUgLQMxTocV+6/TuERSLP8fo+BZvbomzi5JIx2El
wCCOWQXpRjhpfVc5aNE1FQLLddH8aQ7jsmMiKq+tVZQpkyiIKzy6Urn88qzkTjTGhpamgeWl03cx
6e0JD9PGL6fEe8jqQXtIhkjb44Jemf/JyTEztIfQQyAwXN1kYvGSQsDbCICkYquu9GkW5DB27pzM
7oIkicZTmM/6x0XLNRQcF1rOuKqex9akV2u52SGqFgNfq9rZiUKuem/8Ml4zer4y85atjssFmRVk
OkG6pkFplIOfKKHjp6JA1dv03rlm8j4M4/isq9EHR+TvkmJ8n9eu7ifW9PvNHw+YD+qEBJgEzmvM
VdIUJk4B8NMUu9Me+tarUafuh50LceMTlXmmTWuPM8BzejlbSo1TbxVKEpj12IKItpuHsLN+3Z7K
xhcKoVFutdQ0A612OUhbZG5lznYShKDtjpMQy8Fr4Uj1Xr8z0sYXSkuHg0yXko9nDbo2JuC3SzIn
gT0t6SGKueJaJ2L3CP6Xb0uEu/rtqV3V5jku0KWwX5Q2O7DUruY2pgicwXpzF0SpLWNCrS6PlPgT
WuxWUHlTdlSmuDm2mev50zyLx2Yuk8Nix/nOyd3aSlRzJJ/Ykj2t1Zcsg6VJC/Mk0NShOS1lrhwU
wJVvFJKQ85Wq06BfabyD1bncS9cRUSZKNYF5W0bnPsf2zANRc5zNQt25mq4n9FLApXIgnXP5Ji+H
Umdhjk6Y5wEcLOXeDKef7Wiq97c38EWH4PICZBQHlj0PM83t9YSKOjS8vhB5UBUofBzGuYrrjyax
3HyCZxa2h2Isu/CUismN/HGo2trnSdU/SEQ9GNlwXH5S/s2GQwtyXKcmREPsKMyp+ai2aTtxeZTV
T6t0ot8p2rewcJU87B4Xu+3no0e4ah9y4Pa/0VWMP495MyHQmc+nQdWbD2kyNhg041mNPUbWFHkw
OvMSwY9C0PhO4Qb8qnbtWAatNTcHBsYFL9SM77UB4ARFAiM/VXat/ogR3fxLmU11PjrdOBkHt/HU
n6JWZu3UZX14ZyrWUp/0qswXf0gd0Js6uoC+iQdsvHPhbMTRrDepF1eBhOKuC62zWidJpxswxJNq
+TY0nv1nnVi47Wo49lS50J603HTPQBT1B6fAIkRz07c2ZIlk+Q3UDYHuUVtZ5xCkoJmO0C1Pjr1E
50kfpN4+2sCd6eylK1uHWB4sGloMiKb45SHuR8yfWg/VA722kVicMTEi0Xh7sudRqKdvjrgBJLC1
TYJXGVZRe00WiDQ07qx8HN5nUOt2vv2tuRBPQquVikw06S/nYkYpS7qMkLiq8jNGNFEQhrmy03G4
fiwQjnk1yGrBhD7HIp0ZJI0T2pyJmwZVbIsDvfM9ktPmUCSSUs+TFH39+BXR0pdOM2TBEKktBDF8
DkMAq34/zd3OrK4fJmYFWuelpkuTYnVtLqB1ZtXO2CDc3x7aqtPh05a5esiwgxN+Vkx7pJfrwI4R
edMp6MiUah0+JmETe03CiFbdGk8OVf+DNY/OscFh+SDFWc5DYry9VsWg1F8l7wm4yzqsS9OEWqYn
ssAe4vFhKI2Yfmxc8QjPew2bjcMIwYQDTz5Hh3hdmHencViKwkuDOc7HpyzX7R9p7Shvr8LShZZN
MGlUA2ls9Qg5bQ4+sDEYxtLH93pbtn92RZTvvEIbm8UXRRRBbgF1cg1HajFVV1WoJEFSZtFBVLV2
X8eqNh2gVWtP4xDbx6Fx3B3I3uaoeA1LmAjA/nXsDyuyt+d6ToMIdtq5NvFJ07opeW+HqXouIzP5
ai+eFdx+cLf2jTnSAJLezlAMLy8RZEN1WZhKg67ShrvY60K/duK3CpRxw2u0oSiaAgvhUV/dIiyl
qbVllwbjUkfvpirMcr+0hnLnRpSf7Sp4uBhGTvZVQWbuhG1OiO8FVucm9zZxruNPXf4LXZn0jF2Y
HWQJdsOHORfug9GFe8amGzuI3jZtYIB55L9r7FeL+08o6jAJlsLs3g+IfB0mM8J0bsDlcWjN5l7J
8+jr7R3cSJHoIlI7pSKEmhgB/eWs43bOk6qu0bKwhrg+8dB47+Oqcc4ibI2/R9dtfg2N6uAcD2NQ
V5PpTiiKHtiwHJ/UPA13TtTGNU4TEHAMvl5Ep2vkf87dqU9KlQTCRa4dzmV2KtBvPdbCEDvf6cbh
RZNQKptweIHorm6D3A1nPZtIyogqOj9B/vhUJP1ejLQ1IUfWp0wCUgkgvFxfM1YbFXt18qVUwOhe
lupcqImLRP74VlEgvhNaS3wpxL8kL+vUzCnVUKsthhK19z2y3eJBjcUe4WvrlAKMgFDMGwhWa/Ux
9pOA9OLqSWC4YQxsvJ5OVTFH70wxKwcR2fY9kM+9zGxrq6SVCUER86IZdLmISZiXPRa8CeIC4ehr
rj7+MQ1l/eX2t7DxrtMO5JF9KZJ666QLabPQ1DGADxwrHj+kmJc8F0mIvklfYILbhYa1c+NsTQsX
aCQwiPeoY65OYDLXVTdEDYUTrXQDSzHbszKre8qEW1E6mSTiZiwdaNx19SFT1Hww0yEJvGwYH1Qx
TvdjrmFTUfXpcxRB2SaQye5BlMc/2naxzpHIl/8V3r3Q3b2lj8jhZGnRWEMhizKItTo3bYKBprtE
3DPuYn71FLTHaxXhiiYc9ugUG8vKx2bRsGHS0m7s8rT0Yz9Obj7HQVGqxQ8vNjmdrVccb5+WrVGI
xmieYX2NGtDq7Uv0EQz3nCIWo2jf6xxgpoHxw9uvQ9A6zMHm7CNTJ3/EqzeJyjJ1jkLEwZRGyoGy
3nAoNHv2cx0p6Nvz2bioeHMoZuMaQGdk/fzky1gg6u2IQBPKn3U0hcd41J8V3O4O/2Agjj1DSGn8
q4q2Z1TD7CBMUzp2dCjnFsPwKRa+Fr6ZFyIPHZORpTf64Vd6LPj26Agr6GjgmDX1P7xfz6YSuafb
E9oIHBCfotyK15Qn4aurTWqsIdeB/AX0AZGNgD0RxmcHw5H2xJ5Op3G2nfkQAoBZ/DGD5EEyrlg7
HKKry4vch8qH7OxITuw6N5UQ0i5q+b4Q0Sw/xEPSHgbAuz6RonPEXzjcqdRfHX85HmB7WVqVHKzV
lYyTaoPkVZEEg+Mgzq+Ove+aXbRz/jdGoR/AUOCcZJV5df5NG1VdEu440LzxV630w1HVmtC/vX8v
DL+LyI8wlZofeQF1RtBHstP06itTp4YSclzHgUItoaIH0IIJUZC7y0Rr/OHGXvreHnF91M1GCZxE
62M/b/T8ydGRGYxaHJwPnjbgVNJGrZ/VqL42xjidJsCEONMoyrGJhXUQdb8oB8eo52cFg72dQO7q
85VzwBOAFg35Gn2pyznkKEs2esdKmQiit8e6LkyiZNfOYn8ioD3uLNlV8w1bZ0ImDj35lIzXLocz
YzNNImVEmUXX0XiI5jo5uSEl0geV2kn40DoSdJs1E9SCcKp/N8scvffKsUS5RnpwuqHmPkDaLn4L
21CCctan3G8jq3yKC2d4L1IzOvV9GD+Vy+iAau0Lf0A88FAYi3nfdYkbFIPa3OWjadzXofIDVPUe
n/767DFFpB2gU0K94pa/nGKsqYUGMgIxpzKz3s9pm/ipWcU739EL6+jy8KG0RtwBIhxsLZzJy2Fs
XCq0LOlFEOqx5/eLflYr/Q9RdwDfva9trz+aTviMEl/mm7l5Jiu+90w8T8OiOYhifp6K4XM40NkY
1VH1m7E511lv+DNyPaUx7ZQ+rtdEVqQkN4UAE+Dh6kuB/e0pJs3Gs1kM8+AXpZlj6df3ys75ur7N
GEcmAABIYHeuQ5YoRTIDAQMXT83F+IQZXPGzpOyf06vP8j8Wqrg7A25NTNI6aG6CBuOfy11IW2dq
ep6Gc+gNyr2XkHcZk8jeGvCBm5NoB8mtk93j1ZGyvBhWIs0OKA7NeI8TSnyUSnv/ZC5gRQjQZTVg
zQm3jbJbqpy5JN0sniK1Hv0qT+Od9On6wiHIAk8s00Yi7jUxUbh6OaQjzJCuruqjXQt/cMu/CgAq
O9PZOAsymgOgh8gZ5crVB9IZUVeK1rXPRRTNj2OdkYIbDrnHYI1f6tne++63x+OtkfhDEOCrly02
rS6vibLOOeye72OP0CYeW7PfIbx5GkvN2rm5N46eJOIBSOXdhoO++qaWtOg0dL3ss6t3+mMorORE
zWg6376xN7eLUAicKOQ1pMMvDzjkfQ/5MjkrA/SQAJNy1xrzhEaQvUeo31pA3iIuTol0A650OZQx
u0gPGgsUF6q/D8tSGx+GiX7H8s5qkmrnGF6vnpQPRAaIzjqX6FrcqoutsjTC2Dg3+mz7omnYqFEx
dkK869WTbThaqhRDeez01R6V+IRNDKOf3dr7udipdsAP2Ds3UE526nhb8wEAYRIdkxSCkr9cvA7P
S24ELJcaT8kAylsYdkdZ+OaLiPkAfiUwZpt43i5HmY1IHaPI0GlDJ4kfp732RWm1/vNbzxwwINoz
oNYohsIDvRzFQ4JSlOGIfdSM/CFaNPE5qSz1U6tb4c5QG8vG2ylJtuAPcKpcnbnFRAy5dCeduLu+
bwfTeuxzZ08IcHMQNgeQv/RqX5+1qQ5VJIoZxM6KmWq/4z7Eo7LXZbouycmogxNN6CFhFeuqajFk
aLzmuYbzXdF8bkSXIbSCyaL4iGfOkDxr4di2fqpWOKc6YVGpfgW3Orovl3ZBaGpB9vO02BZ+VLe3
83r6REEv8EAAnZJ/cLmdapR3Ywy34mxGdvpXBuiS/r9a73SKr28PyuYqlWxJf6Xtv4osvXzO28wq
VBaZ/prrzsjMR9m7QdTVwcqzZufL3hwOOiedabStgAWuJpVg5wpuRT3zwSz3RWXq59hGmykacuFP
ODTt3MNXiyg5OAQAsvUuxUbkTfMq1xjC2GzMwrTO5mB7PpD+4qQuOJve3qqrWTEKMFFeZVIz2Iar
WwRjPQToelz02jn+bQ6dc2ja2UQ+oPulKFa+k3tuzYkiBamAbciyy/+h7LyaK8eRNv1XJvp6OEtv
Ir6ZC/I4mZI5UqnMDaOMip4ESRA0v34fqmd3W0cdOlsX3RHV1RJIEEgkMl9zsvkmkeV92+nObhJ2
GaFCL7ZJYJVnIv3fvRO4M5JOoNMUKNan+MvMtTAVM6HZ9i5I3WQ/BXQBbLWMF73wgI3a6TkZzjfi
8y/EW/wM2YsvohInKzEbaNsM6KXu8jamkygWJWP8Q/qyw4nSBg5g20KklKZN9N37pTSdsO2S8Qkz
DiffID3XiMhSpjlEfjpKY1s2hmZxcLSNxAJQAsouRzGfa3KtofvVfYLWARcXsOxUg2nOnyzoISeT
yo3W3nVJOX2qAV1s51pzN5aAyoZukn89ARs4c4V+G7NeRkVlmArISiY9OVCGyV90L+F+kixpedPM
KrgKEPu48ktfHdIW+4iwcJtx4yRCq5kD199RCGxu7CaPvyOPMBze3wB/syQpbIBHgzi9ijmfbLME
nQdsmyHqB3Vq38yoCIV6Ofe/e4zy1giGInJCXXW1SXm9JCmXST3XJOoY0p6v7VG4VLE88/e3FxAL
zgNjVeKminsyimVmiH8U9m7GhCNyFArYg80Ke3/G/m7doKIASJGrPeSokxkza73wrNG3dhg7NHFU
+eW0wZIdaFeH7euBK5F9QUXvt1u/a+kbfjmdCw+a1CnBfCq82Sgt8jeNRmIIGAHCrgy6M1P4Ny+H
DzxlsZUosAbe11M41vagt4Nu7uxV2TswGGeL2JqBhS3neZgRFEOQCfLp/Tldw+zJXkT9gBUCKomM
+lT4z51LG73NmYTBmJJwmKfyMR8nb2uI2aekFQ/43MX6fezPv94feP1YbwdemyWwP1ZVztfv2xoe
uuXEHrLiod9KVQ03Bdr0F/PgGmd22kuB4nQstAHWGwwxB/WK12MV3ZCJYZiNXZ3p8Ky7VJQRCmw9
bz0JrdjElNx+pJhkbkBs+1ua1MPWzb3cjvBClVsk5bpLjgwvyiVFnz63javOarvLMknxfvEkcr8a
XbNgaLKrll0SprNZ4S5tiP5MZfpvggaNV1C6BA46+Ke0swCFLp3vY+wCp3MP2lTkUUzj5MxG+9tR
kBExGWElk5zMV1/ZOlUUaew0t7vt+ti7k3FunFl56y85+SgckWv4ZwTOgpMEoOkpaE76YOwybSHq
Zup7ICoTyTF1Mffc1d9fbn/7SuSEHl1BqgGn4PA6s9Ih7oWxkxihhLq0vItiwaDq/VFebOJOX4oS
OycysZB6/slL1XgDdeUk9J1eO7UTwZDuvmAsRlmQaoj/XSuq9KlJzTyLJgstN+qJ09jvSkWhMkzy
QYca6Rv9r9aaYhF2yH4+W16/fBvjThXh5BeZvYUS0WWR1tlOGXXgrLM9Yn4cXiXulQLB7cD95lQi
CHCynNE141+QbxvLwBdXWDFenVlu11+rMfZ/BnT2ng3uwI/K9sePk9TwRnVmy/6CdUMxhbC8nU92
0kMhgAYjjVCHtQe61fSBsJV2ok9RhdTt0S+U7kdYmtAegd/ZPJTZWHxJunZKIsuuTBUpvVm6yBD+
VK+kmVKGPPjsbP/pN56X+n1t7FRc5m7oJoCEQ73x6+9nPs2b5QaWlABL0YnDFnb16xgQ+KVYAD/p
O65m3tacShFiLCowiJrOqTi9ZURwk6RWCmp/VRvGfuP1WLozdEW/tMsu5TLURtz7lguu7TVnb1Vl
3cXU5UpDLTDNh005JO4T5iPiu9mM1RWW9PEQzeVIldQu6ubHb8/CKvJEAwapIxbqyfqcplbkDdQl
8JqtGQWQIjc0EI3QFO25AvzbAM9ZvRqBrNa8a5R/PQnEviTonHTZdbExblHLtXea7o9gBtW5CX97
djLUeoHnJFsBySdp8KBLTfqNMyO9GXPvNNpY3BuLPYMptRPtThUONjzJbKFj9f50vo0qVCZ0+tY0
JKnFneY9jnTKNLaneTePwXJZNPGvwBn1M5kBq+bt2uXQWnPWlZoBgOL1VIoFl9XJCPpd3IxFcGgD
OWvbyjaWYmvF8/TVdlrww3qTWE3oysB9Upmf68zD6IK+bfs43qTNVBob5VS5GSJ8q9lhJq02Cw1j
NNLtFAjH3HL4T/Y2dab2cQqWJo3GOJtyMMroMhywDqRm1VbB1O6SsoeP7qBDvK3LeLYOy5iKIpp6
yq0hAR9FFDwD8iTKYgpfN6KqMEKZl9LLo8oxk8/trHwtEr5K/U1QC/8aGFpiH9ykBU3qdU0QimI0
H/VhaJNQjZVGFhLnidoqt6uKbZxU2b0Lirii45L4MnoRdt/Eg56sL92NePlyjVj7nEZcbixjdkVo
xmb1OZtl/ABWv7xXfuL+bONBewCVhvlyqwnjwWsN49NgDb4WTp1fDtg5Ndyx275xXIDB5vjBLg0T
xLAzBbf10DVxGBRe7kTz3HjTrk/bEjFjT1ua6wqlIPqqSwOZRWXakNB187mQtcIPshvuX5W+W5Qh
76hd93A+llT/2Cq/zKJCWKpA9mKpqnDJnCoOMwupjX3rirSCxWXG+YZ+oHG0xy6ztmNp9uJQpd3w
ZDmp9Y1mqESgY0V9Z52rblxNS0v8z9k1H+NM9FeYmZvLtrWDMV2JYY21l42o68jXC3eT+1Plh7aT
2L8CLK8dBHCcGWyZnSYWLmGzcatGQmxYZKP+hBeL3e3IQZJgy1Lp7stGU3jHJwb2ScZiSuoibhrI
0Jtz7dC3dCBDRB21mCi/zF+KvmiZNF9jn6aDNuOmJXruYyoQ7OEso50UxNbww8ck/rs2uBJxjMrL
Lhd++rtK2pkv0/kkbeNS9NdUSBZrJ3plPSoVlAM5mJ5Kdn0yBpFrTqaL0daQ/qqtxr42nTG7o3eI
koNW+tldSTp69JO2JC8MvFptZOtTtddzQ/zolhEfo8ErR15N6/F7JtiNSIsPlrps0sL5XgALoLlF
8Y83q4LF3iZ5Mv8SXeE8mKNyPaTVTYMulHTncTN6ZPoRpqlUHbHASQlSjT8sB3A2fRXFMtHvlKvB
U3dp2XN24BC+baC0X1S+P4F8yTPxy2yc+CtqP+2X2odhGPbciu57Ct5WZAZcJQH0G92H3r31VHLd
ZiJ+HEWr/eLC1BdRq4a+jhBe9Z5HiANf8nwwjX0XlPa8M5VVVVelazPZY5Z3P2AnOTVGdamf7swh
LbKw81V+U4OwzSPPnv1vom3Vc0aF5Z7JiaELsIamSEf79LkJ0sGLIJlrOITjnvkN7fnhcZ5HXewb
BJP5r16g5MaqDKuJBpSc4xBn8fyR8mFWRjr9LSOsIdZ/7wNqHdsZn0pnM8wxC6QonfgzP5aB6xpG
NyySMU+jzGm9LcA/l5Tc0byj1GZU45y88EPL6OVdaQkEunDW9FiVfbqKt2cBn6CvvVSEFnDUq2A0
4/YiRo5c7dhRwa2b2D4uYdNMb9w2mi4JezzuW7blXHohpbHxkVRo6UK+4JiTPxnWld+489Gqcj0a
cwti7qjP9mW7BAZr1kj98bI3RwGzlSuQjBBWxS6eFxwxi/Pc/kpz3Ow+duVUb4q6dDBUUbr9EKdx
de+mbe/yCRtc611XGgeHov9dE7gwfzwaJaRXSNe0297Ga0ALZA0AbsiuF0RQH1vbNJad6wmnvayx
m2tB6mjwQrqRUBplqkivV/sW1oY9utOuYbep3TLJpt6rIRc1xazarw+F6BSwkawC8zk1/eeSKn4f
pXQV936c2ARcUaPnXvWjc+0PHZTs0myNGx2UkxuNVT58MNoeTa8K48M9VpZE0RpHvewST+REYjSS
jsbecRUxs4Up8tgVefkjNbUx2TuZPyU7qfI625eIV3EPIq+19pkzBuSoIiU05UkmvjLARNkyJT2B
fhoYDzhgFHSkO41MAMN6LIonW5uLCD1289NS4Re67wbl6QcMXs00dPiKBR8mg2MzBdXkhNYQ+00I
t1F+rvxMR6og1yHH1J69fMaiGpezpZLmvW8W5YU10PAPs7FtptCyYOBvcy/J+kNMMNY3ZjJ4Gopq
jfeQoADuhgFn1oeOTeddep7QdDTC7bIMzbwun8ts6BDqQiXoCx3v7qpBvzUGa2V0lDGFRx4+L2K+
i4NFU9jB1BUxvIudKfTyHOp0rtl1G/VoUl+UU+yEDbeB/dB6erQk8hraUX+n+PqcReRyeWhi+NXv
HCEUU4DiA75fyepRSVN4uLOzKclD0F7Jl97RqiFyOgUAnpZUfqkPjvjZUGLjAucMTh7mtk6GTR6s
iU2Z12TB8Ty3RpgIt8k28+xp10OFvCdFFSf9YtnS/bDM7ZjtCZTWtBGayXmWGrkWekGOSeJQ2S3x
ss2nO2fI+y9VE5dNZDVeNhNLnQKy1GiIeLOA0yjCZhwdtWHDlME2qZT8ttB+2CMpPfuXY5oVh7bj
6NjkHknqt8Ip3GWbFWNiXKS1ln71dGWLjRiVMUQ0prJD4+bDVk5Zs+szAffKtorWiOpZVNfMZc49
LGv6JsoWLRGRiVbdzVJCN/1uzxMF1qGQ7qPoHOs5DVwYrm5fjvq2lD6a8DUvO4S5wXEd6n5HeJCN
298WXdc+y5aDbo+YIIgtq49nLneE3f45GQefU0mnLlvH+vzJsKbqWS2GSXbQdrP9WCht/CG7n2m5
M/Jq+YkRs/9lKpeajE5Q/Z1iCTrDBEbgh5ry3HbDd3Nof2IMed8Ovvwhh1J9atC0LsMWzu5TNnnq
J/cT0jvhGmIMZ7MnvbNRCSwf1vTkPh1mLd2rMkUCMsD9SoUg+uFjdI4cxggRjCmNlmmBY6MHmXrs
OtP7JHxHfi78rB9uoPjXP2D+Fm7k94bXhVWsdTfe1Ge/HFmbn03LFl2U2HH8i8DG0dybNmUXXFSr
JOT31MfBro2PhV55D6qddYAwlYYiO53/st1MGSnYht1YBhdkUe60LRpjunAXlhMo2nX1FNAEUBtJ
YYz6ifTucc8qynBKRQp7EpGse70prWQzarL+IuLCeS7g45FE5yr4qDlmasHid6rnPg6027qb6w/5
aEzbTBnFvK2NrlrNC7LhW1U17Y+5lVCyqjgWy+MII40lkU3pQzMGJO1eUhgehoUQBUMVIyjIOxQz
hOC6KT4yYYW6VCijPKWNlpUQGhpN3CxtZ2gbpVOg3HjEexFSt+JAyovM8fbCMKhboquQOJsykWbG
RaWv8lt9dOfmY58RNKK+s+xlU0w6UEcigbxHSLwTUR14swwrlupN3XX6PZR0F2cJfSS8kXnVcyio
hFahkeKRGvpDHsxhESD8F9KEc5KDGWDrht3b1GUhDV0xbAvpJ08YxgY/G3pMoOa8KV1CCfbtoWhd
XHCkq2tfKxxIFjLpMj2OJqdomGVUoqbOjpfQTEHJhFOTNE2oxXxOtmOd1JeONKYUnwhl3VQI5Jr7
3h2yX5OsB27WZhFvgnyqPChe03r3yC1DRrhEiCHq0NTULkf8pzJEGfz0MfdKZRP/Zm16wsF3VofA
X+S8rbgFYoeouy0NaTxGOWYCU3OoYLqD2LnxktWHFjz/tdlJOW8KK6dcvJRBsYszs+kRkrOcX6vL
MqnoWPvORTM000+Alp64rGwr6cJe82JKM2ZSRQU0g8+W1bCTCulxkDTdMPW3Jp691SHphjKIutHJ
io0xLdNTbcnhWwwEMYmKQaV9ZI5SfMuCrEsiEIrejzpfsD0d6npxQ7/k+0UZNtZOaGuy+yR1mmNA
pSr/W9kMyO3BJaXeVFVOco3seqttdeka+dbqRYqxGyezFU7AwpNN6eZ6stGWRDE9S7bq8yXFUu2V
WcFYMD2VZ/iSIOWxd70SOYrRHai6JnljjTfoRtTjneo996PmIR0TGaMkaut65h2UtIY+1GOfqhXa
sQjWwQ+ZwYtSB4ucRLX6oe1Ly/xSYhYy3Gh9L/wImaL6QzonbXMRFHN6U5EnuOFQ1HYdcg+VX5Dd
kXedgQV5OC2Nk0eBRjIasbOhqy2OOcRRzTWjIWGhkRz67ZyTtedl8YDiUmmFg6oDTDH7oR9DF6Hl
mh5E0I97yef291mA00XkJ6lKr8zaCuYrMiOcFDxh+BdlK3TQaDWaqlGZe91DaRTDr7ogIm7GYm6P
Ix2i+2ooyPnzhOvhVR73JbEDVgEWXaKR6bUmtG4K/bkTCn/IqkAVO5vYcVM6Nl2I+o79DSp4n24K
1xF304THyEEjDdgXBR3EbaP0+OtcMNObjtSuiHzZ6vdiaEkarVFv8q0alNatU+MN99Sfm2Aji0H2
ob8ErRXmtcXESctMBPmk3gzkMBMLiRoPbXDAb45xVWQEnstUdbIhA0nEJ0/TZXZRQNz54uuoDGyW
JemWTRXUGHKX44zOIRmU3MuB6ifCwTHmmnL2pucKrYLLXjlcXtWCZ1YINwzxHV20VUy48isVQm1P
PvRwNu/8VLj3puYTso02qfTt7LexGSqX7Jkyal54FEqyNGCsoRBRkPoBFYFl1H/4qkNezRST/Nnm
9J0OMMTiXTMtQbxx677+MfRWp2/+aaWqEdiHjbtivRA3hUny2GqT7kT/FC5X9raiEU953iNll6P1
6AkqT4mDqFqEkiz2WsgpBGlIETqx+W5W+cAzB+f0K98W3RDsBBOK9D+qWpBgXleKXPyklW+WFKQS
mrhEDs4Ct/F7QGLOOW2rt8UveotwjSntQVF60/QbQJqMRi7mXdYozubBDm7TMS1//m6JjXoXrXQf
dDXF1NO+mJGpubHmetp1yv6AnqZLftFTMf7tSp7nAahD79iFlU+J9PXE5fOgKWHo406HUwoCGOpT
rc/npPbf9jwwLMZYEQ4d/VK20OtROEX6NEEMHkeoIf9Q5Wl111VBeWnEjrVrG986I9LwN03vFfEP
IHYVUEBk7aQyumSttThOMu5GG6c/h8hUdYrz2pqeNARQQr9u7ahFyDl0Fq4jVX6fu9wLut91QXQg
D1krf89au1dA/F6/eCcVOUpiSgSI8vEwCnybapQOfvsjMgqKOWCVeWPjVFyhMCHWJNYodxA14VV3
Xk/Cg4PM+yvyzR5DMZOmFVh8fUUxnIJXqfSVWZMotMbjUX3IS2xkqC87ey4IZfT+UG+2GJqMIErp
Db3IppwOJScpkkWV1a6VXh91aZ3d9VM2ntlia9H/ddMKRg1gKZTwqDEjkvD64/DwdtXzXfg4JX0d
RfLq5j+mWFFB1L7AOAPffQ5U/mYS0fbS/ZUtB2uIkvDJfisH/B6l7vCp6ryIjCrXNh54uAid/t+m
5sE1YF2QXLEFSNFO9oC59M4SO3Le2bjVhBmXr/2CRPeZVfHmU72MAtUDggYN7VOPpjKv6nGwW3oQ
Qlu23AiWcDGa39b1Wkfhn9Vcndh7imNKKm/0DFnPtFImN3Soy+0yicfj0mv/1X7+X6/4cP1//oc/
/2jE3OHOK0/++J9b9dzJoXv+x4dvov/Hbqh/fpNZU//P+kv+7w+9/hX/+ZD9wKWv+SVP/69XP8RI
/32SzTf57dUftvj0yvl+eO7m4zOsIPkyQPLcrP/n/+9f/uP55bc8zuL533/8gP8o19+W8PB//Pev
Ln7++w966H/ZkOvv/+9f3nyr+DnWd/adN37zI8/fevnvPzQY9P9CFhuVLmINmmMriGF8Xv8KmMG/
HJzyqPnybwCf4G7qhrv6v/+w/wXLduXeY7aI/xrCkH/8o2+G9a80w/gXqMX1PyPwidiA4/7xf17+
7s8d++cXYjL+++e/EhpPoz+UIORI4QvRhURzAoH0k42dFTBxEqnuZns0t2SVOAar+aeiPfuzbQvv
wmils2ncWgerafeb3KACPQ6ufWWigb/9y9T9zdOc0kh4GvrhNvi7VXETPY91B/0FHWcQHqs0Xoq7
kVZs2KHdiJxj+TRR1A01LKMPlVGv1jpGtRPBIrdU8yAfGMFBW+qvVk6NV/Z+tWkrv3+crLLbk7q1
F+5o6R/kFE/XtQo+T5l2zrnjFGT38twBhzYsG5jY0NdeP/eUx3LwlJbf6aK/KGt9X9cyj0qj1zdU
3Iv7plPJhb/48lKaKrirfSPZxZQB96NwxivcMbofCBf1T6KMb5zpsjKM5zMzexJM1yd0kNQi3UOL
iezl5HRVTWnbE8J6d5VR6ke7EuoXxXU7SjvX2Qae7lzp/iLCRecKaAw9pZDFwyacahNt1XKT9n17
C3NnvK+Tpr/x6HqBKcgs1JnHJOz0qt5RQSkPjZ/ot60ckutgggPsjr67oRMWn+l3vkjo/eU8WvHr
JHrgdHB/JGk5Fb7LBu5H1A1RJLKQDgwVghg2FB7H3vl+FW+SDD/q9dZxpAwZG1cYLnxvNeneZr0h
qKYrNJVCmZR7rxQ5rie9vKFsIoswbjASaheh/eC48QGQuQHLvdT22uTUd4uXDs9Irps53ajaexTO
g6WCcG7AI7ZtJvdYClR62MqOygGcnyLSRNlcTbOlt6EvrPKT67V+HgaauqHkT1U5n+zHknJ9HTWW
lgcht+f6a9zEy8Yw5TPfi3poKTm3woELyQ2QH7PeBDITn22J43acqHi4LDOjO7NeTo4qELckoRxR
HFQoGQanxEi9QKMl6bPmYTFm+isLlAvpC/sMSvo0+rwZ5iTZta1KOn6TNg9yycReQy91Xy4dd6Ce
a16IFvUHYaRfWYEYqORJ9UQxs34MrOGxmrXP7++QFybcX5bUisFALY0LEYxQc0VSv97DtjdOuUUb
+LhUC2LQljvdNIvjbVy/8a8Hw6gigni3H6eU+6wajV8zhbXripB1VXTLQpnfty/tNnAjBzRgWOej
2mSzJ2/LXNZ9pLXWzwl8wN60x0OVjOyVjj4OstDGgV6aHSUW+ASQZ8uhXGTxKdXV9CGZZnHb0dQL
vTRvDo7o9bugHI0j/1Sh2ebtE+eZf3h/Kk4l5ADcAl3HSwVTkJUmdwrummbXimU6xUdhUcqblw85
89BTxCYpirLRvXSFihKZ4yHXPLTVOQmIUy1Gxuc7rDypVcvXxWPm9acQZiZdaRf2MUa499KJNciT
3njpli7WY/FcHkY9zh4yPOW2Y+bSjC4minGWpOtNjzlCa6W8LpBs+j2g7J+PBZgfbQiQ796p1kYm
Kf9Y/WQdG2P+5ErTuHGy1L54f/JPAvWfg3AQQ/pHZICE4fW7z+hlQQRarGOS+dbeRQAWd9vuYujk
mc13ctFkIC6ZXIOAxJCVGKdW96ig+D1diua40BcHEQ49LWy7It30sFCBf5vnmBfrk7/aYChHonqx
emZgZ8Ht6PWbdSld5dKw5DGx+62u5tupNyJZuT8VJcouqza0ic7ZN/7NUkaZAjoNqZKJv8BpZp8L
HYkwR4kjUPtwXLqHdPap1g/7auq/w4LeLDR4h3ZFLqS/TNR+3/+ab98Z+w7TcxwbPRgTOsPrd87c
yu4RDZyOo5YmG1W7832RDfTslRxve2l+55HMS9sf1Lk9fBLBKXDDoNZXDRXwjNzsTxI7G78llDGs
7tYe6+VGR6u/0ozmckQ0Pg8NNVdh2WfLVsQNkr9FFX8Cv6F2FK7aA/2d4RvHUXOXx615ZkZOrZsJ
LaDKWHtkIRQbzFNiHXU+djYZ8a0rF1J8HxfKirZ2VFV9/LCMfUifOg5lXFi7UgRX3gq+K6bxJwhC
ur1enR0GkpZd2jgN8cgbN5XOOmodl+NBiHNuBC9Mnb+sWrR10WoiO0Yhg/IqpYPXX1Azy9zQioWW
TYOiIthITQ3XhvMhsOaNif8h3ZLdiOZuXJ6TET5ZO+hpwx6yPW6k5OiUt06iYJzUdd6Ncr6dcdLx
5ewezJ6oX44aTJHScHZNu+SHoJ3OVBROItDLuKibGBRiLJKAUwAgPG7UZZBEvbXGLAP82PRbzQMU
AidT7t7fHusr/HVyAbOTYBAMqPrg/3FKGx/m0ZBe5hZ3c6lrN96oXdeLhgYJxEyI4ytAx56+vD/k
i43e/xsTlWQA+mTC8NI4XlbnmdcfFMsuO5vjbjm+SFlYVeNvLKCYVahZ3ar2u1TbRKGnZrWDB8zY
/RHrXbJrvNq4BMFhoCOvKaSjIe8jSZPlZ2oEL/H95PHI0GEIQf8DjG6fRElnSvOa82s+VrX8CIRj
2SZDl+2hkAXXg7KcCCg+6ORBTz/n2Txex6AGbjL0rDcFdYsrj8LTdpnsHOET4W590PuR2xt+B1K3
T7/Yqi8uQMtEfp55UZy54qYy8+VDV6CQLyf78+Avxq6whunS6tU5dsbJwf4y96g6E4843/jXqV5j
1qOToSdqOZZ56UaBlQ1X1jgWW0Hfdwjb1NZ2dNr6y9z/PlRIBaRiioJgqO5ZRB9RFuutCFWfcxq9
rzcaT7Xef1f9zVXmnWVxstEsp1XFEM/GMZeF9dMBLnVI69aL2qqvt2mmTV/8qul2Rowt7/uL8XWQ
/nNkVB5Js9A6ocx1shax47IbB5zNMYu9ctelWhJNc2CcOelfb+h1lFVQC2KKTlGStOrk/cCLuaPR
+t2REKf2neV8avvWA/TongO7vt7Pf460TibVa7JdsLav9xZizRDsrKY7OjJPPjuNMWydOrgyjQzw
xdSH9FfQwHh/Dt8uKs52EkWqJQi5rIzW14OCi54Up8FwzLlL7FwtNe/ctu5Xm0n5kBN8tiktvKcB
TP5W75WEyIYvQ+/a1cZCK++Q1WO+KXKvPxdp1oFfbeWXB1v3MFqJ2HuczMYyrhZlIh6Opm6TgADw
+5qZ9nAVx5A0G9jEV3FRNuuZBpJHR4WToyWndFCYm5piRcotbFcCtNw7S25elr383iT+M7I7RUR9
T52JxS/qxaePS3cE9Cf8qVXY4fU8mnVAsdAS3bEzR2e3tCNiJo2LsJYHzM0H4HDJJq32ttfBXvSH
6aiUX+DPZC7pVzfV/Ijf2V8gjQ5GzOqTG25Z8rvTymqPZER8VSWieTbrrLpMOmVFRZtkV4GgSKBs
aQJpdYJrWAP11oaJc9M1+le9KNonAgPgJqpi3o1Vphx3y9jdpOgAHJXEBDnNlx4ggdNfitZuNymw
rSgbqnMqeydJy7qwqY4FAGDX2MwSO9moCfaPVeGl7dHT88dgbuJDPLf25dj43UFrhLxFg1o7qHG4
c5pl+RTT9P0CUA7oSlftCLxyS8M1CU2nmyPUCeebWbPTS7gTwdEHe3NmS7xO7f98WiQmeVJ8wjhL
1oDwlzJaPtTVsKSaOJazLQ/BXELhzNAEAt3ibOTiLNv3t+DbbU9Gb6FRBXuC+HnagMtl6biJE4sj
Vw398zDrYRNQ/EDvlVIMkNYLqEjnfMzfBjV41cRqiGkrPfJUT7PyMFqVeCgem8lww87MzE0KfxEy
yfR7POSX6aQTAVPehjlAJ+JkOidNKdfuGcqvALrRLk9umrwYI4Qh6kvUqovN+9P59vPRmLXoEyD4
5dE5PUndvcpNU/KQ5uj3gQYsF3RyEqdzOOtCbQ0tF2dagG/OP3JymiY2SMcXW4yT9+t7KTvgT1Q+
Rhhji9GJ0M9StXORCw2FC2s4F1VzAUxzOHP+vdSRXsWctdIA65pmCNdCbiyvV+qE2rjIXV41C7Tx
y9Rm03dhiOVJ1s6N2TrY2hFad0Wmmzdamzl01oVzUabduBXgUkOtNpuNr+rhM6AIrHXd3gKuMk4h
GAyXX7uZpq+4sfZh7PfdobYtDeDq0H0Cu5Z8GrwZmeMAiMfcZDurlXUWUhkcD+Uoh6sGhP77n/XN
il3fFa4cdX2aM7TsXr+r6OK5GgGlH5O0BDCBq+sOJ0ufJLc853r4ZkOeDHVyaYmHuV5igwDgCwhY
Wtl/FvWScXUIPsm0/WzO4O7ff7mX4sfJl1x7ZxRkuTl4bJrXb2crIwfQ7JdHlqp+Odm+NkQl8gqf
QSMZm3HIrMjyUjyX0eNru0VtCBHNjV7BIem6KgW96XMWajCwL2xALVol8E8BebQL8iXbidFyj02f
dVcthgbh7CAVtWjyeb1abF2lNTp0jAWKG9iS/Kr1l007+c2lrOpzL3pyIeTFViADJwDRjjr62zKG
BoEZNH5x1Ba1lUTDa2PGVVUtererK23aBJP9kCpcBUMQWHloT0/vT/Wb8LA+AL1Y1AdBwXFzej3T
JeCqXiu64jjh/kQlWnPtZyTExh0Ju/w4j1Wxf3/AkyLKn6+MijudGdjbqznL6xGREGtlnqbl0cpa
99JX8c7itus0nMz1aHQH8Ar2Ta0Aewkb8FjW2kvopNO50tjbTI83R86bThp8Me7lJ4Fq6BB778yk
PHY5wphDEIBbsr0mR4gN1N/QP5txnB7MZPK3serRfqSg2gvFZwKOeY8Tlf8tzc99jrfbmk7e2hhn
aihtnHqpA1arIagALzUyx/8EgqTcLCPe7U6hGffvf4iT/tjLh6Aiz+WQO/NqQ32yrxEao57FneEo
/jd757VdN3Ol21fxC4AHOdwC2IE5iKTCDQaVkDNQCE9/JijJ5gZp7lZfdZ9jX9ge/i1hAyhUrfB9
c7WLhNmOkKVOdFpwMrShthFxHp71ml5sFZsvrC4lOGyO1Z9NA7RnQHBYD3QJ1Z1NR32nKID+tAxt
PfdAJa5r5lNrCfiQIxvGHpto+XcW2+ffj7ZlqcbhhYOHtfr9uiIFMC6oOSI1Md1iLOIttc5jtsKV
ufL3ZZbcHqYSW9JaE8FuYODEEuWdkMIfsbD2Q2x/LGtt8owYyWnP9Cm3jOLgVpPiGoVor+zggUwP
DKefvYxBF0fisbc+IJs9H1E+XYYFO3f4AQUzbbHYKco7qSDtzlM05+mkJmdxZd7DC58vi+kauKx0
btXzvZoP/V4cS0YWCcOL/ZlCzuJrp5yzHLQkgaugIpSUXpW6crhVqB1s+m7ufT2Vf6I7Sza51Ta7
EGbJVitEv8kpZ+W5OFI9X2VD/ACUKkBxFrUKMIE12xGvH2gGR27uwAWbXsXUhk3ZJo9FIj+FbSV5
LZxYPzFryrOacgxHtDzgw7vn4mi3yINZFdTTDl+AnHVGYppVexeO8XeVySMXFMTz+/c/T+PVM15i
3+UZc5MWvJqVjMTE7TBXg9nfUV61d5o+hNuZzrTL60B9OSEVIpIyy3NFDcttF0eRq8fDsJGiKLg3
qzm9S0t7fjKTMr0q7GTcMQYr+DQ5Vfg5bGWgmIqGwyoa+22hTf3W7joYaL06b+O8XWx//bjvBhKS
vAivg2CgdtqL9hyAZ7qzlOiTMLN8p42Ws2GQTXNlplNLnjlImylhfOYMG+wSSXeGvNxK7sVoaa7c
qhmUtdZxgxq5cxSVX+p6W07nAroozFS9vgi37z/D58ECB2+KTJ4lvwyJoDLCaXP4pnLk8K02avNd
7cTfoLAN2NUk+SzLnRhvSo57hLzeLtwkVoddEKKwDqP2c9pTM26yNP7KyJjuUlRNdWtHTMkJowge
dYV/SyS2eV4VjEgz8nK4NqLJQQ5sFL6hBtbg9rhCLjURqH4Lc2aPNVs+cmuv1iAQLGq5FAMWyBdu
ksM7w1ps5YMdyXfkDt0iMpduizgKbv7+AdJmMRdmAhk2aeDhZcxYHpwxwPzZwz4px3gTTvjdKJab
UbO1le5DZC9YCH0HBWuXDiBJi+JGyXdF+Bi210XBIHNturQHxUVXvGGsYtZ095g5XXuIvclCw6+R
FWjDo8GJf2SjfOPtU5lVoNAA4OEzWosAh2kIZ9Pp7LveKnPfKtPQYzwIob2OHf901phu3EDAASUm
SiNyVVqFboNW/FKvW901dao7YrIjxPvDjAVuOJsj+5twrGqH5cg5q2lp3wqZJoMNJfd76jAFkFNI
uLEqQt8IDVqdqjrsy8TJjpzdz/20w4W9xGvkkKBbgM6vGfpKog9ZFCnS3ciYxW0A35L2cHiTzWK8
mWdRXTZSBCrVnDA7Dj1mUWsyroZazNCl6Q7HerytZXmq3XpWEdezpSR0kEbTxx5zbMb4Kqaxwe/L
6E/BvaAUgVSwWkNWWlrt4PTqXSlJCsXm0jltqhnjsaRK+/fX65uXomZI9kdpmG/jcLmG0zBnITqP
O0wcSO9Ene0cBBEbPKXi7v1LrePHX7fFfeFk5F8cQofXGvF/DHNXaXeIL/o9dF7Fz6dQUDaSz8l/
AS+W8Wlmp+FuUpzHzpnUvSMHtd/F4eyrCl+HnJR/F80//yaGHaBvBP1IfWT1m/SSYYTG3Gh3cTT8
JJZmktdOmMEthgPLf//+V4nDr0txDvJCKQy9GkGSGnJkGegQ7kYlf5AgabopE8Z8U5JD10KuegSz
+8aKZweCpIKWwKK/s+6Xh3rJip8L587ptfKrKaGaVkI79YtYF/jNUT58GgcVBW4cFfs5sKXvtiHs
2Y0L/PdQCpLopprCjY6c66MkW8HpHDO5R6EASuutTKYjX+gqaebx2NSPiayhzbKDruufgxixAVZz
8mHWogLDijp805RK26MT0mi4qf1pU8THpiesQ8PlqgjxUWbRCuOazzvii1odhC8svyKvPwBJNk+T
kvZTXpjVdsql6RqTUPqx6EftiW258tPSaa7nPIo2Ouq3X6/rr8Sc/1aYeSDmvK5+FB+65sePDs3n
/wIJ56Ic/j9/RJKvFJy7/un7DzxL1Y+XGs7lz/yWcJrKydKNQ6CJDu4Z5P5Hwinxj8g2lubNomug
KsCZ/1vDqZgnS1eCpjFvlgG3S2/nt4ZTMU6IwMmBaHOTzTJU5W8knIdftcE5TwmAvgczHLiQs+YJ
mRWlgkkTvT/mysegUWe31EEy026BzqMe6/A8/3X/OsZ+XY4jmt2TMUbsJEuU82K9gn3EcZiqnd8E
uonz1rC7DYfe8CXMp/6M/j2gZtAiClDe0Iq+l/1UFfuq0ZRTOZ072TWVWI7c2OrVz42aYU8sAumO
MSj4FxNl0m/Volc1v9CMLPUSbnkHbKjZ4ceSt1lQ22DOavgOE26+LFPV+wiQUeWNDJ6PHQGMcMzl
02max9YzDUSZ/mRYwEjMKQphik746adApLdDFNk4Zh2RHNlDVk2UX48H+RQ0veXoNNdplhQwJLeA
a+EDS6i/FE1ePZgDyeWGXRbyQs1oYNcchVW68Ay/8N/0cKvqGd5eqegcmAUJbR93TngE1igXrpWa
2L8c9HAPFGExsKVx3Hog8kEEz+jyXBP/EKCBRPTIIMGFbJTSVL63QiTJtu8dE9diMuEtSwwavIW5
H+XOwC1mJva5HIMFGSZNuihhq21na+ZvsgY1gxCQK+GtFkbpJxzm7hzE8lHN7GE++PykFqE6kQai
RY3iyeFCmucmq4gBW0gls+0KkSlITcOOPnxo28Kd8A1doEKUdsoi61V6w537cNNFjKhTY0U9L5Rx
/NANsrHDoQcDpgUgI6fyIwCtcJe3Y7Z5sSvc/FriB1JpPtgXOeTzDwasxux6jglaYdoqKMpCa6hS
Nev8oggwMc52sBej8yluAuR5utGitceKqI1yxAk3d5C3GVWWpY04Uq4/zCN+/w6EeYi3qLPy2R8+
OJotc5waYefPXadt0LdqQBraY8HCWpu57Cv8/UvVgG8Ye8nyOF586ElS13aWJp3PDCHwIUYz+jZM
Gewyeuu1nTbuF0X0ht8LOGMOgzNmC6ieUTIORcmC8tjTf73NLUMD4cChCKR4sM7ggdwUllpC64VB
Ul+oZVadwjJSBy8yhsENoiG/lbUARFGRY2tN1PlsUgz1vE+b4tpSu51GZFFsE/72yB1EEVwOfVMf
KzMchhDLq4E6SYyPvIko69VhPnZ4e5tAbpcKoOpnTnw5K8VZZw7yWW9fd3On/nosf3Vov3scHx7c
/zWvxv9EF8YSq//7M3z/FK8sGMv///f5bSkntJeWuhdFWpRw/zy9Lf0El5dFjQHVwKL+5Yv+fXqr
8skiDqL3BrqLL2FZ/X9Ob/sEodJS3mEMsML/x/ib03u9C3JgE+Av6gA88/wHv+7lVzbbjSZRFICS
JQTrOC7jchcjWUQfEOuBG6pOyahMIf0Ay9NdmyPJ7pGsYLnCywP91y+gNAEFFvL82hmgJnVagrqw
NiH4gG1Ta5qnR4WywQ9/pAK43riWK9HOpASnqsu2sCqAGHUjBTlIgQ3+htqXq9nwoyI7Jvl8/US5
zmJ0wBuz5Dqr7TGyM7lUe13fSCKVr5tyklvsiyW17kQGIrBV86zbM1lGujKZNP4RPo0ab18svjeO
ivU2sLDeWE/cLPkceopVjAQeCuRHogJibOp2U5mteZlNgeOPWZvvRhNakiYHxxLpX/nb4ZuENMdh
unhQeJ/rBMZR86DO5MbYyEWVhEuFO5JPJT2DHzRHauVsnFFpwlPcCRRHIqcuLDeQDdRkTpWW12En
6Q/VLA8TE5cz46KoTJzRsjDrpzTuHOhkZRjGzJ9ytPNamcE1VAlTOjkIC5jRjjaPKfqeYDZBnRWh
4y6dwm7X2JF+L9tAKiDwjKrlNlYS69+TqJVqzwajPGxh/wUPkRYnn3hZyZ2VafpXO61TsZ04Ebp9
nigAuU2U9Xfh5MRfZms0zNsO23f+gPKb5MwxmNyzt3vJ/BwaU6AjFQEr9ZDqU7aDzTwjXylSRfUU
EyKHK3e5+GjBeCk2yqg71RXjWNQPoWmh0p+Y0vIwmzOlMebT6JSUhgjhMJ0u+C+FGvRPkB2Ub7jc
cfaY+aCdlyIeR9BPcFs8EOhAfmpZKBUYKGFdAu1qp41h8djxusMBdPukQweS2BmajJxFoW2LRKpK
v6pSqfZFN/a5r3adWrkUKevI78oqPMUUYNdgM3ONBo5l5NvYtjiJ9X6aBzcLeuPKjuLxPoTc4sCP
nGcGu2ezfWENoCS9Rontb3k2GjDvbKPJl/BJR/esJDs5TgPFncx5Gj2TD6XfYbz6IXHOfZhTEKSu
GBPUByog/5/UY/UIWNo4xvSPUnFTNOJriQaxdrOk1HuoXwZRtm6P9begC3JvZhjDvpEGYW0CMpLb
rLOiC6c1nU9NKKIfoOlgq2mSvNDf7Fn7lOGQ31Vt1u0sXbLP83SyxHkiOfrnupKyG7XWysqNobqc
QTywZtcaNfVyHB0bItisOLcCU0vjw0mBBACpGIZEWqIqL6kwbIJuqiFLFbI+e8LWh6tRifra0/OR
BrFT9nHsGqoUPVapiG6rLM2kTaxXTr9n4roZe1mbhRs7scfkMRc8tMINYyLzM+hITQ1TvdYLWt5J
MF846ZjkfqXmzl1sOXXvRWAYEq9s03nXjg1zFtTJNmq/DwqNRmEvzbPfRqVZ7ikPhl91MZk0VZ0s
WXCElW16neh0t3bK5FtFOTT3tG6WmaJuCBgUam5K2nWCnTnwpgKD4yYd2/IKeGs3ejFTh+6mfio/
292sfmP+DAX0sZaC26lM7OsIxRuwUaMKHxC6ssah0bQ/LKiqN06MaNeD4JjcTrHShZskkLPGV+M8
abe2IRmPOtLXL406Fj+dogMR5NSZ+NISEX9VIL7WbC4KWDaDYXy12+ppLu/JUo3gWmQN4iCEeKgB
IK33vZdk6Hdc9vLM9mR5XMxkZcp3oliJc2PCduh8VRQktnmAokgperiBYW6U8GjiQr2Su0SjVGST
H/hpP+HgMmt8r36kEt25mLQVJiHIZaX7KpUm3ROxM3+uJUSCrsi64skIS+QEatSVCc37HsOso0kA
10uhSrCpErtRfXwYUQQ6spkUUi4kORgTqVleaxUtO09Lc2H7pl0N+Q59LqOzpUEGqEVtNcNFXI1N
5nZ8O1C4lBqLhaPAcnd7GSWgawp7fBr7RoIIUVoV8sSR9oXXWZo0k53qYbipk0Yb/BGkYnSmB8T9
XgUubgGC2MWTHer5zczqhT0HwF9ztaacr81JKhQPZH3wzemrZGHoi/5zFkryfS0ZWcAXgbTKHQ2L
YWCNrAKka5NKCX1qeY3tqQWDiXynaVLHH9rCuM/LpLP2RakljV+YtsBE0HeszDFtzIeeSkHiVnJh
AyY0W8xM7x+lK7kFAw8X6yI1FpQHBFzwHQ4DJMW0e+zLjDvM+gF5rN5ajvJVjwRNKaqEjnnOMTyq
p3WCDcAfFbml0TYvyB20RGZ/JFZaJyE0DsmKlrKHiaoTc9Lhj7FL9kNgisZGqnvjNmtvS7AMZ8mc
VXfoEHLv/Xt/62p40uEyoBBGCbaKl+YSNqjZJsYmhpp5A+Vo9odBsrdCy/TLKOl+vH+5Zwbuy/gB
UxOtiYXXsehV8csc3l3TFHPDhqZvxBz2t5EdF5EbGb0FqrFx0Gcb4F1wV0VJMmwSZrwWD4DMpMDv
BJ/hpqNsn/m1blYTbMxWv5T7oqVlF2ohAydEMQ2XmoPB2Gf2VTt5+hTG3Q9sXZHlPt/HX+VE/8VC
5v/efGjpPf/7fOjyqeniIq57lsAvl/uzlX35Q3+KmvIJUeJSzyQY/2Uj/+1LX4qapEusAIuCIiLu
BXTyp6ipnywVG4chrpTKn3v4f7Ii/YQNaTF2Ie3HuIb0+0/F9XfA/J4t/VnI8nIp4n43QYDYjLIh
cWMLOFyKWdsDGyopwyPEh/iFwT7YJyBeetekunefC3x3Wp9a23HQZj8K++GjObfooMwoeKoka9/r
kyh8tUocBqyMag0CT9oVTVWCeh6lDzo+8YuZWPY+Thgybw1JtuvVgRA9rYovdd/K9yVjgn60lXEb
hlZt0r2XhU+rsD5PhBpdt7kRnMEzijzcebTK1anVr+wF92vlIDVhX9nKdzPvjU/UbpubSWjs/ZQl
P4SV2kKN63Lal3OsoVBHxEixtMp+TlULorKelM6gB6LLjwoxz3fseZZwB7bZ22aEVBJqVYdefNR1
AgDwUWD0DMAtWSeMcquJFpAU/sRNoIXzJ9MM8IogrLssiUq/BHltuU4zwKqUncja9pMV0gSCOHNa
Oqn6PStFuKtTZwto6aYKBuUBvlH1XaOa9ahJRB8LoU3eW0jFvXGuOBuzCmwRm2J96thJhvVZmnUE
YhGU3GnsByQDafztxUp+I7laZ5HUgGiVsGoZFEoFbD1NFR4WHaCQSciG2To+9Dr5VJ6k3xqiv9pE
/n8orOB0fvH4XzVHPjzFRfeP87jr2n88Fd//cfVDxO3LPeX5z//ZU9QTiggU+5cUH7TUkvf+Yl2A
/DuxTZ2evkkFhkN0mdz3Z0+xTjjXsStSoEHBItt86382FeuElgb/kIaDjnYKa8dfbCrq+jwF2cSm
QqeGliTM/XU/MqniiVQolH2m3SSXZqmnd1qhyZMPv1K9SaA57iLc6GdGGSvhRjNKQc2gDRgGQS8e
QwlkRywRfBbfyj6Kt/KopI8xyW7p4tyertROacAVq3Odu7mRS+dMefhih2L8ynALs/KLCLYC8r7m
BwKxY5HJq3ItN0dxeplapINGUNeTLB2z5JsYxtkPIQM/ATdUfiKMly7QM+hk+BIVeNcplFPUotoH
x84dZcnZ409zLU5RjBndr+DlPx/Qig+DifX4B3TRf4ufDj6b5U/9+Ww4inEIIyemCPncYfzXZ0Pr
kXiW1iNRJ36sBUrw57PRTxadDFLQZcQsnkY+tj+fjXaCNYKtkbgZZQFf1998Nq87fmiVWJGIVvhK
CUVXBbVmMrqggjSIXEXbmlMSO5t2lKqtzKeC+9T4Biu7/kCdpLvIFICTHJVttkun8pzNuQBPbOiQ
/jprui3m2saon+vzE4zP6KIbhuJiNuWETLisa2iQQdRfq2NzoeWOfoPaxHkqgji+CSdyWSmOFS+k
yFBftlMECcDuzNhtmV0yQ4ea5G0uianYdNj5Hhk6eAszu089OQvy/dj9piz91fL+fz3IpEr73tK+
bwgxvz99fz4Y7suvT2F5sMSXP/2vJY53ZmEALsuZ7Zet+c/JoJwQTWJzhi+5DPNcXHJ/lrhyAgWB
BhRNKGLO5/r8nyVOfR7nD22gZaQYgp6/CjdfhRQsa5Qf/EWcXcu818Nok0g4HOsQ+mE0DP1OiJaZ
CePY+S+ezhuBy7MS/EVQyxBDsDVLv5MUa/ly1x/SECuSOaZkQ0ES3MdaH42brBVGg7SuiT6n2F8l
5rZLtenLUzIqmxkyAuMqunG8nowinrZAymJa6JUs2g32FrPdTqBwIlczGZTdRrI6XlSa3l/nAI6z
zQw45KsON/qMWbJSugvHvHskSibyAz4qG76o1anyWjhFn2ejam4gQ4fheWvOuCsC+u63oMXVGhsD
9AmPPWhq6HFKObUXOUyM0wBAdX+aYA+8SfjkM7cR1XglbCq1G4cwUqLWPdXwdAK9uECUSnc5KYqe
cuocRFRadG7PQ604/xysoQ49FarpdSpF8WPM9KSEsqPZP9Zqpg8esoO4wdpTTBc9M0I0jNmNfqom
KW2+IaYYyCQEAc1gNpAf5FSjUixM4LW8Mo3E6BnpoqET3I0riB7vGS86S35p6OZVBLUd8MVgUPfD
OgT+as7wNxQFc0WCUQ9sT++yRZRUU+jxdCnFiSRS9Wsa2hSkcnO0v7+/TFaLEYE0qTcFBvy6i3VP
4yt62RFiJkinWlMjedrcOvt2RPHqMJlq+/5V1nWVX5cxOdixNtLfWuuOpiKwOwcjiTe1xXDKqPK7
ViiqX8KdPrcpbTGYJQjOMfX0Hp9tcjEGcHrf/w2reOz5J9C+RvGJOJ4S36qaEiYVZfMc6bdlRO1l
NjbaPm5j1Z3xfW/6mA7q+9dbntzB98eTZZPh3/kU2VRW1+t0bYR2loB2zkcK9LPR+VkH2KAoLGX3
/qWenc6ra4FZ5ToqKiADidDhW6yrKIhbO6Eui61M2tVq3H6SJgEae4okJmeA/TVmX2ImMyVLo70p
Sax+DGUep3hrEu2C2lZkeyPQieta8Lt3wex0jqtrIva6oSNcI8GrYx9z4Gx7E3KOzUi56JzsMr2N
gHIDaCybX0by/xx6L4oklD5evOpXCdH9Mpfr+cTznuJvZfuP0zYjMTrMiZa/4vfJR/MZGy4hGupO
pig+n2G/Tz5LPSGmQqONHFVdwHH/yolUDkWkk1Rh4ESSEi3zT3+ffPwj4jD60jIIWqaCIhj9i5xo
WfIvlilRJ58EhxI0IDIzQszDZTpJEx6ybkaDNKTd45TrKKuHsvTNTE/dtot/CoadP2pKSXT7z3LU
G2fh6lP8dV3CWowShAUo1A6vO09WMTDGgqH0sIp9DtzmLgH04sVy0f81dpN7ZLDpwjpeHvbadMSj
7IUQU7jN7BCidR6HW6azzEc2l+UXr58kZSh4ShzwhDGr4mnb6vh2Fa5CApxvujYftlagpHvqtwUD
Jcb8QioDlHK7ph3y0/ef5ut+M8Vhmb2NfRTHt7V6iwZI29nOuPYIUnhjRfoFHYpLqOfxVm1iZdNU
1Irev+QbL5DsgjzToBJDdXp1u5oRJGDVs3A7BHXsBYUMrcdOGOxaG9ER2cAbTxY9LjwJNBxLJXy5
+xdCJFx+VTNIYGGktopv1AB/tzMX8WlgWOk5peQvRiqf43fL9llnHiNYrzTjxrJSl3L4cpeYel65
LU2pTbm2IW0qUdpeVFnzDhG+5lKCtPf5oDS+ps4WHVEcOXEyUwnshOQr9oAoKv1EHs4fko/Kht96
/Bq9CH4ZIgPsJIfPZFY4MUuQgRtdz5ytWc+ZR9O2oi3Z10dO6beeAPxS/HqQcdjE1lM4lToZ4kyP
o60InZJ+d2B8jUo7+0It1HioBWVRxxy8Sk6K0z69kGoEesRUySZmftR2Ft18myqBMrvvL8BX1Rxe
DCJ+RmguFWecx+tFn8tV2LWLfHLUKNE0mZW7ozzZpR9XjgJWg6nN91k4KVeamDVGgAxT5DFRY7py
GC1wNqiD9LE3R/4Us3uhntHh90AuVYjLenU7FZpFZyMPsQPZ+kUcSl/zdAQ/gzUfBhTUv31iDsaH
AOmpcuTW1jjRpRYAsot1R9pPkX0dPKRWGZGr8HYbvFtbQ8z9ueUkdMvbUh5lLygj+ecYlIxpYP7E
CMWkC+DkTEJ1GWlUobEYo+kyHyWihEpUzkfQWubk1yFmqI2iTce0ec/Kx8O9j8OL4gXf54JPXNOh
x5pkoRyNYDOXQel3TUJrHdMO4yGQG5wzQE65a7NIKdl8i/5yRoR3k6j9INxkChgGwzBGFKm61jE+
YVQ7UDFp23n0w/kfOtxftTeqkpBdWw8/MDx6uIlrObptgpDitlSOFvPqUuOGOQfZXZwZNK6LbUjw
39Gz7fQdTVf1zIDqcBebgT16SjtOLhVyBxxcMT+keBceEuLFb53e9Vulb5IjW+UqoOdtOswT5aAG
kAU8fo3Y1YQhjFDTA0rysXjIqgk8rF0bR86ft68CLXHxmYK0WwW31RwlAZ6OYOOEdusP6vSjrEz7
yK28Dhe4FWCw7IWke2yOh9uOVNbxXBtDwHASs/ONZLY+NaqWu2FYUB5i0qLbV0PjTU2hHjni3rjy
Mjl8EQ0tkftSJH55CCQtbpxYbZ2NMLQkhZmQkqynNNWbFjGG9TCETfSIL9A6csdL0WJ1ri97DMub
CIIpA2sZbBOZsRQlmrPRSpnZmdpoB4+aaNonxhulOt0UQ/JzRZaAVOC89+RJnvflmFeG1ycqQ+hG
26ouolSevlNKvqiHvPVxqY8d3pusuQ/URDoXkaXdL4Ohckb4FNGdlBb5NzOTdCQGTnIz9mlwJD15
faT+2jjxLVBAYXEePs2x0uqpqmTISJUjtvpgOx+Y+HaHxJAN3sJgSqP4Cg9DtHMYIP3feqR8cPSb
IX6QHR1ePZ11hovSUt6UadXvukaPvAC4s1dIlbVL0lpcZ0wecKtpCHwohJywipFu50zWbnI1mDZ1
YT+mVlAy1QRQrq7O6K9lC5dBqVN4aIfay6FM+JVc/Qg1AxlH3jxlTDi86lTtmB/i+f0f7n0UppCR
sk+jxrbW/q1wHBURCcva1KFq3c1sJ26gO/F5lHdK505Do3owVp3TuAt0PzNq53TMm/ImaNrw8f0T
8c2fAqlQXVjivCBLO3yuY0E3MMYjtBENg18quW+eRM8AOlPrW+jTinRtRTM9Op1RgnXbLMPgrAtF
a7q7Iz9kiT7Wz2Sp5KGDxPT9ank5vE2Gq0b8kLq5wM9xOs+GfKpoZnxBhNYxF9qUPWZlXUytpO8p
Njg7Cg2ZX8WqcWSxvbHSKbaxUy29H0wZq20xYhZqLhHYbZjQqj1gaLAvTb7U81YpaqTkoYW1RHly
oM2fAzmsj3Cq39iUF3YkuyU5HFzzVYxS1oz9TGquDgI7uAxaB4d9rv92zf4nLX+Zlr8veHAbBOBt
9I9HplXFxZtJ+Uvxg37yTLbGScAGBLCd9/anHI3CAaoLhgfwi/C+llf2pxxtnxDiEG5CxSTuJtT5
Z1Ku2Cca4m0K3AuUilK38jdJ+bL/vfx8Fik4+iLcwoucgt7n4Xc8zU1TjegkiUkZsAY9tvUKSExi
3vXZ9PP9b3V9vC3Xsi1SY1zJeFrWqGW5ZfqYaBNC3cLomdwYJhuzlquNE7VHtqfnnGR9W/ClluhW
X+oay67xIo9DJ+w4ECcdfx4ij+FX58J+LPJx8LF9pdu8QVE8CnFqpoHkB0P1abJGfw7kmygOyy+5
9lOEdxJlYRwvuewHk8u8Q4c6Wqp6ApD4JjomjF9n1cujoWmxHP7UDl6JvdD+5QYTIx2/n5hSOLc1
ec2ABNUayPcqRqP5EhWfzfvv4zkaPHhKJFqssGXMEBnA8/SJl08po12W9VPu+FVC+dquy9uwFj8z
FUM66v/LIYgKN5cGWA2xNHqjpmz0yXQuBT021K2Gz/R2P47t20jvKHbgOYPjWbphfVmJx1FKh22s
KBPmOAY3T7OF7DVHrGiHzpfJMN0srcoPQMBuR9GOmw5WDOXKWfd6046QMce7xUPsB7kVuEzSnCA3
4d8C7Ldpyyr72C5F61HER7hZb7S2KYVpi6L9WY20HryEXiUc4rRz/AjqoN9YueFpU/od6wDALs5m
nwEKn/IO6bVCiCUHzlnGmA23qkLzSNy0Isvg0l2qcnwn1Kv5SZToD9fwVKaWnpNS+YyoBCmxRHNT
RT6R5OgfmRXJ2ZYRVgGjSyMFFWvbdd6kI5oz6o+DMJsj58urneLw51irKoyjMyE2FQxhc6QqRRlU
w5jWGof8+7EZ5r9NZJabZ13SxIKhQnN5Oe1efMDMdmUEoXBsv64DBm8Pndgwq1Uc+QLYK1fbH5cB
6sfODCMDsc8qOM31asqY6eX4UobPTozdF20cM8+K+0vwWsINk9mfRls7qyLCuUAxziYLzSE9ICsy
9i1z+LwIfsHOHPM7APYMy8vEnhr/dybtta5wLqGQB5fzAOhI0vptUKhiU5XxTtIlk8SilVyH8Qxz
LLw6ch4aQ7mmQ6SfY4eo/blNK7cOwW45cVVu0OKins+7K2XybSXuT5kslzNUlpgV2gdpXpRv9LFt
mNEdPEly8j0ths8hc9cu7AyjowNWwB5lumoOW0oaP4h4Gbhl1tg6y5ZyRJREm7SwW0AlxbGs/c21
jPcYDRWsGwzKq7paNGb1YIIi8q0M4BoOAEYsIDsujHLfGdI9Mwoh1ciRSc8/YsZuiMgZJnxm2J7g
jx2peazzu2VtseHRmiEfgIezOvMsp0JTHAS2b+EYcbUWz2cuQ3WTvzkMlG2H1q2iTj4SHL55UcIz
XE8LlGV9UXkeMA+j8PeL8EZ0nYNRWHSu3tSXc9xQ00sT5HbJ5/d3+De3M5MyNB8QKkt9nf4UA5UU
wSRBvzX605aa/MaeaPBgunFLITme1PZfrHKWXFFaXyY5jc9zYeztVoqO3P6zuWx11jBKiO47A0So
RK5ZO0FnzGXVh44fNoPuTTlzuANZQ/SLccST66jyZkeDgxyOzVnQJKNft529US3pqiIqOWO2i8R8
Unccm2T//kMyXh2+rAfW5WKzW8a80N8/2GtgWYehwUQl38k/a1adXWcwU9MOT4G5Rfui8PEsE+J1
7RS/2mwG0yVjG9ktjLjfJDmdvZQBIghoMBKrTeOWlfO5zaFnZ22Uewm0DbVhIHmbOLvRwUUtwYzy
LOCxmt27gUgua3uwN1UufR7jyQ+dBtd2+mTKTHuRJlbHyICJARrtABxTYzCx15egwDuprtzBjJ5o
78puNE/btlTmCyu8hvELhzHPVZe55+eSXPf+kEuMCOJBh+GY+DTKLT9mcran1BnSFf1IEf2tkwK0
P8wTKNMaqrrD54loBvRRYNn+kDjC13oJJQ3G/S5+iFW1+bWF/ychOUhIiF//2fJ61Sd8+PBuLsKf
/SON0U8wC1NZkhdyLqHxi1zEwIQK9x+8BFsiiT0v7V+5CFpJlGHIsuCVGEtJ9o80xjpZRtksLIgl
XKL3/De5yPKdHWwRyz5Fc57sdeHlP3+nL858Ilx1CDG++Q5+PDWedpMd/FotOI/fnkG2LL33LrFK
0dkqFUcbuMQYMb6zwihYSRtTOB9ePP+bX3/hS//+qy/g+U7QEVHHQ0/3zFZ8cScdqo2wk+XAD7Jh
W+r5RVkygNlwHtnDTt+/1POAnPUtoVtSgEIuZXF9FSY6oDFreZ4C2LTiPFK6c2xVbqrIPtNrdnWR
erEmzssp3AFDPIvz6aqb9P0Uavvl6TrDtJMl88jtvzrruH1ErzCFl+EH4JoPNwDwU0pWziPun0gi
LMr20RBuUqU/D5cX29gPYTYe4c4fu+RqD9eZVEDbkiJeLocfi4nLolIai94r+sSTcKgao3MkV3hr
ub68y2WtvXzJNpjtpuYu/y95X7IbObJs+SsXvepesMB5WPTiOekkgzEqNGtDaMjkPDvHr3+Hysz7
JGqIzgAe0I3GvYWqUpacTqebubnZsXPKNDZj9EyFcnLiaPqQZnu9ns/8m+jX1iV0Jr1/RqyNqAQG
DB/XLw4Tnz/kuuxyeBZKAFsIvmw7tV030H8zWHHgZfnU8+d78nJzIQc/F75wKoGl6/3za1lpxSSp
IT7cPZQyCIFYZo1N6ia5sdH9yENjjReDWLw3UhfUSddhw04cJq9JzQ9TQD4LINO58DOjud8us+GP
eiB1EFobMxS8p/herLNNifQ/+G6u83KyiiggfNtTKZA8WRDBtwZNeT1MrVbwaY62yADS2sAWrbAV
NqnRrhMDfQR84nZlD1n14vC9Qc729nG++GZzeAmzXHyyqi5zVQ4LfLJR3bIG5y4HXikR0KbeuOSa
Zo3kyDbnm6fvH/uZZ8MVBkSnqOMh47G4nmW+BoPrc+zGvH8y6uxQFh2t1fD4/WNeg6Hl6yHDiAup
CIw9Avr3n0MKdMGvGZI4CdpWkvKQyzqk5CeJlqyAWjE61DrZQ/nP5hNuM7sYtNZQY+Q2IkRF+jy9
ADs0tOsUwkWTNWjBhZr0FNJsCGhAqiKN8Efj4OhxYHNF6hpltYfmrIWuYavH3uMHyeOFDqr3V6MS
Ot+/G2hNPvl2uJ4grYYqNPAbi28HAj894ZhmWLlgXIVadhCHbg2w5lYFw2/qqxZq1wkRpc6eIrYa
1DIgLHlESoCi8daLJagHFNH9MKBTGjW4EjXRfthX2H4DJ5slZBRkXzE7bkQPJfratDpzc62zU4DR
wh5s6FN8HGvsyxrc0glHtaQ1G2F0RC11B1wcwVRpBU3g5JkC+hpcJLGSfBSbvgjPOvMUNv0TuPTo
UClujRUN8PPQ6HdKVe397KHSBiAQm1UMfMgocnY7hMexl8ElY0wWiJZaqHHGZhJkG0PrqN8oplHF
94MegOZEIXJWHGDlm3YMTA39R8GQWkxN76uRrUGQ/9JLnN00g1NFaMoPY28aRI/zc+Kj6RjINXfG
LCh8/YgOAS+K80MXBZnJhfUeKbGtHowgogsdpc/WBQDdWgB5JqN65EpE3GU97MQeZivrN5kQHTWQ
U0QV1AXAYnrVgSGb1Hl6iA3ZRRcr5QLwewdsr+scIALRiw5OIRxGThFENC07GmnibRTji6r6Ddj1
CaIRYowGZZqptkj4OYq0TWqQBMF5zI6kUH+GWNvZ785rXY4lAJvgiXtAXrU0oxw/kpSXIZDdfC4t
49hzNbU8CnG2qf3UyqBjzfX9Oo04u865zTxWgexqMDV7Iwk9LfRpw9LN0AVe1s8y9crotJx8BX1c
2gWhN3NcJf6sqDVd+5KyVRVsPG5aob67ZUFrgnNhUxqDk4vGJgbnUsUZF7PX4SLeCQRpq6ehI6pz
c6/iBqBwltvw2OdI06Hel5vIdz2B/c2O9W7+i4AkAcdmA6Rtalyi0HGNWjodWD3AYWKD9EK2iSve
KcGQBO1fkGs0qwbN7rwvm2kcehzr7TyJPehP0B4d9RJ0rIRmtEqfrdJOIUgUWQ2YUoERW0VBe/SB
vNWreo9qOy3k0ZLG1AqqzMp7/E6ATaj1zATK+7nJM3BQ8yAtEaFP18je/KnDFP8OsEGiczdcx1bg
JadClbhQ/THTKnCagrPlYLBR89RJY2Afd+2K9cERwbGXjBOgPf7rHgC23wMc+eeIxvlK9CmYBC1N
DC6hjUDlFKcLDlZVvNKF1iyE2FOEnkKDw6nnTzPfourovgFSQ86AB8Y+6bLMVQT/OhOHEx7qMycP
sB7SFuCtBd/ZwvlOdaWmOmAKlqTXe6hSAEQyOK0injj2P3TnvqajZ/bGmd0VMItFaBP7clpWuoGm
bCP5GcKKazUgQVocUmW0GkH2ojFz2xwtEWPR0orLD0ke3M1nKq/4t2GHndQgI4Ze+VvIk2/A/GHG
w2h9764/JpUQZgIjhFYWEHqiYL4IM5kUh3nm60jeCaOCLDmfgqB8eu4V2Y1FyRvwd84QPEFtnybQ
N8jK4GgxkCJBcSpb+THPMk8FjIqvgRJ6ZxZBiqikfSqlqDeA/fwYMf1KzqenNhkdhhydquH2K7F1
3lePkcbMSoOzkDn6/XJ8ujfeTGGxGkOXcVmDLLKlSMNOqwKw9Rcgp2q0q++f89nmQFudDOyHqgEm
seTN7dIq4kQmzbWV9L7k5a2qcRTXOpdNxquN5J1PNW1Eqjw2Kym8GyEMaHC2BC9k+PWK4zu7NoxN
UUde1sJsw/ZEqvqzsBnnN2opqGoY+IfFWqjBCIhWPZdTigBJlI6GNRwPYH2gQyZq2tlC7dOWM665
ACmoDMfb92v0yf1vZmEEP4qC2gqS2O+DJC7WpLAaeANojYehCanui88R4qA0P3X9++Tegyog4Hmz
yNysUbN4UgkugCStDEuMV1krUTUWrRhZxlIcHamU4ZEfvn814Es/Bklzyxfqlrj3a8qy9J+qaA1m
ER5ZygjEcHC0CopH0K2bA91aEEOiVYAw4g/nWyfyTHYr6SV6GRN33hEgDzHlCol0qaej3IG6TnQV
6KyqaroBi53XTPWqYcEdEl92WfBOm3W06jsaQ7BzwO9kQ0c1REF1EGwh4rnJIu4GybPLIQlpXDV7
YYxBu2JsogSHX6h4rO7MKFBAGRd5TQYUYx1fZHFPNCQ6KzVG1jN/GAfthk+rTY1Jz7/PBhACIR/O
ZkpWnDbouSTI1tEeQkrcEN7N0ViL5+VNu1aqkJYpW3V5sB3iGIrWbC+PPu0QBY7oUBb4ydFxzZ6t
pDXw50295+ExjVR252Cp71uIIAR3gcwhxYkbC4s9YAd+QvDKlXBXlqF+VRnToc2hvZDEkMopESJG
zUpAHDxHWhoOWwbhiRyoVD/kaMhzx5lXWBECB6edJ4/Dsyyy9RQMu9l/j7Xs+eJDVPnHqUwpIt51
YyQ4o8sBMGx4607fgEF/lQ5bFQrRQhs4PheB18q/4RuE4Kq+QRrCHDvA3/Ad/ImZTYldYEQXAaLP
ClEvGH4R1RibUZNJWodeD1qoeQ07Vu35LDgaqAAIouHMvxdNCAxxovKD4naDtOUM/NVzl30V/Ryw
fkXcrjP9qu5G3PQUUzZam/ERdLXZSkxQivGTiwR4DuBUjhP45muG+ClNrZ4fnTmQkWPjRpeRDFV9
advMkilAcPm4j/gG22v5uOuibi0nOPBjfFPstcDowO2YbRSIMivZftLiY1wj6G4egJM0Aao6zDkj
3UdYpfSOUEpen3Wrcgw9CacQk0ERECUX0xiZQdGvc1xOCyW5yHFhjY1at7gay4ZfDkGa6U1leDnn
QuY9og6jE8BNdT3cE/bgfMRmEDkbtQTYlcmR+Qz7taeGzFYqvCvzsT/R4ijWk1OHijl/m5prQd2k
mlrIXWoFFgjCOBLgo8qQuEKNSK6/gklff+8RPh5+M3pgLlMCC4ha3YfKoMDHLd4dlcGAu5zvAyKE
5yZElfM2yGPZjZLgUgOYOZJHp/ERBkrGiWvpB4eLKSBpCZSXAjoIoHTfu8GCr/ialwbUOUCe1OXM
TEF54yupO2a/m42/TCHiprt0gHMyBuBHEbR96Gpavq+QG1yegybGkpXY4yZjRCWP1aCLCiHZNlnS
hDAeTEQXYGyg6Hpz4kq4qcIBegbhsRwr8EpIoueX3KYLexsXGUB8+ydVjkx9CFRTLnDlhG8QYhxN
Y4dIHRRCmziJvG5KW8L0OcyZFxeXNFSUnDZSXGHEpQBFYiiROL3amnOyawJ9DmhrBkctR6fvQfAH
Ll0orbRr4IC9QpO2RSJ5ioT8kRYdcf84NjAdoNl2hoodBUAcCVlPwAaG4H+Ut0Ua5GDPVkmTaZPZ
hsFtrEPbENJXu1wYdz2bb6ApfJQksoEMObzglG3kWt32LLzLpeiCS4oDq7Oc6INPawWXihL+ss00
+FjsVVRERtE/1oJ/ySdQbIFaBPzw69uzETfqnLvkcNiCiSo8tmKA7iY+dWWZPXF1+GMcVIkkuuSq
eXnQ1XbVwXw5pCKagDsmcYLyUedfFqpiChBbBUYBcupJcMsk3Ahxc8y7vKQQnqDwBF4QZU4fxZ4P
fiqm4FKHRgMvxGUNGryHvuhsoCQGswmCY8V4Gx5ZSnDWMX2DHuLLBM9EyuxC8JnNT+mm4iUPvTdb
HffplDPobBcN4NZSLrsDSrnYZt6Iy76kwkRxz2iVzmZl6EFVwE7q4Di7Wa3UroUeBL2sNbsaJSa5
5KzXwY3YRX0oIWkbmRrQzEqVukzEoTjVrtrgD1r0nKF5+VIsAU70Qb+E9P6LpqJHudWVlQBqPAKV
LskFEkEnIGVEqeYnuh5LaBnh48p+6KVc4ibNsJP00VKYgn7M/DFJ9MuobsF9NyNFEldjxWa+eMdw
yhMuUiXUGMM61QmXcTVJuGn0UGi/YEy7UcTw2Ij6sYJzppBbhcPSs0PQ+NfzFTuMQcU8aJHJ1cBH
w6OJAyrnKlRb/YCqKU7KAmBX6JjoJe7WBUcBQV/xuCcTo31Q0S0+x9upYETgbmkmwk/+uhAkDyl/
L9XUq6ZBdFJNwy4Brx8pNA0F+0pKcbbH90behbYEQrUWJZL1fNLXeXAidv7EcwC3iZgZlVZET8tc
PUN6KxsbXrN0o0d0hMXEwQvI5LpB12qC7MT3nvnj40AUjhT1DOwHHnGJIOEjNRwkls/ohnY9xych
bs16nj/OO70c+hOP++QgACUHcGlz5wbwaa9oizcZ8RFYN4DNoCVQwOmnuGDXEehkkol3kLMxIyF5
gBrMZa8nmyjM0H/ZmoPxmxX7v6EeeFVk+P+SU/4die2XXffzdJ6LcqyRhmFgG/o9vbk09+5fEK0B
znnR/qjH44+mTdmf/rn5v/w//cPflcCrsfzxv//Hc9HmbB4tWJJDzIH410VCEwjc58f3XfPzb/wp
Der/zAw3M/XXLAE+V/L+DVM0/kEzG348H3i/sYh/SoMimJgAb0TVEO3DwL3i3P1TGkRbIUoW4IxA
yx0SJMbflQbnG9vbtDMgfChACrjLoYduRj+/P+BH0ARy4YQ2XUEUuRcQiYS7pO5ZuYb8Du8mnaha
BVg17bKUVTOf+PtJF+M1kGUaEEpTBcm2QK0sdOwIQEw1nXQRoT3enAS0exEZ1HOhKZdNfRkIXW2D
dt4AZ19caK4QGqh2gOIOkECQMa4m3G0VWugFQqwsol2MDoItC6N1UmsJGImi6V6XK9ABKkbfaJRv
EFfqIdxrIQBJhu5yOJu+a0FEG+OOGiKIxr1pYH57Qg9jGQ/hY80BGRZjZvvFmr1fLiiygkeR5aLF
tamHgmBvAhF2w0fQuI66/reo53+Dze3/n2VBmx02VvlrA/tFX/SLDe1f/9OuH/PnH/8L9vXqAWZK
tN8j/DE4EfbxGjHPGuWInFFr+IMLlv5Bx9X8/VBAAm541m3/Y3A6WnxldKO98pMDYYHL+R+DA1c0
iC2BekVrKPostL9iYvmQTVLR2YOOYWTfAc+Eab/fQMmQNGzgeckaJ0F0iyqTzVCaeIQt0XAiWfIx
oYRnGXgSSthggwQ0+P2zJAX8sENsSFbcTL0LBtWsbhJLBEeFKRWDGfQQT827IDZrFVRcJUO4PaRQ
icZMkIWRHfYz4gOkn5LJsHQZrP58FFpynW+0hFfsN9/0k8r+DJF454jQBj1fNHDfkNGBAeN6P1lR
ZxrchyRZTaHdBAnEY0C/lm50PdwWgI8NJZrHqlK/BqExZ2mVy/Nj7sSDjzRTo/NE4aTOLNtEIJWk
PyVRdaXhkDRLxpmZVs1Mma1kiXpcWTFYIxKE6PaAq64ThJqHw34ALwXu7GA71a14J7ImN3NAYgO9
rsx+wkDQG4tsAXJ/Oh+vazW2pCh6CXX/KFUoEvjA2kEM1lP8Qvl1+P+VD/j/gcRstgiEOAZYYpBx
Q8fJ3CP8tVfYFfXPIk1+dwm8dQefDvTLOaCv8R8DcPCZzhsChvADf3zD658gH2+A/AzRFOgP/+0a
OFHHL81x+pwN/8VT88c34OLxz1walpG2Qy8riEz/Bqfz/nABdZT6OhLcEBhDYAVzTvJNmIfWdrAa
gwT2FmKfNYFew9104vhaMIZ8fMScg3zzCCZIYA6f8AgLYJHH7i7ddxqe1Fv5qd7e947uw5OWgUWq
IX9q6HhSQWv3kJpvPvYn7uLzF3ltrQXMGEnaOa558yIBmJITOezDW/DKRKTdQa/d5q/K3Sl+k9c+
3f8KkH6/x5sHLTIgsjDocSkO4W0OrxnSDJzVdg3etafQXnUEF32PeeXaP7RWTNrVaNU7CdlDolq6
nawQPNmZYQvaL6fwZa5kgfr8OKuFt0xjZDSmdAxva91FnjBx7eKHQZHBo71VPw433cMAamLh1KrP
O/C7xVicXmHti3Kl4bG8J1j11bCaNnFMuNvmulsLnk+aQ9OZsUJyzztVHvn0lUEggHbxuU6HMt37
L85VXKzKMQtvhWeI/enAgz4UZnsPpLF8BWp2eZ/YkQgPTpKn7/fa+9ver7V+++CFWRpiLda8MG+1
kc7wmJpMN8+F+/1DFne8j09ZWGYjoZoKZH54q9YELR3lPV+BBh6A8vmBaAwBiCPizE46ESQs1dtf
nc7M0QpeBAUl0Nd5vTEkoNVjHaiM8FbOaJ03zA6CcaK9bpSkxKUUQbyEnhlNvciUeCYEXYFDFcCU
WmVrTeBSs420igRdW5t8CPXRVJB3BksSKxk00KLWD9zc6JnpEKgF/TdaPeaKOvezGLXQ1QoNVPcd
F9lggbeSvLmdxqmhwlT+Znr72l7eRxd/Vve/3nLhLnIh1MaBF8Nb0eH27ICKwjEyhR0kh27GJ+Fe
IsWpUtk84tJU3q7rwm/kuId0nTiFt9KlrJvgMuCITDMaEH0PELh+BxWs73fQAkH08R0XPsEf07qr
KyG8rWj2WLk+HXWzpYOdbgCLbky0tHSHiSC9QweC9iFQ18/4GnQCJC7Ix3u07Luhk64aN3Xw78me
s8T1KZzoZw4EuII5+MYBjKbb90Y86R0f5gxzrDfT2tjhunaijPbaSLRc97kTDtG/AhqXZcV4ZNCI
lusougUnhKk66JDdJsfiWL+wkkykMjn6jIaP6lq/n9ahNe7ZrYBSJo0e2Hpst0y31dV4EC9BMEpK
c7wNLJ8OMfGh/bDibOFyOCD0RHvwD0AD7wFze6llKxHoBWChh/YlOfgkJv16JNB+EElweOzJqZr4
K3nYd2+42MtpWAk8C7nwViEtDVedle85Mtmga4DKl8XT/sjLJPHCS30F1QEQzpk+Ea3Mlp9UUpvh
A08gs2tWl8DzEFRyT50Rs6P6bnqLTzyC2zmXBT+8RYJ+M3p8aDY3qFA6ncsKC5d5nTmDJ3j8BoWd
g7FBk/33dqB8Zutvd8DCDnLAD/kOjJO3CSk3shfeg5nSLcx63R8S80pzY2tY61Zi3tZeYxnmvCkq
rzKZ12xDu14PF/nT4fF5uEhpZKdmbN4hOWxJ9+BnRvfaQOJtcSsem3XPk3Lbr9sTZrxosfxlxjrK
PYhD527OJTdyKCZoChTD6JZZkClbgaBZdYxnxRYsSF/ZGoVPLql6OdF2H70wk10H1s/vV3ABAPk9
BYS1AIsjUsZU3lupGAbcqKtxdBvdiDfiD+4ov0Bxi3l5RlHQk5G4l0ifnXjxBbjg41MXwcXUBIki
QSPzNrbLveJy5NBsmIMi5/qUCZ181CKWqEutRIM7HgWRbkayLTyCb0ernPo7OM5TXVoLIrmPb7aI
ICrJQM9hkUe3suN7g5VY/s43mTVs0I1jcrvhCfrd9/wKfYhWTfpVc5lYaCS5PfFVPzXMN191EWFo
Y5ZOWoaXhlE6vVO6k5M+hfvwydgFnkKBNN12Mba3v+PhO53vn76AG/9eA6jkyCjwYWsvORbyNIdi
rY81aOlkpVa8B9nIOrVCizMjs/zZ30NPxfJJ6YnrwKqZtYWWSHBii2lz3vSjc5prmnNyVdXmfvK3
14axNQIwTGAN7lZPGYnI3eX26caOdhXJLey4xgSknzyttk8aWUPng0Bc2KQioZ4DZWFyWMlmZu5F
kzczLyN3qvMAdmk7c67gQ0L7SBPT3YSWDdIcjLc6UBnv15Gnm8C+zMjeX+EUNu21CXygBdkcsg3w
iIY8XGw1e104DxcJ2U/4XYXYGlEs2eHJBbr1NoO93XdWTxvTt8yUmM5oHX7Yh/vjMx33ekxECv14
st3zpkJEsyDrzlK9/VamD1ehKZGfEHUi25sHqyJXN9CZJM+1NZr77UTkVUbcglylBM8ngi2RO9tf
cTR7XQDBVs3QwqgNRp3Ij/2DhsldFFZGLncjedk+THgFa81Z9LgnNdmgwZMoK8u+8G4K0pMt3ucF
9Vv72n0JbB2TS82SuNet6Zsvdz69efBXESnMA2Qh4WkvgUQ0C3OPtZx3x7B+wvcAQpRkeOfC5MhK
IRfbS6uztitGrpyBPIzOw9p8AXsSfvQw4KV4c4LXxFkOHlircfYPuKkh5jJMOzOdCW+YbBk5qviq
40HFKJkpW7A7G+MzQmUCSpf5H56pQqmjE3PwJNO8pN5OJYmzOtgDuXevMVXJdDpz1ZBDRGTs283t
7nKdmjty2EzYzhvXQwugWVnU23j0uNGJZ1h3FVm7Lbms6UqhGzzERKRFTPDJkZ+PutWYiEgnrI9z
LxMZO+4A9ImnE7j3bUt2OaGugliiwKdozd2lSFwakpfJVrCgkvccWk5vc57kEdF+JLtroDevAvIA
tixHxcLRI/5WEi+Yv11MbgyiWTnJTXRYk80PzaRe6fhr6gnmPLMfhWlb4KiyOlPd7zZ4EOZpluZ2
H1n0J7U858cc6NDdy7Y1PZQbyTUcGk/6A82p82MyY7ei29a7GM1tZ3V2Zwk2s9yEuFtwq5midwPr
HrGttvurzrJHc6S1dX2z3SvkztVgEZ2lO7xDXWZp5Ga7vsDMEwsRGS3NnIxk3dL9TWKRwvopkcu7
F+zk2Yw08jOzqHt9Y9KDN2ID7px7LF9Gft64dz3B6o5I7j1uwNVLdveBeT/aA/Uou0DjL5loRzmn
sEISr32Csx3/cyArRALbxWKXHjSLLIw6j9eaQANa3Dyha3qN2THq+eblxd1TT9aD1WBBNALLsxtS
r65ueHwx1dGxhBealV7zJHXLXe3lptecuEVCdfh7/7ZI+YoclK6gtR3danAvd9z6brKetg12zQ2+
FAx2FZpb2RSx9IX5dOUwmq2ekTaoVrc62cyxKzBhtmRenhcVog8UF2kkd8GR/t7xljF6vDmujpA5
yFc8DcA36ED9ExX2y9hmSED1e9XVwX9AoYSKDff96fMKDPwQlL55/OIENkIjVOW8mWNC8eKh2A0r
DX7Qiai08111r9qll+yrE19jHnT5UHBtgT1WAtGWvHxnHroZnS710W1TRyUNFf9ggB6ZcEL1mAMJ
SPKpLEz05Wqnsnyf7QLQkaIojPs82mXE94udZXrRCxwe3NNpxf/Uf8r3/Z14hxtJudUOSFX/Crn/
Kkf9H23DZgqmx/xfpK1/PLb/Kn7+65I9gtKFRc/Nshw8j/1/WaF3jhK/Tjj/Rx3MJaf88W2uef6V
33UnRfoHPCNQnv+tIv5fuWVOk/4B68TMtgZOEO21m/NP3YkDFSxqVDIPajLo+KAMjE30u/DEKegd
VUAggroT0CNgb/wrldL3oQ8eBPWNuaK8CHnkqgWhnx+mgNa3twBVPfntzZuFOPza0W+7Mr8YeQmD
SJWAZ2h7SCmy6yRG1WhCf8d5Qy/sNZpGJleDlNDR0A68xB1SaP+cOfbSFbXQvvETP6E8dIe2hSIO
JnInqnXezBe3GB/98E0a6QkVOqgrAJMY/e7M/jKZ9dVyL25lRcwD668LCZ0gYeRNOd9aaTKearH9
avT552/ygKJfT32uFSn4MGrNjGQQdKicfOIO8tXgs8N6MzgyxlqPIlsCIGiiukHOHns+0el5K77w
dpPe4MjT+JRKTYVEzbQBv9QJT/7VvBfHqZIPg854ltLUcIwG3u9My1nYJD5bWeL2n9AmaMRdo+Tt
sxRH/PDLL//tTpmZp98ut693mh5HbUrBegSp2PEqUU5xKn6xIkuKSq3qQTiS5imNweOzBoZY2Po6
d6Lp+KvBF5apME1uIVWS0FB8rsrAVINTDQRfjby0SohoDVos4kPGObQX9BT13uwU/8lXgy8MM+qa
pJFB4kOjEg2BYhe4Sjnw9lm7W15sFdA3V3EYQZuvaWW0FLbyi+T/Hbv2v4+G10zaG7MEhVVRNgLq
3vU4ps9TnQUr6L8bq7NmriyMHtK7yQD5JVTV76bSlMrz3PdSG9oHlcIYxRi2b0o0UIHaGDIAwnm+
ZAmZyCUQ92g5diD4PNAJ0YvgiB7OnfniU3aJwMoqqlMKktWGpEPkm73eVuct9xIDCRVufwqAAaS6
kcJZ6ZEJionfNIV/61GWoplTlk190EwpCmCQ4wUfDq5hGmNnTn1h96rYttlUYPQy3jTtVVGeCIi/
MEx5YfWyKOdAe0BFJRK7beankErNyxN99F+NvTB6VZpC3phAZQcwwQqyetljWCjSiWrGV4PPP39j
mJWqo+W3l2I056jJQ63yTUKMps7P9CkLy5wyPqoiWY3RjBzZU1+At0LgTvVUfjX3xXGcFmMLAWEs
jJimheUrObpqVHQBn+VUliwAkBEH/C4GawH4FdE/2pti93LWyK/tWW/WPGdTzKUQTAUEmrcgLvIQ
CuhmOm/sRTgLgVmtmqQqpkBAySSqGzfTstI6b/CF9bBOY2NdY+IJmpLAjxRDyzu5OG/shQV1OjpB
RQUTjzEsL+XXUBE/nDf0woDyYebazjF0DV2xFZM0j68H7bwd/lorffMxE0Aj5LrB4Blo3hTFquUz
Z70wnaGRmzrDmUPHtDdDEQ5W1eJT5PFfmM5rrf7NrBvwJI+8GmKbVOA1gBaUTCHYdH3eei9i2dTn
yjxpM3CDxqmcOr5gjMq9VoAN87zobSnNCMAP+itYGtMQiBSduw1r6byvueTSHzWuHXxI6tCCGz0W
lAIwf9PVWcsyY0LfutpSCeO20yb0WGT9E8e1G18pq/Oc1VKfqeC1dhhCoIag/qMeY364lpVA/Cu6
nH8Hb6/aCm82i59XUSQZbUQDIdzmHMO9h++b807OmbXq7aoYIuN4OcrQgdn/qIOVnp93oXqtlL2Z
dCOFadUFGNfveSASOAvE6Odtvw8FJpbiSimgebTPKaSAiQGI0HlbZHGiiYEsxGMFwgY+0lFryPN7
XGhPpSi/sPklNYpfJpg2Q0dbxJKc6hw00YusPi9IeUUIv1nunAMtWASdEVpG95BgoWHInxeyCcb7
DcLxaDGDIEKI3TfopC7RE65yQnHe3l6qfPExr5S9jtH9AMT7UnghsuIUXuaLBV/2kLO6D7iWg1EO
wSMO5YT46Dg+b6e8coq9We9Uj4S+zeadkooFBcHUTRMY+nm28wqQezN430WZKIIfg2rgoIkVRyzO
vAcuUTkgukB8D94f2A2DBg3fk1ZNThXdv1rvxYkJjm6ZhZDOpple8SDZLUQzMLj+zH24sM04Hrh4
5MSQimMHgHoPNHsJYLdzluW/4gjeLLnSdW036BgdFCm7NOl/VBP4Zc8be3EbjP3ahwg5XGHNodsY
OAxgKxr/vJMHosvv/Lcc6H1XhWoIInAxBq0tzyCvWoXnmedSK0asgzbgR0xd50AvWh7U8u6sNVky
mdeZPjFItYdUijhAEXqju+h6XT9z9EUwy/WQkk9C0EX440TC1CeBfl6YvKQ7RkN63icVRo6rGDwA
bjqdglN/YT38/PM3O7AefaOvDIyccQVIXaWnoUUG67zVXlgmul3GlJvPtaSvBSuEPKnZDtn2vMEX
hgmaGyktigam0xpodJ5QBwa325kzX8SyYZOqWciBIKJgG/BZZt15YQ+/sElNLFoGpSYQABTjpkzT
7XSqdfTz74h2gfffka/1adANhhmnBIDD5qwDHp0L74fN5b5twgYMBIhMVipIKiU/tM75gGh+ej+0
UTFQX4NAmkqTCgqtrTRGJzCyX63Fwg7TUeL7QcZxU4VxfAR12vWM5j/LN0FE6f20IcwSoAkZn7BI
5cta35aVf5b7QNFuMbIsaayWcZDJ41XQ0jw8a9NBwPH9uEIqc3U984GB8/B5FCYyTdJ5oStgV+/H
ZoYaMJZh2w2l3zp+MlYm6BJP4aq++pALM8yCNGn4Yd7UBVfTSZzJGcFKfN7+W9iilGlQOatyDB7k
5aOml8ImVCauOcuFoPHo/cqkhlp3sYHh22rSSRcODgs46by5LxVrIGrHQ/UB8auS1NXt5Betakta
qwznWdDcKvX2VIDObALu1RKxQxpDmQ+gVH10z1r2pUhX0WkhxERgP1kmuGE65maUgS//vMEXxllU
aqfV/WycmaPJ434cfrfM/mWCGv0M71dkjCUlgtoDvFWug0V1qhzQlsRn5R/QnPZ+8CRL4kaV4GVH
JpajrQXT2BAtbodzN+PCTGs+G3FLwwNqTp7WSdq+xJUoH89b9IWVtuUEBYWeh98SrhStIcJwXq0b
7XHv16X1U7FHpx2C7xB4O8lvTNXI+PP2ypLYXqsK4KAHDJ72hRtG24mLzorq0SP8ftqpLjKkMuG2
Er05pDoHnGM4atZZq71kcdPmvl4/bzXaGazbtDyfbyrUe+h5oy+OThV6mUnGJhUypTVgsp2cr8a+
+t1z+rdGpC3MM8kFdOzUTLWDrswco2bTymegED1v7gsT1bSSDQKL4An9vkNLUTDSUI2HM1dmaaOc
Pv0ndWe25DbOZesnYgcJAhxuzgUpUVKOznTaTvuG4ZEDQIIgBhJ8+l6q0//psv5yZ7TuTkRdlW2J
AjFs7L32+vySz0nFc22Pc7NF1Ypr/nUb+qVZcggAWT6PKqkyOw0POYN1rvC9ufLZL1boyOrO13WT
VC1HlzOL4dQatNFb0/08N/5bjvavROG/2SqNOOhGhua5auhl/x12xtu7XsdbIZXqq2jqkqsi/n9z
RUl4u5opTBmYyXN0i9MbjSZdU1+3ri4JttK3ZF28xK/Ik/FJURWfwD3h1202ycWBGiJmVOs2JZWx
q31igVqPok3Xd1fN/L96lv52iesQ8wHhPSbVYrOkhJlP9jpQa68c94tVOw9bu3Irkmr0pD8GvI3f
OWXM03XPfrlqhyE3xGD2SE7OeCqObgnCgusCmeRi1QZjECtgH89z00L9OYGCfB+CXHPlw1+cq6Gu
Kejo+PiMRLJSQQY9P7qsr5w0F8s2jTx8zDpMmkW1TyqA/fPksuW6m11ycbaKGJnDvsFb5d3Q3cSa
rcc6TK4MOC4VQiyMhnxssJ8xuqoXJkfyq5Vdet3AXIqEOteAGw2sFBxYLFBKYSqPFlHfdXPm0qw3
D3WcyvNuOWTeVOsChvKcbG9hws7z+h92y0uDjgFUsqFdalY11raHNRN077KQX5WuBEfv99CDQq/X
zxQnrOk5qWB4YfaaDldOyEs9T7cgIW/bAM/O1LozIVy/bcKuE63BEPD3Z0+4UrpPB8wZ5sgR4VhW
bsTz62LsS1nPuqlEZzbEYoJ/1WPLmma3xdFbrVh/eqsXSxXMswxiJHCH5mV8VgGjN3akyXVXpsum
Isv5OBH4AFWhkT+4nvJTbPq3GsT/8OSXsp5mgNF4uGWssoIluybm9tACZn/dSr3U9cQWMGierAlY
6WH7RVERH/p06q4qyUH7/PuM4bSfYzHESRWZLDgMNU1vAh+jk/2qo+lS3jO2QT71VONoUtaXdRb7
QqTrcN1SpRdLtU4MEHZjzirSD+j3Gn1SZlv/FsX5T6/1/P//FhK4epr6mGCpUg6P3RpC0100Zflb
TZV/+viLtZqllq4uxpScUdq+7WEuVIYw+L0uGr7ssSYiN8PKsZpUR5IiHHhXBVn7FiTlPMD/sANf
SnyynnRyYCSpbKvB3tZK33K2uhOXKttdN3MuDtcVJmNbPWErg72ff4XD+fyUD4CTvzEx//ALLqVE
HVpBUJnHL5hzOT4AVzCWSGJh8qsUXsBX/YRzu8HfJ1ALMDwmTcKqeFqTU94GzSuO8eX7dZ9+sXJH
140R/mNVktnuOEVdetBo279u+OOLW+yQ9h2Bhyirti3rD+tMhyp3SX3dSfJX//zflhYBXDjCsceq
rOlSXALr9ABdgLguv3ypLBKMW1wwMXVaoCb3VJNuDzE3uW5lXVrvM3hMK1gds8on7bIfR7+UMVf5
lZ9Ofp8z8EtrE73hBh7oZjjKbq6LjU3bdcH2JYmxPfexpJ1IK8+wV0JRmB1hkHFdIQwGiL8/e2Tq
pWt6RH2hGaYf66ThJdqM/uWq+X6pMDKM1w40XFaZmJA9CZYcpJcuvS5ivdQYuVBh4wsQbffGgcQR
9On8c2okuU4BiN7m38dmTZN5YR6fr70ntMi2ND3UjgZX7jWXUqMVYNoRLrKsghzDfMpC3d1tQro3
wqfzU/7Dfn+pNYLS1XXJeVZq+P02pUAFrsxzmT8OcRfvaq63wqJU2Vy3CC4lSA4Vip6kPK1ilIN3
Zzz3A7rl+uuu+pcqJFzatmyskaBrhFIF6Wlbwp/vTcL0H4bqYgEn65Ks4YQg2UOQ8AGn+gzIwkbf
X7cILoJkhgnjQbrFiwgXd4uqoqm22VwnDwSW/fdJCqPGma8NA4oWCpmoHGepYVnSzXF9XR3tUpIU
oeguGmw9lRrI9tFmNf0159mVOZxLSRIf48U5uLxWi1vX9w4WJ49UN+KNNfCHeO1SlDQQSXiK5t1K
k8i8A8kqKtNByOtOxEtZEmiCQRuMOq1ys8j6VGeRfG8wUd9Cpfzp6S9C5QDdXVNIYHTGZpsXNRrg
qsAj3rlqWl6qk3pFbUYnmQOD1ccPgxjCu1zz9PW6T49/n5aUs2xs2yyvMo2GusCm+YdmnpbrcnOX
7lo6REtkZOO8SqnqzzCDoWim1V232VzKk8ZabjYLkryqNw7xE4uH720Ty5/XjczFgvXoC8idJRj3
JPAfIQgzQ9FDvPl81cdfSpQA+uZ5l/q8CjhRZsc2kfAyr3N/XQLtUqTEwlGvbSbrCoZEETz5TV6E
4Rzvr3v6iyMX9v6LIeNYV4LB0kydCZmS9ea6APlskPv34B48jlzCrDmHA74JCjuEwXEy4i24wx+W
66VaqdNAV6BbuT6no8UtKAIxqHKZuW65XiqWBoG2sgZoy6qdEBvDoSt+MKOlV2oOwov12rV1PmSt
qyslw3AfxEH/dRgH8+2613pxwM6x9o0lY1B1C+SEietJxRzqj9d9+sUBm665rJGwCKo2H6IPSQy8
yrS0+sd1n36xXreJwzXcAINQD37dW/AkD4sJoqtea3opYBrGYO51Luqq0UIAI+D5uzTm8fdrnh2N
H79PeL9Kvp6LbBVoX+S+jQL1giv6W66h/zzhwWL+/dO3sB1MYn1QOQAmXoE+4Dc1iCJXJYrguPz7
p9MU/qDcTnU1bhuplql/6OpBHq4bmIujtR6WSGm51FXKgmkf+bUGewT4vOs+/Txgf7sq1w5Uj4A7
4Pwcm/bQ/PeH5Yxav+7TL5YqqWPbsI0FlRlFs50U2Hfv4zqZrtuD00txUzMYVEob8DGjlMcQfCzL
FJXEduFVCwq2hb+PTp/GWaQonn8ITbJDCrn+FNOuu3JBXSxXzgCe0i22Gutnddt6358AVXzrUvWH
KX8pb8I5TVKfMezC3ooTQfPwR54sw1s3wvPc/vc7G67xvw/NNOGm5uUSVFlrWVPWdg0P6HKzFVdw
PSkSMAO28qpZdKl1goQtEwNdg8rrdClkExM0GEl95adfLN5OJqHomg1bcnxG4NKGFiBiiavCP1Ag
fh+mDlqqPBgaIDMXttAbgKCTDxKJkbm6bmwu1m+bS2/WLFQHAyZzBVfp5dhP+srd4VL2ZAJC5ZBK
fZC8AfXZOz4Wm+y2X9c9/MVZSy1ruwgN6Ic0X+edaZneDS3vr9vassvF2/og6cgQHKhFdNlKsRyA
ar2us+vfsBl1mwd1ELP6wDzwNrjnB8lPCubEVQmj9FL7FKLpoNXcNEdOghDW/CPK4gmf1ytn/aUC
ymklZQ204DGdaFg44uydmXhz3ay8lEBt4KF0NCTzUVsD+N4kGtDEk3a4rn0ZBjm/rypux3jgNlPH
hbO5nDK81RF+JddNnEsRlIKtUlhzcA8msHoP0A9MTzw2y1Xp4zS9WLGS2wXzcg2OnZo++YWNP0W6
6M9Xragzhubvx/mcuX4ZumE6uZiKLyzqpx+TGd8SbyZ/1e3+Yde/VEFxGxIP4vp0Apctbm4ZskV1
dEgNrH5HoK9bkD/R4KP78HbKZErv+bIE2QEYUV//XEgcngt0Yz/DXTjUcrIgqQZbYO4DmoITVgbc
x2mVJkHbf1MgFQ9FSsLVxwCNDgm5aaXl0wDoTJ0DDta5mH8L1nhCX9hGkyX6nJ7/CdyO405tz4D+
zeIGvJluuE9b0GlvWJNNzWc7WmXhri31Or8PlbJiKrk3hvYFfkTdfAvIEjV1wUMi+x/AJZplA0zJ
rg3Yhu2iXEHBy8Gkk36uH2VE+/VuMOuWzCCKu8zsIjrw+nlyMJK4l6jbAjbRQzPaP6cKcApXLGsT
runOT57NH8U8A3eMnoNxOuUZwGFFY9zg5M6FQgz4/a3d1GmbaY6mgTBo1SuZRDw+nGk7qiuXmSbm
TuaOqAG4yzXLfgx0itRD2jIVvg5GOBLuXDR0uH1JWNmkcznC3BUI29hk3APmhs9UaqdVRqNvmwhZ
q4olU30H6+N4reEDCs0ySWWRE4SKM1I7tQMVo15q+dD70bCnuWEan5DB3I3A3xGO4cwDm4Gj6LHX
QFY/5GRz4M3jbjLhB9VU+sroCPfOLcs68QRo+rTAnZiuYIm3zDN9r20slIDbOXQGoJUzYkRp8jRp
QP9Zt2Y6tuAsBZ+H2Hg9Fh1UhSmoQuswrhI5kJUtC2B+06ItaPN9PAPRYwcfx7e+Fw5ptRBQv62o
1zFl/QGuUqLRpdp0wFAMGbM6gS84THmnry7Wy/LBdiRrP6iaKTfDGQB+N10J3MoKQ4MgBuT2lFjJ
ki+dJqL/ZcI02GBn1wQbGQuXBPhnZQIi5XrsV/yq6OCHWoug6OFgEIVFNKb43v2YQyaHNbFIm/0K
ddPGfdH1qkZvosrsGLwGm7GA3c/tFm/fQajwwQ/gIwA7QheFgfNoP+XDPp4WtY63o+fnBZYq4Of2
6CeX+bprR+ny9ZZ2Mo7mqg/BqRv3Qd4aWLszGwNEDZpSNyw/CfIN9jkbGt/pnZGmTkpum8/JOst0
32uTqQI8SEzzWaWd+R5pjNEP1WsyNRi8IfI3YzgO6R2a2DV5zhTqnVGBe6N4GhKwwJeIh/DAA6H1
h1wcoHiw+Nq+k00Dp0J9CtufqNleKI+W5kcDBAA9NGnepmBMxWur6vtVSMPvFsM9Bdx1pXUOvqtt
Man4Pd3aHFh5OM6snSgXns/tJ43dgYI/0YN81+5InSzyRpyN2UGBkX0DGAwVPlk+JQGAUj/XYHbT
h0TnQdoD3ockcljYmJrtqYWdNcg5AidDNJZiSXkPBp6C5EsBno4y41Q51PFnckxDB4erA1odE10X
A1yH1C80h03gLDZwTTETJOQwT8nAM/UZcUVq+1597kYD9UK1IpgTeQkHIQ46pR5z2+TFFlAFFEDo
YXH1Cr9onz/PZFySz7EPDGCNuRtmimdb3EJ/CTPH8qlrdaZeVzkAjlXQlU72oQ57sn5dGtcLWLX5
cOoOomZuhgOVmuAUVYQW3K2oWpokhUyA+znm5I67KHRRIeioYrebszqGjkCQQEevq118uE8pT+gv
C9pzAON42eRSVClHor8CcUzPD8r1dpSAGKwOTqUohKTvWzgzhN/wWi1AmNmasW4ocDQsOUC8hqRQ
W0loUvBv0hH0zj6WMyCEab+GwCAEwLITe+BqMoGC68+UNI9JGwdqRwzbwlPYUYPzIk1cBptFtdQ/
PBeufeKpWOyjrBUjB4xNQ78LoGsjdBgC2N58wEFvezhRZnxoXNHqYVxOmaKbWqFnzxbYEKM+hBp4
aagbyVKmVtjmA80jaY7hTPTyqsVCRxi+sq7ly16YVZmlnJY1dE9WYZ+5130rzuY5YReVEcJJvmvE
lsNSXEsZPaUtNbYYhe8IXOfpsopPQW2TTT4htu8FXKGBbuinW59OW7pfIj2tt6j0BSwsCAEr+QC5
dkR9USM3BjjkEEo/fGNipR1QHHm7IDnZqplOIJS0cO3hcGdo2sc+tTO27Lpe6VeYj4lx2G2uN9FS
oPdmnkAKBX59/aSzNNePA+e9HA9t2Lc8O4zAuWXhPmqioLslcgy1f1wyx8lY5tqTZruPtw3vqlCR
ETMEBMaHdbiTJBgAghwTvNyxVNP5cl2YLQ6mp8lkGssOnZmeqP22IMk3FmZmzZg9CrU0n+tAMoQE
62zI+jPCb9/qAvS83v2gy5JDlLbqaATNNAAhFdTNbInLJgjrRRXwElyy59BGkK42ue5cXjDhcaX/
1dWb86qaUDnKP2AHDElXONqBqR6SxFrQA5LJ8b4Yx5b4b15t03xbA44c3vQq3ZaXUWza3dPQSxOW
RvGOxYgtNmwCsJ7HetzaD+uiMUFKok0azWXMYtNJUDTIsH7Ert4HX2zqUwKGMRmgU2hA62p/9rkY
55c5s7FsDlTGbRaVSiQqv2OhyoCytVZypwF+nGR39OPagYieu2icHFB52J2elyB12JIpVXR8FydA
157qfDXJ0xZyUD3hWdKxrS+JMc2oyxljAqRo1MRQeSAktUvJ20airSiNSCze56PEUQ7ccsvMFzB1
XfMTfq5UT5ADD4v1hUM1HqBPPsEppggW0cefIpefObtqlrjAFHVmt0AWawufp2ivt3HiWG8eASHY
1YL6/pYlbk6eUZyN8/fdBtyqwZsgkUISNlHdiPQXmBLA6mwNn24yWrP+o9gsG7+npAOTvaBjvEaq
EPkcJd871uAYKEiXiO5T45safJgmCxD7gCPGanUaNDh+sG6OoSr/qIXqQlhkA00RYAATYzC1at+l
QH13iGNJ2cG2s8c+6FgQoa8DHjAWEdSMa3HRDWKqT21rNUaQ+zW6Q8xBs4+xwN5YTVt0tvoaN1jE
vXoZc16tiiwzL6ge4vrzsOVSP+FRGDa5GvjCM1ZAavIuGWgWFDmUeVGRDqOF/XXOTQQcAbz36mdZ
03U+RasQpNoo3g8CbifzDyZt1xktj7rxn+stnbktfBvEgymiNpT0PtiwJp5C30N8Vkygn3NZdE3C
RIctVhgQupWXDQA+UI+NAAqHC+0o38e5btKfmsPBDLbIIcvx94ceBdYjG3BKfdp8naY3aw8U+WsT
YT/5vkkM2BOfDXOPrRxi97BC2NLeQAqVot0O1+cluzGjns2vaAL8cQ/cZcps4WzUymPt4t6+8gm2
G+9jiBLbZ7cEsZWFRKOy/8g7zdUR9dh2iQowu1L5cQ5RM/2xDVk0Rvt4dmuyFARFwuWF54ogoHfN
MrGTV/3Spceh6QUaT7s2sEMR1ZNlPyPLe4bzlTfDxwWbCMYHGbmOYQzWoMZbwHpW6nbdYKL/NYR4
78njqsXuUhuAt+yMDd+t0qLpJO7mLv/QdV3vhhI3pJndBzzn/DOBu1T/yJGEINXcYx1+bbTCmiw5
q3OGrqwoj9FDGdGfrpZB/uThELDi8rQAznwcQxj1nFCEzsyLFMS03zyg5/j52Oq5f0yXUQxYbcKb
8R7wht4WpGmX8TVeEUYW0wS4+KmfmkndzcD0xAdnO85fGJvagReOezIcxUSlwi6g448Waqzp0dbO
8YPuTRCowoVjFry0k2rITy7MYg84+UCwHiGgiwociylmZdQTvQuN68O7mdo6/zhOo6DYszM27aLO
ZtOHdaTIR2KUNywCvaUGTQU2QUj2FOjFIPVseT32e8dUwHcucyZ9Dhq9kpvZNRTsjm0RAq0Iay4A
Sd741hTDht3nZc39yko5zlbitGlqXWxJr+1tGC5t8gyvvcHxsh5TYUDqjTJLn5GGY7rqV8exEy7A
HPUV3UAMOEx6yIAYnbRr9A4tynTZw6ihHe8QfKbuJs2aKNkP2jZN1cdYoTfDNib1ntGtx2U37SJ1
Vzsens1Irez4bTfQRUALEi3cnEJvbLYjuO+KBwfxlT7ZdkONNWmFHJrC4gmTYzo2XfKwMnQi3g0h
SiI7lgT9hIdF+xecvZtsC2/rOeHye5MMmX61aaSix0ggisYFDi1KyWMzaT7vZ5g2u7tkIcl0orUy
2PMj68JTR+dovUMHKRwoiqQ3NP/CJSimVdZtbnzhWMWwdei3SB3mGJeax8RpOiG0yvq0dcgYkXy4
F3wk24NLMNAjQFABAEv9ifmGBtsOcr5uhMl34NMcrpskCd4iV/0hs51eJPbYoKIAHOTmtOJEhHvL
IBVUMKgbf7kuiXKRl1ekxrpyc3sCc13dorwePnAAvK8rFl16JpPB2BRx0nZistXFoiP14rOpfrrq
2S+bpFK2zWqM5XJSSRfdkFb0n84R8xvP/pci6x/yP5ddUs0SzY33HT8JKdqp31Mw6PoionN9YtAi
oXUNhovNziQkwLT3A3SMITy1f3Y5P4M3ZcMeOkwkg4QpQq9tBRs4n30R0NnHOIgytB/uqB0y/AU9
0aY+ECXBIev5REApFNC43gd5OuqbxnVRi2mtURMLNy/ecnI9ZxD/6QdeZBYhlvam6dfllKe4PlRu
zs161HW0/JKhiQA1g4nKW7XgP8zjS8jOqngcOO31ycH3LrgRncwDBqxoFMpdLjekYQpWb5TtkE0I
Mlu2NEf+DBK5KGBIiW2hL3BiLOClMRPM1SpqPR/zISbsLnF1wMtpRMec3VPDg9wiITCLUT90RCQI
yIyZbGbglqz1ND9CMLjYB1gEtLg86DZTN2d9mQRntea4Ve+7PrCc7cUq+3RH5taDd79g3yEHnjRk
PbhmjpaXQWrUNgqRuAGYpFrUMOTCbRb3d39QMYuQiFFbo9syrL2SO7LAdWg/NMGq3Q3N1tw9DFnS
wA+ML3oZu91fS+J/5VH/R+w4OmP/nxn9//n/l6X8FzX3zxb2777OXxv71f/mYH+uSf3Lwp7+BwEx
+Aw7DSOQeM86sX+hkwnc7cEnTfIEf5LnZ2rVf6GTgyj/DwJmawQY+X/94X9b2JP0P5IwieF3ksP8
HujV/xUg9Vwu++9lmVAWU0pyJGIpQOqAQOb487+Vqz2XGVmSBgFpI94j8rBFEg9xOdXNW93b//xN
yZkHHYdJftm5Qh1PooD2fM9T7x8mG7J3y8bpXq5avlEd/6evgjCDkAQjyOLLRj9CqUWDJX5U2Ebv
WqG7MojYs0J6+X8+E37f0/7v4MUx8ARRBj9+jOHvgweALYQEPO/3fCValHpFmI8bUYSrA/zEWN/w
T//zF55VFZdvC6gnkDrB1cX97KJG7PoGl4e+43s2zuIxl9mXfunn+yCLaYVtJSgY+jveKOOeUSKX
XwtGaIh3hkbn6MxRu5gk9aBVkMNoEHYHFLALFHN/Iv9W7zs+tscYUr/3cHReHhA2p/vY6OnYIRt9
A750+lDDomPH0LO0YxMfPuVRhwCxmZcbB4b5u61tspIOM7tDTX0+5WEwHSPky973DnZPuC53hdZa
1OU25B0sKuVkbicnspsE6pbPgrBhn8IoQZRc4UJdznwyu9DNNWBbYo1ekYswJdJu6WcHJcwBaS1D
C40j7jFzNPtehzX9QvHqcFXb4H07nNW0hbHG36X1YL7Cuv8H2sf7MozTB4dcym1HcockC88jdNLB
QJxGaVqsHUMyYYiBwEPx4ZhFAmQj0wWfItpmD7CpXfbR4EyVJGgNK1edrh+RKNeHzs/dI1/g4CSm
pDtRnIxHFg5fQ6nIsVbL2BTK6eZjmMjo64xSx3tE4QwJ+RUZ5WLw/nsI1SnyjEsmqo3h/hDQGlk6
MTi3CxLUgou8mzDAgvT2kfWhMkWiVvHNJDlIRCZRd61gsi+1RfIMPVPzqxOaP0dULC9pO0WnzPds
R4INPbLzSL4lSCuVSGuNSKQ20JFvdRfcraTJdkEXsmKG8zaCZx8UdVtHL0E82aCAWpB1pTdDf5fI
Gb7Fg6hPc4dMF9kUSJBzrm8gsOSPvZibd0ao+hSlZnNwdIqBOIRMLyr7QYjdLD1D425PE6Q+1rrs
BHE3EyKf935gKoFoe8TdTbdDemN61n5uAJmOii2rZYlqSVJuLV8rYOHjG7Dux6+k0chgSNOT766O
rC04rh/Hpc5MV7RmTgpBwAGOcOcE2VLPfm9tE4HTJ90hlN1jp9PtXOOwPwy2gJsB9SxVhIieJhS9
5ujZhGb+acNQ3/Zoqz0lIQZ3YzSuOg1UdBnyBSH/qBZdTqQHuk0Y9Qonl+YEfVxcwFsbJjo5RMC7
2Dr4IrgRtY+h23axd8sxXyP20SDb/46gu3vfNiPuYXKqP2UwXC5BVE9eAzqENxlq/x9Z6JAdUEp8
8QHuYEqm06Hfsp8mGkeoiLr0NZJJhNuQ8S9dPjTPo2MJwh2af6gHTpBkT7KDbsLmBlZb432I1beW
HqWWD2e77kcbT/VDFHVAphmkJ9+3NQvBgkeeuOuQEF3Z2JebT/lt3q38KWBav2bxlJonCuN2sQ/w
GPp70FIY7xCfD/3RjD6U1TI6E+7SLd+MQ75lroEb5RqKpMYRpY7ZmqzDk8PlqN0pG6jwx5iLRVQx
3AXrA6xqshEA+axrijiPpbxv0bZ+5LHO+w+cx3FUNF6EP7TLLVpr4HCI+hqCxKlUGRJQ9zhSMN5b
s3IApkBN+bKpIAFbkKAJpBr5YM0uqDldbtCpDvOXpMneQSR4THsU0Q6C0MYUc46c8w5omKA/jgwP
+zVLvX3pnERhgSFJlOJyS+g9mnn0gLQdHZablqEGeDPm3n0ah5C6Q5TE69fBAUdUKKpR91JEr99t
2AfbwY5IKixICKQ3PG3Nr2HS/n0EA8H4pee1YeU4JIGF4h283NMcBJzuzv7Y623bx5HZISIQz3OD
vv2gqz90NZ8P4UR5kaAWW9baIC065zvfSFnMOq131kB96lzdlHOeTjsll5smaytVW0y40dcfY9fN
thz6/hdt/Va6qRWFV/kkSkynFX9xytKCBtIcGhbfzKgKogyWh7eBTbBfYDxOgQt+9ix1d4oG0zsz
Ia0finONDjiZowwWBOreveeYXufU8NJE/Bji+w7R+ldtKX/RVj/OSXKsxyGb8F1ZWA1KH6YmuSHp
ioIqLNGKsUaXAaH+oz2P0dYecALtMzXfpma5TdrgNEzprVjFx2VR6P5T3WGt/Xemoq+xUwVu9YcI
t/8omT5kYes+4Bw6KJ8cw6QRp2Q+J/9VZwsomYeiJgAAN409yVEeNhg8oHy5feQeywa3hGY3pRvw
J/Od5Pwep+TB5PMvhPsHGdNHSqcd0qDvpRJPY5yPRR7Sw5LEB+if7BeLvaEY2lrvaJqcUrd1BVDP
9MGN9a+WLi/dbB7TCJMkH58mYh+mlMx72eaf5oBMEIR7WXhTDxWuKk/ZhHnkNpTZoJgT6oCLhCu3
vv2+hnk5IRPd5D/t5G2hGFitm/gop8mgKu2wZYoecL9OoEgSl5Ea7xhbP3dJeowpK51ey1hi3wXK
V/QomhnzdXZ44g2mY8ivDXS+mVtkdNCYgXhzAjnRqErPyz7t00ejFzAbw+QBLV0492N7z2hG3tN0
3rM8O0Bz+jI0Cy8TNst7ldXHYR4wj5BzYzaq/JQjryKQsIXCs+wTcbMsZk87MEpIhDmMZCApF5fL
HW5k9GBX3J2aFTakHlXAMlrmQy9xVwRDyhckn0uZocAM2vdBKpgU935+B0GF+hRlLisnoJEfQex+
FztqJxTBY3mHNDru48iyVkgK3lCUR3a9ak2RcvHSMYSGIR/vkzloDlyMld26E2QNt0y3X4XkP8Y4
VM8tbfY+bZGFJ+SmTxqsqLhACqt7jzLOrVdN/NgH/VhmS5Af8QX48f24T2u/m+Y4rNLz/TVYs0++
9j/R6YEAhSW2tBJJcd9aUW56cUViovSJQGz70IUoIgEusJ4F/Q/ThPT2mgf2KTRovc+Rg9bo8CoX
7W/ztK+rRIQnBebBAc1r5tn9J3tfsuO4DmX5K41alwoSSUkkUNULDZ7tmCMyYyNE5EBRs6iBpL6+
j1+jUdUF9B/08r3MdIRtivfeM129FLu+x3TfesVBbMR8Ec+WVxA68Wlx5hG41QFs1ZIyTbZr7YXH
kXv9QZntqIFEZjb2Pilq/SFY7JoAcb6uW/QEsrI+aCItklyr6mft87T0hltTiulHiQkJYo0GdDJG
ZleY564FnTwv6gfUjdNO2/KHi/ATDX5Aarl9mlb13gfmueXsLMyEBZYE6Z9SYGeeIeQWxN7VxALM
fzRDEjmXL9b5t4CuR9oOT4AJTouaLmugLQDaSNtMlB3kbz2/Bluz5dxvP5tRniOmD701D/0Ydju3
kAsL7evggr+1MoeYjs9jWbw3TfQM2uoGSf8lbsrHWixY6Lgt0CKDH2/8habK2V+RrzLnvJzV/Chm
SL9Mtd9GdvHwuCaMu10/1de+lDfsJqh2kH7c+jX4phac46L261zxRDlcQUBlPwM2PksXAD5n8UNV
gzcFOU7q4AEpiXXqx20WlJt3AY7xOm/+dxdEPsjTNSs9q7K+6T0cWVOeJgq+UOONSw6c0FnrEmwu
0klpljp1+FxQl7bLCMpmq/CsT1rjLuyRO6vA4z1DQHEL8IcJZ0twAIYyp8CxsXt5oGsC9CROxEDe
QIUfu54DhdIblqP6qzsKwwj08eS3z/El1oNKhMdsGtTer6Fh/i6US3SqqPFxKU5vTc9eOgin0lhh
+S4xHShhEooy0VSrp1CPWxqSWCSSkC2t+0olC19/rbIvUiy6vi6R8U7KeDky3u5HRYCK7j6thqBj
qraXzYIOHiiQuRosdDrNG9hOI7CNc20+QphR8ZLmp2uDa9ug3sRRgM92aMPUI1NwYNvUZ7Odqt9k
jb8hw9m7yTs73X8VHXe5JcUDrimggPh4G9nMuyGqRTJGwbarykjuNB/CZJTrC9QjKC5DdMT7x1uJ
uhsURn8aO525D+HLCrVW6o9UpWoqBJiLujxbwdC/VQILZdsJJDFppnMBDHrXz9Y7bs0ygSwO+u4Q
VXW37wH2+1mHUHL0rHLMgpGCoevdn3ZbhuyuAUg6Ct2XAyGBvSQjBLMFyMOMLNWQBMiwfN8aZ0+T
9MJfUsgarJG+wW7mUqzWaF+2paXJNnhdZsqCXNp6xiACAnl597s4SBEYsyIFYTLfnSZcpqQtg7yl
PX9RxEcHIDHz3Z9FnDopsdVKRP2fwJbbxRtU+L7KUPyNZbnuZ0Nh2Y3aasgAsg4pL2FayvkktlSu
IMFKTqKv2m/sATGk1w1Rrzvj8/rWOKL+VAvIlAxMXfQJR5iXLswLUR7QVqegQ+o5mUZxRKIrSPly
8t1RLcHYJ5UlfL91HYYmGbTkUha2Os3+XeQEuivr1Lw9Fjxad5EJ7U3X/fwyz1P4QGOQ6boWP/uN
IiFy9tmfogkC8KZqxngTgaSWNc5oL+b+ApEbhJRzX18GXUcv2oHg8ekSwhfkgVYmjd0Vox6zwRtd
WvigDDtsp3l367QVKRJtMES5YbpGZo3PkwpAvlZ8Kp4GIVsgsr2X0kLhcVrH5UOB0D13XhA8ARyA
3kGUtL6SrVWvHpiTKSnAB413xq3e4cTGvxi4BGwd6vmHxSn8G0MSkUNESb6toM3Fr7G4aonccC5b
repEhxV6C1GVE7g2aVoICfDsnyBzlHsi1/gwsmK+hsV9YZzy/yzTGO+kL+aMAVl9rZBm+DCKYHwx
G/EyNxm0Z21wRKopBIcr/73qoMglLpLTtAl80ZborPQhNTwjb2551mF7RzWghRnBypGxy+z9mzpB
3ecZiQcM0daCPDY+zq27+C0BD/23mxy2fOU8xHF4jCFjcMvVZyNy6rMx2uoqi9vZ98G2uwiSiXx0
daWhcCqiNrdN3PRAvLzgOumwYI8R9it8zKx1DEI8sNxg6Hv53DJ3CUKoT6LWTEe/RHYg4P2+3s9k
5B+dCymGLSVTVpi7pDHq8wi/PRrRku66QpNdEDTjZbinrEeKTxm3q5/3blzykDcuhwSg2CNvIdwF
IjKHdfHRniCWWVNk2eI1st4M3a5uuxgQTMVScGZzBpyQX2jAeAIa8nGE5Bb8qsAaayfsvkfhx4ri
imDXeoyvqx7WPd6qPdWMD3uM/C9uteb+BfMjZAAR2N0xr2Yjr9VkfzK+/YGAt0qcFzYJApy8HCpK
eiqHYs/09sxrDDkQNJ3k0JpU9HK9WOnmrNmQpmEtMj7XYVlOc61A1M/c7Jdma2D/YM0Jmr8AHSal
PwoR/bJ4nvcS62Uz5kMA0TfRkqticXnfsdeCoAmGWHK3qEpgmiVyTgcryjSGZu88kw7btkNvveo2
HnbF0OnjDJliCZ6MoFZu1rstbR4ZjpDE+Y7zD67GmpztG6o5nDxmEXjDkdvjghEPliNLm7Zl9BQy
dtZwWOecbhf8PiEIbkEyjXM0Jr3o+2zg/nFTfXzBo2xRMGMKWW+AD74u2YMehpsFzXEsI3/eSWbF
aRQmcAlArOpj6tuVgveR5rjo5hsS3SiLmrnOIx6s+cTrfm/dyBC5IbFV06dtpsz0pdzW7UreYXO4
4nBxFFIdy42PD2O/PFdSRlms5fvqQ8QVO1PnenSfdh4ZZAxrkcN3LQ543uODtJHLyShQrVd/17eA
IdYuoD9c2427YoXkF/FRBcSx9Aao091GILUZpso2w4ixnMPabimdag8tURi6HUEMAxS3Lm2h8Uyk
XxeJHqE4iaVXnDGoffmk/quj7lxyXM0GqoLbfbnnVYnigYcNxglN1p9UeNVRuNJi//lK/waMFCMk
VUv3FiKiF9iZhG7KVxdIW3CpQXe/W6HPOiCpwf8Z4GI+YrkInBXdGF9xxVdpOPLpgDGmyVEIlgQQ
S5NaZLHkTsfh0Z/CBUxtYH9sgFfzKeLuAhy8fQAh5jDoVN23VxTmiQGah3ROhNXPcO7qfIDT8Fjg
zefQpW35SGZmwATify5t2Z6I7+Kdr2f/WQxh1aROQ7snW89/4+OCYunRKFeQuLx0CAM8YxYfIFuN
xw/pSZPCCDheK9OJo1cICPbAsQPYrAYoFkklBqwvb3lx8yIbpJAhv7ul3o6uqGm6InExDakeMkII
TNem+SIK+hmUC5y3dnzfGL0FcvAfZD9B5xwLdGXx2FUWYlPTqKzG5tl3+DqaTG1E7q3Q2K4uogaC
zKYFCNG/1VBV0C0LsF63jNOi6hmaRc9LTcFI5izlSRBuP3AcqsOkN5bPproLvXoRJGRFCwqpDrqb
FScFMq3LFHy2rO8PdA4AOkPTmOB5eozsOiUlb/nurk9JqqCER5oPERIem/bGNL1pSCwgdoidnwnl
R0evV29zE7wFXE2APksM8j10gkj+DpOig3Ld4khwLfyEQhFB5+h99CgkSgzr1Nptt2FKNHV3FEuX
Mzv8jCt+qAr6SB3/bO36jVYqRItbrfvR8PmhZPY3Gza2g621zRHwhbFjmr5LabK5HtxxVB6GvNGf
jwEiSh7xzOnrBi/2RaPEH9oqmLJBNe5QjtLmcAbWO6liz39E1mR9ckZdQ+U+6Oi+vGpcMLEZ99Jt
/vTMDACOEbsiXNroNsrJTB6GpUWbyawBiWmgYmTKnBeymF0XduKjmJz9COmAOYpy79ovaJ4bxRIk
Ms0Qh0H23TD7AuXoOxye5x6BQbumha62DlHhtETGoB1/dpGD1rQw+2G1pzgusdnOZgB0Ly5m/HN0
qKN16WeYpw5rvLwYrXL4s7K2hiNhgNUACPwurACFKL+/8m0l6H27DCvbZuRhKPVk9JQBAM80/hHs
5Mj1xnpIcKHH2Ia3WIkfQvvnyoTpwMh+k9VJjuzAt/bVMp/vGtWmvloOS4/7UqinyVte13J4092S
6p4fgKnuStvmC+AQgZ0JclJZUyLRogj+zPcNowGMCdH02Hlb+EkIzbQJsiZAsYXEJiOjhyh2nU+9
2z6quD1AKAIKJ0yb1eUDGvWm8c56xNPbiTONg11brCYF6rCzHpj+eHpEDOpOhO370G5ZqfRPJ00y
AY0x99FmkyfZlWkbDrs68Hfw3cw/V8Qs6Zq8ROOUDJrMCfWJODkRvUGzhUU1JG/YglO0ZaIed64e
0NCWd1mol0YE9S2OsWATjlnZ/m7pMN5sK6aDIX2GqnEyxAw/DKWnNtT7cjVHVqKqq8IepaQwjLGE
sBotQrdeZihfMZjirBb00s3mCMAgteWUrvhNa9n/HCqdyapKUT+ythsewYb+iD1cgxyLAvBUXtqw
e+4mAEjCnwGtdLi8i3kX9wFYgQBfxpJWcXSx8bQvozUF5vFI6QAFa1WmTQneaOY7CAC7Cz7KqwiL
13nW6DJ+UUMuk1I7q+pHZth5rJY6m5rpNSqaR8dLoMsWLwL0GcOOIOsOoqULVNogmlT7UvjjtXFA
v1DR6UyybWzXzCJjOukMfZLlMqab+HStlzZ4+CSKB/BR72BJlVO6kTSK7KXWMGxw2FcWfvWW4dxM
Y9aEeJa9/tgVGPsXPGPCgvhLBrNo6J3bJxjCLnStPmHReHSyU6AQ5hOptrQMQv4MYN2hDWiyvljm
PAqj67Iwm3jeHcDUYwIvg32COh2wdggdJUS0jyj4T000XzVaSihcASAQQGt49/Vq0eyL+bx25fOo
hiXR8XoemikvFwCxjfH3qhS7gQVn2y5dOhlxj2orH7uwvTDaNlhBbJ7X0L1gXUyGBcJntfhr2sH2
kC9UN8kscJveN+slZU+X3az8AxIKMHviXGG2xa499gnfMAcisfzs2fKuGa5Or7FbVk/xmRHkjstG
//bNguqy/LWlPWoDJ3AvMtupn2sZP4ExeiMhPAONWz4bup63mosjuIhXhltrADd4N6zOAprA1Z3K
FXEgVfSIoNGD5AWuS5A9gRJlpgvEkAT62YQAFYgRMLooex5ZcAzrdg8N4hvcSg8xQZ/cQyiaTJK9
LAr64ELPKZPN1aztn6qnCSSs+8F6DyIqv8S0eilwl2OBVNPkPsr1eOvG6x8wm2TUr89hU54hPn6u
o/F58UHmweh56obphvr32SvB0ijgb43EBoaWzOifYp5LsIIpZHUPkLBeNFnqfeFtH2CwE1iYz61Y
Hpqy2zBXFP4FWjj1EkjM4d5S2du2gZUzvJfoNFayvGyqfa0rY9OyAExS+550icOkdSxZERzhQxCw
VtXuYmB1gHx4uw1azQc+4bnA8wFXA4wXe2kZvyHJcjjMYxy8uTsv6MsSCH3AZ5fEZBaQi7ER7vMO
gA/XXbk3aGd/YDkVrCI6FttZ+TS4kjCc03qG5BihlR5Wfmh9b4EQ/AMi+R7J3dSHem7KF+QTVt81
9O2PDUSrgMwFlH3UQES/KEWeV6fCRxqXEAE5JeShLWr/z7oKIDEeVpDhIipUlcpiG3ajX343pS30
oUAwIU1gfFl+emaEJYWZ3jwG4zIYeNwQ9JfPpCYHvPb30hQkLdpOP41gDw/Ifo5fqBIbrDIhfxja
ld88MQZ9CtxI5/Avbdm0Mj8vdWORCzFS6PVL/9MAST70psEGoLAphl00+kVagYbDSl4pRrA8c7sr
YmWeR3wzuUN7kxfDhKaKoIZ1k1RfYowpEIttySI72xSsOkU/7nD7VLM9h4ulO9AJBI1dIZ7DooEW
zJ8wNzZoLlQCDzPdBUBJcLGv5spWoq7chRG+Izg53puusGmByf20hoZ/la1AfSZAQWW9IEeNL2tm
WGPf/GWuEkPlH4mVAVkPDdyYzEjuSAPhD4eJdMsJyvXtguza31VZfmJD2/yggB7kEH2Or0vL/CVh
/bRehK37o9uW+kWHAFYHowDKAFfNNh3AnNZjB1MNKsVvgfwUuChBSgJADePtG7q+3kA5LczRekiI
H6YZ94+/wTLJx+E89rrDA4SrbZR+xvrg1gNz391jmJ+Fv0GPN4d7CBOeQA3RZ4RroA+GJGzKfah6
Msu7LoeybPywk92ODcUuQngWuilDD7vmoWwAqCu35jMg1IxQQE0rBdgwqoJfiz72bq4vEcQcr7Yf
krsYEBV0bR6IM6DMOibPTFuD2mGKezWB4iIxg1xuaqI0XeBUPRclq578Pv4coSveAf+ZdrKOmj16
J5F6cdiqxO9R2BcstLn5a9xjvzUCSTo8GWF9WsJavIi5hoJ9Wvrp9xYUvk7lotvdCG3bA3b6thjX
oq7Mlg0WotWIDU0/2jeM+DHbb1jrOqMtqECm6xLxyQkFfHKFApudYBiaT6weIHrvxy0C0FEi/mDX
WlsdFhCgOhOyKtD7E81eg0Ei1i+Ery0FYwgEYJabeGjbxWuTwXnuvgvZ3ZDXDlYrkPOPYAraQ73C
niZCUwLRmcOrAlGH1/Si21BMcYbsfqCUML9sCa9gd/1X2BTncIBSHl4E4kqcZemTAvd1gVGib4rg
B9xCUfmDxrEnYboAs5XFCI6jx3+dSwiFR1CRuVwhsAK9ATUzuLF59G/YfD7N+3/9z20nQyXAZ5UK
Pyt1OOM2rZBg9S4Lipn4/6vzpOq7/yq1I1Bk/b/FeUnfqFV9/fd/8H+kefG/MXhnhYBHTggfZ+8/
pXkC0jwoupAuAcI7pMF/kebhjyJ01SIE44qJ+x9F3wQ/cfkf/+IR8m/YF0aANoeUEhQf8i//89//
rxUh03/77//RLe1jDzPi9B//QiA8+G/CKxIGoU8p4P4QwzWsevjz/6LOw8ZBTQyN/XxdtJV5Af9a
i20HRC/rFRIcYl69f7xTMONBDO7jutgglIFv7TuEbuFbyqGIP+dgriSmFw98C40ihyYtYpIu6eC2
OkwAVnXPcy9KtYMJowZzOQOIwCHfsGg36TfXBQ9jw2eRbhB54eLUNBwvPrwvfEhbFEyYtoIhvJrK
jB18Jjrsab7W4WZZus3jOOXzCgz0vcFyjPrIcKm2O6Zj89e0w/wJLRiJdxxxNiCr4ijH0r8qg8f8
hmfLvuql7SB3hVNWVf2Dt7Aph/zC4K+qd7jJ+l9YQBiiTOo+w+6TbyyTpWcgcSfIVYq0jFcfWh6Y
zbauHpNBoaUcYOrbYyv5+Y5ln+s6nNJY1vMOhH5xdKsACRs2D7iqgXKVQNpiyp4mtwG70MOIy8zI
fEWa5m2rKYoi41HWx+UTIoUiXCT6htpZHufS6ZdlHYDprZIffRKhlLpw3tFw/gNHL2Kpx/gBFiF9
HFfvBF//38BzTzSsQUz10gN5qd4aTJR72MK2Xeyq/iloyLeogMVqOH2BfQ/j29Aqndek7XI4X749
yT/h1qa4ZP1+H/nbLwo1wwM4gSEnQEETAKk2q/mdEesVdBRiAUHKgucB+gj4UD2MT50s3mrEz38q
nIADtjAMuTdFNp1hi0kD2cJxwXHz21cFqsX/bbaxfierr6CQMvESvYydckesKyroaVrXmf4uIBaK
cSB7QDgTbUNDwFJRhulAhfO8R8KHfxnIxnguGjmWp3Lh8Ytn5y64o+fe2lQZiMs7sE7XgANm5zMr
o8fYzeIOwMOdGPK/gy9ngPMyXiZUT/Dm/yD3Br2yOgFkHzpIDuJ13I//G+u/w/7yHwaA936AGdPT
wQuMTOQLbDVPsfTZHpaqHJ8CiCKxKhMKcAWJb4oVTxtseXNRphEImR84tjTdvIUnPY1C+OPRXxzK
Wo9XXVTDXxjZ56STXQ+3uvCjE9R87rbcCZMph1Sr8ab3SRXIIo4h10lruH1SKY26BZY+yrinoBJo
myLjfQV82kYly+qiwinmsKKsaNdDyk8kaNwAfyFM09thgpMVI4X1ziZo/AMWI9oEnj6aMs9zuSjJ
gLJTjNNlguEIZPIAw1Q2dWhi4QEDMvctYAc/QNeBygRKDiM1k7I4LAXqnRunt1L34adngPXwdi2x
V8R4Bgz3UD6yPnL72IOPT0DYvOt5B6xh1MBghQTjBq4rIS1rMM6pH9sAGUwB+PQYmNDLNHgHwDsI
TRadqp9UtW2n+/IGKJEkoxV/mBRRZw20/ThIjQc2hDOM+9ogiJrpH33rvHMPjg86jpkD/THVl0RW
dVJbHHvpNnwYVIqEhfe/smG4MOg99xyiy/00BaVMah0ryDZXDlWf5nsOI/YRzhofHXW4JZMaxAXN
Er+BIAAtIir/gB3e1dmUxjtzRtmbCrEHFvkCAAYn3eRuq45TaccXTJ8WIDR+ZD278YW5+8Aq/vmt
xLvUuLESCFBUlOHrwM9Vs/7xzzfYT4MPBcFGM07ur+BF2BYO8vkQtuVX3cMbbA3zTrovzRHTkn3l
Dh8J7t7iYUZ2F+AwCJFLPaAHXud5N2GePfPRGNCavdiHAHMBzwl6hKWuRXKGIw9jvJqcNzg9Cpvb
AWZGP3nhqq9/fn6PgfTDxGgaMVsPYJSluP3zGfayt6++becj10B5rrIJyw8fj95vOYX82tGS/rbV
7D9NTVx9TTFaXCC21VeNGf8HQh63b9uuLaYVZAMmfIVkDG7j6GcdePY4S0+8xsgwftFb572roYQL
tQaPUEGdDEdexzFaItmyJdz8BVMvrzUc1WcRoK0NdCcG/kHDEJkDx6GAyx3wzTBGhOBR3/pmPWFx
/AAQCEqyQPbQ1wSkBNk+LOhI/WACqBKH9dGDP+l1UtCq2djZ/Wyih6L3X+BIfnZRd7AdYOqemxyi
vT0mhGMXLzuyuMNC6ffAeZ/60GpnXE7dyY8RvVEO/MHQEQedB49cbh+rEv09iBzwcQRb69YG0x7J
LXDrrAsOE0zbO8i4dCLkVO/YEg550XMKnzNoFO4pCcUiAGfkNrLzRBEo5ZeAJKNV0TQCgQ5WJJQH
HeGITyZqg9RN0DOPAUntotekMO6dxndkLe5fa1J8Lrr4FWIpbhZ03gtwZQB7PRUpEgm6QxAA+KsW
g9Md4ypekAqRQ1OKBJK5jt5sH9qMlNv0w5XIYojXGJClWr391CNTr4Mnbh9N5RHpKg4XN+hT6087
KEIPPqJbWtcYlCy1PU9QD5zh+9wDvcxWKN0yqGbqB1J78XUIbZlxM8t0ihXET03np3U9Y51idBeP
lG9FJ+8m6cIlZpxOsOR9jPO2HyIC6r9Zo/0Mcg0kT/1LMQVoIbonTvRE/519zmCVmoDzT8WaaBUA
cg3cYYOkNF/CuM19YaH7iDAuMcPBr/VHBggkc9CUXWQDc/YdPcmwJIDnXVPiGgxj77T6G3RUesF6
Ba/aIwE6ypdgOCJwBXd1fxcPuO6rcgh+mOhMnwyDrk+atUjhoxaPLfJHnoMpQkx93ECBwRv+AvaG
7GXn6KFuC2SyeI2ymWwBNk9+EEMgHDPA41EgngpJj+gGeZUpYQj2ecHKj8NXqhuEprAMNEG7w10N
9Ubg4FtGAIX+0I5FY6JXtRy5ikWGhhRyXtmjjEQOOGIsoOZdwdAVJDBX2M+atK9ZkHHoxJ6UP0Jh
PY7yCLFUkBctdjPc9RhzVrCF7nVc47yytUReBkYc7Vf6tR1qBhTYA7m5YDvVZyc6bw8FpM5sqKd0
28BXrgCqT45W607Z0YPhk9fHsJuCM42q+ADFe/zbLj2yP+LKe6h6veKYyvoSCL3tcC8GxzViDuZ2
C5hqwFYTiKIYLhkk6lOHaAtHRpTDmGyQdA4uk8ozMLdHpbioLZYgb+MFvWI/XHvV66yqQV30SIdI
OlA9L51R0J1A+HwEnyfTAYaWz5V4c1I1BKy81LF8xnRgshhAQw4ZG/IHwj7MTbdU+xE0Z5SUiK3L
F4cADkTvQw+ITj0rNuMeB0PEE2bUewttERNcezcgSsUvvHD9KAxkEGBa70ds3t5W6/YRQMIkwmrv
IwIeTtQ4lkW1c38kaaPffIj9vRfFsCzIOlM1ZQcFqgQmOPAtNgAJmBjkFgBXKGb0x6hJvCr+irZF
yGwDZwNq8o+5NtM10Kp/YnUnUtP176NCyMlQ+vbU6bp8xcBcZzEJ1TFCngT4LzSgs1uivHJ4IR53
f1HRnzeiEVqAUga8nt+gvH4ufFYmhlR3f60hWDCoUU0KUbZPCHJRiF2wuNVGG39gN8prhdb+JMPp
N1jFX34D9R9SMGnW1QODtiJAMZNki2Zcl53eraT6jkwlskVWX3GzofptbZ8Ey/gA1cWY1JyxxIUL
Ku2ANHm0GlMKJIMkEaRA8NL5Ww6X9LXtOnK5513tOwthvfWb8t1nDBjYIBp+lhT3cY/FtGiVSSru
WUlL2Zud7XCPakYQPeV1ww4RGF8ccSgHNFzdF5L4cSmK5uQGSEm9EmR5wdTwhOwkky6QbZwh2u/w
NZEi041YT4sPGlz57sV1PDqwcfQTRWOwXJNpsqJhN8jLv3gzvVUdIzs/rrccfugQ4rjI201jEcnE
b2o89Nvw7MXoKbnk9y/1D1VQZKsxWh6xa93mcz3+gTMGje6oofEbkE4x0bV7IWW8PK1eN/eQoCAz
bLtLiMF6VzhsS/E+jYM3ZGiwwHmhW0rcgHgtCDHYXsR3hr8RvxB4Xad1BC6AMXxPkybFcUWpOzTU
e617eqQe7JEFM/5hpip6WOsR+WWQL3tlK0+BYDJrQIDhFgGwjG0A0W6AFjCFXm3bG3yMCco27UCi
LfIoQ4bjjA48m9XmPxew/HyYuauStbBPrlu+gm1o3jqjoTZmw/Pk0epVMkL2K4jfn5irph3CH3+P
vohOcILiLozHBx/A/Ob3tzbu9oaj0+okZMUILOiO4PLdMeixXBoH97u26uLjc/0oggjMMhIVVAXW
dGqUONVw6Sa6mIJ0DqXLwmZq8pU09T6cCQQkAlkBF8Pm7tkwPmOvXgUpToGwoZrU/m6FD+JQN1uR
s06KM3T4aM+8zxgyx2ssVpvR1lv/FBXX73C7thlvlQDfZ0JsJOkliuUAhX7Iuhs0VGa/RWFxNYGH
ElZwP0PKWQOTLHqeAh9m5Bv5aGCRybCRN3xQfQnZXIS18ylQDHMN5xrCv4CG15CSNi1hhrhVuJwh
zaUWuTDtCD+sa/capHiXBJjiU+za+t0xsWWVLdcn6xpvb+9zKJoVKK7ZHGLwHpdvBuIb7Rtx4Ecj
N2HqKbvUevN3uSLfBY442IiCkOwjFS4XJGp8mXoIfoabgagVyRgnFY4M5x8x/4A+fjjTyHSsLFSq
uLM/Oi/WezMW8Wszxf6TXGd2gdgB4AIgVDTm0AMifVWeVVc/rePmITUugpaKNB9clRHkH0OYDSuP
sUpjXI9m5VPCy7t9R0Zq3EXIEH7Eu1M5zEA3tt23Oy/UhC9bxX7qiG2JxSpPSGEHJh67rtv+F3vn
tdy2lnXrJ0IXcrhFYhIpiZJlWTcoywE5Zzz9+eD+6/wSrRLL5/r0rt5bNikuYoW5ZhhjTC+25Pa1
1HPVKRKTSc+lALSQiCfS9wUqB6Pe28tILwSIyOIBoMnaBpwYCm/DuleVbHhoTTkkZgdz5ValMp+j
MpQ8YuF0WxYwv4ww6W8IUTsPoKixGyJgAX0zpo+llZdnBcpGi5YN8JgazYdtjsrVQSm19NQH5vBz
nlLseA4NDcR6+JBrCjUkmnB4U6kKz52iT9vS6hU7a4rqNhfS+ptYq9U+7oWossM0mXypxrh0NKR/
QhbmHqGUo0rwH1K/yBBo+GKSznIogGRAZ/FdCyuoN8ukfYnrTPNS8rLPNZDSmzSsTFuRxvhrXRnZ
TZ/gBEjS8h0gT+UlWTBv+kZbwFgXv0TEeg7hCAI0oAoNgb6ftko6dXgT4IojkyNH78d2qxZS6GnQ
o2worj/KSWm9IAleh7rtN8Aejg3hVwtI97YxpuLe0Gf9d4BaLgIRIYKeeHz3QhPEGyMGtW+j+1O9
FIWW3TB1sWsggbUxZtlyRTFq7w2c8bueYGsLCQ79RpIODoJcmWRrda/D0OOwrHNEdR12MHIowQKw
aUYEyxUjXXOXqJ5je07q5ExdZNrSQMrYjGTzHCr+48YqDMGxmlp4tqpAdURtidyyDoDWjhkV6iis
mJio3le4Q35bkWNEEWmkVKZpMptQmRBISWuIZvksD5tSSaCcdUF9SpM+OE1W2lImn1GWQl7kpZz5
Uu0QJi15jlrfylWdnxfcaq+IJOGLTu6cOtXUuT1tYDbFmiUQw170hYTbdk7FnQVeZcv3inbWRDKJ
XENG5ShrNqHaxb+zJc6+Fwjb+eh5ZFujzNvNUOfzt7bC+IihRVkYw6f+0OUarki5mN9NrUy9pCr6
7aJ15lZvi9KfSds8A5+fvQQAZ2THfSf9tHqxeOrMqkXvMe6tswSe7rZeEvFHYXVIjAxm43Sdof7q
SSe5YTqHbpmYk93PSeFbsBccOWBTWtFUPZGCCl77IilPQdKBL+mMEsEP5ALDkTZhMbI9Sqimp5Fe
ndu+o8xpa9ZUvoCTV8/yJFIdnJLpm4m+IiZENV+HmE5ylSAO25SLO3cAhennluLEw9AGGOGyrhAF
WAPtYhb25SRREqwjgMQVl1AZETWDwyhEhRKFZB7T1IwPyCnGr0o6ZuACUGEGaSnnyV0HAhYWoULR
Q29jcHhtY5wUHXWlw7hAEgUiAWApBvUjyF3qqtDaFPSNqNqmiTQcECGt0ToxJWK1sLZuiykxzmTb
0qOExO33TEbwDpkw6knNuDTOEJnD11yiZhbM3P+NuioQhnpwsPReoMmzIPuyFY77MkYUs1cKkL+0
X4RlVKJbJ8Z3LQD3Ozk3pn0Z5OTPkFHZBJRYXLIXR0uyQmpNRn+TGGlwL7BsOKWzdSdPuUSCUzcd
5LmrYwW7d49tzU9RKikeFf8JVgZ+rjGH3U8LR6gqw1dFtl7RfHtQSa7eCEXxtZOCh1hZ8IcGcXBF
jSaC4D89M5J/UnHqHVmxXvQ+8bIM6GGj5OGB5GL22IGPwAuSXTE1vuhjFQOaJWkoziFY3E6xR1VU
XInT4Cmz7Go4srZQRaETZbJsh1PiI/Ixb1DEXIt4Iw7mXO2HMuweGsFk20D0GKJQxtxliz8kxQiu
A15QrciDm3XzU1j0z2W9slfAG7bF4JdEo8gwicNRksggBkG+5YAvdiwJARjZFZlCkvtgALbfTlKG
jqg84q7RZsINkYd05KRLdmgXdNt5aufN3NBjS7TSfdmAxiZMSqCVTOrrAITRhb47cdbkewUK0LZG
6k0dIB7IsRJuKlB6v4C/NA962kKpSJFNHRUCKRRGEkdpJH07RhMsRJq3OnqkyR6xFY3vjT49AlEk
94rkKsDhFathJskzTOXcRdtPvEsQUTrGtbBKDi696nGlWLegByNK58NjHmeSK8FcBPwLk4zezSsD
Ssn8Wg+i+6EjeyCOhuCitnlcQjz6NiN92/dNuLNavTwW5JJ8oxmJoxSC7KZk7k1RcxpdArP458nY
Do9TMZ+tAlc5HlLVxu/E66vRzlkjK9mKBq/WRMOJtWkf9PLktkZRncak3KGE+7Vqw+NQCT+rAYkW
IZYR7JqN+CSGLWpiYGsHo5sB5QbGFsFW3RVBnniqZr6aeksZ1iyeSfHUzgARiiDKjHYzGkboNqx+
ey77JZV9G5KFJ6iycg95jA0wwuqCXOa0hBNOsoAZzSBdUu2FV2GD8buNONyOKlcxgP0035nIjkJN
oIFS+TzOMLxnOtEBIzedVI2/tklceoQPAaTyzPQRd2x9DUQK1Y1FdClOHNWkfJzA5tlGQ062UPSb
wgL+BQsH/b+IZny1Ykzekk+xl5ggGTKV7F5UgZUJoFTITao8GkL7rbdI01EfN1EfNCZuTISaEH12
ktkc3Twy24Nqjl/aGfQNKQFIn5X4nJhKiGlJh63eW4+ljstVd8p0lCOEzhxi0Y0FGGxfaf3Z0Cuq
I1M2nGimECpkAVDAscop9rVi9kF4vQyR9aAFpERQON1g6Xs37eQA21uZu35KxUfcx2QTWz/oKauQ
v4M8nIrWI37k1zCebgk0ShCwZfQQ98XPmXrOKZUM0e9FoziqgvTTCNDGsipXjBdbarpqY9VLsR3p
6rpXzGnDjQnwpl/h1lI8buY1DEDO0M/U6ufQ5buolL8EdaC6ZSqeF5Rb90kI3b6BphIC8HVlq/iu
m/Bpmpy4R4oHSltIDe5SRcO9CLg+hMIsYGwle6KkcD8aYrWRBelHJlWgNuLvQ4zyUVgJ0jYdk2yb
WxmVJBzWQ4gewUbBVUOdNm0i4upx2yKe7M06FfpZkX8q+ZA9oPw87cqViaJFVXWvmGg+0yEKziWt
lR2C9+Y+pO3xpij6b/HENXIzAnaNo0dM+rjL8hFSfdbPGxnZf9CdZfhSTZXk9mXBFoea4eB37YAC
QyAIBPrPacNGKfJdNi7f8l66acPeX5Rpsuup32cpqqUg/O14JaxIWfJtLtV75ns3Keoqq8H2TLnm
5lr0yLpu2jR+mNrAnRJKf3VfBHdxxJuGPgeY2c6u0FZnKm1nZWr8Xo52lQY2VZbh4NTBKvvAN6wR
rYDE4hZ9dNdb0pMQctSraQcTPeLV/meaTSmIN+m1zcWdxmkY2BqbsU+OlWjuBNl8kHQFIrWa76c2
3GtKikos7Ckrle+mpJTAllG+s8hQuroo7rOytYgna/0paopngLC4v0X1rZ6EOy2NHFVqH9Q6mp12
kXYjlUiw0LFHnbd6FpfkBF3JFvLO5Ypyp6z6IkaQvPBi/UJXTopUIY6ETuqut4L5FAbltuziwGnM
WAVxngdUZql1yULsjuH0CiDc2AuNme4HAQRV1wXP2upZaAIelJ6BP+rB31R92Hpwxb7lkTh60xIc
ZcIWDYIB1IIA28A5yiyDCi4NDEERKb5ZGyv93DrUrQSHaFYK4ysJMY1WFuC6iqAbb5EyOdQLfpxO
qOnlehf7pBqqZ3SxurvJUJO9kMTx0RKgI2UAF8mm6o2dKfqGPAt8h1agobicIRpMYbF6otXY+KrW
OOztRN6FTV5k32NdI1rHr0YGjrIB6sGe2DaVN+HK0d/xp46KgpMjg0BBhkZok7Wghau31HRzsaWe
R+opGlQkU1gZdHMSVKsVbm9cE3B0rtE2ntaTSQ7JZsSD8YBoBvoZxjTA1+h/qGlK5oEiFTkLu+/j
HSsIBwBp4HzuC7ceywajoWl7eczPUq4PlDQgc/TzkxoU+9qAI9GL4p3eL6knG/D086B+yqL+bhzk
L5RC0QKoqP8Lupq4tRQ2u2JpZmDY5o8mrCUCcxHIT6KXj30J1stUk3O36DszAJDc10rgoB0KK0Bd
7uUKzFbeDCV6g/QsyGbw/oX0bUCdFvWqCgoFyflWFdN7jRU1jBSyW4zkwRAam5nCqG2SoFUg/QKM
C1JgVcEJUeGzUZC0aA3EhTuY1dw+2yGCDhyEUJF77aU1pZd+mDKnoaboDagJ2E3SPYVl/wO8sFsH
FqUUXfMGNYzZx8od4skVjKCWUlAm/tDTON8KOmrCqkF9zkgjA9dB9gZzqd0+yw5NN7hhP+q70ki+
IWvg5Wkm4yp2p0YYlY0a1ZK/tPXZDCRCbu3c6UZzG07GBGZ00m8agKtu0JHeHnJuZcwn4NbCcIwx
LF1q0NG+G2LVXyAUIvSO2075nGR6QBAK3St3mtB8kqykPSH7qh2jLj60iBZ7qBxuEQu9TVS2IZqk
pzQgwGgQXUJJDAI8p2NIlYYMEBXcVE5uR9EAgtWKsp0YcwEeLU79noK9F6k4CikMMk7dHO8yk6S1
qMuGKxAWoEQ23GiZ+jAsg+5N2nhfKyBGREN8guGJZl1YwWcLy2gXD/J3ZSKNUeZHhHFzD9BTdhRD
NcMBXTmcKoGKMStEN7lgwNRF575Ea31MyHsqT4NSTRkAmrCSlF+LXAW1G4DFI4pZaJa6U8oeZZGJ
XgEz0qttphypyaIJLGlD2uxaE9LiTV01sMZJVdRUoppQAMCntdYIh6dWm+8JOhXk6bt2+RqRqoMm
TiqpsmOSkeOGF0ft2BF/lh5C5XN0x/0eNLeNUM6/l3QyG49Se0W+PjcMcZuDek/9OChoFGRPlEqA
coZ1CblOawTpBvQHDqE+G9G3uhpDWrhpqlGdZYpieNPs+zS+mbQYjhUCRhaOayjXiduDUSr2RRhZ
vQ+KWyB5r8GrQXagHsQNrXYaas0p/A/hEJJ7nU/jFPBwQVCS0kL8q+3cxEyIFiBhDYCT7aYbJ/UZ
6ZlF3FszlCbcmkmVOg+/RzdvY2iP7OMxX/l9gjm76HTHqPHkpnUHmsI8qYb0OtXandkg5KoOg+5k
ehFvurQdz6ZC04c6qWoE/oIAQbu4D1/yZKzuhFRAwLkpOjDusshd6ojgfHcAPc7LYGiIOaTPYWP4
ehKRAJcCR87hxIepcmeO+U8loI0kCByaJc6Nek/hvNyHglmZDtawX55UdFDN30PTyOv4g36wivbL
WCEEO9aRL4TBjwjGOTxEY2MlDUwTfOAmu5m1WHKDROpQ3i1jSiHRQhEmJutoyD7FC5DKAy8WSbfs
pJzOck0NhdU2uumpXmhm0kzlIehkgjfc3sOYz4WdW5N8yLUoclEc0cC8Fwqp72bTCEq5a1FU3YxK
9VoI5imSrZwYqd6PFT4e0dGEgUMfnWOpRZ4QYkd1uWocMeKEjJ0hfQG4iD2eZP0I51t1yV7OQBmS
AOWURv06Tz0C7ePyterSnyVOBzRzdCzg+26Nqga43IHDRwYa+crK+inPZrLry/5UAgfflMP4GE0g
1wcyX/d1bWaeNhq0NYjFl6KDQhJHLbeMIpCPbpYKkVYCNPD5Q1J+N0wCWmtZfHWiTg6DYxd00QQb
bgQ3mtUUIup5T9FO2aIM17vWLFeeKo3zBrKwjpdg0G0gIVKmteQ9Eqm6rWs5hG7ZSkgfQz0E0WAd
abNxVguzejQsOjjAy9bvwfRZ27FGpo7iSv0jGLPUHsFte1atTdRmINu3AxivpmmJJRIqtRFaErbC
09vcs7SARNdzx2kn72qaKHtJ2U8U4hKS+4unFOO43JryLDoFYFgbHRHZHoP0W6oTf0KYnuFYJw9p
AhkiR3HfowyLMkCeH60U+HNr1XiDRt9ZrpYn01OpKjnODBipPQXvfgZpwdzbpEUR66Yn5fIdeJj8
mlnIcd13FsGhTFZf8osMCeM7cy6T1u/ESNxrSV69LoNFPtAeeNAbNcsXhKwz9WsaSzEVxrL6ArJN
OwB67GmnQYGzX5r9sposu2sDmjqYcHvHpbjJgAs6tUjOpbLgIo2rcyO1wrLF50ieEAilzfIUjXu5
DaY9BgzH2gwQi2gq9oEHzXiMnKaX8LraYqzEvSSLnD6l6yfzJ0EfJIeh1+DaT0Fx01ipW6r1uJ/C
Uj3Dom8Bd+eyO0WCfmfl0+xTk0hO3RwV56gqfshNKB85xCC380y4L9McmRIoMU0jqA+URTakjn9p
TYLyWIOw2IDEcLmo6j0IXvDlsRQI7qKDIAYDFC3dAQ3MFyUrv1B57NEBWLy+FoVdEhAiy3F8nlIK
eepMbop7eGvWivCrqMEYlJbhtHO5SWS4sFO9jDsshK9pgHpMDomXQ0Xo2eRoK0laIHEz6+kxNMSH
waK2J9KbhMoXzG11PFRqJ+9kRYD5IVqyM8Sjv0C/BYIztvGdIaoD7nxBPbKLDATD89CFFx9/kavO
OIV6Ds1eatrOKZNGdAxThvuHhg5qZ3LzZUnSJ8WkTcDY1z8JgLozEDxQDuX4EGF2F3BX0/RLN9RH
EkSx31NvoVJ/DnMxgoYCyazqx0dc0AStDewEPXVGn96LXxcrt0jPZuM+aEWWRuqoiY86OnuWPTaj
CBRnnqwuuQk1TaO1zGh8UWhdccxGLUN8wIoheMpeAg4I+tHiral8xia/ZUJLomkQrPUcfG13Y0R1
ofqyJLz2oql75InMnTzF4snsZ5VTxw4LJHAqI/L9Dngu0W4TTd8qoANGJGzmzpEQGTotZfeSavV4
RCkv3WRJC2GhD9UDxcj2hGg33Hqx+FmwH90Kqe5D3QBbtfMi/KVHMUih2hu7ySejT9slTpqFpgD6
7z7UJa72ergxBMOVrCHa5sofctci4Yyjx1wqYsxWl1v8Hwtohl76NYWGFuQPpfe9hdRJT0lOnrvM
RWPOoUOIyRNID1bYnZDkusllcK/Ixg9+haYR0i6NBklSNXoPnHt1kySNAHwniWwNpJLbFDXVVHSD
af8VlHYdI37UNmq1RRMKLpoK8Cu25qdc6konMyLS+cxS2iKF1tEix+6n5Cy0wpPQpTP1LaSALQ06
XzfOC1e9dgdjPD1khUZNi4o5XTfbg5COBTok1ZZSHY1vJFzyEiICurnwtqrU/JbRwoIMivBDkeaH
peplunqEkZcilDWOieALg0b3kXkhPNRMtNhJPu/GxfglIadlOpI+dF6Kq2CP0rLsCibrGCDVRQTy
/wHxl4B4BaT6J4D45juVlLd4+PX9/4OHl83/mMiFgVmWRV3UiFv/Lx7eUP5jmRBBVURHgcVb60v/
I1Wr/Qe4Owq3pmkoFnX2VcCaSvsfOLyi/MfQJEkSRRBSIjKzxr/A4d+LumqAl1bNWwOFUVlZsbcX
IuUKnWoge6NtXWtdBvwj6rpmQ7WUfFeIW9P9lz7xDo3/Fn3/93Aq7UclhoIZAMRtlWJ9A72vBCPo
006dKJJBXPs5ZSlCT+QWYm6gUAVm9OPNStz9V8T17XjvNVbXx1M1UeWyN2Bkqto6j2/HQ48iJcmO
/1cLInh8Q9Ef61hPNldG+dMr+n8lZDUDtLloUOuHnCDq0AAvtFz5K4kQTro/7G79263r+7btH46+
77r+0eHPR5d/u65jb/nJPR78nb3jPccjf9y7Lq9t3T2veXt+5N3+bnfrbnn1yC/veKvj7Pg0f2Pz
kXz8+ha/5Pd3j/7tbsen2Xyc7a0v+zvfeeEtfAXbWf+Gn/mDZ9vO1tkyLu/lE+82t3z8wXX5qBf+
ZufZnscnPrtHe7d7tHeew+94nud4juOsb/P4fT5v/TDnhh+OPAnf6LwOv9k6+ydvv77V2+9szzk5
Lj/z1NtNycM7fDvf2944jr87+usX5btt+M2z851P3fLW/elhu31Yp4mJWn/bPR5zex32weGvP18y
+WJnXK6YdaGenycN2ZFEuj/6ty87/5GH8pzvznbvPFwZSXqvZ/zX3rg8Yh1BEX0wpHvfvX9+vQ3t
W9v7dnJE+8o4yvqNP9mDFkbo7V5v67aKjHUcluh5dz6zzg7zzZJsD0f34DhXen5K73k0fz/YRRfH
QOrqZGHAo/vyyG5hnT5fI+zclUdaF/GNuaBdG338Yka4P/iHdUP7xz//8N/bF5+zcctePb4c/Zfj
bW1zcI4vL6ylfbNhY+3Om91ms/E2mxv7xA7bO4ct2/nbzc2f7XhjO6ct683J41i4zv3BsTmf3v7e
ORzYffvtFQH9qxthNY5vnkYVkfokaXDvPruPnBtm7Nqu1i7s61+7ep3QN0MsWHJwKtgh/+U29DiW
HPfb9cAzbWf+t7M3/LSe6tDmCfe/t9TC7d/udrv9Pdr3D9e2iLYa2M825YUBzkEzJKQe7rFSj7e+
83u7i21/46+TfvSxce7DcTWTLAwL4dnYQGf9o3vrP7qPu/PRfS6xbRv7+fDq8wE8yu3G3jzeDUyf
ixU57zbsO2/PPq9s7/Q9sfcPLLXryrZ7z4Z4sewv3glL4rv21vXusUP742pgPt+q2rrXP3vOCw1x
MMmTIrFTMdhH+xmbO9h8728b3z7/1zLzeBjRg+MefL6Eh939/Bso0nrHfPYVLu6gBdmgeVyn+hnz
fmQWjqtdOz64t65z2O2w1tsXTgvGGovPLbHxvBrz6vvMOVfPdr0F3GcWx39xd7e3GGz2ze05tO2v
7CKfNeGW8Pacwmes9t7+Y8t2m93t7vxrF9q/zuuHvj7evsT242K/hvYOY4cduj3zx1+/2I3Y/K1z
esDG8t/77YP3sP3tYPK3D/Yjt8hk26G94ah+vTmdvp72W+/Lbr/9+XDPTeHccx04nvfg2t9vuIi2
9wf3gSNqe/v9DTZ7v2XqXWb1zzTz5L+Zbi5XRuRu2R65l48HZ+udOOp/3vj0wF+vRuHBPdw/P7MR
nZ9XVuRz64WC3vvDaFLIoUPjuif8A/9n726OLlceR9923P1/Lznnyj6QrM/3gSxeuHTpYBhDybCM
yXQcbzn/HLV11PX2rm1Okf263vWYS87FzuaNWAf/vN7KLDQLz09nfmFnn3AIfH5af3e325z47/aB
SXP3zv0fx4Zp9ddbkxN14uTu/rgL2/2eA7ludX/dg7f+ak4je8sWYvqx1r6LPT6sy+hun494Ou72
1uV3Pl+A9Xb43wNBMwf8WVOWSBDIsE7FS54nYvdWKCLpDOFZGNy5q4aVedh5n4/yfpX/ZxT4f4aK
24dG08XJL4O2oidmjmRfkUCF72l60hRT9hJOFDWAXQinz8f7+6mg0IiiaIrIwqkECO93FTI3Bvgn
kwZUjaX6sTlOfpShzfLvoyiaAVlXInTRxIunknozJisSALpQI/mrGNf5rkM068pm/XvuIOJammYQ
hOCeX7rNTU26rDOsxp5SFXxMBK4LAeRGo8Faac0l+Zl6jB4/f7L3V+S6XpokgsYzRZM4ShYv3CSr
UGpkIeaGWnIh70Wh1lya3iVHsYd3+s9DEfkR51gQjQkRLiZRrmhwmfeAMyBIVaQWiwWOZl85Ldr7
+8+H+mAmddWi64jBNBpEhu93hVbRq1UocmrocUsOOk70Lbm/7oaujNbt2JTG9vPxPtiFb8czLmzb
3JVLqdPRlb0O+Hub04ZL8JJBj6+M88Fq6ZosWWCQeTyaZbx/riA3lzkuyTNTeo8GxBCXZAaF3i8v
Sjhca3H00SRqBkR0kbicjqrr62+8J/LLuokmZY2QvZy6/dDIp0jXYRCplGz0yVSvGKgPH84EZC3/
IcXrF0cZaeu1MwKkGSlDxUOzEjoYdXSQCmNUbT5fr4+G0kWQAZxmCdf94lKQBE1L6XsGbrQRM5ca
vH5Cd5f6VR42Vw7Ye5fvzwGjJ8//DnVxwIbFqJpW4qnIT91GEd0pTUTdngxJWbH4af1ExvH586f7
aDe+HfKviYzp9pnSVlOKROr8IMaQ1+3CK8f5w1EkVAN1An0RRfT326O1qqhZaKoOqcfq79KSKrtg
FsqV9jcfjsJm5zDrqkaL3fejBAiY1tEKzChboJ/KVOo+DQ70KymLj7a6TuWQpJRkgYS+GIUMNVzV
GoKa0FiK7phWlu4zPQ/WlgeQj7BX3f/DSWbqMId0WEIA4mLERKDkFuvKCs429E029N9Q6XyVa9nw
/n0zkNtf+wdhcmVjPQpvTrGuIe06amtpKoB4M+atSfdsKo6fj3IR/a7bnKSOpZpoKerrRXJhcSPB
pB31Cm2qlUahWqOMDmDxxKvg/q9gbbpZ6tomCNJ0Q5EaPkQ9oKa2QM+6YkX+3jA6R0cXZXQt/rgj
758XJhWBJaV5urR3GQLvrUq5MEL5vb2ygtJ6jN47VIyk4+vIiqlp0qXrAUzKjKSpbCD5RelepFeM
X9eV8lgOzTHUBQpabUUX8xTwlML4zjSDjGINQNdbu34W6iuu0N+WxuJy5UQiNKKKmnJx7McZ/0gY
JjBMIprA9hjC6bdlBHDhpYvI29hxMwD97rt8urL6f885I8smtzuqJX+7R7OMIHwvcVNMoDzRLARn
uyhwsT7fYx8+35tRLrbYPFSAm2qMNmHdAO1u1TaqA2GTg/edkbRGG8T9fMQPn4sFZuJ0Q6Jo9n4v
IURB59aRGUVGs6GVL2ojA/SpK7P3t/Fh9nR6idFzSyIrfnHPFqUcQHzvoAzCOzuX5gyAO22Tjdhn
yWsXQzb9/Kk+mke2LDA9xhL/sghBWpLA17iR9GSkBchQm8JBDsQQOHneHuVhRvl6CvECrzzntXEv
nlPvw6muqdAigFs0yGGW5a6K+uWY0Iv30CN17YgwAa6Yv48md/U2RUXEgVeVC/M3VWZeQyFicmNJ
e+6Efuo92RpWjC0aYHZUCN3Xz6d3/cT3ZsFaCxKKQgjEtXjpC/ZKOBYaavbQAdvC1YFqu0qeDABg
p393O3Gl8WB0RRNFHVDO+/2ZqsuSjjoSsPPYZx4QnR5daO3fnWlLUyUcEhxBeS3avB+lmGl2r8pz
ZQtGNW6UFF5Tmhj3Yo2wT9aIV3bnB2fu3WjrLnpzX42hrLcTqBRbjJHEcpQYsJ4TyM0yX9kZq39y
sU40VzHEdXfQek668F84x3EWRQuwrUFs95Ep5JuSnkiAxDTTqwx9eIS2h9B9Thpp/PejYIlrtQr/
moBcuXhIA1zXknbc/lBUrQcQLPKtJMqoJclavSsbfUnsii5XV574g51pkXfhhqDay765uCCISfQO
phuuqITWZQU2zq4kar6xiBjk54fgg7OOyMQf75q+k1yP71fRrOiQqtK3emUfDwe9r/tdrnQaoveW
vO0Cg1axGXS4K9P6wZKS4iDvgCNiaoh1vx+1iWp56TpGVXpdpkldHJvuGJftHrkoGqWqJZwAE5Bn
jaTXlaH/2rbrpaurigwJR+IOvFhRLRiLCt401ERoBjCMClqfSMZw/Hxa/1pBRiH7YK0xGe7WpW0B
1qnAfmLPLnEnlXbbo6FLiJttaXdW3Hw+1kdPhHXB/TQNcjnShYcK/UJFQq6r4G4UU2XTAm15GQQ5
M65slQ+fSV31HkwyA/ScfL9o8ZJU5ij2SOVJ6YyMyqwe6MmV70DSt1dsy0dDGex/kbZ8XLTGxVDd
GBRlmecMBXrCJu0huMAZv0WlOF9xDj+aPHwhjgDiapZkXBiXGs2UeJKrym5UMfYaAV83GqPa++cl
Wq8ZrkYmTzQue2q3oREBt4kxYSihAZ1d+1uUufnvC4RDvebzGIPWnBfBMnqH9A9swYGMGurdFYaK
7hJmcg9Kdvn2+QN9sEAKWUpN5cahhvynrvDG+BtyXtMtGjyTWtPuCQZV66RIDjukRK7UYj5YoHcj
ra+/GamAYhQsM6BnSx+e0I+AZSqjdPr546w347srxsLpIKLE/mF3KfG/H0TqpjqntzKqEHop3sAU
rx9yZSx3FhICqMaO07T5fEDE/z4YEVqeRctdiVEvdvhSZ0k21oyo0nXK72oJbUq4Y05goQNgR1oQ
bYtpoO1XrFmbQqzl3wKsz1ZDQyJSxvT8+df5aJJZSJQKJfKzQCreP39YZHlvAhOGfAwsX6iExCNF
8OvfBzE0XVZp4ED2VL241XRQxnFb0bN0ihsZ/v6YoAvTwnXSr5yDj1bTsIC9QtjEfljr5n2zZQK0
SUQFtXLAugWampECWn0UfIDg26IT5iujfTR3JkgJGuKqUAovXYR+QhUvH1BlRZQ2OKTDXO8qrKj7
75NnkvBQ8YHwIy8T20ZmNMocYhGTNqdLYI9o+aQp8ZV07AfPwrQRRGERWajLmUuLUkBaC97+PIIW
y0bEo6VYi/41VQT+BzlEclEKsY35p3z+Zn3Q5Ufaat37aazkx3yeUC2g49UVm/t3pmMdBnyQZlBL
IXJbH/bNMDn6mHTQNdCs74P4RphNlIrrbF+OmmXr4nAyR+0M3zrw6sgIDuS797pVVVful7/8K76E
pEkKZQKyLRCN3n+JpRZ7q0Mcyl70QZa8Dkx0cadOmghnoh9HBZq3lcW7BqXZa2naD44B0QBYLBnN
Qdysi2MglJEm9jkoxDlPFDQ5RB0AfxXfKGqoOn0b8O9/3qNcPjI5aEUBuXR5a/eyMeWLiBVRowgE
fas0vpEjXvf5KOvXfm+rERQxyJCxgzTdugwHyDmHNPZgWUFqhrD9jHI3F4sBJd2Krmyhv2eQoUwF
N5H4A8Ty+vqbHYSthFKhMYNlqsV0lCqz2rRFsCNfrFbRfkZjPgZXnm61+5dPx8lbM42YLxWU3Lsh
oxTAelgrSCoWOfJvwLqf6n5cXuveyFxJovEyaZDpUCE6TJtLuX35fHL/3q6SQgJFJtLBk8SqvR+e
ZjxiOIyIJ4t0YHYz3fiZNcaLRv9Yu7Zg5PTqNa/yb5OzjkjQSjWNLOsqvPt2jtsRHpIMs8kuBJmg
te4RcdCH4spK/hVwWJKqkr/lIEDKp/DxfhQY7KDgSmSLmkRoFscs4vi5RqBGdRv0Mu7q9E/bVDMi
Z2RkWXvtjvhgz2qijjuLD0j26BI/CE3CSAvK22i1BTUdClNwylYgRY9l2yjJlWP4geGjVEKojHYd
eRRigvcPC6M+VZE85eDTbAS7mD5KAZj7QW3gwattpD2kSk6oDDmo7XwZdo5hCzTPQNbz/3B2Zrtx
I023faIEOJN5S7KqNNqSLMmWbwh54jwnp3z6f1Wfc2GVBAn+LhpowO3OIplDZMSOvZym++C+9cab
px6LRjMgvD6KRl/+GKsa8ZugATEseywOyJ+rHwtYcGCCq4S4QBPCSPdan2b/fJTxEiijkzlDr4l1
88txDRqT3Z7OitAF/dVis5fY+kAfRT5+8Lrf+rZcvNCg2lwnTef4539tEviCFQnKU3pDxyl5mLfC
9jHal8mlyp3J/yBufGswSdqKDKSkmf8/EcVfgyncqTLU2m2oyaxfdCZNOwvWLzGN0Mv9+1vBG5uf
dxzCoKDoU+yzXz6XmTju5jc8l1/4ya9CmdtDoPz5UDZVdUZBM/v6/nhvPBo5elTHLhmBAKnAy/Eq
R+T1tLXs661PK0dGARN4AxV1/s6/f7KAkjNHIo9GtvhkbuRe3aWjKtpQbqCHUKtPGBe4urHPTYs+
k/j9B3tjT8VCjgdjlzOOCceXD1asjVelk6CDqa4LcMMZaE3RU/iLkmC0fkHApHmv56z54Ob01rik
GxnS/k9McrLyJoX3L04JjLvQDhqukGI+0cREv2iTZw9L67RXwYwt9PtP+8ZnRKBACOATfPEvJ8th
9ulMVwKThmNTQZw0rPKuxBXS90fvg63ljRkasM+5CLPJGiNKf/liNZ5z/owlTpiMWtO4rYH/Apg6
w7+0iPFYFh8kWt56NK7Vx/IJ+WIuiy/Hw9c67dcAJEKLk+65JbQV16nb3ukgrz6YoccZeBIGAFK0
qTX4yOk5IF8OhQWnhTFo0uCclFdwyEgfFRg47d//Vm+OwrkLcoNqIN73L0cx8N4E/Mhu0tM1t+sT
I7jMRLb8cy7MpOhIRgKTG3CK/vEq/NeehQMyidIN2wv8vFbcZAzavs+cgrpavLmB0X+wRb41K8hQ
He8xBBVOcPpQhvYGsDrHCai+zErf1jjR0L9O9OL3GOm9/wrfGo0c31FCRZqYe93Lh+uasfBsyLXh
AIb7oskHez+WeKwZ69pd6kVPHzzdG5+MHZlMtKSBiNLpyS5Z+la30G6PV+fcgVsCH4/rT9qaNNi+
/2BvTHaGOCbGyNE6hjz+kL++2gqziU5y1vE6zz7ezGgHYr9sA2hSeTJ8eX+wN94iL5HSJJV2GAyn
gyWruTYKG5vQkxkkLX5O/7MZjm5oiSCRS+bfyf59d+TEJltKTEJ1+PTY1m1QA4OymrCY8awoRRpD
f8T6Z3KBbGNNGq4r/sbvP+Zb75SgGlqE5RzzTMfX8Nc7zVQhulo4xJhjdWFRTYSiY+M77lgfJdg/
Gul4Nvw1ktchC0MVBONgUvl8zlaNWWyDgwLG3mXHp3z/wd44aqR/LIweYxPOlJMHq4ECVBmWaaFa
tTrozRU32kskDhFjvxN0Ol/4kGy+/g+DesdtheXAbelk0KGGbZoHdoOpNS8xRwryUG/eQ+Zh+mp4
vb1fxsz5YMw3rmds/ETV6FORLTgn73UMdDsWNua13JRMiMDNhcSU4OuWZMXPtrbr724NsMwVxnBu
LWv9wZp8HUsfq0JsoUTU9F2dLn7Daf3VrrBPmvzVvJ2sZgurbEifRdJP1zoQyW7E1P9adOMHJ9/r
Xec4XVkpxNEkFE6Po0Y5MlfkJ8PEQjhESSPdFXZh3b7/QV/vAtw6ffKQyMrIo52erzRQHtlbmFEQ
UGffU53NWazasW32Dj7X3zGyTZ/fH/H1Cz3ec0mp+aj1KMuebHKZqqFoDUQQtcprnMXyxr2RmKCk
4UBZZe/aDS3ZTQq5LME9/iPVwluj/xfFg2+m3909/vlfi3QWrZGb+GKFBr7lVewLFia5e9z8Iwki
1QxzrPGXGPPUrqS7XZi/33/615sEtu5MZE5Jcg1kSl+O71GRIExmk7DW0j7nn+eyc3Cwz4Jg/88j
kSIlM0Qp578E+8uRuDtYUleckk0i/SZudLBsIbxFofb0a2/ZB9vR61VqM48QzB7lbmwMJy92LAS2
o2rkOME49BcHSIxXVRmbZUIGTjXtIa23/qlb/O5QbLbz+P7Dvl4sjE4qPSD49k0SYicPO9H5PdHx
G6IcKy7NzsMDpcA8+n8ZJaDQT7UHielJIMAKCVBpYy1HalteFJvzaQ5Wcf4/DBJYx1WP2hPj0ZeP
MqL1E6jSeJGL7m4QpeOqnxvG/JEW7I2VT3LbIlXpS6SDp+Uk6qeYmNLmG6ZwlmLZ0+oozTo9R++3
XgQB5n7vP9cbM5863LHY4dNJ+koRNqbW1vbHT4QDjL2r5qD65JL32tWACG/eH+qtuYjy0vh/CUt0
6S9fYY1tBvct3EB8/4hvL3onIplwbAFfqvNuHAyMG5V7i39B90QfXPfBUnhjjyGM45WSdUIQf6oN
dqsSY1WD4BszN2wrejKKNw6G+eQxV3+4tyzhzsCk8/7eydNt+ODhX8cFRFi0sFLsIQMOS/Tlw4O5
7CyX9Eto6tZ44mNg8txYLMZoylKwyhkyw7tUrO7/sOEwMPqCI3fLppL8cmCV50ffUC4BENbHSPAL
z3Fryr6ZeEl+ELueLHdWHoQvVIVcANjDiexeDgW7vKmls+WxsYxubOK+fjDbufhgBz1N6v3/YQL2
MwMDBy71L4dpOKCM3MZ/sqBGoSR+afCgIAYbhYh6D1MG6onNRWmLm2RN1n1PtfM2mdQ/TudXP+Nk
R3A6Y1EEt3mc49Afri5O2gSGy6H1azsupd61HqwjVjOJN8SMu/cX08m6/W90BH4oVkwyqWRwXr6E
AQPzvPCnHJZKOl24PUx5rIVxOM3nj8oMb33Wv4c6ruu/DmdP2/7m1nMeT1IC7rSrILbWsf3gs55s
fP89kDwmhgOiOS4+JwsE9EbpZnmRxUkOBe0C4xsnicatw7HK3gppfPE7lfxjNHccFCU9q5Eec9zM
g5Mg1t6cHi6bTOMlyVJM3O0+PmauPghW33g0n3yeRRsE/Tj+aag80SySCBJMsVy3oL4EZ2CXePrX
vnVGu/5ID5DfseO/P0FONpz/Ho3S5VGpxdhcRl5+tTbxkyzfsP2vVwOv0abA3UNHvh4XcwAE5a8S
jBYw6kM69VTb3x/81ZShns/cRxeB2J699uRIHsBEOCJpnMjtVXpmDMkWeQhfPxjlZEeHFopo2CKM
okxrUws+GQWoOg0srWVGab6lc7ThZfO56Fe5E94qduPGaQ0iu9lj95N+sJ2/Wn4MHVB8Rg9nUU5x
TrY6WbRGUha1HZlGm5k3ltvN/WOOgbBwYDH4o/qgGvXWeKwLznxiOeTqJ2sw005lAX+2oq3EEwcL
zyDG9qGKcEIc4ve/3RtDkbuXpPAROLEOTx6to6NrKJHUABjEBT3pGx2vnMtsaUCZ3h/qJCI4fkBU
EJTY+cfHLf9kjhb4g5nrtPBUo9FeZknTHUSi8f8SoGLUTI0/we4zKurVvlpsd/ngI75al8fhKY0Q
1KHcYaa+XCKWkJIYOLMiJmlwEFpZoeMNJKYNqJG90xq37z/u61VhE2HxWpk8xIv/9f/+tZF26Qqs
LmFbg2/hwK1oMELOM/XBS339VC9GsU5WBbbFUvQlVpNU9P0jvwXDmxXlnZnJ23m23Q/2mbeGIzt7
FGfTSMHzvXyJbkPuNMdJKmYTM5pi32ElmuPg6VaY0+Jn62BtCHqlwrbx39+mTScgMlgElCSwXg6c
kWpEw28J3Llb7ykrKWO24z/KgfhIuJ0giiajQwWIFf9ykKrdqswLDCfaeJwnabQNuI6m+yAD93pi
0ABheGTguC8Ri5+8wwJbgRQuD57EFlUfN8BBWmAufP6vL4xRjjkiSqIkpk5TU2NrL1kX4ATcORaR
GS2vQHjGj+bD6+3DY0vkikuLJhVX7/jnf01yUvXJZsPBicW8tWGWGRxvmCWerQnF+vcf6NURd1Q0
EVPZXF5oFjo94iC68tWw5ox7WsV+6nKq71037fd9gSHTGLQAT0mifjDf33o+lBA29VtkAbS+vny+
ATNrL4VDExd51lMyRsoOldsPV2EuH6zkt4ZiRXG+cF8hL3IyLcDZQ8PDABdGo60+dxkGp+0cmE8O
AsN/XkzH7j00SGTUj2m9k3lu6D7fuikoY1C27UGO1Z/B9j6SHrz+XswHyhHo/o/H5ul+O9omzkF0
tjIB/e1harWOtXCyK/pex2sj66rrRguw2O/PkteL6+WoJ/tE4m0tLVtJHtvmjBtul6sDeHTr7P1R
XsciFDXJoHFs0oJOffPltHDXLS97waVEQLe/qctJhxuolKh2OuvSzIqkDvMlsc+cTCXP7w/91gNy
iHGztYiBEFq/HHrVYyfEunIf8rwV72irvCqxRYz/h1FIalPdJ9tLG9nLUdxiQvGUuOBcrHne212L
TXhvfpTXfT3ludOwEdpH5yxqcdbLUVrfqBtTZUVsTDqZDu3SjdZeF0NZn/W1pdQHW+JxWv9VXOQx
GI6GFAy0uEVxm3w53Jw2Tt9rrJwT3TuHtOz1bePmVVwMx1yVnGb5wTR5YwmQ9UOCc8ybEx6ffKtM
OY6Y/aWIA59oQymTmpUv2uCMi4oCYdEFV7M/jvXu/Y/3xmtlP0Z0w6geZ+bJx1PiGHz1M3beHD4Y
+Bf6PMF1H2dwLvMfNc2/8VIJ/iGHHrd/blUnLxW/xs2XKSa9o1JpS/sZoV+E+iDwotyTY3ZWOi3A
s39+Qq5xpLE44LAJC05iOcfHMXKcJsA8FEMjckvJvbco+0zb7fzz/aHeWG8UrljmJIop554qqNTk
UwXIoLSio/ej2ZzdqNLy1/8yCJlo8hy0gp1ehw2zS9HzqTpGAA1OtTFAXi5Sf3CCvpoXpE84xqj7
kbM5Cl1fzv+VyxvFxaKN6S3vbyvS7jFW7csh20zv6/sP9GqDZL67x4IYUSLtPKfqtmZohqO4uo+L
1rXvE5RZyXmuN5pc4zYZDCxh034J8OFfur78XiyTtD+YIpRQX3067k9IJQmQj0oQOtxfPi/XuZKm
z7Lfba4BXzkU2q6s6mau9JgCWqmdsdZgI2tdgewLhrGAZh7U2J/i+So3vDBlbpg1nraYXWbPeYkW
wzlfqqATj5kPqUl9TbayaIozX8yj+NXUhUiAZ+cGAIYwx7W9LHaA5IwE/NvWzLB71Ey5tzgoDJjt
+3ntpGgBvmTL8b/PdG8/9X5Wqz+mMrrlq4blaH8aan+of/Wlo+DuTFtu7grR5j2G1RDt64upK/IL
wy+8guJYMW/f1qxRFMibKR0Kf285OURcILLzIkMqbMFwbVRHt4TCzqrgkfSO5Vx69FIav+RI79ND
yYUQN+yWtigAsbyZ2o/nShS46au5XZMLjNRrBR9lapYv0FM92iVbVSRJXFMkL+GRKDk8rI49FJ+B
ZQv7rJIyIUHIs7TuU19tE9Bgu19W3z0bep1qG8pQAeIuqoxKOv7ZAHZgOagaqRWG7yvVamALeUAz
bS17WYfbBtUobrME3ls7abP5VXWNZ+G+jVPg137kOgsPaGg78Qm9bJt8UrkEFtJP5phzUQEqFdce
ypJv5pQaNLXaGhbdl84DJxXLFOuI3ToavYom360KuPf40NSxsMUkv7rJ5o/fOwBE2RSRZGqmL2Nb
kHQN56aohoyrbCLNs8y21Hrn5asquUWkeuqpVxaGwBm4soZJf/VWv0qhZgdzL/Y4CCxzdX5k3We3
fjZ18xzSNhNg8Q38Cu6PqtJlK7AIJY7CjXTz1vbr4NOxz70LI2f1qDd7AViR4zAqboPRTquf0FZK
K41qIaAvx3oZCiug4m+405fWywz3t6W1k5YkpWFpGVGWAjHC4TqYB3OEmNC3A/AL2YIgCXGsr+R9
kWwYO9dT5wX6sKVu0zwFbmkUZYheIsPBuQUgsWCU7cyWEarJKfVNPwXIIA9ilBu8C6toBhcMY6rs
aQjzQFvJ73FoLJepnHgjbQti20zjWwCidqRn3Vn1MEdpATLlqcukNi8Wq3P0g9MMU/rFlgDU7+lu
XavYlYlYItoitB8GhkqaeG7zzbiusXSi4Z9kvH6sBOoRFbeTx+Cgnf2rDX6x86iKYNL7IGnZgQAK
TGMGED5pzVSc9VtF5TVsemfbnhoH/nwGs2LDpiH0S0MjEWkK0QzGpT1YdSejYwlcGnGmRDYCN8kC
0oChtkpqAcDD6OQEzD3Xk/7lZoIqVpxkIyqg0Gw3o3X2SISagI45U+jNDAtDN8sTCkuBLT5d5dhH
W9aRpBri84MsOdzaIC2f3X5YwWz5qQHn08s6zBPo2tkSWYRaIZGZQjZYd/pZF2Dh8E23oMhN0VEP
MY4XPqBVR30qW8OthvNBVVk3HYaV1mBcq7kU+F7c2V7iXjV24dUT3kVQX7JzxW5doJE2pQJJg4eN
G1mOAPUR5dMSdNa5xue7Wx4Axm3TdNeUdl9KiB7SX8yHIWm5+xDdAREojjVJyNar0ut6Cbdej9au
S7WzhIvcJnM3jhu2QLEUSzHc1EW/9Wc9fh5wa8xatWWBa6+1yF9BbVHz2KsCTKHq8sW/NI1yNL77
uTW297VPRz6qP8RKCA9pJG1/WdgnJ6E1Ey1Ey5rP86Xh4Vx4v3FBnh4N1Q7VoapSz7ocA/yoIrYv
44evoEdA+Now4E50dVgwu8YkAvN1M/TSJb32Eiv7jLt7vbcqWX6mrtZR76l9Obr3Qe7W5Y500wDT
iaJ3m332unmhebezIRl/s2xy3z95ptz+prxiJC0wCSEP/CxKDthcY5eODqGyD8itjepy3JrEjaH7
Tk5UFtLqv9mTFQgDaE3dd1fCLWV1Z5U5+EiTEzi56Z183a7Y77pv2jG3DFia7JOfvs6D+rYoReDf
qt7Q8htaoL7dj63IfVyOu3k7EKtuKpwB+m7Orhd18ruVozncIFvN6/0K3En+YMq2zDkcqvv8dvCs
pvklE6fwaCwceA+AdebB/p07M9npULSDxaxmjhjrrWvXlKdEsynvS7PpXl9kogD1hjgVn/XHJA2U
0Zw5y+iN/t5wh3Q1z1YuChjMa0y0hz8guRfjN+SxvoHxDYJuEtGoAH79sIZ1nWw66JvV0zEdGvMI
Qkq1abqGUmY54CcYjUdV6pDZPeQBb8Px/Lc/1YZRhW3Qj3TLApxT8rl3CqN79HOnhk7ltUz0DD6L
1J4Vle1mA4HAc71WDRtpsA6HIJgretCpe/TXuXAXGyZThmVQ0K7s50gPxukJO3MPPKG34vlsYcBv
RiU6EDSWZgtE213bHFmRUeZO8LimFE4fk0XUv9KmKwKyldVckg3uzEdTkDGLbOaiHfl9OtQ/x0kH
dwi8OLEl9ubrrdcs61nK+kquysyGJ8vu038LTAq/R7px+TQi6rmrMNj/BVZW1WcdRNDbblm8WxpP
U/XfsfCUBia4Ugsm+0UDUGL6QqQAksvNXFkfeo25xQFDkwSknJ/AsLVbObhnesRfP0TuWz+2ps/H
2rTAv34zjsiJJDOAsuN4ECHEw47A7auq2Bdwea+43WxY8teVfs4F5/d5p6zeAbc9Lkiwlap3AyT7
PeRx09k7RpMeuHzgGtJtZQexBV1QFndggIwIyh0caqoX02HheHuy0WJWUZ9wxkRuOfNR8q3CGWhG
1aqibVim8nwENLSB9QjQjuEWJ1MchNYFS33II+tFiu3FFhYF0MCyHtSKZc0SQCsVHEMY1DNUNLVW
iebDnECSDmbridherdVEZJdmd2x31tfRbps5tDY5PjiFnz646Zr8yajs3MI+q1feiBDGPstb6kiG
Pxish7aQSyiDkWAV45jOu+qSei1v21Y348FyxqI7X1t6dPaTraz1oaTTvI+d3hd5WLgj0LOyZWp6
o6ydXbIFRhsV/J3Px+9AJnzDej1SSWLBlLbwH4sdTSyCLnGrOUQKvwba1EzWs1zcGrBEq0FC+ryo
kK4cZR9yoXu6ynVefG/5NHmUL5XY23R+u/zaBkmR63YNsr+6tCIuO/W+cCr+lTQsMXhaQkIL7cJM
Hwes2pMzJwVgG/pEKkgwikC2kYTP+LmsQLjtfQvUfSjHyVN7G2wPJX2pSxm2cDs2YFIoe0Phmhks
QuwS3B0AwO5u8cfa/VKXaQEp0xPwwOrVB+dRZv26Xrs+ZLe4S22ZRk26+Gbc8j27T0D8rDN4WrV7
3toVFvH1KhyiSx/kQ2jTGTSHyldsZqPOnWrf1LP4bCGtan+YLWgCEbBnhr0HlQRAZM//1i59We5m
MDTVOdB5N0Up3viXsip850CMG8Awq2RT/i6BtS2/PYxXvtVVx3lSZHkO6n2UctgrnRo8iwkagmgJ
InKzIPe4SNbBfbTcbQwumoQ+gCiz5/RO+2ljhB3K+8t1Tggu52UhyJt1J63Ya510jTCekkeW85rf
bL1lfR8dmV3lVVs7oTLsVLEZyiKPmmRmY1y06TwMlrF9F22ZyFDMTm7eWROsptBF4lB/K4ce9mVc
jmpqPrEsIbSih+fk85LcEDcZce29ngTWLkZr5Zet6U4yanH+JuAv2xL6ZpoF9hmfyp33esogTBfE
D3cz7SbFLllzlYQpNersLF9E7+1LpDolTKcAPlWiEtLBWiR1dmQ+mN+cRRwFUXRzFnuSkONO2jNq
0GTNkoO2ZsB/i5um9UEQT3fwj2xYbIFf5hHEPPYuKhtAaUE+yK4+G+h3vSH3ZlUx9aPZPO99ZdIh
JrizsL68XMwHDM7X4qxxgqG7JFbh1lbyWQrs/ST/H6OYQMqNq0M7PA0s2VfK+vVvy9Tpr6xrl1/Y
v2TPS1pWV42LNm9vc0u/0cVU3jeJgDhoMKG+QYs1xoNR2s39UAqDPbMGYbT3V68iKDASKWKXgMI+
eOZqlud2VY/31NndVEfc97m9adXYdwM9dtuODqQOEmLhcRYITq0IGS/+WEnlBDnBYMMFdQYId0NV
HnMKTTOT3KPRN4a98Ad/fSgaCY9aOSXhsJoNf6ermXMoHPMGfl2HX10eekJkT0VK53yIaM2o7wuI
wmM8131iH9iK22tEFAktvrb2aLuZpBc6usArACGF/GMM1vrHUEL+GR2Xm+0MQHaLJmNyKVoGI+cZ
Arsq5x5SW7vE5XqO7uVoGLmadf+8LAudLmlm1yBBpbZ/UizhDqQkyButxPAQJH77owYtbF/YdKcf
TMMLgAt7wdDjxUEWeE/nCgDmwk3QnmQgzR7nNplZLq1Ov3tNt3zytJM8S7WJ28m2plsp5FLCVxps
5JMK2mPoHxkfu7wo+v3i1GO+kyYEtxCo4Ha99NVqgLFc1h8+lqSAeMSmfhY2Pgk4vcALjeGA+ofK
GGaDxE2qn0cDaDQnZ9CAwy5H+8eyOOC95ba1zx2bh975U1BcW4Vl/LGmevk0C/Lge7sfvec5rYr7
DJBPRUtjNV5MXkqI5FJMmcMNjc98ViHCBXG35PWftTfED5BEhcX+tm1f8lZhyzK2uso+F3nvUDat
5+a3WY3DFi2bLMvdJpyqQrlZTZeiXjtAks3W/0k9J/m+2V16O3GE33hVpp4y5QKWm3lrP/1eDZdr
3ZvE+g3fPMSDZTWjqhTEgVWVHdt2nRHZguFsFSyCLJs+yYFrONCuUnGr2rLjNSFw8xvTqlc4HUbu
kpE3cTTaz+M2TwBpc9c/ULk0nzxVuh7+JKP47Awuy92i7dInUcUdPl5pax9Cx199bqUoCQKqTWKT
uwV0ps9KXtsLTc3X2S/Am/XO6hVlT+UodfAL3nUoVQ1wq50sOFTT6DPJktlxPid9kD2ivKjuF2si
D8TFbwIl1ckeWB8ODND+vGC9gzPv/oa3Ul0DxAFyCRkIHqcMCGL2w1oHcMuBHJIuT8z03Oz9Su3X
Vcp7zvQ2j2c3by4LOrzV+dBW3vd2tsX1Wgjt7s0gy8CwSj1d+Okg7zLAlRAux5IeA3IsbhJtWd/v
AnP1y7PedBpQWU7n/AIDBIlTNUl16egBxtgydSoa3NFrsDzaxBJufJlDTSly2c9zpr8lKQSsK3YL
twYbW1rgbQK1gB3uIKYYXcrlLuHheTub3L5x6bbv3dJOv5QDjb5hrnoXFLQgBoitcjP+VHlRX9Lu
d9zCyV55+2HOOz+ii0bdgAaeMe/F24EXoBcv0rRlfcbXzV6jrNNeE86B8PpdStjuHvFQcEXnhceU
NEHgBVkvvh+ynp2fVPiSB6Nzxq8OcvrvlAm2y7SaijVSWSW/QvFqf5EJrG6Gqat/FK62z1sec4io
knP9XakS4ZaB5h8d3CKTc7sZq4Bxp40ZJSBx7gDMzlZowsjkzbJnkAex3PGuwtyDy76FKoLd0+9v
YCGXS4iRb2Fedptwv8/b6F77XjE8V3npfLV9SmiAIiv1A5wNdJi1Iv8ZjXXrgdt0i8oKh2kMnqkw
EyRPmUyvNNDvIdx4idfAPIyc1qp1uuqmlCDFMCcz3hK/gsaMM4EHzKjNnwTSLADtnsPvhr4GPrQ3
24PTFQmY0XlYuQLRVsrlX+dtf0hqsVyDRQcM4lGKBUOZWX4ajVkbTDuiJoiKzqiLb8j0kxtr8pY5
rLkfabiAx6itd+b2rPHwJAznzvPbKLVp2L8Ihm14tubNuYei67B3C93cto0KvrqpbW7nskzL+04V
7U+FxPoa+4h22+deLtewxQXjm7GSSA0tTmCa//PevKvmhiMgybDOZIv1/Nu1Mfyvk91xlUNF7Dxm
M6S0aGk3un68oVyrC2UU9mU1ckkm9rXbKbYbU3zLgxZrOu4MCRfSwMHMaSRquap1o8awcyq4vixx
74cQS5Xusn7B/Ah4FsdUWpafG5v7BHkgasqHqk8gFGuMEg6JkOZ5MJb+77R2mgv060Qx1UyIYapg
vSez7IPcbJJkidZABFkcuB0C+oqEGHaZ9M1f5xSbfi6VkiBbVWvtXW8mom9UoaGQD8P4ZPSLvPEQ
96G1b7AkCUu3roZI4v94SSmzhdo9wPlN61J1Uacaq8KUdSb2gpvb26Gy0/oLeCV/iWAR2zpSjrle
OUG6SY5Cld8FOPH6Yd2p3N/bwWTu+cadJnKj1bm2RvGEuIh2d5rerTF2K3e8quiOW85KqkT3vliG
7ALnSA7HjLA6C9mLxJnMjHU+GGnn+/HgBnSpuymbjEOy7CIxK/15VFUvd3rNysut2QaXC5i72aEU
2wjF0eNUayCE53E1Dc1Z7lMoAjLlZt/cpNPPvVyNPuYbllfTqiwzlsvI5K7KpP6qRNn9kHXlgOEj
QvlJkWG7LvxFZTF35uaTWjdR3RhYMaj0TnYkgeO1tRVknmTKhyfTBl+GMfDkTJ+cxEq9OGiCfvtR
amGMYVMqVoEIFF/BIFTnZjjapX04CgBocc4H+dNz86HZ9cOol6clmcwvAYXDs202MhaOniHd14v8
WU9tle0Ds2keMU93vk6tKIZosUX9ZOScuqHBjftBi0JivOTJdm8OHrNUetNS7cQ4yWC3TkmXnw3k
usfQahxTX6WVJGaBTd998ZyR9KK5WjgD2CSwqziHdbWG2JW26y4IirYkzWHXX8oV4wTs03UjwnXI
1iflFIShlm82/q6u+DFxO/cMvQa9P8aG3tZrgueeu+xWbX1Uk9HLd3Tn13DqqQk9i232gvRnpY8p
hc3o+9ugEEGws7DrIdhY+m2JdO42ZKZADBqR2FbwWmTnhi5qqWn/sTbf+I9HXOfWmSuX7nufTDid
Jv7UH0F3mmvN5tsTmR5oZd3F6FiiwqbTtskOYa5HlnjosjpqtHZvpmIpr2ZDLE28wtjOo1Qj24uy
dcBIPhtUt+wtixgDBUyKDLju6gFCI819d8UwWQb/+dx+Mu2CuG0rtFHDtG03J4IZ6t3WFaqBcN2m
joxbWfufsKWz/VB13vSLhvh1CkmGGF3s8Zm7uB5ERsKqk+nNvGGME5IoKY3DjGp3id0Vh07y0BIo
a08m4rpKkvGOokrN3X5rG/O4fYNsXp2JbRoPN/56TjQdisSc7y3tyM9dvar1gFy/uBmb1LRiF4+I
WyUxcMTTGzBf1HiLRbnKzCYiAWMEWbefJCmjxzorUjQeRTqbUds2ub4unZKrmssxWIeBmtx112mB
eaeo9FJd5kNgng1dp+awo/5/nzGrFMqaKgCiTpd2ymacs6BytDJpuCL34iLquelhSu1Ax5gTd5Qy
k0KlYYDxeBJ5U7I+O02ljEPGLfWcnKr9ufUX709mS0iQ9ZIqiN9MID90q0ob+1KnpQZGbM33iytq
EZpmvo14YziVTxEm9+uoqzsE3xveWGuA6MLWC2le9LDlpwUPNTeiTrv0RPtLcE2RaHhIkMgZFPxJ
heBnu2iyfqaiEJAvvQZhl4zoR82cs6kC+/tDZLkmKenI8j6hQg8j2hdyiwT3gxu5FkROdBcNWWgY
gMpDb6vK88S26OtVK2WZ0MWZoYl9Itchmqjx1XxJ3XIBWB13iNyic77IweRebdJ0eUfJxySF0ZsT
gdA0laEqQVazClR3M+WEvADt+/K8LjNijDkVcx/PSzb/sJLNqIj3Fjh8oCjNc0sl4n4AbH6L9lfX
oasSSYbVaIZhV1Ptu9atSwIsS1318F+RAe6u7H5b07B+FpDJH0XS9tVODn3xG5A7x2k3/x9nZ7Ib
N9Js4SdKgEkmpy1Zg+bJsix5Q0i2zHme+fT3Y9+NVSqo4B/d6I3hziKZGRlx4pwT0/I2zqK5NeYi
eq9LLDwoDozgtpoLixAUlPrTkCk8ewfQpzNbL/VfAZP+fvCo7DH6oku/6aei+WkXAmB+WQYct3on
ypAkY+WCX1tibrnn1C0dtPaBUpWh50Zozs+QpMXPgs4EF5kbTa2X9VIk1ziW0k8Ku3r4Vs1ONMP3
Xxh9UOl2895oeLaQrVvvAiNHzacYdW50fUxAepup/S6mnMw66nrtOkvWSDNFUXBfcH12/tjJ4ZLm
COpbiMy28IK4ldb1ZC7KojWTZ/eTnMl3WbK41SdhYW04cN859kCwamxLe6idIqkv28DWJxpM+WBu
QjsDpsRG29HP+lphlWXisGJuOlnMf3hDa7Ai1Uz9Cjj1SY4RYGnaU215pgL2CLEmMc+4BCW4dh7Q
CNeXvLxPV6eBnVvo8xVhz2AQKR5Es2c5ovwTiFwpv5iimlJ4MMqHZHLb0adfHrc7VxWYvjC/Ut4z
7jjRfAuWz11L+t8QDpyI5hPykR5l/KQ1JNnhhAN8kFeDlxLrkCcNsT2fKxSB746ZJMrLZa9yn00y
Pw99Ih5DmTQxreCmeS3SALR2YJhcymDHobqzsCf91XDz3II0yzs8e0v9roYLHwDZ5SnjN9YO8ZQU
svkRgPxp+8SY+7tck21+GVjdsng1x8vaIUak/5eI1fR49Rve5m1LLm84sRvD5mkFIy8HI3orUrBZ
RJQNBa1o0pQ2UZVGdzpq2H7bdEOzDYOWFv8ElY/3O+skFU2mWffM6ExrXnVIrlDCBn3TUhrT26Il
FPtzMrFjnVKz/3SGNj8wm3VoLyvH4sqZ0dxI3x7M6RUc3FZ+Cwl5b2F9y7RxBT1+vebwxKyq0iD9
K0NwO2xo9MAH1l2ek2mQL3OaOdIbdIZmI3ov3y3mXU8+Rs8YrjLStf7RZ/Zge5mW08M3Q7s+z1vB
/5kp9jUprbIz069Tx/xD38Ok2wGLYG0W52iuCtVSZmEcr/0COwEWLwhqg5/SPtSv5ibXvmdC1ToD
nhczZkB25qw4ckAz3o7Afzd4yZUP6WjMbxNMrhceiCktFBtZsbVRh1i+qoe224/4p18A+GijV7KF
vpEtFdkmNALB2FpnEcaeea3Gi2YW8RMs1ehnDzb7gp2njPb0qfOnOonN92Ypo8kj6dHA/OnNvVVl
ra4n16nHZmsOrvwFcbxaPD1IMAFgGoVKz7U0G38UjO8yL/SIKcCbDjYIGxlh5x/O41SDHtb0ieMh
m0nxYN7UWysVUbVtm1hdtrhN0G6aCvUeGDlIgCydYBM1ozXu7HiBTRj3piaoGErRhtchE495ZjoD
wp/Yr/Ou7Hsj83O+3UUhS41eMoLM97Qau/uqWEhqRdAGpj8DVxtbszCnxK+0zNAulyBrAsZX1+aL
0Cc6QkXIIN1dQgH7YKdCVr5rCjGfx02kP0KHxRlAkxG5gV3i4VJ2EnQmXPMALwyC6jYrjCojuI/F
N9HQHuOWZuKHt8jKvtdaawh3o+jyn3ZFduTHBWC1l4nQ5D7Ts+qxqyfzN5oL8Jki7Uvba7oC8cWz
wslQXhvzrC9XaaNiwZTVALRpCE37Fq5ulW4c7uGFVrtTE5SE2SOvG3CH2IUMcMn2QVbbyaVO+AB5
jupObplVGT8maTgD95ijiLclvCQFnKcDK1edtfj63MMelumSPqHrsnIvx88i5K83y8Yq9KXzuCLp
cfTcNO8tJrpqQ8dHXlhjHqR4WLrWhZU6YgLQH6dvEa/yqVoWRMZT4sZMp06Jff4Q6RGWw0VZVzsg
ofCuZdBzjsLDkk9Ci/of6D04fkUfQECZ82pqN5FyWuWHooKKoQJHP28Tzt8rPAECpLILGl26QbBN
SbM4nIXeVJ6MgRgwN4EciW9iSxEbW3XHbKBcGvusw/eN28AOtmqiiPBUOru7YuhEcmXOI8PHnUmb
Yi8ccCbyswJA9cyZLfO9MuvoR0FIiXgJdn9eSlKijQMHSj0sadZfzUor4yuyM+tqrDS72JtDMcS+
aeaQasgcQGukHGSzyQddAMAsIZsnMs3yZZh7HqQ24vA+p+j6MVETIPERJQYHi1MF31MnrGbUlItt
+wD/tAFo9TaXVUWassvB1FM/q+amRz5rNDeyH8tfIhNmfMmkePMM9XX/yxoyc6vpUV/fAN3T8+oQ
Rc4Epdr64w55/Humt/qegb4+qcqCOhFUOPr4RhqSvXU1qfkmHip120H3gCFGDxYfpWGeaDkMKvVn
HRtyTDfH5tVOSoJgH4GWc5N0duMnadzyKUabrd8xe1x5RdSqJxfq0WvEfPMnrbad3sv1YnotMImW
myQaxD35xAJDpebH207+Xam+eUqnUnM9YrVM0EDBO4E5phqSljmsYiyPrGKhdlvazosxgAFqwEEe
mKuyG8eT/aReTdmp74Zm9/dKUKB6rTO0v3QtLMhHKIKqTUBb8zznAUnpgt64jElJLT+Lh7aEs4Jv
NWafBsa0QwXJgqOfV3vuwujNVqPZYS89LwY+T3VsbZQw7XgT8AKlDy3X5qwG7AM/1o0Y2jKeYfTP
Kwhb3hqTEa3wgZXXMFbqqnCAO+nIpdUTBlPZ73QamhIW/pLdFhmZ53ZmSDVtLdq7+cZNBjXtpoS2
dj1Zee3Pdqp4sgCV6HYJuGDojTvTzyrV0lcKAnTccS6WR13OGqoVUY+PKpyTB30eJKCRHOnCcX2U
lQ9fg8505nTl7dAF9U2udON7U1Dp3wM7GcqvYV79nFHWvYTlnH9rrZQUGwZ4AicsDoynyJxLFPhz
bNwI2tzRWVmE9Ws0lCsDkRok9UZs3Lp9rxWp8Ibe5b4Qc5/QTqKZ+GhZkFqSCJtLb6yL7n1AcPHT
ogQNyTcMzqdBkkA2QY/L3ZbWGHd+3S7hd9lJyEQVHZ11qkZEu8IsR95znGM/7fW9Lu8nY5zuc4aT
VUCXKnmFUUcRMnfD7wlmce5F7bqL21bF5dlSpcVzSUOYDe1mU+wLgAHNo3cQMQc9A4bD5zONrqOu
Kmy/UXrDPTzyl3Z1pPqI8R4R4HimiTk7U3kAcagNp+4+bAMoFslKtPeUGqMZPlovnqnNs1vDBOrm
zSfitmq68A45Dea5gSzUuS47MOBmpShx4EwTg8i07J2NDaj2BKhYvWjhqJtbW8vAZYcmljdwJgvL
R1cCcEW9ZtGVTqQ9+8RZyBukXsX93DMiZiNqgw8edbSSNxwBVB4hjL1nERnVtDGiWTsbBe13Yng4
vTqVGTyaZDG8J0v0b9JY6PLj4BkzZkaaM4W6GKMnGcRmcIEl63hb1DjG7DgKBDaoedyVpcksZDqw
Qx2SuRsNeFNeWVwVc9lcCUVs8ewu7NJNl6l6YbL6HNyitxgeBt3p3gbVqeZM4hlyWWS04sncyoC2
pDJfwfFGwp/dhGelgcIeLDYu99pYw+yZlKguedQWaoOtR5E/I7l6j9k/rICH+67VcutPpaLM2opm
KF7X8ECVRs8DL28yiXM7mHJsDemXvtTOKNE7REZYcEMJB3gGjOImaxAXQI+xgpvFzpjotwDEwUWI
lnLYuEEZVqREKr5YzAIEuwrgqQNgwP7Y1WJOb1K35PLM63zU2T6NcZGa9JzwvNHKjBrKSh+0bkp+
jeVi/4zgg0PIjAztR7vUFEVmhuuOmiLYNqGuoTEMey0gLbcG4we7MLmCiv9rCtqs9o2iItuzY/Jz
e3F0HCGLTDtL9Ao+07TQ5CRgJ3W0TRxSdm8QVKJeQrsOspE76ueQciJni9Mds5msQhivBWQ4opXB
NZwUg3YWtTVHAuDfvWv1yrirQKCLTTAa40utc2uy+dT4pheMG/KSNLEuhxbul1e4Zfw0zrTLwKRG
8xoN9sgOh1wZbXuIfQ3eUJWimrdTuhhWI7ULPlwDVyOdxGPqTiFEtpWAWJpMHNoP9RATcIPipUFE
+jwabXlTaPFknCVZpe0KMXVqT3CtU9/uyi5SsCaABBkHBJ6QDRdpQf9Trp1EOHWOZ6MoHc4m18zp
N+Sx1RKBdMBeBqUgdMArn/b2YKScJz5C0MBj6kyLxsfgXDPknolmrQE8fo2oDPSgmFLLZrZMAz8X
WAK0gnsj6rZDZWfGjklBQNpJbzTPZaKP72PBHYQjFx3nTdLN9TfblSK7gugbXyZEi9y3x7WqosfM
j4AuE4eeTe71jA+puES1SBvbXsbkVUVqfKfHx6pN2qbuBtwqc24blQMIM+FwoR7A/5aua+GYzQ90
cJV5GZll/B3SQdeRcA1VD2UmFnBGJqQsqd9UMLDOQiC19go5bXs9QDTvfQe4azljQmIVR7f0Wif9
EYbF8kbiNcCHn2wVtE9dmCIF2TZYcNnnglb+Ky7f4/MUGlO/pyfvlBuXqhiORS9wh6S+BtwO7UW8
uFiiYdvlWO5N1KduBBssckiuy/JbSxsfYpUWa28CekSxWeLUDLaQQ1yoUZSm+Ua1cITodK8HQPUz
ZoV64Qy173CnWGTYNkwzOn3uY1fWzv3SG6NGs3LhMVEo13uYtuP1MrQL8NtCZNjQGOkfQkjTPf0h
mdZgmk76FGOPYGz6smxw/YEFSJKZ5jNYcWsSchqZUvQ7EEMklLGu6+CliCilxSDYNvRvsXFMq8UO
zmqw5RiTIhJcv9R0Woa04Aprh+1YhTcTVmrODuQ+5W4ydFpzCho5nnHNQrlcNINO08oQ4TeSx3HY
RjioXmAmI0FYtEIIiuOW7TtOGq4KdZLPgZfOhHf6iAA+57iCU0xDOLHhdi2JfDVTPUU/XGCjidvq
kE6b3BjU72gpiIEiZhqNJ4wcjNZN4AB7PcH6ocnq7DvERKPaUtVPT0MY5dG5IPGmtxFXxr0d6jhs
TbJiR3ZW0Um6hlJejyQ3r3UyON+wC3YhHzGtKNhm7oKkczH07qZxYv1nVOq2uUmSSTtfzLCsbhu3
bO7HuTA1uBsODPZyTe3zwEgbX2k9rDAycoHyurDaH0WUUecm2IIS5CFxBhuQcXVPOKCHhMYMSq5R
ZEJAfhP9HWFqGXwjSeE4VgmORmP93z2gOnfwSq3srgmN9InhEQXPKDGysxln1WkD4YH2IDSf+mVG
H9duaghv9QVzU7Q/4VQ4xl4TYHw+MIHkKtEsJkgSXISzlaNB+YnxePc7D/V2JKFOwyc8dof7OWoG
bpjKCl/rbp7/hDY0u13auOmbyyXdbC0OFp2IOnFqLGgSG17oTMrps+NpdqtIcG5QMZD4UXqnv8Do
i9eysuPRk1jDP9HFBaMZ226+LsvRfcX7BTYPHWOzpguwJFCWDeH8zpJ8eYuprXgqmcFp63N7UH4S
J2a3tvPMwddiO/sZ4+3K4B65ILdXIHV0PeNV09EOLmTRolxyyCeaxscPadtdtOOsd55m66PJOVAi
gmWUhM3WqVxo19wtjFRyQrWEPg3Z+obJY9q8sTVLuzLDgmEDsRyzck/+mP6oS6IySRzUo16vCP0Q
HvNf0E2TO3StHTzDWM/FFkZ4cNcRnyKfNF9SpsVl/02HK/69onfzaFr0ERS341VeZsZDkhmquK+T
scdqx42H+Ux3hulbG7UtNqhLY2ADVGVdsJ9LI3noK6MFeRpnRCuztoA2krtgmrroTupsqZKEtY1V
Sbk4tbXVbPSOU7MNu3giPrpjU5wXatJ75LijclywVZP4YBodfxwh5/lVxUslfLzWShwNEjknb04J
cWKPRcYQXA/UOBC6mFT/MMGbe1eUBnxquZq5FCFYe6Ai6GQzDBjoDZ2WvY3NFDwGZPq/MYVaYdZ5
GhWBgBxwixTHeEEPAtMjRx70UscTF3nTSXdfZ2NKlxWFUH42we98oFapGGyc6C30eRNx0CiXWvpt
hhLRS3U9y2CYAJJsggCZDHmkbd+BTZNtmqgCLpMG+t0mZsSkQ/Og53qCXGM86XMdv00OzF4/y2yy
XNR/Te3XmhPcFYmCZ0TmT5JL2zVKd6WRW99ErkPk6TENuWuF7Ba/doJ+9JC/wWaqbK18TO14/un0
lvxm0dDStjJYNLGJXJfmBLOhwthPm5zUNBNGcS+dznlgemP5oonWhLBUlqHuEw+BD5kOV1whSRMF
uubGeMVPHsIndNz8vEF4NWwlvu+dz+/RHgM0zxfLMpZwRABQf7dpHL7ooGkwauspj+nEssU83cjF
DFNwWHmXENwgB0CB/xEUc6Q2MJIW2vC2U+1h2PM3Dbh1Jfce3TeSYyj5Xm/gk7YNm86+6RJTTITq
TJpgf0ny3FRp/OgGqXtH2xDEZQyCRawA11R6jiWQtkyxIt2fiWyvJA2UGjosS68rETt4CKuCNysC
qti1bp2ozQwXwoXn1c0XarFyvC609YZJtDqLt2qIgGUzGB3GVuaOfbvWnSZBpV/O27INGz/oB7A9
/Jv0q3ZY1PcwJYp5GFzGTCCiLNk5TUU6g3lz82dE8HcV13mnb4ZGo18eO6gKeNNsSN/s6jDzhmUW
zwgQ+cbTjCW6Ey/y0ZhsrFpqeJc60BgpmjempY7wJi3c+y4NFtOjWI9IGgIpORCaLr6PsbF8D+Kh
lxDCV5wZM7j+VSWtUfvLCA7jL0ygCFZfwZmGG5jRXT5XoYA+S1ntzYYtr5GLNTeOG0I4tmVOZh8q
u2NYlFuNE5Ge9jxNZ1q9y5SOwQ6iqArPMtm696KIcNFwXTr2l8Yw0s2gHd5uAsJ+i8SCu/5cT5Qr
vLZjlnJXNIJatKPtvqVYLRJkiElZ3uuzhBYAZ6xFRBNo9LvQyPXbeormatNok1S+syCB9iet718H
YxTjduwbmezcyE05U5FrkWlBQF2gz4VhspFAgvHvKQSY2faLkIOflwjgSczmFMqFW+vxBf5jbn49
DrFzZ8ZpVm+MYcmQaZVw7G6R/NDU7tEp8DJqI/8t00K2uzlagmkzT0BWuzAiMd5I3mKzWQji5BYJ
XSpebFYJCSqkBw9xbZNL1Iy+EBA9B5KQmbP6nhUTA9VjdB8PZTfj8LKOAbhmIEL3DGdW0YQsW+u6
Nuk7+8YyV1CLnSrBi1EFEuYtkcsTNFJuZCChvEwgqTDxRmjZmwz90O8yqObvZSaTWwUrXVsJg2DH
oLE2hWhZ/XGCgeIPXBesEPSQjCsxadh0dqb9JOMbO58SpSAFHRrnVlZGLfeBcpafoRi1aySmg3aJ
mMz4PZrSWMGZDHoms4TCc4DhaKE/qhW3iAsMCYff6CPa7Aw48CEBcaLsKdHuI4YepH6pND7YoGnm
Y982tJXr3qK9m2qtez6LsBv3I9/728INPp0p0IzzBPTkvjMGMCQ8zvorCBHckiXskxuyA66LTGvL
wVtaQIy9E9cNAJaOmuAbmGRGClIOOnypInXurbyEDMt1E97WGUxib+At/4ChPtyuhR5UHC1DDyZE
2d6hkwx+pRUIsj8YExWGmpwMmggjVV7caOYwh1U02/CzMuCKPMFYd4sbnvqVAbbhDKtX0WOkio7K
V3PrF3yGrAyQrch+hbJuYEEEKZASau6sgpNeVI+yhAFAkIV/oUw8j724ZSj5hlM8/3RnaxnI4w24
ICNQrQkLh7QRnrTKHlSMlsGnC2W9mU5j33MHtcauDEL63GzdZqt1YUOK31RG5a/Red7pCeDONpk6
YGzTWSBGRk5+u3JQ50001dM1mUvRWmchHe15Gynp1FjL1eK6Hbg1z9KyNM4dMBHdczCYp4Qvp0re
togBfzeBttxaqEU7b4RY0Z91C/jbHdqzAG9TYZe8m0iZ5ZYpXp19tXRWVj1RF4gn4QKM0gaqNPj5
VkKW242VfMmKRWnkgJRHv9wwGYRH+QVHMZCIpvZVDWv8h83UUJeWi1uYBAkDaAyebQgIDwEonr/D
Lh2Yt+EiXdoZFVoer+xnZtF+rbhevQT+NjdgeADWn9g1aJicgUIeiLszOZtuDfGHhrDSf4q+DLw+
rfu9nY7TnRAZZq8iCPl0Xb/J0l7uv17+UPC9Ls+sVuT4Dja2dME+aq3RsDYdtJXcQ3pFOZRBZe7P
NFiCBurO6pYehestpgovmymDFvz14odTxRgwx+q6ptF1NKzVP+Xj6swJs0xad4WXBly520YGHKSc
sYDblKoihtYEihaizKZ/HlNRoRHdpgVsE5IYAO/a6p5P/KJD7fnhLzqwWIHwHNRNzucIS0UcpoW5
SUJX90mVnmpSYQIPvfAGNdo260YTfy9n3hcFCIA+hlDDZyAH+CTuiTd1aAHw389iiOHqeiuNT85i
9USE7hUlcZGHwK1o50KIHRloZNqWVrn5+i0cekOsq60OH/bqbgon5sAmpRpVwZh3mCDQgZ03FdsG
9DjkUqSFkzm9MehXP2Gic2wbYrknLXPdg9I8sL6AINmWaUsfHjmgfmdBMyHNlXBxO206hz3n7qsC
7XZpWP82/mEdcWjBNLbWHcj68mAHOiUKRPgvtPswwkNyBfwbV99zxV1wDhJEa/vrV/v5QT+ud7C/
ZksgTKkqhIeFNlLRjvP1zLqX8DEMuOJ1t6mdun5wzSzcfb3y553NypjPmJga28yjWn/ZX5ZP7WyW
MlbsbCYkaRch3FYu3qr8R6+W/94nQwLZNigyAHE+rsLSseHWnGhjlN2FuVLfnFxe0JQfv9nwrU/s
m8/nAvdtwgfdYxqCfM2PyznKDdxcsFObjtusAxr2QRx/IK6RZ1+/vs9nQuGzYTONnHYP/r7r6/3r
9SHlapop5m4Iar0+J4NBi4V8OPYheKJKboBzT4xdP7qigRETCnikCYfuhZIKu857znwVifFXMAN0
uV2yIolNlN7h1uic8Bk5tkMYneAghHCwfzp0Fx+ZCKHo3BKNm556xV2qttpUdjsU/8NWZAQRnvBS
Kb7awbuMIZOTUfAul9qu4Tp3LpyjqT6xyrH3h125hDzFFBQ48R+/2GjD000jVulgCFhIC93lLIn0
ZjuBsdLBBwv7eosc24yu5sIeIC0jmh2cMKtszHB21i0iB/d+LDAG8acwtMW2z0hqTkSSQ5Oi9aS5
hq3xFhWuEYdjSkq3z8iBUR43MsxfYxp68ENTqCtLdeW0xTqSWHTD09ePeCR8cTFgQiaJlUx61j++
0yVwFsOEJOrhKYCiU9rBvp3BW4082dVZ4IBCGGqvDAiPJx73yNfEBJZuM55MBBd1kKgMelxGTs1J
b4PeedERXifcxXI4Y1hZvwvRR2+/ftQjp2FNyBjNYkiupMPQ0o5uB8cuo5cFPXRj4my564Vxair5
ka9o6zi6WRKXIqyfDx4Lu5owKdYzF+ipnGC9p22yN9pWajtZaLCR40SbbyX83+hEQDu6MhcBEjaG
BeKX/vFTBvD+p45pYF7i9NTRiGGCTdByNgBJWvlGbIfsOiLlDE4sfOSYsJ5GdoHZNfy29Yf9FUkb
JO82ClNebFpNF22hDVucYMW9C4JyIqIdeUbs/wwGmHBU1nHhH5eqM01fRjNHnY/2byMaqGWT2SC8
jWkg3VfQlJ9T6Z7yKz7ygO7qDc/8IBMERTv4pgim8WAeOCSxxEBHa6AjIW0J9qGGSuGfN6kL58Nl
ygZjbzDB/PiACaJz8CQeMMAQaON28JjG2jzl9/b5KKwTFzSGrJo4vlmHloDa4DDFo2YOjMBA4DYd
U/h8UTKcSMWOrLJ64/EP0RML/YPw2aNXyQvTpRltwxGtZGHC1omsfz7WZNEcOR0PRV3D/ezjG5u0
aJhI3yFZQBrJbxvMdcpN2Yju1Pk68jgEZombvcYlx074uBAdJRUW4KfeMuJMGud640NYPOE4/Dkq
/jdSFL8sRsST/hw8jU7CMk4FICePm14QPON5G7fwP6oJ1f8WhXU1v/zrlsOMl2GNUNTNdbTKQdyI
oXWDH5AxG0ZFyRY51a6ap2nz9SpHHsx2iItK43KzqPM+vr0R/9awSWtKcbemZZhF9hXDZNqdY/eR
X03hqeE8x9ejBGCQKfndoSv+oGu9bYPrQEEQLf0/xonSXQ1ClDaJlpT3/dQYv75+xCMbhEdkjBm3
DJ7/n0pv/PFRrfAi56iIUe6WdBfKbvn3/Y4nD8CYaaxR1z0wGnZbC407ogOvz7TgzpkQPLVJOp+Y
Xvk5LwCKMrlKbO5KJPEHZzewIuymVvtMg9F2MLVxZUE1M36Dsu/u3dFBg5uGEy28tsv3X7/GI1+O
dAu/QJNZhRIs5eNOGWItrmsGlnilpcJnJEDmM9I81e6yEtsOz0qhFO2+XvLztcJgCl7l2snh9jy8
tKNRL9yRKdpeYBTL3oSV9TMTdCSvhE55fheg4JVeWUfguV8vfGTLONh6OhxAh/N36DXL3EsSWPwG
vQG3qpvEVLnXVtX4z3ksj+fie6kjuMLy++D+KqsJLb8D8cvNnGKPrjHA5E0UNkchy3LzxAY9tnW4
mkED1zcKae7j9+sNRmLBU6UudaZ4j7cX3LosFrjSB3ZyjR/hfG0C2u0NkuvHf3+dNq+RaSMO28dc
t9ZfmYgdg12Hlgn7HzLTncTzaVviqXiiRj22QW2dmpgc0qRUPciZ8XyqDBznYSZbqe21EBZ+GhOu
nvBv6zN0Iu3Z//BUlNIY3VL2EKo/PtWCnUqJRJDdqcoq3qByryxoXphkndiNRx+MKn9NPvivc1Dr
40wFLRSHBhxcAjQETAamYdKW7pSdpbmptQ8Lyp9TSNiRRdchKdQ9vEyu8IOLYdGhKVcLOpuZiW30
qJBwzfDgS3xtwjzffP0qP2dybA4qVJM6lVvBOIgt+ZiissVWB0lUh7jIj5epzp7Rftn1hEJ8HvVT
Vd1/c1E+4sHryBQqK4f3SvZw8PWm3I1Ci9aE53Ls8m08dNr1OOEg5sZdcRY4tI5kXLf7CGYkMwAF
7SkvnG0agjkeeSe27pF442J8Qkg3LGL7YXoZjTAzmQ5Vwq1pwi2DdKHwhTjFf/2Wjz/zX8usn+Gv
c5hYXTZoAdNvgmWZLK/pV3MtRkUq088Nt7s180icayP9NSfDsbbKaEVjXO4wlSfRTsypOra/+OL/
P1iByHBwWkvM5AJb8cgh3HFfwVZ9N5o6hRKmhRdDS4329cMfe8WA39wl3JzrULePz66shdkU2DJ6
tmnU+K6hILLnfDzxVMc2ss0gcYk5vsG3XJ/6rzcMM1hlU0+dgIVe/RIkIX3EWg9fGbx9KhU4+kDU
XKtDOdxe7eAF4o4MQUCScDQMEd8EDYxAGjXRiYTj6CqISgg8YB/E748PhK4pqHTGpjImOIydHTZF
qt9QaaGA/vr7HHtzjO/hagV4B3w4SOMbknsHUSsLiU7bCZjpG7sc7PsKxfC3/2UpjJ/dNbFmBvjH
Z8rbqe1cwUeqpq66dYIuosPpQOOFTTQm3/+HxZh2BQRHii0Pq3DsbCLcoUl4Bxowu77vGHwJQ3wz
dFm++3qpY9+KFI0LEDtmbviD54LDpKw2B7oxDDO/x8rCubGcwTkRq9b/y2HgxCTZXuEhbohDL+Yi
G6w5Xth3RQtv0uvhip4THMenCIRqV/Wofb5+rGM7A7APiiJsJXpYB9ef0SEazy1aZ/hpFX6yII9r
EoaEkddHJz7W52cDLVFsCi4+kIzDZxuVdLMWTvWqpm72UVDfl05zAVXOOtOaeDjxYEdWc/BdZnwC
M19WutnHfTj2hmDaOO11cxTWRZi74pHRTkh3ZL/cYdEXnMg3P+8PkHXJ4BzyCB2l68FZjjULwr4o
EbXTY3+p5DKDuenjw9ef6+gqTDnkGANl0PP8+FRCDNa04M4Eow0HVjWEzQ0UzlMzlY68uzUXotFC
cQDovP75X4EWuB51lAOvvhjm4U7KYKVMoPq9UPlo/dDrIPvzz4/FFgRk0nGrp8Nz8FiGlTVxGFES
4DBGsp7rv+PC/scZ1QAL1AOKsERA5/I4TCl1gdlEsQyUd6WBi26Ldwzosip8qBgI1DS+2YnT/Plr
EddNxm9SU5JiHjYE66FCgTO48Pmyur+ylyS41vrRGP85uiOp0Gwml9tEd905iO5ODt8HAkiKM0ZX
bvM0f19WqlljJafGYH16IMuQVOC2RomsM7384FDh9NuIXkOIKOs5fslLUW3TLvpnfJ5VKE1JJ9Zh
CTzQx+0HERS2t43dcIMMt/bSwsEKZ5zH1Lge+graXtK6kOjQyXP4cbqsT/bJjj3nGjaoyIkgdBw/
/oKMSmcV/MJeajK4MnFjRFcqNvN/vf+5TtYZW1zM3MyExo/LaNjD92qF8ZCFORvXGN8LSMZnX5+t
Ndf+cKWAeK7jQtZeuLv++3GRJi7apmutnz0a4aoU91Z8lmv2rpS6x8QbEhxEX8xrOLEnP6EL66qI
jYB11WoYdPAN4RLi1jtZP6f+wo2cq3zY6mXgZ1ayWZbnrx/wcCmwY43uA0NyQFxRQB8EjxhfiQVq
KKpgawpvcDsJ/H7Mh0uB3/pWs9CpgexF268XPdwh/y1Kj5+epk6KcQjtJbgOmWM5RR7+Hek9+oBs
uzizs/l6lcPb+f9Xcch5DWMdrHdw3mhCh9gB82gRMqcRUolYoVhclHx05acIE0cWW4eFoEOj482I
jIOo35QlY8rMlY0YBaw1Vs4DFxo35tQF/7jxea4PSx1sfNMKAnupWQpt4oiIIQ/2mKv8a8q2rgLy
w2wMcDUiyUFc7HsZwbzHnZEgY+5HusY02xZ79/U3+rwT6M6igiBOgTaBj3w8XygOlsS0ECcGcVVR
xbYRDovZv0ZeOj8fVjk4xRQkeAJMFI8YggYevlkvWipfvn6SzxsAOAJrVoZzrN0m++CrTJno9HDB
So2hRdZvOeHnkCHQXX0l7FOjkv7bun+HJRIMFgMioFtCf+lwQt2IR4KaB7pYdNFxkSFnFIi17faq
EXl9A/m23HVW359h/qr7U5zo57jkZidi46dvR43MzBMJe8tZNZwHT5zXOKznkf3sxigAamwW/clK
T2VTRxeB4cE7pWNjaYeLYPuCjXD4ks517m6N2jAvCmbVuft/+norI0ZRCNFCYSHmnxzEij7LJjey
ptFjGF4Ec7lyvuObgoRUJdGJGu/gif5/KbJcRrXSw2ac4cctbwR2nBYkt56VI/5uecBNn4n/4+zM
mtvGkm39Vzrq+aIP5uHE6X4gQBKSrMG27LL9gnC5bMzzjF9/v63uvkcEGcRVRUVUhC2LyT3lzp25
ci3lbU7ixQqln5fBIIG5RiIsZQmNVBHRaROpMLDREf1Ok5etgt0avvcvM1QXhPgez1VjNW/w5gzU
zyRg9IPR+MlUz+9gkesfjD40jhEPZjq7JoNGTPq3xhQRFRql+/DGgLfFZUm3DvrqEL58HZNSgDiC
BMRn+Ui7UKHQgyqinKds1+ppdjdBZ3CI6W3bEOR+wYW9OoMvtoDJqWwcivfExqfrqOs51M8z6xgl
zXNPcw/UWdpxCVIfymLfKJtvfTx+6xXkc/TgY2H0XyYq0DNRX92lN/DSb+UphK9cfSEucpsL3RFa
uWu0EC0WdOXaUOTLSuNoP3P4X9PboqXK+QR3ZpEe0njJ1Q9wwsU/lhg26g200oXJFzK2MlAlABOQ
751OSNAsag/957ADGgaHr1mWHvjhyqujJPOuH9cLZ+jElPgqr95YtTKr0Sy2XdSZ0k3KhnhHMNq/
/aRixeGMgmQTd+GplYa21qDIOEP9EkYH1ZmkQ6XCNfUXxsKzSqEESBHCXO0jB5WFDOo19lGZJN/o
im4fpEEyP1y3cmlzAPXgSJAfoXa78joALsJqyOmqTmMlOSLZGll0hCjhPtTD7p1cweqg9lV1qw3J
8OntprmjQJWB9Tg/KLRWF8qY01qokZy7nxRj/I4ugnRDq7fxlMMqB3WaaT7h+7ewgefbBOA87y3g
SgTTuITTBZRGSjtSk8DfYev1fZIWpR857Va15XxqbSqALJ1syzzw1vn6SK4HU67yeUdb3gfZNL4P
uv0cLObtAIMLnK2db+nN22AtOB8ykipsAaRZVSC6q2uR/qORZ3cx03kKWcEXp4IY3K8ULTZdKGar
CM7GNqQIA0Vn8vn6coqdcupmbIV7CzwD5RcgNSvTgGdoJksxbZsAsrUpSPZlFdV7tI5oduiarcyD
+LxzezqlEDDJgFdXO3dWlkAPVfhw2hG6A3XKk9+zMAwO4KwTmhutyoeLeEv/79yXiXIgECVgpeyc
dbY8QmuQxmj4FSE0ktxULiUv1VvnUMGvteHLLprizU4TKFyG3NinmxSitgW9RkhmYA4cVS4QOZX3
gRMX+UFJFsV8W9SGyozNXQ2ggi0ravWrG1ua6J22DTowjAnuDqmB36pKEU574yYRSHVM4D1BKfKy
PB2UEwA4W+Cggigvt9v9PEZJ4WVmZPxJb5gNF1qVbOkMn83jyuR6HjMaAG0UDVxaPStP0dOfiaV0
Xl5nw8bgztzKCwwfiAPRFXVrc3UvRMscyVAiwSU61/0NXCW5S29QsbEvzq2Q16AKT6GTKxXu9tMp
hFV0SKyaLmUnbY19HQ0LjE3mcry+UOvTRezCqeJcsctVGybSUyt0ZiloPoF06YNA/jA5A6JJYX8z
a9awQ4Bo+jCUW+WhM5PMGA8XAdsWqO31my9TLG3SWhop4rZRvAn+csN1yk56UmBWenTsTvDVzd3+
+kDF8r92IyTFVMI0ATvEKGDL04Fm09gPcooQVHeId7077sujdq96W6mNdSUTp3FqZ3XnEC32Zp1h
p/K+fS48tDd2f94+fb8+mJf3yLXRaKejmcw2ovMPK+oRQMEOLY+98gDNi4f+iWvsKb3t7prdLfT5
u/n367bXj8+zEYqN+yr44vmc6Y2Q1JJ83R1dQPC7H9a9dfvWe3U9k+LAv7IzZQV8EAV29PfBsaat
/jOA5ttgY1+sb++1ldX1Qjt+kkliNMsBbRAX4kC3cKuNs3z2TlpbEWfi1Vi0uFH0RKzXfb3/I3Wf
fxrH758/bilnvoj7XtsWK7cLkDmblRgz9R7YqQv/wO4zZJuPi2t9gr/zZmMniL18zdzK5TooVuI+
MDe6f0D6uvtR7G5/uR83Ag7lgsN4fXTXj/O8LVoLKlAxKhiwXJJFLppBru2Z3vfj19b7BFfQ1oJt
uIt1A1Rna5UTCZuDx8OOAxbvf192Pz49RLun1vvOm2AH2ebGxbK1fmtwvQZJh5qJ9ZvdP5aDfEQR
a98eoof4Jthlx363sX7irr+yfurKi6Q6PZS0F4pBRm7Of/oOxk8XcraN6Vzfzavtv4bs6BJSRBGV
y51AtO+GgFaIsulvh9TaGtPWXlk5DdtKWrsQB802vvSBH8OVXKmInRUpVCRbBeeXPNu1CVw5j8SW
VAPCsX9NYPaIToNnHdCAcz/FXuz9oukeRyzvfm2N8iX+vGZ45U/GMEdLoMaw9lG9bT+XD/Wt9kfw
RLoR2u3q+/xc3MaP2pPxvLFjtqZ35WDCborNUuwYjT0D8wL7c/CJ8txgZ7nVvtiHnu3a7hZk+yzZ
st5AK08zq0WateJgUIA8xL7iPefusvsZ7Cqmtzyou817/JIDoCAIiF90y4HjPvXYbWrnhSy2LCLE
e4XzoXkOkYPuOne5i4Tf+/YJRutjc9TfOTcbs3zJr762vZpl+GTmjAIJsYo37s3P2SE6jIfZSw/t
jepv5cwuLSn1BIoWgOooiq8eBAlE1cncVO2ugf1dVui+hZ5Kn3/2ReMly/vrQ1s7AsJ+8p4kOzQN
kD+ghdNZNbtYDaJMX1xJ67QD/EiwKitNjMbavGz4HH3l3DAFspNCPz1ItgUv1qmpzFbNSR1Qzgro
Ur8rnaIAD6xlGz50PXvCik4Fi9eA6JZd51V0VKrRg4TuqKMr9xHSSeu2GbLWlWc1f0yqPP9EK5Py
9OZZJIPDs4qgnSKoKfbPq2iihCihaSu0GhGcrPbwsuJT9S5/D119trUXhQt77WkYIG84EjcA8Q3a
r1bnADWeZnEsaXatYigcF+6L9hPkb3AoNUappc+ZMnQQvuZWNe7IbLfSDm7E/ClL5uCz0RVdCYHA
MAw3dW6q70GT1GgMNXFl7yoZ3aTr83IWfFNzpTZmKqSawIVRuzqdGB0RjaKzLEQslWFAc0TKwhlv
CGdt5E0tOq/QQBvDlBxQOB2+N1Qef4StE9qeQnVwOSSVZm51uK/jS/GVNPYH5S2oXtExOv1KEiRN
MSrxk4vEQgrRsKbuEKPIv5L4h4xgrAb7dq5Urt14mDZC2/PDprFowNPIB5Oh11a3E0yu0jjTHeI2
nf2tBrzxqYN86BHGzS2U6AVLopPGpAxPVgEsz+kgw1ZI3jnqAp1eYgKloNfJK+cEtlDqVD+vL/L5
uSaFSc4L2gB6NeR1ST605CkvobJyLahw9l0zIfBUhxvlk7NHDstGV6UGJJMCMleAGPGrIxZSnNCS
pR/cQIqC3YSi6C7JQ23Hhspv434p91YWZHtVTvR7qvnZTyOflQ0Pdn70+A7gbkS3EjCzdaZtXoYx
LGtOlw2Xs7kPy0D6qKcymECngwvnBvpiqFzePLvCj9HgA9RHIVN/Ou7ciHKtzAIa7dsSBpxZTw95
bmn+260AbhbFAjAHdMqeWgnHgdrUnAzQvKDnCRMSLMOIab95/nRZYyAKmTVqlS9r/GoN01lLrQ5g
iBuPVXGf6a3ixRLsMyPsoV7eT8HhraMSmA0QlVRA2Dn6as+os9xmaNHCD7/E4W1SSstNgCbLxiPh
3KHYqkHPJoOi5HYGOqTrl5LebLcu+rCFJ8vw32SQtPuybUh7OzdGmGGndrgJpPbfkKz/+jH9d/iz
fPqX22//+T/8+UcJ2ZOAja3++M/7+EfD2v/q/kf82v/7Z6e/9M/H4WfT9c3Pv91/r9q/Hfriz+9d
XBbr3zn5CCz9+5t437vvJ3/YF13cze/7n8384WfbZ92LOb6z+Jf/vz/828+XT3meq5//+O1H2Red
+LSQr/Xbv3908+c/fhP12P96/fH//tnD95xfc6M4w1/965P+889/fm+7f/wmmebfSWZRPRahzW9/
G3++/C1Y3r/jgW3aJ0GG/KvFpCibLuI3FOvv/IQtCrrNBAcjSgccq5efGebfSTuDJKDAT0e+Co/C
f77VyUL978L9rejzpzJGrOwfv61cCSldahSgUkiA4TfZOKcHToOPNUGaZrlToNwrYCIrzex9B6Nx
8EktkDH8FIVJ+cermfn3d3htc30bE0qKJnFkR6neA3hbV7phCgnzIMzsW2v3GO4+/P7u4eP7raZw
EcW9Ck/ObKwGhjgFlO9Gat+muy/fnsPdu2C3dRWIV/A1E6tofDarvF4cTLT791/un58S72lxv8q7
raGs75yzsawi1lpvstmYMXTn7HjhRB6Dyb1iw3+85FevjGcdkSB2r9DPyLKkwehV5dHKIaVdogNY
8J1FjyrCFp5j+471ESlkl0z3TpoMF8plt0uhL9Vv09zZ9dVWHWRjJdfVVn3+zzQvh8dHxz0+wD+x
cSFsmVhdbvUMY1eQMfJ89y1yn7vdg0q64/quF07+1ewKv0xjHqVWsL8iOlldbVUYLHTwwAtfwqq/
l9Ig8swYyGwdStbGM2D19ngxBWYFiWfqOHRBrO6bSgrUKXPq7igZQfkcGohHLygYj1KY3o7O2KES
hUrp9eGtHAk4Y4Vuc5sDzcWKOxGH5eRO1ZMlBW3m1y0Md4s8mjtj6BGGUNXiNlet+HjdnraeT2EQ
VgRxOEAD62uCqEBKarVRVQzmkMOpjW7u9aJBqdVILa+vxtqDMzo4dknkoCxRW3eG0VR+q4y2mzph
fQjTbvwOXSrqcp2i9C4wZtvL4niiChBPiydRwPwgmbm9I4h17q0gNOF+hTk/bCpowqaho516sG6g
RM/vJDhz97wFNU/r6/pgqK2NYgHE3sT18NdZebanyr7VbCq2zOstRamEDhdufdmAp4sH7emc0+1p
5XnvhHCQRfLBoQfrAJXt8LbohZm1BDCegJOoTDfXnW6zZGhBKi/1gU5M1R2NYDiAV242rJwtJ4h4
HcggwbsuMPirMgwQaORTIfQ7QPnSfEYJWbrNamP82JM22AgyL5gCGwerGbcy1+z65QqjZ44oUaAf
0OoqvBTLn+a86/dg5/oP13fpJVO874gyUdbh3bk6FWU+22XMY+xA2xPqBTUKN0ocKwdEY5wN/3K2
GXjXcn+TsWG5KImvJhA90qUKICo+iD5nYLPViL6AFG0c87VrAftNBw1nTxCzgR4TA351zIO2j9tu
dHrfChT1VwG6P0L4So9/ZYGDW1taq/rowHm8BexZBbc6rTSC7wisooDGkSQ6tQslq1wj8ARTRgj9
2g7ll+YLhLtjeoDzPv69M6zmK+QDOsoeSqtu3Q9r54Z3IxTTwc6/vPzOwIa5GlWD3mY+rOYIsEA/
qxj+1AIwd60mlT+ogxMqb5xpQMM8nDUSObT1UFBejdjOUaJEfco8DnUZ+3jd8EuFMpELx6V2t9g8
NIlgu42jsd5EpCMA94pueUEbBBL7dJqNPFhyzbBLH/n0kOe6Ud7XZRRvQOTWp+LFCsBrUwP2A9nG
6lSAtwxnDmDpIx+a3yk5+gvo3HeHtJ2kN54KTAFDZfNwILiB18FDOBjKPNkMyGzQMxwtdAStZRn2
bzvmwgqJJVwxCG/anVdrlZT1ZC1RUfljoQrxmnbJ4kPo6JFKLyV+aIMO5Xz+uNPB8UGMCi7EXAPq
ersMplTtJh/6EHDFhhbd2RpkygUasBvYvfMNAccGkB72Ibc6NEunG2LppY4eVHP25SBoHgy0xo5y
5UwbofQlK2TUAYvSuCuTBj61ItFEF1rU9n0FBYFDN8aNL9XFH9cX6YIR+nm4LkB9kyBa9xpCSduS
zEtGvyqVBU7ycobgKI76X9fNnPkKZouGd6i+CE94261mrLShK9OVbPQl9uSj1dfBOxX27nsUJxe3
naf5x3V7q9iVXUBShtURhDUQJK6hrYqRVWE/l5NvFnr43kw7Kv5oAZCVymuvdkZkZqpO3dtJYN50
6MVsLN2FvUje3qIbxZF5P8ri568uBNKWihWpw+gj+yDtER6GKXFE43mX1eYWYPDCCtKLJehIcYnk
L9fvoFnOs2JQRj8sSDfT/wX7phPK8Va5/NKYyLDJMhAbdv+aliGoWi1JNGf2SXMV35lRq/Xtoo2V
Y4mxLV7E9XNYJ4pj9kQ6kVtVOYPatHEPNFrLJH8IR82GIsWs7SdZCsvPRShJD8tS5O3XBAng5zGw
7Q9FU2o2uB+QftDOZs4mgPlsB9MqqNGmCDMWrYrkqE+XNJzMRE9GWfZD5gEZR+jGnaNkFVZ2UJdI
b7y6m412H6sEvR7uXVYOKVKklaujsWMdU3JblFQMS5p2SHKB8SWXJ31Wwnh+UqdCS7w3HgC+Ljgl
Xh0wMHIEVgduMq2kz7Vl9oF1WX8WSEWObqQiZRw1qnE3qiEE32DN7ntrtMjLzuOGN16HRKKz0gLl
yY5h9c64ESEsq2BbqWcfQcoAqRVHdxX4wI9anjdfAoBn7wrGfnN90GdbFKMCXSp6Y0ngOatBIyjZ
TWohzX4cJ8O31BmyHn73ForgQSn+k987Se+9zthctAbjBAgpiBkdZ3XIqzGdmsE0Zh/xv+HGgpsa
Zom2tlw1UuWN4ODSdFKSwHVC2ynaB053H8c+GHvUqf2sk5Dc48mFm57j3kc+CXCWpU77yUL+ZyPc
WleSOYUC50ZailYtB+e9ekxFCqTjVjvN/lJ2aH0tUdYfVeSKn7TYRhsikQs/m4dDBXXB74iRVY/6
ROq90FJXixry/9MQ3ys8WzKX4lKnbgRml84kYSAUawA1wfCvZkWKLSkb5URGcaUz3Kho5+esh0l9
J3Vdc6fJ2dbL5dIy0PUHfwLBjchbnC4DBDuxLY+57BuZiYhFXjj3iIuVnyq9Dvd9A5VjOZrS29DL
L2sgHCHJTfLlxBunRlEhG9CJUhcfoY0MAdBEF3qtav1RRfHuA2JgEdgaBHCtjcW/sL9JXpCbFzE+
SdpVLQ45Ch5VXSz78QjVIAKSTivts2Cw/zRZ3N+vH90LM6sRk1Kepf5GpLCKfqXJCTIoYWc/SmWJ
XdRlqIHEZv8wRi3seWYndCr79q2BnLjHiBgpEBgvPaunU4tMGqouyCj7MnlRmoAVva5duCOscH99
eGeX9IshvLGYSEpFqzW00XzX0L9c/DyRe48HVeojCb0FdLlkxeScMih6Wux1ClmuA2tSulKBDb5B
fA6y8kL2KIvkm6w7YjleJ1lEAAA4gZwdXA68i1YnDx04RwrQ0UWoSpan/dIgpOxVjg6AQAvF9Cnk
gZ+h8ddt9FAoduyqBjkY0MaNFbndmMkWXfBGGvuxHRtbVeRL80CETtFTVJY4MqfLGjhBUcV5pSD6
hnSQVyap0R5MPVq20guXjshrQ6tl5a2aBbOGIaOAf2+3FLUEHAzOow9KU2tb5JVnz33RpsR1DaEk
zzbSW6fDquuuR+KmwPtIkuWGkSb9biYdSrnTlH/MjdZ6jBu18Zxc0+INX3AWT2PaAIxCrxhBJg2V
p6bnYEznzMIXzLDNPyNm0MluUzvTB+4FPdxlnSO/C6VghlLRqFAyo4Ns4xtcWFPBb0BRBlQFvZyr
NbXUsq8ds5V9MwcaCkFo246UltvK2aD+uWCInc37k7c4RA7rPHExI1ZapJ0Fq7+he1mGHib46vzt
VxcvFCIk7lZKu+YqeGi1fuycKbD8wJBMcvf5ODkeKi+oOpkVLBv0U+hfrvugC5sV4lN4SUUJmQLa
yiSiVlFVR5nll9JIk2NooRQzz/ItT8CtpusLF7PDLSnISYiZyWCebhciI1tBf1knDd113/I0LJ40
J0Ab06lzKHSa0mr6jdhvXQ8S1yTFcTYorfkCB7CySQthNStKqPu5Ck32oZ0Xdd5FdZ4+NUpU3y1j
UX0I67D/pXfamO+oOivvyyHbFAOgDZbRrZyj6KFmn9J3xEyvnCNJeCOHjNz0h653EnSkiEYOndLV
7yU51M0HRUYo7GgbVZcc494Bj5ROqvGjCzVHPqhpZ6J4jKK0sYc5NP2chFFdei03SHlDb/KMUGcG
i+h+SLTuc1HETe/GMVgddB0BTbtysQQfS1XJfkfMI3+QI7TFvmhL2mi+A2PyIww8Y+XaLYRU3kBi
yzzSABJUBymD4gJ1Z0kf76K07mzEHBp9dJF+thLXgJT+T6BJ3S8C0Lp8F6mG1LrZqKafaymC3cTJ
QRLt46wtPxj9oFvocUvysqva1hr2pdrpPwbHHmcXtjC4V+pCYUpG5Ba/QLwHAsnQp7TxkJqU7MPE
yRhdaUimxs1TLXikPjSUHxLYdgGMagOqgBI5OOOgJXWb7XQegQoCqrYa7BcE074pXSR1j0ncN/fD
aMBVQiNN8y2pCNDdjFzXd6GXbN/MeTzOyJUY8+duqPrnqivQ5YGPE2q4OJF+zo2q/7DbTq+PLbpI
700nq5BxnoA97ZZAdWYEpHnZEYZPhvY+U8wm9IZZDd43Mfq/0O11zlPXVgoyHEUY/IiKbrJ2AyIh
D50cDJbPmIZPgIuM4BGNQ24Pw0Qva5+VTf7QF0rVuggMqcCRtFFq9qNR5N9GOuo02K7t7NM0QvK4
R6yt/1OXhxlNXT5DSO21EeiQQDZ+2KECM4tWV0VxF+WdXLgWbHxQV5QpJRFT74F3IbyVBIc2D+36
EKP1mL2XlxEkS17Uiko+eWqFqqcmBzdSnsyD26nyCHpUG1L6GPJI9VOEueTjpDowbpRq3mpeWI8y
sqJDqv0ojdBwdqmijNCZWs2Q39pSlX2fAJP8IIRcbpCvtulSUARjoKHWDYoO9hT8Edpy+Yeudbly
APecya4VyFIB1aQtfZFC2Wy9tM2a9xVhBFEEKrF+yj4L97bcIdppSNpIt4U8UWcbsynX9yGX5K//
M6TTOLVJrXF9tuKjZ7KfkCjEVbaRXr1wT9NDZ4Ck4SVKC6n4+avsTwIYvpaCVvf1UUM4qZGRm92n
EIN8aUIaa3ah0RQ+3NohMS1q21tP/0vuh05rgS7jKxAMnpqHfj0oRrlS/Q43+dBQsfDyLIu867eJ
cKdrJ4ePY3w8DynjrAY5zT0KElqu+mor0fWEgmjGzW/LPVyDMjdohrBEZv0RWcjF/7pu+tLtwvVM
XQyYnrhFTweo92UoQgXVn7MEjq+Cps5jS7/+B6OyrSPIxa/X7Z0PVXSK0ycOURrpyfXNElRBISnR
aPhLkKOJhWK9HLtOPVb9nZQuBlIJrbFMh2hBIfvNW4kWKHJgtMvC3nlWz6XoBHmlNCU31RwmsK12
lvZHGKdygu7hiORtXlpFv+/pZEYvMIqcrbfnhTQciVtKdeLRwtts/XDp5sjU0a/Mb8wYwT9/MO0I
BYq4QHBGC4mz9x1POgXJKeSxAFWZlXQY9AaO06SVu09IxRRbzZLnYQylPMH2yYMYupX1aqQSSpRT
FkMK0LTUoZ22ce7mVjFuEUC3v19f+fOdhi3OMmS0gl1oTTldhUZdlHKW3iDX2u8jBAL3gH/7+0gf
nYNhoxp63d75TuPNAmSAKSdzDYHq6c4ehli342yxfTtOUqj3QxsE7pLfa8msHOM2VehC19qNk3xh
QkWCEHkBxggcY2UUdV6wGZA2+3ju7IGLnO4ulND2aInLG+M7d02AvnEY7AlIt84KJ00YmVZntI5f
GpV6QEErve2A0x+uz+KFVQOTyakhXUslex1/wdHEY6HqAeXIicQVAhC0jdBBjkd55JQq0UYW4aXR
6NQXEslTT6M2yFEhG3+6bMm0aOPEq43csIpquxbRVOOSz9Dqu2mstfdlXYzmzdilbe6OShAExyRS
osd2bKwnmJtLbWePE6XFJGik52C20E1VWi3P7hNVh/g40OKlP7aV0b1P5G4IHqxi1r92wex8WkJC
oY3pu7AfAALw2qN0Bxx0Xc2OZ5XQ0ugCf5LVSQEHAoXhHhynBQdCaExvpYXkNWID/yFvgUmRyjud
PAlBwWoB+eNXdW/TJ18U6PKSNW6edbqtpDc/I4HjiIKk0E0QfvXUWj0rqONFSuB3eUt4GQ7m1x5q
mQ2s0YV9jhW6KIAaUZdZ12ScBgsZ0oZ+aUoo20uplvSf5Ako/oah81CD4TB90EVQo8Yhng4ntfSh
NvUq8BcrthaPcFkl+gPu2rR9bsAYZo77yp6id/G85FtJgUsbRaQDeL6y7SGOODWekS+WhlYNfFnq
4mciok79kiZa8UmVGr16vn6oLxkjNcgjjzcsgLFV8iNs7XB0pkHypaaTdkOdOAmU8bV8MyhOvHEC
LjgQNv5LG7lA35zBbqalSOlVkfwwc3L0rBFql0N1PACR/WPmeGx4xQten2KFwNCLeOrMKxpy101O
rtAgDALmUZXrxjMXM3uHsCbsrNUg3TRKbm7snPOMDjgVUvpc76Rz4D88XbwORvyJu1vy1So3kZHP
5Shw0xoFln1vthM4PAg4HTRxi/G7pAb2UW3bWX9zahsGMDAVgGZEY9A6jZgWk5kbZi/5JC5zxY/K
AGDYEBrjeNCyAYj74oRh69rB3Hy8vp0unVCIFuh+EdkksDOnw+coRkPf5pKf1Yt5lyeL5IY8ZzfG
d8mKzdkU6gDiSlpFqq1ULUZjl6xsOkMhM1KH0zzUblprw9ClHQsHBwEapW8KFKvhmIOjp0YQMRyL
bFLidJWLPPmfekjOtQnzLfDtpcPIsTBEVETteW2uc+Ikq2hWABHT6p6ulS3lp85E/3D4C4eDGrqo
vQJLY6usHLZtgENV+yzwe+g/Hbe3k/49TR06SMa8z0Gk6hXDS2rHebsTwJ/SSSJkW8BgrAwvJVu/
WxhjH3SQ0ihWtluUxfwEbzL5kNbaYnW/MKfMJfctrR5Cr2u1V4yMpLp4TKL+bEw7NVASb45sjeRj
uyVEcGFbUmTBjcLVIpKcq7NPKb/QlKx2/Cox4oeM7pLb3hyS4/UjdmlAhGAk5oAusvdXAwqBBoxQ
fxIVpdl0Z7dJtw9rJfzphMYW+8eaMQAbhK6wf0Djyv/YKafHGXnfRhmzxPETpy1vdPIrh2lWE/H4
NkNXhv3ByxBDddHRBaXXDoj6wlXye6Mt4THIJHsD/3HhWnZ4K+LQxOk/e7ZlJDbyZhL3f1ulFArt
sjqWfTPchuTR3FgKs33cmER8XGi19/ZpFzw8CMdxXs5KxTHwMavPsU2tpUnejeYEHMoudFC5pjRN
w0ZAdWmVAVzRWAkcEdjNapVjLa76QjOIFiWnuoEVULM9lmt8GqvZCDeMXXBz8LsS1fN/aPrW4c4I
++poDyzzYgGlVqZJ2hHxaGhMdjAeZfIW29iFpDKRKZVBQMpIDZNhPN1XpjSMWWF0jk+vUrfsUJ3X
crdXI33Zz4HcSAcTBejkjjR/mx7zsB1QXC40VN6dnH67jQP18thevTP4Ki+sdfDsnqW4k1Fvdci5
Ar9NxpzeapIw9W1Dh3n02JQN6dYoS2wU7BdpmDwpS9O7IU+mn+Zs9l+iCh5ZSEkzM9whHEMPWRMq
eX6Uu966nUmrQ9IQjPUWYcilFRPRxUtqXlQmTyewCOJwkpco8J2kaX5WCG7BJpqWX8HLZTNqwIOh
buz/87Mn6OFEE5AQRTvDQ1mccyNSchtQwDLWR70dlK+BEdSyRxiQdXuEzZvUA5Sjf1za1lE3tui5
b7XpMpPF1SGLd+7q2uiRQ3egNbSJq7TGQc/STKxDOgHw27ifLhtCxQx/x1NmDf6NQP72XWhbfh2G
9lFCefGm7/StDsfz481wuCUArJFsYc+drl+bhQ16Ji1W0ig7KAsK33lTRAdwidPG9r44IJ5AND8B
RwT4eGoqmss+Aqds+VkAiMahP8Cv1OGNzbe4HgZEGEHikKwOUdmpFUC28tLOpuVHVlN4raPUbjPI
2o0lNW+PkjDFU5pkJM3VZwBYVQuNeKpGUv24Ctcu5HkPTcrkItWuuG91+sIUSBhuc66/9f1X5ATY
Qm3MX6LpdwWwEEDssT3aaTVuXG3nB1ogrFA5IGamGrsO2WMDlOFiThbArrK7iZXCPsh5OrqTU6j0
OmlbclcX7AEiBswJDBA42Tq3EkSaWoAusv2iNOXbUg7SXZ0t7b7Q2sFVzHHL5V+yR7TJoUJYwQY+
ero/ipRWWzXpcB9WIj/1lLrf826r23cBJGY/5KBM1I2X2IUjRg8E4E0Ae6JLaXXEwrFr0l6qbB+F
3XkXl2OJnINmeXM1v5FZRmx+wdpLcECoiSDtanBWV3bgxzTbX4rFvo1gY/EoAU1eoRdbohgXTjNZ
Qw6yCIFECHg6j6lTa2bHpeNrA1narmlTb2qkcWPfX1qtV1Ze7u9XpRZNoWu+m1vb52gAvnTUmZrf
PDwjK9z5U25uUatctAc8X0gskKhdgwNGwreZai5rVS4Ibxal8342p3kXTmVx0PVEfnuOhRUjYUo/
O1HPWWpRsgeLHF9p+9YQhHurdfqDCSCPKte01U0iVuQ0uiAJLOgMuavJAjsr/9sbSUtAUDCXjay6
XUVhKtXZkWm+pO4yarJf2VSfazoVPCNp1D+vu7ALMbxQUeHqpHKuQ4yw2jFdifo0jBK2P1qJXvmx
EqY/nXrpdQ+qQitzc9Vsy6e5TpvxaDcqStjOpLUfYcpobytSZFSbIU7ckjS7EE7gC0B40ucCpmr9
LCuaOembSbPIOxlztQMvoNwnTWB97/u6HV3Kzg70SdrQ/1JqgxLw9Um5dIqoctHoQoqNTsJV/JkL
aHTtEPCajdR6U2bGLm3E0s11K5c8EJtLAzdGayQfcHpWo9DSp1ii7GCl9fyARnayTwYUBuyp+nHd
0oWAWjRnc1O9dCzxXjg11XGkFhI8tg/kYXiE2gMaDIU6h+lOsDZ81Ys2QQTDCccbWeax7Sgj1d5O
2ioiXZhXIUNki5oeD4qzKE2LNRpsZscvnCh9gI962A1z8WZoPtwe0MBoVKuEHMbaszemnqpjozh+
UCRx8JIdAYU9290beXWEXxfAdFosqDKIdNPprEZ5KHAVYeDTZABtdtZKWu01WZN+zrLAjG/HJKvv
NaWTt5L3F/whzOHwlsKQyiW9vp1nSGGQTs/Yn1mqvOuY7dvJisJ7PWw6t5ht8/gX9o/AGwLtY1ap
O5+O1CpVYsRUIUuia8PX1A6qe9gdbWok1A6iMZj2RkyMSrurc2zTJD+MSre1eS4NmvIB+wd6ADgy
V7M96R2akTFVrL4x0q8TvHfOEV2rxNlVBXqWe/5iSffXB37hiBKCQ5dAwV3Qla8cAWmPUcsdLjq7
s3q3WaIYbSGnOiTNXP4FU9gidSPcMFHy6RRrxtwXvRFxxwFk+JTFjg53Q7kYuyg3wnrjuXTBvYJV
/V9j4qC+usBlGTlmY+YVY/boF7oSUfjXfsnamwn4WLGLllB5AuxhW7sShPDkX5/VS26A54Yo7NOr
BnXZqXWV2qPuzJLtS+pYPsR6Or6jU0DdCJkvrR1vKOFo0HBhDU+tyCnxRNXPuFdYmPe6FofuNJv6
PqqrYGM6Lw2ITCklZICi510zeoSohpwRdQV9Ut+kwRJ7dqGVf8EKEEzxuhaF3DNQQJfQY1ekph9l
eXSE3ar0lriuNvbhmrbvxauJsiBhMaTypM9P540E9gShVm76ZZ1V9Nop7YdZkyCXHHRyenpqulUw
R8dKRYavrQJ5J9Hq9g7wGEVLvZc8WRoVBFnq5iFPQiGWmRgbKyv2xypkIuvI7hFvcLhHVt8wGESo
GNH2inIIQjllnkFFsZeLSN5PimFvTPvFy/O1udVhoZcSdqwwNP1qGJTvQadrf3JUh/zQl81ounmj
p35SReUzjQJ6dQt4ZtD3TrDUW7CQSzua7iKcmSgSExWdrkypq/B8mIPpS2PSfXEiJXbBb4WPqVFs
UQte2tE2QSllKnpRQGKcmmLlIxO9Y4u2TklzQZUsXhiBebzuCC65dBL90NKxlNbZPQaMeoxt3Iwf
RbN1E7W26mmAtUhzlMVTrQ/RRr3mwsbR2ACImvCQUM4SxDS9VV3lBCZh/dLfBQN0DM2SSw/MAMIw
hlGAX23/gmOn9A23GRTZdEauH0vq/+XsvHrjRtI1/IsIMIdbdqQky2kcb4iZ8SxzKGby15+nfCWx
eZqQsbO7wHrhalb8whsyL4xchUGNLg/xOqv14zgq1lXvrWQHRL0xn3AQAM7I3gmHd71T42VATiNm
1ZLaO+CpiVFmXUWX2G2zAyS+7nh//TY25KvxVldsrvZLOqSpc43sJDk0ia4/O1U7kSGIdOfN2ByK
bgYeF5BjCCFfb8h6cvIevK19Leq08CMgr++x/R2/VHa481Fbk8hjL9m5oMSJzl+PhNl9KwB2RcFY
JQOeTyN+t63bPS6jmx5S4Nc7wZX85avbDEMfybpE/kHSSV+PNySFYixGFwVG4zh50IVD+SUtNa06
ZJUx/nTtyctPVITcyKfNrz922ZAG99dx47RT2gCdIY0ouFtWDzKytyrvrxsFfd1qJ6sm+eMNEjun
fSPo4OqCjYxAiMSCrHaLhWpwLoQREWR0OP3U8fDOdhdUuRvbforCrvKOzFAX+U7nRZ/uf+FaUEi+
arJZQrxOREBJTq76i4inI58vlKmMg9ipPEEkAO6ablDhmk99OwIx1kRFfXCqySZRi0G6/MHKBzqd
g1LU1VEPe/PSTNi+n6Xew+ILN3X6y6i4bna03LpBiUGTSGVnNMUehWBr4iw4Ncyd/Pe6ftSDIjdq
ywMYQRk3Rv9Icc5hH8cf8mTpHjwVsJKbteoJR2b3dH/eto4djwCdJgnsuukmhk4V5m43KVe1UMej
1y/6JSys6ZhV07izCbfOAfAdqcRAFHWbY3Do1KJckqDs48y7CBAfywGkc979tEND/+kOhvZjUkwQ
KElsuk+ZRga0w5/d+lxUyHSZz9FCXHe6jNzrGjPp48DVpuTkuU14mp3o33aO95RfN54iUAOkMpjK
SYbh6tSnWRqp5pwArPHq3sYjJIImlfRKsxziAnCkP9heN54SoOZ7Ct4bFxz1HhIoqhsSArYaWh+p
ixpDq1wN6tf9u2JwU+E3Q0XOX/Fnn1oz7sXOy7QxsYgbSsASfX3QEqtaxxQneu2lmXIFI/0lxxXm
C44UX4rO3XP72ppXZpMAUGoq3mzY3LF6RcOJ8prnDeaNqlKQzcDlfBCjMyBBC7SgBDVRFXs5+dYX
wmYkDWA56Tysno1Z1bq+y0eaz3kXu8esVkrVh8uX4kQ7NctOCLxxJYAVZPVQf5ZCV6v5dHol5ymh
3dxMtR5dvM6BjurOSIBeq9RqKpS9XPu/2Mmjz6UStfPbr3JJxWWiyYvp66y2UKYMMcfVDQFo6MoX
zSvg80ROO+NnRpgxPfUweaur6aZVE4hlHJSv96+ljbtCKuBQvafnzhlafT4yR5U2N2kcpMXgDL/g
U3TxQ8X+G46LPkJ8qBFZL6E/ZOhxYfPWYGjrtfUfFPYl3B8YBMZPt1A8gHBizmrgTMrURo+526e+
m/dQhZyo2DlAG5xw13RpCEuKAzt7nc5WpZtni+Io10bYSvTOq41IPSNfEmNXNxtmUDlVDQGxV1q0
EWJbLdpvXhGl00HVo9w5i6Fo0osDX/LBmhSlfxwVZX6eevo7O1tz6yCwMlxtPLi3WYqFr6jqNZEC
mnrsLUT4suinMgyNeQizBr2k+zth6zJjE9J65jJlMVbHrshwZw0zAIpxaZMYWaJC8d2NFyOIjDr6
O+H8zOf7Q25ES7yIgMV1ck9qQqtoiRgHvQOkPgJz1opzWzvVeRlt/XR/lN/GBqu4kEDF9lQPwJcs
g7+OWDJ3SabKtYhYEOosfoko05LH1sJQ1W/0JZv8xNAj72HuvHK69KqzKEHVjxbsFsBbaRDpRp5+
E6YZY6+CFvf4GJZD/xyPid0dOmOorcO8YA4IkcPu5wc9dermU0K2bv+nEIV1/ljUE1ENFIg9nZYN
egMMTw4NKF26wTfHdzS1KQPgmgSKlxteoNmLM1FGAOrii3n2ond9qtbNQQ9RVDn0S8sMF5bZ6mfD
UPLn2sugvt2f7a01pVbEWUYalTRNbuoX4aGtKa06GnYSaE5YB4mw60OcA+e7P8rG0SCuAZ8MZp1e
1rpwIYTuDo3tJkHhWOmDSjj8IeuW+uIkpfbj/lCbHwS8gX9wt76JppYibZJmYYr1KJouE8CLgwb9
cGfaNl5b+XdzzKHLECGu9miuikylapkEXQ+uW3Eagd1rA5igquGL1abevYu0uL78ybcxiehokX+u
c8F8GYxSdBxAPdKi35bySnrEUTzfmcONRxZsp+QWoDoBpUH++YtNEY5uW9lRngZZFJMS8Y0UKRM0
j2u/yMpwunihm9TPVP2HL6iupG8HRJPv8IHYsGLvfVMnjcRST2aGXos5N6Rlnm4eRCHq57JRw2vZ
dfH1/rxu3KV8KlpDkEQojqxfdTQfoppKahwUVpeeF2DBV3OpjWMyx/M3dUr3hBM2xqOeieQwIAMa
u+sbDlSXAwlBREGRtfUpj1PLH9OkvKDcNF1VUf7By4SuMHRenLaBCa3beo4xIvQb1lEwDw14kC6v
zzNX+Rn66B45ZeOkMxQvIBL/Urtu9SxxdadjLLIoaO3EAyhn649CrbWgRk8suL9qm0NRrmWrSiDK
OpNATVXLK53scBhhmy5pmz+GInIflKIfdyg3G8cdzU1qgqALpOH86uVbKq0Yhz6LAxzK5/JxaEOj
8WsSQuNYiwWG8Rxjrvodof0l/nb/KzdQeHTZwJXRlCXmu9mcmpUJ3aI7HVQLWk8XQCQQOSfXq361
cac/ZhOB57lfRGgcaZrPCAGDfbPPjp3E+cFO+37Gz6M2vw2t5GCLvneeepv/4WRbafIcqZYZf73/
k7cWBog97nUcKoBCqz2QwU0C1TJ411FY0SGCuHelCpQ/kPnsSQtu1agpcKCTJVv4t+whxQQOQVPX
kzBm/TlphEkgXI2nQY+qQyHi+DQW7XQSYZIcRROrB9Ele+LIG9cl6id0zQn9eBHWcVHbumOTqo3s
u9bD/6pqGh7QyDCPIWKmh9lMxk+uVfwXpmLY2Rsbbx3ZnrSrRjBSSo6+vqeX2KrQyqXhmw1hd0Ua
xP7gTOOe6sgWUoKIBV9FvODBKa3rV9Nc98aEtD4YLDMrIdkrJl7JSdfju1sYzQ9gMOm3rlCGb1Y3
8H/Alrsk14yrqjorS5zZF6dbvHgnGt24RCnaQUHHa5Vttsag5VrexnTuwco2TfYucaLlf7YXLUgi
zbFfz2H9/f6u3lhlYGhMNBOAnvMNXnB0IqRf6HWNDX0Xz/6foyXv48Z+JyL7W6MZf1clcJX7Y27c
O5J46vAOgwm+yXbbEVJAk00AkCOj+tGGxXxQXYQEo8mhTLvUv9TMNnfuuo3Ty9ElseDgSkqeTEFf
PP62UcQdoS9kCy/9QaWpO7QITyGoszTH+18n/6ZVoE8oKMHcNLdpFay2r91YNkLRJo3txBywBu10
ZJdaO60nXwhOm1/ZnTUcq1gT/2BW3eIsVzTK2+FwxOHMLktK+2x9WVVNrgyJoKCg1Ype+E6m2s+t
Y4UQg+xOVG8PhGk+k9kwJlyvdSBstROQVpNiyZj0OUiUKvraWHF6SIxB/MmHvRhKXh4v1nFIlCGa
igGbtTYtL6JXfhh1ilOVlo1/cBIp6ECWQ/wIjuPqdSzQhtDTEEO3vpiUoNZj9WlpuBzcueoO7tSa
l/v7ZmuHQqbkLvIkzHUdrtU48UEdFuHVUDNE8BB4VvuT3nbFf4a26HsIza0zKM1yKRjS477pnSWl
KtS2s+F62FYb+ZisFekzhuRWdtTnuabAkuo4ZSE+key1pLc+lDAccDKXvGxHvl5Cz5jsMUa15Lq4
6XCSPhLPZVWoB6Myxentc0oFj7ayA8jrBpOlYB03uzG8J1FFy7mnz3pozUi9ar27VwHe+irwwVRI
wIWCVlod+y4e1BqAunPNqjH/UOBzztmbncOw1GKPwbF1xUjfZhBRtFtvIu3R8cpsUWkM1mbvfBAo
JgR9aKofgeYjGqB1Y/uONKsNIJaOP0ZaM3v59darAZbSksLHMohbxUIRDtXLWFgkhjEevoEuwrI/
L5RN/lPzKPyfQNO6PUZjbnwjWsj38HxbU+391q2gsM8vWG8geni0HTzn6hRz8b4r7Olcuy2uAGDI
v719A1F+BMYDxxEErvwpL64bpxJxYtHwvVb9EJ6b1FiOYkiyB7XV/wCjDZeS+j0DsabrK9vQZ3Ir
haFaz12eattAKQaQ2yEW6eQPWbO3YTc2EZMnwTTgwG6bI5GVln2yuO5Von9bsF/W8kWAYmyoRFXR
j9nKeL2aEk0lkojqYdbb5L/7k7sR6AFK4EnmlpXMp9WRmaOuWYwK4JBeW86habv8OKCff7o/ysZu
oVdInxKEBXSndbvNcJFB1GPg2v3kOudRmDEsAn26pE1m7wQ2v0PT1dtP2I42GPSBDemJuHD7yuo9
7zr0ajZcrTHJjNLv6G38g2jY6H3T6jzEC6Lv8+a/SOmsp2Uyk2etDo3662IixnMyh9oZn0f0iqbz
2Ik5/6qMg9MEWTc7GoJOVVS8K7S4+FzV9F18CEHLsz20vXKYxyZbnoZaUz/TAO6ak4J0eH9Z5nD+
5aU1OhtJ2OrGWR9ncezBhJaHce7iJKhyLARk2VlDygmKcfwwj6HfeLn3XXPGefqIMJ/XHnQjMbVr
mbT5Z21p8axoIY0PR731qv+1Zp8Dcq7bujukRamjcWcn3d9KJfQQlbSereSKNv5kZ+48+bWdmWWQ
d4MY6DOYdQLmz8MtQ+3TDgCSSpvspBW1tfhu7ZrPqTen2Tc08gx1Z29sRNtw+0i2OQVswPXxnpth
SXt55qhqKYdxTOtAMVKEsEprCTAMs98eKDGeBDohanSrEoLhVBRaI/RUa1SdjxX+Hg9dDfBqUL2d
s7W167kDoVBh5IG6gfzzFxdXN6DwgtJsFMSWmVVnpy+j6KBlkdue9SQt9xCIG+EEL5+0b5CunvTM
Xg83C8AO5M7KtQcYdOZ5jP6y5qn1U+Sbj6lpmkcqx+POcdv8Rv5WKSYLtml9soXd4Aijwr4vh7EN
WLzwGQ0t+z1E5zdauUu8AbkihXspmkijbvXgtc5kzmPb0JcAsDLQEdIjihZWk9io9jSpe8QFuzIP
Sa6aD9CtEGNLY8cQ17dfZeCOZMsVyvHNuw81vYAoQbWwjsfoC2jZ8mAujfu1UPR2Z6f+fkTXVxm7
lNo5iFmwyasvLpLGMTrUta8NgeD8uffK6if9UKf26zwx43OeL+N87vWwzB+XREmfoo4Gmp/2mf09
Q4//uchrrwuM3FLKI6JpNt1bC0QTFCTFTD8mke2VB/y6nMRX4r75IvIycw9j26moj3WZUhxKeiN/
g91IvxKqlsoZMrb2gM9RHvsjAiePTRQmf8A2k2LznrSqAJa53scTNTlFs3UF1ZviS5YZ3qWebSSY
1emNfoRyR0kNDsZBapsnWJ6oVwc01T0EGzgxWZejbl9w91Z1srOMW5UkSs20GmnMcBusU7Oqrk2v
KUyWMTGnJ1EZyGJYUsvb05jitDTNf2q4+KfJzr6PQ5wgWKTtXEUblyw/gSoSoN0NtRitp5BZegrH
FDWAq2Jm+ehXSb2cAAppZy0ro7fDPrj2KPDz2JsSff16atvFzsa8RXkkA97ul+GQH0xPSS69wtt7
/0RuhDCUnhEtoogp62SrUyKWyUit3lCuFoY/V9S95uvoNdYO0HFrFBJrCeiSqqrrolBSClxixlC5
tpE5Y9MCMF7vwPDe/5bNvSJBcgipUlK/yQkrV0ncaaaAr4aNE3hQYq/lZJjvB5vKt+VNy//oWau2
bw6e/WQU1hIfQYDZH+//jI2nBEEVFzE8bnRqGKunZPLGAnehhLJ+NsXXGZbpYeib9ERoivKzN/UX
2oZ7cn9bg0qsEvADsOWwMV5vGUFnqjCjkS53HKG9rirhg6G1OHii4ol5Qik+6b3odioMGxE4qjFs
UC4CaeqxugKaViT2NCFsEsVJ/VVDnPQUdQKQ4mIkx0lpiscJovohnng5tfJPGBgSb4IpFgnObdVG
RaNKarNxLmlyviu7ujxqXv1f6FJplKTbNx8V6hqAO8Chw8S7aX+lWqfVut6G13hx9L8cY44l3XXe
Ofs3malkQUgBFwl05h95lF5cq7MuOtHR1bh6det+bIamft97envs8955FoXhQMKrASWCX3pzosHQ
kEqkliPBAjH966GxSwtT/Bz66zTEveovdix+tuGyzL5TWuEeRf72tErpcJJvWlK0a2lLvB4uml1z
gWSLG8xAHI0oQaXkKHGmS/R+cCZhH7WaQuhhKetshm9Y57qf62NJTG1ZabqDZ9mYdhJkj54lp0cK
9bz+MWna2WqUlgPfXiItmwHcL04Rs/EtFb373VVFb56j1nBGmkoWycT9O2NjeCrK8oEhPOI1XV3D
/RIbw0iH/0rYYhyqjsKS3y1265dZMjy1JajOOs+dB70vvr19ZIjOMrPkLb9pVng4JlFkaUYegLBB
o6TOH9XSFJNvFuV40ZbIfWwa0R+BVofB/aF/u6W8CtHQewLbSMBNi4hwZbUDUCjDA8Szxmu6OMND
1nRmdpzLUD/qQ7xcJq1Vnuq0N354M6bShUjac4pLti/sdpE9zMZHDS/+tw/LPdWfm9tUClHxHPIf
IIfstQt4ZUCMjlN9uPa4r391SySwynpxLnAQlr8aLza+9GY+frk/HTdhBsU3rOkpKDAiFbjVHqgB
10RWq/fXOq9V9YS8ZX5tnTh5P3qV0pwhK5p7lnU377Ks95mIp9KxkXz+9a5Hz11Po3q4eiV5r6Un
80mlDH66/2Gbo4AdQgyDx+IGKta1jVmGYTtcm6a3/kHvv35PecH4g1HI0XiFwAvIHsnrEyzM3C2b
hKJFM7oWYs1ThSWPt9cp2PoWGvYOJvGQ/0i6X4/SzpZZz8M4XM1OmQ91M8c4p8W7Gi/yql2dDPrZ
WFcB6NKI5VfD1IJKhY3WwNUcHffS61XUHMvQ1j6kkbCSYw043vMpgFjPS1JVH/D5rNwj6lfYKsx1
7u49fTdbE/YGOBJUzAlo6CjI6+vFo1Q5cPgdTSxSnCDTfaOk6oIAuVrFvu1VukLje5p/vXHXyDEp
r0ldSDAvN/XouoqHFgDYVSE8/dCbXftc1OG4s2s2vwyyLEwY3nUepNdfhgWlZaG3uhDCINtbmdg3
pn0iPtG+1S9aEnt7VP6bm55+OEeNvhpBGlHT6pRHExrcrPp8XXIzPXnA2Z6cskk/T0Zc+5MWORdd
q8Q16pLorR1EOTK9BP7FG0Mt+fWn2gnNIFAg6lVRRH02CyP5aM70EmxP6fYuFvl3vdq/cizeM1ZP
gmLXyaFrwNXsamW5Am02T03ozU9dY8efx8Ys9tiOt4EEg6F6B8+I4JcIRq7xi9050SFEdg5rnDFX
xDdj1ONH4lE3ORdjM3j+YKJB5net1f07Rp757A7e9D5NqQjuxBA3dwNtGqn2xd0AnYuWzevf4UZd
PWB7slx1oZcfIGt0Z1NJ0Yp+68HQkDUiw9d1/hPmyuthhqKrrNRhy7LBwtSPBMoXB0+Lpr3ce+t7
Xg60eh0yTS8UkRvLVSsU8zFtBnEqsvzNqCtm7cUov3GnL1YPf1Hiw3RerpCNWz8uh+Vjbab/hvoy
HNGfn3YirZunXQ6Hf5bk/EhWqfzoF8M1C1KPMTIRV/SwllOFYUqQmOZ0GdNF+KXUABoLisJ/sGQv
Bl3NZFnOmrWYw3J1rUm7oDxUPERi1Hf23+2h0yiQcO5kQZhNuLpaMqx1THvhHOBxPX+I9VmcOifF
lRmqw85Qt1uDgB2JDqiYyMjciKErShp3rTkY11LJ4qMZg+Ax+3aP+nb7QXIUeaSpOMMxXt1YsmIJ
5hCtfpyqxUGf8/EwGlP9Oempvt9fodt3AMAKGwMGAdDRm1Q2NfU8zBLVuM5Qp30XV+fTvLTuqSuK
5DiCxv12f7zbbSgtMAm8JWcCRpP+eht27O4csjs+JV4+XDATEz+rKkW7N6qj5JTm2HD7QFnVnULM
1ozKPgGKgKwe9aXXw1ZQhB10IswrQM74CFJvOOQazfJKMdSdPb81o9RiJJyCaaW09HqokkxOqNiU
XUWeiSDu+uxLJOzlacG95D9vpmS7cy/KQ/T6zQFrRtDEa8DLcyO3bCGem9Qx7M8RS7S/0YZ3xANk
bwgJRl1UKCLjUWBd8qbAm49Kf1CaevXv/VXdmF7ZzyVKIpwg0l29RKE+tnmdlAhwhbjp9p6D8WMW
aifXTd+sk0ZPhNPBpiU6vG3sznNMlyqCFo9EaXyBFGcfF+bmdP+DNhYRagyHAoAqtfR1eRAKqFUM
XKNEK8KhNWchpVFb/RHiaH3BVwNH0/sDri4WOrE8bGiXEGOC/KEA8nrXOKAASjpMeUBlxX2yQuSq
OzPey+82RoECzcsCggSA8Trbz5seC9M2z+HrZOUzFpTNcancPZLn6ozLb9GxzqOMo8PzvGnOOabI
shroZ2BqZe/nfaadELX4xxm0pfbNGe0ZPwIJsTODq2Pwe1QAMSR11JDp+qwi2r7rNFgWTR6MVlL+
hS9N+zCEmLaiO5xWnl9lQtKI+wTUOJI7xofMpZ/2J78BVjR7U3IY1tBLxTDniUc1D1Bvdj9ZBgEX
LleOL6IwPdjJ0rxTFE/49pwW33Ozqb/c30RbE0+uQzuPZJp8U/75ize+zmn9DlVTBbSZUbicR+NH
6NjCJz7rDrqil+8gh3HrvXlUA0o98gH06VHhWW3dZWym1ptFFSyQzT5GnapfhD21X1t1ct+ldfZf
Agbj+/0xNzYy+4uOvUOT67Z6o1Vl3i3NUAZeJYz3olKEHytqfr0/ysaWAn7AA6xTqwFxv6rToNQE
QE4oZYDyrvvTFWmanUYxZvWVyAa1q0KPygpXoyi1/azykDep27BJPt7/FXL+XtzvcmODY6O0T6RP
G2vd2ho71+uxdK4CWUz4HprDv3M5W76S9Ppf90famtXfoEMiRC7y9SsZa/WCW2FRBSIMu7OXR9Z5
Mabscn+Uze/hjvv9VFBalrP+YpfGbRI3ZrOUQZuSetKCbPzKCB0yFeWNcKffU4ezByUFiD7SDfv1
UK1lVWmJC1rgOJP+dTRyGKG9wtl9hxiwjID1arCDKI3T+kgh0irefjQozVDJAJ/rUK5f3UnoxICk
Tbo6WPpMObb9MAd4MvansTKLI/rdRDxTZ+zEOhurCAjJMVSq6FLHfzW/Y1pFeHkNVTBGqnE2wr7y
vWncs2PcWEVYMfRAZB8f/Nzq0wyE+cn1wzKItdz0s6SuL7Who0KnKMPp/oZZ89TkMjIWBRGTpFou
5+tlzHJq96rCaW9F3EwXowlF62OEU3zIRyzozjXA86fIbob5OKCHkz3pMPaUUzM7YsSl1yv3xAK3
phhtHkzjocfpN/KOUxFH/aLNfPwwlf8Kfewgw+MXupOzbQ7D+wnCisLbja5pP7WZIN6pgky0zcdo
zJwAA1rleH96V5WZ37PLXw8iUfZBbsj2Isn1ZvJEGViDlxl+STHTPhpFn2rnLorHB3OOUZpOByW9
VDoSkDuru/GRnkk6QD0cChIb9vXievi7RUq7NAGtD+MvxarGB83r9Z2p3NpD6C8TkEvxCcqkq2Ho
NIzkJUUTRIqpfvGUJnxfN6pzURqtPdSZqRxqnPMOw7B0Z8wbvYOeTeIvSymynRRy4+DQo4UwTc9S
Ix1Z3UnJ1Dd6F0dNAAqkfB5sq/xGmUigohgNOzft1tSCOSFbBUnAP/KnvLhp0zpZJi21RdDT0zoN
JeQ59tAbW7ASrEQwLnWgIJ0Q+a1uAujOoUKmnAWqU6LemrPT+JrRGzijPJ/qmVJ8+yHSw/GNvsK/
RybSkdgESMA3YPm8JBRKBcRA6pXRJ6OD9w09td8hUt/MIt8HeIgHhGIsceVqwUKv6UpXy1I4ZE7v
l9Ae/XIWe2f9doPKYegWwH41SFDXG7TIo4QINUyCaBCc8bmAhOBbTeHVz0NWjOEXPe4W9WEc9dY4
D+qQAGYvrFI50QFYMtdHkCPVg/tXw1qu5fcMy7aoJOSSoKxju7AuW92J2zQo69mYeLdUwsfZjAp6
oxMb7qQW4RzUTbU4fuym3r8G0W/oww9T08cwTmQjq8syX23w4/Qn22h/aDPkpDNmcvFfbVNnJYJI
WbLHVLk5ZEwmKhBg0CGMEmKs1szshzLGxykLUIGZHlO7TIKpynGnzAtv57ndHIrgAjQ1EiI395fi
0SQuvCULYCNl16WNdX+qMueaLPmX+6uxNZK0oif5BYR0w7eNigoIW9SlHLTC9juj6YI8nAyEFXLl
dH+otanX74WH7koaJwtR3Jqvr44BxeIIA7EsINbUf1UmfTKoa4b3RYHRNWN5nBc/BWvwM03VLH2w
Yd26vhb16g9Ibk1+EE1vGvS2M6V/Z9WD9bHLO0s5OXniVIdJd8t/1DA0NX9oJ+Nr5eLF6ut5Adp0
jIx572s2J+53ZR500e3drwuQ/DTc08AZMSgDQ5z6Qm3EYaCxshPxbV0WpPCIdUP45iyvQhUcLuMS
3HIamAkGwEs/J09At6Lz/eXZGoUnG5yb9CijZPR6dQDkdl7uOGlgp557TGNkj6pkto9vH4WTz9sM
0OXWvQDv2oVifp8EVjFbR+zmjDO8wzfascidxg0O9kOCXSVr5/W3JPBV4govy2DM9OjD5KLKbdl9
8fZLnFGIIwGUg9JfN5lnxR5Lo48YRZ2bEzyk7IxOvLETZWxsNPogVMCkaDsR6+raaRSvovqXcReU
YnZOTpS1KC9Orlv6do15z842uIncmDrJJpHEVmKo9fueFTESjN2SBsBD5ms/uCUkkhxWnodN8LdJ
ixEFV1PjbzVP9zIrucNeJaVyaBJv6/e1d6OW1saOLQsqaVB5jXFsjEgoMJ+0xbhO+Ne+0+Jp/FoC
dfsf6sXOL6Fav+7vza3xpWSzRWIOw3t9AuzQysqy8bJgKItqPhP1uQ3s4bx3A9vLsgjzQNF8bIHf
9SduLMwOjMXNqp0AS67nehYQnwW0gKDgbeicIxFq4L6SBbE6FBdjarmITaBbnzotLT/HWZroD8Js
90rMG9vMoFRL+kEkyS5bbTME0UfUby1sSUfLmA+hWwrLT6h+g72FxvD2B44kkotGlpTI29fxneGA
xrDKMqjEqOq+hjP2J+GK6NdkzPZeSLcxo68G01/fBpkZCstqQjL2PiseFTeNjuj0q36bflFS9XsV
WtXOIVqVeuX9gzwArRaUcLlS14eoT7pReLWZBRaK0YOf5en4V1uiNowDdaK6UkmpmN7d371rDvPv
QWnuW7LRT3FgjXStWuQ8B5zug8IVy0d03iOkx6b5itYdJtJ2OZ4HbJOPU2pr2GpWwwH8Q3Mifmz+
aedyj/6yNek8jODScVEDErWqc7F7kqnVXQILK+WD1aF/mDy3fuqjOD2G5E3AxTNcju9PwsYjJi9K
wmpKtqjcrh4xdJyy0laqLMATffnYVQDAhKq4/9wfZWt56cRAIZQCKfY6ekeiB0f1jkBmiV3lXOJM
fUaRQHxuQB98yrBJ33k0t84mZ4RjyXnhqK+eM7sjPG89hbk0qDcPy1SdrKjHosYu9sT5t4ciLqcO
yqOzblKokz1hnFFkgd3olm+J6Z/a1JbD7Fl7BiubSwXtBZAgHdabKyBtE0XJAe0HcZ+WT6qjjA8h
tbWdcuvGcyYVRYmiJavsRljZU5u2d0YSLUztl+F9GbbR5E9esohTgip/gwtzZOhHL5yE81DGVfy/
+1tlre0lTyW6HdwECCIRW62zhsVsHaddCOWz0kXMEeS4eo0UtAYCZWmy8buhJU7+rRQVts4uRfXR
T5QZ9Xm/85zqy5yktnlM67RpD4uVmuWpxEnTPnu1p+35jm0sCL/UgxzAGyBvr9fXJDjj0ogbzk7b
ktVkeVI8UtzYOTpbg7CPaQvTy2SY1SBDaFL9BV0dJLTvLyQ2mW8tc71TD9k4oDK3ZBODX6dWunrM
UBAqBykLGlhj43zSwjl531pT8vdcu/kXQay+ZxewNaDUSqJe8LtjuXrPHBCNSlwMUaBUlTh2CVqa
3RTN71xl+WHQ/D7d31W/Q8tVkECkTm8UpKvM8FeVpzrErmOshjjoClF9NOwlNn2ofLF1pOddftbG
cKjeuaFqwxWk43kd+2WgvG+O84M9L7p1NvrMTY+lbLn9naaFUYALSOP5aHfFYPjqnEXhoUvLyTz0
k66BJdaMODrZXmJkVLVdgzoMHB/FL4tUUw5VE2UI6EoJnnOuFtXZc1KleRCha3R+M+WpcSxSp6Fr
Df7SOTfaVCVvvyMpiBNQ8P6RX65npNJL04XGiobMbM6n0cVACbKNcQy7dt4Zamux6aoSi3OsZYHq
9UHJ+aOR8ir8gMmbg7DUy7+6rsp/wl1UD0mm6H+yu6hlIgSCZhQP+2o7h/AqzCLC1HXUeucYVcZz
pJnkmzixPSyLsid9uHVGaXhS6+fykq5Ur79vKTK1B7yDh6yqtsfEsKJjjTnPzs288dKAk0aKSnao
b7vTKjrkkfBs5arpnQq1S2iPbdG0nxAEyT7fPy5bH/RyKLmgL2qWEMRQZ3aRUWqxqzuYSlZcnAox
qj8YBaYBRQEgE4govR7FtpcpHiRjJsqbxs+oi1/o4u15gG48aDQNAR0i/SaZzKsLNE/iKcfHIQpC
x8AQJNOUE3Tw5AytVn8o7Ca+RG6uHqOcO+/+921te+83Ks+Es4E26Ovv69VOh3fECeunOTm0HPlL
NeSa72V87jgU1uH+eBsRJKVLzCKllgjP0WrXe9DCyEMdJMvMWflotpp7zij/necIhzk0VHKIs/Me
IHBzUGn2QFeI/1rXqDqarXlquXEwanp4ysZlOPRNbAVI0jjHobK6q0dNdSdq3TgKyDthhokeHBxV
T+7fF/vTaW0RKkqL3o1bas91Zncku07/VRk843x/UjeHgkcFOpdnniP+eigMG+3BzXl/yyRxz70d
5n6hFNGzK4ZffzASOR4Qch5ga01oSkuvsIoaRTbXEqI/aAkGCjTYquJHgS3mHvZ4DVyVcRYEHwI8
zh5v8I1+wBTFdZfFcdB2ff9kukp2drC7N3zXjezP7Yia38kqlqU4mGFr/jQrQzyJpSj22rP/zw+R
zS8OC63F1baNauGIKkeNPNGEcYw1kV0w/urPo15jZTp4CjmgGJgKrXIPqGZxK4V9c7o/+RtnVd4O
vFGw50jC9NfLDKunHK0JPfY265FSS51fhaG3SDplFoUV2/mDDWzQ9KOyC5Cfyt7r4fJqNPWwklby
sr53rKY+gZ7Yxf904KP3hCk3bnN2E30uqsgUrNdNjalacHmpauWaFON4gJnXPMyZqgb3Z3DroEjw
olRn/T/KrqS5Tpxd/yKqmIet4Ph4iockdhxvqCSOJUATAiGJX3+f03fzteOKqzdZdLrCAcQ7PgNw
wW+TYBBzaQsO8q/Xw7J1BfBa52ECrYts65B9//vF3n1d6IOgv3MSO3u77mIuLpVKwThkoG8VrVwV
3lyfYAsyqqRzO/qCD97Ye1cEBQGCWxh05X8Yaem88sgt4LCDiQCd/DoXFjCGkfY3PCrD2hVcVPEH
Af29F4fBCFb4J1DoHxDUWUdo1LilF+Mw4jMUeQOSQPnRVd6L4CjLUFdg8vDnHLsHtwirPZTiRkYW
QIwS5sFHA8LaGVTm16sVWwj4jmesOP79Hb5zYE6rZuhrgvEHstObqrBxGC4xGeNYFmNyyZgaDlPm
KtIDNvDBy3vr43MKduUJuHBaRYHVXJ7e7v8kDKh+76EZt+FiY1TEx1T069wJyfu9tS410WPvirk8
y0QqhnNZFtHc9nIBMibde0Bj4jGuv8Q1wx6VTpk6n6zYHrhYxvJsLPoi/qBweO/J/O+vfRMRTRRG
vi4C2iIAjnR52CBe59aUwFLzP3rb//+DAV4shVo73JreNn58GbG/w44a8599+xr7XbVKYnWcRct8
q6zOu2Vd7Qdv/vRm3zRjJ5IUKkhgq9Htv2n+IL1sZmVQM1SyGe9XlwRSRglrLZy027rkUQcNjPw7
Xk/cbbYR938/eO98ykDlnIQZMGs8pcF/H4ZNsXJ1I2UXZSoz2VHDsTiti1WkR+phzEFCXNmPeqB3
ylC0BwBBodBFV/K2jxcQJAMQE24KTZQOV4lVy1nh3ET2iCc4RBixJrAABFSQ/UfqzT+vGMUZqiTs
XDAkf3O7nupxSoHBvIh0X96qKtZY+LGkTUdTffBi33uyIN1A8/AExsNa5N9PtgolsHritAsZ+1NJ
P2fJUZRTeiw1Jpc0nvcPvpT3niq4FOiKAD8AKeXNBUcrxgwIwfGC0Y1+c8ukAbiax4MpklBdDott
FEHIbM7QvUfig4v/86+/OcdwK0WhjZ4PYNe3o6rCJj222jOerGWjBXE0yueOg8fBLjOInpgDHdWG
fedGWZetaHmxBWFxSkxWy9uILe6Bmgiw2Immi7wF5dQUraZJf1lldp3u+35Y7xtTm0/Q5IUfqta1
3s9MXSj5wRfxTqIB3RQ0JkRI2Ci+PZzesDmHFCm7mPXob2EymlBiYUF19vcP773LNNiZoD/BwuiP
KRNoTxMUCDm7kFsUrmsLUSWZVx+JgL4TPSEdC8kMHEFoKb+tJ8ul2G3pSnGhC7BeugwMFOhiRxoI
uRxj4ee/31P6zhGsocEFgA+Wp0BQvUljG0ye9HRalvTZUtOzftF+I0BopV8GkTvblkxLSnBM1/QY
0qBHAn3OBgzrxQf+LNJi3M9wHwPvwhjsSwbNt73NfWr4eaUq/ANeRFCgt03dL0e1U3/vQM1wt3nM
qPuyliWd2lzCz6O1c0+jSyjazshYm+VXObXyHsymff7gRb7ziMHkg4gOoHcYsrw9LxBCEbaymUC1
LMXe9vPmjhnNmb6wI/78oAx6S9U+RTB4pAL8A8YP+KhvL7dzuW5w98MjHrakbqFzxZPWitgIIgtO
bcvSVTyvME/U1zGo4/FR02h0pKQVBkzAlS41iTaTWMznM+gyul3oufv7OXjvkYARB1w/anoIYbyJ
sjJOxO434O3lWOP9x9qeRT4spOD8P2pd/vM4QBoF7BM8MiC+31xqzRVjcHThFxBKTc4ghrb+6kUv
W5vu8vW/3xXUo8H1OG1XsR/6d0Cnp+22hgTMRbyq+ixMWdmt0Dlpy0l+/fuV3vuMkJ8AkMN4FpK6
b4Ylrp/stC+CX2Aa88zFUB8aqE+SGKIp93njthZWLlPnEj1+0Eq8E5T+cf85OcgCBPe2GOnXgsai
wNNUatWHLITqUwD467/vb0+qMJjKQOgLqiFvogRfci4Xs+B4wK7tfJ8ifWAefl+RTT5Sdj9Vh2+y
Ei6FeSQyEyBKb0u6YY17kcQjbqim7JIJJ1tToiMbbEiQgCLWguKvHv7++t45/g0QEDghgCP8iXfu
15MBygbqzBDMAjDU0l+NCQzbVDV8ACJ556CceIYwUEKN8afOzjqkjUE0ni6cj7b9okkh13vJEEx1
O2ce7I59VN7fbICall8ordP+o3D0TpVz2sYgKCPB/Al7WIMRMVUxCDxxPvzqI8zs4SXNxq9JyflM
lqoUXyHWhUktpP/G8nMUNIg2BhVvSWyRD7fpCg/v4wZFhitgvGAsqx2lOeE96LWHv7+Xdw4Dmh4s
JpERwQx+O1Qaqnyz44RtmkZJdhSpL4mKp/1cFdnecoH6vh/89gHZ+91XBJAmuknMl7Bl+HfUqLVy
cV9t04WtePY9aRR/CEo69OU5O47LOl0LPF+kt7i4+PvtvjdMQoWBrxjpGB3z20tjehQkzCCni7QK
DDbeAlRsAqbKPrYcUuxzh0zDOQRFlJbttk1JBpu7OgNFe5ujz3//Me99E6AAnKDjKA6xqPz3Y1hl
ht65KjjUJ8u5Jujv06eB5vPJuiVe/Qdv+p04BpYMSDKYxZ7Kn9Ov+Z8WF122YEojAQH6V4HmsECI
Efpy3X+/J9S7mEac6Gt/6BBR1CsYHFpchSfVPUC0GWFxkAeKvPjBDb33maEYxUAbNOzTSPTfNwT3
wWmO1hIMtqKfjosQ1dBmnlXf/ORYhn2BlQ//9ebAwgWOCHgqFHOobP59RYgCg7TfjOIi5RBvJ3UO
d0NIL+q1IGqHFfzfr/bOUAKVMLafGCyXCGdviSkyxxgw6hFH6q2GqrhVI7SkpSimR5iKo5PJxVLP
7QqCoL5vlGOU9H0D+HgwRRSOJRJxwHyYbv1BunJkh3LOnTzMMl17AhuKOf/PLwSKxZBmOlUdILe9
7e7SBbomEjKfF6CTm8PQ+OISciqwRa7T6XZt1v2D6xV43P9OZGAJYzsJjA6oQ3+YeQBPpzF3UeNF
D+ngFmWHaccatg4y26rzD97FKf++vRaqDwxIMYwCzeNNfoZyGPzSkpVfIKiEpWN2gyB7eZKlJlCR
iL8qtO3fe77M6rhXZrBtAF3DE3BURwqu9KwnMq+ClVdApftL7mnzAhCTsRCC9TF4DNQ52oHqWrpu
Gx2y8Qe/P/3z92Mh8o++JmCiWKb+++hWOzRwqxkAqqFKzF2PcdtP16OuA9Uz3cvW9EX+G41jAxaU
aBCBpiofv4hpEuG6lBwayQx8muGDoufPLxgyNTjfAMZg8PaHVjmep4XT3ClVJ0p/TYaoJJlrmsMm
tuRBW//t7w/hncudJvcIuKix/tScH6LYOb4NHMw59CMMquU3dtwBaGpKDHXyffyINfNncsWni6oY
gID6HazMmCPER1MB7M+wDp8dAybbx3EAeT+vYQ0a7DnkzscP6p8/4zwwzRBkhy0RClbs1P/9psEG
UOCwTduFnuL5sNcLP+lMVx8k0tMn9ueRwsoUTS2qHPDn3m6+SjH08Tbx5mKhJmNnJVgs9EaGqjg0
SYgYEQ7m5q1jvvqerE4tB1b4peogm7AFIupoe4EJi0xPtLTyafUFvdU9Z+KmmBd4qZlEbPM1WCXr
0jrpg8Ka2TAKSE9Kl2MfeoidzXT1293iJC/JsMNnvPVTz+E+bGNhoHhfNT9MzKOnfC7EnUCWpRjj
pf1TTSnbSclRVnWAHUavO5TNQif3Td0kgq4/QvBcXDe797+KZNtGUCOKTbbZBF5Hi1thnEBxD5qB
AIwtj6dPmBGPsWhxNq8FC+3eVGG6g1IZ/xpLMT1VY6qeEr+P5shSvjyyGnPtQzLs+064cQ5uQLaf
pt+QiGHqwmI2FJG64cwRXcDT9Yvr5QoDEXAjp/zoXInVSRPZoH/QIcOMMIS5+BzFqv45uGYuDgPq
cHdM4cw2QUZhWs31FGFVei1Al6KdLTyfrqyIQnwF0HiW/dx4M0QE4kpu/4WINkFta+Yp4OrJLvt2
aAL/JNIyQsYzRid3XPbzF1FEPd3AFvFN/LL7uZHnUTq77NOYKexmYQXs4xShuYokNxfw1AYw9SWt
mS1b4LCkR72bFS/YLMjyCg18OE5hn5fWnrxyzj0mTts5rzf+wvrUPmFhjEpFAM7wYGNIcJ97jv+B
AGXpZDeuIfUECosVjIOAudfwwmNubgEgoq+11Fnegu847sRKwZ9VoA7kbkEdlhZzXX+GsHHCgQgT
7Ntc9HoGxczw7ysUXXmb1gtq8oBk1wDjBuDeAeYjYiZA8yQ7ETsHVIcb2QBzBcb8S08hv9YmCcAe
gOPTQDvg1BreYdzrH/vAkhuUMet3gIhWeWB6mcxh49QZYuB1Z0kJuX/e1g2kfltT7MsrvvGi2wCv
uA9LIwcyhLW8jqStAbWrsHgUKpmSFp3I1I69Lm27NWy4jxYD2d8CesqWgOZvr6ax5gpmm8o80nni
V2ORyWMkhf4ZslI0x3QKie4W+GbwtoEI8f2wqnIkkUw33+L4TyNsEqHoQsxeVL+TLeufdjjlXarR
D/4AVg28wWTMM96tMfLMNZvnFOSSSeeXDPNqRWLtlis7jAHI3Yr298keD08NUiiHrPpAv6ipH7/G
xbw/s2hc9rYYWBLaMe3pLzghsYgM6caHdgLLkpIINmSh66dK1uc6Wf1jls7ZXaN5Zsmg6PTop714
aGhuXbvPobyxAsjSjg21+6XyKKTEbgrzS1PXioHBZTNQ/xc9QsC7EkPcMbUFSxq1bxH+u20OY21N
D6cJNd5CoJUmuLOhmsfOLqqYuywsQ/gF2h4+5aUZCtYp7P/4ebTO+bXAyux271nTCTDUoWQC08lA
ADvM93bdQP/tFJZ7ggho97WCL+5zlJVm6cLq0tucZhx/FNJ0Qu+1aP3uCtaKxsqnYTL8Fba5GWjD
Uid4u4FWK06hlHdzgKt9W4TBfmOUL7SdPRU7gf8JPpDN+BXK0IWcf04FTK9Ij2AmugUOtf3Zysry
sYxH97qUNX/MpJ38YS23tWibpWR3hY5KegSeHESgIGdLO8ZNYQHRwiCwQ8HfJKhyaL8QR6P0mC+T
oGeZwhKJbHQxn/yUxhMinXAPfZpi+CVz1M1EVWP2a4gHyg7BQDDqbJpCjdEOti/fs12OrKsxKoNd
K0TgHpaI9bYVQ1l8w3zPrIcxokYR8DL31wh73hONzdc72ZMofIPxtjRtQyNxbnI01a2bpwRiE9Bl
nboSZ6YhSaTlHThu4xMAFsCAbcu6edI08fpMaT/DPEmq+Af8ItZvHFgLSBgs6fTMi1DOBwpZv5I0
boXuYzXgWu04DCeOBdhmBRn7Qb+6ARCizhTlKA7b5quqneuY36agA9wnYCX4dvWMrTBdY9kjmNyY
QcaDrfVDv8blCkTaJn/sJ4AJPsckMoedSlgnphWcBvNErHEHp7fVtHXF/KMGSwelKSxrC7g9SVhU
T9DWhB4KXAwSspsUwpkY2kLjt5T7Xh3qyFXA4FQR4AvAqUJENYd+4IWK+6I/LkqfGH9VPuChpB4T
/7aYpjRqpU4TcRhdlD5iPKBmiL06APSsUtnLIprmE9hHoBtWARwXMgtlJbwtebjP/Kavi4ktFcmp
AbgJKXK6DakJD7ma9gfFZ5xVCIWVr3WPOu6gdpTTiB1TeunHCZqv3NB6Pss9bOtIo+0aAKuEHCiJ
RpHz62ze8ouBWvaDKoQFuCMyNrVh3OaHJc/YdDZuILlsGPOrS0jx7DPWP/ly4fWS/ID54Ah7DI1/
wULtfUCYtzE9SFO5V73tGSS1QezBNFksCIPxoppPIDn0tAs2VMcklcvcZn1Ryhaan+vvQva8ILuO
GTsbw1oJfGW0eQWJ28BCFtEkIrtCtmwFYIAMZq4DrECxgxavdii3HbUFU5hFK54HkgBWsLYJNZST
xMnmllEG0ZQ4FL4NHOZWJM/m8Wnjlv1WOnVb11eiDphqR+U9zWKF77+IcomNEy9QYEDVFAAlJNZp
xnsmuZXL7V6ndmkDSubPfQQ63NmC2H9hS983nRc9imONTJRiVhhsDTj1AOVbUPWQdcuyN9/SXKU7
QDh0+mrC3vCDVADAErhJ1bcaegNbV/keZ1Klq1/OJ7DVfmcykndTJGGoU4hcuJbWtZ5aNzab78J0
ilrYYoR7T9VQno/pOHyCVBXsKxbY9QHPUZjtboKDRDgGBZL/GaJEfFfDEd6jKEjCQVmhmxu08OM9
7C3Q+5p8rkQniwCoW4hOcAnkm4CIvFOuD/EQ85VoGiPtwLGNVRDE4fFwHUVUK7IaxXXrQLZAfty8
xieKaP9b7ut4B7k0dP9JzuAZC1eSPT3fV+lfmsTS41LKosH3svqvqgzqioVs/RrHAmkQkvvYP8h5
mXuiUkTYFn4SwhGRx0j+0TRBJqWugDsojSu/83rEFxbvJrvsR1GvuAOMPklvEJTbhDsN/7yIbYrQ
VJWf0MsNnlQQsNVdPmY2PuyTStPWsxlx0WS+KDqAdAAj4lBnSPGJNPUtQEBw5qh61k8kcqGXOH4s
ul4gSiGInpcNfzlsza3i2Nshz1RwFe5d49xxW7EzxP6Mo/Aa4RrwW6eFHcDMRxELOKWAUSlfUpyV
PtjpBf63vodUMku+CKHpQ1TY5qlaYiR5yhHT7Qibp6NjrDdnBi6ZkCYq08RgQq0jBRcbX0Y48DLC
CqWU6mlr4k1jcjfZc/i+MnnO/ZB9FcbyDP1HMmREmxSYxsaaRJ7Fc5QD0F0Ao9FhqwHxw9jJ/jav
T5bKLMemGFikAlKX6LA4zDpDytwZw6pmhQZZBBloD3qZJVFZTD9tKndzLnMWfRYihkjRAqD6Q3IC
iLSFgYAaGUvAxwnQEem5FJHH/g4KsLAe885+aQY9x+201tvzEif0msFLJrSTyfh8jj45GVtQKpBJ
IjQ7E8pDkd+YvJfYDdYsuXQhStxRAHa3EF47+xUyKQV+dVxwGH2FMn6e9DheurJ3UysriJW266z9
txmgvZWwZCkdaUAV9y2zZlsJZGB6DcdxN7FDYlGIt41EZ9PhqCayxSrJ/GJTvkGtqBmqkSDLRPGn
JAIQ5ArNQcVJCtk0tFJbKj7Pw6AWAumf9Bdo5wVKkEZCrLqatTi4UeKQ5TBqcQSCH/MdBaRRESgP
9D8zm6yPuxbGdx7Fh8RzOnUCRnhhui1MKwbntZ8M6bG0BPpmnocvy7g3tyAsIP/vZTDubEGZlJNx
buivdc76H1h7JqIt6jne2rLPNS4LGeEbhT3Si8kLVNgsLj8LCAYaIiMz3VAdYwEbZOF/wFAIyvBN
Ah50myu9uC6g8vqZF4n5dlIYi84c6pGnaE/sK1T7xAQOqa1PQVqElUyoXn4IvuH20iVsmC6DB3DT
Yx/jztKID7/QovlXrjlbsBDgOKK50GZCN7HNjowsRxDufYEf7FwC0RaOHkMsGDH12foJiIYibyep
+S+YR5lfOW2QNXgOgTcys2UfunWM8qfcojdrc1+5JzS0CGQIWMBJ1gjP1xMV+dCGZNhYhzJPn56P
gKTIuvPwXPhy1gT2Pegti3TPnkEUReUTDdvqu6louAF/aVNPQz+4l8IKQDlGgdaJAJwS3aJiL9C+
2pn3x20WiSPWrh6vmRfzcIDR/ALyAnCWK7KiD9/FABE6slYmjlok+PGyhxkKoo2Zws/I0eFKpX4Z
72UCKJCKRPnIQBSfzrQLDcgISjfZFQTQB93Vi6DHujfr1KHu1ACwJGHTR7FBnoF4EzKKOrtXErCT
1KJzFnmKz1p43sZ9eRoYC4o0DmcW8xumufVEXNgH9ICY/fHDKWk/71HuV1ICGjR1iNH9jZ+z4bUs
13zsiiXin7c0HmR3OtRXCl4qKNznMp5b8ApSWDqMFQZtywr0nEP1+KUOpTXt4pyPW0BCIqS/aLIv
U7+Dk9ZEuyoImlx/LsdmTghKK/NA61D7thqhQEEiY6IfHEnjZ+9L9TxldIfqMm8sYn+hCnTEJaqu
JPdJjfCno6YduV6+BV4VA2x1vKnOkPfDlzFWww/AZOZ76C+JZ1PuSXX0WzKvbQMxeEqWMmhkDCGt
atkuKoR/ATgwEehw0BxPLP9hrVlvsgHXJQMcQV68ngRH1727HjoCY4ZUg1xdtPHs3R3H333mQ9RE
x1Ik4XsvRPO539ax6foIwCt8CbNBZs4xwCf/UIQIA6zhYhv7nbURtxngYPVepJ1zcniYUPseG1E3
z24vc8TxRo4F4h1k6onWffMbmj/zRFAMGnNoTJ/zM+gi1GOb1QwBNfROfEPVmFw76KdbkusigRt7
lSzLmYrn+ofvx/Ccu3S9LJKTRh2sW8MLwjXOSr0WuGAjrESUBGKQkgQjgJc1FPWtrfZ5byEeO/xE
fdTkJNSRvAQpY60wpbBAHGAeMPcXTO+YIy1zvLvj2LgRI/t4RPYod1M1aGgzcRzRmftzA4+xCKT4
IkoObOHLJ+BWQmiHtR4UEtOMEZSMKN7+OFvDyZJKjnSWBVdfRdrFD5YZewvKN4qhPRfsGkUz2rXA
OJVASSwbDKm3FAO7YY8y1IVA+nHCNPT3D6JI6X0M35Bzmabqs9uXJYKZBWxnSJ/UXnWuZ5Ume705
CYGIuh5axgK+DgtKBcZlWxoOdc74z31Lmuc4Ws0I370mwUJ23htLtjqklOgaQ/LWWp19zeJNPY9r
42FyamrnMHxedHyBvtE6VKzODC3c7eKkZRgsU1LUkF2luUa/UW4zu4mjhs8tKjoWnYGYiG0HeJDF
55GViex4aqGlm2HAFUielBA8GSuvXkq+waaPbtWOXN/Uy+M0+v6z81nfd1gypL8X3M3N1KTgE1YJ
r+/9sHr8RjGe2Mhp9dwDkiXINKIpI0uPoTbJTUN/rJBzpK1Qs0aGoayeDxpd++80czXrVq0U0sq6
ZTspdAZaqAKw+KbPBHLqjAHNcpacGHaX6z5vtxEfBQMecG3udGksAnQU7xhsVCZbuwjTVnnYCxXh
MGDjnZBY7OmlsqrM8YP78glaLmCz1XwT91GesE+wB/ElJnpefauCXfI2Lgf/1Y0pxfOiobyMjIqq
S8CP6wSLJUs9RG5pVV7Cx9y/amizwfYB+LlXnQeMZWgeQ85aAI6CemXl9kUXzhoS1im9RmUW7FGc
qH6kGTDjab3U/tagjH2WTWmhU4Nl/EMDuziGhnwZFfQgbf0M3zr+dYO3AlKFh0wqcJA1erFpV9td
06iRodNWaXLIxS5KUKqq+AsWgpG5kCt6a9L0aXnDiz67hNBwk5J6o/bZ00L8RAWXvmYiYBfA4CMM
czqdQchH99XEULHtiTn2coivwCHVBsDqXvmudlT/GDIbaqzQGrpAxKEpl8O6U/O4YdaWoninkz6g
FsBosbL7AMFoweZXHs/xgh1QL35thiJ8csxs687VKsKXt3txt0wJewVCBz12Otvt654s/jbkzH3H
+cg+lzCh+8kw5ZyIX4AOhTRmPz8L6EV8olTR9LhPG/0RUDHWrRkD9oBNhWaM7FOqvlG3ye/7lMRP
m0z0FwOtoKdILKY8OuAHb8HXr34MA+01ZBHDNHYzJnCy26PEH4FLA6oQRWb6ewcK/PsCEaMnLr3w
LaSO0LiiUk1fRMCcv4OSVIkzZ/GR2DqbIJwXJ9PXMu8hnzelPUAlOfJ/TBpIMzckCN6Ytoi998fG
YMKCskWtj1hcp/dj1agvtmDqKpmHajpfRRyzboI2SN46JBNPVpbFcEFJ4ZNIgsvp1z6aA8UeLh2/
uYZFCJvewcJBKVP8llEVME7FyudpHywUNxkfdI7R9hTrA3Y+7lKXzldAPVTrY0JTNiOo0aw6SkhI
1wTnEpBn3B2kBoKNrxGIEN6GXvXYvOpkewWUEFElDgz+kVguqegMz+u07cMx/xp05dEvrOhyLjLt
XUGCwh6R6GbyNUHpsT3PYA1IAtpLjVnciFqWcGwFJJn1kMPYZEWEIQIA7AErE4uDldGU/14wYMA8
O4kBxjRLJs9yYAuTNl9hut4FZkDHBU0EoXGOOFriXUNVhRQYFIZOYXpKASXh/M5OMyyrmROlQs5V
TdPScTaXLoW8G37iuI2dgIH5Jz6Lpmxh1hQ/9t6UrwvWF18k3VBjrBPOpwXS12BOWKgc4WmJGvj1
cfktXSFWTvxQDQ+bzbbsAUYu+ecZUDItz2qNpfc37KyX33ZOI8T4pbZwRj0uyHXFEX4A+tOUNhb9
zCzMdTIAz3EOAb5NHMKm+meL2HGBytCLs1EDQ9HyclUv+dCP0E3veW2g31pi9Ayruwats9rsw7w4
hikrYjY7btVqPzXrCi44XOC3Vza7U8eGBvG+CJO+C0NSSSgdmMyh+B/FJ6eT9G7afDwcZhC0BlKr
JbyOosyuFKvC10In0zeBU1pA6Xh2d8Fn5oca5/JRYtGOCdpQot2U2WgfOODW6rqCb45BR8Qd2so5
RfG8iWTESGjbCvQSCKTDfKMxXTXJOVd1tk0YwhShyDDaj4NaY6CZqlSUGBaYhR6wFZAVqpwxoHKP
AQyeDswkPXquJBsuNfz/8J8lbNRIVPsk7gzi68MYTdldjckpyg1AcX47iAB9s9MSPRn8loRIaPgH
7IWWBPREdOsv1ZrlWK+gRc5aIA7GyxUzLd2xRZ/mgIgyNxCW5QosrNTNh7HHz8FWw5eXoEbI/Cxm
IAi98ARsZZJj+b1Cda7fUMk0KCihyIWOHsEBMLQVGm59OfQ3hc9j325BNF+km/18nkKqNxw3AZXX
03Ah1uepQxN3KFLhtwPPJP0mI+BkMb4wGOnARpGVbQzZ17Fjge3rVVzSsT/4bK+aTsqyXsmw6Mp1
ClCMGmXJKj+DsRFGLObDDCh25fAgpsa4LxhEqKUdGx7XLyzmBbaCNTPx5WKTvSAVsidrF52hPFvr
nk/4mFCmH7EYghnCYtE4zKWeRTcLMQfMT0HdOGSJjNEADjSGGlcTAPA4g12sT+7ghrMBuokc9y0N
fY3hvyxOqo46z0R8KMXoH7fKrk3nsmoFg7nEKovkAF/st3h9c9quJTZu3brV+gpJWzxtxmXnzcjn
XxMyGDvfgMydzmoXxHhWznNzK7ZFTB0+FowQxrSaGdqMcmoOKgFblAy2QIE4YMCuz07pMbmgblDV
pxGNwq+e5zCvm7fsu1pZUN3IEymJhzqLahsOrgpU5/bktZA5KhuCcdhaHpNKp+tdKAa7P2Ho4ZdP
O0bg5SFHGcNIzx39DRYfDccEqztxJWB5hJbAsko8KmiQpmfJDCmMDkPBfL4AtHikZ1tlmLrJg+49
oW6v5IXDON2gE83hFI7vAkUwptFDuBRZviRPCFvoaBoNFsJABmdsSfiAHHzjYz4Ud1ED4ZOMRE3w
6wHkUf4VVVVfXsReKHOr0hNAbKqLkHYiVvuLGjAK/GFP5M3jioO24pOPsbhjQ5wcMoS88TBQ8P3a
bYVlOqKuFMnZXFOL3hTnB6vUxEHEbYB08Ir/U/X5JdSoyvWqORXdD/ANqf2vkUd2wReM4EMmtI94
Xsuw+Btor1qENhWPBlq9PMs+Vd6XwyW6XTG1oEeMGKQ7x6Ac2iPjl79UWejmiFG+oC2vF+xHWEGb
7YDdRPPIQhMBCzjv6a8s5Iv/zPtysQflpqmBR/KGEnWZscltRaKG9Oh0mP+Po/NYchTZwvATEYE3
WwGSSuVNl9sQbaYgcQlk4vLp76e7mc3E9KglyDznt+s9AbOWc7JqAaln0aYij5xz48/mWZNNL3RB
bIOGCz22xln/DWUNDtIU+7YyvCTOz8IfvtwBwY3N0QPE1L+iijPotJue5ZHvx3mUNu6zdMChwIRL
DI+XOsSL6DvX6sV5HhYK9ojrme8cWhWnf1ws8ZrCPPXOk1WMsZdW8ZBYTz4D3EBYg5mXh6RYYyhK
3v/12ZHztN6DVUf+p0MgSJSrTfkwLXJ310u9x6u+5x1wdMqWOZDTqXkhMl/ikj8siwrsvw4895TF
Amj+xlvbdrgB1iVdAP09l4jGj6A4t7gszlOghyoLQrGqkzsjJzrgXNndtxZ4SB26ZrUBd2yg9HTc
5dbf95HiLmjZY1W2Tj0C9Y3smu7QkgTdHhBK2Le2s9SATsKb9tQd/ESzGhGQekkA3v6ZYYdjRpuu
dM7iWnjHcixIAiw5L5a7Phl5jqC4zZZpRh/5Wl/NE9xVglicbd5mK5NUSjd8zLmokxxNQLilhdTL
t9uYxU8TjNHmwAOnw3PZRrU+qsaEbBEJffW52y+9Tief7tpM0VC45wUJc25WaX/cP5q4c23ISn8O
3wI1ONElgVtlSSTXMPWsng9O853+NY1bgcOFmmqZLphMt1TR7Wwy0S4L5bd613q7XHO992wzvqhz
XDUuf63Q4KeprGmVD8naBy/84VyQkr/cu9KrcjKj54R4C3j9f2xS6oEQpHI/Q/JVH35xvY5oFo/t
O7va7PU4JCuTRbAyb8LYWYx5VVh2w6UuNfdiU1kmzFCAGNhvHXnDngKjjt6FDiP/1We9RX1XawLu
DoCVTc/aUMzmXe722B0oXowL6IUe5lcmc1Ec7cX2h18QEYofZqm78hYgAxWAElqDMcNvhXm7VQgR
0Z0pqOyydZZ3YPiqPJqtIG0Up0Q4ZgPdP+i8g1hvD/0cWfcB8or4BjghHA7WYAvnNgD7+DUvRQBY
WiEIg0NVFifYlPRAc37j05AUoTxM290jGl+53QBC53RFddRRGXaHWrBNXgYTkAlMK6DzAjLLitG1
E9l6OulBUrupUN+V70iTydWIIu1CMyiq8qQvsrpHv/M1dB2Trwc9VR8ir+3b8ySFsh+TBg/lsVu6
2L63ybvjBF+ADOA04UmYerAGeEHOCEGoT1usoT7xMBpq2CeFtaeqW0BeB+Wv9eAVyM+fg2six0ej
q6qCDF5ga/OhLth7fZTXwesQCnvJ5oWA4X+1LuIRsoBztGU+B78BnLV50EebJezkT0CWD8Z1apFZ
CF+9XAdros996av5mKAPrF7naZsYJ3DF9cfNIkl8aJddnlfamN868qhvJyqup8wV2sAqovPIvMoJ
+rvIq+Vwwy3XoTTcBBCJ0AqicBLeQnu9J7pP8K4iTMUYFxW1MMH80xkdCgIC2tm/GcqJUKYFK8i/
YXDU4wr59Ym3ffs/bmJDBGi9e0egYsulZgh44I3itninus2PxswdaqsgS4iReCMEGdILdYF37Hui
A9/IrkGyHtFF+F89q81ceg7BNbdWEaMC4cgjB3+Atll53dwX9BdS2mnXAH//J9u1rU84TpsuneCx
o8zto3A5jj40PbayzZpHeYhM3VD/bdvLMtyXxIovxBUD0dyheRXLMazl+K0ntFFgVLMAWUzsnvgM
oj0LTsSSOnblGgz67WKmD7aJbnmcgqS6w1U8ladq2hfvKAGJQQmWBt5WJcbpkdn0XkGBXdPQPL7q
GHVPOAEKqtH2o0OAK607bJa33gs4++QkVg6T1FFQhmnQbe5OudbENjdbSszHvhmHk0ZsVaYeRVXV
nQtp1mXFjGP4HBOQhQp375s9o2p5HlLp7o7JdBnIOYVj4MbmmhcevLY/W+keROX9Rt0QQer9GoPs
JU31oJFwoiSq5oC/mHBMHgpHe6c96aevup/KhwXXMloYwed2CATujoY96r2qxvBh53P3aVLEM9t3
KeTHurXub0IQmhc/aIfvsnA6lBeL8c3TVXkT3zveAuiKdkkRYgPoPVDnF0tzWEmQ/RZNMFQHT8et
AgKxqKYrVZiYk9ms/j9H8GIf263Q/ZEexCA48TLqOHeraGmPJEcgktJy34eTa4XNdgpRFKhUiTIK
jhiCVPG2zCzL2eT71wuh1/YHf5gz3WkGVuc3nbNJcJLSctxMVqupjkMcquS415SZvMzFIn75tc+r
K+RUfDVxokAwNt/7hu5Bx1UTG/aqdwDDfCvX4HsqsZAcRhY8uGKGFl55DqZ3BeZWpUU1jT8rtb9d
JuCGHkAEG2Q1oY6eiAaYEDfEwVIfYdc33iS3KuyD7UmB3kjOdk9YYBmCjHd2/6uSW/Kr3sPhB9Ww
3977uy0QL3c4H9xFtl0ayQqMLbDFgKdt5JO96mCU1RnpFt2G2wJy/TZHV9KCSXt+Dtdx/+OgxekI
m4zZWWNLjv8g6GpxRykiF34Rhsq/9Xat1OeKXjI6FvRy+aep4ny5uBYQ76k0ypuzUXkLmhl37bCg
Fiw2NZDSdjOLSL8Szcsjalnh8N3hZfuzorx+thKSnNO+JGSGN5I26XO9EReQVeNCy8hgCtu/qrM8
WkvRxPanYliWF6OXjn16GgiF0TD0SebGO9xRabUauK4SdAUMA+stYo51V2eETPOaWctoP2ExAi2T
1TiRK8q+Wx071sH/5BJvkFN7BBk9lTx6f5t+m8qD527GBcVctvEG0R9fAoPEcFBUhHRHr9JOlYWb
9r/YL5AMAKLt3fss9coNPi/cSRTRwmof8IZI8pEHV1X5DAhb3zeyFu/V2rRNNsrEsfMmmif5GY1F
H/KjebAoHi25+mw72l9JFursP7pYEe4gxg8Mkqp1+aO0ZUhTGMWszyiFqEyIgoA29XiljSeL3CZ4
tJmH138tPcT+Yfag59LVVjiI296qJAqvKRTHyq/Jlk3I3COdzxuG99Ul6fo4rRMNupxJjZfzzxbe
hBWuh9dxeJ7V2OkVP6own05VF/2JhF+yz5Dt+ToveFCBfVHa/6rb0o7ux7Ao0SqU2inzrdJg6HZi
hZfdmgfAoioaWzic6TqhEooZpFTBIRgpMZ4DrpZ2gSIJAqa/6VsqYbKlj8stQ/tWVchMBmCsZSg1
7blDDDroyMh63/uOTYqv68u2Yop15wEbGcw+9G+2LRU0EVpLGxEEJzRFnyW/cmbmNprOAnL9t1EC
+CwCO16Y48qGQUNU49uyiGS52arN+S9UVVjkE/j3c20UIiOuygpnxRCFV3qym3Ns2SGWkq3yM/jE
4G1EThPmWBqK/8giRJtzDdF5MqHb1aek6OzowvG5NBnjtudyRQwjG3FgbDRE7PPVsWRsjE8BP/yP
zfc1Mt/qSJxahMrtbzWRlH9g5ICTPoiod8/QAuUFZ7w132AqTZqrDsYMadht7PcuEOT4IkPQ9IPb
x4B8qo6d7ZZzs17TIBniPL56xw4aRsE5BwS3dicWowq3X9lU7QXlcrMhygwUxvQIpO3IE9439w4C
0443EJQjx7BfXPppn+4rzc9/NOFsv0KeLS9J7CXfbu/CeleK29EGn7Z5eBAq2j9iSqzmoCE2qwwi
yPGOTbJBboDCtyjCNoDweRTTS7T69prRmrNh6Zz7IT5ohHMrwmW1ujmoewPp5wgX/TgYvbht6DSZ
sMs5uoTIB9f6jHpPWnfCYxDIkhEaOPXthrg6t3It84xmA+RNj0USZmtrB/ctGrDqZZdkG9X0WHdq
TlGliPtWb07/6Jl1guRTe5WcPEuIa5K+cl5sfJiE81nC3Z7HRJaYh+1B/7dJXa+3GxiwfGQk2a+Z
BnHBPNzb0j5BvTKO+KEe3SeQKalzi0164HSN6w+p1sY/eIUbTG8G/JdxqinBhhnCN+vDGUdrudtb
B3bOYC4JHoC/2uVIm0Dg/7Jka7wMWdcGdBwKL75uKSveDURLVaYYbMWhWWtt8TUNyVPNggZ8DTFq
nxE0J18e6u/6qGef5yZJ2g0po+ftf+cl2bkDmxHquURJw0NV6PLHGqZkeUE6DvHqQ6tOT34V76hI
AYvWJ+PNyzeC2mZC0opy7zAuJuxOvkYMlZc6sRSpzrtSqdyi5cnMtbswyBbySzMIlfhPpPW1DxbD
Yhu4uJoSr1vWtxgfiP4bAgojJfdXjTlGmmF7NRSH2E8awAjJhDv7/ngW68IFVaKIe3aj3ffBQYLk
o3da+/eYTNG7h1J/vu5541dXtnXy6hY14nHXdHVyt9pD2T5txrsiVrGIx5OL7BaNr8dtlQ4uZO+z
ESBLd9M0jsmdM0TwC75emtcAn2n4YOnZrU9MQIWbuw1ECk1FyWKBc1nFxGYblmK7qwPwqHydw+Vv
wlW7pKoaBo5qJe2eItiRVb9wHAX2T/7bY40msTuEYpiRX/Rswk87AJLMyPrqiwOTRkd362Da5YAs
diIdk0o6sPvtmmbA3rUwtQyG3uOJYezaUGcKnUbTLoHCpDt7acn3TnTVPK6S6SKMh9TmwL2OsPgG
M7nDfQPso6G8FLyCSboLMMy0GbtYMr8MY58Sg8wnjJPBnn7MVntuddVHz3s+JW7gpg6w+Jdo1nY9
4AH13HyOqsi/V5Pkd/QV4c335FogoR4Sd1BvLRitOe50lFyfxgRQDmdG3aYmVH179JGq7Egx2W5q
kjzQRHFfcwkuYfDpDABNKZOu050aSw3T7bo04s2Zhk6li6p3K5s3VLowsh6aZR/8+tHQwGEdKTvv
vLwfynK4rM5YV7d+PCxMqt6CRpOvhvmzF+v+0BOaQMTX2ErSVbda1iydqleM3sl+wQ9St584nqMz
iaHzy+hVyIe2cRh+r0HU/sBFxm+00wCJz26B/J4C1HvXDprHFufz09pLPeUbTAUKz3l3X1oGYThv
6O4Xf+ESgtMkAonZaJ10WrQu8md7Vstx7ZWX3AFTOlE2x5X65m0YuUqBAKDGnZVWB8kU+tXFy4JZ
Yp+Qw+1lEP+UW+KWeS1Us6UI49RwTqrR++ks5K152CKqYJGkc4/o3LEeQvjoZvszYwH42BR3xJXT
DtXRN2NjPzo753wKjeFON56YC3NqkKx/oZLCBOHuXfzm0Hw8PQ6I9DSQVeSs4CxxIR/neOeQVvFC
jN2yxcHvSjR1dALqgC2TpRIXL9oTTA0k2LdnLnWN9DQq7TwKoqnL0bQinlN4MG8Nk+WO0o6AwUvn
JM6z1Eqei14iaHLHgr/ULtaCQUba/iWOOk5Zb5Lqa+ks1z5GVc35zt7OIcuHZElqRBuOvx0ulF9b
FaoprYjH8XI7qLz43AkG/Bw3lD8w5fQB2VBFKSN8LwPKsjpcu79bG88f+26N88WK7PWm0eXiv8Ta
xLsPsSzMP3tYsfX4vQsVsJIl9jWhzg9uDQdXhsC87nHlDmNyNHPA/gV2u1Xd0bE2R2BhWOenyrL6
fyR+sA/vtj19S9HW8ohUC71yvSxA+7IfZMB83tsfVKep6g0fzvqLDQVP3RbvSbYb7k1UE56Nu2bi
Ht4Z1f9QdbhumSVnDjIKspFn2V6M/LljxXyo0Vz+IlQAus0fq/FvhFZNH+ImGW4jT9KiHRczYI4y
jbgF+uD5IfF2U2lcucE3xeH1+y5iER0UhEl1mHZkHnivhVkOflsJdFhX8vAupntmy51CMVdG2kEp
jukaKcfqWS4IitpJ/9Ikabz5pivhLdBJ/I1m3M430bIafNS2Cadj5CIUTwt788aTx5hWXHn9RKQL
REY+WhXTFwn28q/gRawuuse2Bpjoum1mrR4H7GxJf+JiZqS96zooDZT8I9oSFIUI6HuXhSBvVWyp
fEjK7YHkpDX8Y/gmyVlhYrRvh8jvcEnVs7scK5HMXh6u3t6c22jzR76vgDOiNa3G8bNUm8hYa8iv
P2wMkorOE7gQQPpBfpO9hemLn8ITGdzoVXA02Mkfe0B5dUA53ooHY6t2zK0wRtvFROL7fLl+z9nc
j0sxHyfMMuocW4DuULkG1eykHTBmhfZVZTSKyATFzY7EVzB+Y9wrqRHLSfR2kbZU+qGJ1uE+irQq
s6jSZXQXervzx9vILoZZXVb/BLC07SclknX43ahIualY0MhfrmqxIaMWAwwEiC9estAqcXkxWsTx
WTlrXd+b0ZF/WY73F86zRpxw0oh7S4XzcFq3UgS3iMSTN+KpxN9ezzshZ6icfWTB/UT9l+xFxUpJ
hPehixauZlRVvWArQXaaYjbAjgR9WwIySdbEI4lp1PmNwuNqRogXGEq1F+0/YaxyxLFwdX1HDLPR
uWLUbR4UG8axnz1ytxJrnDgtqUD8ocTHry8ID5fPxC/Eg8+msWXIEfV/ZWhHn4OH7eohTtZJns1k
6+eo3bzmywaBML9MuazdOdZ7qXlGcZFkfTQuCSNCE6mbuoy4Wzj8nF+bQ+pt2votpxzDPscuN+BM
rihbkyKN1un9k7XOvpXhVehfALDFj7QW6++AjI+9boZNRDo4d7+trmdCjBy6C85wRqHIg6ptGJ/q
rcppVr1SXrEnECgxzd5NIAp9NtrIdPG2e42fN05kBaD2JvrTbxXknbPgFGJ6GRuTbT0u07yNBHrC
hRg27xxaKEhO9Wzcr2hGUZU5CLPbkx1GxZ9w5aNOczGTeAQf94hrBKnVvCGLuabhoOXRXb/rmwDs
+9iE+zaieOBZ6jDE9dNHVS+WC81zTSCcvGDdTiPY58ih0MW/8RB7z8gr3D+c6kt41VI15RGwcaxe
ncqeB7T93NH6uWpWCYODyrTI627bV66fQDRnxy1d5uxwZ7lE5t7LzAIe/5Rj5c8nb2fVgtMqZXdf
uZSo4O0r5PxkV8GgsmXcl7tmaXr0pogjWZ08mMB7jBfSRhYrDOR/5w00S/pazNvZcoC3DyCsztkd
2tBG57Xh7sG0oeqMQKD+Nqj70X+kc6KajqF1hWHUkognPlD/jc6Y7+dg4MmY13anAlKgaXl49YoN
0mM2i0bmS6Q9rphV7upSRzLp8sRGodbgt0OLT1h5fOKMs5ezVSFgRRyRKE5HwPI3BOo783MwuuV9
Oc29flgTY2Z8kJFBvWBjh4C60Hhe1IzV/gSmX0QvfKge/BbrTpGuhe39KiTEbjo4gnU3qqqkQIzX
cxgnFZLB3Z6xnS/IB+4K1wqiY4/p4bZpeOifI5vkpDN7OgJ9dixEdOHoWMVn22wzeGgv158AIYK5
Ye2atpMFzetdkMszaIZ94x2Rurc8SLVo7mfprKhT0ci/4Z5C/cVzKtsXhs/kL5LHBt9wVM5jiqXL
ZWMlILR6C8eq/I3OKNqPA1GeAZsE3Xw4tvzIPY7d/9dOkvI83jsw97/uOkzrAT1tfQ9GNIkLTQ/d
Qh5Xo342twLlBgxC9z8SGsgDNPb82oLB3RztYB7MRfIql1nrC/Ekyq7GoRHxKr9zO/d4AVAGlPcV
aun4grBceNncYEdFLAmNmxW7Hm+71quLFAQv/hgJnWpOeAeZZOauqYebaHKa6uK4QtKuSTEEBh0o
JtIzqT4Hmy3gvdOp9dXwscqGt8x1a0ItiUujBiHoba1z0O64fUSoS9p+uO24U3Z3KB+pjpPcuku7
5ZAAfpF39QrEPVhe/ItedYkiZdzX4p6XDInFdZl7tUvfmc+tiZlciijmiAgDjEohZt84U47i6k+8
QYZ38xZhO4iAATh8nTW6X5vQfIopQC+nAOWTtPMKWLeksdlp3HrZnzr+P3wrOBUEL/DAJtK4US9S
G/lAkHs0b6x55+ELzHvHB6GQJbjeYZ5QWqVh6frNCTlOEx9dEXf+abMgS8nk6qeTHQvktaPaPXH2
w0L4x0VU3lU/FtSPWq+FROPWhMOj6SbRP/P+yvCmcKx1u8FIAVzc+vNjFeGkTeVQLQhG+RKZxYmv
cu3Bme9JCNriSzJM/UO5Y2i/SXZSR5C/NIYdQuwx6pei/jE4Xacb6E3WJyCpRNhPnRXEw4GItcbn
aatNm3W6CmQ2QaP+UR1Ufh4pS07pGIEhMWKZ8lnhC9h+j9qDIxNMbE1eIA4JT8MC23UelilicqQe
4cfjisTjEdHPlNmhW/enZfaX9Uk7sgkx97X7e7SS48//IuxiDAvedBvLrbRPtkb3ephNCT1B5AMH
e1/iVwSHGrl5ugYpzGFrQocPWtTwHoBzLXJl2wr/JVVUTmnpbpVI42kfnbwj0vpmSzg+U9SWxJwG
xg0n7q9tUr/UUpoQnop2JcnQxGg9lfP+SzVF/FxC8TiMDkj6M9vXdHo7CJPQO8sK23NPfDOujjZQ
6yEoovE3VAi0fdInHjusXyE15MsRYBbMhc0ZMbnT5K4XGaCacPYFLBim4pz4nDI6OhPg/82OlAbQ
qkd+ygjW2AowEHldNkarsNK6UdxtBcmP/s1mEJSfg62L/8E5YMYCDqrL3NvGzcuN7PZfvMXQiZgx
90Ps7NI5eT1ZtAQqLP7biP5Q3slk3fWlHIPlnRf82tC3zGXeJVL+87S3/yDXFTjIRmtHExYzPIcz
ik8ujRj/01CDt9uJ1DDemOqSk7UpM6VbWRQmnzyP/YnH/UmikfqBRE8yNIBXLxLI9PRp9sXUfLiQ
WXhl3cBaspTjIyTVyHi4oXm5YXJfY+byaYoPsjCcel5CxEOK9aaXOSUeAfqXkdMo2ypi4Q8MtfvH
kgT61Rsd9bV10X5uiSkSlxGc+jYiKe1qYl0x37QUqaDjjcj/B9Mq6rsRDdynW01xz2gpnQEZNgc3
j3w0bjmZVgWIJnUr0TlerbjJdq/CGpSsJG9UMWKH04DQj0gHa4xRJMRl/0RR2PhF3G31IvbG+nLm
HmKni7hN7sjGar0coHIJUoTv8V1UbxhJaNzxEULZlPp5TYRAoivc9XwlQaH2EN2Dq6Owu1f+Nvyx
qT9e83nzCSIgUAHPeBTLMjxt9HckIIJIjl70HiYseNw9B5al5F2hxRP4Zoo5JGaoCN4C1Mw1FI27
vUWdGT9Cv6F2ynNk9Vtz6m15C/78Z7RQfB0QGZfbiVR6+zePBMmhrCk2e1G0bo8ETPjXxDwT+PSI
TE2Tq2RW6omelwlRtWecv+FoerYReLg+kxFp2llpouFVkP7j5eMwl0+CCKl/XOZRmFlzu7ss0o6H
srZv2z89TN2GBH2M2GvM6qOy8xoorWmRyImMxzBvBjyraGPjJjhHLstZWqG7BzxyyWA+hBP5FKnr
VDAa/lYmZFQI4ow0BM18akq5FFzza/hJE/uKv8XrgscyKtmFnDrxPpcict3TLKPtuRZt2d6GCFd+
wmgRn8oaeJc73q3/Q6Rmzki866KUaKTqPZKyXs6jMPg1ojJKzlbiuesD/jB6vpZkm9FTusLbL3GI
6pThcQENkQ0dpodGb+HXvm7IBLY50cWpgZa+dTDtieNAe4rNaKSusDGGSP9kLLPfzaNe5xsXC16S
hQ1LK47DNYluYUlVx0s48imsWQJE49OsGzhQMiWywNH18NCXBREXPL32r4bToj8h2aLryfKaXb00
4Vw/NWo3fx3cDjebg6vyypNTSK8XOZa0xu+BwZwUA1gnRZi4qT8wBdz04ejbSFEsMud8UTXlKSCb
AVI+8GWZbT7z5QlEvnK+N7Wtb9JfLHXE1BjeG1120ykkEuJLzGwWwKtD94Kgs18Pa8AXx2NAUkHK
jUnaxlqE5kW2c7AfABJ21LuTRQ5b6YSoWWZrZ+Vh29/LcwlGmbv2BsNfi87xGVyW8Z92Y5YEjbRA
H/Qabj7bjimeu7nzrKOHgeCv3bZeeOOvrvffbIagA1oJ7afCNB2SexnPn9cKacQiGP8ZFfw+CS4G
oSVV76SGPPZkVyFlhkyaL/uwBOaI2bx/igHAuTVIIP29YqAHNI8D9TsJu8q6mYHXXkf8CfUBS7R4
0KiIazigwX9ygMJ5ynYPLsDdpSju8R8KfJ7NlDwqp223E75MSnjdKyODgmZ8tRwNMGX3blLlgW5H
Xh9r0vNjspZbme9rS5WYIvldnjmemLiSzqHQl8expTpoi5uW5ykiS0T0aEeqEnaMk0jH3mlw/QD9
zv8Rou7qDAXb4JpKd/zdt4HcFp64DhUTg1MFE0OGy4w00IGz+tNMVfJYc72RDsNF8h1i75ouoipK
N7e2CPwBQGL18oiMEZFhvY1e3MI4SN69oeqoq5iiJ12NnPJqZsizuhF3LJE46PYALiDkDvAJpZeZ
phjA19whOtrwUmic+soL0hnuBfzRtuULQxqD3CptB6ub4pg6mcDbH1uHM/Sw7NBoa1CL6wg9gTeb
JaxBxqSoUrGhAz4sBWVKt95gt+pqR2GU/MNOE0UkggTuI98zd0kQ2DSG4affn33yuD4KOSrCFyoP
Hb4RnCBHUrv0dLHZYF7KNWqw4QeDQCKEoWo5yBo5+j2wA0BYKZX/XsRN8aRLU9zbMDXFrS9DE6Vk
blhrniSr0x3M7oT77VD65Kdt2u5+aB8cvqxqLt53xKPmpiGR6wfyQ1Bo1iOBOIAqLqSCjxXYmFMk
3R3x0By6nr9Uf8gzqqIToXKUJe57u4esP8Qi3FjRMD4W1eiAwIcsXnkwQfXxM1Q9PqYgLLxzZCGi
x48fGtSM0zjBQcjYyfy+G9OGssHgDC0GVYE6pi4y30Qx4jWUznRvNO3cv+B5mJ/2el6evU4qjmkE
7Qo1frV9TP51P8E/slzIYkA2FjddtN5yxhX2K08jRopw9/oFyVoQOHlZAJZgBEW/dmAxvQbv23q9
LeINrWRgBaRlQt51aRiXjl0eGiqW/hth2K+SNZzGB0D75Wt2YhTg7CnTS6UHJPuk4dxKVFJBXuxQ
cOQ2lfjRCq8U/8pxdrYMyTjRL9fMDPdgkHwUxwDcRRMY4CUfQeFW70S1y9dmE7w4wu/1eQ+lbUPD
VP4tBp3SPdQ8NET/M+/UedB4pErswk5OMqm9O1hZ3dPGDcz92M8tmhyA6uBNJ/GiDsPsTbwIyH8K
4ISSG9NnfFQPphBjcigJqwpS5fRXF3fJXJNbpVN/hqoezXGEaJmf+Kjby8TlRDC/NSYgqGHg6dxg
N0BPyd0V8nUFMJydb9Q7kU+wP20bD39VskTTwSnDmKuinXFuIOJAM+JPGiVgeS1HSGuv6MRpsjeU
PoTiUN0BGuSpB9ck4g2oPwweeBBbMkPdcC5yZwy40wD/oc7LGbU1oGUwlrndrCTC8J8uY078MbkF
dWSIwsPPSMg/3y2eK+AjgFeiHaI6m5ZV10dFpG3FglUtD6672NcQgbi6N8az4tey8Pe37voyAk/U
bLmDTMI3GwUI8QbB0NyWU9x6JOwk6nOB9NxOHR77h44LgTq1nlrYEtpJcjXM67cmGvo/EhP8O9/q
fKKNoriI09JHRH3ByWaT4DzI7YZ0ouAyTVQuHjC2oIowTFY8r+z5wbcDIPrhoNBkbEJzBKCJfTN6
Dd3WG/JlWkKSbriQU4XJ6IYgimU88e+q5qDWDfNN64aDnXk4i7pj7M/7dxutINtmqZIyc9mAu29A
2TjH4nuFdLyJuZn1zvLOCArny+It4EhWPAbMJVGQ/IY9c1tM+E51vR9Ih8Yv0a7eG0ls9uum3Pav
xXPypbpN3ld+uV9tIwUnaFDs/V+M+vbVoewAlyWE2P1XdRZldvAv4XbYub9uE570/bb1u/bJauom
SA264PoQREgNPknGKHG70UOMO414ZnB7w6bIPQPZnOltWF+2ujb6RULX4ZtKJv3egUkiDSWI/hOF
xRqfkI95IyqgnpOSUsgoOIwji+d5taWlviHG7T51VzEOd+Aa8iKZr8xpQhbj5pVdWlgakHAR0tNt
1TNziPvtlAXTZ2+QjaDZ1mjgjF2Pmjgdmh8OI7ySBFb2hvpkTLLjKOtbhuchtP9H2pn11ol1afgP
NRJsYAO3Z8aOHTuDk8oNcpIK8zzz6/shLXXHHHRQvlZdVEkleR9gD2uv9a7ndZhzQWYQJrMBDqeU
Kxy7QF5rxXtkrvEjzTRV9K4vEhMpkJoiuop9PUMtHBn+0SSXXBBCdnMdtITC+AwFjdZ1UwvtzEUl
I/U9uizvFQKXHz0VrVlFJ6wwRHashNMjyrRF+YiBc1nutFDlV9NoI8SdsJF/o9K2k3OipUlwR4I0
J27DnqhDlVWP6tfGLpSf3MYz3m6fW8+jTA2kl2NUyR3YyDb8WCL9Oun+MLbHRAzc+CfR1QhgdS8/
oaqLnjRIR6Ci8ryYHsOy1LGdpdUGAzjUt376+F8oA6XShE3vSrsL7sBzFtZDJ0LP2U3WOGiH/xKe
XhmIYlN38jqcsrQ0KzKQO0aWHHuowMMJFbqa86cmRAl5VIyXohoz65i0nFhjy4ejcSLuN+ieKyBR
SYADXhO6K3eU+f//gcal+DlS6ClaF2C0utfMXEcXgn5XcM/cgkPPoM0FSBRICDlWCYqSfxYg0Wim
hdLR07otmISDB/ToGEphP47AYfZkiKxvijdxn3CIA6lpoz3LicZpBIz0DfrmGijS0rGOpyxkYcu0
QIIqTGnSZWrr1tbUnFp4mGCyw+58G7q5wsCUFnA4W+izq4O+wFEqPmnckWuI23rVRz6g/0VHYT7X
FhWX/AGXqDKhIfv2oNrqWwaAr6Fnxjxo6WmS0QLZeyQd3b7rtCdkDPbZEJqyNyjInIi6IBehrzmm
tZwORR+XO8xNnX3R51umvGtTC2zX//6QmUn6x9SCtlRZleQld2kKfQ+ZlW1r4T3tot2GRevq50Su
gSHUDHa/IrzKQSaWUbWupH581m3dfJRg4zaY1aujWIbF29J1hG2Lz9mhT2k1FKKuwJ2V7JRhXvK+
Mo+3v9/qpPljlAUZW298iQpraN2CpmgXhwr/aFMd+gKJK7uLKoSUxHzdxnpY+VRY/qiYmGqqha/w
4tEwkHdINBqta8FDPJrF2Dy2ce8Bb6Pt7/bzrbxFtKCoaiRyJWj1CwB6C2wJPUjUuhjVCfpnG2mf
kEpSPP/bcQSzQdVxv9FA0S43myBjO0fEwuyLav0xnwRS0WnwN+bENVeXUQgjdcOiR/KKOAusEV24
yczzwC2e7LwUnz1nUIa7KYyESx7QExvW7PP3f7uJ4keFpSR7lwVAfjnXBVYnFjyi2iVEaF8Ck2uG
EiXxccikD1J5Zv3HMof+5gmxAb79bdSxGNvCNMGRMMfxW7Xmb/vniqbqQiNYOLlNp0jNjRH6gl4y
FIcLcJGJ3O0sdIdu1RKPXagKyJJrimbetS3dCadYdUruVR49xdTo4baYiTWme1oiPPOS0U6LiCCF
A0ql1Xb8u9QyqcIXyLt3CS356RE7KBSyKcwTlILJZHyyqkkvNrbP6+kJ5ZqDwUAxY+Bds3Af1Jwk
D8NQjG5gx/IToCh0DFOgPt+enNfrbR5lni/s0JgjLdZbFSuxQU1jpFQFZiBQ+obmwkC4fTHV59tD
rT6QIx3bMUAogmV6+81UWlUn27cYCr/sY2yQmZ2lgxureu2BMLnAQU6XhiTR/nYUAFJOVTkGJoOI
ifZjbYI+mLjU0bOw5Ta4sgDIbKrkVrn1WFTl3g6Ftjmjb9EeXJ8LUr5L0h4+VNvPSCMAhiJ4B2Y1
eO2dFtmtSJQx2NhY5r+/WAQ2w2uGRcsqdYHFBkY2NUpboxxc0iUKKcSUem3eI9Mj43Bflmp0kHq+
ZUK+8n5tMoAmTmVsMzg3v33owivCyGqq0Y2UEEsP2SdHq2r7ow725u8/JUPNPgkGDh4YSb4dypcR
EPmYuRkZw1dDDC3dXdR6pW6kGyOtvsk/RlpMmqZUQMi06eg2BKEf0G7Jx8zJR1pjROeWUE6oydry
dHs9rA7qUE3UMdJRiTjePh79cFygbRo6asQb31kx/o+04PJiZ0J7SLVWvI5UXr/fHnTt8xmceQYv
1bDVJS+ctjWfok7cuz49LndlSo+VYtDxQIq62nipa0PZUhho8RxNQCR8+3ywp7mi9sXg9gZQ8N4o
aT4Ku3/boXc2TqKVN4l4QjUpe3AW4EH1dqRyNPKs02TvRnXXPEER1U8j5iGfKe2W72zPR74Yqj9u
v8jVMbEKoueMMxBl5tsxw5GMojaXRztkwSlV3zq5T0DMH8IBcBKMABX8z4ia3LjcHvj6oNc1jfMA
P1pVzgYfbwdGC5fFcJFKDj0zoH2aYnuCB8bPPG3zf3UgJf7Gd7zetxnQUE3OWYw+5NI0q2Lh9YGo
S1j2Ss2dEZZcGof1xjdcH4WQluBZsHcvZotWZ9Adh6Z003xAPuIg2392Iik2HuZ6UvIweNHaHK3i
+rNppE6Nzmsqt+rhmaHeqaezJJ/YHwLoxb9uf6qVweR8euPKBdLXtBefiurWaJVh0LgAd5T7BvvB
UzB46eOoFluGS/MUf3sW6CA4iYakNpsqLJ25nN40KSh4tVsUddn8hNfMLUq0Y/IIoBDVdEfxsbuj
ycd7wsEo4aarcdTfftyVTwgEieXH2Y4Z3PJaAgFy8mJSqq7pBe07tWmRu9Bv9HJ7lLWXSrTicJvD
P8hcnnp2OOXYS+WtG6QiOHlT+krnbnq0DNTGt0daWWnz2sbs2+LyKpbPQ3GhD7TBqlwZTeq5HWw/
IocNDJqac9eeQa42f285zZ0QI1+VKxBH3/JMKHLMFHTQBK5aKcMTpwFUITk594LG3NPtp/sdQC6m
DAc45w5LetavzjvcHzE0nX4BOhigSAa9n+ndbFhXUTGnPWdHV4VxV5tV/i+tsf0rZgTiyD6ofhJg
vjf2s5XvyYQRAgsSnbhteSKhbB5EKWbdApreT7BrKVPaYa1cxhR5/e1nXvmijg5wmO0MVySOwbeP
bFlpItswbN0Qdde90hfmZ69sUxr+ahJFYCDxiDn87ZAGAnK2TgOBCkZCiz0ApU6WJWFUu1hMQHIw
5ZHaa31QwZ7vs56O9dvDXa9BhsOEEXMVlTKitYhkpp50V9DYlRtoQesCvMjPCs+6Mcr1N2MUwt7Z
sEwlV7d4jwm6YsPrvcoNG2d6BLdjnxPfQVw9o15uP9ByKL6UaklydZw8EtesxbmglAbk/lahgF51
5V2d6zVKVSs/+Wb4twHL76FY7LoNc9C5smykAIOKrEpUFyeR7ELQ8pXGwX7uyvI33t/yKy1Hmufp
H0tPA+AQx02OQUVQ9Ke+9eTBUMB33H51yzNhHoUWGpVrusata3k/6aJR46RoNVcjGoG4asoXXXcs
l5jdOnaNFh2hQjoPeKbUxwHG4cZiW3lInLp01rZGnMJV7O1Dxlgl410EMlIgurjLFLu9hHOzwe2H
XC5pHpJwyELwQqOjTSLn7SjAvKQRsrO4WWzSm57ShxqC8cRHJkTVjR3MXzr7zOP9T4wimJO04bwd
r50UoiFPUV0Kg2q3T6c4+lpVFjy628+1Mu95c8RBNioZ9eok6FD7jEomBd0reLjSNR1NMJYaErn0
2MA32Bhu5WOhPOUFkg5zaAdbHAZmXqIbp/+Aa7NJE1IZRe/4uJZ7+6H0+e38eebw9tjouXYI1cII
b7lxiEZGXGZR4bHia+clzLOABIeR15/KQkEDZuPuFpJT8YNTZtQj7helEBy3E5RM9Kud2Ct+qAE8
sVsrPPmOWl2Y21q9r2wHhXM5BSMuCGyrtKVTz3vOq6xRDgB15NOEVofUTaLoxkn2cej8A5h5hIZS
iA79Nf0EgqIYRid3g6fG7R6CTBbscelR0Y6j+Bw3zt+1D2zj1Kap1DwsEhZvJ9LgC7gzUEvdQLUj
d6LfcBcpSU4ygWaz2699ZY2QNuW1Y+W+kkqKIkAW8OQnsFlB98XCwcalHa0/tEZb/DuM3Ybb8nzG
LD6yTulAZ6HM+ZHlhcGu+jabVIbDpg+u0OSnvzCatD/7OFXsgd+K97A9cH5O8Su5/aC/g7+roU2u
KtxYSIMuT9s08aO6LJFbkdv1zfsiM8Kv6CGcD51im7PXqg3TLmj991OrlF9F2pYndP3yU+nl4ksP
CeF9R8rwePtXrXzp3/lfFOq8lKt0fTpomh/GBjaoNGhf/Kqp7+B+5J9R0EUbL2B9KEpbVF/lnNd7
O6kcYwJloEi+dKPCjMwr1DpmmD3kCgKT/+Cp5iy9IAnE/r44mNNOlPiqc1oCMqF3CUh2c0iUIPhA
x3nzdHuslQmsz/cnSYrbwGh68VjlSAgS1fbkog+Y4hef2O7zgJjgoU2AAv0QYlQ2Dq/VEelknDNP
Ov9ajBgoaehrcTa5Wl9Y9NiDlET1htNL65OHTfwtZ+plOoGNkXNSN6kSELVd3d/qTimsMm5GNw58
cRgEXY9dgZIKeUaKUtT/oTq6/MvI+/eYzEk2YiIeyo+LyRKg40x9kw04s/IPiEPo50QCfM77JPx/
DjUfP38EPE1O/drv7NGdhB2Fxwzzgec0Rhu0UxJVjBtTc/VlmljLWlLH03AZE4AKlnaADMR16l67
7wH8n1sjSX7N4vmLPxXFC1zcYmOOri09QReXQQ2bstLyaJtFeUXfkq00aTp6HAAMnpuiCsEh0cN9
ezmsbbCk7W0GM2xpLVd5VFf0eWfOQJu+oEjh5+WFNkWNdskY8ldP9IMtFi6lCHA3sjRbI8/L5s/v
CPw0UsaMh0SZuC9TC/WTMwIVHTLnYgxa+7MLajQFlcyzjaG1tbHnGi6LDWtbe3mslGbRUYCP+apd
VeWc5I3XoWgcw+4AJjiy91iNBMMh41rU7yUSY3ekrzUCwe85d3C0bG2n0gAQ7O3M8EFc0x0NXW0c
PHtXmWWNWdEkevqie7g/x9sfbG1ukAUi+KEuYVxF4mmQetoI7swtEzs59Y5iHUAHJESPqr0x99c2
LgIKVRDHsW8t70tqB+LZ6KfJ7apyPPl5UF+wy8kPqj9O74IgH8+3H21trYEKpAxIkG+S6n07I5AD
674P/NXtHM8RJ6PV2we0LZ7/1Om5sN3Um6kSWlw3H24P/LtetDzrUYzQfsBRT6S8GFn6nHMqgAs3
VwZRwJYIjdfKwQXGbazSrs4GOgj7hFNXHB77Kg6gG5S0v6CzHMyvPdiE7D1dJ7EALR/SzuTlRm8f
ijEEFW+DF4hPNb3f6iUvu+hzCgltZuV4RUsDR1D5d2jwp89R2alolEZTIiFFvWZ8a3zasff0JDU/
pmaa4EXYSIQOdM+Un8Y+slA02+WAKr+FeHcPNUfHN+j2i1mZAWRrYYQ5nCZE2YttfYiyWtKzOxDK
tzPGrNAS5T6Kg/4bctsoOdVtG5anvx9Ts0iRkecn5b+Muwo8JYKuUcjA5/TWH8oiG5l27AxHBK+e
RrNqR9LjPxmTCrRhOjop3UUAUvlkh4eKMUfD8vgIGoLmhr3hZCrD8LFTnY0JN59Ri/mG4IKjUtVJ
v1PXeDvTARTqnQeE3vVTvBt2XoONzd4E3L0lnFlZUga5aZMrkpTEBYsP6ECIpfEsHVwD2kMAYULV
FNg+KW6lsFpjMP/BNL2L6jF6vf1GV7YpwwCxTPzMvygKv33CqY9qqZrU9gSYcewhZDg6Ryx79O7Y
CVNslC/X5ilzVDMNDdwN+bi3oxnpALOWRiq3bKYWtlEDCNQIFTEcrGaCVyIBmG/swytHCCUMkynK
5ZUkz2LK2HngN3pQTiiSoGo+NPHcHiyDWCJ5TF+lojxYmaUP+8xuvI0ze54dy9lDuXQO/zUTT+DF
0NDQMrXmeuqyp5QXNv/kmDYI9CrbiFwcZY2LxLbqkFWRMu2Krqw23vbat5UOl2uMCnRyd4vZSwo4
JTjX2BWa7NnGSsjF8OD7hAvL+fYk0tZGsmCIz7kfh/hr/v9/xAixBlUr80u+K2GSeB9EJklVGg+U
7AClh4rIzpnS4kG3WnqD8XzJvpV1mV0QadkvaprpqBDpbPzOKijlXYhupXFBK5NHuv07V5YzxxWu
IYYgiiI99vZnolFpLCcdJtcI6N0UbQMJvKYLeWOUebEuvjv9MnTXk1cky72MWhSh4SAIFtLVOPWT
s9elbXGP7Nq/a/EHolG56yudvhoturcw4oT25GfTP+Rxc9xJh5jWFgT02Vm1QkT/Fg3FP2sVZTck
ZaFjcjIJq9lDFIPmB6+HFhOumFh9eelIu0fkOJH1XSo1UFuQ0Kq4536YjBe7LjFdloYV94BMUwtK
cNGMfKQwLgDwN2zW77pxjL4PRlA8G6Hv/xKFTJuD12s+3bseBmx7zEoxqoGUX93pUOn8Q6rIMcMh
pxd3ulqn2T+33+SVnJDriiR7r803QWqRy0tgAjAWWIJvco1uQ/GDqKDo/22B/Xyhvzqon1SjNrjz
hp3s78t2gBia8WGCPYm08ZeFSDzdOIBWJjoZfZYS+TmC0mU1wdYAXCalZrh6jup955vaZ275xhPe
g8PH2w+/sldyJ6TeZXMf5dHnje2PNaU6VdbnhYm3psLeAsqtKUHpRBYew35D3+gHygzB319oSKOQ
g0RGw5DLzdKfQhGC/tehQaRSXggbnPDUCzxovo6GZm1V2+b1tlgoNqogE4DefNNfhhBBPVJcnDTd
TXV6uHW6Fs6VxAIA8nr6Bfl2f0rV4vn2a105D5hPJI+lQS1DW4qFuDpaXZMFBlVtC/0poCOBtbid
9k9V6RA9lx1pKn+K72mB9rcEzysbEIb0iB2R7rAlO4tv2qcTPff4LaJKhdBNqxP4LJDqf7/NcZCj
DKRSSiPJUinXh3inxGMm3bg1e7wpLWy2A23L735lKdizImiWbFLCX2bFo8Z0PIOAzB3A3x8cWF5Y
rTXKUc+pHN7+Zld1S/YB7oAmqCrH0Xh783v9Yy2gw6dzF4tmt+osustlar4z7CY8hoo5XazRGskU
p81Xo+30Q6DY0WHC92Tjra6sx1lxwpcjccsvWfwGSQ8CTKnIck3ajr4kkdkANde8U2735hd8wv2t
wvDaUyMqNua8nkAca8+/6I+ntutEFjT7yDnazTC0N2mXmTJaNB2zOFBLwrdvxB4n7gcorH7YY844
WRsb3upT20T5hIj8mOVyiUd1HIJEtUBzOsYppit3j1sOvCokBYdct6KtK//KEnFUktaCPX/Wby80
kDS+JzLyWsul5ymyAYQ4MaRaIzs0NtYmVmHMttd2+AHhA+AoW62xtSffP5pRtetI+R7gz9vnEAbN
y+1JuPbDyHsa+EgJKDHqInjQchD0vaqYrF3b+GAR4u7MtvM3nn9lS+RN/98oix3CBJCEGXqI3UUM
6pVj7xu+9OLL0BuvHQDgu7pv9I0w9XehZ7ENc9BQsaaySyONs5jZoOkJ2W1O2aJKW2VXWEpbnfJs
KLBDwRF412DjQp9OAjTgfQbPgl6lAsDQg4hgCr+L1ab7B1jreMHlxuv+CRPFwO9BZAB4RkgpQEJQ
aoFYpF3X31d9H3/wZI+bUSw6uSc/OnfLK8nwQg1HwQHR92sTdz6ztg4hipVzEDcw2HSsf+k4BOOP
ZUwVad4BZxLT+2B7A7qkXJ/zij5SfP9Q97AdgOyaxlYJd3VB6qT66EelwUE1xNsFaQHHgiNdS1Jh
+eicoojg7VyVlhpctBjP111dGY6y08bQumiyHQEwCNSvNGQFnjzfno4r2+9c2mE20kKCGHuxTpyw
1WbXF+lOVBqOkfSxR4sE5l5Oqm7sAStHJkORGZ+l5nPF8O1jx2ZMm5EtOLX8MPgZ0+MEt7jAn9Cv
xgca34ZLC4fgjpK+uRVK85eXM3NWNZA+Y1Og+LoYOQX9GY2TdOsJ+Ftmim5vDOFWrWztVVID5ZZI
lIXt12L+g18c49C2TLefBswSfS1lZ4v0L4BqP//9R2Nno6XBRi5FBPn2eXDLwCNGTzmZHfye4zjM
X5Hc6g9hg5zi9lBrGwm5Ygyl52CVQuDboZQMwmBRMD/SwdLvfFMpP8k0Fe9CLt3vxABu3ZLVRmy1
9iIdblfkZ1gcbIFvx/QjoGsRbqSupfutdVQIwtJ9aHbFEb5KtHE5WB+MewFqbIJWsViMRuWUKfY9
phviZs7OkM/8ci26gHgyNhbA9VBcW1UCRhryCI/1xTQcw9CMjY5N2RHJdF9WI7hqz5w+FlOwlcud
X9HbGT/fkHVMKUjoEmoshoL3ELOpCtM16bOnO5pDPgV6eLo9OeT1ktbmbQyN7iw8u0reOV3gBaKN
dLf3zdI5D1QtxLPZ5n1wj/FzlmDL57T387z6mWFTAb2YYxVYWB1/wsJQ/eQY6Ar3VRqVYKu0SFA2
B9dmgX3FSw2vhbrRqkPkNfbLYEl6z7VAZL8mehs+dgX6/JOXS4MM5eB5P2RCL+NOMQP/M51iefrO
hoZm76KW3OOOJgtF29udJ38kbWzq5xBI4A/LhLUAJVsx/8WpV/9RYdz3Hl9V+3sDXTffc4XtRvrS
RYHxYWnV58ApWusTvWakuOJpKrsP9ZBE2X2MQ8PzlJl9fPK6YvqJg2KVXrwceP9h7JEEgdMsxaee
7ng0SCUq3z3Krkw7kZPD+cVIsl7f+WACfiSxF3THfIwaSCEEzA9xoUhM9NKyUe/wYYQJqKmpumut
GaeeSL2VG8f4ymWZwjtHuDVfGMlwLBZE2Kgqrgmx7hIF49AI5srxv6tlwGmIQbVmPHSF3qOjiCMM
LQPpJPA4hdU/cWRpXya7cKqNiOl3SLyYzAhnuEZqTGbNWl4nu6broUWqFCbS4KONGzOYjwggGTzr
oXqwR6s54u8M+iKidJUrhnMIjCACOaTr1JgU4EFklT/dnvra/BqWP4pEOZ1Z3CUowC724CnNwUom
uXCNZGxjsCG2kr0LM3gczDbH/2JNaFguQxZCZKkBn0f71FEn5Y7enCa5S4t0iE5GmOJRufHD5h15
+cMoKhPoI/ImVbn4YZS/0JmOObiqIM87qGReER2TsS+dh9FR29dJceJx19Wxne/BOar4AVDIwmvF
wEfsRaTNoF4UWE/6QccptwAL0TSvlOfH90WodT9v/9qVfUqg67FnVTXRx/I2ZGLuiSVqpVMsT9WP
MY6lw37UATluvBXn+qWQgEdZjPSX0eTiGOtaGrHsQNVdtc+cf5LOx8ABEed7nVAVtg12NSmI5x4A
0VAnQI9KrBS0DWHA9VHK6YLqH/gI6UO0gvzGP+5hCr3fYIJK9mT+4yOf1IYWmwpwIxDjfdC2o3NJ
kEVuXAXWXjEHAVUdxPEa+ue3w4YFFKe6mUh+TZ3AgjeN7rg4iI1FunK2CUNHDoDBlk4de/GCvYRO
fnpSDJcqADbxUFOcH61T+M8GCuno9NezhosGoSQJaXrPllsUUX03ZECx3bxITXfEEOR5aiJ/I++9
8uK4PFrkeKm9InZYPFLZ21kEQVd3CSv9O08FcUMzV/l4+1nmv7JYrig3UOsJh1QvN4K3nyebGsvT
+7J3s9DznF9OL2R8oK/AgH5ZswAfMmrWG2OuzESDXgYajQkOruvh2SQH28pp/9JKvf7Wq7M6BdzI
zgKzcyhgB74bc5z8bj+oPj/J4kkxKjBJftB/QsJuXqN/zP9ax7Y6HPTO7WIsTR5SUaKVA81P7QQ5
U/XE68HJCqvRZgbI+tS4IX6ZR9+sg2KGxNOb0xcBziFhmkbawYeo6L8f6C7+3IcTda5ZqPFgJWWG
b0EcFNqnwCfk2SHGnz2XYzbcVx1zlfifgqPqVWkCLb/EbBg1Qi4RWqc+iQHFpkTX/ofE7lK5C/Lt
5sy1d8+cQpdJ+kfly799C1bg6JZRNo0bRfr40cPQBaMQwILIWRpxGshfY42ilf2H229/ZZrNpTnU
+tTn6Lud1+8fLz/ISgBuBvp1jSaqp8SHfg4XyNrT8mo/s1k1GxvuvKssPzY5SmqRXHDnJtG345EC
awmgEZJjq2o+95lW/wDcFeyhJgAerZrpB0Kbcg/9KduYZyvLlrsle5DJ1YE3vZhmZiHqwquogbZG
DQYNyNjZ9M3hfPt9aisvlBFYRfPuADNsEWGXkx31ZSHpUQtbkCWN6an1RUaacGXRS58Jm8fTDrMi
RTkkYIime7NmTnxsMSGNdzgqe83Pyscg4MRG1wE3E5VA95Mr/WeBHbWx8XtXph27JXW1uXfpuqEI
exG8i6uIIh64B8rDsngakwT4ftfocbsLKy9x86FJnMPt97Q2Lls0egIkz0IsRSVFpAOOAfLvKrlV
XJK2CZ+NKscTuIu19xyTNUDWKny5PejKt/mdGyfzN7dHLuv7XTdAVJ/7B3V7KiAkqrg72Z19HNr8
xcNjyr093MqMw+eP4iznq0pVerGkqyxWjQ7rSreuW9AfVudgw2AUyZY8Yy00pwY7R5s0GThsFG8X
1WSWlAMxsXRNtNDToff18DUjwzSjfbMRW+SgMlwNfm+HVCMOP6rw1sW5M0oT43NhjK+3n3vl21qE
NDqfieAN8eHbnzN4mQJPVq3dEItN7LyT0HoumMfnphX5fQxmTBy1JMj/PtEyR4osC33+tlf1nimO
1ZCSBB2FHSBwz8M9MYn9+tIRFhxvP+JK3Ah6mfwHd1sSLcurx+iM3FXDonbzKdD2pi+1XVmpzl6N
wuY06IV31jy1OYWspVOAmd6n28OvpAo1JhXVJPZSchRLQUc0oW0PRdG4oDMm7yCsFiRRhk3BUwis
mi51CxAWSiVm+1EPE4Msa6T5X9QA8u/Gjr4S4VnEkESw9AuiRljsqwO3bFCPdO4McTseJBoduTOU
oa0OdZdXWzX2lSXMDk4HA+sKKdrymOS+i3Srqent6nMUe03QXrhmtTsHD50DiPxs49q79nQWGyTJ
DL42kfLbuRzgzFboTtS4gJpp2i4rHS+hIRv9f/DkqMX729915XSkKMv1jIOKqbUcjYJ+AUWxaugm
a5t9q2hA+U0td9tIU07WACF40CzzuYQGtbEfm4IHeXswk26Zw2Yec67RLj4j8pbIyxMaiOjwi1mq
HaE6Rg9tOu1IY6iUwGgdeZwSu//oRAFGirlhj1+Afyv9AQ2fR5bdtj159KfJtiFBFyqWUbbXA9Dr
mxqTh6kcwt2Ih4J2gAZVVMe6T4DX1T5imbMd58NMUZ8ggvq6p/1KHbxnYDr6o7WzvML6qBW1kuwm
WGaPXquZv2JLU4KTOVA1cHVyJp9y34ME3FVZi9Cjbj86PQCKk0OjBhjAxlR0Pt6IOWVn9U4H9U/G
iHkxIzuYdCVC1wm8/lceALhzadprrD2+L2Z2qGBNentNhjjF7cwU6PLeLwNpbkyz6w/PUkbLSbpM
4062VLjIaKTRDxSbCzu7MD7OIAbnF/ZabXCGj46aJEgrek0i9ltvR8gmtqRv6z+AuIi0hapdSfxK
P8DSzVI4j6XRRB+mGm0NlOK6fPCJ5s7UjKJHxB31+5GO0q+3Z/31miZemksexB9sasuaXFhTa5ti
fYK5zJmgWnBGVYzkdj0QldPYExbdHu96TRNwEATyqrnuQJt5u6aT2ApK3H7oMzDq7BhCMD+alfpv
07X9/vZI1yfh25HmRfdHdD0IkYW4VqhugxH6sRmcFgOmDgg+Z+JJBFgAmcNYnm8Peh12MCir2NaI
50lFLSLQJhrpRw94POGRRO1D3b7rhrjaCG4oEV/vGETRv3PW1G+vNv4sHfuG/MlcNY+y/kXvwN1+
c8o81l8Li6aKe9UIRH+m2wwz9Sas4It7cK7BxCcwFo9GLZzSJVSJSUkhXot2hRyb6YAZr8DyN08n
c6drTVHuEozBZoBeUUT3kZOQFPdlXLTwd9DWHtho2tKtCyPpnogtJgH/3+5+FoZHZ2wQlg3s6cCb
FPD/GvaYZTxY3aEMavZWrdYayN+Jh8ewj5tdRxfNqLdPSmARhSLqDoZPSIKUzzKMYGP6id/692Zn
YyqHybz/y5NWbB2MAlrtoWxDKo+GDOrd1EMe3E+YX0dn8v7FIxXtMDnO2aUJbEso3xvUSgKwI032
IydIPBmmpz3biN+fKn78vegdnEv9wFdxq8QkrD5ME6kIeNxRVL6jodkk8Qzz/UVrNDveB3iQDTxe
Ix77Rpuir/WEPd2OzHhDpt0jFuB4TKvimx21dvW9SXKSoiC/nODehBw4Pk6qEr004xh4h7Ks+/wE
8tQ5dyLTmx+Y4oQfAYem8VlK6NAXG+Ou/EnNWTI/MnICFc+rFD62jLJGydVM4iMsf1hedd9GybEY
ijZ/ikpa0/bqYNrhq6hJj97VdsXRovBi9L2WVgKqoZl1zgXwvxe6LF7oIRN2G3SRFw3w+bjSxjss
Ym17nwW04L1PGmRZ6KIzTCRsPD+8f2QRybumEfh4kRwnva+T7v2qmFXdkRLX4uFTMhXCOdh0v+jv
vTAyiiNdD2m8t+A32y+9j4Dw3VSiInyRMLjzVz+OFW0nrKq56BX8NdL9qjXsjAhK6Dul8fx+Nwwt
0dVEydq4r6bQiC5+mlfcp2qU5DugwIqGE/YoQzy3p7I+AUzk1EvsihqAGpl68aWrQ6v/UptKLXZJ
KcSrX+pBfZ+HGd4ffh0ANBrYf9XLiFvogJvIHM45jZ6/N03JNknzpaWesKRQATpKAL1Disj3wIfI
qkNDJj4EQCs1Izo2FT7pqPGm5E7N8T7eT4UpvmGt50HVxUAPtWzSjM/YaOGtZ/uYUjlgm3X+Uw4P
eRqPJWjNLGj3MQKL755XSXJDcRoV95ntDD+d2go5o/qCz06iasASPbBMxbUaWhV2CR6tIS6jxDjH
BF8IueMGgR0fR7NI9nVnNxqG2rb+vTLRQRyp/FDhxz8U5lIaNHV68EWlhodsUML0oqWtliJX88D1
h4UTveSYF99L/Nwoitte8qyajTSPdoRW/Y6+nm68KxwtrE/WZHkue3Dcv+cmET7gNaLm56SXTbXH
tpuFZQUjxcUhGFP/nao1vX5JErX/mEBe+kHzO666RgKAdD+Zsg0Ofd/5mOcUSgT1UVZtvPdqIKFn
/Aamh7Gyy3veGi+dCjalrJISVLobbTXTjlPkYPKIGEW2L4PaVNZP2j1aLGjrFrsvzgUPs+pKcPaO
Zjab5iEJoY2LI+tnhruH9mMQavcyhE32pCVC+2zSJuOfwyAJ3X6oU+0w5liboVssq+rMn9Ddzubm
tcsrk5INoKCt4HWlHkOucq5gzvdr5yr9aseFGUZJaLteE/ol0Vxgn4xUGK8GALmPsTHq3wrTTB6q
Qq8ewtC3T7UvZL+zKjP45nfZ4B1xBIVRj82AtnEnXYkxQAYBGKDpX1yX+hUZCntoFVrVPa/cM+2L
0+A4w32mVuO92mXm35/8AABZeGS/0UiL+ff8cfI3PoZ2TcG7iLgXPlf4aAw7TrHk4jGXg10WSufT
mHvty1+f/ehHNS6kJrnEq7I8HkMgcuPRch2gFAcuqd07j7rd6fYo17dfXiHJO3Tv5Lm0ZemgRZzc
OJ5muUqiO8mOS6GHnXTU648ZPvMvVRlk94ZZdO/wFOw/TNVU/rj9A1YiOABXkoSHoDdEX6bgYfhF
oql4u5jHNIdaR4dY+EhkB9yxLreHWps4OhpEQuP5frsUHai0pKpDK3hWkmM7D8NurmQcCmDmnUeN
Fqiti9h1VDUn4CXJQwAEV9GbiOoa2wLdcjURvBq+LO+mxJEfEm9SN55sJU50WKqUclGnkJ2arwR/
TFFK5CJmO0F75wdcjpJeezS7fvxw+/1dh8DgIqhf4NVJWxVkmLejeKMUZacNtmvWinofRb6Cz2hg
8RKb4kJFIN/3gtlze9Dr+UG7+KyRnxsj5taMt4PKCePzuCOhJ3BNAsiIqQMFZBNReqcd/5OhqNky
Q6jhLdcCph2lp/YVaa4Rt3pYkPouMMzxnP43Z2fWI6ex9vFPhMS+3EIv0z3jsT0ex8sNsh2bfYcq
4NO/P3zxKkOjQXNyFJ0oiVINVD31LP8lDeOdY3f7wWg5AVViJsrZvgHeYuqVxCR27qWJAdgvgPR3
ZL3NTg/idsOzCqMA5GkA69Flefnu5hxwTSpN50IkD9UjoM0o943IcrCDUjBcR8wSte63v0QPBD7d
UrrR3CIv11TTjtOAhRuCpvqSU3EKtICLWAnsvpE7tfZt9AK2bKMvijwQspHrkWTXdXGPi451GRbL
Ah85mCi+kxi0A32VwJkP42i4+IuT2eGuCwrwwMRvbHfO+d+Gyqrh8hchw33JPmXc9vKZC8epEPNy
7Yts3EgJsHKyHpnTWmbAbMJ7hpCQ/oESaOHOCHK89hfSRht0rSxtnD6AKvqME5z6hAasUp3tUEjt
IOoozU7CHTB5wNC5dQ+RZ9ftB1n0+kBBMUXlp0iBwvFummfkWeAXLuZbdFRxO0AVRwbAE9yLmNuJ
EVCaGb8Aswz6TvS+3cf0OVDbIuR4MFjWsLumEvOEDpZz6ZsyvYtx87yf1XLYecG3nxnlEeh19FUg
Ld68X89LRO0pBNIK/eenYWqzb9hyVrVv6L1mYKfpxNeywBPB19umOuMT13x5fVf/lfN6+YkN8CkE
cybgNBTWkAu1S9I2RNXvYkin1A/gTuzyk8zqdrh3S1qkAdBqrwhySqRngZ1ph22Uij00zP2k/xaj
KSsPvYIl1R2ENvzCVPRbm/smlY5xnBSJSZGGn+QeLfr28/BNGDzTh1zmwOvzkc+OUrNpTJoW2nxM
Uq3ASQwDjddfzkaIXnYzok/0vTj2y6/4z+0jcfz02sSzLuXiuNxnDAn8OmGHz02u7+kWLWdp9SEM
NPqImrSNF1rBy8VS/Ff6SIUYoVATB4M3Tl/FLJ0Us5V4+mCSpDbBEDvqQ2L0u7IWG+/T4AkZzKh0
S3ilLxc3VBEZmQ3OvnFo20WTnQX9ZO1dDhvkZbCdSKbBl0XwAXT7y2XQROmcthncC2q1/Tv4eDze
hGH6x05X0KSjLpkUGmtqrzdU6RwK2C8ZVUFWKoaE6K9GGub29vwDEhfANjqvEaekSrXKR2ChL/DR
mUvsQ+jp50c3S9tr3QPtDjBNTd41zNIBImdD+80WZBx4S8XuIA4Ot796hIzn/XK1HrUtvHGNR6+g
yqf805UqQL8HJ25jLlG6xTTCe3OsWaTwl4YmAHRaYusoK4qQv5m6F3fo8iPm1cadAQzn7fcX4o/M
QLhY6J7qqySn8tTQjkaqiwRefjD2TobTQImvUjPt3V5buwlGE6Ji6l99j1XzUug5tyiuluSHnXqg
B24dYpL1ne7e1un87yqrB6KhlzammfHa9GQGtVMXp2gMxXOKodDOUhsJIlkoshoLDJvMY/WFQpnk
dRbF7mVQNYn18oTBJLEbl0t6Qw9ew7AeqryzkyFuZDkwmDiOC8Td1dckpnDusR/TaF6aMSY0Vj7L
kyrximSgMB5bnJQ+vB7utj4bYx0HGzH21w0ssFDbUZhSOpeMd/k4464dAD5zd1KbrXe5jOCIrKRu
7OOXMcDLQQwlAkE2OpDetwqDbw/LTvoqeJ5d604qFwykxJ6u+MZmgWJnLlQ7ktKbC8OlxZe3ZBKX
fMTqI6mV6ILJG15xXuzuZNsbn43ozSCOIhf62bqaILqD0ytVD7WpuKTmzCz9l2Io4yNTnvwdlMpi
B5y3MWkFJIcEMLh9bg6Gvi9f6Yi5Q4QPYXih+xu9Q1/L+RegpPGF/pT3PIJ/PJRZT0CcM++Q6YX9
sUmrcNzJ/G9zGcA/SHKj9GEDmljfXySzFYpwVXStbFrreL6n8n5OpxGdEjQK/olJqDw8q+IsDjy9
jEjStbJOdoLcxrtf1G/wkSJ7Q+1y9SacuIBKDQj70mvqPPmeqhQTKFBl+lPOISE1tuNqJ3pv3Nu0
bHR0vwAUIPu12s+mhYBoPHoKHjpzchnBb3yo8MoLRDK1d0ncjH7pxbMvqCjObz6v8NoXVCb0F+Pm
s8uosGpvpnlpOb3zQdr4qHmll++c17/BbZWYINSGYBLV6pIlri7tFCJpNHuNguPBqGo4raNIJTTc
Pv1MgjHwgXOrv1XFyT6k8KIxtfKm5L2K2egPXZut+bmIszT0bZLDmKrJmsfHKimqwgdijrRsrTW2
FniK6HFmiZREO/W95oT4NaUq/kFD5NHoxFx+PgrIrA8d3Er0SoZckxCccvzBYntyMVOfEpk9iJw5
gy/ArVt3dRRpzzAZPHmnga5mthEJ46mTXfgFnZ7kqW/LXD9kWHN3R0YpcX+e4MF+nNG/wmBJLg7g
PbU7SPWpMbGdzRaHYZGY4yc7g78fZEjwjdimD9p7HCds7MqsIn8SZVzYB1xTy2dBtobDo1uTafSh
gmOVlQArDdqxaIFjNr3THQrh1UXQY0Nn+32k4TZnMR964poRoPuRXBn8eBgbZjnVWH60qhjHJrwY
MA93y3zUP5QpkkNAxg0MU9PMna4lxeifwur1P0MEwLueeMdHGQ3Fd0QpM88faWd3gcrg+idcY+O5
LZLiJyPN8NvQRu0vN8d74ZoO6fwZbhWmeC6P2iK9MbgPUGkhcqWOkp+wC6PmC+kPYYuJqFQOtS11
zc+F4tjxzt27EbmX7BsAFoPnhQb+MrhNg9sZ2jAo8M2TL9Oo20wHWs09mmaZ7FyAW0uhI41IBnk4
WdIqo2gwOOZnkKioZTl+RH6l+lDisnVN8HfduSQ27toF0qjT/IEccHPXMuBLQ0zk3EvPxOQuw+Tz
cUoxzHo9QmyEQ3dhQ1gLyo9KdvXubIylMK533AuOJcpXPmBzHyeemsBUMVxKpsqtxOH1JbceDBwK
yB9QVSrJy+pzpV2UMuCjQJ+Q3VAcId7lOtzV11fZ+lLkfrw32oNLV+vlKm4stSYBL36RnTYfMlGM
B3OQv4CTZTvbb/N5iLBw1hdOrrFce/+pAU1byW075nkc7Kjv8J/E4LQO9+bh28/z/6uYq+dRIIKW
eQkQjWZnHmSoX5wZHCVBDwf27vVXt/VA3Fe0/RexG2QOXj4Q/vZuhpkffSwNl/qOdte/neKkP9+8
CvfvYoe3kNNu+if4H7u50sbeJepEcTSGajppVVW+/RTBIVS5lMDUkVKuXluK/EOByZ2HK0DialRo
MvTucJWW/c5L2/g+VEw0mRbJ0kWO4uVL69U5LIquZWZRD8NzJlOAArqBehpT9CbaSWK2FjPZaeCr
wHTd8BH0UNB+6SlsIGOEB1j2oHA7Mfq4iu15wm0kLx5QYPzRGFE4VLovnyuySzIXnVlMTvtDCfD3
ZD4eZm5q+FOl1D2AAOH+LGPc8DTq7o+vb5KN8IRCMp+OEofUaR0rYgMFq2Km7455deErk4IjqIxr
E5ZtPT2jaxLtfMatxwWNCA2XkRD/W+39OafXmgLOuCAIkf0C94vhrejC+cC4L39UcjCYMDLUx060
6OO9/rBbXxWaBANShKbo+K/XRp0sGZbqCnjvfO1tYZHqWK3zDviHqe/Ex41DDr3LwOuEigBNrdVi
HQEknJ3KAZUX2cfW8IpHt9DznVVuHwlVCqYmDDCWHun6dQpjwFyx68KLB9zhDmRD5w9dXL0fnV3/
jw3OGorG6I9ZsHQ8GuOrJwJgqjGljsNL2dDoOVClT/FhaRsltDEM9zMlRSsDjGNteej6ohuDqsD1
3Ddrs8QW1zTJD4/O2Nl7MNvbPbX8MJrEcDHgrK1FQFQUhuyuTJb8ZI6iE33P7CcCo+YJB2KtRmav
681An6I28fMKW9Tj69tqc/kFSMVkgmC7PkOjW2G4oWrhJRkGqwgwzJ4E8kagP30l6qp7IVXjC7jI
PDn2EmWzN2cYpkqaR2MEzW7C1SqAVC2mmHhthAiDw/oxFc87lGotjmXoGU9FlO2N6jZqXS4U6moX
9Rjq3XW51bZNw2S1Ci+qgX+6MHsYpagd2OdpwOt00Hr1aGkpLiC1Kz/gX4y9pCnrp9df+tbGp+AC
QULD1LmZP+G0ILrOa5VLPEojmLwR8mzel0e9dKydM3Z7kpcLlJYpMWOhsq9esJN1dlTJSrnoIxYV
Zko97eiF8T/sImbU6KRx8SxS5S/vAWfuh7os3eWtptNJ1XJsHPsyPY4ZUlID1imHPJPGIXEQcXz9
VS7/5ZfVJfc3LhGLmCaIqXWTKx4g5oWzGV7Q/bWDxjbMd9HQlIGrKuV7hQnE3u26oZZtwvxezipr
3k57cX4zMfrqvcsMPGSp24pM/45CWNQ8WWK2i1NZDOUXp++Nz50ozTxwcLR3gjJ0kwp/6qr9I6Du
fTSqju7O6y9jK8qBhwRUvehagOReTvt/sk0rc+dcbWsgGbmVFSchs+yTaqc6Yq2o832Rk6rVJ+jj
5XdV8SLTRxq//Ggkjt4e5OCkc9AotZbtbMHbzg4QVNIRTp219JlWP6rLFjWU1nEuaaI+TUPxUCFD
fk68zrpOkZYfSQ/+xWN7PkR5k399/Y3cdgt5D/xBDYNgxI0foF3qsWEXdAsjzX43lNkhi9sAIFL+
mFcxsDfUNu9eX3HjbIMOwveWa9NlGmK8/ARRJDLFaBrv4oUxAHBPFcc419R/a216O7qBzi5JJdcZ
qsbcIC+XGuoJvheT00viFHpgKO1wgPLV73y+zQeCabJMGtHdWiceWWKQpNKCuQDTw8yUwo8KA6rh
p1kaFBtvf3sWNHf+M0wKSctfPhIaVLoZjpTQkQ2oEOxpeUASx8LnOdyrAZdtt4ocgLEJWNx7DDDX
YxO1grXuKoN3KSxrSO56AYXMD0esMXxMp8YqUO0EJLou3OiTiuXj3mHdiFysT5pFTcD/rQE+9D5c
UiziiOoq88GFGHCcjb45VI7IA0hre/reGzcBQHAe2GFgC51lFaPhn+ratBTzQ2fJdxRDJqr6yd7M
c+upaLZA0iIh54Jb3TeTUJgDUJhcosmzk6sVadWnIjEIw2rthMMRsaG3Y92Jwi7DXCQJNpAVEkvJ
To+o4hxp/NbVrn2oizl8Rycu36N2bp0F9GVRhKHxgqHJ6h1OSjF4kj16GWtVIu+K3nFLTzJQETfe
6c5uLMV0ENVuxvuLLuhqKXUGAWNMtnGJHVD0x1ky+aBlZil/6rjLiuPr527r5qA1C81qCVyoa6yW
yxptljPKRReQnc0fWRiIgYE7VjM/zamRz9NcVeOT0coZtf2oRSBGeLCnD1mmt3RhO9isx1Gt1Xzn
ft/YtS7AGFpQ7CW6NasYhwBKkxURFP7cVNovsxp9Ga1SeXr96TcW8ZayjvINcaqbSZkah4aGX7N9
0Wo9CjQ6hRdlAt3/+iq3R2NpaIHGAcfO/bxOPbuw0QZzAS4OblV/VOzBm/DsSmzAL3P6I5kicyeY
3kY4Flw0VGmkWGhfrM5ihtKl02no7cHjCz/2tlmcxsSrP1VAg/x5isVXuEZl4KVWt9P033zU5cKn
hwc0ex3GOy3sjVQVDiD3cTqDGqsZJhl2oEO4ZRJpvF0VAfV2iyEn9waD8Juok3k2E/4GWG4oxnM1
htpdK6Tz5qsduZ+lGaUjSEwOuNqLg47QJj0i5wJ5GZ6XakQPZTv/9HRRvf39oVpKo2jZ9UzcV9eg
6Qwi0yWITFSz9Ud98IBF9x26s62inWY1sXa6lLdpEpNGiDTo5jExRnH35bXbOiKNbZhXQAgQP0/t
pD2OKE0EQgnHq5KaU4Bwz1tdy01wQwsr2+Y24hpeT/wAZnj63NXMVFvPPiQV9iBsqPq4KMB/fv3o
3R5wUIvAF5YJm0edsurCAvYZWH8M70Y7iT+KTrYXt9bknq3WbcxeluGKRXGNl7hmBU9Gj8Yl3L67
yjWVOlA0rTpAScSDV9WzvRHA5mL0vYDQLid8rZGMRLJJaCzCu0m183M31Pgx2U14F2vNHtL779zz
Ra6EbCVjfXISmuXWDX1Nw+zMLew2viqTCy4zRp7DOapDhgxSO5n9r6mo5XioUF63fbXN0SIarL78
Uc5eWh4jxypR8B/H5ktpVcVvWdJ0Og3zMFV0GvLqZ8y6cMUa2YSBaQ1OHqRzA955NFzFeW9EfDPd
jyL8av18Tk0HoaNkyIOqrFDYLXTU0Q7zkEXhgct0+mI0YfNbTlkKnhBg14CCFIAOIvuEtvHCaA2I
9Q52idnEZisHpxdBLcPmvaXMtLiKOYrxqpyN4stcSkSy5rYUf+Y0au/AFVnaIS49Dad2OeQQPtQ5
expnFxrMGzfs8sIXEx0ms3Qa1zUTDMSiDHFAuoZjFx0Y9ZSXUgfg8PoqN1sIkC0nkDNIxQVYdBVm
1FhBoqAflUsHJuyzqdbGIZ+14TEOudNfX+rmBP5d6q9aBCvdwJXdGBkIywKd4bRdcjREq9/PZbEH
IthchXuAftLSFljn9HM+DDb6HjTTZO6dUZFUjiX8tZ1nubndkGtBvmTR+YRocdP1rmevTYVrhReG
i/oxdPo80BQ9+Rp6Q3o12zHZ8zbY+E50udHNXYBvXOiri4dRWGfPeBRfMfZGsrZTnXMIFs+PY7FX
Fd0COnk4rOaZUjDFXLTvX14FlTbpDbBM5TLHYfOZytLoD0sz7UHr01n4NDeEOCT5kEuojrPkqMR2
f8UyMHpK9XR80stR/TRaRh/jSDcqg19VeuoeObjlT0bP7d7oa+OTE5XQWVniLZ9j9W602U7HHirb
xSnK9KPaDsl3yJXqjmyQsfUJWIJpB2NQ4DmrG1KLMiVvbA9ilaskDOHjSHrcyQYlxtTClbvLxOjO
fhcmSLROuF4pdxFDezzCtd79USSeEX80ykgRKL4L6ytOQDCmYqSijLuszNrJZ/7YO0epEjzvBYo9
WWDFVht/1MIxsxCLKewUGVm9t85KkihdAOsg+1GOppiCTljgFVHGLIlwKAwaR8sZmuYUG1ZY0epW
wVqAM5r/0AVu4L6Fob7nEL31FUg1df6kLkJp+uWuUaxUs3AvoI+bmjHBtpmuRthAKH09imx9hQVW
jXoQYuc3UUR0urTKoQwvjamUvwbLiN/VWj6avo2A/ZsxX5wEAGbL1YoWp7cuiTSByAft+fCSpyKD
djjrvqXnxQNIOnF8/bluMvVlKagwdKroGd5MvRFSH0IjZDoxJaMZSBvdhyLL3eOkzuKho7F1Vkqs
dJrRtn+/vvJNc46VFwE6ggsN3Jv+sIgRq1Rc6V0aD4iiX0+ZdZcUtAXQbmwCxUWSUbdz4HWFNR9B
4Vc7mefWxgEtQeGOKBQhZ7VxpDarXKedd7HKML7K2J4D1ACK0+tPufV+QTCoNG2RHoAh93J7opc5
CytUvIvptEjc4UcjzrkV598WLt+dosgfrXS6AFDemzsGvF8mTst1xJSD3PDlykoFeAun7fBiydk4
162hnkdQTqCL6/KtHQPyd84yJ4NZGr2X5VX/p/nbmQKFv2W/hm6bPZS6Wt6XzeCc2lrsVZYbX42t
CiJkETO+bdNNS4sOzZXoiqJ4909jRAvjsxA78n0bXw1a1VKXMF6mVli9O7uCzTGaCNAZws3+RLqQ
51LAsD3WrfS+z1phENesMj4XWR3u7JitJ1yIOn/husuk6OXLdDLFdXumYNe6Gqwz/HtDHlQTxtXh
9Z25PMPLzBqgM70ACnRmUvSqX67j9XNWMjaIrjPsviM487u5EEcv6cc7PE32fLU33uhCVYMmSquD
3bx6o5MxJaYeR8k1NurmmOeOd6qHycZUx04/G43eXHS3aL/2cIR2NudNhbnwkGCocPwIcwz9Xj7n
mFUeIpRtcs1tMH6jJqxzn+fZM4xZ4z6f2z/w48OdhsvfCL16uYA5EeDCpILB1DqCT4UNzNDJ8yvU
hDo80ltWkBByq6jzHekO47HvqiI99UlaGXfhqHXiWoBoA7Ym4uhLjp/v6E+oxP2Cya9bvjCTsj7S
9sc5RPcGy8+7qut9Q7BN/c5UorOmjLbht15ruYQxS30/xoaWX1th9/W1i9uw9yunxzQ9Qf3yX7eY
4BIoXnIR9dDqfl15ySPY2uirje/u1zBS5Z8kUrHpihqwXn7ce/ov8Bb5txKzguhoIwYUP1oWfrx9
ZplPDGjnR4cNC1l/Vu0pQGu5eX59v25+R8499S2I1Zv+buOV2iBzNAvokTP3Kmat1/xC96Tld0VU
22c5Yd4WjHCCjZ0juXFVUVSzML6p9Cj+skP+E9/Qa0mQMi/ia+oMeX/ORRaBY+wi03qqsq59x4aX
PxXw0u9Jiwf9AW1X5lqvP/5tn5R9/HdPLfk4wWl1XyWakQ/SSJLrlGZ99jG3uLbBMzKxh0hCWPIH
FFXnQME9+ScM9fHDiF+ReoDj28WB1jji0yyMVNmpSG7H2vws1A3B3SP9B0VmFa7sUYZR1xMqq7Lr
xJGFujoQTQ2zZWQIqfleoSXWWdNE3Qfd1Fi5b3W2Wfpubmo7VeXWdwJSjKCUwSTnBqliDgAmaAdE
Vx0W3mEZcx7Tegof8xyMVVjY+LMqZXlIRgiHGUPjX69/ouVR14cewCJzP/QebwuYcBKVbL0iupZm
2/iuMlkPIUn1zjnYyEQRGMfIBJQam3I9V59cKkCIVqwSUWkCe0IThVVOspn3Quf2UsvwlNEuaO1V
8kIZ2jmhl3FFZLp37IfR/GikmjygYdHs5KHbS9Fs57Hg4K7r5zoayGLSKLqmhexxtlLNQ1HOsz+I
YW8qvLllKWdx3MICcwEbvbwRWpnHZYX94SUvM/se3ZnyqISG9WwoZfc4JhUKYWqZByoKoad+1GB6
GWH+z+t7ZfM4g/hfKJQLI3Bd7TY4iyWxRiIzaJPzjTFnQg7ctPX7Ts1TlEywjC3OY2bGYLozwts7
/DSq+VBFhvxWmZri+bpdGnuG1FtBlh28GFPgtHQDT1WzYnaIItGVu038RIp9BMqeR+pnJ+y7eyQ1
YdTqEiO419/G3/7k6uggGkUlQj6OF7lpvPwkeE4KJohKcmXqggZ9g3HKzwpc+o9qnNRvpT40T2Jy
8vJJT0WFckmjDqoP2y9FXydvKUq9vneeUMBJP8/I6OZ+4czKD7wBRRmU86A9G7U3xX5SNo3wVUMq
ZoCKjTYcXDue6CoodXsSlanD+fa4WBtZd7DxhtT5hCdCbl0NuH9YTcUtvrXxHHffGV+U+X2B6eG/
WP4KKv/cqY84wv2FqiNzE6AAFANbn/L0KZ2a5l8lTSoZVPAAAMijd4I2UhGnxjErq7AjMk7Vj87V
Ks1HwL5Bly01ig+Uhkr1tXOt6h6AaGd8iuYxOxZmN3f3TTemv5o4t34nUSz/3fkgt6HsxfdYHZE6
mtwpM9id0sp+6CJxjlPrNEFpZvPdm1eCdA9kHRYnA851jBkmCidJHnSdTEBvlsC3q5TCOZTJaH14
fanlR6822TLXWLwyGQ856zKl7BoEmJU+uYrKq+77GWUEu2qrw+urbEQy1D+phZh7IWC9vhAdQLBY
DozplZb48MUMs+Sx9MLkVOKes5Nm3mqTApQkyQTZApiAv1oFaLqz6PlaUXqVitf86KQ6f59gFv6j
ov3yaah7+V62dfFDa0RS3yVqLPFZksZQH6Xpht9ff+6N0MG9y5ulrEdaYz05ii0QxqIhPwH71j66
/YwGEdYsJya+ztGqUv2rZ+X2zifdKGJcl3YMUQOE6o2gR+vlStlUWnxt0No6QkaA3IEA8mM0tH2A
h0n0+X94yGUQR5tygyuGMNcwRzzlNU0SekyLWvmnSCsd/jJPwm9M/8fZN+lCGTsRcmvvushXMgMB
NHKDuCEWIu3EzPYaU+4mvlG6M3bUsfv0+vPdYszYUdQrCy7dwnxmfQ9P+JL3jj7F1zYOoSgDEBTP
qpkj2t2HJrJndZR/UOBg/mrKcLx0os6RWutwZz3KQjZB36updmpm0ex86K1TtXATITKw2W/mhJEO
VaIdYrJ/XcsepeLIswxd7yGbs71Z2sarXgT3KBbJQ5bu1Mu7KI+FXVZ1E1/1WKjfnVY3Tv0MC/L1
N71xXDwEZuExECzwDFsdXUysG2/2zOja6Fw4ozEfkiEMJjWdgjCDcjWgYPH2yAScg2uWlh8t9nWo
lWOJ6maPlWlp5fnBtCP1bGsM5G2EXHai+sa5BFuL8DyeC6y4bi4gJpYqai6Taz11yr1I3eFxTlJl
CnKy/v5UKpU+7JyQjQ4DReEiULygfxgqv/xsNYheLdI4IaqRt+8aMu9PneNO98iKqtc4iYd7y+5c
hQlfqgzH1z/mxu5cDg3zrOXo3MznhT7bTqHatBFrozibTvJNNEr1QW+a368vtLU3cZWAmwJ6HSjA
am9OGSgjsRzPCq3h98CFfqjADXbKqK1FSPpBKyPuQRdx9SZDXBGNmUbEVevw2RlREI2PsWG2ezTQ
rSPAZbAAYECh3WwSxdLKJO55mKEXnxra0Gdm187J7POkhcio1kHSwq3e2Sdb34paFaQYc8dbHLZd
osSCUx+RRDHDD20ti8DV8IWxq2nPxPlvtFxlHAv/nVYeNCwC66pmh7FhdJFd51dIvGN40oeuSd8j
kz/8aU0L5UfoIyi0jX1kHgz6jY7PDKP/UKM2AXh2jr+lqUBN0knC+kcHVOiXGkXDpzLv0VwsSqtu
fOnVzl4yfvv5LeYySzaBXDGwDP3lQeIImd1UTPm1NlysiIZQO6I1XO80DrZWWeZm6tIhu53buN5A
sutEdMhkmRxSdFGOU5PVbz6YbGODrg2fGiL3TVAY4jHu+wZJxtnOT2z4/Ny2Wn3JWtgWbz2aDGug
kyxDYIY2NwVd66Z6J2V6dRSw9HXe1ce2KvYEpG7PDNwpOkAcF41m+3oaWEz9UER9ml7VHv1XX++b
uQ/Qx3Dehz2TWV+vR609CiAne1CMvzXYy83MRIq0YJkTQZJcz4JtiimUJZPiCj7IWBKRTncDoQ/t
eKixBYn9VJtNT1JkRVV3ph9r276ijuqPOteHzyXyoOIg0wFKJbepzbBJdMWvpug1TKSaCE3DGExA
9OBVSQz4FZj4b9qQ43sL/VQ7gBRhvje9OHlqNBu9lEb3WpAUVWGMh7nXcmz/+t61j2iVGkDK40if
znyvcgqSfEa53QqFm8Ng7swWhrZW9IHbLtIseVeYSVDVqvnPbFTQpYVnEXLSaqIANPPWRUzI4m+/
vlduYxCv0iJvp3eGkuF6vgAsHjyloXM9ln16zrH5PupVnQWVk3k7wXxrwyxce/i/YHVuBHLqcIql
YozJdUTg1Aexav80sxacryPaT3BScGgbuzdjcbkEmccSY+nCoQS9CiFi6DWjyUiTQY5od90E4UWt
PCzhRl05AOdsds7ebeMPuAoFnU1xB6b5pqPTtT1KR2V61dzKyg9JFpu/0tYOtYUMmKEUyw10ciav
lEcQL84vPWqQKX/9m97mH4vZBukOhmlbwltpnCldKMg/6rQMAxFO0TO96Py+m2TxYPdqczH1dkBW
ht+/s/bWfqLcZMzBa79FlLcAsSZdsnaZ516w4B8XDWUTVdx8r+G7FbcXpzObOoRO/PpVZ0pDiVOw
n0JEhI+jW9Z3lVf0O3H7Nn9EXptkCtUTOkIoO728g/LJmDm3dnbVlSKo8qI4h/TffbVB2gXYxU4u
rm28PzyHlqKVR7qVwojSPFOsCgxNpA86ygBTZN+loN+e3bjswuMSDcaDFXXwjl1BN8dvm0x5EAWo
ojZJ8qBUsC68syWyYUEIUf0+VaM9sZS/sLpV/KWzvEywgIByca7eyRgR8dA14y6LcAY4z8BfQMIw
EcCWqUce/EFDXVA9NkM9vI/C0ewDcF6iOiZDnT+rWDD+wQq4mO9tNakulq72i6x1a2JSnKTO0YZi
lx5UkbgQEHO1ri45/S/lik9OLgLXXfygQoRYxmMR2l0GNjMV3c423thbAI1QBHGW0hN9ypdf3aaT
kUwDn0FDDeTZLEzPN9CR3tFgdBYVp/WLZLyKWSdMBxCTqxc5G0nNPQ7QyHPbcbom6MVrfmUzHwOa
p5TtPYBONLeHpLG0j1ZdmUpgZIwv/M5aqGw6sLwCNa9JhkHqqOWnMJpNRD1gpI/+OKg9Ld3OHBA2
FG7l69geFCdvAJwYpFGZt0E0Tu476hEgjJNdq3MwqFnyK+vNgVHkbP8shtl4sqpJGr4GRC7x1S5O
0mOmj659iAbF6g5dDqXrqA2NrR+kYLxLl8UZ/6laozADIaforqos2ftFoqnfmzoJfxd1aD9q9oSL
gwMo9jmRufETCj0SiX3p1d59WCLe7Nc0PsPTlM3iWzvHheITxFFayCMllcdigFD74ER0B/1KSqU9
eFgpfybDUrLTjNHYZcpy9V83LB3pK2bb/ywaMXF+wW5GaKGgiu7T2Ui0d6nZjP9oLc7rJxcCvEVe
MBl75e5Gd4wqBogWT0GT/eaWnewYJyK0wC9tNyLNTK/0kJptFERqMb5f+oSPXpdWTMz68l2h9MOh
Z4YSOM6g70Szv5X1eseBdloKKnBctwD8SDeKTE7uBdESwzx6kYjrQ5N2Tfs4e2PDydLjJLrPPE+m
56InO0DhXsmSuy4dW8vve096Z2Ba4XQyDIkGfeEgrZKhg2z5Fq1594GxyTT8VrU26QOEkmh7F2yX
z+pgdTkOsHOMZHzUwu8ZFaFWT/XgivpU9Zn8WeQO9gDonmvVO9edvXf2PNnmoY3t9kNqKelXt8bg
FTKGmRX8a2PHL++LaQqUzpGpr6Am8C2pZjU7FY7aAxefEgqTOTYL+QSpnAMzIYxeXsU0VFfZJQO2
wgSY8ZB7k/ZeNWbs4hyPfbYTTDYSH4qLBdrDMScxWK6Y/wxtRYN4zjxW3kVXcclt9KLx/J4a6yA1
9oCSdc0hJtPdWXVr07EsAhVwyxkwrcdzYbUAdlvFvcTIE/ipDXpDZkV1SOqBadZQ5YFbdGHQd6Sj
ql7Le1S32rPRTXsQ2418hOuZcoTfAtP3BkeCxnrK6IMfArXsIJtsflT0sT8yi7Ie+0EdUbUvnJNl
7TWCNy5TfdG2QAxSXVRIV1HcATfgGfWy2VWvPIVdqgZp45mnRarx/HrOtdGu5KJiZkgnhE9906oY
S0atJj4AFzcb+48I62D7m7pgsP3OmJkB20U2f0wTgeS+06hMMiGEDcnzIJX5u6EjntAgzgjbyY+S
UC3fjDAD908WszAkqaRvmjUjlitykRJxlTY/ZkkxX41RFjurbO3zZXJGfIMkcoPz4h8UxQTJHm/D
VGG4BXD2ecq8drk9Bu86DpmDI7MVJ3uZoLaRdS/MBmbtFujXGwQdyHzp9E2sXKIw78aj0UaLaGLh
WWBX+EcmCP2+RhfaEtPP0UrG38Si/ol9w3C1zCYN097Y6L2jrYVWc0e2memH0KnFlwmgGcM8J1VO
7tgyv0+pSZ92ts7mr1+qWdJtINXrOQ3tZKnpEfz0eiZSgSNlpm2leQdIQCvMh8nAxgLyZ3SqK029
H8NIb33qYiuAD2Y+SrxSgk4Ryvv/4+y8lu00unZ9RVSRwykww2IFZVvyCSXJ/sgZmnD1/4P2wdZi
UpNaOnAo2+WeNM3oEd7gaJN0XuxB/hTN3XgFiyJ91fRuusS5dKTps5MWI5jHjUbtDAx1W/0PzmJ1
TgzkmDiSP6RLEV/GWi/+S6cp+5wUknKwSTufMgSZVYmJ7sltuzHOGjglPetBn8p/5jBMGq8SQ/s+
4tI/Yh7sLkZD3MIHG0WGbXu6R7wf4zpTepinIfVpQeHSgk7zFSk243z/5e8kmnDVCY0rQutWyrFC
/w2RGJ6LQfLkKQv6zdVsaAdV6d7bWjHOnGgeh/f2+gbiCUmn4pIaIQd6UjdLftJpEV0iEiE/rtQj
jN3eBnLb0QWHkrbTT4WK0mIPEj5MhTn4BpnVScJH3UVN4+1NVCL7KgLGNEbBinvT2NTD0JryaH20
ZO6fYKbKSC/bmH7lIjmIb7tPBVCX9t3KE7uBBvQjY9Yhkx70WiTPg+RMD3Qtu38KJbbc+8fiaKnN
C8NsRomnKOXzQpTlbMk2rTW4xF+iMHmzsj2dda4Fkz+YloJteH02LDCAIzTf8CHFkid2h1lrPcxe
xutkEUTuP9bODUFbBCWEtaBmfrZGwt8yIant1RRMCXzzbIhOnb6kL3EhUt8yln+aIf5P75Tx4GLe
2cnfl7Q3OcBYLkY2GYvzoJgJ9DDc7aZPFdqpguS0O4IQ7D0f7QIwK7/QztuUq1khNjJ+Hw+1bZYv
Eg41j1nT6Y+l2aE+O0Yjl+BiHfTV9p5wtcdYuy701baAVv7h0ndDaOOxKmeBGQ/0XqtFPUfGWB0c
y504ghfmKqzFcAud282xnPFvVbqelLISUu8vyDL6o9ZjnKcniUepbp7un5e99VZR1hXDhnHAdgYM
OzgcRIm6QzaI9Jz04/Lv2Bnf9L5Xg8QUzkE9vrOTVGd0ehiDkq5u+eaJkpRS3q5YkzhGk9jAtaLA
eOeCtOSR38juUryrX/fnLY92qhJ4i7ANAoLv+KSVxvxC18d8P9hwje5v4g7Ay0AHDcEulDgYqW/n
AYaZ43pmhqv6qKOcp7mQvHoqdX8Cl3GRFGumEFkg1kJQe2m1uv+rGLPSU5VaeowiOt73f87ekzP2
NcEtcJZuJlFaw/qVo0KuQvX0NEOAu5LTSaeITu0BKmXnc0R/hpOzXntcf+rrcCNaEY6WgNuHF9r8
VHdVdFUSST63S5Sf2s54P0lVegA+WT+BTYENKoB7iHE9/dNfLZ/fQpzcFTnC9rP0kHZldHLmMvvA
LKI90Cve3cTfVtk8WS0XlYn/g/QgzDShHsfW0k2dJnHRhQa8dP+N7VWS4PPhvvK2VjfvzRUxhPmi
99i/PUDzsL5jim48jEhR+CKEIUAq6mjvGxzbHvtwcv5Smky3vGTRgJI14ZtZ7lQXEC7WaQVlxk0t
rbUU76lGalbPch70ppUHTuQcmUrsbi8Sd6t8DdT9bcUqyakVpUUdBZ1mTIGdA6Kxjbh/cZziD4Z1
7CmUANKklS+92dsRRGHaNIBo7SkGgqk65TUXxaf7b3D3Q1hV32g/0JjfXhEIETitHQKNDnHhcGdr
xg3EzHAaTJHBFXnSeUMWH1hx7e3hr8ANfIfraasTAjhJmSwEcgN9jjp6g2qFOSy7mYWQhu8/3u5S
q6gE8Y2/bIuRivCZo1+GfjQMPG+eM8w2Orl4CJFvO8jX19ex/bwBdSDSDYHkFtjNBK2t5IZaDYHW
/DIMtozkypCdEVFN/WIY028UYMaXPpr+oCUNONEk+QTJsrI5XgezcUJAB7FoonhcO5cKyS3fSob5
YACxF74osGiXkE6vs7PXq6DQr4yGzacO8BgtkFaSHzJVzQ7uAGXvQFI4rkoEuG3B+nu9jDUojFsd
JMuk1lgiF4mqBhRtL2bFNbGoaq+htWj/MSBjkNouylT7bTeL9lLki7H2rSZRu0wCese3HAs47Xo2
YrfKl+JfuVza7kR7Uz0aBe0ds1VEmbqGTgop7OsfrapLPGHIJj2UQp6DxW7zn06paifTmpQ/+GAt
oPtM8RAlvEETopPVjnKd09CoCttfYVRuYsrDpe5Lcc6yuXSLqkoPuGZ7L+WXsx/abXTp7c0JA9no
xK0M3EwKR4H2o4IFJkYQp8yQPpj2DF0BStYffLorGd6kPKVJt+1MOSo8GhXP8sBSIv1TVrWJhxJ3
+3O2lm/3g8TOl+v8anqzClXp9mQX6aLUXQrMTSpRSmKcoLePWhIpL3jfOdhLGlHxyez1erkALT0q
fHY+K2pTAjydSDo92whlpfhb4QAbBcYE+NZVWhnMJgq48sF27q5DD4xO2Ioz2XYu9Co046YzYMm3
WT26whit84ht+4+37+XqAAl2Tya/2u5lXKAkseiCJiZKSQHDZkStZsCgzHvDANn53nMiaIJYfhyV
+3sPSGuRfNYB53bTmlEZdpldSJu1HQrxkYFWA92kPbqU9zIe6mH0yxGgsfgGN2EwxBfFmhsoq3G8
SrIuSdPZPmSFVWO3nhfamGNZW6cidYrQhZoyTnRv45FhyaINlqe1pVYfJLN7T74SacEwgNa8aWZX
9hQZaQX7vtDl+aWj+wAjYDrKznefnAKPYmEFg/L8r4OckSOQWENWeYAdoVwnOtMBtmiVH5lQPLRc
UsGDFtEL6JvJdeJBPMi90/jDaDcH3ZbdX7LO3rFNAGJ4Q7MbjUESfLT2Qy6hZOIXMRAGeOFG0vil
OVvmFQmiARFHucFxWqVQOdWItLRnDaiB7WaSOaYHP2nnAnBA0wNdWWvRG0USA2hlOxtZ+JDNSX5u
Qek8aemknFfw4B+8bTBpq9oFAP4bXeBiqULExRLOuSXHJ6Nv0pM0NUcEpJ36GulE9JRJJxA23N5o
01yGWtfgS2FmIKjipo6uQlYyIEBt6NdL+vN+2NjbP5BvbJ1Kt/6GoedQTFd5tTrzmlD85RZpiLoU
OMiILH/7XbZaNa4wo5VcvO0c0J9o0KaKJETMkvDSaV0qubrZ1k+iWwyNTDRWNDcz4uWv+4+4c4eS
ZhMVSU1QWtriLCvE1HsMcimV8GG4tIPUBrY1R49hamN9gQRBMHXaUWKi7eAIHAglBAZCPuXW5uaO
a+jtGImS39dSqZ+SGvElL4nRYmH+UVKOQeQcggFPb81Ntbj9ObQ2Vl1WA0gOKmbIRS9nuuRDQrHm
aw9VI3MHWNCV17TtPJzsOB8/zIsjgT1pM5CiSjJMqYsVR/qd9uLEZL1YiuTcI3/0FffNLPLg+7bf
5B7myfvOEQKXOUBQ17RubcsThLDoIKXcu94JWejOImYJAmkTtywprpOmrmk5S3GFqPxkZU/NXDvn
xkrpPBdxVz3ETuYw/6mTy/2XvheagdDb8PMJzzcKq7kBibxUGkS8VTU5DY3WX4okPEIR7H2sjkYv
BGzVutR69H7rLFQF83V55OqTmjS/GnIrg1PF9DmsDSxOKi076Cv+Qldvah0u2f+/4OZUtTWuiRAP
UD21KpP+eld4q0D3u2gCIMjfOa4+Y4yUA3hz1RCdLythUnJ/a3cfmhYgUYp+I8Xr64fGWRwdFXhp
hIy6eTdJTntOlkj1pEYz3MipjialtyEK/g7DBPJRG8nAX5PG3zZZarpUxGjG4F8iMJAWOso/sBJO
ZpgfFUG3oeLVUurm0aoUgJGTrrLNtlX+WIpl9BzUlDxmd9pLx5yaPS6OpILWDvvrd8pDrdLNjOxW
C4vNO23IsJlu8k6nVGU/Qwc8JCCUk52EuXBzs6s+ZBHdP0fqMKDKzTf7Hq+MYRClCp8o5PFt4Zd1
hr1M6hAHmlbE7+JpKZ/soamXhxRwa3hwgvdeJt8J8gfoy95KYXWiG1UJJ/sgi6L8RQu7HjeVcHqf
V316cF/vLUVViGLvL/LFttU46dGsp20OuNV0ar9PbUyGkCo4dRnq1/c/ib2l6H9hVWbDOLuht8lt
WctRDzM2mRPpcVak/N9OE71vzdr0+f5St18fPTB6DaRgq/Ddtm+UD4U0c+0Asab2lDpuC0Mbo3MW
jplPk2Q53V9uJ+VjvdV+bTVBI/dbf89vX1/bpXMSjWjmIpVofxZtGbrTEoJGlgrlJIZhBoFmamcc
GWYfo6vsqcbGypsyRTtog9zeJrRaYB7QCQFgjjvK6x9i5mMsasEPCcc+fe9UhuNpJrUpsgWWp0+z
4SaNBPa7FMaBocdOt/710utl89seIHKUG2KYs6BZZLkDqdPVvXGSjSx7Xmw0+ty6XRLh0nqGQFwo
rRYMmArUwZCH8rnjYu7ZvUY7Chw7twFWNGheIH7IJ3wjaTANDLEE9XmglthGlGVnXnppSc6pmCj3
irx+1ESX+r0QNi+tjS9pNcp/cPRX9UUc8qhxb2r4Tlewq+CMBFlvWF5YtvI3ZRh6z8Td7OA97B19
ej2rOzZt2RtIiZCjhhYSRKqsXv5GSqGUPRs1Gl/qautTSSfhIIDs7i8JDMkqstN4vG6uAy3W0aow
pDgI0yE/q7FChyuZC80dlND0Ky3UT0ZL3KpUJX5nNPRssSBqD/oHe09NJrNieslfqbFfHz506u2y
i2DLKU1q/yO3vflOzFl5Rlaje9TJ4I4ExnYXZH8x6AQfdEPlsJQ0DXOHuKnYHC2jkPOPs5QWj9Yo
xR9ytKEPUrW9S5dCB7kFFB6IoJsIU8VDptUY3QbFgFKFNY64DJYTRnXlkM6UtiL021TXPt4PbLtP
CbpjxX/+avO/3tY4IvNPBZpDrSOmb1Md924pxenLaIQMa6PkqEu9d8szqvnFjYHatL1l1aYt5L60
48BqTNz3RqRilEJ8m83QQJO/WDAOjDNvplp2y3z+9/7D7p1kVJyQlIdZQjzf9vQMUdGmd7CxDJlT
4S4YKYhcKgpqQxepN5dzgW1WoLaqdcYoYHymXaZ9LMUSWwfl+hopN7mOQj8Wdh2iYIg/b9612RhT
nE9DFOTMs90cgYVP9SjJB0nG7ipUmcC4NT6aLXrLZoft3GZWNCeN9i+duS8NkoR/H+zpzoVEnY5z
FmN++ojbc6vR92iG1SJHLqXFcGkT0UZMlqR/HuQaH+eZDkEg27H1lS83z8C+IprqlgJ0qZsPYH5d
KQ6X1p0dDqOLbegQeYuJ5zhuEI3R+0MpVm/JKsuko0t9vSu3r2Ft1RFE94y/cvJsJykUSnFTbxxP
GuPlKZ3izr4kQ6LL15QcpyL1VPuvUSELw7fsSX5Uwqz+HvVD+GRWuV345ALVm+0HVvtzsigE3wGW
3bQxR3gYeWlIgMqkaDxPTa+dY7D0/6p5JX+YyuVICG/vqJC50FBEJ2Hldb8OAxwVSxKIPAcqvPTA
UEPEhwY4tO/vH5Ydfhza/CRQoJSoFm/mYej9SDFdsCgo8jS3XUhy8fc4NPUv3aI2nIQiRM0QalL0
XR0sZXqWZq24olnUCm+B/dq9aHOVWSe1WGsS6J3Tt9gyQQjUtirZV8vI7RZRITF/BeVv/WhF2ssX
ZeKL9007bRA+WIriU2WHGIq6zHTs/jqiKOacqqHC782Ahmq7C+YT43mckGi4zr09L+6sV9Uj6D4n
ckehZJ/KuVbNZzlOh5o27BC1FxWsxD8W/5Psf30MPx1obRtZp64mRTrBl2miTwc7uXN0yX9VvBiB
zd1EMktdsmqZexi68qwFoLfNl7Hryuv9VXbuJOaGBEyiFc2xbZwSTlIhAMDcpU4r+bGtx+bRLJMu
yJeseIF9+MWpQuXr/TV3igjKIkIJuBDGidsJdy/qTi0qjj46C7U3FXrx0DAD9mGQJAcBYOfyAzoA
6ZhZOpLB29DFpZ/mzQJoaG6qn7VjC95pNn/C7MN5F0ZOORwkiTvrwduhZ7BegAy911D6WwI9h3YE
qKQAIhBqMwTKFTJwbnKJhlUkae3kQbeU0y/393NvUYYSa8pEwXkzG8SlN2/mQYQPfSIpp2VUf1jx
0rnmXCPNWC9HlhA7rw/+BnsJc5TAuu3SN1bSQVBiPjG01Ui+Ha3Rm//a0L0q0dKDN7gTtwBz0rnl
nvyVG77e0UjX6khuVvxH1aAQIWOKB2ZQO7hId7YQyU5wsKiLrGDubQKsQ8KuTcarrcwQ5dyodCc+
maMTA4F22qU61W0Vmf7997azkb8QQtSatGvBRrx+NAxjjQ41QemhGfUGzcNFOmd1yniQYvdgF3eW
Yq4CFGLlQjBg2Txf3s1pjGgZgJVGVGeL8vVZ1FpceE1+GLjUnVe2prkUL6u42E3/GwqoKamLlgcW
usvlSYQKdExzkQ3hGoZoTTehjPzZDlbyT1IUQ+HqipgyaFq5/l+Wpc0zEbdefK2FuXyqMxWN5ymK
7bM+28pfcHls04udWnUgXg1whKSx734oQpX/1ezIxDClSsdPNm5aR+7ke89FkqXS2aelc9Nq1aeB
DsEkZUGdOC1i93Pth1iJHETkvVV+9VboemC9uv28dG4iY4qowQ19ya/1iMSNo81HvbC9VUA1wgoj
QSX9WO+F3wNVpESJrYk8AAnYPyXwsryu6o/MFY9W2YTDoWGZUe3yIDGAEmiTGZ9Vs5H/4HCv4Wjl
HZDibO8T4Pkw2SGXBHUhS96o0S9i/laddcCpB3Fi/cGv80mwAgQJxHD/n7jV620DNTJ13ZJmgRJG
SetRTbSn0Czsj0Ixi8jXRsM6o/x71awsPijSbz9hsnzapr86l9itbD5hh7zQlCc9C5ZSLzF2SmRX
08UcxNIwHxQve08JapEBlrUCbbe4sBjxuZKqOw+0GJLbJe7Sbji31mRHXl5CoP+pWgK9Ar3QwqCf
Zgi49wPj7vrMmSE9k0lCXnu9y0mbjUyi2eW+NspHfRmjF/qnsmt3Rnwt4il9gcYmn2GUdQcr724y
olZg+ikabnjdvWr1CThxVl5kZfHwiLd/GDA+I9dW66Nze/t1oArE54fBDEve5EHlWOdDh5J/kEDG
xmN+jp9g5g2X+5t5m+HBGACCRNyC33/jHZJq5cict4QwjaReiXrfZBQ+OgRd5YqwIbY2cR8+mzRe
joZGOy3VlayAHgjqdSSX23PUylE5dFpWBBUSFF/Cqp2e8zw15VOBWtjPuDfEh74rLR+F/eEx06Qo
87Iyr3LXtHEV+4NXS9sOVjUYmlsyfQSiOkVTI6e3WX9u4sJ6iI1Y9WEdx5/fvuOAJVaU6JoHbmWf
QBmr/WDGRQAyPUdb2JE/zFDWXSevu8+tM5RnCxTkwdB5p/OBwA7KT+sgABnBbXzoREPvtoiKoBRV
fZ7NCI0JxZjej3Sa/cFS/52bwblkbY8oY96VJ3oeR7PgvQPNm+ak0TdZ65bNdyuNIXoFVha0NMgv
Q2NrXgqu9yDc7z4pqASgpCBRbifOkm5HihwaWTA5bf4Bo1PhuLI6OambK3W8oszH+anqo/hkm0lR
uWVtjl8WHAyPwMm3WeMKaF1t7AFc2zfRIlRH6OrY3AV4qmSLW2vW+KPOoH0inTlFp1LJ/uRjZnpG
UFaAQt/QgNoBLeGBvGClEOOeY3O5Po4dQ38vG0OzcYcsEZnXqqI1Dj6fvXf7+8rrv/8tYaD9ja9R
l+aBXUnLiz42ZoB5cXvQ+d5dhWqXFgVzOtDPr1eZaJBGRRPyajvHKANIgCE6p0k0OP79b3T31QE6
QeQJ8N+NqG8sj1QbDldcqKvN2dD+RYnqB0Zfqlc6SDffX2wnBBMNiIP0YNfSUH39VEMvT5GVaWmQ
jaqafmZOkv2t4pihvstMK7xghFA9yPIwXe8vu/OMUPsYaREX4AVvWz69PutMqQ0037sBBLRYqA68
MKUFlqhZ96iWgzjo/tz2fhEvRRgSBVu0A28E34F1ijpp6TWb5Uh33R2bUW2ebKmXQMXalfi4yKrQ
zk2Z5PH/OhSp+nMxRr3++e0PDlh2FS6kvX/zclFUUjOWTgIbQPQzlNbKr9VWAJOroqfYGo5EoXbm
Zjw3QHr0qOG733CFBAGR0QjKM7Y2YJIVh7Uvkll/au2lv7SWiXVInCG5NKudh1dO62GF+5hJkfKN
tE4cvPa907beu6CrVvDW9tZFpH3QdRo7QRVndDTzQZeKs9E5819Naye+GPTuwamV6O3Sg+Cd4UuB
X1iBVtveR4SKW5gVTK2iKCx8fSlzv7XPSgHcPxFPonfea6lVHlx7OwGDJBVDmrU3cDuQBigEgkE4
jMrkEPmWurdenKU64oLtpIWsggrgKqGwqua9/oBjRy0cCiUETw0p8SBntOdFmUN/LvCsvX9295aC
qLeeohWbvG3plwBaKmtBxMlZRvhPTd/i+pT1Toias8BB8v5qeyECihIEGxr8K6L99YM1EizjLpbS
oJAnnNoS0C09AIKrsyQ/FnBVb4+61Ge0xwAj0R3Y5ihRulR60qppoHZF88CY2/bLUeseKBGzUxoa
3UHuu7eZNOHWdjQV+w0irkREZFAl1hNjFwfxGC6nHlUdv0Je6HR/J3eXWpGZTOx3KCe5Ms1Sgkx6
IBUkJfVSqqds6pS/e3yYDnbx9sxDKFPX3joqn0S5zWnsushx0nrKAlTpyS+pPE9qDx3y/gPtpFks
o2Mvww2y0zMCgm9y8FWWQWDYw2Y2u6zlzKl2Ihtav2a/Rz6suVhImrqSMum+qbftwc15e6Gsv8HC
8YvKHtW9TUY5pT1SQjMZpWEMHBii+HUS0vyU8r69sXYmwyWeVy6uX2jrzOkRF3r9/7+u91kfrUHU
aTmxN+1xuY9MFAZt8hG1a1PXNNvHzO7aU8R8zxtA/riiXuYPvZUlB1/m7kvmw6SFhnc75/H1l9kr
3YDMesHuF3F/WpBNv3Slrr351P5qjDMtXYEmsD1erwKctEyaDCGrKZZCr+K/8sZWsfyoa6WDwLa3
lQoSl8xDyVxvwN0rj15y+pqlwr66jpbVn3tjql1LXhx4U5N8BkU5no2+M444WjsCKTwmdbZKVQbj
Z1uRdY3eKxJtjKARpfVhqvT0ZyEM0L/rJEJcaE1izpHHUvLM5K1urk5vJScugsE3py753C0xWBPE
Hd/c0uFnMXYBcERqfYPziDQhSkkzyAsjs5lBbqXhxwVZyM6X2hbQ8P0Peu9EwSoAPo4OAwTDzYma
ojq3sItOgxDxbM1FH8v+3Nh993YJQJ6KjxVA7Eqy2p6pxGLwviRVStU/tOKcIun4xUYcWKDXYU+P
VV9Q20NOziMUCbXwoIJQlZ1PFuUh9GaBbN5K6Vu6yOveKdJgWZYm+6gW/YRmmRYtka+syoN/F1Mt
kHIqlQRtsTEd1dnXQLJprqog/uYmtl7H+CKkZeVKCchAfzI6u7vmy9J97Se1hpIx1AI9xzk0z3Ux
T8lVloUWususx9pBALy9VlBmWzkXlEOc3W1v00D1tqjKLA1aWS2CIpsmv7eN/Nov2tH52A34YMf5
TFDSoQW2CbZq6ChNJ0QaxICp3lVC11AqQ6XqNKPPdkqaZHq2jRE5Jwhu/9l9DCJPwTbp7acUDSMk
6eDoMWfaRKS0T4bIMBCQBWfYv0yLkDyrKKyDuLf3LZCj4kXHFJ68cdNMRZI4Lnsb2EKRNeLBsFrp
imaYfdQg2Ht7rIEQJi8PPY7Nji7CFhVyc0xXW8X0Yzkxva6HsenkkXXAyr7N5GhAgIxD5wsY+o3i
FkF7hJgykuUsdf+sIBCPZTsty0kowl80e/bvv6fd0wJWkqkZfS66OJstHLIJ7cXViSlfNPkHakCz
OPVWKfTHXLFKxW9phjdujrpg7jplVlnvk6G038lZD4Xp/m/Z22Y0edc2JwnRTeVBzzaS7BlJ9xiS
kG/rbRjEqWOdUxzqDh57dylqeGa8fCc3qok6KBLIoMB6K7CCwldyuVOeR3S+PMxbmPvef7C9l0pd
SeuUF3oLEomxRpEtKaOk6o3Sm4A0PUYp2AMnCfWfgDCP4L27LxV8CEwj6h0kqTd3hFqjqE7LDeeb
cFRzF43D/FHrdb2+onO8ZN5Y0T1AnSr6PJdx2pzqsI2u2VRrR/2ZnX1GXHlt/qNnppN/vU5MOnZl
1NDromWyTF6hLDjKALdKr6Icm4MrY3ctgiv1AaNYGA6v11LzgVeNF00AvFm9mk7anhwLPl2mQEK5
/0J34g6jXvpNrMIIfbu/0djqMTRijg9agZei6OpzKIdHfJS9O5BcB2NRujFchb9e82/NOm2eoO1C
oAhM1Fp1F0HK6Se+Uso/AJvsF00pK6w6xlAtH4dK1FyGeA9O39FaT50Tau31l96Z5eGkI99/rdo+
kv2xTsdMcTVlxhZV0VGt9lIq79bF3CRbATy2ddLnOnfe/mkDgaEYpvZGF2WbueE5zoQZ9eJAMjUs
eRtbcfMiyq6ZmRsHn/bOx8ZShE6uHTCo21qjEIkm1DHJgwp98WdFGnrba6EjfUsGaTprejgrB5/3
3sGD4gJpiJQYzPd6Wn57TXG/oNZRkH3jUjE/D51uXxop6hFNHJyDcmIn+8bFA9Ap+S+YzO3D1XO1
CGh9TIHsKHkvlU76sLSZWV3YfP0ZypwVMNdssKOEZ3jwDvcOPUUMeQwoI3L/deN/e0y0pIBuFKyd
oONxmgFjnnoj6Q+ecG8zV2UsrnTCJfft61UqTShhv07TnKZoTBdYk4FGu5T+z1z09KCvsHdUwJGC
badmuiVdoamZInPf5/i0mekpUeP6cZKij7UqKr+07PFAG2hvOWAUa+oOKYAT8/rRRsSH6hE4XVBW
he533DZ/RQP0ZkkX2aXQjKMB1t5W0jImB0MzisH6Jm0xksxqdb3IgwVdej9Tx9DnSJZ+qUlvHxnh
E0A7iNYhHP8bDAz1CloqoLQCORTho1KL5pRGxdFAefeBEHtgaAJI6kblEHj1MOg2ba5+jixvojf7
UtWO7i7o8365H+Fvu688EFQcCNz03G9ahZmoQEfVeRbYbb+cJeIiM7DYfgd0trh0XZc95E0ov7kL
yqLIWZAvEydvELolCL6miTICSUOqbESK4C6r/73/ZHunEFIKfUkyLcZe65P//hkXWKarUGYDDRQv
FPTWrZxmPkezaHxJKQ/28Wi1zRnUm7LjWkAFW1SJ8VTnxfe0ybL3PZ+eV3dzdrr/cHsnBDAbuTpt
HrTWN8s56gyvooyyYBbwDAYgB54Uwz6NKr6A+0vtPhmgZKB6KMTepJD48C4IGnMYdUlyzomm5le1
i3ovSRP51MaTON9fby/8cu5hs4MyvqXdaeriWKVN48XJlPxMKl8H4aqqfH+VvQ0kd0Lcgmv6dsZV
61j5OkOFCJwtnJMBDfc006m8RoPa/sG7YsJAhcq4hSRx865sWsb5aBIOo1RNzlWYxJovTct0QvxZ
FAeL7b0tC0ldBjt0yW6arVW0WG2kEQulWIakqMSjl1gIOcsL8zqr6o4QKHvxA9QNyFRIgwDo1t/z
21cG6gTmSck1NjtF+aUt+s5FQDc5J3Unf0FfZjmpiXQEW91ZlCSRG4ZKmLe3zbI4h0WbrX1yNqAL
qhzVZDfvzd6bzT7yTKnAzHhou6/3j8zuqsTIVRmKi3ur0iRZKhxTa0mDrsTqMKGCvuSMiM55G1uP
yPSU52WplLef01Wwk9mkoay9+k2FUwtnEXXasujcZS9DucQfUyXJ/EKd9AOw2M4nQd1PMwx+EbXF
9lWqVqw7IsSXcLJixT6HZt68izKQkw+VSWlzUFrsHFTiyYr9gBW5qmi8PjgTbh65FofU41lu/dPE
TXgRQ9NdjGSUOpdZ63hw6ey9PoYQlGirvPYN7JhNXEohsHiEFid5SYKXiKrH0VWLVXEugcd7uowV
9v0zs37bm4b8Wg6sY91fCdHm9amNPQgTm/agKZX6vaVML5Sx5jmx8OW04ia5zFE5XSbMuj7fX3jv
ZbIm5QHSd7d9KaVshwzgCY04hL1SD78epH+LERaTMM3wD97lClqn7U/cvmlPzSopA+rwSaCZVdx7
aOTXnVdrdUwzrIJS9d4uuegP7qWde4ILkHsdxXbQCtusD8/ZYs14ocOtsxbTKfNnGw+ugxe4two6
YhRYZHzE8M0LTM0GWlRPz7spjNrP5rXdWIvyIGrvQM/43hj5WRB/KKy2D5NG+VgjnQ2QTyGJ8AR1
31enqaX3LZ9h6mWoVpRuVzZl7Sowgfwo0o3YXxKAJrKl9Qcdhv2fs4JTV9L0aoX2+uOEnFAVIBhJ
LzSwHpGoCq/EP+NJWUrzb1zC668lOuV4R0nFNWfu5g9Z0z9HE6qR94/x/i+hs7qque1QxmJnyvly
FQrqPDNab5705MlIpYQjbeZO0IVR/9IqrX6eK2N+h3Kz/By3eMrjotO/necKSEN2OA7Mn9E82uwK
1sDmUlb0etss/pmjOUPVlnYuoqvqZUyl5g+OHlkXkZ+wf4sTjvIOCIphklIq6fLRsJrsXQxU4eDb
3QkUGpm/gqvDKpa3bWAjvmHOEbrpAeCz8dRp9s+5i/szqXJ9cL/sxEIY/wQJPqOVt71+ar+nCiK0
J6uUIeO3Vf1dj6t0eijsLn+RYS/UbhcXJZiXBtOLwZ5M6XL/JO2tTuMXeVe0mgCsbxKVaLHrLqdd
EUj0XhkAA7dJm646K+0UX7NGNy8tvgMnlUB28B73dpg2JDN9AjF36/rLfnvuIYqUec4LWt1yNp9S
S7L92AqzC52q6iCO7MyfAQ8Aj4CKT0jcnlCUXIjC3RgF2dL1gSz3LTYiReEVXTR9ttDwd0vs0i5W
jFeky5D17SxBCvD1EuDGITBvR/3YRoyYd/OKZ5GdYKgs56Vf4Nn0XeLzZg82dudGJ2LyM6Ee0Obd
okHwPK/QYGzDhzJ1UGOSDPFkW/HstXI7+xlz21M8ytHn++dohzG4MiDRdAY9QFm5bVZ2ZN5VlHMj
yLiGTKclspgKm4tZFKelqXB4EaDFUK/WskqBNzyaH1Ojj6HgG2YovMmqlb8VJcK2wLbH/8ljnDe+
mmHF4LVNIT1ldRjl8KxVBGpb3K+si1im6EOiTL2Om1BfP4ZVtsgushxReu7brvqqt5UyX6ilstxl
CN9/Z1zUxGeGXe1fWNQmOi8dxVR/zp3EvpaGOSd+oUTV+xJ64OAPSEPmP2mPU9yh5bCcln7Qo+vU
VJHyt6r282f8Z7sjpMTO54hiLNQUxrts5nbqmiGZCMExiQMjD5tLgVPDWQzo4OVSnf6X1gxk5rCM
IeMk8vX+C9w5NdARaOCgWEfmuR0bxqHStOXIkEut4yrAVxL25hQPH+h6oI8hohZB1OwIO7/zYZK/
w6PHVgS08za3bnIscwYHdmQxRPXJWXLZz5DL/rtRtRyVnry+TFEpvM4Cfyamavh2/5l3shi6Batp
ITCmFTzxOgRVlkgzaKEkaAiRP3SJlZzlfGkPlED2VqHTAoiPPAanhk2Arws8spw5W0dsoopcfHyF
X+XldNBe3F+GccTajoBxuk3JuoXrIQa9aIxLWbjFHBXfy7g6crbYKVDQNiJgE9B+ZZiv9yxadWo4
+dg9xo7xXNv4ESWdprodggl+NS5H8+zdxyKZRT8G0g6H5PV62ohTlFOSRJe9VAep3eefplwczVr2
V3GYgzrcxfzp9SoI+xtDxFVPvw+Vfz+aZcOLsjxR355W4HcMrJP7jix8i96wUmjsIJEQLxr1PnKF
UlFvVVYHbXmUALm//XyzEt0iaFUy4JTXTxVXipoWDZi5vMT+rK1BZMftodDgXsyCZQMLmLQMVMpm
FbMfhroBgRTokSa98DlZfoq429NiZx3KlpPlE1FKT1Gmt4ts/7KmgnejosRx00JaJAeuWAZsVFkY
YM6VjC3dIg0fYA1+vb+TO8kKE/IVFQwng1Hm5hSO/8fZeTTJiXRr+BcRgU1gC2W6qrvVLW82hMwn
vHcJv/4+6G7UBdGEZiZiNopRFpB58pjXRI4hmzyPr6Gohq+lVdQ8Wdx+kACldz7a1gFblPahAjNU
WjmbJ+5gOHGHpzP+n8whGvfa6Vnmi2L+1EXd59efa3Mxvhn94GXb3+YKEO4dxUhNzL77sHt0rTjy
8l51ThXu3EfJu9iZlW2cs+WxEBeghU+T+2avxLOpZ6NRIlGTJ9OJRGK6zHBJD68/1cbXYhXyWXI3
6Ha3qWXcZaOcNIkZtx7PT7LFDUcwDXzo23EPxbmx+QUYGzJLTtg62RIq3kEYoERXBi2ueU3UNEsO
Yu6bu9JRXAtvQZGcGzbpJ7eexU7I33pOoKOQNpgpUZfe3F+FUeIbg8/QVY5Zkx6CMdfeB8mYVAc1
0qfT6y91q+YETwAyhSknTc3bM6BkYVCIWhTXDA3DozYZwSFVZeYldqecBlsP7mLN/UChiAeyVbiQ
krXo4PTpzlHc2LKLGxv+D1w/jAqXP/+rbkBrvg6aZMivmV6GlwIlHF+CVT9ZuUuSNiR7OcrGF15I
hEuAWzBGt4+tq6Vi1rFdXEdDqg3SInH0RZWK3h5sLZjIXGLx1KZRfJggJP56/Z1vHBdAfkBHwKow
Xru9Lmpn5DIPzPza5kD8+MCB9RyqdrenobSR/AFOI+8D+I9xyS2HXc/nzlJgaV6zcQhRJh6gxnIf
H4sWkF+NpLffNm1+9x8ejo4jmB+ETleFb5hU6KE1WnE1A7W9z80mvzRjUu+U11uPRk0CC5Y2HHif
5fP+tV3AoZpVqkzFlcmQ9bMdZv0u0Oz0q1uVBmyaECkntIfTPcz61pdbRso0RizAx7e6uMBUgC8G
UUFXPO2PaWPHiG7q4w5cbCMAMOmBZsBECAmH2/5YQOMb6lFWXlWjKlUPGI/xtUnacsCWMtw1Nds4
CTSkOXn0pjWMV26Cd92RoQ1KwEkIhNvfOfbYPjJtGb60rhYVB9sAOunjs9tr4C8nWVrn1zfMFgCY
HwARitElBcNtjWIGWsqucZjizBJyytybqeqBE2u+t5GbYMRXW9V8NxA2Is9Ow/yXgWv9pzlq5Y+6
052E3nIXap4C1zrYubU3vgQ3NkdIA+S1AbnCPx4NQcFPC9FSVUNnOtlGZt5R+ag7r2EjAJKCMAH/
E5VWhDAFCL+gB5aRy9XVwZrL4QFzxB5rtMV6Hcr1ThDafO1EWoIQ0I+1I7liZSHsYpAfvRt0b9pE
WM/k/rVzwm11ck6xVJUZ/0CZqocWyWdxNTLRvEdtFRV3u1cS9TLnqXEHBh85y9e3xNZrp9pZ2oHQ
0jDYfnm6lSoaS02yI8rEyn8q8QS3XUHiIxgt899h3rzx5QJYbARXzV9FdzJJvoE+gRH/tgLTfXCa
fjgZNB8+/vtDMduChkILcrGuevlQEsZQEOtWdk2ntDxMahxTXSEwl+uTvVOP/ClxbyYxTMoXsClF
+DqFxmXTmqK4zq9dFiTfxqKZ33ZjNgfemLrpRRtd8yzowAjPTHK0d5zSOo4d7Zt/Pj4ugYURm0OB
vMaqJFqhuElp5Nfa0EbTh1nYpwewbguobdKbPZnQ9bZxadaTQSzl3kL2e/mGy7QfHDUCXW4vYbNM
p+zTJMR3hF6Nf77kWIkJJfkoRNhVc3zgVi8CxOevOg5anqUG86Uusz38zfqSYxV0mFC1xCF3FRhp
k4/G4MQMJtDf/cg+Ue9I4tKfBng721Mj0R8HFY35na+2jkTAwXB1IvCB61v1jFLu7KROJKKEs8je
owSsw2gu2zdiMuvwPBixpp9ePxrra5UVKWbpycMLWMGV7bKhQLPM+DrGIU7bY5cflMrWdiLs1utk
V8CyWHAQq7TLKAl2LeP6a1tn4V1TltpxynvnTYy32olSoHu/yHn++1FkbI9Q7p/Cj//cZCpRTKGi
zVSzcVLoXhpw9Ga3j3wahdP7BmXb3yPT0ovWN9kJEcLQq+CMFzufdOsFE+UAIi3THJLClyejcsyR
d8Iwh056fg4iN7gnedlrg6z7fgwN4UXSqRIglG/DNviOScP6IblWijL15yk23TuFy/tDqKPld9K7
QVXhv0fZOwC4ce8zSW2e/30ngTCk06qzk4g7Lx8U2b6wy/UI7kAwhBfDULTDiFjuTu9v64RwNMFs
0r+yyI9ertLzkvsOg5qr7oSzP+Wyf04bHT30MPyRZIBdXn+orbhGMBf0sAAOrxByBSouOPNAH1A1
gpvSGAauNJFz6ZAd29koW2cEF0dtQcgt5djNRhly3WD72UC7o6w69K4FxBwtUhgmtogWleUuvJuL
qf/0+hNukLTpikDeXTjKXPu3NW8/KdWolhTcoVXLwHcA2vhSBupDCOT1t5W3TefDmdfOVphOrket
aAbHep6dJzy3FMY7Rej8fP03bZ2Z5eMuDFyy4tuKNEcB0WmmIbq2Y2z8SEOneDaH/2DoulzTdKGA
WAKhvq0FFUeBqdEwGnCsLrjaIzIsrj5Mj6JR9yTz/wzEXmYFfFgk8AiAjKtWeE5qYSSnXAJ7ksYZ
Zq6oOTzU+ZhP3mzULRiNNMQmLbSR9TolXKEfcBPMwx9NWEawR/T28yCq/knturw5dKIejLNjs+Vp
0XWz8OaoNDUPCUeDGYwEFXtyOtc64phTtWelV6tj1TpmRjuhjr90hjtOvtEOzAE0OYPecrW4tP0Z
vK7hSU1ph53ov/E5F8ku+qUoUa2FUhGdJtdTQFDI0v2g9Zl4zBBm3ylLN04qi7CH8fkgFt5GwNDI
9C7tjPgKuag74BfOTECf63trGNWdO3MjBgHOBROyfMp11aRHaTXVC+bFHFUNTfl5fBo7PXq051n/
Xqhy2IkMm+sts0726YaQ12AXSObb3NFKhkhiHIsv6HBmdwPdyycUfJ2de3Prc6HLQV1ILbVmSSiV
O6COEaFT16g98zlNHmGodzurbH0vngctYjpt6yZ3Hc5aW8K8vMopS+61XlSHUtE1H2pYtVPUL5Hz
5vAtkuEkAIt0ODfUyzujRI8RFxIADlFjTT9TtCb9nvn9neyz3q8UJ3mwcYp67pJd06qNh0Q1kXpq
mcrTztdfrqx1GsNFA3EylzaQdULXM30T50nzNUuU7tvrQXNjlwBSoo8A44tXeqsyJBpjQlp5oROo
U3zCxqHs/N5kZlykrdJ4TWHqOwXcxkbBmJeqirkLBLvbAJoaxlzIuMqvc6SUvhgK47x4zhxff66t
dwidgPbE0nleORQJxYKTOMf5tWlNOtxhFF8x6hU+oLQ9qY6tpcihgHGTX9Arv9ko6F71Lkaj+RUd
rvk7joJh4DOQE19iOHq/Xn+sjeseQRhANxbTUi78m7UGgrOZWBimlvqYPWpynBo/yFv9fRzoceFJ
XStRSy2znVi8vSxNNKziNGY8yzf9q3vXL+zkagJH2ziy6L2esFJ5Q5RZx0iaiuU3qJZdJ3V09+z2
tt4tUxhQn+DIyVJvnnfilPw/jWiUvTjE+At+KAycT3Op6u9ef7VbSy1NV/rqCxvxNpNSUkuXaW5z
FXSFheIMAvOeXZnZMR8N4A6vL7YVXLhvQOGCvVmrToxYJE+5wI9DHS3xuc2khr6t0doXkTXWJZkr
406DPfSYFIm5RwreelBazNCzeKmmrRsvP6YJcnYyO7IKy4H2UtbmfFTruD7FsRPunPWt6PL3Ujf7
JuvHLKykxtTYyZNTkTjtaeT2+D0bMZ5DdRT8+6gVBDSugn+afwu54uWzGUpbV3GBC0Gvjb9jcwge
sjbeA2txz/DX3NwNy0XHdqE1RC/uJkIjhBIzZgA0FVSRZX7IKW/m0oMtr8DL7XX1lM1xa3tBoKed
j5iO1fsRCv6UyxBLsF4pity3tV6ZzqJ2ROVPoaW+xeXG+Gy3eWh7MGuSBj+BXFoH1cxa8TzNafM7
haKUeI7TuB/C1CqKO1cgN3E2nFoLj21UlK2nINB9zTQNV3c3TwPVjwo5/hZq4eDAUjrqF00Urn4I
QUm+HYYxeJcOYm6PY64X1UHoEgF3NwmHB0W6bXeq3cT44hSKHA5m2oe1X2TGnB8yxjTuobXqofcw
0VUUjEbn+Y3UjUpcqrEH6z4qQO59F5rrT6ulsHwX0GkjZgQi1c561bTQH6eZPu2A5Jw/xWWa+V2g
2NKbrI6R/AxsEU/EKS/aNxCOcBquMyeryC5K+SNHcBCFa3pLIFOKUH6SoUw/EqXs+al1beZSHlj/
zPqF2KRECqLVoq9tUsfjJa9M95wPcEYuij624ZFsXkt8I1Wd7BioWSqOah6auEiYoW4Q12JD8Usj
id/M4AWyA15P7f+IHlLc65mM9WOoKA24qDEpho/JRJFzmB0zL57nsm7fV0ktHpHXC3NvFqNsnidR
RZWXNWL+4lip+3MU83RyJR5WXh8j9HOnaKKxz4Va5ygcjsPwpk8LPX0c23EYPfinoXOgrhxJ73Mr
DQ9zPsAdTd3RnO9UvPFCL1S59Y7I9NvZQZt6s/GrUeBsWNGbau9SddByL8yq2jw0nRvfF9PY9hh/
p+4XNMhGx+9kYX2sXastPBuwjvOoK+N4tSptzFAWhvPrq1w08m6IyqlG9sHJzRh7kzbXvM6FOQXR
pxq7QwY+qr5oaSTw3uKyqD1nCLtftYnMnxdkiqixq2Pi7Le4yKv3VTdbn3oliACAWUnhZ32BqKJI
mVF7Eyi38HmgmGy93BG18qmQjS78EHr1Vana+b2RIHL/XGCzO3vkbMnApnSn4SLjuvk4TK3VeWbV
GZ+rWp+1E0KrovyNJaWe+zpmGnsNpI27krqQ/h+TPPKO28q4SmUI4w8ihtXnxjNA3OCDW7vOz5za
/H3dar8aWU0718kqpC8EDCSguCBJdlZK6W3qjHYNgwA7nSn22wVrV8VKcpwU68frF9eqZUSHH7Vm
SlK0MVnr5kKWtPVVa7Tzq2j17Ksj3fxtaHQCzJGbdF8q9DnPfdqWnLxJfgKvm1TH13/A6lEZOVFH
0X4kXWWUeBPhZSLbORtrdKNrt3wrIznh0BiMlG1NevovS6GdAbSbK+UWJZEMRRG6KkTAYISvmRfh
DD2hsk66EuzZVC2/+vZCIZtjdIiCzZqjEEczYEenYN5bj/Wvxa3rp9YzKfv3B1q0cbkhF82g265i
GKPtBpif6skYOLbNLBPXd5zE+r7Ix847m3LrkqTgxfgUyN0CLn55F5tdZUxuQQGVwtR/cGNjPA8M
iOVZGJK0tXZjeTGHQjuWqib3TuHWNsH5mrYY02ZAKDcdv6IGfEeLiFPYYh2Zd2ajejrrXgql6/5d
DRcQDbgAdHmBrq3gNIWI1S6a6aPqGpz/VCdEOZ08t5iR7LzTP8jTFxtlgS5yVfJG8a1d1TW6UESJ
JCsD7SRLxsPSML2fGrf9MZuF8z8RmdxXau6kupc3TfGYiiZyHiezMpRDFylOdgpkFn9Vg0JlZDtS
2L6+w1bffPl52K3BRGA2utphWHZOJnal+TUKmsLHU517pJ1H45BV7vchtI2j48jMD4Jij0C1SjVZ
mUoBdPkCIUWm8+VuK7U4GsO6zylDAnlUjCI/ZlU1nK3Unh/02Jr2+iurHbYsSMW30HepGm4jIdLD
dVBHLFjganwtJ1VyrKp3UFKynSbVn0Bz+9Fh0VKYMIikJbi89b/KL1xvJhC6NpNIfQ4GTx9DENtS
H63wYBpdw70Y1E7pkbEsrMq6qJG0nZLmm54m5VsVE6cPuhWb02GeYMTfDT1i2V4RW210Z7i1/TFv
WzFiBFGl34ALZF8zPQC7NEke7zjopTYfx9qYfxZSQeyzGgLADQiuahnWeU2jf2LP952XtLMc3jYR
nbqj3UIqZcoGw94j7RE01UDpfa3D0JIe5YAd+ziMJq7HVTh0Xlji/vKGsJW+b5CBCjxtcsbPr2/M
VYDla8EbpGeNAh78SP3lKyyKSMioQNY+5lmPYg66j1aspP+Kq1tWoQvGOBMGzioQqHaC+5Wa5Vc1
63TiXKw8Nnm9p2q5hoCxDPMp4hdFyHo6FCdJJjIwpdfZDuJzlgXjkXxHPcg46fn+WuBHmW4+RXEX
4zJnzd+ixjaeRubWh9ff6irXWX4IY0AyP0iEsKBevlUxBiqdLOb+cWpOR8yICPZKy2xaNeQhdRT2
JMFx5zhsxRiW4yiY+I+uqHWcNHdegCf0QMLif6GVD5dECR3bo760T4FZmt/ghyWPAaLce4S7rUOP
ns+C7AZ/QAb88oHZWhWHrCquop/G+0bNBvBmAdZog7sn/7u5FCLHtFRZbaVukygV5d4CXUKM2qHB
qYQwVRALkOns7CQ6G5/RURmwospKU45+/8unoooIjQm9nuvUuuV5MtPqWqW2OGqMGvyqjsp71Q6K
nUU3no+GEuow4CaZIN0mI41RCzLzOb8itd19M3CkPMdN3/VerM/2HrJO27ge6JchFUQ7fMP0ksYZ
FcTApmkoG71msLSLaJrcK9sMccJ4Uj3g+smxSXvn98io8FDFYO5SobZ3CSSas1LM1oUuWLeoVc5e
UKt7akYbmTXjXrpBCDWpYA1vLrBFOUiTkvsktmzgUwg85gRLROpOWDuUHzADar/M4IdPMkUjCrWN
bLp7/TRvvqNlTMqRXSZONzGydoC7NJTa11lPxb3aW88YVKDMOeYwpXA42clltpZjrkMzmLHlWtqw
EnUxM3HKr5WjKR+dskV4wMpRHq2G7DjbUyd3FlyjbGhDQm/BbBKM0npo2Q5V4WZ5B2Y1ENUbcETh
Me+qCN0lK02+4k00nrK6q2zfKNzpQ9AlwwWuU7mTI21tfFruUPSpotb+oLpUsiY3Adnkoo3vc9hP
6PYOtdcpebwTnzdfMc5Z1GnkYoDHXh7sPFPn2knH/OpkojvaYeye0UvJ7twqtO+7ubG/vr6Dth6N
3r4JMA5ECs/4cj09ktU4ih4+bBi131jJmn2Ul82P1jA05s7n3Ho4tg+HjokTeqs3B6bHbDrEwipF
awl37VRL57NW6/W5RJjE720Z/YeHo8rGEZOWJrt2efi/srBMK1I7mHFKqDgp5zko3g2ulMcYS9RP
//4a/15pefK/VgJVooUz6dC1Y8h8ABaW0vei74Z/7F7DdOuLUU9gjbQQIq3bM6+3uMC4GiXh1Fal
V4Lje8zaDlcp2G8f/8NTLZhRuqHw226ThQneK2a8oKMSteiusc1hP5QO8W3Ehk3ZKXWXnXaTMi+Q
bYOpwR+9s5tXmNIqU+kSJdc+Cnt/dIzpPqqceScV2Xp7i7Amqbm1UfiNrYjNDjgsOtWz8TGZo/Qo
O2s+VXO71+LZeiAKHMoNKqtlNvhyTwyZSz+pZlDXhhmqRLSTr4B39hBsG7kVG4HklWuAafftEAQD
bpHIGrcxCJvooqpt5JnO1F6sQUTHyKE9G9dDeyYh3AtVW6+SDB0KBzjANZ88FxmoAi41ZLmSGL6G
Ot3RhUr9TKbl6fWNuPkqueFAiTCwXVEXWiExmYpEdiW9hu08dWhqDvYeuHHztiGbgvFFTcx88OY6
RV87kq29lByB2x+TNplplKrR+8mYkxPJZZZ46CN1RyOd6dSNfYthsV3ucFPWqGHuvIWVAn2Bi2+V
sQY9ep4UPxle4p0eHhM9EJJeemKehgQpAkAlTg4rWIFo75WF2/TnssxRNE5THFuptvPcA0rQX8i5
95peW5uNmMMvo2eyBms3Q5gUgc4QoAAufT+KmiGGsJXnPC5/jIFUv7uItX0bGDns3BxbG4DQQPFA
nbam9+qBIxTDrbKrVAfxaHdj/Bmpkj1pqq2smlse8A58NYw8br4/ZhR6kVZ5frVjO/yZ9zL84ird
5GkSkjsQIum5Mt1zd986RjzSosmzAEJvg2xnYqHjdMg5WbmlPubalFde4Nqd6QHJ0n+8fpC2PuCi
AIcziEO/+xYhLZrWmdWcxfgxUGqNeKzO6EUE5MdNZJ7RBIreyFodD3Sn251SewngNwF+wSpTX0Jy
p+OzKFf/dUdGVRYiykk8ZKBkvqs15VcqM/c3VlwRNXA/NDujzI0982K9m6/ZRIE+uMsIvMu0IfMK
vZt+uLOeHF5/pZvLwIWGR0JKs8rBCf/QGyMjhb9fKo9KDV+ZIe5OJrMVmhBgWJiUQD/MlVY6X1Nl
bomN2RDpw3CH0BCtJOzaxUHEmdAOihCx5llFL3Qvarqm8HDZibNDjt/YP4+jEaxCvhWAL+UnB+Xm
plbttCH4kTPWZf7NsFJchJ1e+KBOy3+/rbE2wQKBmIwryO3oQA3Mxkg6hCb7Pi8/daVD16ooYQdm
k/gPmcHyERG0XAYVKwDvwHDf6DMacQ46E+8rO7WeoqQKDrYc7J2ybasdtDQFCTU0JTj5N6kBNiCF
IlpU1azW7OGeTHr/O0+r8kej1tWDTLTgpGVtDYkfD7UjFMrhohtFr3l42Rk7+3cj/rCjcOsFeYYK
heu+PJZT21SOopEk6yIKP/fNpPnWWDbXLAun4+tH5fWlAEq9XKrE5niYXWBS0RTEftn39QHRqvyN
YlA4v77URiiHN4CSIX0Yd8HfvFyqNTADbpeEPEo1MEs2/AQZJfHFlV16rlFGv5uiPezEOhKAXAIu
yH6lgOMGf7mm1OO6S4qGVroMcGALQusDdaO6pwm8jqMsw2akAbTk5bclmxGFtjW79BKHwZmOcRgb
j+2oFIdAKcRD3LZ7QgJb6+lIG0IJZtPSkX35WHpal8as0faJo0rz2koLHvUxSt/oxiDAL2Gc8/qn
23qNMD4BajCUXXrAL9crhHS7toan2gaD/b5XtPRNp2r1zirrvYhJFMYTjCQNMprbMio2qeUFogjX
kdT/J5q5wSntI/loqOmOUNz6zmUlCtCFvU11c1sHpCbzrCkCPgelpPo5u7gm+XanWmcnkAwF0C29
WBaz19jBMHLnGGy9S9ZcqB9UPPhSvHyX4DhgGxuA6kpslS6tlNpDLKs9JOnWDvlrFf3mi5lBFOWT
XrAjrU59DvUpPVXRNJ2E1n9VAD6fX98gW8vhr7iYF5ARrhCQSU9iDkseqeOp6vxiVOzEw8AivI9F
355b/p8d/bKtL8hclIxXA262mmCL1tCCEVbitdFq6YnIBmKDhgJSfzJ4r4Ddpik5JF8xdnf34tgf
y7+XWRM9J3BR7J+l6F/Vd+D5ewqq/DomUwc2xCaD8jrcwDV/YD7yoapTjSiqgkQxgv6ayl55ALWP
kRVmkJ/J58R3JFbTxnNknuQIVQXDzv5eMwsg5TJM5cSSUi4WBC83maOn1siwAYIfWJB3YVqmp7EZ
gg9oGA0PeEbPd0C8MLHOsBSpc0f10Gw2/HBoncestKOdg/1nT9++MQA9/CKKYqLxzc+xVNBQcTfA
toXQX3i9yIPGT1LDvI756DReH1lFfMD8MJ9OylhW5cGRKIB6sWZkjg+sycw9J2iE4wPmxXk61Loo
fk6SprX9bkjwI7PzGexVHDl0+GXX6OrOIyyn8vYJuJPJQQgJwEaXA/B3plw7URm7Ir+61H5HkybS
qUdhCE6o0zzqAeo+boZQ3FSNBRqszZ6W7cb5sjDYRJ9/AciuKhJMeF380vXi6gyN8jSqQ3fSrMw6
N+Xk+vSE9uQeN5JbDrOB+iKFCZ302wjJ4VKKMMTgpU5c9TLh0+fXlvHZlG5Z+9Y0z9gkVSUIBMja
w5u6tvJP8KDkv751ELqcskWkBwWM1b1aFgKfeKaZF5xkv9SNmT9DfxfL2NW6a6omfzLmBhSYOmcL
Hsu6vB7UVgkL86mFIgwld9GIvx2u8GACqxApLq4CF6QEN/bE7Gh4ZPQgT7mOxSnN0z3y9Z/o8WKn
IZi9AGi5oGyoiNZNTSYdd3YSNXEvrons4IOhC0gq7Zia6b1pSfcTctMOIk9ZH3uicernoa9U4eFa
n0SHFFmvJ3p5qnIXuBOTwzlIw/cFm/eNKtBFnc12vid70Pfqj9X+5EcjSoDYMp1dRLeWcP3X8aBR
LWVWKs5lqKPPCQZzZ9MO01ML1d/vWrPeyVo3liMvFhBOAb+vOT2YArbBYph6Qa1RvgvstvWZEOP/
PYXKD6duPvzrRoCMCjiBptoi3Hm7ERw7VAcT/9dLaRQGA6006B+MQf+iZIH5nCNaeQcStNu5UlfZ
EI4c+M7i+Urn1qRn+fKVyryqB2oj9wLYaLo4Zu345oS64Dgibvj6861SEpaiTQfLjmEiQKOb4Db0
pQyDVrLlBDp+Bwd1ufDOBAPy6/V11p8NqgI0oYUMwgu9VYQbLE4TvSr7Uo+Zc0jMTLnYPfCeYI7j
U1fV2s42WQVt9Kn4bAgqMVOmnXqzKzt9dOpcb52L1YfNWzctu7saQMVdaFXlVZPu4Cl2Wb5xJFrn
k5Hvtc/X8QOZDoodtOjoa6/ALbWZuercafYlN9TgCWmH7Ctjy55VrcL6hrAhl7Jr1+Hh9be83jgs
ixwXlwUJ0ipZ75sO1Xg4FpfIVuZzCr7YR17UPaElnuxsnI0PCkGTJIzmEaOP240T5iGqg8agcOzV
jwC09csYq/YJO+7iMFQy+/T6k20st5h/INcDXJyTf5NGoFaYl4su+iURzZh70L3ar6OTxm9kmSPE
P07/jIcCHQFzjo/IWH+Z6L48g1MLgY5OgHtxxsJ5r9SV6iVoPn4Bds50R2t+v/58GxtmEZxcSn/C
Gvvm5XI9fn/Uqpp7CZaKboRr+2ZKe+3JUOzaa1ytv8yq0Z9eX3SVSS/PiFABk56FrX2bKkJDAZ4y
N+6ly003PIc4nVWemy+wjxmUUXpBxFH5ZmWF9r3Mm27PqXgde1geeMai6raEoZtvihZrPwpBKG94
6NPkGOldwEPudK22VuFvR56Ve5zDuOysv+4nJzGMPugc91I3tfm5RkP0WsbhP/cdLTYLAx8LUAvc
/tt2ah62MnQVyLN2XNCGV1r92FfpXja9cb5frHLzxpzGNEP6/IiqTW57rN0K3HBgqB5dh71rfeO1
gRNmT3In8HVuA3ZYsu3NEEVdu5vrg9ZP+sXonWAnYG2uwqcB6q3T/77lfsmockeFjJ75bD5fNJmC
lQ/nf/Yt5OMwrbKZ40Cs4EJ4uQW0UNPyukHs0UiKT3MXZOe80WK/tsW4k7VSgfJ3vczhyNMXTAba
d8TFW8iAntejLmMsk9vRsZ/ssg6/DOhXPGmzGiVeb6RIDMVFbEpvLHNE1sCF6NmnYrCg1AdDL0BC
RhG4XnOM7xD0wHHBpCn5FClZ8jvVQzggHGngvguTLH2MBephhyjp1Z9qGYneg6qhv7M7G5BoQVsP
Z8lkMB8jJ88mLzfpP3spKS0mzgr+Hjao29h3u3jQT5nW1foHkvJc9Sw0eIYj8uM2iWaWq8mhrHEJ
9DF+ZdY12aV4FnNaqNQ8ip0dldHkZnN7zfllOqlawV4IuW/SRprPztRTG7Xh7M5eNNbz9IYk17q3
2gbFyEE66vdSusnvKDLst1B8w+AwKujNewLnk/+ZTVa8yzIk584F0f8JjaSgPIzCBn+p9kpq+AOu
L58TpSi/tUOfu/5oWblzyIYqGHHAtKMPqQOz5tBBvzsagTP2d0EvxWM9KLK7ln3cZAelDYwvSQcH
g1a9sWB2olQ5jr0hQ0+gw6icUi2uH3I5trE/pkr6LUawKr4rkP2Snt1qjXvCFzsqfMdVavCjMWIP
8F8kcmO9btVP+Jtp9SGQnV75ZpbX5mVuEXVCzyn5XKILX+PAGEFxUeK5rz2r7RzhiTQalAOMMrv3
k5J/PEexqidEi5X0UAeQhQ+CtE3lIwmFDkTHBfxmasBAMSuajHs7t2XzqOj51L5tQ0P9X1HOmuGn
NaoL3lDXc/2sB2l6TkSJu0ZIz0rxwLo0Pyu+8+CPcxokft0WcEZMR5ZvZ1uOtmclbt3cKbpe/0aJ
IIsuDUvyKXTINJ4VO4n7LJJKV5+GQdCaoTBpH4i1SCiAhKtAY9mZ/R1zlCiFJDXkybsAXmm5o1Wx
DinLlH8hIRKR14oYgQMmykRE+cLFbn0dwqD7xK0y/GvggncI6ApvJVLnNVKnimaFIThuaTgDpW8S
BKS+2bHl7mSxq2dZViF2kckx4gHc/zJw5UOqBLYi0utA6AUp0/RX0DzZ3etpwGoVwiOtBWbtAIGY
et6kOiKuNRU6XnydunC814w2OFqiaHZK6q27y+EipkokNV3xeibuLYmvC7ow/Rgf4EPNTO775NAE
457J0NZSdAxo1SwibwzIX742TA1RHo0z1OBnBf8kajVgJXF6pm5sd1juG0uRlEL/pre1MdlQ9bYc
raRWLkHSGX5SN/mpqkX4YHSDu4c1Wr72zdUCTwm3AG5jvE5vr5bOEvjIAQLHE8Psj2JS06NVWtl3
JQ+zhxEfxGYnx9/YGFz+5GgIzi8zqZukNIMqrJdDEVxmu5WHHIeKQ01g2utYbi6zTIUWBf+1eFcH
ujrDLpYMjdzzkNW967sN7u0O4iCeGHXzpzU06Z2YcuOQi7C8H+rpB4czO4SzKO7GSu/9rimHnWOx
kZLTt0ahjmoDEMJt4shMCQubOXQuraiwLgjdCGR/rR472ym/mZOwzmSwe9iajf3EomDCF9vcNTM2
IITPGUDsS0+X+RCgHXIa5hBYQK/YO4FyvZ1oYi+DEJKYRbx8+Sx/JcbT7CAraFX6RQvDrPeiUAbx
p0aFOj0WURt/L8dgTxNi/XRsJ6byzAoYt9Lbe7lkWMDFle2gXWI5OocG3cxjoIN3T4p6L0ADaL89
LixCMcW/y0Ou8CMVcs6TUzNTSszBqY84RouTroaB8LsI0QZvkpX9Oy0wYz+lWZc4nmrmtnMyyqBK
fNT87Y8647zwQPMvDg5yDOGUghWS3LOlXXqpobf1IeqxMceJttSfYuj1El/lkgwPeWAzPSntaD27
DYbD56yYum8ZkO3/aUmaf7LcKdTPLt1596KGuAk8GIQs088ZRnOhulL/JbrGak84aIxfbMQBp7sK
VSD7GNAJ/Fpg/hPDW87a+dQZWXaatXFgGtiUln1ZWOPVSXOTyTmIATGQe6VvSVVCxHbMg2Vmseur
ytgjVIELTHCMSglUWCM7/JZDGi5xycjrxNMhD1iH2FE63WtMt3nfthCeSTUc4AyI+9maXwY9zQVk
4Q0b9e+hiTzSqjLwFFdMumdmYap9lXkpSkDwbQZRJTWSH1bcxIFPFpD+DJmGmacidt0vSuXAYXHD
IrtvNff/ODuv3biRtV1fEQHmcEqyoyTLluP4hLCXPcw58+r/p7yBDYtNNKHBAgYLE1xdxQpfeEPQ
nBoindLLdLONjj18+59prgTZsTem7kVJqz7B9yAuJ7eAlJa5pdZrj+OyjMuDVjlR+OSkkj14AXiu
b8YYm8SxkYX8dO6ky0Mkz2Pm28i5dN4gN3iX631Q/urwo8XOr0Qi0FfiIJXgaWvVo+1k6eAhMDPr
bjKF2u8ly/PvaddpD3irlONBzcKpdS0rCetzkrbyGdNNuXN7JwcDMhbSL9VE+tBWGuP7PDrSOR3U
7GfftPW3psCdAe7DC9o5ZR/E+jkLNOfjnGpzcmhD4tODuA1hLpt5UrjRkgy/+ej1U6L1i/IekX/T
PNjq0GcfcL/CxHSA/dj4tSrNn4Z4gm2UZ8NwkpI51g56kHfoMlSx84zMk1TDPx9jeijm0h1yW02i
S9FrQekR8lTfswxStKvHjdEdW2eR07NlBvrvcqqc2idrlEC1RUQ+ftYvMFin1AiOtRxWhad2eh/7
RduHbAFZmprZHZWpfQmg8Qvv71KrH+WQxMHtitaw/FEOtNTFbhDS+bRI3dkcssU505pAuHHCAPa5
liKd02COL0sZOE9tqcsf54je5rkKuyx288HMPtODy2a+ph42h7qz7fDUWlr7HVoLxK4KOuPwI1SX
UfFzp1bIPNLZqE9RDDEgj9smdZeuLiMvUuxq9O1qyM9TrFSNzyWsvnRKZCzvHGlq/2lK0/lp4Ucg
PeAGL3cPURSSXkhhXD6MkRnZh7BLRuA+k5YpLmSI7rlJtQwuIzRy6TRLKGrBLw6cz5iuTeNH5KRY
SjVhh3M+ueSfS0KI7iNioHH7YVGLNvT6jNz2yldRgdQv3dcApTLjpBdL9akqm3rx70eDN88eMadA
E9GqA35zEw3aOUrdMMxo+NexN0F3RIy11w9Z3MDNX1rzMJRv5s+IIblNQBoLma41ucwq6Q2CYQBm
n4/jsYuxyajaJvKpTzQXa7Fif9CTeSdVv4k6xKCgC4VgJ429dZBYVOUfUWpIgVMbfOnVVP9Acren
QXbz4v0ZRdjzAtWgvLd68QZFi7E2DqFMTHXu0QxVPCj49Uuvl3uCXyKqfRUe/hmKAqvQ/ELhafWe
k+5QB0dG+cqzMsTu2FeYnTQp0EVEFgK3wxcIbFOZHVMtDr/9h03zp2VFX5zqx2rsMqaM1/ZAqDDP
sry26izq6/p0yKwOUYUpTiWPh0D+fn/UjcUFu0iHknYJ9ZY1cCvPI/Q2RqGCUcX2Y4ZJtltbUvId
AdS9gv7WUPRI+IDYEfExV5U3qL9dMYnFXRY99YYZpW1Fywu/x5LirQVLysCooKJ/QMx523LS7KDV
pwyTC7VQnmMi34cG4YWdoPsm+CM4As4jDp2D1OdtzgcmuRDCbeitQdQK5WQ42Aa9mLgudNchld/J
JW4XkAKzLKQP6KRTjV3lEqMc4TTfwdAPE3ZEJ8naA8KrixfCdN5ZwI25iVyZxSO0vVVTtoZAghGL
v10e1vm5Tov00GRdd6pLufIQJ9nt297U/ETxnIuLDJpkE7jy67AWdIVhdvGYXvUuzma/RttRwqla
yz7kUrI0v1UlJTaKNHWkLZtG8/tiwvVpiGZFcec5QfrGYHOde0u4NN8/Ire3HFc4ZC3OphBGXl8K
gR7lQ6RjJSxldouRlRJ8aIO+f/kvo4CQ5wPTeFvr+ThaQzkktSl69mrlS+hsvyNiGX7dH+V2C3Ew
BG5LSIXRelpdMkYH0Y3XA5GHNgpwTQxCF03v6FPXT80O7H9rKPwRuUgp6SPbtRoqSPErSKFOXINO
TZ7mKTM+BPkyTm6XTmO8czRuv5GwSaXGQ4cZAOoaYAILVnPCEaVT1Uxlb9Si+KgpzR41ZWNKvD9C
9YyXCN3hVVFkNtOlpIqf4KgrfU/bIvcnKVcvaJCOO7vhdiScSQUikvYrSgvrov7Q10ZfFSjG6Ua5
PAb1/CuzZgzbY+3NRtlix8HwFe837at1d15PxqVFojRFqh0S8VBQoYXLJrlqVO3BYm4aymIoJkMx
DkTyDR6lA9MlIwfN61qizxj2jfWPA+P0mKGy+bUsTfMzUx4uVRxCvpWAoe1k67dEFPEDACxSq6Oh
jYXv60tmGCyjLCteoLmz6umUF7HpuFotO9XBqoIicDX6dNaHBrfF33ZXKanfOXQbsPYMkCjIUhtN
my4yLTdUJOPNvG5+HL0V8DpcALcmGIhdOVprUKjUw0S5VoupnyjIS6cSg8+dG20rPqU8otKURYSN
Df16HVB2mgnr+BA478LtzZXsnVmYqTuOQEDcKKALULbLHiRj6/MDGAV5IvqlN+ziDrcA5NaRzccn
3Tggs8BNPtbmSSMfP3V05T6jeb146RidlGjPtun2QSOkw2GEEhkw45tL3NJGPP8q4pxaMsrPeKZJ
boiUpRvkWpq6uOfIO1XNrTUGzQy3C/gJ9T+xGn+VhvAtlAOpg98wGUbwZYhCycMxJ3DTbsyf+ipZ
RN2j2gnIb68NZvn/ByWgez0o5HyuyCQmxEKq/GSgD/4w1oJJXu8qo2/cuEAegEeKixcO8WoPgQGu
extm73WYVIoh1Haf5SDde0TEn7IOyIWXhhDrFDqa4rP+tYpa1MOTDpgQDTL1BaPb/NgORuGhnaUr
bjnl5imJxm+S0u71DTZ2KzpF4Gx4JYHI3iRUNUjKep7Da52qw88Q5auF8RqFvr4KXtdFM8ypP1SF
Zf1Pmwu5eUDCNNkDBm8ssgozhdq4MJ+9EbdQBq2GOl2EeICbM7jNKDzqUrnHe9wYBSqKABZxASk3
cWW3lBORLrX+BIWCB2ecIsOzksre252b41BGRDfIEV4Bqy0DImPqTLTtYEvHCna6WficwQjcOQMb
WwbAI6ZE1PhN0ZN5vWUUOzXVMZeki9rnhUeP1sHWW1moGdXqO7tKVC9CU/59CHLs7REP2aH5h3ED
FGP9aKtGJA8x4sbXOAyQqjOk4IAyu+334RLt3C4bS0lJlsOO+AjOrmvYSagNo8rljWUuwgXvm9FS
fkCOS3ZG2bjDqGLwExnqDzn79VIucR33Uh+E19LGT/Kg1KH620hNB7WfKWvsI4SVarqUIbnOTm61
cZH9PzYWfS4gUmvsWVYMTWmroDS6kWqZE6WNH89L5U+FFF3eHBITB9tcLujKgh9aXTGj0sYZODZk
5KsYu1PyhwKMYhgf8TdS/8O0eBBEUw3Y1009PR1SpM4DK0TNMOxxVski8zzDQaWtHBfjnkHn1iLS
dCGdAoMM6V1sor8uz7ExnEaK2/ia1jzuFvpM/lgHhm/H0l6jZ2s/iqQUrJ5FxLqu0diq0tmZupAL
F0H4RHlxPkna+O/9L3ULq8YBHiAzEQugGppHqwmVTmOMJlHbleyoOiRa2nxAMQrr9WbUDlPS1T69
XlxIE8k8BPFooMw5vxkIw28QwgjouSG/w+38elGj2OoTOSAyH+W8vmRarZy0ETX1Omznnd2ytaic
bqHFp/AA3OxMKXbkpEBMNc2i7mxPyXyaUjveYZVurio8ZNBj9LJQb1nNiIIiHVAYBFe5UlQ/KlXr
WC754lrQ4L1e7jN/RFDMKxGhcZu5zz/Ugf5m8pJYVdgggO2RbbuBQsbzPGShXMVQacvyGFMAAXBZ
ji6gl2xnVbdOBXk8dyd8eIDXq/Me4YJd9W2Dn/sUYhfWz5bbTFPzfW53EQ6bQ8HyBjJHbnUTvdSW
FukGHPMrpPvkoKKK5mtTDA861t4MW0VdBZAlh4PiAdyUVf1EiItpTqbkcOz75iPAGesLwiSIJThm
ZO4kp2KFVkGZgFMwHD10dDRWL6zE6bb0AkkXKeuGoyzLvbsICrbaJNJJLir75/1zv7GMjMdwfzBo
N8delvokVGU0c/pqySPEh9XuUSMdew9cK9jZHRtPHuIxYigBHL8h6A56NcJZEJRH2uSJbxDr+Sgk
OAXCCWnO39DT5ITArfXx/hw3ohb4KbwI4GEgrq7rX7JRahXisUTuarkcGrWKud/k7FkbWhmN26Sl
MdXLz0WWj2+PWihkIt4KYUVUalbnYcpziVNiIIHQjZNvhFHk442YHaZ81x9466phj2KDKMQZyR5W
V01rzih5ZbiK0+HVa9eKzelQqcp0TArThL2vqfWxN0vrqkoAr/xyqnvzoXa0/uubV1uEhpQcKaje
PleVZMRhpkrYGwR98xRJaetRe6PXmwa/UxU3XxnnGn+aYJndH3jjSmdgE2KM0D2/2co402tzZZI1
RbnqPEEV15+6KokP90fZODAUv7nR0Xji6bDFJv/r4S/CrOaNonqr0pj5pMj9eFTDWWhp7Iqcbk7o
r6FWdwFeoYM10X68dlNl+o6yZL4l93uVo43TIZyJdTIyoS/8h1P414RAuEZVK5LpdBzzH9B2w88q
9J1TRcxx0ZMiTmAQGgV9W7MvPt9fzI3b7tXYq/OhavPQyKS2Vz3NiwOyXBbtJ4qn3B6KG7O2O1vk
lksv+PqUZyjOiNB+jVgr66SdWwlRKYCfYQSIIMwuSZfaXyle4QI49shZuS2QH1+eg5CZO5n2aITl
8oRqYL4HAtnaS0KygNI8GsQIpbzeS4m+8PWx5Lvy9KPVb9FVfTLBMlSuro39p7evNRR3OO6aAWjo
z/3x13emEDhpDrAGdIWq7wU9tmOUIKwMyTH2M2V6M1KIlUapRLwrXPU3/UsHBSPQqTPV8NiprpGu
t15i6ZIfhaaxU3vc2sFkpESNJNjWjb22GtXBGGm46WoN6ArgokH0YZRKNNOjHsjLaIW0MJrYDCYf
pFH69j1M9CGKrlwLtzEPeIR5MpATvMrxYgLVqX/LM1I3hlr1HxIryXa28MaeQZAFOxfeUO6g9ZOi
jJo9ZyCPr0MzdO9RjdL/rcOx/qcapH7vRt0cSzBLKSibtxAz26Ab1JsI6XSWMT0WgWlcFKBol96A
Xnl/d24NBdeDgNygAXDzUhaBTO9B4VqNuiF6t0jjcjTDfPiUSLV6uj/UxrVKjMvNDY+Fivk6nEuL
0ZTLgD5NNhnJ+wlg8BnAx3/4ToSlrJwKc2rjOwU0nWtbFj2nOvpnbrva6wDsPA19q+1MSN04ADT4
eG5JZ6DErI+2hIRcEqDycB3txZIAL1dWc8ATXXeOExCb2NOaPOk9uGbgrNTCMn8GhY7Ab9Jo8vdu
wZiZ1KScwWsaSvqpzSf+k6gbTcxRpKFFxzcL+f+dMRvQOUcCYSvPbUSterTD8K+fk8FzIkeKfdyG
2PBhmWu/8bMek6NsBBgQxJ0Ncuf+V9zYMDRWROwPCUq03V7fnaC5emfKITIgo1ofYHTNBwfByeeo
Hd/fH2lrdTGMBA6IkgaJlPjnf12ckp0GbYOcOforKsrG4DFP9mSmJzwaSjza8tzT+nDCiw8LvPsj
bzyPwIT5qPT1BQdyNcfe6pogV0s8xYYkPySsh1un6XhKurBz80Iedma6cTJAuNJu13mRbjEn9Lpn
TJvAQPemHh7KMli+gax3dsLxrS/3hy8uCvgbsAg1ihYwjPE1WODnJYM6vkgjwmQI7+5F/ltD0fzG
vwgEKXn++tNRJzTCUKag0JilX8dhc4QjkrkpZP2dbyXivlXiRldRoODhWfGYi7X9e5fMkO5lNcCd
RU+k8WR2Wv1NlRCx8pwyiI/5lOQfoJlW4X84BwJLgB4YAdxNb7seFWsJE5txI4CB8KWmf/JgetcH
Vv1yfzduLiavDrAkIoibOgJ9WQCxhhFfLSlMUJoLdQ+1Ud2blXIvyN7a+GILUsumYnHzyHXjn/bH
HKP9M+eeCVf2RxZksmc44fxo1RRQ7k/tjynS+uuh7U9gBJ+a7bI6aXiJmWA7UQCyxsj4RtNB/VqD
nP0gg2r9alR59GnKasx5YquJBpTYA/XfEuzERxtijezJvSXNHvEOHp3WUBcXtAj62bVb/PJGDFC7
Y59Yw4/BaO2Ktmc9QXOajDr3G7U0HvSl0PeM9DY6LNQOmAh6RvxlXZ7krRh0FGOSa9HbA41uKf9V
kff+LK2kGTx90W3qP406+Qsdos/aaLfLzqO0dZcgAyTKToI5uj4PrWFPVlNbMPsXo/yqmSDLyjSc
drA0W6cO1BO9bb6cUIB+feogCXWDIZAdUjMXABXj9jTF+WfHmeozYOHGc7BLPt/fLFvngKKrwInT
wbpJtBcyzzbQAV8MlvQTypHyVKVJdFazrt8pmGwdA1vwiQnBKD6t84MlpEBBwAU6ZpGl77akKz+0
NktDdM2W8nFsiz2tsa2nzgGO8wdwCENwtZyRg1+HaQjH7qipnjkSs+fEeE1Vkq27cjV2X7RWmg9Z
xt69v6i3H1KjmAXREsj/Biiq1SCqlCU3deeM2QEH5hHQtD0dbKxlvanHz7LOjWhn99xOl0HJ46FD
ouR2A9BbaiKYJMGzUwq64qxK+s/RTHUvW0IVo6PMeG6D0vBVrC936kIbaAlG5mQKsWp6FuvTYc+G
1sQjliJ6WaXfaLhmhjvGywILEVuBA5Rk+M5JkyI+0DnSyL1jOF+Cti3f1Xg6qW5LCKt67ZBFe1fv
rUAPfS/oCIIJoW1AstA/V1WSQvIZI7G+gOUowDEhox74hjIUvzEYKw3YBVLy3M5d8TMPFwIivVO1
f1JAo4tL5zDPdh6528uE34S+DWRfskoqaq+PuVJOpZT1BNNy3ndnbUDe1GzgJN7fg7cHm7IC6C3k
CbbEGa0iofVdEm45QW5cBym1I6/KYkl1e93J91xltjYfKRyIPIoRQnXr9Zx6JY/tXuKKTqNYesgz
Q3YdOZsOJJPyKZe1+diHpf6gI++zE6pszpNkCnwywqU35jnQTmA+9kCtwKRABxhATjc1z5ikoLl0
f0m3Jin0tKE8gu67qbfUWpvkMCmJ9cIov0QQQGKvCBxJ9+1MKnCDmwP7Sx201UOyINm6s21u709a
L4QrqPoJPM46fg6T0Ex0vuC11ubWm7M4/WCFVuQu5ZicdDWNdt48a+sWo6tKdRtxFKHM8/qbAnma
47oUHtWDljzFajeWcICrooNo0SD/ji1j3vBxYVZ4S2lDTs3oWP6wUqe1D5bdT+UFisbcvCDuBmNk
0WzYs9EYj+8Gbensr0M8St2BmlmSPy2WWnIr9qBsfPI7Qzo3ZjoFJ5yH49Rtg1lx/EjH/u441U6r
HfIBjCtSrkHRupQqeg1SwVA/jeaQdHhFBSaqX6oSPOTpANWgtBfzK91oO3TlqC4EXabUn4Kqj2QP
XOxQQervypfMilEVHSdJKw/oL+XxoVngR7hW1lAzC3kXcbTQs0GAkDR0xgYafxKTjktIN4Dosdzq
Z21Ct8kcfhqgblV/NCaLDmczZBzy2J4tr2gXrGRVo2vgubVSMfqL3HawMqYhNd1qMQbVz9rAtI9q
H0eKm1VyPnF+I726Sglu8MceMfz6TBynfc6LSu6fcugelV9Pg/xepsMfu31gDpG/dKOivdw/Ahub
kLQA9U5RBmBPiD3zV2IwVXikqBVvaoqlmZvTa/HmetTfJfzuX2ZoDZ/uj7exBzFBMESJ01GRY1iB
o3KlXDqpjpNrVvaq5OnOY46iZeYGcqj9Ggq5fckHu9p5SbeuFCFNKgTd6FSvN36PgAXPM5iCOQk1
n9oV1ovEwKd67LqdSGFzKOHNwqWJrtP6UHd05OvYzMAUOEt+5JZuPERlgocWg/T7K7nx5RCPIQlB
mEG8DOJV+uvLGTD0lzweaN6iZKG5fWMmL2Ra5qmb7O6nUct7KH7xB77OQlAboRxMIZNSzk1k2VnL
ADCqhumcW4XhSkFYY1spcV/sXMtbM4N7TiFckDhvRLFkszfplWAevshJ4430nP1eqTuXsuNABjPv
qaVtfTP6b3BZKHITW6zuxSnQEUu3sQrS5KU64RlV+2U6tC89DdzD/Y+2ORSKX6SO+GJQGnr90UJe
00EuouRqyv3wEKKBflUqrT3Ms6n/h51IFkCSo0GGVdaOEcUMlDJLJlaxKPSD1Ka6W4dRc4h0KAtv
n5WodNF/NUWJYTWrzjQnLapQi57zCa1BaZySM1ppQUCSiZr7/cE2bhA4t0jsUQP6o7r1egljXZlR
1RDOfpqdetri2L0LbLl3kaGoTh0q2e+oY+yBP25TVnqGMJE0wLNkret7q8pKZFVl4qF80uOftKXq
Q6orte02xoR/ON2LgH6MCdUKmqtjfg6l3tkNfm9JuWCy+M9RSaZrgT7l66lbcsO7w/t5hWVmUZIq
aumd5IxIrVZRnT0iNmPnLyGE5QZxf9D5HjY+1edclnPiixhRmp1PsXFQQcULkyhR4KWJ/fr3TEqu
DmZcohI+laj9oTDpNkmpukbUpAezC/b4GBsNMmELAa2cTUbtRV4tgMPLBA6PkClSE9XtZmc61/1i
u0kVWX5q1OnZtMrqqIdLeEiXJaHY3AfXxcYQ9f4m3LgLca6n+AlYXxDhVj9EGQw5zm2ezSTL+rMV
GPEHJ9eD4/1RNudLGZnmEW1z1BRXB6uh3YnyMwYpiS3wFnbuHDGu1nF4RwamHeziYjkV/H3yIK8x
0E8JW4A8OgX20/1fsnFvAcCirEYHhJ+yni96fWVpodVwneYp9JEz5DIx0sXDRXyv2rU5aSArLC9d
ENHzfb2r8jYO4hya3VUPam1w5bK1DZiuavOLGLF6hkGZfC7j3jgb0fw4ooxPqleolzZq92T+N64a
0SZk2tzVANfX+1s1CU6WilkbrQS3NsqGB7pb/Xuzj/sTyXjzharDtHdzbwyLgAHcMp4jOJ3r8ljY
dVToqKhelGLCkLBc7EjxNFRMjw10pcKDyY58UFvZyDfe/8wbI8Ofo1soamP8WSuURmWFrTl0qXPR
jc46qlVRXJzRmk6SDkU3QesHc5liT5dr4ywBmRW2K4IZclMN1NAbsaKCQWN8HI5gZLKDOVDjuD+1
jR2M2xctGaoT1B7XLCsA6jZ9QpSjE6CrvlQnod/o2rGFQv32uwGXPsrQ3EUUx9bhRLgsEVBFLsQK
1IU7aY36vgsTdWeUDUQNksDMRoARGWidoWPBanSYqqDxilnZ6I1dLb0kit0SMY1hLLlLX5n6kwxy
XjCiqhrh2agtw8eawk7y9rCGT8cN5SAWwaZd7Ru0ZQMrkLvwGpAsHktUCz6PqWW4kbXsSQtuzFuw
jkEl8wCIQEAk9X/FvUS9GZg3UN5mgblq4QTLzDunKD9bNV9qL1GcujtU1RJ8jIU2hFck7fDsdI32
6/6G2v4hRIs8SLBLbvqadj1EQ88NfUWjIcBMqow9XG+12KVQFsBgbJVjG1Wzp8bq7OfxpLpqoJu/
7/+K223NaqDU8YexidqROFx/r0ZdGhXG19Kllyv0nfk9CEXZJqLDRr5zgjYnzEbjhuAFZsupr8eq
ylyPhtCQLqkwKvO0sE40Ny41XGEz0BNnZAXU7lRGspS4VjAY0TE3wuaKBjK8xvvT3ngkADsyXwqj
EP/QRH39WxjOSTvDCOmdtRGw7bIyPybovL3Lw2r4XyJpMQ5Oi/4yZ8186Utkrg+Yg+qaWywRGl33
f81tcPj6x6wXRpFJnhcYI2ohFy+RYaHoNSqz9Vgn1ehls2IjOASFzLHD9xW6YG+/CgiFALZyAtFP
RNzo9WLUbaX1A8p3VxS9UWDQifD/IKN/Yt5A6JellfNuHsrgiJafELiTnCtrIRU7t8DtRS6g5kRD
0Aot4bX2+mckOpsxNPvwmhpWd84Nc5a8JYvbfmec27CTP5s0XuAWaa2sv33ZWU4kjQpsEn2CzGUl
4DKNsj8uhhm5iKJJH+5/3q0zJvxEKC07Oq/yqmYRoZS26M7E7ZZXkt9O1XRqlqF3kRpxdngXW0MJ
Xh7gGaZHfv96CQt7CAt75E5JDCl2Q5p6fmgvCPQViHPsRO+bY4HJBCko/Fv+iDH+dXVYiVHkRZGG
1y6JWsjAgCKNVp7Alhl77bbNoQQ9wCYjpYmyuqWKFADBFJno3WZy9AExGf1zbo7DO8y+nG/3P9bW
JhR4aEvgdUzK8a9XsA0k3NfNBPaWPowHvQqko5Vm+U5kbm8NI9gxQEkJJqiJvB5Gy0OjDMY5uDhx
P8VHK9bl7mmGlB6+7wyl/xo3aaZ4ubXQfR6quvsRw9xJTijqFakXlU5peDwQcwyGz0k+5fPUJsdw
oFbs1t0s/5oank63CqayRRyoiVN8X7pMPzVEFos/LDOVyzYyw39jPWkql7cIF5pIi6fEK5vMGvyu
leA4LpYRR55KseXfAqI9qYFhTO+xJ5oClwpRNj3XQcl2ltHD7LzRUQtyxqSxrHNoy7XuDVFkFjyp
mXZEcyOvkbbrzcYfumlyDuT86YAXA1iiJ1ld7M+Jkk75Iza+HULVKGIeZj3BZrHFI+ucWUUOPsSq
ouS8pKb23cwwA3CDog+DQzoN+XKyslFqD0pXothZyVVmPxLuz+cwRKvTFdov7zSpBBM9j1L/pbGz
PLhEWtP8Ir11ooMkV+mTWnc1KktjjnAOdMiuP3RgyNF9CmLUIRskDUq3ldvwIwkT+hNRiOes26pY
vblFocyIR7UNdbNY0ssf1P7jZOeh2DgHoIFE01RWDCqgq9gliGkHq+jfXBJ9zB5413HzzUIgHwvV
5mjnfN92N8iFhTEMTzWyG474MX+d76BpSi0smvjqmGF8oJ8wueiFL36+yN0BhQG/yDO0BK1ob+Db
LALkDBUIUUszIFCu3oFeLXutsezoqstp+iXBeeHrqIwJOuyq3V1wFeYt7qrQ3JnvxiuMG5tBkUbo
sUPVeT1fW4uCvk51qrxR2T7bLMoZ1fnnUbeXh8TR/0dbUzo100AhvuzrnYt7o2dKOY/yMsQgYAXo
grwe3TEWRc+7Pr4iI1o46GsN1QlfJupSfQcHsW30obyiDqm2LoIk+XdwRv37XnNIJpFrTd1JabRT
HPXj+f59uLHlqFSIRpPN+3UDoLbyMF/iRgY1VeKiydNJ/pj0kz/RFNvZ3VvfHVdDLl2yAJ6V1YaL
kV9Tl6SJUCKKTSilS+9lTv5b1sLSTXrHOdAz3uvMb02PK1hXYKQIeNPqwYySOc9GG6IizH31yAWi
XAJEyR4TSdkT/N4aCjlRkkiyc6GZ8PoLpx3wMwIstrVCu9Wg9+MPjTJgiV3Mp/sfbSPCIR+mkyzk
S4X1y+uhgtGxAafoPGLJHGhumTnh49iXQ0fbPelOMdQweef0bAxJO1L0I4UvJQXj10OGuLTguGeH
uIxV0QGPAeMT/afw6ESIoqXGJO0cmI3NIpq8NC8gZN2WtspEG6lgIJEdOypPdD99LJqs/A4u2/QW
rknXGOf5P9xMgJNZWUGWgma6upky4OCWOTnkjnHde82gms/SXJA8T23mobvceVNVvdm8ka+omNSq
0bBCKd5cDWoiYWgPJjHdZJQIJYaUJC0v4EBY/+ETimiEGJWcFBjc60+ohG2J0tsiXTRMqV0aGpGn
JaXtCx25Uxln0uH+Lt2IgSiKQ+kRSGLqwKvxgjTIE6ubpEuTNtV3yy56z06NvY0i/pTXbSfBRKby
TjeNqtj62EnxsCRWakuXrC3U0zj3hVcuhe21ZWO8/djRIYSfY7IpSelXJ3yeZqfPHIbS1bB8GiUI
H7nmfEuS2j7g7bmn6rR15P4abk0oTcAwm/SHyd0jJ3ajyFBOs1Z0vhFl6gF02l65fmslAaPxOBoU
/621zlinRe1sBZNzmfVldBGmK6/olupeP0jdDlZ3ayjBPobsLHTw18WpuYLGoSB8eWnnVMylrM56
NbGKPWzy+7vwTyNrtUHYIQKARn/3tg7TNpyt1IrwhCvU4mwiNd4DKkjGi03z/mmSA+K6MW2c9ICN
dfKr0ftmdEdKzwCV+pkTqWuzvZy7QkPNOyN5Nj/KsbN0n9Dt1buDjo+M7CFNH9R+Xi6y8R7TNPVk
F6nxNdG7cvQMsDkPUVaYH61yMb6ihkrsbppLpr2jKGcFR5758leVaTmimoPdPQXkQuFPm8BzduF9
4OwVTwDLvElVoti3wLDL7igFtuNWOhB5F5n/zv7ZLkMnH2Cxht9jzEpmNzNGWb/YTSGPXhDLw7dU
Tcb+hBCO8YV6HI8UGQoq+VqEeJ0uKWHqDlY7gz2YreTfnNI5naP7H2Mj5qQMwf9E/spDIvbFXzHn
YpqJGVcoOkdqaj5kYxr4s4LSumgQkXyQNEuARH5nUHx3zu7GjqPoCnMIgj1SM+trolUIoGScePHD
MMrjyL/hZ1FLvWc2ppf7k9wqhAkYASEuSpqMJ962v2bZVVIHzkyTLhLmfeeZ3BaKmJTOxNfsQCmb
JZfHa/SayNSf9UL7gfZN/eH+j7idL2Yu4NNpT+g0ZdaFvxwnxN4ogCTmXeV4JjBeL2is5ZPWpcvO
U317zwvxHtHkQ1wZstTqWsxzvbBCk1b1SGPoTHQrnbO07v+9P6GtUWzEmWyG2KiyGAsYnqogfMfU
UXks51G/oGKr7mG+lNtbF7kllHkAn5gCILsKdLqpRosInBVoPbv/oABx+ZEO02J6yMhlgwfEmhI6
yhjdM9ls9xl3geU0x9Bi40Uxf0Bejf+XjI0DWFmOPs3YCJxHtvPn+4vxB73x+lKjzErLCRU+gtub
+iblmky1izG6ImDdXktqNbMr91H+7yDZ4Zm0AqFBFWrg41yEA3lvvnzKl3Q8VIlk+cZgycfB6s3n
ITKXy/2ftrHx6NYgzUG7hh6HsdoNUb/EE74wCKnb7XDCYbA5GwH2NoWpZP7bh4I1AORXJV9GqOz1
ObMlmzZYhqxKJ/WyL2c9ngtFHRwyLd2VkdvYfsDRYWLwjIDlXDf4C8ICEHHEoyGk7x8DJdTcLSkz
pqdA68cfJvqLldeTvIZubQT9M/CXYXBB+3Q/TMoa3WMXIn0x6e2gAwmj2uNPi6P+rIB44b5sQ5Zx
kWFdpmMUyh2lPamsU7cetPYT7o3xV7vJx8jVaPOeZ3VKMj8JA0WUXsrpu2MAxvVlo+/fVwKL7Wvm
gqh6Kymooub5hE6ZEhqVAXlK1n509GAo/2al0bgDb8i/01hGttshrG/SkJiT2lPxDgmoRpfxxzpa
nD38zsYOEZBKMmyq0bSExD//63qU6HilbYSuSm7Hg6dOS3FQgW1/mLRyD7ojNtvqmIgmPK4IdByw
Blltxt7JDC1wSP+WIvmu9Fp0WiSj8+xca3zVbuX3DmwIHzd62Y2Lbt7Zn7c5DHxACg60+xDjoYH5
eqIKiAO7zygMN1oq+3njdD405NoLHQdjYXghwBrrPWmerSlrRPjCvRXhw/WhCEcrTyXkwa+TnNiH
hv7LpTNbgaXrx+ClCIIZUEqQB6eoKqkr1H0DRPj+udy6QwVpScTJ9Buogb6eOFI54+wEaoDqdZey
75wsv9AGCpx/Z5wblP85FJp6d6DxcelATcZnzJ14FBfa6NKhKXT1/Zgm9hd1KYx/9bEckVO0Bor3
/8fZeTS3jaRh+BehCjlcAZASlCzncEHJ9gxy7m6EX78PfBqRLLG8O7Wn3VETHb/whm3WriEXLk0X
zQig+9SGLtRlBhsUlzemSeNu/gByAjwZItUFMWBP8coNRVGYHtydbRlvezfL9c9GMdn+lSm7cL2A
pWanApcBV62fhAxtoZMZVSPhiRWs0Wy69bPdiv6vKRkkSGxHGAM7U/U0IxNV5U3otWvJ2hf6HDta
kH9YMhRBo27tRvOIvnb/6e29cOE5ZfN7kJMg05xXRbKaGLOaRJpYFa6f8aj17s3UqDU4gNMJPvo0
9z+/PeKF6wW4Kvt/R99AizrZfJORAj2fsjQZuRAHguqDsKgXLHXVXKmd/anHnlwvxPIoiiFjujeb
Th4gpxrSqliFlsyLqz3aeVB7IcnopkdFvyw/2XAbxgFgkUAg922zJlVpFD9najdtrLX9+IJGvzWE
sO2Cf1IX/ejQ1lzj0alm5xl/kGUOJ2MojWgz9AXhy0bTp+OotNa5W82eqpk3UUH/x5jQc4nMbF6I
AdI+C3AzWMYPci7wMjXXJQX2Vpn9Z6eYKKqSJOUNZiqkkgelBgUEIZXiJ+0WpJLMRbM/KWOjuTT2
Qfus0SlNAupZJCxCs4MPRCX6PeZlhhHbyna7R67vRbynUwXK2pdls8WpUYP7VvawvbcJubXIb4MK
Gm7TauNtUbXo2PvtYOSxZo429mq4Kt4E0FHr94T+AHrMbkUrYvSDxYnwCPBEVEhTl7hf9/LdoIux
oXrq0TzNa/2zhEvyUSLrNIZarqnHoh76DNEZruRoW0A3dk3gf7QsEiqA28p7ssCCffGNqfMBziA6
HRedN9jHnK4pOPetXLa43bZlCJtR0ezC3DIbI8G8qHDLcGQKhzbN/djPXZ/7qElrGWNHU8oYNoRe
I8iyBRBMlq6Gd2Jmmh56Vd9+hymBLxOSquWXtzf7+ROD5ycUdx+mG/Kppzm7GoXj0/tzEp1i8kFo
ZvGtRp35qDcKRcnFWY7YE1yLuy4kOLvTKLuePA5O8ekbkwuSGccZ3WRFXQyVJHuw0bmyu9WhJwnA
P3StMfunHi28zqhO+iyJmY9rfQ9hqZquTMH5eX/9Y/ar9T/hBDJELI7mwe6vmixusSM8dO5gHhb9
qqPehdkG4wxdm7oWLeZToqXnNhys2bQTg5szAt6v30mnyxvcK7fguHFQHoWFutjba3zhA8GVEsRw
yewNk/2K/c8HwswThWyUlSiuzZvU1YcYaQO4GfM1pfkLI5GYAxXgP3zlqfxrIVxUykssZCTY7XgQ
TvlB6Ll+P0gn//b2R529C39U9QDqODuMjffh5KNmreiVmQVJb2ofNqb1zpinT8FUoCG4Wdm1R+HS
cCaNNR4EvvCs7Wu0dgcsqcTiFI+aw5YLOyKYMKKgTK3IbrZr9ptnM7l31vbMhLgTROSpyCtOIbmT
6hsYvdRrPqdKpOCrNCxO+3bTrslPnMUw+2AU7JBE4DU6K7RiEJg5NbKCiVMVRXrbgiNyoro1m8Ng
upOMtnXAb0/hzpFxS+b1u0lu7RWxuEsTTLz3hwXp8PCerOdm0o7A1tRLfNrWj9lqe/WNAm06ENvX
7X3PFXolsvij7fPq9eWzCWcsNPbJOM9SMpvbuwHYEyR55bvT7WBM9RZb9NAgBkNTUICq8AxpjcKB
AxfI1ooNodLfUzubifAk5OXcr7LPfZHP4Bv6qZqg1tfiWs3rLLTjZ1KAoa0LQpZa/8nx1fyN50fD
CHYAxvjJRLX5H09Zf61Avo+C9CFUMaCfRN2vz1NgwlbDZwO/13ZYfvTN6oKxWunxZygkfX777F76
op0mBqSP8sPZYeqsYE43+hkJaifLgZhY3hd9YcZvj3LpCCF0EsC32WWGTo8Q0V3TkKywq8u5iiq8
cG6or/ZhGlBTfXuoSweIpB5cCLQVXtKTOM6dJxwXAbAnk9HqWeg5yvrW826/l7JJv9agEnLsjrKR
0DVdQPC5tE3WKxnApQMEUA/lsZ3Gz0e/XkADUyuMslY/WcEH7naglA0gg02qpJDbanqCGem1776w
kJTSOLWkBPau+P16zBVRc0Jz001Iafy4bZvh1kL0P3l7dv9ALk8OKhkWcQqXExfiaVvNHg1fK3XM
3jIIVv0Ud9s0jwfii/Jjg6CAOJQksn5sTMMksI5ykfDEc6sen1EwBUKzFU43RDigaM6PEWOkZ5li
hBICEc+ySDc2sT4FyOLkT6mXd99E5wjtfpMIY0Vr4GW/lW03xNhaux2R2w2mSHewB7NTDZMtiX8F
ZleTYdVJP3fpF9F65W9fVtVHXLAtP0bZZ/VvTRufoGgeB/VD91YwJos9z79mYXfX0O0XNv0ugAz0
Yxd0oGbwekX0WfleNWNc5vnjeGPo2XRslaUdO1G1x7eX5SyYoR5Ca45XHlVDHsaTodp6zUdXw4R7
JdaOAIME4WTnZQwpZLtxzIaUCRmxw9uDnhcu91GpWNLrpB9/hsKghFv1DrKJCRI92pG8vCUdoH/z
sTMM464glMyilp7e46IG5902Vc2jRkHjnXCrMnFVAIdE2Kb7I0CON7+Sz104Dg6zjl4NNH5+3ck1
wMPlbGVPLcDU3O5Xqjnb+zVbhv9n3kkn4KiYJMSnwXNpTZ4oBj9ItA6NuhKBoC5K69weHzwIDTIp
tan7NZQVguJvz/2FW45QZH8gSAh28vTrvTWa9diPpUoTgMm0egIRxNsSpNHqlu1hLjv9Tix1cBBG
tnzAqPevUbCsPOUHgks2uH223/DlXSuU9QOCS0cmvQiKSCvr5rYeZY+alVE/jEEjD5OczWNfO+aV
LsWlrweQRz8mICSDEPn661fDLWtjKIgAfX/8sss5vHOsTmfqPdT6jKmNB6OeQhLIOVo8/So6+sL9
jiUkz9kuCsMv2E/+f6J4vnf107ZOE3tn7yKXN7XPpV+XRizkZj4vm6m1ZIjj8E+5zTkbr/K+D05u
34PomA1EkzdruRU0Mn+kqU2Q0tpF9rzAju6vbJNLV1AA53zn9f8RBXr9Q9exwuBaEbq2xTj8WMzS
AyxQruThs5XNVx75C0cOrBvkdrqOew57cuS8bFm0MSMNMEG10ikVzr/uosvvb+/8C3NP/gRAAJgu
xZrTuW9zo9Y1reMBqjb3FuUt43O+CnHUU1vTIzH8Nf0LYi/9sB3RgeLuWfRfWWLs5zEPkrlq05sJ
IfHy4DVybK5khudyFwwExtQyAW/Rmvhj0/mfTbWZSHGkJYFLawhcM2pjdX1qENL6gaeW1n0M0lX9
nEwbcVweAvFi1oWNg0tgU3v22qK/K72+UH+/gV79KPP1BsLX08PpcvAxyxzXI1rx6XsTw+DDoKfb
lcDtvBKxTwBoBV4y0FAEF6/HGqzWG7te95PFTuXNnIN7KiDnhl4X9LcNt00E0cIKOTIFzqQLRSrZ
1tWVTXzhxHCx2VT596oID9vrH9GXw1Zp/USEz3P7aLsafLSxS+9Q7b3m5ndpqJ1tRocSHeKzML+V
27g6DTurs0X27ySUPGBVLr54bvfp7TNz4WSyccHq7wRybuyT8MBwqKQVYOeSyZnsQ5Nm3Ydtyr0r
WjIXTiZj7IBIsMvn5eHNp3HpjES9SFFtX/RclLczfk3PBVOdRVUg3Z9vf9aFZ2CnIO08f55CStKv
10qUjfAyvfWTbgKmHHrzUPyoF69cvuVGA+TK7oL8ZRtr+WGpoehGCg3Vawfk0q7dSbE4+iAEgC7f
yY9AtNmbhnb2EpQ/5x/05tKbEXPiKfSV1ZZhSgqQh5D52o2GxDjegxHY7lYfq5Mr5+cMj0GisZeW
eI/3LtXp9btuKdpXUneSIKf8mUnfCg1nrg6lgcpx09fi/So3LXKQErryHP95b0+SAtgSnNld3wSF
wJND42G5483Z4Ca+13vbwV4m+zjgkeqHpjIt9YDIZT+GFmIQt11gpZ9y4aWfysDbntapSq8d4QvB
MF41OyKZS2QnN77eFikpVl7XqZOYzThhdMT6hDPEh9hFFuVo9GN/8Jtxe3l7M144Y0gkeigJAgw+
J0hzoQOSHxo3aaT7Y9iG9h4uQn6lMnPhykBRGswznGgsh057oKSVNQRvPk0UWNw3+jKgG77K9Sd+
de5wePuLLg4GSIPuCwBvjFZO5rHMdoftlXp02XRJi3TL3W4QGwfTbP99tE4FGpwmLe2933OyZKPe
uGntLk5CFQd0RtOL46o71ZUTcnGfErTCJudZRKTwJGpe9Maa07V0ks1ehurg622D8k9Tlx/SwShF
NGxG+SCLrqwiHCHzJ9kDbQrbZcYRudUbFJn/foahe+9+o3TPz1ragddNU71W7FSzy+8VhaUunOHd
VbGufFteedou7VDYK8ArALydlxapVdrL5k9uotHeiwS9pAgf4PpKSnRp10C6BXALsZin9GQpbVyG
VNsxCm18yHqWM0eVPaxH0Dfy/5g+COq8ZzsuCqnL1xsUKcPe6VuGgg9QhXUwL0lQLkGcZqNxZahL
c8fW5Ab9A5o+jTrzYtS2HoJoontac6cYD6Tjcs2y7cJjgt7KXvyjP4BD42nJIKBU4sMH58gVTfBb
YKWdRukmxBxu7orUsQE09TcxkovGUbPVmHV3bRVb9kxR6+2tef6Y80t2cN8uI0u0fTK3U0bH3C8M
J/EAUT2qqlIgK4WbKUyivebBXIV5LX+4NOQOf9pPwl5fOtk5LojVIiNETEyYarfwlnZFGChXxwwL
sLvFktequedblfIAsHQW9Y8tw8nTTRFdNZZfeAkEAhWXzZgdqSc5h3YEUfj2dF4cioIEwnF78fi0
u2wtugVC0nGTWnMbWNM6nm1Ilh6HqdSvUET3aXr9GPNV9HyIpj1i2FMhCSIwGs0YqiVWP3oHPV3U
cRXqxSgW+1CVHiXR3E+RzhowaFjL66C7nQ53Nj75387vd13Q3K9PpV5aWg78x0sWnInAQGTjRxyz
jHtdpXgBD8Z8s1ljJ8MK56UitNp8fkK25hpW4dKEc9dRDQOycp4mKqhypWNnXqJPRnM0IVdEtrXW
t4ZJv/7ttb1QB9vBhawub8vOUd1/y38ztw6EMZxvNwF0jYAqAmDmr7rMV5IWX/tUg2C40Zwm+DiO
i5ssS4vdvYSm+bDV+nw/+tZwIwtVfvBktfz79k+zPfN8NdjeCMggJ4jw8Ok5tkufTwfzmaRVFqgX
wq/efj87taFFlmZ5w9HeXBTMPETLzAdYPQKk9Kqta7grrBnHJcfAsw9bZ0Cuq6hAA7rv+15rp/7B
qWyneibin4rD0PDnQzUuXREqrxr+Bcvmd/+srSuy42CAYH0QeluaD0NAd/eTU5ARhBJjd//O7FQG
XGjVu+17XgdTG7mTjW6c5gQrdjqulZUvgH6GOVbWKq0bzbMa41b4hrCioE9dO0LfW6b/ethsNSAO
FsTYIjrZWfk4qXlEohR6+hIrNON5juxOvtRuXlZHEPlguPIGYboo09AXiVpfNiImvqUnMSGvu77L
S1NRuNeCqQ6nsRzu5FrMaVjASVhCZPwRsEMOyXz2i44OyjgNiM9U1Wo0kWkVE7En8GgfpNGifo5O
p9yoMHOZx/og+TfHIs2fkc4b5F1VDEZ6m6WDbh5wsQO3PWXBPH2ppNWYbuxRHPdetnk0smNrT156
6C2A3YfFL1asIcDQbvVX4Bl+/7CUhdHez6WzdsexJiX4OXfNokfA210VtYtpd4eilQhEdch+ju/1
utdqdEa39cc4OK0dw/SoPwpU6LWf+HZ3T1lXWXoMq7515mTaJqMXoXQz3X6sV7xqosG2loedGwWa
QgnnpydNJ3023IlqNwp3w1fHHVQVIy8MeMwQOSgsmNWmHqKUhuovuiO6wvAqNb9A68//MSwZEHGZ
y/LQDJA1b9ye7fMBAm7zQovDG0Kq9VUeIg9jfFtTU5veQdZajHA0cOl+oM9jPTnK3WbUouzyt0S+
tP+SZ3W93lBvnh/Qjeqa540nIT8UmWOWYamqdQqF4y53mOSo9DhvnfqCFIwZxKupzR+M1HHudb3S
vgQr/6BZvK68wYXXRHLN0+8daZ0T6mNaqXgW64YiQmC0XhDKwsu3CJpJ99LQy80i2+6t55Eih7p3
kd9D0HDlG0OrkdYa9daA9VbO/fLZm1vxIiZfmnHQlHQudPA68r5Kx8a6qbTCkreFku0/UK36OW4x
C//ZBLIawipwRivsSUePm3CLlwLZkB+Nh49t6Oo1ElqZNgefiynXDfpelSHDTMnlvdZrxIJl2RdT
GDg050I5uIVxtAF2BkdkDvF80UjD4yVN6bHmyjPI8YqmTQQe5ettZTV9yo+0i8cSx9ffYvaNITaM
fvkss9XNYxx6/GcX/bhWxe64WN77xUgbO7KKVDpHuuvQFUa7zwXZmTT0r9aEsF5S127W3Y8wIlIt
Gl3hrbEFbRpgX+6AtGr7HY842h759TzlQYokxuwQ+UnL0j54dt9499TbxOdG0Od78deqxtBzkmn+
aIyl4X5ZyrW6JVgFTl90+QRSd6iXWdwvVWal7zyzKMbH0um9LkJhMrinUy7KQ6YF62Mf6MtPVW7U
wCAOYDpQGoP9vs8roT9vyDQFXIVow3CT1vYvgxZIFcFXDZY7y59sdUMjcnpYKAS4YY2TVhZ26L6g
IgmUWzwX5QKSMlUDjogbJJEwtQwF8mws268zXo0QHmy5zdDLqc09y36qnzR03dNblfaVOkgqShmb
rlkd5N+K7kPftQa445UZG5xt+DgNVTd/MXKZ1oeM6+XdJkXpQXfR9B9u7w/vENQVNvKWk27A7e4E
rFbKUmuIuvXmhb4Q3rOHMJoN3wdlsgejR2XjPQw+8W0bNc6Hlfnj4+iyt4857wFg0bHyI92FpxOh
Bj6skWvhvhW3yBquX7G/qtZjZgFnu+82o8AHJluK7muuTcK4sWGof8zl2npH1tYPnnjsVxnhdqbe
9WmXLRGYwHl+7FcPKBqqMJ6IrWLcKqQiUAAM62KdmtAe9LyOvK5Ww7GuTDc79i3hNE+cIeuDZSKI
T0BidEenwd0sKjIF+ktVpvNL2oswwlaaNQLwZHEhhTw274ptWOitdfdhAfny09Bk8Y/njdZz3aAd
A52xLX8X0zj/1ivPLeNeZZMXzjAL9HiWq/2RSnkJMtXYdEgy7L+vPMhTEweyW78HxpB+VO4y3XdL
u/67+O5C17he5WdF3s090S5ChLgfDl9nc6sxza21bTzWjdF+9qyp/96nRvGRWnKO4U1V9weULw0M
MQrl/3AqasYY3LZFFbdI9/zr+vQF7lI9V11iyLbL41nl+rvO16ohQd+5eNqkP7tRBaI8DYXCZy5C
UCr/jPB275GUsKujUveaPhHAP8uYvre7PojOdb7mQIJSzCGkp4eIeC//zj4dG5S0MI7yIRM+jggg
26EzOqgM166TPdh121chrJYcnfZVjHGqJu4zp/I2SsFCTCwZ8MD3Df0WupwiW7ZIa8vi19anm30g
qcBLyBb29ENlndF/XRa/+UJvcdagInWI8rROzk2Ls5LmJXLt88THaaLj3rCCH7Na+182Ljb2gauo
0b+vahmcYzqmBl4N+arbBzH07ZPpNeN3C/U9HvnZFI9SG81v1BPEFjnWJJfQUuQvYWfy9276bi3c
eJgWYC+hqLfev/PgSltwwyY1htVYF8hCIPuGqLnbte/nLVscSt9NLaN00tOEUNL75pLsVREltvST
3yJkG/nrMI3PhJAm70td9LB2gzLo4lXTtl+tp3Qn7CQmK/EIRIHc0XNX624Rpl/GcPVX47Bo9aLf
mMoZbydDeE6sdaXKH2rT2z6MqhvsGzwk2ePAnpYvYw2eMpLC9GSU+0FVsyIDCXc1As0FiuRglke8
0D9h5Lattw7qoeT8Wbp9FlnOVwbgaj80XTEbke3OaCcuq9VoOZzcdHN/t2Iaxq9vh73npVCwJnt9
DJnPXZ/1JHlVitNg55WRNF5jJ5VWyjkWegWY0VpJgcJMT7P7CUnoh1J6xnAlAbuQeiAThUAWUSYI
tdMkHra4XvOiGUlQB3uQlhXPsIGbsHfLa9okF4YCvEitF4V0umGnuR4XclNrgrsY4eo5zoijIi9N
p9tV9H+t+MMHIYhPUcc2qC6fZrCdpWddPg9O0k6Wc0jRVj9mc5O9f3vlLtQAdkE1CrcmVaqzzm4n
GqnLbnYSMMTaFkKE6b8s3EkfrXQejy7Swb/eHvDSDAJsJX2DKA6h+iRbVfbYNXMdAMgkrjwYSpgP
c+uh5FVX13RFL+zKXdAdPgfWBbhYndRTFwVRENtBm6unM4bDhqb0Ie3XtL0VqTbdoMbn43Mk5pa3
sTfya04c51O7tyf2HUllAO2Gky9tqqlos64DECoy++jpRXpv1mBr7UDpMWJ665WaLunvhdwTE2Sq
gSihAJo7OYYNYf6mfNNEYjDXXnoEDlO8G/gVobuNVh2No9SrSLRKqchtfH0Lq2maHobU0sFltbgA
HtYM2i0uJphD87tL/8Wc8EAKS3ocZWhnuhriUedN5amwOqyIBj14Wa1xQ59tl6iKa6/KMLS1TfHV
zpS2fJ3bwayi3m6db0qvbC4qragANm+9i3BzStCmoype4sDewKjZRtETNylEZUgG+kI7VGYg0jv+
Srrd9/Z+0xPZG2Oc93RmKkRwZ/9dCu5k/TANnl8cNNX0/s0y1Pnz2Our/WM0rMXCyMpEJ52A0sii
noIfijA5D1wW132gNaEOQS29cbNxJjlKjelDEEzdri+9u2U9lY0hl1ugFiYCH0W70GYZGs2NdF2k
MrYLC0FNv9Q144Yy8lLFSssc91gEi9HGBEGtRKjFHbrbYfEIuTPTLPsn5RoIecBmGMrPHjpzWuij
sVrcw1se+oPX2z2iQ9iEY81lQf/4bJPCv9sWMPZR6QpLRr0sty3KLBTkQ3cC30DNZ9Wfl8ZX9SNw
bufj5gRlF+UBrNWDyjOjORhB1mH3jfA7oHKaA/Ztr7rtZVk240uKsg9PcdP32YNmeFMb0t/i7bGb
rkFXpWiK8QYc3/Asgx26hSJJExAnmcv+f0SJ8WBihQPHk2J3Hq6ptvl0AbNeOwg1FiLykIyiViGd
coraPpjea5bf8DLwjomjJgbmIKq61frU9m4ts7AJ3FmEopL18NSkxTD+W25j+9XVC5f0wbFX/74w
/OwBGVFsI8mlKhmB3EnvhrHC5jVoNR8FSr3upodmNifndtVcEheo2s2XoK0HFxqH6XAOAAF8VbN0
7/p+MYObaTVKyNVNtt6J2hm7sC+cVN3MTWlssXD9+pssYP0hRKjsPKyXyvoonT74TppTflyCwbzP
aERqkcydpn7ofVCy4di1WnALQ14+1vYK3XKuNq+8RS5/SqOpolFwFHVJ4NAARu5iPDdlH3JUdfSW
BtN/qnI0jQAlt2iJTUPW9pGrmu7FtnHL4wjWwS87a/KZc7P19oFgS6cfmWXQU9AlMLbIhAjjoJrY
qQ9Sb+3qQa+RaIDHuKZf7abZGlT4/eIbMaJXR27tbJ8CyuL/qm3Qt8OQ1cunalt6eaNBNxfIklv7
3yyXojpWo3I/ZJvYGRu6JygEtU771Kt66Gh8OtZvUoBNe1znQH6cW5RdQwXFWT/UfjFU0HhWz7tJ
fVlQ7mmwpjh2YDX+0Wq3X2G4ABQMldVYDaYCzvoBybuhjXJqjGZoYWPQJEHfjjfF1ARBJFDk7iJ9
DTI9IoRv2vulAKiG7pZesFhSQDzeAml1Ya5Z6aGo+jQIdc0dqiMZnUV2h5s0i6o5R2vOJd0NI13u
palkGdF4WBoYwT0tba8T8ydVjD4tzsCcPpVj55kxsALXjQyH7IvOU41zM6ZR37Ips80bZ8iWOC1V
j/wYXZw8EtmkJ9VoLerQjKMmo2oF3ZQsZoYbgaHS8pmc2/3RmDIfrzwR510VRP3g1lOpBsrFK/G6
cFobsMwRZrGSbS+h0AqeYlNlwbX67P5nXlekGQbAFo8etfczKRjDa0lKhtJOQMbKMpydaXoXtGU7
cp7n9h+66u27dWqdmypHXDQM3LJ3dw6piXSiVX5/O+A4jwIAzyJmqiP5R2h6+s3+hsG0Rw0kweKo
ewhS8lPNNOUddT/vPSW+Eh3FQIa+3VQ3b498KQAAMvcHcXKhMyfqYTK9abKSaTT994tcDHKMtTna
0m+fZiPVrvTMLn7p7gENTAsV0dPQys5RN5z7wUr2UC/sAtHF/mAVxzrtfqRB434jRWqoVY7q+PaH
nsd0SKcT0O1Ac6g2pwG4VipIiZZrJm6dbUhgOTJezMqnqqWvV4Y6D3EYivIVAmjwNrArfL2DKW1U
ZelkVgLcYYvrZsoeBZfZO8S5y2Nl0fJUrudGb3/fhWOzW00SrVLXB7K/T/x/+g3KXadObqWeCHsY
kkCmv5xVv2ZfcGG3QENh+rBhxH3ptI/bq7wrENjXk8UQ7hD5cm5+YrMrHtF6D4bD5BfOFUbrhWVj
t0Dd4b9giE4xrYUrEUDPrC1ZK25Q3ckLZJTa4ig1v7mCWDnvke3GzSA1AuJgir0ny4b1oqk6RxoJ
3iDbYRtd8+cuLXYDp82+G1FkiMjvRsQHJFk+8qlXbqQLc4tMlIv6BaoP4CtOhi/yqvZq2jWJQgXu
MCogvJVbpoSlWxnJ2f4/DgS4lD0M/yO4cYrPaSo6YY3Qt0SZox71W9UhA1moxHFUfQUEdi6OB3iA
zblDb5hgrvXXm3N03Ll1pKsnTdpxsnXNm152+fohNOZ8/BXUeOUgjGW1fViWgVZGpHyLgCk6Gk9S
DBVUR09X2CQvQfvXySU/jawS4cC9xX46DfYgJlcSeyFNWjgfRstafxpqKat49nv7V29QOLlyUi9c
D9z04KIQPsPh5LQzONSw/FyvgpQB2iJR+rTE62ZhyOj08m43P4wktNW3b4fzY0RlcyeR7Xmeg1Le
6wXognYxnG2zEiftxMGYW3pKM22GAFHAvx+KkUAWU23Byfj0hgdH6RZpzYtitE5Kd22W9Q1qMe56
qCRCAVcm8/za48qD+ka2zsUEL+31h6GrjhGc5pvJpsDTUzt0HzdhO1euhvMlA8UGBhUOGkArwGyv
Rykx5RzqIdORNdKLx9Ehxi3Mxn1wVujEStf7aLVq4+XtNbv0aRD+wBBi2oXW7Mmg6Eimnl3oeoJB
YHM/2UOVdIG8Jhp36dM4nWAUqbDswK7Xn+ZDozFtXCMTSET+OxOYA002MT1XVWZ/GoZAT8M1B6l6
JQ64NCyXHAAddoiHpcfrYQVXT7EVUk8Mq9ffa0WJYE3tFEdFE8yOjAp6AtFBqYYr415A00BKYUI5
DIiTsWleD8xGMm0FjymhfO3tFJiRzmw9+ttXFPXB1Azz6KTxRAh67IsFWTBDNE1ctZN3zc7l/Ezy
SyDn0J/fvehP3xtNwD8xmoEIdN2qY0pBOzH1yTkYw3QNQ3RhKIRKqNLtkcH509Z6QhTN3p6xh/4p
LXzxVBkCxZJWMw9/u2n/PCkuCCzMA3laXk8vdLOpmzAySUz6AkOspQ79MKdrjCsn8vxwQLrdLWR3
UAuXzcm2NZe8LhqMXRJnKbsHsP5tvCpTv3KXXYhWCQYgQkJqA8F6+jXUMlvN6W09cRceAtg00GuO
y1qW5tEvh15FjpDlz5UKGq3kqa2uHc4/cMqTLAVrnb06aHIPnO0RyBm2zNzVIKqjDBlOyCXDXqla
cn46j3VPRrvOeggk3fyAgAVtcnii9i804oJvgdtbv/Rqmb+l2KJjzUOv9UkOlOyjJd/lxGe6lz8q
azbVi2lI6kkj7ftQl8BoEwuBg3cWCdFLlfvO994s8iHGaF2bIm/y5I/RKbd7a6qEhnYdHI+4X6nY
XDmsF0IiQLv7g7ULGZ/Z3zil300VYL/EwtiAWtuCOLmW0fcl1Y7gmcnbtzfv6TGBEubvDQKdRd/h
X/v//p8Yemoss/VdyHlS5SONMzr1tlb3kdbkfXJlKJO/9d+V/cOvBRoMgBCUOpfO67EQFGt8ipIL
91BJx2+ioPdUa95iPm0VQPooGBdxj+ICZgVaVuTfQU/O8g7uGGp6gpa3GZVzN3bfSjtdvacBCHA0
gkV+WVLM4H+PTh086LOY9CX0h9x1KRTNDgKGyjGqGOEKJ3835YtDl3zsZRctu6dWlNVumkEv9/Tv
2xpsuBeiGiqOS62jjGr2w7jE2uTWU6TtbKsQfzEo1fo2DtmtXPTlq6OZOSjZxuWDROP7WZyXc98+
z/M8HZ1FqPXJThsKFxPSrsGtPQeF9TyYWclzmqkKjROC0j6hpFdkNx31EPcWXM6KW59Pmffz2ytw
+gKxALwDBr0Y3GnP6ZFIqtQa50Amhd/7CD6grnZjpams7xXddnVLldH8FnT5kl1jAp+9QQy9I9F3
ajsREuCw12uPWYppa5qrEssfsyry8x4XpXzush96V3kqynEM0e5cgaJ0YgjN+MLpRNG8qTfQ8X89
CwRqHC2dVg5Q1v0I/mfLe7IEBU+1PZmmVMUdEgphaZTur8D+H3tnthy3cm7pV3Hse+yDeThx7AsM
VSzO4iCJvEFIHDAnEvPw9P1B3m6LRbXY7uuOcDhCmxJRQGUmMv9/rW+hYLBlJQPT6ZIPFu8fN3g0
+GnnoIxDI4e2+1g5S1AAhT5ZD4cJXdzIkdz2rrSKOhyQtwmoWW7OVH/TJa7Vi2pOME40SdPboZLL
Do2OluQfYQGPp74DT2h7n9DPYhPE/799DqnI8gxa5XIwRe1dJYOSH1x1MsK16YoPVrXjVxeX4mlv
A4ATgP5Oz1viGuWwO620fIb8xOyr8lQit9v//ov91VXgxSBrh88F/vuoHlAV3hor+qge1nKownQt
cBu35Uf+kl8MZYO61Y8sHh7eO5G+BeRpcguW6IwA9I0srsIFdLvIaQYt1Istmh57TZ01Z57S2Jea
ENMHi/b7ecwnoGZGtRA+Bh3et99cPXXodMxFPQxTGZ+gsMtOGgy4u8yJnUNhtEtQ28n6wcbg3Yl2
+xKpszCDoZ1yfDza5xgjgLtyAq5IjCV6HD12iKVV8DSnu0HM6mGURWPSo6C8q+lLB4rPVJsz9HVp
D+WPXkzqJIqDLhJOygef7Z0d/8dng6yAqYF3y7vXWJl4sDrSfj2UWqmf1flkb80jt/nurKTUIGIZ
qxk6HI2asNuaFGiAvFUc1LE10wCJdSICVKAgoRY5iczHy1TpJ23P7iJQeqIyfRvIVxsYPeeSIE4n
+4thdPbstxL0TDjoTXdtc6ieAxXRxgOZwp2Eq92MNEyo5H+bmP1Xc5XmrR9v2xe/7ZtK+GqiTq/E
WGTUPnsnz3yrpz3gl+jqr00o9g/q0MuPgquON3jbo8InADGGr+k9DNS0ZZx5fbceWkuLL1VLOOdV
npCiYa6F9yxQ4b2SYTy0O6du7bvfz9BfrIKUnanBgAOg9Ppur4yDTO+YP+sBsW5WR86iW69FApvC
N4vKmTdxVXzV5ENeBh2Lowi3TcOXsp/JbtDMnur47z/QdlZ+uyobOoQKarPbBoiz2duZpGAkML2+
Vw+yquts10BzGMFhkcemGYCj/T4t6AVpKLyqcDGNDLUug+iDU+8vFmL482y4Wbyoyx+/GmZTEUm8
tNNB1m2OhEFdIlUp4ls2fvKDJfIXKwfET/ZfFPPZHB/bOs0ujtncr/NhpSdz1fQFreWqkcGUSPVU
sPKHVZGX/3zI//U0/3fyUl//83l2//gf/vxUy6XNmGlHf/zHRfaEDKZ+7f9n+2f/+6+9/Uf/uBpf
2n5oX/528U12f2PZeP7WZ7U4/jdvfgVX+uuThN/6b2/+EIk+65dPw0u73Lx0Q9n/uByfefub/7c/
/NvLj99yt8iXv//xVA+i335bwsf6468fHZ7//semYvivn3/9Xz+7/Fbxz4KasNTvGePin7/sX//i
5VvX//0Pxbb/dDnWsXg5SEqASPBmm15+/MjV/sQZhU3L2OAZVLH4kajbPv37H5r1J4w0Bs52wmXw
qvyIgvf2I8X8E/spPyIGF+wKr0L7j399uDff17+/v7+Jobqu6eZ03MzbEfoDnYWtiAItwglminkU
/UOed7t4aV3tusjsz6vP9U1/bn1NbrTduov3FPOCdVdcapk/n7cHdy8Payh3w2Xz2N5gPRxfi7tG
96vgdIyQr0dLeD+Ft+cyQNe7V33pp353yIIsjP3ZV2u/WncsxLvi+adH/tdd/XwXP/oB/57s/7qL
jWC93cW7sI6JvCunRge+o1kcybA9dHsosbPq69f6EMyf7R261jA9VGfmzQeXfnus++vSSMWwgmyn
6uOjDwiwJdFwqO/0/bqbH3IjKL+6FxXUvn1xVgQVnT+EbeEqLsUHKqxfXBntLddlv4uz7livlLm4
9tyhq3YsgDvhFufT7Oy1dL4sR+2Du3x3KbAH8A7AhJMVwqg82lDGnWHQHaei5bgF8byK7yGtVfOT
unWj3z9PRvZPyzaP8+hKR1t4e1Izc2232plxM5m35Xz/+9+vvV0ntwtwXoEADl1948j8oMH+dEag
PZr1dIGLnVnnafNl6Th97nrB6PniFkrVXOIwr62dpaxx84qyZbZvbbo28lB0ZTd/lmzpbccnCmvp
zmSlgDiu58FxAnPpzfFz5QnDiMyxjYf/KITgx+dmBaEqzGrAKu8cbYHVuVaktVT5Lhvvl+raBvUv
5AdHmfcPn/mz6exs7N4MrKP6c4mKvBo7rjGMzBrr1Ko/orocbbF/3AbroE3/hK74JhV7+1oenD4H
whlnu9jqn6UmIkPL/WITHMXjPS9yH3OJ35gxUoUPxvDbDcG/rrzxVLgyfent5n/64tXWdpJR5cr2
RXKzXMTX/Wl2Pe+nLx8MsPdzZesEY9hkWYdyeTwtra4TxEZ75JT6j40vzw1fDaaA42jgRes+ufP2
bSA+aBxo+rtpw0VB1rAU0BXBO/325oTnxCiGS1Rd+/JQX1on/Um8W0/zS/tEOWiH39/iD1DHm+WW
4BcqeGAdODG4pnV0SlGUwhIINrPdFNh781S5qi/bgxnM/ksfTbsxGqM1mKPYN4LWT6OPuiTG9uvf
Xx7cA3AgDIfHXmqH6nKsZ3q2Sw8IurjZ+Sw+4JEN+5PxBAHbhXNj3Vhs6KBO+gio3SB/yV+UZ+Pa
vbQvnYN3SEIvVM+cg/XBk/nxnH/z0Y5fp2Bh1GnteDJzEqVplDC+O6rue7cMJIr71q9qYuLQCPrV
rZP73UeZbMZbb+I/RznGSGr+wAEoM24D5adR7oh6zlGSZrvKT06MnRcqOxxowXTiRsWl8lX5mp31
yPdwBvjmdXxl7vQz5YA+6ry+q6/bU/Nk8T8yMb9fVQhP2ZatDS1JM/h4ystaOkSXpzuq6SK9oI3Y
ku0LxOIDdMD76/AOJG6SnsAmQlWP5kCtlDHmq4IVsh7mMlxKneIc6102f/CO2n7R2y+ZhciChsGb
V0eHfXRDU4cYcZoaLpSYT3Y1uMHIXAmGdXU+mNfv1hIqxbSUqOthePVA/r39Nin1KcKVixIljbJH
UBLp3inWhsAQH73h9XcDZ7sUqCvanewHkRK9vRQ8kS7uu0GJAALfLJf9lfK9v7XO2qvi1Ivcq+Ja
RM3Vej/PvnhUv7sf3OiRw5Rx62ytiS38Gf21zp7m7eXxG3mKPpHq1O/koT3Ep2mAq4rtE52ryyqU
wfPv17DjwYL/XOd/4BjY2WzkmLfX0+wMR+A2T+BGwZ0PSC4Kf3+F4++OKxiGRTvT23qt1FfeXgEb
pC6GdMl21GwC97o8qT+oFb27BWTq2MpQHpsqx/3jR5bojtE4i1JEyQzJO7VWzzf7SX4w2I+vQiN6
ay2yt9XY4L5rqSqFDV5mqTSsFyuB5k2TnhUYYf7De6FqzTfPOYRXp8m55qiIDLgb/aNRlJHeKPIi
d7T4hiTJj2J13t3LJr3hrQXOj140AoK3X4lXTmB0lrqKvA7U+QB7PWjc9iN5wq+uQukBzjVdSnqz
R0NLNus4t72oojkGohu2HfM70HsYBB9MmuN1iPc8qFHahu6W1MjX9PZ2+snzklhvq0iMteNDrxXB
alZTkG1d598PZtoJx1fbGldMFDaGsJ2ZrEcbUKcYs6708FVhkSwvCeNEdnxldwRRuFnYVBLSOaVV
PKOdNBmPVpGsXThbcOApgeXTXbnCM0NA1qrqrrBUnHbAO7uRRo+RYPpyJvsVV65xxRaV/r0oe3Wf
wOT9bqS1k0bqkqjXuW3IOqTYWLnhQqNh56rO2vs5WUyJbzYcZf2yNusk6Acd4HmWGkNP4X207uw2
xQuat652QoQkcaWIZDFHez0W7cgmOKtiEzp0MabRTF3PnIpyVihSADGhXqrN/DlH/mYHFSHJ861B
CRYNQYrFsA9yYxPquwS7kLtAfsnABynGTx1CSz1cEZtflwXlw71G6jJOxGy6c4uFDyrpJVR+Opt8
xHlsy2/NkGDf6dyyRbKPxeWG8GnroonVvotKXD5OMEpHw146lJ2252FC8s7sMr4C+4qcl29PyBD8
kybDXhmXgW6qHJ+NRBqO76mTc2nLYYSiP5k5ieYisz+NMl8hS+erWu2sVBtLmmBjfSn4UDIAiah/
AfHYov9PE3hLtC+azM/aXk67bG6RqKckZDmB1oPhDlYnm0Q4Ar89r9fVuqYNNaEdXvq18VfmIspo
U4e0D91UyNOlRLEMwD5JcDQMqjToztgCy643yceG6LJMP9EWR20xMpXOq45GRQYOgsDaH5yhV4Mx
7zBDUBvGiIUTSlmCIm8VzOOZEl8Xax/3UUpORpYdyA/2knzfotP8lutLBY+fhIAscrC5NsGiG3hZ
tXWZL/AfuF04NVRQ/cFFsB8OuVU7EakFnhJ67Tg/pMUqFD8Hnd+GuWewhXPzGq2XMdRzlMoCz7yu
EmcSSjH1S5BnYol9vara+0SOmcQBMBjr+UiScOfj6JfZCQGOsRtZ0ziXUSoYgX7TFHJnabW+Xyox
ufgtqD2Q5IZCHW21SBpm02p8cWg+fKalVj7rbmV9c2rVkSFW1soIeqvmTOWw9pxMRqbdMqdX66S1
jVyLcv72t4q83DZQkOk8DRmIHh/z5vjK2FphtYsYE+hae6Q5V0U/kcyjdyquadqrzqEXplviZTWA
xuUzeag+Wr58CRen03hek9o8eFY9M7yxCCsVZrrOvUf1z/RqeqtKgkYWqjjRgbUBaBxY3XCIQ9EK
UxQWZ7KMF+x29kh+wkLgxHphjEJe5Wg3XZ/+bznvE+If0wNNtI0cyAnlqcurLInUplRuVWr41Jug
6im48R2L0v6axwTOralrBI2NVi3ovbws95mRFzKIa+L8fCwUWhbluas+0MbTdZ7L7NzrUzY+SCuX
SZgophopYF3HoEqMci+Ucrh0HehNTNbKOrcqKx8COL79/WDo441LA1LjOdponBsAVt2+MfP+rFNk
ufoINdUXfR7Adk5IDy5zyWE/NOAvDFjXkb3fpvOgJHaoxXS1D02qu1mQL1n+WrDtVQk+Nqc4ZLzx
1mp0b1xCrNNVG1mDtehhPScVoIAMr5y/tLWZh546NDKMK+gyvT7fWkJTPulQI6pwzMhfiMZasV4S
RRBuKEkbbk9cr7cNvAxd1qMF00wRlb1ezqEt8HX5+PN1ynpQpC71LpNp4AlPjP4sOvKeCqMRm8ln
lp1Pz1BY4VC2jHSy/+IWxE3brJFbyyrZUzFL9LDPSbcLOtJ0hN8Sd6xEZirz4eCkMRjKRBbARkEx
LoGRetkjjidCDz1TWavLxCmq25IZVdBobhY86lM7TAECq57FtMY4E7ij1FiV1m5Oghw+ybdkGEwr
miuzNM6gGtT6idkQ4x6kMnVfJuT1TLW8a4eQgEw7x4DaDihijAZkzpjZ6xevk56GVsBr0oCUDHkO
n1aHyVy5JVd2y5JMD7wE08VE26eImlmT4LUSV8OiUQ2jEg6uIZGfFV7Wceu6+TXBdW0FxjRkr02u
pHbETI/RcIO0LejcjigOcrdlaZ/WAYQFia6wIRckli8SRP7qN8paKz6qPVzZaa5AL4pNZiQSw8z2
c3a3z8OWXRxwlhlbbBzYy0M7TVwdhIjL0iqyIeG1h4FkZTI7OGD0RVVSv+5KSaNP9bCUYPWoH2wn
7w0/NbR5xGeU0M1SBkuX/oib9owFZWRgyAo4gq+4hdbgv8lab3zAdDzXUY4yhBeBlfdDKOPGLras
0+wriGgWnnhK6ud4WBPBa62S2mk62y5WF1QkzgktUj3Hglyan2oKUnertzEQVw6Az7knhjPPJSLI
p4te4a2yDUXnTVBNV6MrqzSQ+mQ8r7JY5R5lkNoEebx4Y6hlbZz6czVkd82oNrmvIJLFqG50E77s
KTG/VbTNXhbHi2cunQ4O25kEO5s3tmwgnHQmfLbZ/vNElgZy8dVFWKJu25IOM5iGt5tQVyDFcmFo
VZ2mRWXN1D2Zxcp3HBj2qDz0jrbGvuy0wtilWGoeldoh0V1Hsy0DRlz+tTfxxWGYbthzmOi0HscZ
TmjQNGAIwb3Q0Bht3FNETKk9qr7SJIuswfjzwyKuvtqj3jW+M5mtHnQUQQFzqGv/AFyjGkJFQRrk
c4AePpc68XdB5UISCa1ca29zXrRaZKv5eBvPg6dGsQlRLbBX1jmHM/I3M4u3yUEwk8lkAD7wnKsz
pJuOxHrc1J6Lwf2yzcbZ3fP2rbvdQJ3mWwvDdg0MptRhaPPBClhYrS9lYWaEavd9etH0FVwFp/XW
m8VJBCiDSduM0+n0lFmT3gZW0bci6HMrvqnLOWZ8x5Nzl9nWEqoJhKtdRn5ZvzNxgOona0xKFhqU
jFovPJ50eBwbHsgnMajO60pFII06w670sJyQZu+7ccQTU8eT0e1X1gojqifDPPeahv0gcnKr2ngc
2RqplBXuPQAr697AcPi1GHqOw2rdpemOjmpswY0paQEbyQpwH4zNfF2OpiuCAhbVU7J0ax9KZZZl
aMHUeW0QAzEWW/TMEa5xEu7UPB/PB83KyUpdKuqvU2mxxDWG15+VXPiMwT6Scm/nDT34VXrGbkqK
3ous0shfY1e29i4dRBzVWS+XXWmyGQJKxSZm0ZbqM26dQbvOllyBPhYvU9u89k2mLPdUsY0lD9gY
ERHj1R5Rb0rjdrvMkFZxsxr9OIUrm/9pr+j2Opw09dzZD5xzpH2Zxo2cLkahuvLSqJK4+DT2g92f
dGmvT/uCpCbD75p4+ppmlORxVZB85Pd1S8x4AxmqD/OCGRjkZUP/PZ3ymfSErHCyT67SsncEiaOq
tBu0xfNzGExVqBtJ+kQp133BRcmbKZnrFOJ0UxXm594RcF4qx1QfTD5uAmlYrOqF0XDeO6V8n5kd
mH0skBtoV2cEDH3czOdZXMyeFVS8tM9XCktszMu8Gkn9GjPFtMNcswqtZWUlgTAq7Gz5PuqzZ0Qr
MOzHvk3MzwbldAm5pqfJDJSiUS7ynPX2xOunGMbbOlgaEBSNt/0MoKDXKbJkMDX25gY5OZdy0aYD
VizJbnJK1vyWN6xC8Qomb7LX5VolV1iIjelEMVfWbHb6ThW1g2WvKNGycTqFeNaMfpGIRpya4AbE
3pFxwhJkxl7J2hp7d71L2OVXkYjlq2JQWNjH2MDX05m0hidvyTNCpHJ1mk7seDSToMOKORI0Qtqu
tc/XRM0ODa0bBCHVqtVRB7lP+0TVi5AqLMKNF426wlqi9i3IZscdkzJ0RKmZN3mlytofuxhSge8B
o3rRk0LMIGTZ7ZwKcvfKU5yeADyE4BV9ZRJUqu+xT+rWbWM57eVslbP7SYGbYwLmVIgb82VRgJR0
2SfaDxkUTbZbE11xP2ZL2l906sBC3BgDWKd2mgdCiGdFJbYLTogeUR3wNjOKaOxdqQszuUYomm6w
q3WYojJXsVFBNJqLSJ0EKck5qPMkEkNtJAFl8YUZZXR1GSDfbzueLEQCTn9SxEGbLwvxbTyq5NFA
eOr5Ovlh3c3qmqs4t9w+c0/Vdq20wK6U2gxtQzi3gv9yM3qDez0PnVHvkRu2T1blrMMp2omi/LRl
y39pksFT9iwSHgZVr61LMD9Vr10Maj2qUePM8GAUJCbTgz4tZnJSjHo9RaIayNBJzFjTbvoiE49V
rWca4AuiDbVslSUGDY5Nl53Kdxc6fL/qqVNgBdhNbZtoV6PTFjhqqhbMLfO7QxFMaxA2TKjIlIfV
95bosbEPbh1O7NRmTKFJ+aqVmVKfNjLGOeoD8pET3BslU0IwDpINojry9k0WaiSXttH2JdjcjtHX
12mS4OZwU+uqLpHFnXV5us4QbqjBkgeZ4T6mdl5vOx811iChZWs1xKeGXrrm59pUeWOWMh6/m7HN
3gQJ1+dYIU8szBp7vEeL7oy3Sl4L/E4Lqc2A1YaSFKyme9IVF0d6Kpb1FJusUuxR6K63tRxlE5h5
mrz0qjm1IYb50niuunqMP7dTXn1dmpSE63XN5IWXrTpEeASPdLPaiQOMSVXh2V36OT9Uqshe9W4l
XU6k0qq/6rVqDKHlJo44q6tWeVDYYnkHOJR4hqxVViNHlGywz8QwJ0xxbSjuTdF7blBM+tReUxAC
UGPB3TvVCqcsDhB2csWvMMN/adB6fBll3I87Tq4NQhdLbeIQqQzIuRFRq8KZ2pwn3x4n9qO2LRG8
bktWddWPNq9eHRo84jc8W5zrZn0+LyvWEz/NSSeFoyY97q0rRkS9otbu04olIlD45beFmrAFSAur
6y9MbbbF7dz1IrtWvVbop3jn++58VDijAEq2Gy85l4pZf8ec51Bk6eVoR5XgJBEmlVxrH2X3Kna1
bqefKo4RvS8czOo7M1tzK6AmXuXBaLUkcDbN5DZUgjBE+h1gF/0Cv8WinWUJZ9gntm2Fd7I06HfB
scixP19we18PZeqOAVHrNgc8ID9m4Q9LK566NrGvbVsncTTvZ0hcTqtrr5Rj0JLzRuzbvenmaern
6AHUcB08ixWFt2/PSmCI0pdbemNQNcacXsC9G2WUGnGjnPTsRDGv22xj/GSZxjx0nXhjQHAgvV6w
hq3n5ZCqqKBGBX/9g5Mm8m5JIVWdAA/kzEXKfWH5y2Kp3amT9PHkL4pMJr/UF+z5bOLJ7yW5jjk4
67FsQidP8MxvnevHrncxpLUK2w1/Lgbj85Tm64Nd6vrXCd94AtM618AUqQsTTCH0YjrJkzTJAvBj
a3m9zMJkBkD+CUdrNeH2m+Qwo+rKEy/goS9lGMNOWwn+mVBoJhyuDH/uG/cJFCPzN2mq5ELPBtgR
XSy0JRoaHXD6MhbWddwqzmO8pvEN5sA4PjNTpcC7TW9lvxJXTI9qKJh5hVG4rs8RpxP7liP9KTrG
uT9FsJ9eZ6gUC98axXqaJp5UwtQWfEGcPThFS561idS4o8o3D2t7B6isZmvWCDVle911j4norFtz
dNZb4rlWPrg2u12ge0Swcx6cxm/SlPN3A7oDBAxKlyM4oKw7wB81S5IumUSRFtfNvXQU9cGI+e6i
TreQ2UrgSvxlBwu/ny1jb+9aSMHjuduW3eSjIEQxqLuLdm04onERAze8JjtQFLdTU7uf2iStrmZB
ad9vAft89RYD9XsH2QoeSJd2SNVxVF1LIxdkYhpOctM2jpOHpDwvz6K04TmKKbEvikHlEOBglzMD
R9j2ZVaSb73HmZQquy4fFAAHFYKLwLPb9nqyRl7uMLdpTa6z8polFUcsNzUSJSJEStdDcP9l6msF
Ino/d2lwHOIW9kxEojTERy2lbsApKaFg00lNzgHHK286Zfqg1eSXs7J0wnSygBqUeW4NnZOEBYhG
NJ3tAkHdtTNgA63wUo4XTZK7e51tRM4y5aXoM9LpEdSmlgaNqJMTc8XwF+D1Nm/r2HYehxEVUAh4
jC/XtafmFVUqi14uVtGHlR5Ti9D7PnnJR7N78toGTHo1pNmrbdQLxWttqu5BDswPTapWVx6oPLlT
Jqu/mnUxptv7qXvBUaY8jMMES6Go86Wkhm1bn2paAfeW7KHhQ7vAEt3qwyp5UysDy4M9WZhayild
zux4IfOJQqwaZlqpnmZF3EDtL2OO43ocu08N1liKrFm2ntlNg9jGy6R3WhqdpSBs3bZQvVgXM+KF
ze5jNQacMU5NQdeF4Pm4cUW3I63QZvYnW1CSWQyFFpRJWz91SyGWgM2YxkqBsWLxSapaAKPadqPx
XS4ALp15FPiEMY3Avh3zwHZZrgNgdmUcrYsQn5ZMrVpmd83eueUAnoVjMrGpZrszpMEEbS499eqx
utUdyhpDbvPCh03n3OWJOd0Ng14tfpvkVjSw2dRIFQe6xJm58hTqy+X4nELuDZXGAfrIN/wN7wAl
QnZ9+a1WxTp25cY8tYlg2ZGlkQ5+NtI48pPaiw0CU+3pi8OWLubkm+dXWDa8B5IMq1cZT92JrivG
EFFw7nF/qI6CK5dYXz3dJbY92IHhyemq5qB2t6ZYhim/xee9tQjLJ7l1fMRVuHY7uK/VKQAz59lS
sxL0cGYa9ZmZSxaZtc7Xu9bt1bNEuNqFMqmyDxSlXJ8VkO+FT+W2+5qs8/BQD5NLzUzJl29eMS/o
rVuHJklmWvk5p/wSlRWFZ/geBo7tIPfW7huGTpNJ6xjz6xbfzW/Lh/ken7GBYIaO1xCoq+p9N/uR
ice8a9Eos0Su4Sq7+tFUsnINtCnexOvsWYD8NZNzawycbXmryeECWNlKnk/JZsJXR8cu2Vy7Zkst
qm4OJTA69tZjWz27auN8JmXPQyUA2uAuUztxr/eUOdDwzlUXOsvsIMrOwMoGM+SHNBRmr9IlKbL4
sl/azvLh7GxQkFJ4j16aCoeiUUyZw1i15sZwUvk9Yf8Ea7XNt+qFkosXaMrzvbN47VdrmgUz00xf
KF+yxCG5Bgo3esRR5eoqnirausLHoRfPvilgAufamDeR14jsPk87aK5qrTs3ZpJzPM7WuK8ZfEjb
wkR1S21nOcrmy7Ynx/GFOxkykg2seSpl7BGCQZrm85LocPAc6VXPK1UQ5urkrHpQyDzhbe6mAnpJ
mxpMpbjonrAPzzqfb6wvIKpo6BGp7isEoq4JyBJdg3XZxBmyHQXGaxvlpifY4RS8yxU715lztj5e
T43GrqjoNY3Z31beJ+JiqvtVlY3pM4ni7/NAu9F32QgPdLsc8ETIFNUrMpOtB1PfNmW8zgYbtYk2
Wf5E+7XTZzD8yNnqGTdS4HJqa7bWWZr4mJuZs4ZJiS/StCFeo0mH7RbOJDSrfk15gXuOM6sKSx4i
nEYxQJ72ik434LzGow3taNk4hqNMs4hWZDyc9GB6O0CiHEcuWP3tjyLc9ePe5KbvdGiFo4Dy4J0f
u4sTml4W7tMyko4bzcUeYsVhba6Aa5525r2t5Xtw7jva/VFtuiGJ9oFiddGgnVGnu9R00rTMS4Nq
IO3p0EqGnTUeRkqerTkfKvdiVT7KafhVi9ijsW5oGwmeLKm3nduxLKmAKDSiU91q7hU6YJelgOTx
+6bt+6uAgKBVC2pus2aZRzqVxu1HzRv6MlrrJv66AeIvTUdRdr+/yrHOAfMPiaHYjJD961RWtu/m
J8VR3mHU1VYrjyzwj3fq1I4XVCeIVmWDGbmFNf2HMp8f1+Ok7aJSVNHUH/ehe+o27LPySBotRYMl
Z+uKIM7/f7gr9Jb8SyQxyK3f3tVAvxcFkJlHolc3JpoiT0yLbatJleZEoocNf3+9Y1kqfXwiA22o
8ti1NPgbb6+3EDBjOQUk5Gpb12bTvFQnmw08BwcO3coVgS/JB7d4PGm4JEBF7s5lGTKxSLy9ZJ7p
ZTrQ1wvxR8QntVJR3+47KzRU8RFA/v2lGIfobnGiWq5t2keSCKVbF9ueByicuicCczMbt3C3aXyX
H31xx4PeVXXS4JCqELKLH+34Uixe9tJzu7i1U4pxaevaYdtoHJJ+/4X96jpwGmDbbAOSTKi3Tw/c
cJ14cWaGxWQYJ2TB9UE9O/oHupj3w2ILyCXviNUbPdExa0QuHX1xdEYhjQfjhmXdYfOm6NWuSNPi
cSgF3RIDu+oHQ+P9zQGhoMODP0EjzPSHWuvnOV26Wjwt1KiEXcsdNRpAyZZMP1g5fnUV0EJomVUk
Rp599AiznFeNg0E4TN12PLUyE2Hk1P6n68UPQdu2BIJrob16HPJjzUWql5jIwhHNDud5dQzKvJ33
vx8Ox6sgV9k4pSBXGOGIcI23wyHrOTph6TJCu11nGiaxBo5wET7Vaius1Ky5/v31fvHsMDqY+DYA
eOiYT99ez5oaa6LySUp0qQ27VvHGG6ee55ffX+X98MN8sqkByZfY3rDbp/hpHKw1YnAqnAa1XFu/
ynCA7wer6e5i4SjXa0EHKiUT1f5g9L1fLTblKkuFg4SaBf7oWXrD6iVjmRqshTj9vYTqbGwCLxej
/Mu9/P8NTD/ZkWzG6v/ZwBQ9Dd+e6/Zn/9L2D/7yLznWn9vys70FEfGCxWWO/uVf8vQ/eYFsWy6W
Juq+24/+5V/6k9cYDgs0fWj88YX/275k/alihmNBAzyz8Ur+A+/SsetnQz2pfCqMHBs+453xWpnr
IS30VYnAPe0Gp7ij+Rq01asAs1nOpA6K/VB+QydTOueuM0Ycif1+rg+NMsAr1fep3kbqvHygAT9a
CfhULARbJAtnMrY+xzq5skbRQwiIFyFvIX8KvkUwdfToOtRoEflsH0Lotg3PT3JkHMic8BwC2XgS
vPX0I+0kYPB8ZD7ZEY7KjjKBLazqsrdXO/bHtJCoOQyzbf1JAKoKbHXIU58OjHILwA1cuxZ3o/Dn
pCkvh3XJUKgnxEgDzrA6QIJqp3zSmrT/0hRz3EbkT1OTMGgEcUDjhPlVznRMyVhI1y9p3luPyuDM
yT72lkVu6+2U34qOzKeo0q0VqC3W6Xi33Qlih3LoNB9xjZXS2FBbaqdeS4eEkAi+zTIXxUgpXO9v
4g63dFAv5bqTszZa+2x1k71i/y/2zmu5cSzL2q8yL4AKeHMLgKR8SkpJqcwbhNLBexy4p/8/sGqm
RIhDRvZ/Ox3RVR2RXXUId8zea32LlDM/k0Sm08aJxDbKQ9l0y0rDElBmxbCLa6M23FEUyZfQyDUN
9VWkAB5OioRaZT+IrzWkEdJTWmzOFbzIpUGnZi2gW/Ip/TjVUTQWxuhQfXIClncnxLaP6i+fZaQm
ZUG7mTALw4NZMf+w6SNGLrDD2rlKwwq2apwzoboEKJeg6MNh+tTSfq02JiILDsFawilrlrLSdHvb
yrtNSAxE4BYRQS2ekCTDdGU5M57FXGP6HkvbfBmhccLXzAaluwjlKrlTsMSfi/RezgSrlwmCgq2x
50WMy9JyOONLtMyzMZ/wMMVae0mmhnNn0pqt3FJCZkf+8AgIX0rQmWSZQK5A8FF3Dinx8YUG46Ys
Lic+ananq91iq4YVp3FT2ZSNRZhCthz1vYWznFzNVgEht5KG3KDbhzDTHS1KX9t3M+D935d74Cdc
Vph3d8FAb78caDASsptEZr36BTMBQY2YU3kzxIP2RPBIe0/5YPAnkTc3aFEKyOdhsSWHwPEwM9k3
0kBHxQpyFLhZhNOw786JfdcLvrXosFV+EfmTWJiMZdp5txRbklnFk0wAc6QE2S0VD/GJUlDzfPrK
j46C6RRNIJsKtsmHo4RjqCaJiKEdaGNxPcVFtsmCWducHuWDC4xsQehmPGSU/uybrNUKj7yHAOCA
i6Hhbd87vW08UsPQfyk6KkL6pXfE0LwyNet+pYetBzQvOjNLr94xY/0LVheKx0+e0Roo/jAqvy0d
6WzZQtNNYJeUZo28B9+2m9RTcYYeuPq+Poy77H3ePUayGUsdKoDi93RQr+bKlK6SWv9WR8h/3a6q
qy2VpOnnVJhx5OVyOZ3ZN65Wp/34iNNlBcqUovGhH44vFUhIQl0i8Citw22g54EXRYa4J+E7u7Jg
in4/86iX1efgU+JRL1gAOmEKr9SaOhVzrgzU2ZR91WlS2DeR5bdypT5HmSl7qkV71MhSBy2y1N/N
ijH+mszc+kxvE2Ti6Z/y8d3WHADx7CnZlHD5qy+olJmcJ9RjsIGR5fKNqY/ENqYPp0dZb5l5sfhC
AVwtNAZqIssL8O4BD3apaLSOFZ82RPLUOdN8WaSj9WRE+DPA4tMTD6MsOEMW/XhtkA44fahYn1Bd
rC1JAjEzSSi8znQhWGfhKW/mPu6909e23phzuFkgZXy56pKyrC8f1btrK8vQmHicsg9GJ9qO+Vjv
qPU3N7mSZF9PD/XxPaUgAXZ2WYhws61zH2Z6Thp+JXqsUT/cFs5QvkhjQaYeTeNNWYXJGevrsUuz
UHni2aQggsX+8NKkERArkkvZL+Oy3hm9RNUsHRJfwPY4M9TeYvzuk2BaZtJTFyrFfmO9NglGltlU
chqam65u+3kTKoWJWh9hwHdtCuoexIuaLmqjuidvCxD5BSS9EiRcWFfTTW5VIMG7sB7vB/rAYpNW
yBNuxxjihhsOEmvy6SexujP8WnbWECWw/ix4qbVpRoSdTqBXom7oHI6+hn+GWnQybmWNmIPTQ6nL
unp4ZxhrwREsPQQmqdULpsxiFkU6qRthCvnbANRlUbUa7XNTCKfx2qlAvTqnEfxwQG0octLQ1q/w
Eg6TR1wjXbQWTShq5Xh23nK0+fZWTwMq3Pmo6U9E0cqFa5atqvuztfA8A2WitHH6Io7cL7ZN1LiA
ATjLWeDwTUpTUgiA+mobZdLsGzXT7KtZbaZrq0/F4+mhVnPN8miYzdjb7+k9dK0OhyrqqE0bk+VZ
75DAzYo+Pxhz0LKxTJp2oxRy8GSAXDkzw+1LW6unZOFsWxZuilNsxA6HLYUt8yrmGnqNuH1M6jpA
4ghYfas0AbDhrlF6NNIWxfMuHZWBTpuqLAJcpOGIxGkm0RBoFMsFKG1exWYylzuBvGdnNCDpvb51
4uJKGdTMuB7DzCp2WK1qBBNdb2duqiT24J++javJc38bTXyHPDI8c7QfDq+nsLuhHWROKWoTdreO
qBwUY/M5lOwyg6zvmklBjRrvkqG13xO9mzxpRA55NdoIgrsiuzF7Yf4szcQMN3FnR1dIB2psUcN8
UwjdeRIsTGeWiCPjA4czFDyWWFfBAx1eJTI8tS1JDN2UYXHTNNp1peqAm+o7kvB+5UIXtLysF2SM
P07f3dVMvtxdyucU3pABAEh1Vt9DDZYzLqhVbfJK6zfp3LSXMhQFz+zreNPhQjnzND9eJ7XSxf0M
B29xrK3eTqS2phNKpbpJ6YvdOKWWfdbzqLhc2IskpWEK22A1lXY6aYmeFetmdGYWW6GQQFSZHP35
NnROD0Az1rVAXEdkh1g1VxwNwWfLyu3Gm4iPQynudPhqSvCbVCFMZcjcMsWXQ1cyFo5rYnd5JheQ
QOnTj+DjC07tBjjKUgXg5qwd2PQjkcc3mr7hTxFP1cVv4r3O2fL3l/XvC84mj2YWlZiFsCBj6F1T
ASxD6lqCRuSNnCbB7NJ4NH5AuFNG36ZeqG9zJvf7uFAMzo4diGC/TRGy7Qa5iH6bqKK/AvVD2WiJ
ca5cKafT5+Jqaq8jZ47brYabSqWEU0K41YE1fmnTdM4vwtTGj0AvAc1HTA7kue7WvtS9uioaFjxG
E1y5A/X78LPBYVlWRaxjlcmA5IRQWdXEHFxF5OaPeZxHMiyUTPoW0/jGAdLXYteVybh4yvCdt4Rs
enpcGA86gXPPp5/q4ULD/SZwCBsrAcT8OJ0g4tUvk3jYU9pYSMni2idbCZOdSgnnwQ4V4+UPx4Lw
DcdPp8lK0Y2G3uFYQgx1Sw/E8i1WZr+xwxzp9Fx7o4Uq6U+H4rBgyiqHcICiHxorTqQTMToJ26ee
RN7pOFgbKjf9DjqfdeYwtAbfwaJmLCqYAMvgWaB0ObysjCRHea4Yi5DKu5lfxYSE7UfkivXDIdZx
Q3QxSXP9LLaycNSriExR16lTYtZEUm2xuuhnzocfHuqyfWdRZ2VdTk32agekYnPQlNbi6iV92raY
KynoDcAtmqn/4xt9ONQykb5bkCy9kdUiY6g4KpvNRFXDs9qMibKbwzMT0OFGhVcVyBXTAk1AHinF
/fVV2UnuBIJO3EwY7n2P1uulRJz1OI+T/dC3oeKnWaGdWfA+frrLqKy4vLk41Vh+Di+wmQrArD3R
n1OI3CWVkcg6o55coqhRL8IssHEdQ7jRoqncmGTG3jCnl/eRGTc/e6VBo987Rv84EyH25w+ZY42J
RpQyMX221dc0F32SFmln+YM9Otuq7mZ/xMC2xbknb/70awJVCaJT1oDD4JNcrb5gWEt9yE3iT+dS
vtDC1rylf5reLcTY59NDHa4y+4fMUEu9f1lnKB4d3u5ZqeqSL5uhWmzBRsaMLCPzPvPWLq/KwXwM
jIB/O21DTmmMsxrFlIym0rXAoiNqIZxR8WZ8JVuV+CFiUGa3Vx3xiaDJ+domjf3Ma7xa2f++RHLG
uZk6MivgqoeX2OJgRyMjwHmZmriiki62IWjMT2Ye4L3OI2cXksP3Qlkj2+ZWnV2y84/fQmuoz6Hf
D3c5//wSOsLgNS1KDsbq3ZbhCiJVLCzq1FN2285B+qM16/EuR756oRXEwFilWhG0LIunqhXFGRHG
kQ8athHfFHP+fsk/vBEpQa+w9iVikw1pvM4lWXvByR5sE9E9sfNHQZOK6PX0+3X0kg1UBKrCAvRh
JTZJtJXsMbf8sUTOljoqNTsOv5cYOKXvLK/T9awr+cvQTuMuyc3x6fTwyx1dv3iUjsyFuEER1lzN
Yego08QZa8sPyH7eYikWRL+lwW2nquLn6aH2lJ5TY62mZrkqh8YGkIziGrklR3DjqkxaDfuzqK/J
m24urNQiYzWb+weD1NQ7mWTMr4VWmrcinaL/YA6hLsK3LS9o6T1z6N1CMelTCLeAd43EY2JGMavy
YZe/2Qz9GVnnn7f63UjriVEKiyKVGKkgWNQLKLRtCiVWaNfItX/mHi//ro/3+N+rUg9f4QzlHDqs
1vKVyhw+zWYebrC2qJ/IlHYrs042Ns48L6utAGJprPW3zTBsSew+dy48+l4tJwZqk9T199q2d3dX
UKjUWQ4sX+unxp+XiAF16LTtqMT2mWs+NpRGrg8buaUEvFaTRIRhKVnL9KWBeNhlTWds1XrU/Izy
zsXp23t46vv7SfK+LDENe0He6g12ssqWzJHN6VDQXsQxUHxz5EZcwzDNt3NsdWdgiPqRp8naw4SI
JIyoqtWbE06CA4IoeZo1tBVBV8rDzD+eWQCOTUHkFjAJULsz2BAfvjNQOHK1VhhlnpX2qh5m6U6L
qNVJcoNasEjJJe9i7TbXteJOG4Zz9Lxjs+774Vev7Ki1ltX0y6RvULfP2sgm7dvMd3j0ZAAYneFR
KEp2p5/k0TuLSJE+v03NdV3QBq0ig9Zi3hsKgAKAKDLiq4pzhO+jryYmSba9bPyp+B7eWRTKeaVb
XFoCn39nF4REy2hkLQtX7enrOTq58k1RIKBaTnFzNVQKusRMOecQKU2YJjYD6iBm3I0XWSr8IohJ
NCY7azvrF4RhVq+1Yc1vNNNh91bUc8+8UUe/E5DIy0Vz1euvv9Ibq2ta7i6mBHWD/Km+1XPNuW0T
rfbF0InL01d/9Gm+G2914pGjqRhp9nPxOM+9mqBcACVYFf98FEqDZEHYiDRZ8A+fZpDj89Jk5tY2
k/JHpQGmIg2R/B9cy/tRlnfq3czZFUO+2Bj55gka3YmwtLZtNZ9Ltjn2zbNRJ4Oa6hnH4NW1tNhR
lQKHvh9ndXOFPT2WXGIuhq/9RPvMLbW4pnrHmdm10Bkqu0ztxeb07TzycSycRQulIfMjIUOHF4p6
TQv6vLD9cQjFtYgEbF5cTx5GA/3l9FBHphj0p+h5yBWi/r7uvZsydp5RgshCOmbxtc8aIAPUjNq2
rL41LGHbrAzk7ekxj7yTjGkssWUc0zjzH15eO5Lqnk2MGcb1TMpGolzJBgaC/2AUJKgyHTJo3OvF
z+rNeZ6azPZFi77VVsvfWq39A8Q+4GG/Vw4cvX1IBvgPAgrW2MNLISlMTKbCk4q1HMi4JNvpBkqc
9XW2hPqJ+nL6MCSK9uefG+WLpa3LFK1y0DsclZ24ZkY9o9bUJm6pt+rXaXS2k7usLqsNEzJAKPzU
ZlRO1qupowUWIXKCilG8IrFPhdV86UYcDHaUz3g5u+4pmbV5h7cOuJA8qLu0UqfLlpxxw5Xq+lxJ
6uitNsCdI4xd5pjVre7xT5XIbjluRgV+lIGYaJJk1XqXYUtg6s6H20mH03DmXh+ZDhYx5P8Mu9yl
d5NOFEeWxKbJ8o1paDdq1Qe/ZqmyNmAYSKQJ62RyLa1x3MEm1gcLaXxm/CM1K9SYlIegsNEg5Us9
/AExRJsuK0Pbb4oxfWGBI8FRaQzsCpndWm92bww/59bEbxd2svJU4nF/w4ZEBFlH8HC5qWaDyF6R
W3RjTn9h+3y6D28IlQ1KPEAV6aUe/rTO7CJthN/ms39FOCIWp5LaZRI+b2HjPJSU11Hou6TtMg97
C1HHhsAPJszpaR50/VfbBF8tKws8KSHeC4twspVjO/kUmzFR1ljD+jMlomMzDy06+hJMXYtE4fAH
T0ZG8iaCXh+1Cwyy0Iou5cWMdPq+HHtTHUjv9Hzpbiprt0cdFTUdz4QnRv4D8daDNLoAe4etooXj
zikmrONhKc3GmXE/LhuodxElI6FaBOTaauUqijBJLIdThK1UoRch7tk0VpRtkw6s1elLXFagwyfP
UBqNJYRJnDDWT35IKkk4CN58oAn5fTsIouUTqGYjciVbyzepJic3opOt/BsgwfGcYmwdLcbOn1dO
XYisXCg6k+WrffdVDhWIytwOAz8l4EKHIFKnv1JJsIdCbajfJZnqQCUSMimHGGbnjdkNnyU5p1Xa
am0VYxYDZreBlgVZUG/mZHBVaUmtaE1SETxY1Um4k+tef4vJ5cbaNgdBt2WFVO/sKUwTV7XiZtiE
ltw8sjVXH5bC5Fsb9hK+uzkry21etI3ulnk9fio64HVndggfX+QFakllbCHTLs6Yw+t36DKrRcJx
C0j7sGlLK3lsqHL+cd2SURZdBt8Ki9Z6H1IJIyaLLaX21gi6OsXsbI25/wUyYjyjkTj2PqlcDdPb
0pddl25tZIYg0RgJzWp1aSWa+iyLWdtqVUORTwKg9htH12aQDO1cT+DorbQX3TlJ9IhdVl+N2qXk
uhhUjTnUKaU7gDPbsK7GO02erFeIVfXOMqvKDaEggQZjKWzoVV8zqYHXw94KXSd4MPCcPpz+xI6c
W5bjLaeERbnF/1jtArHmsMZlPQWoqTU02k6t+tlEDvpEH0gHk1JBhplTJfsxhZrUYxu3EU/ONh+h
R6ZdWOO5FtMf1wH5TZDOOQrb6tJbPnzvoEFFjulMls9bWd5lSRe4QvTzT0UvcWLX85zBwAvPKWiO
TWwm4lSamgvHdS2xbtSIjxD7ABky4E5D1cA12Vg/lRFQyJmbvlzAwcRmsLVQTV4FNsWoQlcX2JBk
5zhUOv0ah+iVjV7ZrUALPDLdiJvYxsPiStGgfss6ghgARopdWdg6teA6eVTnvPph41b9WY2qfG9K
AD7cDI/2mcn3w5Zk+Y28GMih+FbIBDl8CEEYShGwEn4jqJx7ARXjR9AEwVubmtBR2yKO5F1lRuNv
wU97ndS53Z2+Sx8+mdUPWG3FmqEA2qIXMO5Ehtw8cp7nHvr56UE+TAnLIBzA2FhD8EevcXiVSWfB
kGOdAYon3dDKu0ozrfBGSbtpjP66041Ho23O7A+OPn1UsJy5qCvRZT0cc6gB1pgLusaGl1CAZspD
pj2z4TRb7+IilF5PX+NKGEvZbLlIfEjssjmF4c07HNCQUDBaEonJliwCP4QA6yetAwQCm2Pze+zz
+juRbgbiPvg3U42O0MzPHd4/fF3Lb2DDsOg1VIsX6vA3jLxnUWiUkh+jkgWwCHIUypBxJypRfT59
vUdfnHdDrfZf9DhDBDO8OEUx6leJFT2CR8ouTg9y7CEShmfy373AbzXIZOn9GEoJUFAMj8GmmKsZ
1mNty7sgb+UvI0r336dH/LDh4zTLXSKhcpFLYmc4vIMSiZCosGqHalLQXit2Nt0C+8wesjHEMT6T
gbUtZhzU/3+jrqaqNOhwTU2Ng9/cKbEwC/O3Wi+ohBbwIebd6kaa2uDMcvnxCbK6IApcDEIGGonV
za3TeTbHSA18PYmta12GoKYAgbo8fWkfv31GQZvCFgc6POMc3tCFCWXPah/4maPAlo16dPeRTsc2
Hgj2RGQLVDRPJ9h7ZZLFZ96fjycuYxmdxAuH2vnH6JUUBsGYlQQpT46a3LXLMcvri65+MrX2hiwA
xSuyurqc2sj6bNWp88YRTd6a9PKvJpidl3ptZ388GXLAWpzdtEDoH9ur/W4VG3FTNHCdEigcKP3K
9GLEpv0SNEoXeLpaQo4uTDCvhTqfC7JFGMHtXi+KuEQMZgmkrB8koYOST1g0eiIuNKCE4aJq88Dw
zWKTWJUsc/pn91NalfEpCZWxdTmdjlhF4iGT+fBU0lZD6H6Nmxq1aewgG8caRhk5+8JqH32hAXtf
Bhr43Irmj76J2gguUpRqReE5sHZoK5eAvTbwJfXXSAgn2o1aSfy1U7bNPWwwoBiFpAwPcE/lTwKC
dQwnIW8EHEZi4RacSJb6dWv3pkvbDL001GRESRVmS9kFfKX9xG0x/i5Q3984c9rC/LOa5MvYGQXU
VLq81NnHWf+sVVP50iCB4XpAsr4YqSXfBr01Fm6dQcZ18ZDz1yKYaWZNhZVlXoHg/cfcjWqEab2T
iE9MKhMqAbDe8cqSe2KRu6CBHaqUQzVSDIe07+RZjXF1BubqRrBjwhvJUCdk7HJTfycnLAx9s57J
FeY0/WVEJJ1sMKICPjMru4wepAH2Qm4nqf2UguBM+009APTyqCXZPYhbW7qQ69BBg1GIRiHea84b
S31W6BVxMLK4vrz2beQCMIuNvAqe41CjxRHbcvmkgJO1lR2pPllOY3AgybnQIgi5JOMOJO1FqaN5
cmClpm+YAoRimEV0SqRatt66EQdz09P88hJYsxmYGVijmGhsg1033CfQ4MbIuR82YNp6ihWPv3qQ
zw8VDelf0ZBaHbyGXM68TIJX7Ns4GOYXkMzhsIXuF6QXramDYJpnuavccaQx5FeKZMZeI2y2bTXR
T5+VtqCUo2QUs/yqNTi1qmkNgSgDTDdvLDxqEBKlENgRRW7AR9UeguTsgUhxqKAG6hZO0rQQk8Y9
PAnDSnNPpQWkEsC8AND3HrWU7LFLhdabd/YexpTtwUxRaQB4qujhlHtmE9la00/aAZCcpgXqVO/5
TsqCeuqRM7ZQiBYCVLCnQUlGnr5Oe0ZU36jZJ7aX9kO3IKQQJUCTmuuyotypFsr9tOdNgf1oCIXX
Fg5VHRDCvB32fCoFMQGgb0imqcuTg2HlGKP8VV3AVlR6YFwZKhUdbw7N5jJuZLl3IdToDdgM4Fg0
nPs3bU/MohuIxxBWNiQtTBDzZyMI5c80PtVvxp65lez5W5OYm6diT+WiiAo+OAWub/qqiKEBiWoC
lUa5JP7VacF0BdUZwFebxdF9oC/YL00BZ53uYWAtq77tlkY0Nr68B4axMUtok4eIwGu6hOGN3erj
o7RwxuaFOGa0VhddmEmEgTELUrzZga0ujFUgZbqULLzBwrJ+DMIJNd6/hWgm7elmaAOhoNhAhG0v
p585UxePoKEJWYOMNhWa/ovQRXhpIIlgp4UQmWFp7plqGWc6zbXUsYwvoyYtvtZqVXwFMaS9tHsq
m1w3ENqsBdZm77lt057h5ux5bnlONJbbxWnReVQaYb6VncGerNGi3ZBow5M5pupFa0QSNk6Ia241
X4k0i7+PE2IyUF1Z8hrBK5pcCPUNE7BhNN/zHr5ciFRe8Trb7F6JXzeVC9OwJmuZGAAiAY6KniH6
mc9qItJ2C/dubP1piPPxK1UzbfT7UTfSzRRH6sMYB/0INlECmOnEmix+xE2dAWSeUFTDFY1bCx7f
JHWXga6Y2hagX0JiRTvS7HbInSlBTxOW4VUSAqXNFGYpAXCRALMpd6N8BYJBzlyT8rlE3TmVv1V6
CoZ20ktw530mgaGyFU45YPl6efKtVgdKNwpQV64Zq7goCqzyJny8zoKk3IYvugES3J1bSONe1Qss
ZtMoS0B2EjOTL0vAlSEEaSRVF2SXDjs7IW4N9mKSigslM7UXVepFsKtKs8kvW6sHnS0jd3JchEMB
fx3C0NoKOcjja9UcpV0UtfJvtVkMhfoop+ImM/IB2FnCjtoTLUj3Z7Ln2+IehM9U7uCodD3vS2jy
p3hME7fqadz5mZ0Or8Iy7MKdjDh1PAWwrXJRVNjjnjVMsPnPLk2GwSe1Li7c3Gyra0VA7Q3N2HyW
a2d+1dmBahtmUH12Yy2Iv0DgxNGbDFgj7kAMaeUGlmCRfA+AXdauQrrIbxQJDo1RWWTUajVlkl2o
2gJcsxVJb73UggseJEoTfgZMdPRnNYq/ofcb7+acOIhHXu2B0I6wUi4SJZZ+NLouxKUmgvJNpleS
ejiNgTZ1pLUzdzidM2tXschYBMpC6hQmXmfQtwMCH2ODCBM1AV6DLt0Ykzl9ifNOeZFIOq+8ME6Z
JyT2IW92DF0SjlKjugXkPuByeqc/hWYgvdat3nNk10bOA1Lba0QCUCUFUNWk0ReArErolSlQqxwZ
kerXZa/8luq++zVo8/QVv/TAhwfP/9oKgHaxQZkAcjizDvQqkuTqem6oJG8LogXCXWbF2aVhtOYE
IL/Q7ymkZN9UK1LvGqNQidacyrJ71pokvgXqpjW+U871Xcv/K3BpzlbmRiaB/nsE7y7y4qTIDQ/A
LNs50076XyosvRluVWDeJJVcfRNlIyQiL5W02/RThwEZdptx3RVO213Ck6u7nV6lZKEpWaGiMxHo
lT29h9/A75+NZovxRn/Qo2L8HBTQ73dWRZb8XT/rA9j4gTIo2zjhWHQVeK9dLCBlzUqKrN3lFFRE
PlxNJfBMokfe0q4AZKoludR6PfflVoJN4bhWiWccq3lWgjJPxiuya4hB0PJfWh+N4CZrXbrNtChJ
/Zm2jTGYuJtjXiFWG2pI/S7qyvQ6s6va3srOkHwt+R47rweODweoqcQMTFyXXknM4CM0uqh9a6Zp
NLyeE7yxIefZvipKjdyQRpJxVyrI594KSOWylpEl0vN73TxX1V1SNnL7PR+tUAZglamxp9t5QN9i
dBZHKjVoWNHAwWMWfwjKWjKUMpxgabhuJBHdoR0rUl/uLP0xAz9ImXEuPQhKXDURvGyPSaphKRnU
KsMR2Jec7stgLjs0sNIAOGusinoDXWa8tkmlAEQqIRzYWEMIgJ6Zf0x9mGTWps7LuvPMKK5/6sTO
/LZhs0FJDc381sFqY7hh0yPDz6bEJFamA3HrcWxqyORT54Y81hEDthsEFOpcpQZ65WHVJBWDnS/T
mUPzHn+7YRTthuBkEm44ZKnnqtb7tsDhQQIjDA0Y/roUEdfqVNC3xkJflnw8KREWIc4xRNM1ZXUN
Gt1xA3PSrrQ+SOiUELNtW91wb8x27Y9ZHHyOzVICmm3NF44Ircd8dgwK03FwXTS94RrwsnclycHA
wHQC8ApoqzAHEK/PAyzRtIUxW9XPp8+pR+o3+EsxNeOvkYFTrO3zINHnIejkwF90+zsFsOylDtza
qyrduCURJPEyJUju2GBH5CVi3bprhRmd0UJ9LOBgnudAz/lsubnrQrE1OkNDoIzj62pGzIqciEfm
GrbjxVT/+cH8YKjVOVSSurouEyodbSFFF1GqtJ+lEJJewSFil00YJeaqftLZHn85faeP1B0w+OCl
Ag9DyNb+iPqu4QM9FARzlzqcKxq4kGlabyRQG2eO2UfvJHJmTtioH+11ZXWWi9TOksTxcYjlX3LN
sls4e1BoqbqddekcH4zjNBVAC/bBqshBtBaufpIzKKWMxIaVNEnZeT46E+em0zfv4/mdF4Rixn+P
tPz5u5sHcjpCfc5ToyE2XkRWUF7Y00KLNCyUu2E1eIBVoqfTgy4/f/WtU9ZEPYCHlI993954N6gh
hiCqMuH4E+Y/f1Kt1I/lu6i6UQIiOU6Ptbx2H8bCgkQbBxQYV3p4gU0Rll1r5Y4f1Kr+a3BaY/A1
o4MTO3ayT3JM8RQVWvYKplXZjaWhvpwe/8jbSenUWBoG8Jno1RyOP5gB226VurGmDtZLnWFrJIey
/7sd93/wonfwoqXU97/Di7bNr+JH9F87Eb8Vb+8RRss/9g/CyFD+WoxLpIJDyqJPsjAt/kEYGfpf
iFmoX1JaRNGhGbxH/yCMjL9oNkC+Mk0UzwutiFfonwh29S+kFzC+cDnQcaEuqPwJxehvcse/LyuE
QbQrVKaXpHd2DrTQD1+WulOoORQDRp8w6NNLIUG98SbdrhLORimn44kQEpjUmTFm3hDXw1etiXSx
G7q0xFrHIg95joOZjyGrlL2qlHOo21oY7gz40vqWfn26jZOuyzedMQ8XZafWBHE0k+24cWpKg0dN
yXyDmc7+uWui8FPTSiX5xbbOMTOssER5gVpxvNIUdK++mGbpEoF6+9ux2/ylr/K4JI+l6oyL2Qr0
0esbtiYbGmSBvNMngq+AdkNT8dogCsbPAoXI1dD2LZg002m+dnEXdR62XvOBXBHtwQzTPr/IpzL5
mUpT/ZiS1/DVUcIe0G8f1a+h2kFYbsc+ke6sYhgvBpnMHJgH9fQrh6xPbh/Vqh+iVKPXDpjIIxzd
fPLzEk7rDVkIkuYBiZ0Dr2wN/ZlCXZ+CSZYS9sGDlP9U1MDMX+SwM+0XCkoKxRYiQKKNrfTaU1/k
7CdDy6JyJ8+GwEGe9xlnaHOMBQR5CcKUbagm0Ps8DImZcJAhuVOuCZ5i1JMjROVJqm/TNiKIriNe
odmJookdatphfUXoYv0TfZcce/KkJfW2sSYbZlVCp8tNg0ZdJKhzeZeLpdKmJG0rrvB4QcoQhIvl
VzHUvpDUM1ETE5FjlYHEZKSfiqpveZyqmVcENRZJ5M1kzf2MnFGFZpNyar9EA9q8TrJkvxXqoP80
o6LNXY7d04ueSOGXTObs66Z2kdcbtdJNAQIa8xvAV0eQLlQNLfl8VH7VW92q9V9LDEn+CWqOrmyj
WEK0ADV9TJ47xBa6342FwdKWL3B4VSz+W2An6a2Cua5wyaPTtS0JVMJ8tKyq4WQtmfIlzualQDlS
PvVNiqDQZ606jJ4AE3AYcmNlGka3rvjOSAVAtNsUcq6zAw7H72qJcIh99kjuFuLe5hUNBuTpukH/
1OSm/VBG7Hy3Wj9n+YOCNIZ6sFMO0qWe6cPvpgucmOgYoP9vXTN1Nh9BoFnXdI6a0M0nyu0+sZew
suasMINtkROd4zZtXxEDMI+w8cCiUm1UsqhzwMEXQefVbZ1V6LVDcgnnsIxf6ZpEv2rqTkg6TatS
XGSMnH8bTRtynpVWXoxGWDzgmtfRuNFr4G1Ked/92NKXTKGSBuamGgubsAtUN5EvgUT+TcoPMgUl
6RabTmKrLabzqHizFIBX7qBrzWfQlaS1RFoDNEKXMliSYBb0+lZEZTduVIq9ii+FMkGTfamKq6EZ
S4KrczPcKmolxxejVOS7MTEq2PiZ3D/sObNVFDaS12SdfZfLbUBhzlG6p6zJo9x3VC19CpGQEEWh
jtaXMJedx6rL1HsZ4tJtos1ETISmKAnbAE7q0/4v4d1TAjM9UrdKcvba2vzGDBl/IadxfAuMybYv
bQ4AmcdMXYNxH2OAWUEaFJ+oGfTRxiSaRLhhkQz3xE6ivcyhGuuUptIU3mSDlZyymuEAS8sHW0EY
mopxOW5bF0CfU871k9SOV1kgxt63SW3kre9toLqkXHHq369e/7eiv1/RWWRPrOhvWQqT7+d/XbbL
39qDRZ1/8r8XdesvDo5oYCDKIs6GfPc/i7qp/MX+clEo0R9Dc7eoFP9Z1CX2AjJsMbTUnFo4oC06
sn9WdXomf8G9Anq6iMlsHrv6J8v6CvIi4VGj1s0QSyvz3Ta3oXSFVjvNLtLR+DRGRFgRoxF7NOyw
9HSN9k1uU+nZgqn/GqdMEmU8D1ui70xvCsaJTLXJ2eFJjjc9ITcvadOfNT5x/e82x//+stWmOJIS
uW9tPb2gxpJfq/pU4a5uOHXDUbglxCnw5AZpQY2KzVX6KfvcafNzL0XKVoX3gQQhMMgyJJHKh0yn
bgMV17lWkkVrlfa4yWjePr578vd/b4Hei6lXp+l/f+lylHh3D+WSM3HHJHEhAhQ9WiMaN5PIiKDJ
F/2QyR+5NnWiBfs5AgZnBAhqurotz0jQ/tfRl3Pau9E1uw2cnjo9bTHV2DIfD74Uh8bGrlldmqjL
LxDDZ2SVDRUNpaEnqSGIz+iODhve/175crB4N3ZZaDE5wWp6MSPeLNzK7OOHkFr1JbxyYvMG5/+x
d17LcStbtv2hixPw5hUog6IVJUoi9YIQZYCEd5kwX9+j2Kf35q5WsaLP831lBAkikUhkrjXnmPpH
koHIQhs975Ky+Z/nz7+vaf3zmipgz0RYcR63hax2UyXhLvh1eYvQ/+eFB3rutk62uD6gxUpfpyJW
RppdUxLIoLTXzSO8fsJm1iQDfU++YZAuOmz9qo6rVY07P13vinJ69ZhuArsmo7cYXgjusneNMGVk
aEZy4aG/+oz+3oz/PQgnohcMCE09uFMem0U+R/Ug8i3hF8OupPwQWxQCriY4ZVeg46vIQ/X2iPcl
B91E8lkj9ZSXNx3IXC29vVXM2ZU+GeZdS5H12gLadNAHUpNoLA5hRVfm7v1RPffcTg6Z1TCJsfSd
mrzDuSInwqEuNudqTzjcBZnOKyDkf4+K+7+wYlmRljblzRgDZgksxuqIyaJh7JTtfI0YiQ1cL5o9
PYAGa//SE+9IQoaqiBjRZ2k8EF+6bLP+mOhFdAZKOVV8HevUjlMCxGIvXyjf4q6JkhVVJTlK2nae
G1APRGtHxiCNbUH8a0fXb1sliblT41pfU7/vDnPLRrB1uOV+MOZrO7W7cCiadiNTzn7gt27NVPqk
I/bW/0kD+z8TBBfwP9+SfHFWQp/cJqadr0dNK8AKuDBN9Xbxdu8/0DMrDyfPf16j62ETBcvMcHs5
6YtwNzeKtToaa3mHuvMrWYLPoJ7qzWR5XehX1nLhQZ9oTP++u5MVt9USCQ/CbuJCuJLgZCe33Wii
uMFJKFO/KuV7JEzkpedCG1kKO5KtEeyHAA5Z2Lmzo8fraNDGuzAQx3XhT/PuZAlGUNI2a+Mw2GCm
bqaVVBRkG6KKCcDy6AvZV7WfltgHLLCukqg7zSgKDJHdHCu7ugQOPLH9/z0qJ6uxqh1ed91oYuQR
Iq5NULcFJl3Y9cnnzprYbR8PRIs+someOn+7IsbZ+/4qL3wNjqP/p2E4WZkpp9kax9wy9ify1gyO
Z5u0KbtrwvhKNqqwo94f7z+vJLhK/jnvksXnzYKuFat8rvYDrH4+9thZdKN7fP8Kxxn8pzs5WV77
MghWgAVFXIwy3yTIycj9hJHcOYY8IHI4JpMvxtf3L3buPTo1sckaNX/VrSmpu4O1Wwq3eCDaRuPD
w6pTGO6wMX0rO2h2+1tKZAzunNcX3qRXDfIf7vTULutxYl+WbtT2QmT11dBSbtAbf31eoDjctoZR
bx2LQ3ykZU6/T1oznRlmzH0h53PnhXZ3TxQiA59urEkEdyTIJ9amdxYZk4Rb7TS7TmOrEsYx4Sdo
Xwjiqp6AWrX7QOrUUcgGYKvW1R2KCGEvM6cVenf33egG4/794UUBfeZpnn555lzW1MLrGPfn8hPR
LiRANCvLFa0uLdiRtkYWWDG4hBXLviyvS+J18s0oyRQOWzugKeFTMSFJte1dOjjFLUQlJp8Ysd6U
yi9u57J3C46ui/4D5UnyvasSQ6LwsPLnYhnkc6arFN/XiMwRkxHh1hS0UVQ5fKvCiRBYcmPrLCj2
biK8D7pP6HBERhQQOlBKijC92bwdpFrurKQ05XalKn0ol8FneycMbd2WVUKOEsV/JFguO+C9i4zO
wNMH8wHAItWmCavyfer46P0t4vSuBZGhBg2disCoejC1r4vdF9THtGrejiR0VTdEdqfPDtu2a2KJ
Z/9OBbWxddzZtqLcqVISfzmGB6HMp9yNArhs7jZr63RHhnY67s2scR9hDjWCO2vW31qSaz+mXJBg
lWi+EwOqtR46n2oCjDHNvulzN3hcBmyXW8NORMtFlxpBsapMm6AfSZRSkEzwcDJuLwRavfZbcqB7
52YB/mNpIz+kcBJLq7wqdTjVYT2LY/4QbFwVGabMv+cUnh4tURX3BdWOQ1fTanNSk8rY2Ds8ebxO
rY86o80W6hn2JOJhGSiJ14BgwbQLSN5rURtPLqo3K5zawi+iyXCLexfTknZFB3P41bhO+RtzUXDd
d15LZBIJgFv2YM3W8B2F0kj0Y0cY3JgoTDqyKnDCzf5j5a88ZaOYyo91VdcVcE3TJ0xFVO6TtgqC
R/rBJke2swL6jZ4yqqepEgSHLauwjS19ctrXmZlqVRzMmfWUL66KLb/oPwMPz78bhev+qFALDaA5
mgVm26i7P2AFrdoOdsBMpjHVjfTBFVbdRUarNRnVHp/9vFmYzUfsJdWX1GzqFFi0Wehx0cmO4G9j
1HdJWdQ439RgHgoN2sdOTP1KKXVw0XOgH7oZnCUgaElTUAdEK5DEuj7up3DOdPlgj7z3ITHXSPV8
gT1E2pqZbsRIUEpoLHW5mVrH3VSk64VuHwTXTt8QeG+tCVFPyTSGfg+Z2M85nIbkvK/PweJ0XQSA
za0jM5nHT10LJjV07EXDmidJOJt8O9vb8ySJSs2C8SE1mNeRTHwmezmmv52sbsfQJriLuqlB8Fvf
FKkD5G3tYi0wqt08dG1+P42G+2nMZvnU61o7bjW3YR4yddINWdlshlzdyh8I2hYleYVu8NLwrnWh
V/bep0S29W/NGtwffqqMcZMtyvnVgTIWkdFJQsQUQZyfc20wkU6gJnkZ1TBmkTNY9a8mtfPP5JQT
MZhScpXwDWiMhzQDFyKEDVl/78AQ3EnyRb4us5Q7EzD4o9uLltxEBFyH0W+Sdps4WmJECdIOf/C3
6YzbImxhWv6eU6fFFeQ7hCg67VVaLvPjaFTUGOe86r57TCfEZxVKzthsqnxXTJlVwuPwrWc1yDnb
0sm6mio9O3ToQik050bXxj5y5CNbKZ/j0S49M0qksb4UQd+O8TLky7o1ifG8SYYVBAWLQvUxIc2Q
VXNsn+nFL9WV3ib6LZmc66GT2QiKExLWF3vIefAyWPwbAwr/uC36Dt2XhlRJpom4MwgLh5ftdLHT
TbMbTg7YwigokKQYJSGuSyVKFgoQh7Fa7LEK+zkIfjmNLpJtVU76jyqldkmWh3CIrA1m+dJxIqh3
JNCVRtiivakil8Lf7RI0I8oFlyS2sBjbHLSGl/GxPOowJ621n/VgrL6rcmK1LQkeOwZLd6IN3aJg
Pg9KJQlrOGtmJLqgR0yYZc4N6C/ew/c/gWc2TN7JYaCbLEmVuWd/Oi7Dzqmt9ED84BI2q5Vs3r/E
cY/5h32Ed3IWmGU1VEg8mpgaZE+vZ7HilIDp+P2/fqLA+Gtre+yXvS00EFfcBKtn1vFcvSoDClo1
AXVl6aQL7ZBm+ES+8LRbTSSOlB0QKyQkK8ierWHQiGxXGOjhfUeSHGk3qLP5Cu7sNRdfWuWRxm6O
JMaVg4hzh0RkHiFf2alYrzrbH+70PrcvnRSOG8g/DdPJSWGm3J2IcS3jXE75DT0Zwu9y0qxz01Yk
/C3Gdkib49sWDIeObei+PAa+G60yL+yd/1xVA9Dwz4H02MZVhd+J2Fly/R6KR3I7T23+pHXaGi4T
mYjopdNYk3V2zFFfLpwVzTM76lOE/uItJQpJW8RJnnc/0YEC8xHo043Mm9obaVUuGphUJl2oumr6
PDr28H3kuEI9Ui5K37ttQRzkGgyEVHjrXG0h9Qr6TuSP8oNEdV84+dN+MVxHQUQZyvRRK6uUg31W
NsEW3oD7rI2zui4ndF0c0q2EBYQc4gtP9ty4npxJarvNGxZXRCVyNtn1ZMdCUVuOWzlPpEjOXeJw
TjWB2ZNNntQ/syFvLrmaz73eJ6eVtSfcw7U4PwS1Wz276bxsaU8gx2/z9v/kMPvr/Ts1cPTwunsC
pXN2bmaEGLHaV7XBRlYTP2dr8S4M4pkbOTXspt4qMH62RSyUZd+kNE1pphw1QYCHLyyF5w7Jp/SO
ul5drbTmMracNdv1E8KmUljUvYHdwwvl8xPNTr58qOugZ+6RLTv5aw7dx0x+vb+YnRh1/h7Mk8XM
Az4RKCpUvGVjc2iTZdmTM5d9QAspHjoiX0krzfrPtQFAHqenc5t3lfOwdkUXLXi14jYpqwuHozOv
5an1q+5TwcQci1hj2xz6pU4bUHfQbJeNFhlVk2+9YPm3EOQsdeTc4z1Ze6iGeVCf0iaWvgVQ2U39
CH2jtrXgcH98f2zPXeKkBDEu0K7m3joWGXNz1xEcxGanUDBA8Mq8f4kzXzr/5E1vlwBlPkVuqoqz
GVpiaCADj8YFUdyZGop/8i77yUQtwHPruOucPkLr8diQoXo9lEgtJ8CgF16DM8vVqXGzVpNfQ/+p
Y6zJ61Yf9emuTLVbfEHrTUWaTzQh44pc6bDFUcmlANQTR9ZfM/+Ue1CTwUDmdt3EpDJ0XwpfcEOu
lnMy0Up7fRKoEEnr1vOUQ++UClzhZdLgRSgwqEQE0xc3Y9kf01oTUfxGN9F8aVBs+HAPVK8hhFVF
x4bueKDWFtbitS5Z8S2na/YLPPMPbTWrJw/1fxFOtNwPpkmvYpN4dpZAd2e7udeLgbOZp3XkPhJ3
3j8YRdvSOLd7aGXzOKgHkcjiS71UdJ3sumsuhaCeeRFPcY3BONHNQpEeJ0RYhyWS9V07jOuNhX2P
mJcifyLYOb0wyf7c38CZ/s9NACRvq238VsTEkf2yrPHhyIfj+JLflZoy9oM/ld/sFIva+2/MuTX3
lFusuzk5Mj4tKgLYbwxfyge9qZD+HJUOninanRyyYFcGxfdk9bQnRCB6KPlaXzB/nlkU3OPP33Sp
ChKIWrIZitgm3CvSS7faGHIVqEhKcaEhc+4SJ0tbT8vFJ4w8i2nFyUMiTJ0YAdFcc6118/4onpsh
J0vb6uMNaKWWxqNV4VqfOpxxnVPctL3RHuYOm0BH5NWP9y927n5OFrn6GHq2BH4ac3YkCnnS3QOp
i0E0zbq3ff8SZ1a6Uzhh5gE2QbFQxBUFpw/G2mqhX1tIurAl7ZMRh9H713mNe/nDnvt/wUbGzpm1
nu2Rkbj1NSnQVjS4TbIx0KHsas3SbqU/FFeDLu8NXvwPnltVW89o2i+yNo3vzVSRMp4Zv2qOGGHd
YMkkNv0xnfI6VqGrJW1cZt0QZmnxdRXC3a0j2bcckgnS00DnLDItdlo/7rPmKKJqK2erUGNT91DF
PS6EHzklWE64WCdzDPWxarBy6V7WhbJhAzS7WfVQ83i3SdHzOcZgcF3IgXSRwQRQ7SbfvFF0O48z
6IWJdu51PcoM374vY4kmz9dNTgE+cb4ZMvc8xJzlRi75bxskaP4+60097rUp2amu1J7ToZORVZX6
hfPembl+GprcKATLq2Wk8VB5KSaUtf60mnguTakb+COwC4ZYUNWv92fISSTAX58l52Q99Dr4f+NS
pDGgf/3Wc+HdWEm9xu3Q94cJ9+t+dAeTU+NgkiWkqlBgTIwqE7FjIlwMzHPzOci0IBqqoscg1Os7
e5oRLVb2+s2l1XJsEeYbxyzNDcdw9El4aS68RueG6mQzGSj8wZ6QaezN87C1zFonprhecDM5X3Hh
iYe1pMDx/kCdnRnH5eLNSroc4UFV26UxodZ1bFvLsNfLcXnx1KKuBQlOV8otiEAos+zTVFQNarB8
2HRCXLrbM5sv52SdzYtACE0fudujTIz8Ry2qBHywC/d37Aj8Yak4zYTohj5QYJLSODX+nXgfN+vU
b3Ez4/WaZ++61WYTqdmaH3qnwxMIfujCEes4hn+69smSq5PAABWFbYzulEga5FxvSKYQcEzN/sL9
nVlynZPNJUWn3F4XnA/esphPVmLOt0jefgw+iPeI2smletMr5ORP93LScfEXMsTA3mZx4SH+6IJ5
ebCmtbqe+nHcmE1i7n2A67upRCVJrp14qE2pkTYq2PK5bU4bg9o+ollt2arUs64Wh9D7wXMv5ZCd
GevTqHnExta4+Hyuy77OHxKTcrCxmiUtE8f48v5cOneJ497rzasiFr+ReDVFPOIq37/mNGQgTO5t
aV9CxJ7Zxh01328vMcAngKIguMSQD1feZKDD0YpgZzpVgHtOmORNGXJLz6i98C09d1Mniw0i2G5t
/VHEPD7MXLNZXDFlh8hG4nphJ3USl/vXYmwfr/1m4JAHp8ouAypUnpY9UoKt9irozQ9l37fRkmrW
ZsHn+Inrdgea7FlsznixnNRf0R/XcjPbBm5Lb7ajFRLNxiatLKKIMG76fr50fDrzIh01+m//Rxl0
OGyEJjg+YdcMJqeIltxbdo1Ll8fDvbh/fxKdu87Jni9xO830Utbv3lgcmukV0PgmQKVMOS3KKmzD
71/n3HM9WXsCcG9N2zmC6q1cD6Wa81BLAm3bT2V1Ye05s3KfBtM0dAOJx0acoNSUbNcxsG/Hrl62
/9kNnCw4mP5RaVdBHfd4h0P4SM42MflC+Atd+//oEqepREXXjBY+3zrO65SeElSHO/C998h4pwuf
1zNP4TR2JA2IkemXkpvIAv++LXBgBk2/flCquvQUzkyoU6eRlpE0R4A2QURdMn5JEr1FiF0YB1cf
2hAp6Hh4f7DO7EpOQWv86/0sCyuP0Vl+wth9l+aDGxqQuTeqTQBh2JfQZ+cG7fjzN8sFyRbTOiGO
jglFBQ5dk4iae51BFSELLkzdcwKCUzLlmJr16Lcqj/McHR88zORKn4VGrHJNINQ0oJE/tmxMygtb
URg4domEuOorbK8E1lzcl597eCergZ85lAVqjtFZ05FlPwX+CGjEMYxvCeiMFihB3h+UmWB2h3j4
vRoa45sjh7bBdGxbP8ZFm66CwoFvX3DmQBpXcowgfYkCyvtP/XWm/uG7f+oNajThcLxHs2vJLizw
n39abEnvnvxFsy/6LRAVO0J6iKjXbfxosBaoAKMud0Eqp9AuHWeDdGuBvcpjnIC30+31uq8yNfz9
6EChUVUyb9FeroAwpnSbpzlIiyK77qfhplPVEDYDNg1JaqlOt/BGLan71c18ta9Sq9jJtL/mCXZ7
NWr4FkVq3s36sDH6S2vEmS/yUa/9djKWYEvM1mCi0P83D7kxc04JcnS3es9hcTV/a+sx4LzHNfn+
iBOfyp/+05CfrHwoNbPCn7M8ntZAR/AsG/9adETxQgYpMEnOujw6q0o3iFooCbeGaJSkcE99b2s5
Qmw4PiJJwVDKNlPwpQVhMLd8UacczEFPfCx5kKxEpqPtVA+5BtszYxvhm52+VSXYF9wWWrIfC384
mIJzQYh3af6ZqQR4S8ZX+4PTaeoeWZP1qbQMiH9QlH5mXZ0ZROuqkrzkQbi3E21oEeKSkFkEPzO5
rwLNaTZKC6aPcFxctUlbt5E7Lf1Bl7RucEQk5l09AtKgxV7Qg4BfeAX8qc03wTp2OPLB1W68RUeh
LmgfzlvAPGkWLr5XxnKd6QpqnraWGxyrhbdNBqxJoQ9g95dLIWczExAHsXG2hude6eK7P/oIKbWu
D44eZQduB7TU5LtuyPkLFraPo5tNV85Cf3Uwgvs2VVirVlC5od1nYDPUQnh7NJNKdtNg7tZDABy2
ChNwIu2W+xM/ZVkaN0meJk4EfziRG0Qy/c7tmuy76fUDfc0kR6rnYPHPtlZtG0/O2JlXJbjebZb5
Q7fXq5pSBbhZ/O/FNPVG5LdJF1satyMm0iYin09X9oH0RAsIWCJz3PVWPf9q9HZUH1FOdh9zL1e0
yv0AqgMil+BHlwylFa1OUMapblvNpjbcBINKu1RQD6y0n+7GQCt/1qBOn8qFU2iouZCEIEDZ+RfS
7jCyT4Ahvk4ic7xoJkMq2UhM7Z9HXDt5pNa0fcnlwquyFiXogT5d1MGYc0uGOt30CE1CZ+6Q6Eim
9GpCssGaVpchE3J6WgyjSTGSKf9zaybit4b0Sexxg1XFxquGJJ7HOgdt1Ne05e0FGUZoT1Z+JCM5
CYyWdJQkixQLWBqrr9EwSdHlO04kDvbiurLnfTERsGJZyjK3RF3bduRknridiGw1OKlN+sOUZqtH
CC5eK2EG2efUgv106xs19gi9nXXroNZVN8ICTky9bbCgBYdu0OoXMdoukXRyDL5NXrBLfOreEbao
5YMfLAv+tTLw9gq3twUsxJ6i3CV+F+9YOdxMQMOLHVWt7nlRIv0+6KvYaarMj1WsLI9Md9CDK0U7
rYk6Quu27UQb9GoSBpx6i0rHAz641o/Z3tH58sENlVvZg7MJWb3tl4CkqM9aMmDM5K3wrnLTgMpa
1LVO/Bj8MBKrHPmUyE5d03KEzmD6vZNHdJOCT6kYNCApLf1QWttBn3+k0tzs61xzfih3aTfMBa0K
ZVKt1PqKTnyWdeL9bKRT8NHOCWmO5mAYjjmjdYNKuqNTsBuDdk1ZtZP2Np1mUewsrRweUofgqMin
7uFEaxEQkNv7vYQ6gdUhDZtsddBSyKl41LDQYbUazOozkmiYqHOR+S/gIjlpFlC3VqwKR30ODkvn
fvWPIv6mUG65yb0x2SOW67OtFiTOuusoJt6V1QzkY2YFEVgmV4OlplUa7pJyQE4Gd0bbLpbWGpvS
wjWwbVYfNoWetI9YZpB7K927KayJsN8sqMafSpHfBDXMW3eLCHTaPMZEE8S2hzJcQSL4oZkzG4JR
USe3xulW2QOYdv6eH5lzksZ9MuTmlZRra2+5dWSDbdaXP4NATXJTTYYkZqJynnHr6yxdxbgwQp1S
/sGy0UeFFRwxXJijr67nlYDiEHGOc68T45iGQT9Ohwr6DASVQDgPvPUdEsIs6PKoYiYvZNX5U9Ss
sNj2KVX8F8dRt37VfUl1cuk2BgGr17Oppb8qfp+ZgJgnJHBA3NuVZ/1IslQDzJS3LYZY13QOKfJ6
b2dlrFNbYjTpwIJC8h7aeYCw1OjHqudcenbodnxQAURJRR48dJ3vyUAOM/DsPKX3XhlGF1Kd0Z+S
BdZxPFbJfScs776ylPEoGrqNsI2yJuzM1mUq5phqQ53iT4L2qrZvSrptTPR2Sj7MeunYoT22xrPX
BLLZOgNSI7RU3f2QmCM51stnBItH2USQ149asWo5usps+FnObrNERLhb0KJkUX0rg5J/riEAzSBc
2O6vqDBW8LaZspulbbQpnIWvg/0cC/kRRdr0MSPA6xuBeMOy90dLM7du4fQjGU+C/OhckTkV8knX
aU81qR7XDAERgGX9gqVQPa5NXd21oGLwlerp2oZ1PXViM2uJpiKXiRPDT1vgnhXNlEa6N2cgVYQU
1r7FkPYj4919ZmMAk6hCb9wisxuSoy817dejXreAyBckwYjgwksOtqwp9tHRlTf0tZ0QIZeFU9jU
QgRrN0L1LbAvxxw+/r9AMTHYNfh7VefVV/Q6/GuwwNqv72+IzuzAXku8b44DecIqCSYi2MOiGULC
uH7YUzncB6xdhyqFijP4fGnItg4u1CvOnD9e06ffXJClc66z4wX5HrUPBULg35xz3YNXih/v39I5
ffirCejNJSYddChsm2DvKapitWUR+15lxc4VxvAyuh4N6FGVm7Ya+lggN9wQuDC/XLj4mf2lebK/
1FGJuhpVvL0ypsfUMfRoURlmFsy4kZnqamMqR2xBGorQZFU+wF3Ur6duwuFrF/XGIlJnV+jq+/v/
zpnH+xrp8GYo5tVsq1ZN7l6fGj47qXJ3/VoPdwGhoKTokRKc6IKUQzYpF6545tB1mvHOZ3MsCLjH
KKHlxRcTn9DGqmb2HCxYB1T7l1DyZ+bRKS8agCZpxeA39nA/6m1WmuUte0u1aU1RPLw/eOcucbzF
N4O3lglEvdbz9yTLUH0J3PtyXpC4kmt+4aR87grHn7+5wpBXhqXRPNq7vvZ5zC3rQ14aZNg7y6Uw
pXOP4zhN31wBHkBJz8ymASA6cztBdLhu5sbY4Qpt9ob0L4WEnClgvGp33lwnIX56aDNgeGmRPXGI
PUBoRWtcZT870SyHwh29C06t13LtH05wr1WHN5dy+7LXEeVncSJxbHZNmX7wgl7d02lyw3Uc3Nhy
JerUIa9v8aBZUdOnhL9n2byx+Hh8CcrgN3w+9ixiLG5UMhtf8mqy8PhY08bkZLT1U9QLNhRaEN1g
NdBEu1uzFO4HC9DtTnj0Wl3q0ijWau8waXkfjYtdbTW6kLvOIG6W5IPyPoVsure8trhNICtHg1ym
G6W18zbz9OpQlRD+phK2Bp/QdVtPOTEaSNU3nkQqwUkUstU6LBcm2rlO1OvP3wxal5Y5ErpS23du
PRwM9plbyGQZOFg5bOyE6DeocBhti0K7GsSof8wMgw2Zn11i95zE9v5Vp35drd/8B4WZdmafVMle
TUNgQXRcy3u6hBbgOdwUe89wO3OD8z4wUBsOw3dlqmrjzq7c+7BGOUEshbGZcse5C3Lq0xdKMGeW
a/2kd2tl6TDahJfFfdkZ+1rwTULLaW7+oxXEPPnrsjC0YE54+xxcAlFTAj1zrGXccQi+JHN4/XD+
4XU4TUuQGHwzK1uLGJ5EsOGhLrs2pcAONiklKAB9bpOvE97abt02dZI+k8fTA7sDaWua63JVmhzs
Er9P9+sEFqIaguQ2IRF0R7ECT2YafGjssnwoxuZH7wRi9/7InGt5vQpf30yHrEnSWpb0e9ZkJekD
2V5UgZLc/bcNex29D73l/pj9zropF9uJA0FrxhQ6hD72xh8sAwIlEllevcQOPtmZ44TmEBgXAjDO
LJvmydLvpwCgV+DQceK33kPgwl4kgUVEZrDib+s9+0IJ+8yy+arffjMKRapXReqa3j4Llg9ELjX7
gmCUEPpbEvIQ4Yfganh/xM/d0smXoPIVhObGTPZ6P6ubBV1YxFlx2pm+ju8Qs8d/D93/h128gV28
Znufp13s5XICrnr9hf+BXLj/sgkbhihoAzIjU4An9W9y1RFy4ZsgMKgiwjh+S67y/8WhmrApUNg6
Ud7Er/zFuDD+xS+Y5OwRoAEdjXj5/wviwnmVD/+9okCuYgdlAM9ySeoBy3PagnLgFblFrbIoI5nC
gN1jeTXU68Zuo352gXACMVi/qdWwP2O9NBD7+EEuImftMowc86g+TWKeUQobhfWNNFOwSXwBhpDE
LO1xASL9c1rbwNwQ730F1739SH8bv8yozZMKG4oQ11ZroM9ILZV+bKBDe5FWr8WDlKNzg+/Ng0Y8
986XuRDUVNq1biYkue0ETd1e7BJVIPzvaFhhVE+pHlDwp1z4RMVnvKMUAUF9mBJj3CGP4I68pBie
DJ3cLlqg1hGEhHTre2/L9KFrE6XCTFrFr3TIoFf3SI6ot89FDxJ/Gsm/6/lg9XoGwWvpjyp6xwXF
sdfq2rvuzMTBzYhzLt20ZeXS7bC52NYwG3g07mSkz+OQyls1wkVmIQZCGqq0Wh4yzv32njLpcFXp
vkZtgtzN+x4PW7kD34lb2aSwq8LCowIRVhKH2gbq3Zwcn0vlHNpVN+M0hXBxR80NInDqzN6z4YxJ
GtmUs7RNMhQBPll8NpzqPZU7jP2E2RMlqaAI2PUDSh5yE2KgqIVzsCbnE52q5KOW2ymAsoHYtxDN
vvFRq7K0hMjte7c2/1+6waXpyCi1vPVz2iMYDRGq+gedIHXt2G7yc86w6LhDzc5MAPHTyIG3rLTg
xe1nK4ta1xlfjBmldWgVuDliU6+cT84oFgorWqkep6L0FEWf4fixkx280wyEsymdK1EX63aaRIJd
RwbtLdgfuiTlCDeJNBnP+O2jYKvChMprHcrOGAZGG1Q4WOdAO2KeTLvDh9W7gKYVHseoWTSMH9Je
flpD0/xSq6v/JgxBv3f7hcZ1UptWi6UXKkzUTijbtgWFSMgJtjbyyLpFvGTuNE4hXNYF15M/KCDV
SfvNq5sMsASOHDS4i73S4gF7Ga7OdLuS0Sm2+lAj15n8HFsUTNf+Wz4RYxG6E7C4xlRiZ9jFaG+p
V7pXzsjGieJ94gEuTzOCtXEXUfJxzabtXxYtKe/APJfYdDJvOEiRegykKit7i1TEcfaeqcqVNqM0
1405ONdGblXJFsBU+2jrleVHpAxhGs1Nt6ujWaiaY22Kynjf9Ll66EnoyA8e0T5L5NY0LSJfW/2X
tl7h3vQ2VdQwUEbj3s2aSb1RsB+5p+YEqhf3XflzNPyhv+4DL7tpXbwGoa3P8xGv2hIDAaVGt6N2
5Vkcabrtb6r2GZlkZfKElHz9rjU8+ojetftcA93n2el2+1xmGvrIJs2VttEnyGcQ550qD7s1EBU0
j2x+9DmI59T3THWnWpyHIft1+c2hkP59KnBAklSa5dDNpxrE2rpq3z0J3W9DCFXw0xtSzQvXJhke
yajyxoPF8pcRZTF2n2oSQx6YY9Zw9K+0lFrhGuf0SyDdRwDmNUr0mBe/+Jy8a1SvTFyY08gHd9LL
SCmvG7OVBB61gXEl9Xaa75QtZo8qreeLKJmVHK/cJmA47A4Ke1Q5R4C0NLHvgBdae/eRDI3CypBO
dnDGwI3mLHIVlHeKtwKK8aTrTXHntIPwtj3ocrFRI7qj23zKUvse96L+ouXgfMOEPB1/X5arC0NL
6EdFnjvO831HGBjOFqvVi5sGj2kNKqN1PshSW8aHZqW4HtnEUiXkGLi299E2tIzubrY0+pXWCZrB
vawcNwlX4RrSDG3VLe4cehW7byqohhi2wyL1z946EcX0X+yd2W7cSLa13+Xcs0AyghPwn3NB5iAp
U0NKqfGGsCYG53l8+v/LqupuW11to+4bXSiU4bapZJIRsfde61szAiwtKKQz6mQcajzfSgmAGaYb
zc2DY+ld9pFmQFl8AJEu2RB8r8Cxa9edtynHGlaJOZOPpJi6Ny3PYutDKUP2kk+m8XrKQXplcJbg
QQz5rkgqiEedNmzeHUfuzYJhtC68TVK3zoQ5P7anVTsrdWXp6XjRwgp5ipM87AN78ZLLBfqUsQ3d
YQCYOLsaM8GxrN6iLlrerDZtrss6TV4q0kV3StnGY8gL/WYwaliCsfOgB7LoEFSBkc55d8axvxdw
7JEnxkPeBeI0f8LoEip48cQnNKBRQni1ZirdRzFMXrmzaa4xHVxyjvF11xBf6tZLzi7BktOPgOYg
LpesNoTOiGWFj7REHOrp08J+adN2RBZ5B9xazmdjW1kP5ThmTFGmfr6HZc2zN6RZFDFhiBjEiXEs
lB939GA2ad6g2qaNwQ2sEQ7XF0YMxxpSYZiqjTEw5fRTNTlwZ8O6fwBKiytec6QMfcvo44QxlWsg
p2DQdB87Y+sGs+PhZOuEp3dsF5D0/MQL0/3iEXHqsx7ba82KFh6zuDRfgAwyCS1ZUAa2/zQbNuDp
rRc7svJPJ2LMQeFlV82GvMjkuSjL6cEyEwtUQajbr+gUuqMwhckOKqcs9zOqCHZxvAtvTql550Pn
te9uPKc3Xt2XLBhyQFvXWCcufqWs7DAXcVJOW3Zbr9B3BVS9hz4JyeZro67G087o/DNFifQ56JH3
achKZ3XK5RUmKrv0EcC211aBFR1fU3nJCKl7KtyayhzDeHmMW6tO/QXvIfJmaZig3o3KOYN8R71U
ULXts448Cr+JC9GtHR1d4IrCujsLQ0f0a0R6uQgUqh4I/Ero7/Y4LfOKeTUsGFgr4PtEQpyTPg1e
CtHdNI+u6OURBXOELg4XQuIDmA4Z5EYVZ64pcY9dGxZ2EHtpg9GkIjo7AGOonyCHw5OnF504jWfJ
5IHNIWKs1tZyxcAGvkPb9+05mkVXYm3PkqteRtlwlZMiYKwsEPD37Ch6ep54qfHgOLU5BmJqw41q
bSY7EypWuZqVa0Zr4fSz2JhTAVCoKBr7vhNM2rbE8MinhgRU+jxCpccl0asb0BNxFAy6Rnd7itJs
z6IO6tGTw3sOG/Od0+z8mkFeeHGXFCkEAyy+OjBdJj+lw1cd8M47+C6rquU1t8PuJnZCdc9cxQ2D
qOc45o8MzfUg1NL0OCZ9mDJXMeznuU+WXRHFVr2xxOh5F5WDC95vAIgb520ckuDCANN4qPOhvEHL
VOZncMcmCKVYflaCvWNnhP2oVo0sjIExL9hGX4W1cw5jZTD9ziBIe1yWJKNpnNgXIMUYjzCQwPfZ
qhZuJ89wyqZpMhPF4V2FW1cMrI2LyfFg0S0r2pDt1BV+VE7GE2eEXCGh55C4cmuvfVQdsH+grsju
faiZqQNl3mPCiYBSS868EIZWoMnQdIDzL97tXCwzw3vXGY8yqdVjKcg4AANahA1EH1M9Fto8frhO
AmCuSDk6+YVhobxJEcHsyORUh54pL0DacXSOeZVgG2CPj65iZpQnj1M1w8sl3N7E+jTxp91KeVeL
Y5B3kfCaFaLXnkShOeIs0QRI9rIfiwttTEkrGqzZOk/hit0nzM5YYMkNWIiVacNrxtT8DGMRMjob
ZiMyfZqAguZJr5gT/V54/7cg/r4gPvlD/3NBfPPR9N8jH0mg/yfz0XZ/IxQRnwxpbIR76icx0J/l
sEs5DLLH88DBm/zGqU3yD+aj/huMSAcSpAfbgRRHjjT/LIg1w/1NgFEyCeszwJudYJH/9/9+8F22
X379PbDwxx7hH+mNpEVywONYARna/LGXrkg70qImida1ThFYldayJeDkVxrrH0c1f17FM8GaQ2AW
fKQfr9JUo8k5IYrWc1NRabnbyou/sXtewjfwVnE63Gii/PzuW7j5o6b//pP92H7645rwsEneo4Kg
h/ClT1m4FeuoasE/hAw4dGaet5Hbh3uiW75NnLwvp8I0f9GKPs02/tVd+OOapFbzbQuaIMZXfSh4
62guW87nlRY/Gp7qwPBGi0/jI9v8/NP91R2li2HrNCwA43+10xmlFTuR22mreWrHh7JgaCwiPaMq
Hgx4O6FxJvSx28zMSs5/fuV/+4xcz6Rd4xDqqxPV8OW7pFkorFSa9XpI3IEppOyMu7y0LH2VhgT6
/OKO/tvzybtDSK9uWMIWJiz+H58cRu1N1BoS+wXw86CK22GTG5gKfv6Z/vIqXAn2qUFmqv5lwNmd
0ARZYjfrnlbDJSRJeMTKrNZ/7yrWKZxUOrxpFqdR5+u0QBQVLOk4bNZZh8AHl4m2MQ0wNT+/ytfv
53QVl3fNtUmzZ+H58lkqg5TJIovadd+dIs1yY7wrySq7qGoj3P78Ul9vG5dyuAwGF4wc4t8Ag6mw
OovdkLyV2YMAFSFzGPPhVySAv7iKa1qeyRdMOoJnfflAzTxlvQu9BgET7nyNVhcu6OVXILm/vIqn
mzrtSUEW6um2fte1pnVcpnCyWoKhaEi0eQJ1uXf/nmfJpu2IVMtgCQTRTzv/62hmBlJIDyOhlqk9
pMRhNVFcdVotf7E8nF6L7xciojjIQjwtDuTH0ixh3/n+0/AlNAMOBZ3jc8v8Q5/aM1PT0+dIumQA
uQRm3fz8UfgyhOOTeTwFDhkyOs+s7n21xKu8xMyIqXEdQ7XwsxqBQm9oCBRMPbnAG/ItkjhSlk4Z
61lZLTBfjLckBP2KLkJD9/RAfP/hCdnmeWF31C00svZXUEUrnWXAoTesx8iUyPJalOi+NixOcV5h
XavSlQUKUiD+TaS5GdPGyx/CKovcQxf20bzVsjH6mFFcZBdmVk/tZT2N4/Jkmax1DI6opC8w3CkO
uyJvWN57jncxDT+zuSXQBbuW2djoafJSLs1ZlozVTQvYa9gUY9Xs9fIkUaYhOEHvN6v0SI9a5mfK
Rha6jdEixsE0x65aDTlxrOuk621npdPMIdIdzgl62XEkbzFskmWNGG6RT5FRt+hZlE12G9Rjmd6O
Fnm+uzYlj4l875F4N6fLhwDd5wj2fK6W+cpIlzLVdsDNO3dPa5lYQTK5+30Zl4vmEwXq1kFr6eU9
6i3cv7HeVmuvsEKaw8Tm7hLIqckqJY7vOMYOrc8xjOZ92Am9ei/cPHcQEZ5eWTuNHQKE0AHrwdIb
0GmtTBHZWGZdznF/slE0ibF3HlunkegCza5xIWlNuqT4VcKF29VaN6lEKh44jSZ3kp0OoP3Sp8lK
RyaxKbWWlmMRESYHJazGliFik0q4lVppIVQ1F7Dw7eTc6rlTEC0+nf4WPZ3cZk25PqPGbjy10mVc
IGJuw/Yt6epxCeJc9dHa0qfoRRmtd+uKSrwQmw5TFMYfrfNJplkPSWjUR4gBJrV+nBjjdGiranxu
KUI+F1mwM1MRPvW1bL7FtKjCVR6PoQjCEqEcdchkP0m6KqAIQw/nXSVbZ3+inJHpqbnaNbk01Vs6
VEKdJXC7l01HfzaD5Go79PJBJlxEZF/QVHBsHsaw5LGGk6DajZhLmt2DCZFfg4191dR289AWTGy2
xHnSyyfAodKBuIRoesgLx2xsIhNeAVoILb+ahjilgabyrZYmzksXxdWTls/2I8wA+gk3xNAmbnnw
dHBdl71nlH2/7iAzbeMwHo2AeEXvlq/MlCthjXR9U45Fow8+y3vAXFSNa1LWTjJWbLXJztUQLm3h
yC7FJm3S3qYD49KRNVOL+NOwbws3GCPLuZZpKIWf0e/SkPGSCb+PVJQYl0MDNCV8Tt2luY4iuG58
N5H9jpevOlbdhAC0Jb6WFElvnDS/kPXwoo29RZ1dGc6B0A5gYIw/Y4y8w1jcqbEER0nMYnVdliYN
4qozqJtMBY8/MAw1HJ0+sWlPuIl3TNWYWeeT6NMr1eQSpF8uRb3JMtRxlwLS3LO2DLTyjW4y9J2n
KdTOWmObYh1qHUCbng6LWKlCWZdmnhsfTkzS96pnmHIx2oR/n7CK87yxjKajbe7R9Ak09GVtdFkn
hqGBzFv6xTdCw2HoWboh2G8TGJJdFOBnO6WplgxjS+yclPVq3br0oNa4lGlzJZo7I/zUCdgKelIL
P0c50Q+bWWSStQ5GdrhAqz3sh6Gp5wuGdyAIzVFrJr8k1PIdMECNKdZodHlpVZV6LdnKZsAbrsLu
bk3WRy+H/EE0so22TW/K5xns3ktKUMjDYnTiOVum2tmGtGAM2u65jZxMRdMdMkwDyiEE2XN9wbyy
deeEs4UelwinLax/lj+Ta/ucjWJ+HXEB3roqTZIVKZZd7ZfjxAgFMbYVE1kxZJJQOjM86sKL0dxr
YGzQxaISpu/k6G+oKut63Uc5L0/GWzFCELQYG9lxa39SoGW0o4DZZ2ehRG5OtGrk1OfW0IuzgUkN
y0Wu6sesdZCSO86YT8FcyfIDnD7Y1jRzDR9ri/FsEbj3lDfp5AUJJ4zKTzUzQx0dxSMtVTnzNjoi
leocd5Hc8iw7kg5mPX1b9LE1gszsIJMCUx3aXS/0+RYGhPvpFSRqsBRzCggyDF0anMyserVYA97R
qGlIV6VmH8ya9D3ae6fWeeSdZkEDe9Ca1mDbrzGBqBuPvEwiYSZnoaWRlonnj/CbX/uu1U4ZgrEX
8270PbjixMMtUpISdRfyzEc+cB1t2MZNFtHmFGWf7yqGN9cprVFr24mTt2dWWZ+tQ9XUn4aKxbCy
ZFRunM6JQ9RAiLdudOKFDsKqQM8Qf/IGnIv2lnbK93QqkAh0CZvmG16Jho5Un2jHU6vvCZlqh90K
yy4NTrMS7xF70Hye6bNekOqDONDHmTBbm1lWEGwKoQNRMvqO9TKNFtnQEFPJzYA3Rg+YIRgHwgsU
KD7b02oihMxupIOTVLdMYWA6mLqyMCyRp/7pMWqZwfeVsqABqc37theDszEp+g4mtAoMCaFnKFRX
9myd2VJVj248McGdGoMuU03q6wPQdpNejFM6TqBmMX/KthHWqi9Iw9zLIg/NM83OvIjZL76bld3o
Jz80MQL1DvOzfutmild7bmznwpg0GxaomotroyPAkmyXPDt4gP7sIO8yYV/WmXA0H/p3EtI5M4Yd
E1WNpCalQgJwodGy1vb6ZUPck/TrNGzvWXPor7Gxe1cJakQdVfBgfzDKGbcZLt8PGGO0lbI5S+Zt
VIb93dBni4PHB4vzpeOpCfsVKCdSIttRe2lkvjz1urPg2pV9exuKWF7LeiIXdZkadhZXZefzMrBP
FbaBVJjBT/NCSqreI5OSHfLOsJOPTPzMt0Un863PkBkHVWqaD1BMwWUuTaxdV+Vst74TC/UhOcJf
cwzQX6VIzdrP+bsVoGIeh1UVSv3VIOHnBtBG/cHZThKiGVkdPoc6Y3Ia6i0Q9qrFpOa64bKqYUzn
zNekIGUn1I5abuTGuWeeaHWNs2QBrczhdcndsV715shL1mKsOA/rDnbw5HQc/FKXLNyu87qUMzHg
6AJ5O95HM0xvKTCXxbeTSt7R/rOBGxGpyZy30elLurZGP08ipShWVTXg6fGEWY9MSr3kvG0UZpKY
Wary3SnheSWC3L3JHFa4gFOWXa2JZEiPiWHxQ6aGzF5z0wAyPoWtcQP3e9ECpAoh/r9mXCSU9ISJ
hSnmQl8h227vuzp3LxuZzfW21uowW8u8BazdLyHB7Emuh/2ZxrkhXvNVgWKSeTjYK8QGJuOYgRgc
DrJVgUlv8Mhd7ZRLEFeUAkNfWSX4nbWUWo/mtLcrCMinkTHOhgYcfjVpbhdMqp0eGLNXnQkuL6xz
ULRmmiOf8EY7IsO6sJ478CvXHT5oYKFjwkFs7hteAO6+9qrrVS19BBf5fQ8368AwH+fHVBtFu9Jt
c7hx8sgI18QRc4wbirTcNKd0bzSwcZZsCjWpcqOnC/AHUacoCqibAIeN3lBekgoxmSgujeatbhQz
ctus84SDMkAFEomJ62J3B09BJ9fL3+EOE/A6VFK+lzHJPEFdE4Pqly7HqDXJDY7j247GYE1iojc2
Em+xzmywBUovIhg1m7SunVvOcz2d+LqI7weqg3pduq04J0c6ZCAP56/w0Y8Ub+Q3NXvN0ok1AGDZ
EDJil+qD2UhxPZRN+6SLZrrnruUfYEdrM4iSENW9dFT1urSquWWoBMo6VIpzcJwV3ktZ0rTz27kB
XVjMwrui+sE84tklVrIxTnARkcBInpApJ7wPoQABvkoY8N8Pw5wfdYe+G6GstfMQosl+n0Izt0+9
eBz7g8sinIrOys4jMpFZNkGbnYK0tO7S7Bvd8qVKnTsyNxSQVa2m+29pcbYwwwiLF6ORI0PMfoJA
LBukRn5rZN4rkeUCtGs2MOUok3665/3SyYnWiulTQXa2kKEt7TdbZCMBLVRvLLFA+uNNXYPhFI2T
s1Km04w7UEvmb1U/uoM/Lkn/vNRu8+QQr8LUajHn92jSwQiTKmFcFkaq7zRhzkcrqUbpE9ptlruu
Y9i8LobIfXcJkbgQclladiOzf+mtGQKsGUbhHoo4gtrZEkcwpuO1sm0yzA0nqW8U/D+mo6bGuIvR
f3uG9D//9DDKwI8eWlTvTKinRwUgXPhxQd4xwVuFYvw3tOKt50mgGokRwfkOM/hvcZRq11qZDe+Y
yj3N7/qCA+2QJ3xhbQTgOO9iqOAF+uHjXPTOcUhOb2aeaOrTpVy9m4w+UxftzLiGo/goKV3wHcer
uStzkxTlHIgno5DikCCsCNcOMc5MaqJxxCE0Qk8s6rB4Td15qFjXbIzZiVViZ0r1uZmZQpVkb6RF
WMxYUp3izSIv3cC+1ricmOxOn4K8jziHWG0zfwudksG25kbekwCl3bJxImRfN1Z+yrZOUaiA46m8
i3l0OEQkpEjvbLcYsO+Fofs2ZqHe+HVmNNTrRqZfWFVDuqbDmPIJdqyaQUO5EvCYp/Um0uVTdHcz
GDwIdoWJEMega9xXS2YfmCLOGZ+jbdJV2QjtuWLI++HVoucwWKb99QlfXG1YqPNrVTfz88Jw9d4R
JeYnM5/iz7Cpm2oNsqB7E10XffTDlEKgL5aiW7mRFuP2ghr0OXNLsTwPJ4dHFdpsmY0p70Z0RCpo
ivJE4SFsO8BUNbw4tqcee12eyNBNRJe9LcBmB7rb2SarjhfGG7tniLYKE0/sO/QHMWQ/NO0BoYXL
zOYlvPECn1M1Ba6K4Mmr2OKMgL+PlkXTIZJb4/QrZzD4OZP3rCwNioKsZ8BvtiTdrZq5He7oc5Ie
Vxsa2/M4GRRxoq7wrg5ha/Ei8zCg63XzaNw4MFqXB6jhUQvFKtezIBpTp6PCcJ0PhwrnoDvx9KFp
VdIGZEmO8Un/trQ885GO9A3y9eIPMfEBQT3YMgmsZkkwwiNyk0lboyaxe6PxW9NN7JXOwR8XZUX6
4boUihlaTwXDj+V0Wc7IuI5Il4q9VlwSOhjeyyQcC3HsjDq0zXsn6vRlNfZ4o/vY7ydXucels+Lm
QA9CCcLqiu7EyWz6R6de9HPY/lHEztHUr0sqCe/zTL2N9gPWHDYHcuqtAH97h/9qBNg/KWNipDe7
tDZhQ8npQiaVHa9tu8NMWKB94m0kR/DNNpMsYwO23ZlEyKQgDVMBKUWJdFJ+efFEbnk51w+aTnyx
b1Zz+YAUQt4lLTzvoIP1T/rLFMaPmB8xvOMQn/dD0kyfpqeZ711SsNGZc0YNJN2phX3aUupD/0qy
9GSGJjwyM8YEIzjjSS/I7XS86YS66TQD+USVq+YGW5ed+lHfe2qbu4Z8mnrNStdAagCiARTNiwC9
IRamrJmVXLMMeOyzJJAV55GT2fWTkfSuvveWAkdRKfOZFbBlerWeHYNvivAeMguxVZNHwdohTT2G
s9U6I0tLBkVSUBOGbrLPkyIciIx3czyOg66GpveJPsD75fZqwpVLvG5mopiL3M8iY9cLyt9j1utE
uRdjNXrNEWtnX14lhSjdFZjPjK6mrqGsvwgXINLHRo3TydGGMTJfLSkdQGIMOtkfionckF01Oarb
qzkfmnilY1xG4p8tPJQ+wn8bFx3k6kp7aDpnaQ8CqeD44ra2nV1F1dgN4WY0iWzcSmV7HAkAz+qM
2q0KosJU4M/UeANQVze+nRVLfKjazkVbBrnMQ3AlDArLbsb7qa06VGFskMSG6HUOQ3oZSBrEqYbk
aoXSsi1n30YNQmfDJF4AFHrVz44bBZZOX+Ft6hsv0jeMmhpulo5qU2xcCdKYAlpMnuNbqdaojZc5
eslWk2Uf2uS2l0MRtQVG3n7E74sWUi7buSeycj1huwQuOwqakVaMt4XzbFYUdGjiOp47PSBZPrXu
WQMTRv3aIucuBSrQqwGTesUCanC/Uyt/J1wmdmh2zgUdws4qc+J+ltMqQu+sQOlXOF620806gegO
TJt5UdJyD95ipzVEUOgD8j0e6Hiq95Mb1ePRGkrL7mmh0fe/6QupE4o1EF9L5KphRMLwUYdpPchQ
wkziOzarNn0gBRYRWarsRSGvterkHtAMavdQ1G69SxvLim+nZILKb9iT8KjIcXTupnJeJopIhCNk
P8whvf8VxsTSnFFTytIWq54zHMEOdd0ZzpkobU2cp4xWzAC4TW4+5WET3jLiKXGjT63wsngbWU2S
Tuez0U7Gsu4Ge4rcbdwbnTagbQLmTa84FU0f0kOmSnKyQOhth/xmHm1WWH+qqqzZj04j2IkHzart
dB3x+LfL2nZyptB/jKj+qxr4TjVgSmYy/1k1cN/0Uf9t/l448Puf+IeOXvymM+5ybMc1TdO2TnP5
P4UDlvubRJVOJLlu8kd0j0nWP4QDAuUAunvmwSZjb8JjGIq3Zd+p//0fTcjf+DMMhf7xl9p/Rzfw
ZcqImMGTjF5OgvrTyOcrqxbUwSDlSPd+yQv9uc2sdtOjkjtyXMO/8t2d+YtJ/pdZ9x/XImoaUysf
C5vAj8MshEgECNapWJNg0zJlJqt4MB13Q9es3/ZMLe7ShJxVq1HLL3wlX4aCf1yZa2I+8JARfHXd
upNAyWQix0mjukRdg5qoArz684/3l7dS8PlI8tGZqn8Zceey70RacpHYcu+wJvtsXZfpr7xUXwd0
f3yW7y5zusvfDTiNAas3sgtBg2GIr/oCl/9YN9qxkhrKtips+205MRGhlwNlg+TAR7IIDuSbRL8w
OX7JmbL//Emk/D3UlMnxF83JyBlCuSPf5xjoAY6FoLzUgnjLnrA1+Dctu3FDAeA3QRZwGD6QDBPk
r5TZF6jzzn8FjfrL71j866c5/f5394W1N7ZJ8BDrYYzKVW1Ze+2Up/L3vmPqLEk4nuXxBQPXOkmE
vr+IlPM4hiRQrZHAWRsawNkVWgb8mWQl/T0tg3RstCcMPxnHomjAN/PlUqKNcrNjxafxTyBMysai
us5Z/fwDid+x8N9NWU/XcRxUDDyzCDR4LX+8jk7oe4XImJ2lYY7kS21WC4kw/dxSvauw2JJ6qNS2
ioV8FeboLUQqhaJimsSsn/4uZclwjr6ENoY1jhQ5HKpD6NshZI1DOtRIcum96vKajMU0CmJ8M3HA
rA53CCWxYQWzaTrtrsniiSjrltEI+kzwQAcksSer6zzrGY0AurKwvDPTvcxn7sx5kiJfT/HvXrnK
OSCq3SfmEqHXrXX6NmBlHYrbaDI2Y+EMcjW6SIWdsSsR/Q+1dFcTHojsLD79e1ulceudqWaqkjuo
qxXjgrEGtuDWdemttKrwHhAHh+F1L6hgt0zKLAiyszVozPdQHL7l1O5UmyNoCRTO+EhURs9iDf8H
gJiWc0B0DdcuV8prp1UTFW2y7aSM6WnnbtRuFugmZqDnDUgDzSk5jSYKfktFl5IQrtZV2JJCQb+c
nAy6VnF3PuVZ3pMSrWmXtG05jKUkVrzLcqqMa9gUMDDJR+xM8LFhyRAsM+J+bfW6dknIlFtv8VqT
rDHamfvu6ckEwcHxJncXQVr3Vp4zI23VhIvsIJ267JtAKdSvG45m86aIJxK7U/IOF0qculjnY1to
4Kgi48ZsTAYCtj27NzUEi5tuFM6BQYj9avGOlEGWddktUG0OJyOBTZYfp6LCNkCY5bAS2tx+qonT
zYoDF8VEMxFWRWabGo8ptjOmUfa4MOlSjktBa9SN4Q+Vmb2xf9J5Go2hfo5l0eVBS5l1zCPNJTYS
acWbFkbxFaoFLfR5YRmzKsKdnHXlRBGzNZxNz9IrSAHiKAzWCdlI9Zkyn70kWjd8i2gj36h8Aa2D
YSxqAtPph+txrorHOdNZYKMqiq4RttI4dJjoHFrPxvEkihY1qxNrw900dPU7ovW4Op/DcaIVV2sN
SWi2ph6XegqTVa6jbPBd8raUL40mu+roa6d0Ot2ONJUhzoIBXNDBJBGN4Y6YxysRkTUekJfS3zUm
SRMrCov2HoG5d043tqE1QVxmhDxat9gXdOJg4jmXKaFlg36YVd6D9UiaKgxijK6KbpiGLyblQb8m
ZCoGCkIL+kzXsqb2JapdpvCpId4ZLgz6riSX8lKT7vLCyAZfMo+Zew3BnLYK3a6xC3on019sj4AI
iD2xUyGxreStFw68lyGTtc+Sece3bplRsHhNmeg+dz+5LsJqvueRyt5VhGNlhaRknHjLkqr2ExbK
KwTJ3KZEhsZtyxpi+PBvqyKokSfbwVK29mVo5ZIzsS26p3lw88uqmztrFfPE3ObFVMHFTZv8oxDK
heWWiJTnlmkmpp8ZZDcQk9q0z2Sd5DvLQPIR0PLPLLj6vNy+VVZ1ujJM7Hcw65wFc1Iztjnelr7P
mL5ktULcPqd9YNKSfMGOxsBGGdZwQ0qCnHCru/WHrmtYjNDHxRHNSWPaU4ln1j5O6671MzXG88aJ
nSXd4GPw5HrE0qyvazsEW1MMyFZ8Aqis6UAUDHiYuC9nOoognEMwvK3lXoRt1TSYtOoGGNlJe7GV
C56HvYH34sFb8h6rDPa5O9XSiwKsJXQVhPEgiNAxSMBdqzJplssKY9LNgmzOxJ1iZKScFu01cT5J
tbYMrCbkPYQN58WqtWqS2fo6OdOJnUQR32STOJOlc/rCdIJjV5EtqzbAQEELb/KUdzfQC8pPTh98
bIVe6PbWbkYQBQjlNSxRuTENxKdEDKJooodjwEAOfwbyH9WtJ7cnMQ9KBztQ61Rg1xie4cDsejAi
GzdldLtOY72vCfp0EXqnxLXOrcrGW7upYgw6oWWKHWoCNa5swtBaNgKVuWeF7DmkiWWybiZzhEtb
OZOw1kpP8zFYiriuocvzw29yqzS1ndGbVkNPtYRbCJZIu0yMprrngBnJtauG4UonLNVeA9fO3DU6
SNQwRKp5OmLBk+ItNWJPBfSFQTvZOtyRvZUSp7BG255hBiFnMltXZWJ2R5tpxbhi4xSP1oQv54yo
u8m71eyQG4Z7s542ysQvHQyqCkef98sqA94cRhWojMIBJ10stHVfakL3rZ6piW94XXLJssp02G0q
+1zOZnmmV9FyZzgV7D1vCK27LEkZpzWhWXBonOtmRdyYZ6PxwcbOX2FmTbJ33WH8rNrUyVZNntC/
J9ePTgHs6bbbOjFigYsM2axcnZadim46OgrUrI75qPic8ANN+6nrimrea0prS1YyEFtMoqXY14Ko
PV/GTpdumjCVL7+fd/5bsv5QsnKG+88l68NH8bH0HxnQnI+C5sZ8/v6//0MM4z/V7pb3m6vbJ5Hj
SZRnOieZ959FqyN+E9LBb43w8XcVJ7/1Z9FqWL9RAvD3UFHyXItTZsOfNav+GwxYmz/j4dxAm44b
+u/UrL+TB/51ZLUs26KcJo/aNC3dIQXsS6WlY6bM6Y+Gq4drlAP++0vs38T+deRfKf/q5mN7f/H5
9H5x991N+ovqVf4oR/z3q345+y+se1YO8Hj1UvsPh9I/Ivfyn/jF68c+8qfTrz+26+fHb1e7h6v9
t/vPu/vd+2H0f/VzcB7/2Yf/Uv/puTlpS8qHJzHH0F8b9QuikPej5vTfP+eXgsBkXm9ap89Z+k8P
h9wv/ZeHp4fd6wdGNv+Jf15yf/GPr9e359cvx/PIP7/1b85vb8/3V7e3++Bqvd/enm9vby9O/7W+
uFjvXu6u9sHF3UXwfHcV3N3trg/Bxefu7urisNrtPn/x81unwugnN+ircNq19dLRen7+y5fLp8PF
2eXL9cvu6Wm7Pe4unyJ/vb/dr7cX+/Xt7fXt9eb69CNeHO4Ou7v11cUvarjfi6ef/Sxf9LuoMNOq
Fb/fy9fTY8O9fH09ftxE/pE+BLfx9uMYcy9jP+Y/y9O/tx/HD27vcTo9zY/8Px8r/+ZZ+Z/fnq8+
35+/HZR/8e3A0/V888nTdbj7fPh85xzK/x4Onw9IJfynw37//O1993mn/MP7L+7v71zpn32mr4Vp
2tHosvhMq83l6uz/c3ZmzXUqWZv+KxV9zxdAAgkR3Re9YU+ardHSDSFLMvM88+v7QVVRLW350/5c
N3XK59hOkSSZK9da7/Oee8s/N6vVer/ZbN2Vu1q7/GK183bHrqrLZH03sPh8Uy3RgqWRD3KUJ2QZ
/nj9ffrrMuN5f12/BavrC+YqX509ntw/Xz1fHHmTy1f13djsex8v/u1gBBQ+eWjF2lXWQ6Q+BckV
RRuUzN2qUO+/32ve2WeHw5EztHDmNjRhH8KXMU3qUkII35vL6jwazrpG7GhPWfXG70pma2RgT/P4
HCmC6vS10T8YBkYkxokyP0/J3TDeBt1tIKKL73+qP+67/0xHkkdTEQx/ngSQrjntAOGyM9z+Ag61
uo5Wv35dPZ9dPT9eXbzeqKv712Of87ua4stUvOdA/znowXKb6TqzrZ5BG5WSt/kgaVVItNNxurHp
rqpbHzrUqdYeSW59TuaxCZIV4XLoaCi6ONIOe88nYAAkJCukwxXlCKR89NXZ2RBQK+/nl+/n9XAs
SXOcAVtRcEbCW3mnUn3IXNX90NZFG9ge8Nn+vBkm8dwbg35dx1F2pL3/j0NZGk4mHOxLgvnzGyQ7
GakOgh8vrdr5xpyDNnYnUiDUb+bs7vvHWj6Jjy9ueSyTlDI5blKuJLE+jyULeuEMWtI8oy3MS6cx
/TWA/fTIovzTKBbfCWp9QWChHmwKfV2PIdlS6Tlmh9cUzTjbXM7Okb3nyypcHsayCX3I1CNIEAcP
U5qRgEOAoJQedGsTkuN+GOY0oAiFUvkkymqde67fxl6V2KZHnt15iXOTRs2/n1P0OaSYDeg6LNKD
Oe1CdAHFJL1YmS3SST2iULqi3b8cxSbnCKKHBJ5qkak/iHQaM8R9w+8oYTV1tKUhm7aDoQy3fzuK
YagO+iZykugJDxOcmG71Q2hJyuYVEuXaycmphU5w5M19WfE2qkidj5ns/6LVOQiXLBTasUklzcsH
zTkJK81xydNzWacwduTl6MtW9GnFH4x18HU50Psy8nyjh6gCsm5yjWsA/cvtruv8fSybdapkD4Xd
rqpeusFc7lhna6WyNtrY7TRr2Ml0XJvj/CwswyMVvYlFj6hZaHdj/JcbgcPeBv+A44UEMzH+wa4a
as7QcQvtPFzoGpgUoAfo+gFwSyuD3/Tr71/1H1+CUC1UX4QGzuFuqmq+QFbDxIg8LjatLX4KO6T4
Hdf5kdf9ZTtYXoHBwuLBaLl/BzN+2Eu5+mepKMRIH1tmnZM4VGmmE/LIB3IYIktG4dPg+sGzUMha
fooPoxQ+VKexIq0T2b1cW3E0bNKh1y8semBpLgrN/ffz92VlUbbiRqVSOePGY+rGwXcftQp6N62e
PO2svjIvu/v8vP7pvBoXI32ZDzgh3E9X80X4PP+OrpwTf42Q/EgA9F4j+7i4D3+Eg2ceRszh0oEf
obgXN+o1Oo6L4re1DU7EjwHd0JXdrZQ79SqeVtW+2YlL2uGObPWHs374ExzswX0ojLBTKsiXVYxv
H94qgbHRzeGkqOTm+wk/XEZ8HkJYWLIi+ibOOdT3KbFZqm3TDp7W006oIUm5IW2v/jwyyh+GMUyV
LUGwUjlXDuY0KIUPMgPqhRFme7sqB2/qtZ82chqS1Iu6h5au5CQs7+gF2Y5UJDrnTmaVS8YH1oA9
r6R9ajrVz3nYdCZAi/A0rYddZjReppzrpEW1xQmYVkERPzvhRD7sVzs8atrjYnXkl3sNu+JZfdV5
garyIEW6Aoa6lgOA+Oi1aEvSuOnGrJNjprF/eG4KzhayBiqy5OsPNuUiNmii8XncrJidX2MSGE9F
lh7ZdP4wCBGcIUjrSV0ah8aDsWZ1ra5PMNOmTN30df9DwlI+Yrv650GIDmw2nCW38XknGOFV0pHS
DJ6JFnjlJBQdUrrG/4NHYb4WkgCrhf/zeRRsiUxf6vHgUXgRZ8g3J+pinX1kl1mO9Y9fOIve1kin
INbQhdDF8v192NUEzqBaWPWDNybJQt5PnRuHGtz5WM3UlINIuMk06kcs8pZX/WVQKgfMn8o3IA8+
aj/IijQDjOf1jV2cSGQiFdQyBAGpoqjUStDQaXOYeKnfaUfO6z+9O00S49OGQQT+vul+eF5TZEqe
JTmzaorEa2vF92ik0Y9snH8ahb2ELgsecrk2Hcwq6Fp1rhV8q7NAbmIz7U40zvgjMFDtcHNcXp6x
JN9QjZuGfdhcoaSIY4smGzy0sIKKCtVR/N2Dq36Y7JPEXzyCkjHbNJhq8FuEtm6GonnEVW1n9OC/
KWzLVZxmt+Ug1xQJjxDV34O5w9dsWRa3Ae4DkBsP1lagd2PScVp6GnVt3fXbOv9ljlp5WUe0Y9Cw
7V9beLXsZm7DXOO1oPnRjBm22aqVorNRZj1/+X7zXRbWwU8EotJchMWEQtYh46E2aI62ta7z5AAu
OZsEbXACSHLaDcc+3yXu+zwUO4PUQFXyhojbDz5fs7QDNFV95/WRrdE0jh4CXGCy6y3qV36ZR2ez
UHfhqF9T1hiPxCpfnlNTVVtC0LT4x7LQP6+/tvZru1NjeJRUqQNwWhi/urXsU+yusPTR1t9P65d1
uLQqqDryeC5KDLp8Dh8+KlVL6cynnuZNcXWZKu3PUlDG8+X0RM34mG/7l80DQim1dnqn+F8hzIOL
ikIb6ljbMqETWrZrdVL687ybu72Fu/d1I6OeA2ZIt6A17c33j/llr3wfeYlImN5Fmv/5MVPF6fq6
cRLPmqhw6kp5Vndl4CJAe6qdcpcXeXDkPX7ZRxiREFpqOsBTFtHBxEaiGcmrW2xUFSLsEgeaFcKZ
Y66BB6/PWu7rS5sUHwXAGuOwUyqjUET76UzRSotNcZbZUdpcW9hGiMW8B7fgIhyT8sgZcLBEGVSS
5VIXpgxbJImlz5OZm2WQ220NXxyS1UuU0i1KnY/iemeG4vn7F3cwjctYJr11pCM4awxO1M9j9VwL
fLidmde2kfbDj0t/wSSWf/ey3kfRlkKJDtkFVMhBgOPPFJ7LZqAfvRaQkrUwfq4Bf/3tvLEeYE9w
3tO6wy528GnT9hpYxcy80VGc2ZtMNPmDrk5luunqqjkSfR9eAEh60HLocJCxylQe6WABTrPepVVP
lzSgAGHvZWmQCUGw70QulkGp8UOdIpPGjbyaZuuyHOr8cS6hwa0qs5viNeYBRevqkZThUwYn/5cS
JHn8ZudKfQ59PB/WYR612OUYkQ7yffRtqznFZ62BAI1X8I+/XAaE3YK+SqJuclSaehC3KQDf6hqE
pKu2Ybix0QOtkMQO3vejHOwSgCsYhcQRfuqsBnEYggZBUaFWRtvbD1V+rcNSeKoUu3/UIsNYlLyI
paiWWbffj/plifOibOpirD+qZNphSFUNTkRPFy9KzLEDYBA1LfVq/0hc82WngBrEwcmeoyIr1b/E
pJNT9ZNS47nm0DcBobDF5XjgumS7tCQrTxqJBfPvom2WoAaPz+FihtSb/fBgwbfMXTubeeaRbqzW
Q4yK10SYe+Tj1QR7wIfz+n0YS+PRAF2RSzh0Jkm0ofN7J8i8apxtyNFhcAHqNnHVvppPtMEubyrc
yyi2R8Gm6cYQmWkzrjStGreyaoId6mLt4W/f6RKZc8UwAK0sm+TnbSuzWyPK4jDzHCQMuwgayAZ9
tTjy5F9XDqMQo0K2WQIGfZmYD4c3goooyypGiWszusFgIbwaYsB3f/8sbI1L6sSgn3KpPH8cRWls
JQcogMtNpM+nyOy7rR5p+X+wVoh2dDA2fAXExp9HScLCVNLSSYnp+3hjj4Pu0ZMz/SfPwpOQ1mIg
+jQ/jzIrPZIrTaTsV1r6uwDWtW4CGLdHhvmykbDwbeaKN0O2icvs52GICbAjW4ZBtK78gAyABxTW
xJ7Whu2WnGOyl1Fy7Oby5VheBjUIjcmaajzawQzOURsUqA9SDxE16M5kVHdGAvCW1rHs9m+XBBsI
8TGx3NJhe5hQS2gtgRk/hh6ZYq5hWl7lZ/GcJqX3/ThfH4m1YPFJE8obULUOzuWhmQya7Ugy50Fi
/SwHrhxYxTWRbq0ds9XF2/fDfX1tOqUJMAyC1Kcg3vj82tAnWg2hCMMVvTyp2SWAGQyTk6/KHA0T
XoXJTuXVbv92WN4cB/VS51mohMvW/eEzjqc8pp0yVegwyqthbWnAK7c4dxaXbVdDC9HYs2IvyLL6
SFb54KLDxrksGVYjbECOvvfS/IeBwSP0EFpChZ1y8E/DQmb7RAbxFqXMBLYIGbqSJsoF7WZQf7J8
OPLcX48k8knqguMiIaMSqHx+bjpW6jFNFfwq6QHuVxhihNkGHEvcYyQnSD+Xut1rR5bU8g4/HxYM
CqfK4mTi3n1o9gQ7r8gMlGCub9rKGnERnaIxZoTfv9KvC5dRmF9dE6RmWFKfH82JoV6QF/Tdse7n
4QymLtlAyD5K4SUxC+vIQfBlOCJKHRQR9ZllX5MH21rQjYbZ2eAFkGir2y6L71OhGjs4JNGRne3L
SKwTToH3qymr5nAkKpIOPb+67Sb+mJ/ktCSvml5Lfgx1HWy+n8OD2+ISjel8DLwjbm307x98jVbE
v5rpT3RDTFjvpaOP/Q8LMng0reJEqME5N1ppbNu4DTJkXv2cj38bsHPpWPIzpHr5m6R+MK1pY9TU
quDRiIHjSCkxbEVan7X3RWUbf3vRWcZaAPnLPY4lc7AJTEoXZ4WdmW4Yd+VJlyjFuW5Ex+6Lf3h9
kjUPL07jsGXz/rwuQWjlmUJmD0qamlRrxVBgTwfkWVWaSgN5LGX3dbjlK6DpS2fvXqLrz8ONcAKw
zNANN+6s/hQOT7MQXbRLmeFx9f1q+eNQS7KG6j8JNXnwxQUJSvx0ankypVocgs0K9lGlmOWmAmh/
JJj+somAuuNu9e/BDpamFpVAsTDqQjjdD5tSz4dVC6z/yP74p0ciFc6ZTmGez2757x+2ZzaqSQe5
bLhdJhEPxm0tcQqWNtQE22z/g/lDo6pLDnVu9u9tZh8GmyMQUHrH/IWwyDZGm6ooWQzlTKfd/8hz
fdn338milBMAn5F5OkzCz/7UxHrMUJrsmh/hLGwUw4l60uFO6eEBkB35jP/wtshWwJgEoIrd0SFj
snP6WkRFY7i4tEFZyNRg58is8L5fgH8cBZUVGxa5uy8p00ZzymKgGRcrT4P2+DjV91kXx399ESbz
Qv6dUjxZaq73n9fEGLZ64ciUZS6LcZU0ebjVhnk6shj+8IYMYZPlYfOFl3l4WeSvnhuQf6D120C+
8gbLdWcFNPJUDRVMOsz7I5P3h6VOZQ1NI/kXwnPzYKNAj1IrpPfpz1CQorgwyKRBq0Slvi1Eie7I
ISaZpE8xAIIAGiVU9MQYFpLB+jyJERwxE2ShcE0Ewq4Vh21Mx/7g4HCMhXltOZf9oAZHEjJcfZen
+DSuDbkV6RZ9twRbzmEWsu3jWZ9xCaF+X7W3peZXw64VUXtGO49oPDRqyB1zvVEeRV5gQmllA7n3
qbQh982x3CROXks4F210HcRQzlaNgSqha5B6u11tYgfciSC7SWAKCghHBU3zrVUDQSaMw84bIVV4
AwuqMFFvt8WpXSIZcQM7wCe8tCyTBJ4y6nd6ZTaPGVK2yNUCIEhu1xb6JpCzTydNaxgvBn/4PCkN
kHmJkAt2FMAdYuygBMWVdLLtNyG4itsMf+V9HS4dFgX2EycqNMU3R3G0fZ4Jv90mlR+fmRGs/i2/
dgI3bMz4klaWhVZQDemuBroerNsKc4XCIJm16jpSxStY9MUZ4gl8HcKoUuRmqqWOiCGOg0d8yEok
SQFeJKtGjcXpZKlTeoIK0CYTBikVwQBeBA9J2PtYL8d+d8uFMHnsgHqmYKuoMK0CRdOuu6KMJy+Z
OO5XZKQiOKR2g1JIt4ppo81j8xpoCp4G5tAkt46dimmfg+F7qJU5/0FHk5GsMoQTt70o4D40aRud
diU4EdyDJVzUCoXVLg3wzl4BsYS2D3FrRGJXVsoVqOwYvCjpJrcNC7tDU9IAB5DxYmKkLG6HiNQU
vH0anLO3sg18iEipGBYfqQBRKaiAYafoJdBAOzTEgItCGD1OmhU+CqVSMA5oRt3cK4nNd9zR//DW
0Pt1RizMpE1NXZyrZjXWK1+dgzMlGPCtFLG0n2MYJzqQskBmLnBGnDdSjF9w2TLS9pfELAtcRpQY
D8AOoMdNjXme+q31VFHZlqdFX4YDpiOyukr0bsDb2AGCskKO2FwHvgK4VTd8vK115LLjesbaWIPZ
UOGRB2Mls9d9U4q9Gc0hdAUiaGrpoJVMN0gYzBWJLfYNypJfiT6mV87QF69dmDoPiGrj0cUXcDoN
yjp70kqjeaCSptxFlWa8BPlCg4L/ZccgWQawhFL2YEQig0DMinpjWgM+AyWmik6Mbh724K8czGQA
WQjt1m6n3kQv5bRXTR+V0iXAs61NBXCVK2NopaeCBfQ7RK/pe2OgNOrKGvyCt5WI4KZnh7/tJ2f6
qdhqB4yr6fAHR+oyANUwbPBiocRoFesMM9twewziTUF1FOxfH84/U1LNw2aalWbr6BMW1j06p5xI
Ffs9dzCM+T5L++o04DaJR7AojddJ9piOSG2Uyc5y+mpdixHSQk3shlG1409gv4IayUrozN2JSjrp
gWzSbG7yXijnmKNaT0oej+2e3oX8VIX3A4oI8daPyLZTY9P4bbBP5goqJKXABSiG4C7ZKHT39PtB
J6LYzM2cnjeyN99Syx6vMYCaLShofY3omClAwZq1terhJZneKpUd3iuo3S/1oUG4GsD0CGgjyVrL
bdPIfpq1sbrIYr7H1ZRmgbOmZlmYmwzm30kvxlG6ZaNMzjrCkMX2hBwlijfLR3IFgTGPPY1kAs2O
xCHMndmbv0BZDDXUlXm85xCy5LZrph6qqQbKaqMpuomUFoZQvhntJL7SMRBRQdOY5m2n9dj7lGIK
IQy3dXfRzBncwR5aROKWugwMFy9U8LsGH73mDrBGEftllaZij9HWp1INg9eoBZSykmnYPnZN01zN
ogx+FHmuPOlcxH/PVlyxa8DkJgOnZanHwkkAvKTQmdzI8PO3KKrgtNbFnIaXlUo3LPWmabqJs4x+
kLaMg5dyiLLfJUsL2xaC8n6nTYusd4R2wnO3/b3edrBtTWSXq7gZ41ujaqxnAvgq2oguGy6o/mu/
/THLL8FSmuPanqbieaj4qFdd0ohfTgaOdNdx6wS3ia/aU7hYUtPc4shtMHLt9iJRFdlJi9v5i8Ap
FjuQWRl/0as0qhuH+T43Y+haTF3GqrXopt5gZKapa3+EnLvSAgUmma04Q7LVs6j/Eca+8oOqrPI8
qfNwsRQHnnCn7jkj4DPd56gKOwqpUUclA16I2IzRSH40NEeqIKjtqDWmSWiciDzrXgim2tth7Fhs
C7vqRoVT/YJDFCcCIOqaDzTVqufA6ie2xhg3T9fUMp2jOU9RMNtNmLu92sFV5X7s34MjWkx8UKRx
Dm/bNsl+CLX1M9g7jQAuOKZl7CY41FzVRtO+9pgy7cfFKgjgmQ/iEIt2dKHkqhbhLvoyDjbrlxMi
7WX71iD19VgQle9uRIKTKHflYlKkjLX15Lw7FwVJibAQC54ShpdQ+ictwScI47rF8qg3ICzSgZCe
Je+eSKEckD5PxVAzO+++SV2WJHfJu5uS0ypwCrHew2VJrdj5EE0a3X367sNU+vykK/Pdnwlez8gr
ffdtgupVmVCPcG6DpENz42a2ApiQNmLMfjUnGk5MTtTr4cawSqR77O/mvW/P5rSzkF3ewE137HWg
hAUUPjrsZlr5F8cpH+S1ABGIERWSZ56itsOi2FZThmGV8W5eBaDCfmjeLa3aIHRqYGXQdVfGu+3V
FPVYYBnvdlh55XR34+KR1VAXrj0lwKeAaWmc0XViHLXSIdcfKtR8p0Y/xU9kpupLBWuJl3Fx41JC
DYUxRQ5YgnS8+9qWcz8+r3IFGy9Un4mygrYUXvjvZl+63iEY9RNo4hs9smKYjzDRbxMqtKrX10oJ
n04bEihr2EX/6tpU/wUCucDsKKnjhokfbTYd/MdUuorx5WlTf9paCWRZ12wCn5bGd+sy+rQ038bc
g08+hjTTt9GL7iSGXDljlWAI3xdF8ehw/4o8hfOl8FQ6bm+gFQcOYtQAT7AJIWwC9I+537bg9N4G
W63pbp2x4tsoXZb9JOxE0cQFIZ23TQsmkqYfSltn0i8ifzdibMhnVy37YVd04bQeBdQlVrNdv8S9
qXYbaoxwBTmWUOOGWTwhpYkyJT7pycAa3jjQBEd0xjYqSUyAOTkhkdjw0GmsxqddE0TwvFD9xxhf
RAqCx2sbnJ2yNoY2lz/HKgtuZTLWg0v6tE4CD+dCK9hT41Dme1upK+uypeY278u8mtMTmaf0gSZR
R3SBG5Wtp6cK5HPEmF3RhtuxV6fkRyjC/iSI8aXzAqEq6glA4kA/MTMzaV+NkCATe7haAXuQUcJM
EXJm3eTm4G+n7YCRAh2AFMkcf63Azgq8sC/76MRIUKk8Yj9W+uOOQksFp9gQ/uSc0H6TNWe1BqXc
ZTsxupuU+KY7HftwMiBXcU6qq4hmm3rN3y3izVQEg3M3ZynNZoPZ284OTxJhXAtCHt8dqNHFNwXm
S9mdPegJDkiaVJPgQeLbjihXRrb6M85BOqh8J10acXiaXBn4naa9b4yqx1kScK3KlYCOoVVSZiC6
Beeo5lo60CUMFbMMs3EOA3MTSY7LLRDQIbnVKl7cWTdnoXUio6but3HR+tC1qkj2dxpA/PkK3pal
lfsAdB8NeQM9+ZFcBbkM+zfb96EIx1E55JsKt02VxnAA2/dSb6L0slog/muJoZU5e1Zp+io2VpNw
Nn0XNNFTW1L/zoiJuLZoroT4ErrArGv86ECcrYOO5oNbOxBK56a5L5RtWFsT0IUeShjIr6BX2A2C
ovjZdBqugL0ZaslG+HNNpGeZy4UMaCjTUI4BA/P6on1ZdlDZVo70KwBURBfNRanmPZsrAo+02vQF
XIbT1ieH8NvB5DJdQzIT+jPo8No+L6ys7a9LOzXFtq2jdIkam6q/R0shl+N/wEj7YdLaHqS+lJ1f
X2ZzTsoexnFcoMtOQ6yYWycq2lc1sRNCtZZSPxkJM7woYjr3XPhV6b7oo37e67FiYkrWa002eaFS
5ekmCqF6nzlNGDUIW2LZX2nqWNTETUb3iFd9MV2KmsT5StS12r0i5DDztW32/cMY62zRthyMyjPs
GnBhkGLlRZFIy9diijASALtshGsIeUO+7apQ0/H4aiU3Cscwa3Uzj/UIaU6LAJKs49qvSkK6au7l
b7+Qmn8xNjgLbPppFndg1KIBzzrim03XJlFwnemZFF6L64BySncAEgusRtVs5ShGPNKWGPf6bctL
zDdwCjL49n6cAyV2UsPaySoYBBLqtpXFdq7GAiO+BtYsPPWmzc6TGO+O8xmrgISDTE/6Nc62c3lD
Ln+sHjsFW55Tsy/j9m4wijy28Cfk/gYfAOTF1qFHP9oHXbJQB7ADUzbtUJe/fXPEIVjOM/YBSt3J
PeDqIMPCVDfjXR8MwbXjhE22CgyKd26liiGF9lElhRuVASq2jpz3CSVZARg267hGkUlTtCtgkBNk
T33kzlqCwGbLyQff8jqL6Ih/wyPu07ZYMIBTEHHSO7FFkIGHIWyTYpz6X+OU5M4V9IjG/xXNWh6e
xNws7VP4I3YCvpCkxmkUq1N+FopGNy96fvD5QjH0YTjPoBpw+3TSussxQAlhO+ClLrAjVEfWfzOU
hgWbw5RxDTFlFJLYbg6ye7PDYfVpjqvxLRoH08x3uc841zY2fb6bRWTF1xCg1RNp19gXkqA07emu
C0UBpzNQRRLsIpwVtStLTbN7DYSKXI+d6l8ZZc5dPepyf92VMboNJiz+HfBJOWtAorbYhGAm4JKH
AH49Ht0+TbHDbE+dWuX6ngrHOPHHGPl9MprdmWXWoARajBHydWVCvVjRqqH/bgeNti4SDJwMTVJW
LyYAWi5ijRyvYkknHV9Pig9DYSWYPCRNEYQb/j667HQlMH9yxS3m7dyN6R0WOeG8zmBcZC4smwa6
j9kaZ1McFGJd9IXebJtF7wSyBxOMLeyZFCryLPVwXfeJ/D3X8baHEVBuQTz3Z0Wn2ZAFnbB74mzO
htWsDaDosLOulNWYxMmpzCMwiR0GjMM60stqrVW9+ks0Ua7vinj5zmu1WmDXsXSiDRXKyYuQbN3y
RsgiEDb4122Ykq8LzUGv3bia+hdcqK3XUQZ5CjN3nK/LNpvIsaladS5rIVmws24+tHXc4a1t0vxX
jZk2uy0GCs8gXLAqqaJ+tLfcKfPyolbUEjJKpI4q6Ps0ml6lbOh3XZDEFp4Olpk8m3NmnumOj32I
M3agG0w17m/IkFTa2gD3cJPaYja8TJ+j0R20sruHnwIoIx9o7vUGGugea3zaAtcajFp3pyhpKswm
S/V3NeKmvB41ahbuNKjtjCGgRtpVqePyjReXgqyYlKJ3kZoFTzbEJBIDRj1gLeAY8U8tApPvSr3l
8AycMn8qMKQRm7JXJgjrVq88DvkM7RcaUKJpu9bsdFx6REAUEnNJ7NwGniPYnLHXmOKxMchg50X5
S4q4yDxf8cO1043ZW6NHDXfYovsJ4auTLowQhR9YKATmIVeGO3R8Q7KyoTcZXpMbrFxntKJbFa9z
vH1bPOVdfep/hzkJHtwUkrncOnFgvNYC7xo3Ze1cCn+kg9EiMiZ7abcwmUlGdqeTYWqvihl3I6Ru
2d1qA41lYzIJ4ouKdN8OH2Vnds0uKzVcfYYw9xx4X685NsEFl9U6+gnzQOLLkBP0e0qszjlRvDEV
a0ip/aNvJxoOdmA7Mzpq6Du2e1QVqS5PZ1GLErJ6EGO3LCCRrNhYWi7AmVM8jrpWg6nwAbBgY5ni
aqqIFlZpkmXW7NWDwmarjUS1K75jW2efHUySmfU01C6SpAhTUng3ryO0FAuAruEsrrOxUmIpZ4sr
giGiWUw7weASHDagvUdGNoosyNzI5tymKQ6EJz2LWpDsE4B99gqboNhaA/GJfiugXUzXtGPz55hg
8+P52eI7biSQO72u0EgQV1Vfhxd970fJ2mdLG84jOwUn1ML0xiahLnXirqQsz4gVQeqG8FY1Fwr4
/GAIrNs2cqq73o3Y9Lhktl0F3AVRl71kl+Rb0PlD6FJoz/SdY1JLPTXqGmlbFBTNMyB0KNKyX7Bf
rdFCFcSHtYGEQnFtQKCCFYQbkmkhI2Ma6U2pplN2oSihnaz10ImeWIzp5NocuTjScynawvyOu31f
AdVd2yT6czYOYgj6U/HI9GRRZsEWi5VyXoOK9utNh1kb1x1V5ngjtWPZrGJR4ZxCWr1nK8oXn/pu
rIuQCLbQLpw609VVFUCyXyF1x7G1o5SWrxXISK0nnRaXnQKfj3qn+Lnh7AGsYJIStTAUs5BElefY
QXA9AL2/cbLshDRUVXr89fQ0VhGIHvD3NbQpozMn3VN7LavXpe70k6fjHAHKpzJ637OT2VLXvTlF
v7O+ws9lHGcR7lMEdoHlcVvpxxvoKE23mAMtaaNGyAvf5gbj0haovoHIxTO9JFw8LRfXsK2Y8cTC
MIPI0WuF3l+3nRR3fB5169ZUic+SutCgaylpd4GslTyGkiU9BS5FXRcw0QMP9hifD1mvuxgbB521
YKuPPnqlaO2A/0W8KWhLAroG2ngbaSN/eoxzSU1kjsmEa4WE4VWHEQ6HduqT2iVbotzUcRYFHO6F
+qL50YK4JTMT7uehTcdtRPXDXul9Xl6OOVmAc4q+aseNoZvAHei9cxrPaLRPs4GA3OXyq+a7sjUz
rOtxCSbasRv7DsSwwvFHPBV5Mx17bXBNYSPMrmpuGxcRTLjQk1Dvzk3o4S8lZlJYfrXV4hJSzbcm
VSqcwYAlaeTWohRYU6/RdzUai9TeDAFNdQibk67Od5g3mBEHGpNMTmlqLseumwWk34kACZ5mclrD
iQLXbFuEveYoT9g5559YlmN5MAclUmlivKHfklJVdu24MMiL0alJXCmwwf7ZH/dXJJzL8i2/aeu3
t/b8ufzfyx99KcqpjoKwffce/f+/uuzfapqD3v7Bb2z+seny1+c2KvLDP/Ppr8C/9F8/jffcPn/6
xfodPPOje6una4oB6T+HC96K5Xf+T//jv/A1t1P59n/+1wty8nb52wJ+rI9km6Ul77+H4fzfDCOf
l+f8HzfPWfF8+Of+RXGlJ/K/aIkEtK8CnVkIov8G4qA/ANVK5c1YOr0kvU//BuJQ1MH/lUYkh44F
/AJpyv03EYcr239RKFy6wmh3M5ae1r8h4hyUV+E38tPRHGsuvRF0my31yQ+19rqlF9cwe3mjzwCR
AyozlJGmdp3gxrP3uTPuP8zR1T8rjB89WcXS/PCh8AiZghZ31EaILqxFjHDQHKErwqmyuehvpTMJ
nzoYGfRVrQHdnqk6ePZgALbinN2o5JB3hWME2wZ1Ru5pLPmT2O/xMOkiE5U05+9eRGJ6y8vuEbp5
MKwkjW3XtTGlT6Rnk23ga9gecHdU1gLs+n7CKfkZ27aA3AGGqV5ocY6YhpGfYBGz0fz7JQUhyW/N
+rokdfP4/bMfVJbfH53Ksmlwi0T/+85n/TDXmu5nPqWD9jZB1cDpjF9dN4mfc62ZR2rYB1XlBf+x
dI9TnDfpxEJG8PmtOq2a1gLY+20uo/aCqEPbS665ni9bSg9UR4vTDjba5vvnW76Pg3e7FLFpTqJz
CE2GPGjPFWFYjLinZLd1JTQyi5300pakp0E9YmWaOkYJ4P1dqw3Pcjm+YNkz3n7/IxzKnd+f3KKX
UEWcBQ7POegqUiGC1wZGarcc1PpFUEEhGO3WWWEPcVFIHjkQ3DBK7CM2oTr/ULFW2TsDC1FNqGEk
9JKu20QZtlZaJ4+JQcJhwiRhH9MReGI5j34S6psmHOYz6PV/2TVL2xgNNnQCqoJ2B/rUDzoPgrkT
IqUD/yZWMTwK3EI5wQLvyNI4/OCXQTDUZQCTwb588D1JHGWxA7mxMPezorc2K7fsAtsxvn9/FX91
SpxHL0gH/x9757XcONJt6Vc5MVczFzxBgjDkRMwNEpae8tINQxYgQHhD8/TzJavntApVR5zfd8df
rZaqSqIIIM3ObdZeK/uou9b+u/Piy7PkD3guSPDdf38umO9l0rx9dyDIX/jtQNBVGM0M4DIAm0jM
6ZIp5zeGNH4E/zONtMB2VGq28ke/MaQNlf+ka4EWLk0i+JXzWfEbQxo/AkrEYUFoBFmJ7EXtiH9/
JQaudyyHBqJHAoaAVNPMpYOB/95yFNCj6TmVQ+cwiP1Qi90cyMsejKqK36vQ4Ktd0eRjtfFxEYxi
D2vmclPU91oxDgfzyIjdrIeS2PGuPcViUMHWiOwdwht4RpW3oSVn1OtN8oDmj+GbWj8BIDIPRePR
KXGfx+Vt06TOhvwIyX9vQLdaugdskDmH/GTVqImg4W0GUe2GdXgf0Kx+0JF4yEgf4bMh3mT29KFL
PmcW+9Fw7JX6PjFH+l6MQXaYeHcSMBTdQJXwsBm3VyfIiffbnh2P66mOLiayZ3USk4TA50Qm9dMi
+MnB19l3Pwxs59wDbtTqyaYqnbrIJjnaN3t9pTaR3RbaBTOsfm+Ff7iS/PmnYyYv8jg85EzhWFn1
lMd2cKFhWNLYfzbzXEB2I+vImxvkeGge/v4ChUFNmpby0hkF820fhZ/RNcyj8WBDBIGkz02gZGKc
7yFBjhd5OB1miQNtoxVFS7pdRCkxHHlsllJQqKdZenvfgDjqD+4OLJwQaaMK1TdEMMyohpaS96qL
44zoxdTrwDSG694RwmTgAxG+L463fcwzu6Ishc4qOAL84V5MF2UMky4qs9qEPirx9VSeaZU++TDf
BgCsOnsE3LGiyAH6NMJgdA0oCNrSoZTDHXPEvEb4FOPmvslaLyZFguqEahC0oJORMig7ZeNsuL2v
7+On8/DpNjqnfAJVk34MmIeIOjX03CblBmJT0g/apaO947r88MQSIP3pibNcbceIc2IWSK3TFGdu
8MDa/qUnOsOYfxxZndPpzMzUhcONwzKnh5ORrZSbMNf8qL8xd3BMwITtwnpcjmdwJJMMmJDzvzr1
FlnW2mQaFGroJ0rCad6HS4no/UUW3r8e7U6Hwm9D8PutdU5nlXattoqa0qE7lBSYYZFcB2IGB3ER
2JyqbqsD4m+Dq68v+/NJ/v2yHYM87lHezFsmudB3iOfB/afAg5+3zm5zCbr/o+FgX8vuj98Gv2Oi
0Nshpd9wqeOBzAiioEHy9PXDXLpCx3KEDcqG45Ir7I9PpXFTNRdM088HC/opjacYQhn0/TKlC4Jo
3cDINoNlfXxtDFZHoMFw+/r1c/x0O9A1DoEPXC/qWd/g03aAYnaM4h3XKXaS+9Ylkds/XX99jW/d
bD9shhFuvCZbY4aDzv6utIAG8oQVh3YsFg5095GTbjvylVPfqmPqj6MNzLkkGZK9s9WnldYnGUAS
0hjeHUgrkhf4ULTtcrtvJGtvJDGVty3AGvRtSwh5t7wU7nD6J1qvB5t0criNYjq1dqlDdRGIWbjs
7SCEaWIbUggXYe+g3jt96kfN+LSojdd+8dZT+X0jn/Ty/mRAmpA0/4g6pEZgpcKtfgLv9Vapt4MM
nU6/1sigqbEFE7PfEn+lBru7YNf0aDbdpk5wQvYI4SbzlPubw0GEkLNtSJ2Vp7uiN5gM28gDyOXV
ezfPSS5Vu4WSvvcn20H2si2ND01t73TtdE029Ko23FpZQLy+bnbGR9SMKSuC7EDAdhP1r0FcUkkI
pzUDV4VkcDOCFMiDt80Y4Fef5KBh6fsVyrZmb/9UxhpIiKGr7TWX5CACILDmBwvUk2yWyCqp40Vc
KbO4eGtwIU6esa6L1xhKOc5G+Qj7VHM2ULsfe0A5n1P9NTg9Nep9GY85nJ41qPo2BxLax8ZSD2Mr
RtrwlJcWCG67HiN7Ra/0vormJ2j2m4OkXrjdF4VDBY6ABOzRyCRPCEw5mkdHJKDrbCaXS2/7VmwT
59CPXEMNr5geCwEj0XBSSCHUINNmx1B5GzUHRx1trkFrUpvtG9RKB/EM+q95Bp8d0uEwxrd7dBj3
XmNU7qG43oQIkR6niVJZebG1G2UvlL4+RY0AAQgy+7rXTzRzL48HcqcR2E0jo2tF0RBXLQF79Vgb
L70kso4hdhzVj+LtwIu2CTp76dEavdTjnq0HVIEA5xa16hvBlCZvUuqhH0XPw2GEc9Z3GPOUfGZb
z9X+N48AYeyo13g0jYmSbKJkSk/yoZ1Qn6jbMQjgJYpfFn7I+FhZFW5f3bzIchUlwLGyyBpn31/1
6a0+FT0RVeEV1XEH8iXrkCcWWK8HqhCcfihLAlI4xYmVgZOE2clR6BHbNGPssTIfh61V7BRHy3aL
0lCf4370tFVPy1TPFtlpf1XtR7MEVxZtgcEmmNB2RsUvdOvmtVHHJtpsd8Pejij9ti3wXcJcBNlL
fXzfowzfB/2sHiIPfj0coSMqoxU5mxS28ZPYEWOHq2aL0F30Ntio5rDmPBwMoGNB46om4A5cda8z
Drk7oOpAWX5xoB1zEGeIvQkdGqkIyMouPM3yHdJ8Sj1NCqrkSj4/BOlTzrs1imKPsiU85twBrPrQ
aAX1MosrxmFvj0BeQ8LigNOBveNupxE7FInX9BIWpObE+RPQ8RW8gHaoq062p7ciyEVdR/PR6BqR
UXvT10QPya32sKHWrdhVD2UznEm6dPRgty4Tzd/vAdgcpRLWwd6WqYMMAiJlm7uhWnp6pFtwrDon
2rrTkLrl1kZjeDY+GhCJbHDR4DHPkxyIH8syqfyxcTJ7x8Q7SUIT0D/yCeNRfU1Cwm2VJ3Rg7Ci9
1oCQMzlIU1dZugLn44dp8jQqe+ttXU4O1YaOFEodAQRbvVkPJTC041Caf4pIdAApNDXMdX0sScaj
X7O5rvPMGXChQZ47arL31c3OKSvVG24a/7Ads4VbR23GwIsDM87G9qi/wtG0huhl7HV0GHoUBJPI
C3oW6NAZiDOb1mV3ExvTsAzuxxioXlzPEuWjfwCO31+FY4pibUhlEgb1AHR7sDaUdjEsnjQluCqb
g9+283xUWcD3bdBC5lFJnRIFuH7qp5KUche7Q8zdPjosgA3flZsUycxwWurtcmAk81Mce41GVwA6
fQpq7dsKprP2QnvTua/2u0OQoFbyBNCDB6k4hGffH+loIAMBob7haNtsEgHU0GFf1ChmImcJkGXn
JCkhoQLtwxHJ3wZalf7YVkfhNG77c+jQqFG0q154F++NC7f2g0PYubPO8WzA2LXDISvBDgDqLTfL
PnK3SnQyteoOFJczrhKnrv/CtjnyAt+PR8cTH4K3KI90HDi9AyLi6l3dRK4KSvZr5+Ochv1h2GlN
wTCDE6e77PthD41KdpXHPBwkNcjSeloPb7upV00fyYGeYVFesAf7/VI6AFFILV8BanRqptScHgKm
AjmlXClEe4yF0UwVAFwalRsZo4d71H1ZV2qj3qrFkKARxIt2RMfFsIr+mxZq7Brd3+t39VW9vaF5
HQmIQMTVwIR8qvWGhIQtDSabUmi0y/ez2B6oD/nGHqp4J0EFwkIFYQIiPdRc0JQLUqEr1Tg5o+H7
Ng5W6Aas5J7TB+0dUJcH4NAWvYGrHVgMaDjnmzZ1xsH+LtQH9mi8X1e58rRPjsIIr/UAlCfgICc5
nq6rHhnktvHS4+buuNcfdtSHToQmfaV0e5S5AG2YuRF9ACmmWwQuEuj36iy2KjTEthwkw4gNHV4i
YuhSUHxbIL/P3DnE+uSbYgI3JcJHclku+tjEsLxWe45M44xOo1nLGJ/umklTZeAarjfjC57xD/kj
uhG/JaOgNKADTXrOn65eFaODBhqodADCVtvGyf1wsaVIiKjHtyX6F+UXb7KE/79MLv7/pSDd92zx
DDyh+1Z/wOyjVEf477OPInvNqv/4n9P39x0SuP/rP/xq95y+VZ/LU/INvmUjx/p/UpQawqZBGAOk
Z0RM+y0ZyU/IQ441AilYXs9Zyv+nMEhtagQ8djxGfAUqU5Xf+S0V2RuQi+xD3NUHD03xgQazvygX
+b2BpVBkKJJDhViOepesh32/lk4qqrMHymCu3gLrpmkXdFU5HSnLJPHr0tITK0mvqVNRrcb57HuH
2tOHUyShEAwZInw1Ae+NMPB2g2gUjCGiPXl9xGZ06BQ4aG0d2RWVUNoqqus2csFc9jYernNqCK3g
HMXRhFhbd4xoUqb+cD/bYJRCG0C1trN0yDMO0/zkbzOH8GlLixkCs9U8nBp31U3ydnjWPg7PqdtT
F8dkvY0ej6qfbC6Eu51M3I8j1LHSyigLwM2oigt/QPV0fDfus6fiSdGFdt9/B6JgvAxyy3jJnrKn
5p0ErtQvf6FzK7xORLBxmuP7cWtlijkCmECrWubtgTQjMizDmMKNTvNqKI4S0OtDrDUIPK153PU+
jvHATKBbgloYT+7Tav1JmvTMT//7wfPDI3XpaoxdXg2B1RPnGA95uR7tvD5Mpb3bXFkRkCxOH731
6KGZJTfIRj8O7R4+2iNOVdGK9GSOCYQSMQZqdrXHkcTzKwWR7pBf/Btvs5MN+hfd5qUFMupkj/4E
C0S/YBVGw393q/B9Euy8g2ClhLgR+ADkCt2SfjLYFQm8e0N3mxYjs90N6NcfongI+jY+1qO/KAn9
49U6RvpvvFqHSu7b5TTJAKVR5dXBD3w/+6V6ygLU61S3EbpLe4ENoYOFEJ4YC/rrBEJtfCCtbgVO
YAXWpeopbBtcoGOf4FH6rxswZA38k4OT7IAkbpIQhTR3b6OxtjNBR6pE3jh5O1N7OIp6huwklALt
zej58LYpTNnHDE7M5GuPrllaEyb59VgixaByd0sg7C/bSXIQVKHJrBe3yXuwrgci0Qn/RXzbW9Dl
UE+3t/29yd/4Gr+3JMJ++wcqWWAWhoidRfQJgMc2DZu4vgRaVNlRbdaUZW6CWf0BOVfvFtWxqz39
yJk5nASr4PH0jPp8o4p0AY/uFe2BNHzNEPeelXf6TuQ7c2YQiT8M7qq31o2Xx/v9NLCSq4IuX3N7
FRe0LyHSZd7Qz4aSTAH5rqCnm+bZfeicHiN/EFroG24/Qn76kb+mr/krDPd7mg4DmhVMffHWXww5
dlv7OOCGxTC/lYmcQBB8UrgpNeQ2zQYqtSdlurUqFGtTmoLM5rp2N7mFwGE4RTh0J74275enuWPf
f03zn3GaL1mTrpbB39uafB8s/WbMJKeoIUUzMNrf25KiPQxGIX10bq7Q2aaoq+OhgJXfqE7euBwq
NKWB/f96ZV+6ZCdp8fe4ZEd3+rfHpFysg3pSqGd0jogY4E8xHqaqS5ZAHFB7vrk/2eFCXOLSuHih
zuHwV1/oXODtHgKIqRCUEOJK9vHvJ26rZCEUDIXqthugEcNRtjdTYArwBkSesj0cnIo+LM8YV7qg
mZZOxRMtw6VOHaEsjyPUMHuFRS914h+BJE9CaJAEBEsUcU8hbcZHLG+5KHJ0YPURJjnaxKm1iW8O
irpz+jGaO1+vCTT0fjzTPj9OZ4LSKqYgRIuxOx6KRMCNAJX0iagJOdeSWxC7Fgo2a7e1OMwghuiZ
/QdEZA/FioNj09KlZxqHefq8o2ncQlH40qH70236+f468xoku/44Sri/I56934MixAcXjOpldF0u
Rw+6N/KUh5zYADnZl3Z+cMv59oKq06Up1zrn/p98yrssN//sKZcr7osN1qUDzMIk7SOQrbrFcwFg
m07u56oxw3l64aC/tLS0TjTxj1hal561UxT/q5+1A1v5ZoeNAdqXMFDJ/zpWq0K0NjrtY9V9eOiL
JaKXtfn4eIuq4tfm5Dw53cn7fJ2OOaHlTG/p8mG7ToKr2g9FYfYnGzfwav8l90tfxW3XBQ6yD0mF
6fbcodiYuYlvN8sXqfn8PLHsHuKKOt8c4Jnm5r1q6ij0LaATMccXnfoOaPTHgenal/Iw2hZIi7jZ
yYyvsH8bOp3XYydcDUI7FpTC+n55EulWpOt8UizBpcFbZ8AAcGv4Xw/epXs5Y2w/xRfBP/BeLi2Y
LmD5r10wPz23Py0YiYT/HFPR+EQqMmHBtA7QL31SPfkcMplLTTTf2Yf9pU0v3++LBXpOoX8a431U
VP1+yXzX1uE1OVjj5e6m2AqNFsbQCrcW510OFpA6p4eeyHh4Q0dKexKFRWuU7Oq5BLy5tGPOE/Hp
hv7lO+bijHXS/H/rjJ1XwFcz1vGUKx3mvBhCJzdNROb2CYvFxlNVa/AxBFxqJlBy/M2rpGMu/+Gr
5OIgdOzq32MQfpZApFcDIkZy/uSTulonNGYNTvsqV13LekKCNnf27vwpMWvrwYks8z2wTcAU1mj5
KNaVPTS96+vFUIzMo+VNj+IBKdfbyPS+NpE0Evxs//5+U2rHF9s14EizEzfVdw0T5A6JIH2tmcia
3+huczRb6nL8q5pk02rCRn7Q58D21uDUX3llLnreka1fO0Pzrue8Fd7wUbMaMfY2Agl4k7r67Ybg
ZL2x13c7QTO3fZyQL/H8nuiJkaX7JNLEwYPZxIX7QPBp16aLhmzkHKah834SrX0S4GPs93Kq0o15
syI11bPxnd+z+cZSV7X53hOuH7uGDZOIpZvCfqSvkbePxehtZL3vOO1sUZoTOjKd8IWj+oU+GGfL
u+rmwN2K15U2N5PZamQZtmb7oAd8WKa4D93amXblQPLg0wzMt9ED5N9jsXU3s/R+yyV1S7syFjJd
NnD7/n30UU8a556muwnP8xqLV92aPe6t+8XIvCe9Je5XV4lwVS6Xmpm/twCgmO49P5pV8Pkg0zwy
eflwApDiJPpO5qfmZHG9RgAaQjZHM3V7Wtny4wGsmDl9OyxB/zqNKK3Krq1pI97uFEx/YjYc7pF4
ozXdTPit0kpnUAM5D9PGnO98ysIWB4S1Fw/zaeSXVmGTHVqGs2k6k2+WW6UT+vtJ+0AzfmnmmbkX
x0k0i/ym5K9UfsxmQqO2c1gppA+j2XEyXMrLyjuEhJnPO1DDfMTm2+JRczfLkfnsfTTm3V1/vbVg
b+ibZjHbmQVjnNtglh/sx9ivbRpz7cx/rCx6uK3TZO8Yc4a5Jw6mH5gu4mmmlwoPyrkLgdvwezzl
b47Lp43QyVLlzYkitdydmolEJE/KA8wdP3PRNJ8frJOTzva2tTJcEO2Tx8q3BxNu0Tk6trAueH2X
LIXaOcT/KZbi0vh0vPuyLor6UJ7HRy6qzdxY7u15z6zMQjwNrJMF6EpMno8zYQ9d9kBq9p1gNZtM
EPX+W41Wx83/ZbR+Ga1/T6PV8R3/kZvykn3ouJX/SPupyPauH6ISylp09p4xV926XU+tN6eQTgvO
ptIqrb4rz8fKbp3WaezGPjkn/kzuDg6QXXcv5M+OE6gzLche+LusSMmfHcXJAWXsD5yBQ1OtpYiB
pTmKDc2CHdtbO7J6gKiMq9YD9S3ATVpAYvlzi0etran4KI0wSie9a6yD0M1ZY9mtrU1a+zmwxtbI
liep7kb+3u5dHzlFEeZz9nw3F4lFnYaYHY9hh1eDNV2gRmrePg/FM9jLc4iP0+C+01S/yjgdr2J3
daVaNY5Ra15lYqY0ZjwbL4rXoXsSM07a1JytZvePOkmB0PR2uA93mQk53PnU5ph+m95BPWCSzzBM
PMCj0Mx1Y77J8fiQN3T9wfHNz+kiOzsVb29vVEMnIrJjJ3B2boLzqppQNzm5LYcltKrbwjo6upNY
uSudgpGgidX9+jBgPi/MdceV344OYRrA7ODmzF7D6DVixKec+SFHuZzJaWvJCqecRnVCy6qf+iM3
95GItocOjOi2QhIlxwvf2pq3cwI7dCL+lZJfT+zQipnwoWU4cFOcv1e4oUOrm4icrV2JHT/n1Q4s
TvbJS9yYnx68eE7Mm4+t/jKBRtCGCAsXNHaKGbywJVQzprocuKUNZt4/2UcLT39jK6biID0tArzp
HB+Mh+FjwF1t7Q2PofN5tPHeLAOPu7AbkUwLe7jU3YHTJxG081sntzaC3yRxXLLAYgehZ6F4uRAp
eBo79Mzipu+fFsN1Nit8ZVa7IrRRRhEkgM0TtzOYpN7WNHHP7cJNncR29n69qBd9hx6DCe80X1vA
30Q4Sfgt2KZZwtL1rK2+2OFI4hiK7V3Lv3d2Zh14R7oZ8aUh5mQd1zYCgc6UvBMOqOJm9sjW+TR4
IJx2uXlIDHjGbDzbOt5YtKZ+c1w2jgnZli9CM3IvyZ9fNhWdhNUvU/GnNRWDvjQF3dTHp2OhG+xu
GtoqtiNMRetUGIrK1t0Wg39wNuvDbwfDhr2kYCPkT2htdaV9GFh9+8gO3Lh9cQQlkVqRk7g98doS
sLJobR9VXugECQcaC6ova8t6NtiEO7FzJ1Y6r+d7X384sJ5Vc0Me9jQ5LoEdWOyKwE6dId4z8QW7
9ygo/vOW6rJvLpSH8KoWu8nYr93aZfM5Qxf0FSjQzKeoL0bnnYO1uwRDOSu4fTVOnViobKNRGu5L
1YV46byjG0EkP98LeTw2tvZ6cloL4WqOUe1h55+wSioWcmhJOyk/0Lw2ddG4Oyth9GBwtXdW5UZO
yLgF/D3AUgb2xoIJkT8DO0PBfGvvnMot3MGLtL10aYkU+xpZmRtey99LQKfI127XWw5fIHVWMef3
sL2DF/kOAy9yCn4/tJgbOxEbq8eAt9PEla/69kpInXhFxkfoyK/BBHbEycArXP7kilu7EJWbcN9b
5mXnFGLHV3q2+Ezs3OGeeMaUUwB1R+5AWv2NFfIcicvnPHHl88jMRTCJrJMHgy1Xkn9ynzxJxqvk
lc+fS3lOyN/D2C5aL8HkSrNr4ECg/iu2YhX7CT7DDBkA/Ad6hdbapPJ3V9GV+pD5mG/O1npR3Qwm
NJM7I5eEzdnJORDZS2dG42NgNW7KLKAAImJOOWjnyS2NhG7v3OxsozOrXpxsrLuQp4vCfKGdx3o8
MAd9dsnGpr1EoAFsbczoShMDCgqxFdq91daJndAObStahzgnPavH8S6ProIDoXQ29tHbuQFH2tE5
Wgk/qx0yCd8cLPaXI4/q0JV5ihHry7AiO706WgMxGzn5h4ZjsRHhHB0pC4HBFbXdSWBdZ6B+3B1Z
ntQdXUXu1uKY33CubQROCSyJwi4ZOY2RpCQzJguUid7ccDUxdgu/mlUzw72eFxyV8Aeb8z1nKBru
Vili62HgaDx0xQBVds6yl/trY28BP0EPKgKAUFNvOvb35p18whEDwy1z+5bXeNRzOXIbNgh3a5V2
Y2WktnLbWNOOx7XHtsnR15qmQdbgJG69Dec8fplHKtyv/OGkmg1c5UF91V8r6/gasDIrK54BMvd8
4mpa/mSgbSoC9ysxp6RyrPnJeXBauzdnavE8AxeU2qo3Obg7W3yk2IePj51Yv1FOF9e3i+fIvL3d
m294fRsmTDRedKsvrKn09gbmybySKZbKvJFXQYzNpJtJjHEPDdI9Cc7hHRQAFmkQSy4zVB+98Spg
hkeMVIE/fWRpySnVrBEvp5vbSt29l00zJkbaQjlaG6amYB0cza1FXQivZwbwivTe3hlOQm/CTEp3
nA50Vp1cTFTLWUIbEQmcZZbDkfWaYGDhIjWF4Wa+4Q4YuOFEf+iRGkpdHkssFEsTRwZmJkJPpvdM
e+zaNK8tg+VHZsc4ERvWfsoHuDYeQRrqId8dM4W0Ktohb9O7kLLQzvCXr0xqJ6WjQtyZt5D9sQek
Z1rYMOmejek3D1VuCioo5/jk8CBjD7mhswWHjxN4iq05ENzdaM7AQl9nBgebaBbB1ODftd+3h5Dl
eaqQe1cXc+mmarPceRmYzS1WzEqXZ08VqybtGB6rkzrxpHEL7B3e6xraTRc+RauZV+7AxNrxOiyh
O5jCnOpJyxxhgSEQwGKDQbNjcps0zJw/CDPGuVCXh7VyrVxvZ83jYKHN41ngQyN6n7nQKvJbY1um
SMmsrmiPwoZju6WlN7k3aWU5GWI3Zt/q2MJv7003owhmqknLl63iw7JsvMAZscnkLMkEI771dGDT
2Xq3d3gV6Vyo8cR+1QrdP0yxzO7uOrDlXdYeCVuLxF1t48Gmt4G1w8cmL32/vy/dxkKVm9/ss81H
vOvGjtwR5iViEx85tE+spudSCNzqkuXJPDGDoVu9QM/G95Q1cRz7X4ZAkTvwyYayCkmXSu+WP1tH
znRJqlUendI0y+y6/BtpRo78AiBPSTKW6JSFiM/gbpdHcpw93jF1d+ybEeaRDxsxC2yTTKtiuxiM
kFU9ID/e4Fb3sbBjd0+4lX8swEI6xkwmaWl5w4xBAEUyFW47M+Mr4YYjPfGGFOuBUZO/jjQHscKY
mGNoyi0st+sYgz0mTA0YkR1jvhPDVXKPmfOhbyWcYa5YCQmmTQa8BJ4gRmUBo+b9ZbjT+H1TYMHZ
Tsb5KDqPjNfjLY3H/bTn01yINeDD2U1aFwpRP130AUumd+1EmzNdMuluhs9IbfKUm2ud4gBLaQEx
n8/neSmOgKt+O1APZn4fcwsyiNAWdJHxKQ/X+Hbj9644mKfJbesdpvJglgtOvkOP0GRzdipwSpzU
2noyGIRzWrwQeVd+RfvD1uQc4kPORoTRVpyZ4hj2q1zIW5yCvQuXJveCeApZfdjxlrnrbZ1UiN17
Q6J6xOw2FEIK5m9sbVnKUK5AdGCKN9YxAyRHW70KXbmqZYRc3MvR5lQk2GGt38hjqHcjXyu/OxKV
J/8On4OrXMmTU0aDoUsYRTTIqwXL7oJDeDHGVjvJ318x9q8Yu0lW8ArU1f/5H4ML2biuCLChG/Vp
tycbF+H8yoOjwsl7lmZSmV8CZcLjdCHIkz//BAD4Fbz8Cl5+BS+/gpdfwcvhf0P1uvoWpHzmGZUZ
0K9Cl05lZ9BL0OGS5huoATlp3zXwiS80AV66Rgcg9Fdd43IQ1ikV/ArCfgVhv4Iw/K5fQdi/Pgi7
6EV3ClV/kxd9phf+wuZ3WzT6/SJOxgcqJXCPneseuS8L5+lsuJTpK4kco/5okqyguguHHzXEnNjU
IG98slRboY4BV5F9Ig8j89vfskbg9EbW67vMy8biPYNz5u3+NCG9Tb+krbkwjlA/ATsH6DGzAuBv
MiEjcx7f8qxTGR9fwn1dfNJOrePP+6QXy1/nSvqnyOjftPw1GP/UGdGH0L8okmK8CyHfl62CWkct
Fz/ZOvJ1Mud2d/d2dxQvJFUzUBB3fCO3yKZPgQnu+TqUqXWZ7yMP5Z+sl6uTuSx4aSVIqt/0zCVQ
gkm6TJeVO1rV98pquBjOD2v1JrdzEtoFyBGDclVFaslcrVaviI2YK7KaO3NFKuo0OU36PpjUyckt
LPh1QdhlZEdhWheZjxoSiXXZ9YHAIekwk99GjHHyuDON9cfHdWheUwbgXnvW29Zaf1ADGPIMMaX6
BJzHnYRt9pzp3ZTE96wxN+LtLRJgP6jlk/2/K607ShvkBTX5wEA4QYU08k/5E/n06zvG4jxGvHPt
8IVXSFDB+u1rsMfPs+ifZqYT2++28RgBtEYFqyw/ppR8xNPeRonafDBM54ZGnPvWDMyrg3lz7mV3
AS+b9swE/zIDQXNLj4yN5JC1peQhy3YtxRUnpXgV2cjeymeJyLnevQG1OZ5H7QPsS2R/HC/ATSW1
y49O9acn6TjVh+Gxpx0U6gH6U/6weQdm7e4nxvX2WV/318r6sKps2OkOoaUAsdRFf2weBqKHPvJ8
dE1zoKpAGSK7aQ4v2atOkc/qgcWGzRS631jQOKisdbtFPujx6xnoaA58g8nCBv9fe6PjqKPmiojM
hr1xXAy21GnfZQk0Ea8DakYWkk7zbSBuE4ecrt2z4uv4OpwjSkLlbktFSOa0JT7463s6N9j9cFh9
uqeOW1+XgTqMc1lboUKlCipRlEKGTj0bgeOS9TwAMWblnbEmMOWZ9cDOQAIN7vfOBOwSHVNUNqkC
VueizJA1H3GrYGKoEe0pYe7m1IzwmlJXe6RF9cJSgAvowlronOxRCrPltsf9y2rBiPuVRVrqBnMJ
+TlSspXVAVkfgkwOrFhwJeFLLZW4zR21H/Bo9VKi0arbHX/K8rYsMm8oP8tyuoQzyfK3BNnL9b4V
CdV3t8ztQLWG6+CmHE8L1SpQziLxfPQi4NcVFczK2s4OZOme9eXJ9iTkZyRyjnsKv8ziiMJpRd2v
dc7lNJLQ8o53/uEMS4J5E/yaupR4hdYeTvq4CNArgiNz99O3t4398XE7e0/cqxW80mlqsv+wUVuL
LyF78PpjbFUg1GR2XOa85bkvv+7JfFO3plDQePLfsgokc+WUF0muw4RLRpGS7d+4vJROi0SjptvN
cciSR8rvjEGgX9eTw7u/HXrwAVI925pIjGJKMLyTCRbjOhdHMxe3ffM2sW5vrzOKHOcnxCau395S
eu+kjfx6H/zcQ/x9H5wbND+d7/1DikZYw40WV7ulquN1gTRzWzeTKDAXijfrNFPuL1z00ml57sL7
dNVfp+U/67S8uB46VZu/y3q4ZIyVDjb/X7dbLpndM4j408L9ZXb/WGa34yH9wU71S47SmSji0+r6
ZzhKl5zOLtf6H8XpvOT2Kx0H6Y/r9hs/dfsNAwXqPqJB+rkL7dOq0LIigHQEV2+0fmpB7iyzg+cv
0+tqPvAAeVvvICnsnfkezwM8ObAHVnMLjF5sJ7gXXjIB22MC9iG8ez0IKFnBksFZ5erOaZ6RiYlM
gHrtPD7jKlIhuwzC2zGe9zYW4Tp3s9SM1mVhrpFxndGsecGVvfh4nfjsT/Z4Z8bVHwKNUR/ps75O
K2+XAnCUoHxWSwerjwb8TQNERr03rAfpmkss7MHCGRflDeEHAUjsxVP9jBUtRDOXONDIkW0iLew1
sPKajQHQCtyebB6woiUgKyeZQ1lN/gvwDBVyCbgEyiOGzGkgDm5AB0E2gMDa1QbOuLG/duQuPlzH
W/hTPdzwp8jvTzPX8UqO/ThIFRRoXdIEmjld35HXuHsgjqalok8WxHVXKhmXVpyzkyt3tc5plxkI
4pEL4YQ8tr5aQ50tguB4pe807mTp+JPrr+fw4mN2zsx/4GNqckS/es5OokAbZlu9KUnVFLbEksaL
E0kaZ4v1epHJlxd/oZjPjzMXlXusm78gZQM7DT9ZvgB25GWZIIcm0wpH+2noVr7qJCtlpnv6dOQl
10FtZt7Xoyfv6Ks77qQRTpuxkY0O3DHcts6UhN7Xb6/+NMz/tAY7p1gdZ2qmGFiPcgwZlBkfRXz3
IpvJBjNV9PkzBYGpeRKhKZHoO2vgOYOphI3LCD50QuuqSsTwo6Qrn4wFvPUCxWyyF0OxuzrZqB6D
ZW739ubq6xu/MC7jbvx70Pu98MS4JOtHWsfWlwLsn58avw/MuJOCz4tDWA8LLjCt6SI+gQqFLUtk
5PZIofbMG7kyTsTeL+RVHd906WRD18TUnBeUms13/n9fwXVzW5qPOT5taXKXNLTJDGFIFD4pzSvO
QhqcrsnjffTNPrC8jwuzO5Sj8MXq6aol9vITOr4hD4FVOXLzD2PzoSABLLPFT3P5HfQsJJyVA762
Z49y8npuaVpfT9alfXdmo//sYfzh991YWpJPd/yX7rtLy7djcJu/+/LtGN0/5/LtmOt/1PK9cDqO
Ozb4LzodLxngcybr00L7wxjgnxLmjUYUooy+OoT5sWOB07g3qDR9r7ovIe1JlZtB3EOy8R5bJ65x
UW6xdxa9FLJIdaFzYdCXft+Phu33i3es8+5UK1lveKC/NhHFIqKj6EQv7NGen5m9ligQeilgewnn
H9NMdYBsCpzntUYj1Mu0vA5KxAsRleQgB3hNT5e08HBqDL3W2jwCSXcWiz7PoVgfEU/RuqP/y96X
7UaOLFn+SqGfhwm600knge4G2slgLFKElpCUkl4IpVLi7tzXr59DZdYticoKdmFqcOdiGpWFKqWk
8M3c7Ji5mZ0zEM/Bk0lRlZM5mn1U8b/Dtl9PpUYRAvahq24i9A/xUUWCR5op0Bqt6CaG/5O60QpM
ITa+ieoPCgANdneHOk8Tji7wjdPKFn03FzaHftRdQxGiC6WHk3E4KqlBbPGm8c8ymJ4BsHL6UoXq
3z+C0hDVNFNtDaqN8Tdc3P/+ijVVYfeoLdfcyUZkYqoNeLTwmwX+ekJNUyXOVI84fdpjIfC9H/8E
l9PPoH8wnMIblIAhiX9K88/xmIEnwxXF46A5VRvaPcq7pld2tNyavka6PyqSUBbOUTHQvhVYdPgt
1E5JYa1/ZO+THYGB6tGP5vSW/Yl9+kOcJnF7dwlTn6RNFkOcVHhJhfjmi21hX9/4gHqAhpWQjjv9
xSQj6UpuHx+/Ds5XzUbnuhyg5+npOzrYwIZH4vvV6y6E1Od2AGFInaWzXRT8mV36/0nwf9k26r1G
mhnVAgRGbZ7iFN/g/BSpmP6ZDm2Cb5F7s71BDRFqiVBA/gb6Q5zvzbdvBYDZ1evdHVoPvLyY6P0U
wx/2thPCQz3t+e719RW1hMeN/argOXY63B0V0322jyjRC1Gik6MOT65R4Da910a7Y7AaxILOW1zd
zKL/a61uWWnNbP3/KK1FpTWDJf80pbWIFGY+5t+KFH4JtEGtTUBoQ6j2Fpx4p9k9zwiToYcthJUC
JSaudAYFj1Z3o9g9Ga4qkt2Cjv5ly1nwrP5jyNlyQ6rURkQxZMDJ91410ZXCLEHAUn9jAcpPW9Ku
04iUThynqStH9EhlBK1GWSwsld13HRrtF6mswJeXX6Yt/ZYHoNmSQ7nWeVwJq2vVpRn/EjD8MWM2
g3JpFMe6V0FxohNJizpcpOQEdr7VxLBHfBBcx+0mRxuQ26cpKWF38NGff8ECv0X5PwG6d1OYAboU
bIqDwTAFONaTir72V1Oh3NTOLhFTW5ipbtBHntAV0NXxNUEuxGkMQCdUdGoGM9SU9k0VBwVmsJ+8
4+9X+6kh4oWLnn41EMr57S4SVwtDLu37HHb8/fv+1sn81KpneKLKm7pTFKyauAWQHPLCChuxL4Q6
CqQVFOsR92VqjIBOPq3onAPq+CZomIoriWyC0EGCxLDBkUzoV0fYH1EOJCm93p3eqV/runfiMTPt
vdkqCpWY5h2s9bcJYQKVAXYipDFB2ntn3droR5SLy6nJ4jNDY6GpbeP6UE5+yFTYvdncTEhgmno3
xWNsFKLf3b0eX0/PdFGQpzN/p3D+fkFePNKZJf0nHemSmpxYy95v1D9fTS7d1pleT/1Y6+IcMpiK
/eX55rTcLHz4PLf5r334G9HEiVv+lh/xTiijXgOTageThNtS4QITtClBYxI73kdfa3E+VcGHdnLI
kFLVoOUY+mug3VcuDmjOMGU8fZ9eHB5Wp1e8dKfnmb//vDtNFkDEvIn83wEiFqzR2+a9O7G/wRot
CslMx6ZjCC7QchIS1UYrMR+JvEBLsACVPbW+nWyCIh57Bz7/WkcS3YAASOx6B+QirpHLeERtvr2A
TBbnNNem/y/MaaZf/87L9JfIMv+rqeryKQmf5G+iKV+emt+y19+O9VMdVnX4/K9AfTmpgD+nvjxk
ZR28lPK3/VOJRT79ivty+oQf3JdgSP2iGgyYwTRNgxMT9uUH9yVh7Av+CoQ1oMZk3NAhVD/JL6n6
Rdc1DvoEAopLkOPil36SXxL2hRBKQQymcYMZzGR/hftyplHw+YZOQZZDCJjcwII5syVEiWXWe3p/
GSul5qgKeeRxASYYqXJRSDnaQYlntXe7dflD3b8vmZyg3DsjgDE5NUD1a1Kd6AaZ69u8MrnUJOku
x7YBlbcK9kyQeKfb06O8ERjMhtGYCYNiaoRZ+PejXSd5lHQpJe1lSQJ5HkRg4Q6i3klGRp1I6VsR
VNTfx1287aV5NJLcXy/M4NPmUlBJWyoYSjWigUdu5s5kZtsM4ziUl2ZWtxuWx5bb5bruqlaL1paV
Hu/SVEUcNvCRd1y0dKvEIFTTMivZxKTUhW6Uw1kTaPGe1MQ/89vc/6YZbbCwU3OoqKqUW0ynGucT
CSqo/D7ulDoGLDIIk5eRJgPXkBEgtPSVdSdTfTPSsYW3N1YMBAXFIVSQdq+O+QMJgshO2fi9Dv3g
WdJaO0RqWexSL+n3gRdZm4Tyxq07TVvnvhm5pmnlG6Y2l50xdPdEA8eaqYNHPahIa8e1Kh+NqD8u
HMHs4RFLMwm2nzIT1SrUMmZHINNBGVqNJZe6FbNdIUlv81EPz9XOr2yrTFS7YWV3YF7arQI5qK60
QLxwehITgPwgiBOxNbKZiEEptcBo+3F7s8rodFOP4stO1vQsSfSvkU/lSuuMxgVxvDX6eKk2yqXu
jZ8vgG5a0B6WCs5dRvk847lWrao1ZOpfdnwI7NEkX5OgQUugSFccL6qsTVgHR+7peE3w48pRylYR
p1c+92VRIGRB902EXNBzFmjiPy5dEiuTkSGtC5BWVWvuK8ilL0Z+7cuwW5keT9ZkODI/uqjogPcK
MKtWYem5pKEI7YMq5SzWisA122S4iktzE4TpmkoFDeZqcl8n1K7RA4mP1kK99ScFpYPQEs9JlBk4
M12dGda4ZnnXK9S6KEOLHwe9a1f1UHgLuJNM1+qDXODTTQ37YzIdZOtzaEX7LPMzbo4XYZRue79R
1j2BkCLXSDSxHrmkLvsnLWffwgYNhkZjEGlj8gVlPHd/VNUgGNrk0/loE23axyNS4jKQbTbSC6l5
6kHP23N17JOHtrZQiuXlYJwstJicU9BiGSJS22+6XhiB0+TchOAUcfag6/ugsrrMrmMVmVemXtKt
1MtKeDxiaHVbF5MtYeXj2JTay2kJm0PiafomZ9yixIQhU/kMmPkZM/QyttSLAOTfpRL6D5UG2Yo4
Y2gdRYYW6YCNFe1BxZLteci4J/q+9ba81VXNZUFMBRsC8qh3RrVHGoaHXk3a4O+lp45L9mDmW2Gu
VNMJV3VUCHFmzTvXU6uP00q29YUWpcU11fV63RUeB6yNiasoPhrftpKfySHvb9MsxwamJENwozWh
aouoreyYyTwSeRrVFwrXCjeQ0mp/XNq/BOH+e2TmF/mLPNbly0u9f8r/BRjNJ0LAP4d1dpbFv4Ry
+K0fUE4hOv+iUQJ2QcPUdWb8geUU6LgvJgNWM2FF8YCn/gHmFBPs5yoqKTUcOTVUPh3871TmlHyx
0IhbtRijRANApH8Fzk2m5A+VonPYbkMH2tA1FYYG0vbxMnO91xuj9LTrSqGIX8Z+abMg4+taFx7y
JCHeYuh6QcZxwdB+VJlvA3OO7QFhrQa8Q2ZaJEXMVK/8kl2DhjBzMh7gIZuPS0hl+pQPywNSBvYF
97uGt37coo/L02UbNWlTq1ejou0VXrx4REFtkdLv4u67zyK540RdUNMfLy1WNhtzZsKyKinzPlLV
qyrwRBr4aKtYpegkp/qXZl4uDPYRMf4YjIHPXqUorYVpmG1jpqQeFC8GC2SnOhaKOUH8Gw9OiIrV
Y6p2gftOwi9/bN17KD6zQW8D6lCdAOEaA/H9HCS3TaWVXs3pVenH19Rj1XnpFVsZx1tf6W5KNijb
kCIUwzZec9DrMVhACLMynLcJcF0nhIOc1ILZnbb/XXwh0/KhtOqMXmEo7bxh9BBaWb4ulI5vuqzB
w7ZRoTVim1HHCGR9jN2WNgiw5jL6GoZyq2zrqq33p7fl05mjEzYDdtdNFU4RMMzHSfmwkiRPQn45
sgZlm9UwCOSlo99nzseN2RdLMvZ5FzCgbpocYMOEWzQ/97I1KsMsRuNS6pZvD2Z4LIlyRtK8cPNo
QMPPmo43iex7ERSKrXfoGth1oPrJh3xLYWsdNc2OfsOX0MEnfYJ5oXeCZqFdDOdgj/24ESrt4y61
Rn6ZqShhTPQtuAMe06gpVgCeZB0Y6nlTjtFmSEi58M78yz2xmKEahgataM7b6pWJz6umxdjcr85T
Hr1aQPK3xO9dzLb/yq3mIqjR13TUS7ZiGvO3Fl60Mq7BhWqH4dzqPer8dbmwOJKM4Cdxy3xLingn
rAqFfvULimPKy/hSNa3Crv3mJVbYg6xMuiCF882fCBRNU5t0HVx0bP/Hze9Cz2PwnvRr02qerIJu
y1xxW6W46Xv6GIz1bR+ilbwcF4HpXJlbMG8agRmz4BOCL3h26l0Y5KhiHsk1s44hz0Rs+g5LNeHv
fPQtRW0EmvU2tdDRtdhjIgpDR1sqpX4zGO9V/dscKIO1JTCrEL2Pi8/8UmNjR8l1i+raPQf7mvaN
UbcxDnppQxZeueH24cZQwBhr55kdbL1RROyvqqf5NGbqKSnDIfEVTMN/NZhbPpNmA6bxsrUVvjOk
7TUiQhvsJ6N0ONmxpbfAGbqFjE0n8W4XZiJQZ37qqQOG79C3jmx8umlDZwxBAnzRKRv/lhERlHY5
3iboz3kvk8sKxcIvp4V+5kd+nsRMHJoolfDsVHLdGKmtFw8tRaMDE1i1f5bqVQ4BKS2E8we25JrM
reHb6rUpPAYP3mB8ZnpbtQz9IUzoNQOjSGAzdSILbnzb6NfteO356HytbWAaRNzto6oXZfc4ZgfJ
dkPndskNB50rQyaddgwaJ813Idumse0be0o3p7foDVd9klbcFw2WG2aMzcVEV5oyizVyHZduj+Sx
VlwYvWP2doYGsngABNkDuCfilTwCxBfP7Wu11SVahffAZYmby3XRHAoiqCUk+iw4qqvfVZnTBHbD
BSO21WzouCDaM8fvx7EyokLJAC2a1hxM5YHppYrW0usYhfzxZngq6bnfCkU+cHSkT+3QF3wTMkx+
VUQrtFEY/auxu+1BXyIdhHgWtN3b4/58D9/PZ3baPckCmSkN5gO2l9QefJsfzHbvo1FO6Bp81SP4
H+8rf6tVTtC7aXEbaRsyoLFIc+E/plBEyVWqnunqRg2FggY76tewE2W2osWOg/+uZCjlX+fh2kD8
4D42rxJvY5RCvQap42lxmC7EqZXMdJel1nWj1NjZcHysrY3F3QQ5BOZTM9xp2uXpsT4hOItBQRow
k/AvEK2Yh1iYEuiWJRm5tmqQE2puin763sbaW48cDLKnB5s9lUFmZoPNVtaBNYgHHHLeICdSwx9R
l6vQwGM2X/Fsp6fCkrs4WLP4rG1tzbMV4Kd+vA6RbwIWvOiibQ5oMKHmoN8p0OI4E/qVej7G4F4V
FRrEJKJBEuYxPIIItUAWwD1zUdQVG/soCEG0pwitu6m0zdjug2gVMScdzjXfwS+Hz0bmBMo1lbvT
S/4EQ34s2dKnUBZcvrnNB9pkCpMDuR7WFvJVCztFo/Fn7b4z7Iq6XrhGfLzlThicF7FdFgu39O29
9YMsTTsOI4z/wBoAIH+0g0qXMCvKseOWv47QiR2doEdn0sC6RKcWTlZDdJD6OkPIw+31TZDY/XcE
ajrTqYmQ2b5DkMBzuzASNLqb2qAkwkP2THolW4fhriXnY3VnZoId6QZ1kFq8Kl8KNO5O763s2lds
krkBkoLMm5GcqTl6o5mZIxcpUD+Gwn7KFRAVPGCK4sG3TOJ3wKrKK4uPPjY5Qe/w0Y6R8fukQnve
GXj9y+2G7Avfpf1O4j340LSiNoSGzN3KjQxHrdYIA54+df4xbvx5QjPD69UtSau+J9fmYId4b6R3
ETvvwOxwgT4ybbIv6os2vGiNXROdEWOHJ4xGEfSolyJAXZYh4kgw6E/fqTxHSrguTo9DkcK/MAM7
yOzmW3XHn3NnuA6u9CfDE/wI6fLGrWsgSzkRmSnKa9P17g0qtDsSC98Q7BWmxdRFd5cegAGsC+sy
Qi1Q6natTRVbw29RJ98p30/vxSyP4+deIH4LD43jwelT2Eo18EqldORaOVoX+nP03dJs/VtKz2q2
VYlrKG4DdX1e7vSXchR+JIoLrD19AhC37pHbnj0pxEkP9bW2yu/Sm2Krv5YHiJyaCnnfmHYNo/Mc
Xstz7wwBYOUKRBTbbMmbmLt0b9fYUgkFrjWZqc6C8JQnWd1bWAQ2twTzCUrDSpEeFPStL9e5Lki8
wbHxlxq8rBJeBXqQn97Gtzrs+U2enDyGCAZ87jeReyfjXWUpqREE9Dr4LpHwfxugi/86bhwLPeQ6
gahM0rmJ5UJp6pGt3lNhnlU38hoH2mzT3JFMJAyezb6+7QJhosxAWZ+e4Yz398dB68bbcxUcLnhR
H3WNlfIyN0zsEUhskV+ciP4G9l+/WkWhXV3WqJX+PxxwptzKJG0UY5IsWcKVEMaLBLOXKgZQAgxi
3DO0ggeqkwu4cnGdM1mQsfTMdJIF73Z8rqnoDs2LeUOuoqf2ybpLFvDzJzcOqvvdrs6foBQj/Tma
f+ehlRhYi5/odz2YiL7DxfTFpcFmT3n+WBtBpcN1G8CQ22+1xvaHiyxD5cCAgonsPuAp0jwTATyV
IQdddZli56YbwgJ7Nw3fZPTSGje5d1B1X+jlHZN7BnFr4XnpF15xzPqlnuS/BDDv94d+lLogUpRG
C6FqCxAyBM5wK7NNBkqIUGiIfT/jeUpGS4I34ZRPd/EPSTdmgUTZ1YnhBxjTwzkQMQwrxXJldQTG
VLyVdqtwR15HvsDS9UsvX7povzJ3iKuoFK/78JzmLRsUv5OsGVN67b2qT/6w8x4sspLf8jPChFJf
hOkCtn4L431a7x8Dzl+iqd/KysoKem1YK2o6fWzrlpsONxJr1wvR4rqHYNGiZxw4K1YNl2YLWz7p
jlMzmAlmW1oV0ziW3N6UYHdunAAcuKEY4pvTOuUT9p7gA1SZys0pojnPXwv8susHz1OPXQ+fsRRJ
sxsKt009kQdUhNbD6eE+xylm483XFTeSlyHGi4dVYm6adFW36wTUjoY9gvQvderUocVVwp0YzvNt
e1WB1XoVxgsnvLTs2SXq8MTodS2mYZKdCYIS8BJVO+I/hNJOzb+uZWaLnl0fPcpG0wswmoI3fLRX
RIvBygUVuqoLH0xcbNUaF+neRPoe+FX6rfogE6H5e0PDa4QTewJ/fJCyhI6S2aVhFwQhTYTx7Zy6
p4/nLUj4QexmM2UflYsee62ZZ5hpAvKY2vbz8wCkSu06QqTwEFRbPztD3scAYrNRaOVa4kL0LRX6
8FywA8uBsb0QHnDqaDmCCeW+A9NpcYhRqQz+G4XaPYgck3MUgOMNfd2oga3DcBl2ryS2UYCxBqxM
yiYjma3CUS34MW2/n14hmfb60woNojENwWo8+8xCD7oSRE1IscJWXjzmFlrSogObsS1BK6M9aPHW
gms/Xia9XRtLdvQTSJ42993Qc7xghpYaqBg6YCturaMOm2A3KFNHISauAvp8LFXDfzYWsyFniEEi
b+DneSbnmbpV7b7dtZarGt85UhzUvWateLWgro1P6hqDUuRiTXlYuorEgI9CFChqaKjRQI6IwtXF
lqnrAmkrGoIzrh4IC7mqiRjuFGhOy6HhLopdHqwJInGdS9E2o4bV3KYgRAKlUO5EaKep2B5f0chh
ndCvuwdrr4K0hz0rj8ODD1n08dG1EyQC/jF6WbbXJV6qwa+Y2tbeDAXCjBUBYJ2Aaoj2nOa5lTei
Zl/NYl37O7O0uxQOxMJVerOJc0GjmoH3Paohm2SeJZRYUUP9WlGP4SgwXoln6/P2FU1cRpd7Fxa6
NEgHUsDsNvjWIF0zdHB9yq/9Duy+ljBvlGskNyUmNmAPgMeClWputMptzE344N/E+xT3UvT6KjSd
pF0HyHyq3N4URi58UEr1t5ayathro+yQtKNldte4YyRCU9A1QkUjNvNrYCAc/+KhASR8NESFowUI
/wlcvcnBHzswU7K1VVlVE0HeK3pV53Aj1qGyMbZPRYpKUmV7+mLPaJphwmajzZRsoJiDIg3sN4Is
2/KZ46hNMCoVwI8ZKnZz2wSr4EuSiAJFgHJNAZp38DHhVz2Xj1EsYGi8b/FSBOgX2gbx6KkfBZ4/
UMn08Sog100N4zEiR2QLapVofRt+yemFfwYr08J11eD4eAw0j7jIIk5IWvbkyFEeAQJC1PNmov6e
fPOpiDy77pwRvX5yIf2N//X02LOEpZ+b/m7smb3Qes0KWIqxw0qwO/5VfTHzSQT1r+3XDvku0dSc
iMMdf0C0pyK2/9VDTGUTY699oS7kIf3KqL/fiFm0zbfUrAv7jhzr1B7Bc3iV6raK9qM+qIFOr/uz
SzTb85kVkdY4KGk5kmM1yI0ZI5iH2+ioaBlKzjmsugLHxVXU/dAsqJXFkWdGJE6HQEWROCSqcBDg
KlDtCmJnEMLBQ0FuDhgUTaGDOXLRC5yO8pM+e3fUM1OSxhHTkNtFjsZjc1c+QMaMp9EUkRTKnfIS
qHZROEkvgEwW9vpXFvv9sU5q5l0gQK/SyOQx9lrXrjVwFraOX6zVAwCkdjE8sZemX+caTnpcEKdZ
nufvwj09tyPbDI+6M6xqJbzW2k4leA+xI3DXarYyuKW31q3aGR4NsxVNcFNm95KPgkXPoX8cbsd8
V2oPBSEiJZddjBcYvMXiKdBDk2xqG3QQWljaGq3wwrI6vVG/Fv8/pjvTNYGXk7bGyEcPQQBm57Az
1dYjd3h+bIqlMO8vbfwU3EIOHFI15/WZdaJMJFw5Ocp6VRhoJJb3NkED6inV4DzIFeGFbh7sFkOf
2iTfn8Tw3cAzaSiUzMwbPcMqAdsTARuIZ6MidhK6MtHamommddLWGb/iISSmbq3YRoOSTQeFmRb6
/mirBhzCDZJXnSDeDv0ZxWN4vWaRqxnnBr9q2dFHK+p223Y7vdmP/dqrFhT2L83iHyuYV22aMiRK
lRYQK2bXiEyXkA9EQ4fooe6Rcw28EzunJeNzSHJSVwZyRlBNyymbJ2gkZGRZVwORBXyrjbooo/OK
NPA/pMOSLW2cCiSP4PBU7ZJthip1e/iARLMNtN4u3UTe6ek+SfYIulE0sQ8v+nFvUrtVHI2KMt8W
3Z7Da+LZ11J9CMH82a7G5D5h21JuqblJ0LMjHs/zNBF5UqxkhHg5RUyFXAfeeVgdFxb76R7gAUBD
KoqB8DjSiOcpjkOoh4HRAwhY+T4DtGMm2ClrhJnNdXpXWlteX0X5BW5rmp756ZZH7pjgWfZKr0Ru
CC+2ZW53oWO91BYaZJFhFaROTJ0GWA0gDODhoCirEoF2Cb/trF7nCbqBJMOqL92Kb7t7ip4jML3Y
kBo9+eTV6eW9veJ+uACz5c0MgKKPQ91WWB5D540GHqJdob/Vk2krIPdu0YIcfVHQ3aS8QhSZU2z8
yudnTEdAymXgUdZFjrUx2wSdM12h7YrVvUYgLaarBtukrTPDjohdKes8R7LxKk3Rn5rJY6kKlthd
tam5sExbDRz9kHKbRDa2pjQd3bfT0TXip7RZ1XSPEHsVOg118GJbpqJBSXIhwl4gfbR+7AuRP8J9
Lamb5KMwPJuZbql/za3z03v1GRpNe4ViEqaqJuJG89KJkoQEmTY+oBFbDdRVg1iM9aX0c1EjJQjF
5cyumku/2I0T9u53Rr0QzPykrWYTmIHSsqVdbRTAf2a0MYvbvD5ww+b0rPMWrvhnv3Y20hyJ5bqG
nCiAbdVb1XAth+GeGFeUb4tcNNnO8jZxecZDJ8ucaqnZHfmk0maDz5CXmmpF700yWaAP3WAbiWNB
GPqdOhVFnFftVg9cvV953i4s1yQ6+OXaKG0LnAQwi0uhs88JGLPZzMDZWDJJvCggx1Se1Xxj4nWi
WbFj9h15ewXSB6olTPYJocwGnF1JZPSwcqRYPhIc5fC9aLep6QtD+6qm13JwiuqqSe+x64AuXl9t
Twv5Z8cHeR9URWKTxQ1kzH5K/Kpo0suRxccU2egA36YUrE7DVW2NDx7P0AAPNTxwLptHv7CCs3hy
vypd65yKwxuSuq6vh9I7dGUqbTYMryZFEjUhyktZG4/AfMNaS4fnwHfbseN7WKybsSrLBbD1CV1i
ERrcZdR76Sitmne8m57quRaS+FjKKanCKPpVD7O1Pr1Xn+MhcMeJgcgp8jfwPPf2/XdYsua9pkQ+
D46FaTz0WTqC7rpGgm9W44kp9sgKqcrnFrQa0tPwctrgUV1rl9b6WS29zQLpo2i/hRobcxYg6Usz
831vCI5Gj6fMuPIdszAiWzaVsWWlk5lIm7KYhhIbw06zjaKcVxE98oLcNl04LkjvdBve2RMTdT7I
mqJIiEDWEIpfZri+6PuiDjzPP/YYxCnC5Bj0FRdq7b92ZblY4jK7K9NwOrMQBZsS+5EsOhsuNqWu
jlaGtbfauUFD4hKtDuyiprde4oskZ+Gmplq5ymX6VMTwpDQ1U84qdbzPWljxvOWKYEZerPwkfcYD
qN80+qZoNXibPdPsEIqF6KhSCww9WUC98xygafLTKwSq5JC4pKnzeuxhyFAShsyHa9rj6WMsED4s
iWSu5cVbr072usLJVvp9LQolDRzTTxXXL/GGlBdxIbiR3Q1ZEYtQpVuam/5aM8+MYFCciIOARW9A
zqFrS+c7a+MCIKS+pVlR5LWoCPXrM8TcDV7jUe6rx94ghyBVRVewyOnMsDobI+9GCWPliqajj1f3
nm+SIJcrWVF1HZndQY/y+qzvESxEeun5EKbDttGInXv6PkRetxhUNbj0sE67aUagAENvD4HadKh7
UyM7S6PRPn2D59oOqzGQgGUZyCk2DFThzHRtbTSRFepqdWwjC9TbAXbfV6oQ4ELylV6GSMSK7rlB
GheEOIHt+Uik4WmMLLgMmK2UTb9TlA7RKLwsy7jyDlGIEJw/Gi74LmyUshZXNeUZQNCA5m9tDvow
pfQcVB/RBT9g/haCVGkki6LgC/fP4lM280fHVu16q7XS3LqO8jI7U8LulgJqpgY/6BAkOzPyyk7C
ZqOPiJVqvd4d0gAJLRox411C4lXTKdFOSyIBRzVzkO4UOVSDuX/b8f+pb/k35Mq+Ez7nqX767UXW
YT0cntKX//i34xMoqH/bvCQv8ul//fZf1fOLrMJM/vYkv/92U6I4GwXb359+sxsZPKHk5e03t9//
48fH/qyAQcUylDzqXBAHN36Uq/ysZlZQmDxliUPtGiidmsTgH+XMCv9ioCIGebwWyppRwGFAaf9e
AcPUL6gO1FF9MJUD4378578/v2dfrWZff6hn+PgkgVpmVIFN2nhqs4S66Xmax9infZhmwU6NgzaB
+5KpNHGQIl3ITSlJm94yXc+zb37M+twTgaKV7TcN5YbZKqI8CJZ6vs+iW6jtRsoYUvuxaDYlfbz1
FX9nnwF0hti0JDr3BLwX0iya0rPbKE9LOKPakIXPSluZdeBmetrCq6hG3ao2fTVqCjJ+eeZJZdUb
I4UfV1p8yZ34GPQwkC2IlDIoIBMJ5gTlmTOY61tpYnGw4qAnVER7dMtPm4Lu4poHyXqoh1ZphAxK
huozD0VNbLRrHb7vZSST3nIRYVL4FfF9U12a10ePF9WiEC6Gsii8aCFjBzWzHxUJLr0mFSPclVJP
smE1qg3rz5XYaoxqVXSJYnK0iafjFBxRY1nc9Z3G2m1MrJCbNmkjzzBtrVOGkYvAkgVibMZQRTcp
SfhX0sZJ3zpxGYWIV5St3sBN9sigJj80+/8FPXOTpfgzL6DDJXjOUP2C8un6P/+0IG+azj9+DFfl
5/Smy//hi9Xbdb5qXsrh+qVqkvr3WzX95H/3mz+Vws2QQ508Z42sp0/zoUTe6wuO4/zzMjs3jML5
T/9eXsfNL0AhqKub0v1/Nkng7IuB/G+AS47kQHO6YT+bJCiEfkGFLiqc4QqjZgrlQ39oFdTVwVMG
FkXi5hQgotpf0iuTxL0DlRzeNsrNgLOn7K2piPujRBZmEtY6DPDdoBXDDrVR1X0bMOWbrEr9ItDk
eBEb6eB4CBsdFBjebdwHvd0VNLkc6g5JFe+27PLHwB/03Mebi7IphmVBvajIOTdQCzdDDcD8ga92
Cr9jNNK2NctqUSVRdsZGbonWMmuhKJnECxk1V0mY+MiIzqnt1XG68CA093MwkaliieNwoG35m2vw
TsF5I9U8aTXkzpNlsgr8oHLiYaw2p9f7Rgjzcf8BQymaOOAoEQObp3UMiaF4NW29OwWg2ma6Bg61
VEUj14Aj2dKrzXVv1GfAJ6NNq7F76fMSDIaezrdGFEdIay0TNyVFs+5TH+mYcvS3Zud5G9ladF1X
YeJ4adufGYnSu3FeMJeoQXWb1nkqBeL11orJEghdo0tNIub4DyeJziCov5tqSin75MHpQ03TFpks
d4qUZ3mjIBxZHrL/zd2ZLMltLF36VfoFcA1zANucK6vIKk6ZpDYwUpQwIzAHgKfvD9R/7Wciywqm
XvZG2kgViRjdj59z3IifqgKoSRQnjBk27ujsSoljYBRvrRHmbgdhZ6hOUQgQoAcHbsyNWQj8JOQh
ScRpkP2n1gEa04KjZgJgaCsFo/tln381LywvN8+sN+/P35bdJAy1VNt6l8h0q5Pmpf5mLKu1yvur
o8BERMMtBCnd4n3Kh0C6Xlx4l9HpnK1IEEGMjRhWEsY7ivcvSiaAA9k6FUeUqrcfE1qVjMzMjK74
DMQfOgNuGC0ABxjsaZg1H+rGrvSD5SXxZazLjsjUVPW7yNNrsXVRZFf7tjbVhFKzCrtNObm53Of+
OCUrv/OV2TBtCGN4dWDn4C2JhGlWZw0UquCSlKW29zWEJebYOCtXy2tHjX1oM+G6TX6zPNGqrHVe
JC24oE0zTr2My8fK1EvK+05LFuGQLTVJs0+SsjlOxeBtx7YyP/lVWnxzzHjcaSTEW1VH8WGUxc8Y
a4CTAs95SVo33bhR327HzrXgLDQQh6d+2iWlaxzGLi92MkXbm4/TcDYTU65FFa/OH3CMaUAGnhPf
22Uu8tg0Yd3RFzLI1Lke+RIMVn5AGE6PnlsU205m/aEbUDUkVVq/K4SsNlJm9kctgePd6dDhnThd
u8tvgx2ucvhqSD5NQlcScZLb25/lDCGAftKG19C0w8chNshNNd169AL8L8YaqgPXWv2uyZtu9/at
yvN4+6jNI6MboYJCZQHB8e3IrTV1bhwl4TX38ie8OtxPQkswPgoQ1SZus5Lpzk/SzRXOaABhEIZM
2M+MdzuaoxBIITeKrn6WgpVKAWdeWTQYlXmzK6uSWkxcWSsPxxLIZXJng4jZ2maOHX75ev12T4XY
Q3i+9L1LQGz+PopLsS0su9iadiG/olIX+9EurlY3TUenV/3KiZ0/afHJKJpttGuAfT6v5O0nJ8aU
YolVcn+FvYPHS/ZHpMtim43pWlH5riI2fyiCUReNrunjObUYqsKAysmc2L9ofd3Rvrdq3GOIydKP
vuqiU2WpJ6E8cTJU9cOj2P8h6IzTVA/Ozg/F372e02PZcuWLFZt/dEMwnbTK/kZcJQ6TZnab0Ux7
ZAmFdsjs9O/U9uP3lo361ShSZ5uQluHWEtSPTmddJ33U96WftCD21CKNThOPcSPj/ejV5eNkAOeb
k7u3RfdSZX79IHMNyZuM8++jdPxtqzvtg6xVeBiaUtv5ddJQh50spC6jvnLVvbIjxax9sy2CSBOb
oNvlaYQzWH05iAsKav9g9tTy8jygbXKV01PaRaLQ5/ka3/mVHQk71ZtRLEBu9OW3gyZOqJdW6fpI
waT7NPSutTNEoZ1y7tIHOY7ONpwQ4MApFxCuVbdyIF7Zkh5XDSEUAA0A6eIUto4+Wm2Wsk8iS990
udm+lFb4wcilXIkM78oW/H3PnAOEmZnIQzJffL+dvTpOE9cfI//ixlPx4nV6t7NiS981boNtf+So
QypqtVXeaG3THo6626pxBeG8A8jnH2HhA0aoDP9ZLBHOIW+U0hypXTKZ27u6FfIpL43qmNb5gEGN
VZ/NKbOezDEeT+Cc/qGLZHRq9CpaKQi8ctmy6AhAeMCxpFrmtHHa24MjS3EZGiM72oSmGz+R8n0y
Oh/bSTf2b9/tr+xtpCb4TBNZwvRYQvKYBth9UVjepY5RHpXYchwST+pPmjW6xywZzffKd3++Pebd
A8tn2WRhPGawt3BQuF1wlal6sg3lXRo9cvdjXHyvh9RbebTuCoPgishVeUTwjtNnt5PbUVoBxpi2
Kr5Krew3cqpwZ0qt8UEp1/0YiLo5GZY/nMO84j2rm/gYGaZ2LmO/fZ/TR2nfg5aubfW7dGx+Qh1e
yNlDY7ZRu/1NmV5g7SUbQouuKNDKjv1T0qtpZ6RBdmqdUT9GljXug7iKqUh46twoQx2pU4wry/7K
fsdVj0dg9qIhdluGzFIaWR5KGV/x2ENMkUXtCT+N/pm0NfhDOGa/jwdRHCUY38mJ8vRc9AggqiJq
j29vhvuwhgIY0Q0oPb+FJP12SnCn1M0hqOKroyWV3I1tanyujJBUuMmigf5VBHwttfQwurZeJ62V
aONOboUrFAmpbRPwIbEgd7wd3x7oJtn7fX8N0mraytK09grDra1nQy8gOlUnpQX9lfoQvJt0QoId
+BX0+cK7JgFwUzf0zR+O65fPqW2Gn7pRh5nTZvW5mXgL0VPkL3HjNbvCjbRN5wZi049DfaoyE/1i
7hjHxMenpMASa5dkdb/D28tdeb/urxT4StwoxOrwASh33X6iIbNolIaeXysZDLuyzsyjl5juTlZ+
f2wGc1iZ0/vzTWJNoIoHj5j97Ba73KmzqSlRiFzBKmNKD1NztLTIXnmh7tMxVIZACj7ne84sxWIY
t8qKbPIteR3d0duElXM2cx+VlpyGvZWM1q6ahg7iSqE9544Kj1Xc/FSxqf+ZpFn84LV5dii8Jr6Y
jhWs/Lb5BrsN6MjQUeNyiZP93EVZMs+0NjeL9GrGobUrQpnuZC2tD3qJtPbfnh+oHsTJxAmMhvb3
dnFrqysHU5rFdRqL4kXVsvzRjUkFB7hUx6jx4g+G2XaHGHeWtRv2/jZDOAMwgYAGZSf+L7dDK2hX
zWQ22RUjXvNT6HBBWALdv966o7kZlPyRBJCpiBzlzxZT4p3wNNylGkiCb8/B/QafkzXEz5C9qCjo
84b8LYKolBPRltIprhpGpQC7Qb5x0XmLwi83jV6uUULvsRguQIdKxWy5AdaoLzJEx8yzpDDz4hpb
03BtnSlB3a23j63VYInpif5DZSgOel7TkdBMwFaGvNroSWU+iSGjM2KAOYkfkR0XUa6d43IgskmU
tXGyOHxHCb6jnOs6Ryf3xl2CtcfGH7vh0XLL+kNZYejz9vTdxwDc4kwdPbHmetwykw9lpgfImKNr
M6jsc5MIdJ126O36qvaPvdnUu8lJvLWI67YEM+ezoAYOrj3MI/9ccvNy6XlxFGTJlccyfQkyQ5xl
0FN+df7w3B+1XtT7XEvGx2TK+/dJIdaEtve3FApWQEJvLlKB/S52b9OauvKTPLvyPrY7e8RHT0Vl
vzK39zcBo0CpZXNSkeatud2aY66Lya1EerX1Br5cNPSPaVKKI56Sa6Zgrw5F5Kr7s+6Cev3tUHXk
ikF1WXbNpMw3jQiqnZVYXxIHEefbG+aV2MolN7fxo+T+JWpffJUfI8d1xjS/qjAUBwNs4KB1VXMS
ylIbL9XcY9d0XzWBZJT6UPvSpQPUmk5F+9q1471f+Golhb5fTUwTAQxmbwCCq6X/QZwOWm0nOb8o
aPxjDoa3nXxtLVG/PynUwgQESxfVM4/qYoqFQQGoNFR+RS0WP/Wid1HFDsWhkVF+8u3O2dGaQq3c
bnfrioMzdQsffy1Kb/S9XqwrmyqbIm+8YuX4V+fU0aFvUhOfk6b9uLKud2eSoXBCJmiG6gH1aJGK
6XrotXoqp2uXZ/F+cP1+D5oK/B1WxTnEgHajTTCLI2vonooO6kSn7DVD5ruVxMqKm5xDidUohc/F
bzDnuNQLbPOqBNKnQvSwJzGHXTmXdys58yLn76RHjWFSHrmdVGCgqtA1q7z2Zh0/aI3hPOnDqHYQ
sqZDmHjBqa3KZOXc3L5TRJgUmphXHQIW+DEmqreDpoat6s7zmy+h4z4ZXfKhUbMYLjIucZH//fZa
mrfz+M9glEWpcAsWlN99O9hoj21ulGH3Jcf5LNuI1inhl9XpEeGS2LbSH4+Z17roJrgf/Nqwn0Nc
R/ep0JwHHpn+cXIhaOkUSTcU+MatEfXNMc3bGqUoOvC6G/uPhsj8LblTcvSK0TtWTuNsq6YZVt6K
hecP3+LhiclS6SAicFqX/Vhjjpw2BVN3GUstP+dait0/e+RdkFU5nRFjc++PUG8trcr3MgQlgXLX
4IFFScR2MnFphRnvddsu94WX9BDmeUPTvEgvusiKY1ep+j1b2jtng+Pt20alnzQC2L1XoTWfbBwg
EhFrj9Qw/h4SfzhWRWBdzUSgsdIRQHhogRD8DJUE6BLp2cb97tELod1MkWPs40wvIZYrsXMNcMW3
l/lulZkZ6uDz1pqj4KXpRtYqY6w80V1Uk9DZ0W2tTakY6u1RFrH2vABEeWxa8mmdQs6dMDyIcr+1
A/0y9p7J94+YHA6Fvet62X+dxrTf0I7BOVS15pyC2MtIgcaYsCeLNyb5x1OT1/mh7lwEJJYoV37d
/RzYwMTEEWxcGApLa2Iv0OoxdxU/zi9Q3xqDsaXg5a8c3l8H5n+D+n/mYLZthbnCs0ed6fZAFQkO
5HHn6BdPhah6ucPQ5HQ1qk47eyba4VuNIPL2ltWWW+al+kM3ET5P2oim2NFp4YXp6jYoPQP7Iid9
T5lBrczELWg4/0TgsxligCIDjL30K7CjuNdjTzMuaeI4OzIz2PGxQh5lOD08u2I4BZUTHTst/Ok1
HJO3d8ntQ/XP6ARTFMYofM+1p9sJKgMZadINzUvmDcm5E9AB4xCMMseEcGUx7m7SX/wdkDouVJ2W
rovrO2jLqS6zwrqQTOQHuzOCHWFssbVKvPpzwvKViV0QdH59Gyk0QRyujj4AzmJAi6rvwEtvAdEH
9rcxt60HvbbKZ39mAzqgCLtkxCCMwr71oGmTvTXrPDhMXZq+pGk9rIQEr30+mAJ0PixqBA/l7UxH
eqrFTI51iVU57gDAnc1AArSx0tbeFZ0oVsZ7ZWXZ8cDfgpoiycJ8An9LsEwIHmFaCevCBR88Ehey
h+RgvLeFnq/N9PwI3h4z2Fnzm/xLXgX0fDuWE3QeFCf2cNdI8TwBDO96pX1wVejuJ1sJeJalftVF
Ig5Wlhmnyq/NLVnqCFBTfzbhNu+SH/S6p63CXnOMHE2wsfYgvfobOWO0w4DuAe3k9je6WR6VU2Ab
F9Wb9kfbKoZ3qpHZfiy78OBR6z3kiRQ72U/Jy9tnbJ7pu9mBuCYgrjnUcRYroZExhXbhG9x1pnlQ
qakOtTfVD/96FAAM+LNwKvmXN++H39bbEdDqp1izL1DOjE3iAaA2UbYqz7r/FrbvTNagjoxv1OJM
iSFK/CjM8DAEq9zbsvhc2/0aDvzK1rWJ12mqAht4xtVvP8XQaml4anQuhhu5D6GuhSe7k8WjS++S
D/9+1nC4pN+KwcUkrMXajCmUIGtiqLaIAnjclCoLK+9WXvxX9h6Y7ezFbBgUK5eVClKvyO3qwb7E
BDrHKRTimMvE+aBGlT6OshwwPKBSbdW+vnY0f90ri93n0oeAqBxAEWbHYt8n0m2THuHRxegGH1FY
oI3BPsnb8HuWsevp0VFgXKTRU+UxjvvkS91q3keQq+rs5rH3JyFx9a7MXP9qYMBSbKfeCL5rRaN9
CC2nfG7LzGswlhSH1tapqSeViINtkSXTD9S/CVJXR0+/T+1YGHsXTra3NVMXXIBqbfnkT2Z4sKo+
4RFQRkr/5tKrv+OADgSpxY73WPSes8c8D3m855COjl1QRrt2Kod649et82cQB+KHX/X0voRXiSFZ
6LSj9RRFMW2lC6DMXeZ0pdwbonGrxzoDQt/GXq1/t61e/NTstnT2wzSoE30atHabGrLKdmGUNp9G
u40/WXZX2tTwZPASWM27SKYy27bWWOgPdWuLP2fTazRqZaP2BIwqPiZTCGScGE1aYoYik0ffSZW/
CfwYSyi3MNqntArQb1WA5fV20AvxbVRsS5otmR6W/7EB+We0iJWDrG+mfZMNWGJW0sreV0Rix7l3
lkCkY0/tphNOfW1TDwyqogIeHRT8yWLrDEHxfcphB7WUx8KHQpnMX2CN1s9+aAG7COu4fJvCfV9R
wovRtXVFve1yhf+T9JNk1iVIhHDOFOnxydS74FPP9COCTIv+Evaa+7ffYX0SW4l8nlMU/C140R/6
sKh/WsEsJ7LyUqY4pfSmvmncoPtiZslQ7MhL2i9lNan02Bpt99UbPOcEO9UxcHutxc80yqYna2gw
4S5L0RKbyaSnp3dbpITt8RhhpAoTBwWqU2Xb0sZTz+6nknI0Lo4vdd4exTjY5mlMSLY3dhdYOUKL
evzaV5optjrtbM9ZaMkBuywHKY2ZhPQKysyg+mayH8mRjRZz+9xwqq3Q6jrGFKBs/lZyAE8zcKtt
N7o+WVcPi2jspabJR50a209tqOt0cB8TkUJHHbxnsy2DLb2Soq9Gnlvthj507iFsi6TbAl83zoOc
Jvn32zfZbXb8K9rhpYcKQPVMnwsHt5emNvVaD4wJjY635csgR+htfjVoNMVg86NmDMJ9V9jx4e1h
Xwmx0WlYYPlUyKjfLbPyTDTlEAVOcMFeznlXxUF19QsNrXDv1H9XtRPAAumSfUghb1eqrtr1mR2c
wty0P3hOXOBZhePIWJH7cSS9cyqteOVlXM4MtURucUHlEsI2P3LxnEDLNi1ZpO0ldfr4fRo22d7r
E7G1pwZJaTr7q9bmGuD82qAQ3w3gA3BE0L3b5YCTDQmry3uiXZFsYaDrWxma016nb7d/EH3x8+11
WIaX80eCClKjnBcBlv7teH1pduOgVf0lmKpj7ZHZDwnmKZ006hNUoJUHzbxFndCzzJEGTxn1P2BP
gMXb4Sq7cEerd/qLmnp1sN2p3WWwWZ8jGfenhJdh22CGsLf8uMYmKwlOETkevoyWuU3KpNq1lK63
cNH9PT+82uON7281NDj7KE6ad34gxt3UjePKa/jKokBamKOXX0W1JW3BzprGj5xYXVJzdHEOs70X
IzINDnthnMyqC/aRsta4fa+sjDVHMqCulJHhQN9OFciLytqqUBe/qqvT6GnaqYfht4F1qnZJ2+cr
gf8r480cQm9udGShXFtsdzjwbWNFzXAJQ/djnJgVNdDQ2aalfw7tsV4Zbf71v4cXbATsJD0AqDmL
J8VbfB19IxQI1XBpag2rgihCveTXaxnGK9/E9wAmEb0D/i19CHoLWnY6VMOlaCu17Z0xP7fK/chz
0D6Soq8d3leHE6wVvsAGtLbF7iZc00UYm8NlSuocuzUM5xxI0A+jVv4EeJIrp+mVOQQkg09DlAbw
t2QvyqFXKpiK8aI8OzpAUZYHKULjy7++IXgdBEId0JC5gH67UvgNeQFd38aL3jrfnax78c3+r3Ac
/hJDX+zfHutX/WmxLaD2WlxHVJXpgbPIRsLIE0MJZ+SSi7HbmWlCg2+hTfs+aezjKMropIi4NprX
xw99H2NbXFjDTkRFuG2y2NqWuhPtCmKEt3/XMrMAcEOOR4IKPM9e/XWt/ZYk+XGm1Rg+dxct7PtD
6SXWDtsr76RLnvy3h7qDH+axcDiaSaDocODS3843JTknjgOvu3SE4Buo2trniuZ5T6p0y73VSKgK
1gAD1MdpSfeN8TzYTXkMpjJ7aInEj/8vP4d7AaSeMhA10Nufk+HBrks76sEDtOphMnl6IWjMOj17
2IwT2FPTSwvqPUw9Mxgw4O6matcZRXOKu0KtUKbuoO5fszOLp9jxc/CwmJ2yl3koWg14GH71o96j
sHDQ+mx8aAg7BEB4oUV5cdTHzKMpVty/H+LAP1YeHj7BqDD/QL8upjY/+lRwt56Wms/NlHl7p3S0
911TZOcpM7EEQSG7hfg34LiPo0KbSbVCEJp/6O1Op18nuILFajuUehYPb+fnfa9BAr2Y2YSMVPrW
+9QmxYqiVt94kR9sM0oIj3ZiX95e0UVngvkNtiD4MneoeyHi/AKAf9vMem/VvNCyv3B10IIATdRn
SKmEx4PAWQzN6a6pMdNQTjUeG9q9HMfc/xYngfmhm8ryKp1E7DVCwq0d6jGmbo628VPD2deKUrdn
aRpaBJ+d69jNrqsj++BWfYDUEyv4yY/kFy/rPKyDLOpablxvjKjuHg0YhxtLRNO+dG21RWSUvWim
2RwrOu2sxHX316YNIcukoE/9y7KWZJI0aqHLqni8ON6IMYolFYln7Kys7/2VMXfvAiCdhQrEWAvK
ylhLXeWxO11CR3ZbOimKDeSj4qFqlbZyZbzyQSgJYURQxptD+Dno+n1BXfgFTqvrlw4eJ2bpPV4t
Xr5mv/HaB+FQa85kba7nuTXt76OEFGXJxFPjAuEF/y1UT5up9F+83Oj2b+/Q+2cUfjTsW5rZEocQ
m96OlFqipv5Rgb73xklPjWrrGvmHcnTO+P+stRS5P4eUttFkUrPHsoBo5HYwH2TXqIPGuqRuKjZa
OOpbWpfV73QDfC9oE/00Sl1eM31aw1he+UzoeHCooUdSWF9O6KTVHTl8ZF18FYrPTWh/NyJd/6nF
Pg7gQqiVm/yV9SMogWhMpRXg3lsEJ41deG0ZjtZFz3VjRyMVcYw9OhWYmtt9eXsB2RHM2u3tZhN2
obGz2RWgZIslNNwhrMckEJfICx+bqiy8fVy34VMrAavQg9ji85C0Tbq1U837JFtYIzuFDtPbTsot
zr4ZwCmXI0Fo19oEveRAjgU+4OH06A+yiMjr9eQbcG34pRYINE6NbdTGzrLJX7eJX+KO3uV481W1
12OFUwyYc6JapEVD7BYq2dsaYQWPKOYfG6/u7LNQqfgI/ZG3yyz9TUOl8dK2MTTFMZSgvYSqUNK1
U4mC+KMI8rZDnBA5SFWq/mOpMkyFQsXEb0xwqWbnTpH51ZWGNTyIYTS+Rnb1UTlDWm8cs00yCENa
9i2x06Q7ekgN2k3IU5phmjvCoS9jfls4NNrD7GZBA4GsjXd0GiMd7vT2g5NAxQdzGXvzZPOEfe4I
1H9SjtZe1JBPOPSJMvgyjqnvk7/rPdYTELbOeiUJp6KoxwoYer/AzLuGk19D7ve3EZiWwZOTtfam
kj7290PsdEApKZDrNnXV8GGsdIA5Z4rLGcMJ00ckpTSUSGX6zehG7Qe3AwAcMrCS+zRzT0Y6ce+b
pauajSPTaNj4ZpL/AT8ILGbGPZ2tHCftWwEF9HNd2Tgmum5sFpuMlxNGUD01X4BvFcx3qFOfdH0I
H1stzI71GLafGt2b/jCEpupjExVGySTZNaCbrSb36EH1THD3Hdth7zbIMr8UU1wFz47y6RcEfBO9
15LeXXMDfeUuQTsDn4I6La/ssp5hgD2XKGimSxE321a45Ym2ed6hjSztMHLONhSucKzSk5Wjff8A
OKD3M6sWFZNOJn97h1WxI7Mh0vwLTif1adRTlxhxVRtxf1/NcleA17kiCrVtcaZLewq0XrbahfCs
PSO5b46mkho2W3PfFsdei4TvLyzGI/5F5jkncMsOSkoGkYi9XruUHrzlQOKt1TfW+waR4WHtvrq7
rhiKcheCJ39+CuZP/+0FNQLEoUMttEvciOgx8o1pb4Bo7nTRUtqpLG0XJn74McFZ4bm12+LvsAzz
ne8oa5e4pbYmS7tlW84R2vxz6BoFXY766rLyQ6WvI0wwtUtNi99dG1XxS1MH4xlNAH1zraA6cPSj
zWSHzrnGJ2brsbu37RSvYQKvbSyIn7zCZJnUbRZBjFFoaRyaYXhVmpbuOnsCqMRqZQULeGWheYNJ
emAAoYRYysBAqetYida9mFGEvsfKon0zmubRLXELfHulX/kg/FQwnsCECSbgMmUOHHfUZND5lyTr
7AczLNJdSQ/JlQ9a6Fx+LaA7wyg0UKZvJxjO7X6ik0Tq9SmKHtukRaje4UMz5Hlz4Aoe96ZP4cIt
InM/hcrYNHJy8KUZtZXy4YL3/+tHzIwRepsQ7VIXW2RuSVWnqRXW0TWIerj8jSiCJ7IcPF/y2JYh
5IX5mTRp+UVVpCu/TAhpsfYUmvfF9DUkIm9P/XwJ3YYEs9AF2QkCfRrRLsNu3IH0MIgkokZRT+YW
fVVYHcypdOYuTUFMJ5isa/VzU4V++K+HpkjHW+4BJZL5LKXxoekNQ8G9eaFnb0fXvDLZQlX3t02a
f0sb669B2tr+7a+dUZHbr8VowJ/tASAQ8xQs0rtE63Q8OoDVq2G0/sqgAs/Khqa6RHamwWAIsHOi
hECf063rxGa6lQUssX+dGCBfhrsI8xUCI4TJ223oys6P49ZEHqzjsm+3SUNDQtQHb3/qK6DN7TAL
hGhyIZ4kOcNUfkmlyhXlRnB1PIrKNF6ElmfP6eDVX/IMHqyJwdUOoy6xydI4el/WLsK/bqyexyrx
VlKwBXd1PgHcpDyNFJ1N3qvlInRNYExdrGPea7rywH+WvbNx5oKGF5VPmTv5+xRJ0i6O83pbhF0G
oDsNf2hmNaBFTpKdEapwJfl8bbKAved7DpYnZiaLjVFXfjCF/TBLXCx1TJGk7IM5ztWyEUu2safk
givNsfXUXzCI/efSVu6OOJE7f8D7y/aabNP6nvrXFyP5268qEG+uz+V1u1VkEJouFSbKQL2lNsCl
+a5EirdyKn7h+4tjQeY4ByskBpBMFg9KlKNuHOISHYGWJ5+1atL+NmOzHPdxZWQ6HHl86SJKybuw
s6YCb++iO1p6Qsu4MrISf2Pajf/iU+79oMEWEbumjGnUlAw6XoDBIFbQptd+LkYDTAz6FtBqZ3GP
G1Eg3CL1kquFZ8/7aaI8p41p+J7bHSeFCYKMJbTmI32g47MzEjBEY5+fbR078NS1m4Os9PKou2iY
na5OcOeN6V06QFRYOeiv7SowZ1w/qKZh3rN04h8FUFdkDt6lHHFC17KcVnSZWdGvotF+hEPQ/4yG
2v4mw6ylU0BL7O40dEMBlqpnrwzEuo4ExwEv+ndU9fkMcuFCpKJsBdwl7kRXU9JpdjL4lzZFSukU
qtiFtkbTNulHK3t4Idb4ZyyCuF9ILe7Dy0Ai1qwq8rspuJS6lz+kJrbopd2oLToKd191eKYnkrYv
dTROxyZ08mOXBeEzvAGFYtn1jpbAzHkwcATUe1SCTRFF5xw04mPV4WqNMZL+pa+8FndspcOI0PnL
oZfsfdHRczbMs8vbF+t9sEKpzPJgd0F0pzq7uFfLPpI69inpNYU8cVIi8s6GlN/fHmTewrcnciZ6
EWsKeOdQSxdb3LYDY9CUnl6jgV6jUZg7O3DPblcb3rgWZt8/ipB/KIuwDbgEIOHeXjJmEhejFgbp
tTQid1N1urnTkqJ+qnPZ7nXOxkkjpnqSZV3vNGvQzyIYeiDFjp62XF/7cMrdZ6SWxt7L3WYnwiTc
N5aPXTnlsU+hPq1q6OfAfzE74P3Q0+j2iGfA0tQE6DYLy2JKroSNLoTnIM6+5thJmhtf9Sqd6SbV
M9yK8up0PMUb3U+zh75uBggy9tgh7rHLQznI6EkFY/DZUSKgg5mT5B+5RwYQUGdKL30U+B9UXqbv
tIF7aDONgBb7wiyjj+gqdKT7aYU9ntlZwVPiB1VOC8YWz5uwaeLv4Jt5BPkyZpu0gO4Gc+zu/Dwe
toI/cfbSIm9Jt/v8U217Fb0029Got2470KLEb0x0UxxeQ4Px0LfPhZF13/QqpNddnLX9moLttekk
BOP+hzQ6B+K3G6DB9C/jWUyuTmFENO3O610JKvVDpTLaM/a/ZeHP5DlI8bhBgbzMtPLb8bTZFNKw
tQThj+vurApfaA9npK1t1/7eHIdhJRF/JfCnpDkXAFFWcAMt2ety0MRUGkmLc0djAtyMnn+NOjF+
7lUfVXtBwf8dgn6Ev3mWaVB+9Bjvnr7IgjUX0oVh8XwZ+oDbmJpQ1qfC4C8ONn8RE/9K668AK/VD
Yev2Z+kp/1Cq8uwiHjoTfzgvyAb0jfTCP6sI7jbde8qD3tX1w2Q44V4fOWr+YChiZtkcgUVpsaqm
P8h61vqR3V1DEBx5HmAjkJsZzrJnkQexfMiSFg+EnOiRHoMynTYq/5+I+F85sD2XfxWf2vqvv9p3
38v/byzW5sLcGxZr9V/Fn9H/eeFuK/7iVvjdbm3+P/9rt2bZ/yFfRPKEBgADWIv47B/TNQ2I/D8U
mdna8GEMXFY52/91XRP/QVnHbueoYVc6M2V/c10T/5nr75BYOff8G1bmf33m5l8TyuItN8elFRGg
4OytCyvfhUuIXnxxottkMNo4UeM7FXfBoSrT5rFVSffs9XhCp7Xq33VDq/aGQY2C6GY6d4WELKSn
2U7VmPQnTjnsrKwhK7cj/aChUdt0U5afK1enHWIUd5/j3MWutpgu9dB9qcb4u0qG7jNvon3UHdyS
NQ34+bfF+J/PvDFvu+XFQODHHAEIBFR+xg15828vKkXSixEE3GLc4r0HxNr6H2VfbaiEa8dfP1QX
ivs+jl5sNx7PZSXXlNy/wMn/fer4CfwCyLmEeHMccCdfdGPXT6iF6O+mqD989aqxeCmqIZGnHlph
4dXDwRgCTPFDtO9fZ/NxlA9e0F71yZAfElXQfke6I5I49EbTKU/hrG8octPPlYrhn4gt8ufESruz
shoBbKw7ycNgIVjQoil5cJ3GfqrrStIPSvIqbdouGZpNhYPdxjAznyC/1eBepd5a0/NF6Pzru5E9
WbjIzcn6XQuUuoq60ajq4R0VbOtjFrbVRPrqY3Qp7ab624gj0930Ga1Y0cHTf3RQgX2Ge/gcmZW/
MdTUNLzYefINXNfqV5CLRQo7/zrO0/+l7Dx35FTadn1ESOTwl86T6B6HZc8f5OVAjkU++n0x7ydt
Nz1qtCTLHluWCooKT7gD2xEEOPUYIsHrhREnUeykvaI+xygG/8jTED1zCxnvA91ZHTO33hh3Sa0F
XhyUw0MKQqhCHEoaXBN8XbGRbDst3KpP/P+m9sZzzaRIVgnmZ7MY26JtJiLhmEkt+uc6it8aOg0s
Bjwk72+LBRlsfvuZ90HqNTsbUHTmpPq7Ltv5RlAbZInPco73c133zXvy4ILy+JRUVfMAamv6DRZL
2oWTbEJNAqixz8om+5ylRRChiIytJ3Mxw0HxFOq2cFkSvK416aA1U/e50fKKxrNjxS+miCM4gWOz
A05iXzKytByZbefHaBRUpIZwlBFQVyL9kz7Y2ZuV1W+R0U0B0DPER1xfzBUWXGt7esnoX9M6VLfC
wiFqSszqFwsv2cq6CtL2/hx9sH7nwAaYE/xcBB+WhI166tUiDgeM7tqi+aYmoz53Z9Ev4mE1CXRc
JPa+2e11garaxppa65MZVhleVSSNzrb/DIq6jtNfK481L8zr4wTeLKuDRq5J13hJIxNCNElfOuNz
XnZiI6EK+ZyMZrYFVIl5cY9QIxrV/Wkquv4rqFbKG7FhHcc0yb6tPAmXz/JJuDZoXM92R3SUF4EQ
xjBBnJc4VUl0hbaNnxrBFvkoPhKgIlqtQjP3cVDgaKwU8vhGPR6LsUIwgcksz7NLTPaSC0zS3N5/
sutoGFUuljaqCsBqnJlttISANFrakI/73cVK8h+lyjTZRpgAfccVk+TgdH+0Obb++4MwGsx/Ki8c
IyRgy3hQGgwqAL0pX8SgVd/1IQ1hrtT5Sg6+iIDnl0J2FRfbWQ2D3v0yx5Mk1UjaKlAuoyw0Gjap
tBNVFj5OvmxvR3BcmHxrb6WFqJZwnOgtzvp8LQq/Dibfn2EORmDH4bRAKLMoZk0OcYfI2/ECdWE4
gFkv970ui52lsgpDy37pHOvZFmZ8tHwVa0+n83H3SV5g8BN4+o5VubIG8t7X/f+TGr+Sp7666ecj
6/ozIEPz3j7jc9CyWz5bLIxWTf304iDFRhqmc+hkWMuFoxK5U4w/kZlUxa4MG+M1EsAIA6U1dknq
224Xj83KErzOyOeZ4mlYDzZhG03L94rKX40vPciHIZO19KKghHxAiAxXVtSotvb2pQl085OR6cMG
0RR57RMtj4flwPPe+HtgNW81NZbTy9BntauVQt4Nska/PsurL4icwWfIS6yILUD9bQnpIdLyvU0T
bm293mxCKiysU3pCBKfqTf1jgKk95IMUXiz0YV2fqHhbDnlz9FutuORxXsDrAKeQS36Oe8V3CADf
RW7shxpOQi8m64zXqvZsTsO078O0Xvk+t9uJx1PmxUy+zAX43uT5a55aydEa34qjixa04XZAzOrS
a9PRGMzgUYl7Dvlabl9iMqdHs8P/SKEzufIM84q8WrE8AtIdGihxongi7+tPhdpqHAKSii6y7r9U
oyG/6sFY7Gh7+SfRKArWzX74YldWudLB+ujTzFjQuYEGGP59bv56d5V/DrLJZ2DY5nutZXkgTxVt
HMkK92YapCtr4b0WefOm8BG57xHBBHt9/aZjCr9Jr+P4Yjip2HR+3J8qEzupoMrMU9Rg8VoKXKSy
FheP3hyaTT3Z0aGXsehopUp6GOT+rYrjdj/WVb5DPRK3GSWoYNYX+rYv/fFNhJkJYLH5atalsg9M
LVgpWX84Z4SLtLrmjs9NxBRFylRHbXRR2zbaSQn02CiNv8X0Y1wl09fQU/OM3MwYTGnuMdjIMOGu
Z8weZL+VpjS+VKH12RdJdygzO9zLU/hvETtPoBrX+LALfjpHFoq3Mv4Yc1cNkup73eOvVWEk0ZSG
shNdYgOybeqr3+Ra+Kc+CqkoCtyvIqvZ10nx6tgvjlG8RH3UPBVNe6gpQexUV0jM/P2r9XbSKTCR
E8zeKfy0LF7kgdVBh+YMUQTit3phfVXV7jJBqNxOfrEGnV9QZ/43A/a7shzh3lwxuZ70qSuTph2b
6JJLk5Fu6j6mMSQZAaypepjqX3hDnamLodMZEeOkKu7qEd6xAqfQcDp0+JYgE2wcu2A0vti+kf5g
uo1xJS5dUD3enxJRMHo8SLxSfFsW/gm8syrqp/hCh1nzukGZvjRdH55CJ23xbwMog29dWqSQ2EB1
xeRVSE2AX6fzpJix9qk3uvZFcdL0px1U6KYBD8NOWZitvlVFrj3njVE9BaY0XvLUUL/d/6LvYgrX
C5sDj0YKVUMEk6geXs+xZfsFsX4eXNJ8nFy/sqtdClL3iC2quolaRdsSyqubDKPtbZAkB8DF2uMI
WPWb6SvOcexVnAiK5FhXWMGpbRxuZQUPoFIe6PVblqvaSf+gSn0F3a3ZCKFMm4jz1Bl8f6vXuCMX
naFvSH1/B3kvPRj1K3rEySffcMqtroNLrlLp05A06kuY1wNq5kDgemyv9lVupugvO9jvUE8DXEYG
sjI3N3ueNhO1cITJkVWRjTnQ/GsDUriWA2uYpPOI5IirZgKsHaiwFSGQG0+fGaBLQkNXCxwMEfIi
83UQDysUtNkvwqrGrW6U1knNsfpKuIu2davQEkzw/RSSMn2KqRXhERi1XlH2n0M/n54BsRYPqZNi
iqiXP1Qr+9ImNAy5Zz+b4/Dd77MQ/EW2k0WF7KLa+Adfpbijd3ySqgYG+J8njWNrzpUpfVsow1xP
GpwuEMFCkc6aSCR3qnEBcKYw/nl/lA/CBc4hXMboVc4iVMvD0ZdKqkyyiRBhxMbyO4ugNkCnDT8C
TxeNF4Op2vd+Xs5a+c9GbWQr98+iZTpv+7m/Q5PXJGBRiXCvX1RuEK0YRiM7V531OSoPlvEi+Rgk
/xtjLVk11k5YySP4KqfHaHYcnrTKOfRD+1yGfwIVn/rYWalULArh//dEwE4AQRBJoTV0/URTRSk8
kIfsPAWNdtR8qk/KGKk4Icx2j7RHHu0ikj93VZVx6Ais9Bpz2sh+V2xltE122oC6I1KD8S9JCP9h
zKTMDQKj3ZVKEBNwreqZzhvo+uyZLxOSF6R80LxYnpxAf/UK3GV27lTN2I09HczIATl6f63cJEl8
KEq570YYUMyXCkWpHMoNnYjsbL+r/bR9sEkVWMP+CDz//lC39yNNkTm8hkIEJmq5JsIuMvGtduIz
CLVgq44NSEg/y9wI2adNoslrX/yDV/v/4yEFsLggVT2O686MknOc2icghJwBWvMoEmemE+5KLXzO
7fIh1fDpzkwXUG/V5Yd+RgJ31UOwZiZwk2NB0pxBFXM5HdHjpVhbkDVNPYx1ei4Tmn+lQVVJj8ND
X3ThUYUcvdEjzDkI89HNlgZ/d3/uP1j+FnUligYzfYfTei6P/HVcGzXdpcoY4nOk69PBtOr6kz9W
1rOl9Q+hRAMKjpH23OtSO4vHtM5RG2H35FLwlCM+NtHizMeHMamVYyALx819dThK5Rg8O00cPTWK
//n+A9+mG2D+obQhbqeDpF0WjorS9DWNItpZTCOy+zAZNmYXG9tcN+VNkObTXliSV9gwxe8P/MHh
SekCrAfaQnPtYCnqgD5Uz/rwwzMFvHEPe+O1s/XpS9epv2Q7mP5pFJqlWi1rAMxn6llqZCuPcLtw
eYJ5pcygCdThF0cVwCOwXN0Unh0hXvOyVs+1UEu3z/N8ZZZvCsswm7lYCXJ4W1LMpcrNGMd9hXMF
Qw3FMbbKnlpxoj23UiEerUy8lLljvoRduy1pPbclkLXaSdFbUF9aLAJX3vuDbw4fdPY74eCDmjMX
Tf5ao2pvmVOrjdFZQ8nPxZNGvNhmYlxUe/oWId9cm3n2SUaK8+3+J789aQliKH3MgR6ciKW4DkCl
qrJUEZ8VH4tQCfXiDezGNYDc7fHH15zLC1TFUMtdEq4KgeJAouXhOa6H7uTEQb+hzlfuJlP/JJRx
BT38wRriZAfDLM8IYjhm13OpV2bSN3kRn6XK+ZzmdbLHfAc9OEfrVyqKt8kfabKNkDoCfgriAYtj
tlarfhBJGp+7XvlVIKCxU3y1/hrY6c90bORfIHXW5Cg/ejkG/R/KnX7VIowqqihT+1iKzkqsSU+m
Jr4GjikdU1P+fX9lfPDNZgNGkA/U1WcVyOtZDCHXToK72YMHAuMzbcyjGQ2/W7UvH0cZ6dn7w32Q
Lc3FadYGIQozulS5UsrUp9akKt4U5tYzkNJ6b4fR9EJ3iYKHgUY4anbHMLGmJ7pk9kNFr+gbqN1t
HVXWqQ599VgHxkQvo7aCn23TDIe2HP5o4ZC8xhUui9mURCv4yg++P0fVvMiIUWAVLT6GGla2b+qF
5tW1hftuV8YXqUDWwiLYzGtJbAenWLMM+XCi0GWjSU25kvLp4sOMflTC761Uz0jywygHD434nLR/
NEn9TUB1bEKUOUbf1XH1ljtoiDFGV1bxoPvAuTIXKYcv9iQhrdKYG6BPx7hvV86U21nhMKEiAreT
bQjw+nrlZD441Jjr86wW8rltnVfRy9pLpdpPulxnr31ehSvh1e0pNuepM8aD5IJi7iLkLksxSVXl
B2cKaTG8IMhWqGW1h/tLdIEnn+Poq2GWZYeciL8vTCs4m+C262abOOlDZzi4utrKNzOdvk1A47JA
eqr14V8g6WvtktUHWMysMaKwHXVOcGZ17KVeM13cTWSXpHDfluq+cwBQpc63zH/wzQC/JZhQ96fg
9lAgLGG1IwPN2QUz5frT9n6V6J1WcPrgnuL2MWON7R8l0IttJv65P9Z7sfE6C2DGUQKhkkfP5qaB
ljYaptuqHJy1Kn6VFYKwtDQCd8wztdugTLLXx7j+Q+aCQxDF6O+KXNmPjW7mR11wFCdKGEK40p0n
MQbyn7gpTZywUwnSU2lXv0vhU2OHqv2V+gIELajIB8lK0KzX9SF7lBxoz1s/RcDRovy8gwWCT/OQ
js8x3OS9iiLwi2qn5d7vMvNfxDjRNypH/xvYMv/J5iOtHDUffXt2lD0fxswK1dnrqfe1qnWSMorO
LYazSExNv20aww++Ku21Tm0fDKujAD9FVLYs+Ho0jpUvmKqsVIhv4xS6maTVpNjO3Lpb3K2NrFPw
rZXwbLAMN32c/HGmKjp0dZ88keVUW+SJfmVpI/+5vxg+GJcAAuwNpG3AiEt4iGoMU5CLLjgHpTmi
UKprl6K1g1eQ42eZIO40gIc85nFjPd4f+INqK208faYyzFRmeqjX815IGIRX9BTOskrrDpOJP42f
xdtMU9MS9GsUcTf2/oNTSl9lvFIuozqqB4XDyIubMNwZIgKHU+pebFuXlUfTGHqxQXiiWR6NGh3I
uUXQGEl5PdeIHC921B8ltZBN+Y9KG/6bSaWeBmryyWySJ+SvTLdXM0Qqk98CMvEzAO41bssHJ/Bc
caHUCbbfgW6xmKVaBLVpxI4XIWnywymmxEUMPFlZBbfBD31DrhZCSWrfyrIXVKQRRd/Jt72saL0O
yww805360He1ueZA9sElNkO2geQhgARwe577vwPyfNIiU+19L6PctkucLt4HoELdyjK7baUV3SYt
1TVt/w9qR2xwZg/MKpEylJXrUfNKjYAYho4nZwlwIvicxkYUeMQVevQ9GWvLzTozPKTtyPGLLL+/
7Sf/ok12iCJ3het4U1uweppSekCZGR5sact/RLumoPDRYQREjtoMOxEOwxKYPfUIJk1yZnswfrNj
oVbmBofLeNPUavsPB8iPXNHKp6EZ5Qeeyj7ZlVxv4jb8ubIDbisLKLKwO2ezcIqlyyDVSSRJaRCG
O7dTXv6DGXx6IoGMCcXqfjvS292aJGtH1fS/SPrYY70O8xtPkk0pIauWQbtQh9h4whYXTeMpjfZD
GRZujiDUY5qGazIFN7fnzB0lsyZqw30JybHrr6uAkNYKDpOzXA3tRh5qKv9N/MVBD20zTM5/XsIM
h/Y75zTBGIH1/Dh/LeGEVMHvfS0ghW5j4IJTth8ku9radZ7uzRCONpduunJe3hwE86AzyQwVpVnZ
fPGONUsY0g+D9lRiNtSmU7dusnHlGloQHQjFNNRwmcJZ9ceRraWHHXmrWchy6XiJiA+USShr5yBm
Y7dtTzgeb22sSLLg0Le/0+6xkE5DIntd90UtCvos5aM0JNvArX4OUX+AKL03yi++g5xy1PHnqnnL
B3PCnibq5fAC873kXNa5JU9VVkheQ+NgZ2XdqzXV8WHOgz6DV0uOGMBL27F2Xi28Kx+6LJkDFZ/e
lYzSIaV+2TpGWHuvZK+3pw0iEnwuvhb5Mn58i/SVjDzpB9j955Zu+j6o/egYkCSd6q52catKjnpJ
N5iUIXix5Tg+OAq7Su/D9tCAVwrcxrZb5CSZNASwfwd0Iy/ArqaVsPtm18Cv5ztTQaS9SMFmnt2/
lrEelHWjhIr6OtKa32f5v0FzETM3Ko36Nbms26IQORWBBhuU5pdOgWgxWIIQzBiQx5WSbXp1oXtW
NPRu9c6VD0rrITSF+jjHu3phx49mqKBVk8n/ai3UY4l+4/7+CXeb7aHiykWnkhcDY+eovX4ge2od
QhDVObcQvw5DKyYcrOSAIiXYodd26qPnunO+4x2kHnob8hIGnSqGuYbGN6yG7FAZ6Ir6RiU+o4Ld
/iwBxE+u7DdY92pt4LujY/8BHaysUYBvPhsPTglxFvagD3+TpupJOU0YG+pndM520xBZG0ktLjTo
uC5oAN2fpo8GAyJJLYsgZB7wepaAYwV6Whv6OUuS8ck0MC71c7qNDfZ3R6Tr1JXxbnY0L0fxRUe3
iF3KWrkeD5oJzdu+5eUwCXNL1Um3VievnXIfjsIqRCGFlQg+7nqULIPZbmMickZOcNh0ZQUAx9FW
VQbmJXQVRnICUAHkGkW0bdbcuh4GXHIMFWOwzpmidk+y1LRfiiTot63ojVdby3GB1zIyjNiaJFcI
fDobsI3WrpdAxuxapVUcF6hUdy4ITmYfgNH/YzWj9c0ehf+pb2tUNIJcnrW8CFg3aUj5hixO7nO3
G2p7p1pF8GIlWfIFYDUYn2gQonYHUvrjGAwIboBuBTQ3FijvE5Vkp7i2BzeQ+PsGyGT5wwm7YylT
xt04fq3WmylQw9KtzE6RNnGXqlsaJD4XIFjHpDTZIYrU7NAzUfa+ngIyL4NoCNzOSv0tRDAjWNnD
N4uTm0rlBJtBqtyIy9iYrGUK29KRz3qUR9C1oBY1pdB5KlSmNRoNK4tTu4mKALAjhYTx+FyHweTo
+oM2mZF0TTpMntLJD7b1Xem0t6a1n6IwBQ9cu0H8UNlvRTi+9mniKgCqqzg9agPaJc6GgulO1Zqj
2iPaZP0W7Z9U/01TmF6xSl84cssq3Td0lSNf2qbqBX1cN4nDx5JGUk7RLpO+2N3YbGjHXFosRAsl
38mptG36lf74TTIwvyX9P8xFYBqBkb5+y5bgvZf7cvIw5yDTV2vxNARV+iuaus/3T5cPR4KT8L/G
CK3d65H6QAs7O9QnD/HT8R+a3I+s7Pw0NU26uz/SbbbJS1FQJsmF5QHyfXGQgQhUfNOpJq8wBtCP
+k+RphfbBAhYdOjJITTn4nXyJ6r9Q2gIN43Tc8+lnIT9trQp4MtrzlG3WJv5ibgUiSNR/iMlun55
dL4j3GvDyQuFhdBzq+qnQu1C12p0P3CBy5W7Wh3MQ5YqNgaPGb0a80Fg9udpg5RvLYVqSWeW9oul
lbBs+7ReabjfnJIIWSgo6RJa84ycy9cPWMgkf1ZhKZ40OfHJsCsiwEScVz7MTQGCUYhr5y9DnwRZ
8OtRut5pYDuospeQ9+0VtYf7ODqpceqJRd0m9O3vbeGctcJRj2YK99CfZDByMEEOs590yJZvrWeI
jr/6cEZERVHIp0wU5H4lPVtZRu8IlKsjnWiTb8Xly3lOvL3YG0msl4oeSq1nmdyCnRNHB0vHsyRT
Jpj28iDSBwchjOcIL3cXhrB8KGoRnoe8Dr/6gVafUxiFOEvVJqcUWDplyJPArWsHtbq6HTdhKRwY
cm226Wiwu0VkBYeutSTL1VAUcbtCp2wmp5jp6gVKg9q0d/JM/ExUobNmUMY+VYYfoFM5NofcSXGu
UXp4N6MV7SkjqCfWeb8Lm7jeDqMaPdB8/J2NUXvoSq35FI29vZei8GKPisNCLJXorR9kB031otjT
0B92fme8cGs/CSjzh1bK1myqFiqM5B8I+MJIppk9J59EaNfLoUzqSE60ZvDMQuV6c4wmuKDU7PaB
P4Gwr+TtIEYkjGP/he675UW6Pj4CH4zO9VTZnlaSdbaZFR1wScMyXnOKx6YN4U6IYHgpwZc8jn5i
/daVTNtS8JfdSirFEc3lbmVh394VNBII/vkF8odyx/WLIEaQGGMY9l5t9AoqviQiLN/uUOeK/JvV
9bNqIiwGm7Fr9slQK2tIhXnfLFbqrNuH9MQsVEEOfz1+VtHjEHLWeWocW18VSYB7tgb7YeiJSAlA
xoMSR9WX1gjEm5DIUtqh3grF792gtaPt/V3+3lpfPA0MKCBX0PRn4O3isBsDTe3asrE86HLxCd0C
cK72ZFhP5jC+Ttg1dzwdUmRJ3GmU2mPxI2uL9qfSpuMrDQfxWeuwkMoIDp/jWnYuaL7gV6/l1osk
sswLdSfZQ8XCx6nETITedLxvJkyaUIsjtXHGjOtVhHTVM702TmrUmG8AwMNPeVkiyXb/ZW/Ckhmt
CQqd6Jxa2k3rt9ACSp613XqaUtb7OBOxB+YmPoAAVjZ1hfTm/fFueDpItdFjpgwJmhrczVKMpAdb
XypqbnuKL4m9Bav8jQQieI6cUnhtUsvbuFbaPau/O+jDhMxrqne/2tAqfoDCq3ecqOpGHWGn3X+w
mwuEAgINcPrSwI1uM5Wx02I9R97KKyuanF1SmKdS7dckeOZr6Gpp0TWZk216xaQpyBpcL3RNyWNZ
jSbHc9TmuSvQtmrU/gHSoPLv/df5eCAyRQqIICmWjdQ4C420C03Hw1kmfzYtnLrg3ItDKdQ12bXb
7JSXAsw3d9vfi+Tz1P6Vm6OXrI22mtqe1I3ZrzyPtQs5qPzdROnHc+IpfErH6JsmpdUWx7A5QMwc
ZApGw3WmTLxJkhSDzC3N45iNGVeLFCMZKHXHniS8czVKim4Gi/v3/Rm6ucvfmbi0tlWI+HQMF089
tqkdF11je3KOpcQgK9isRxp6YgOSBk+JPTrPkpGPX6YqCVdu5puyMkPPkO2ZwjQr4CxWQVcYIYle
4nhoHsY7uX+10Jzd9jaaHI0Zusnor1WfPnpZNC+paVB3vRXxr40g0hI0Jj12Z7LF7MDcdmUevPBZ
EZWBBhc+2fSWGtcMh7UK0zsAYrHoqUux6WnP0rxZppZDjelNUgjba6JR+YTNae9qYdtsp9ounpOu
VfaR8J39aNdN6Qa2PW0N9JY3uSaCfTRUhA1B1T31Rk2rrhrltymeaTKIylYoL7cZaSTK0G49QT1s
k0Z+mgykvIw47LZKyq0V+qNUb43QwE0JxuSxaULrnZEQ7FgEDR6oY4rBZD16UjNsAoo5YiNiqcFC
vazzHRKVOi4ljgMRP8mjYy1H0QPuFSUakNB0dds/+XlVnuKga55jJ0Hjt+p1zaXAEWEcOIwbs5W1
z/cX77vW/vWcQj6fkULEIPBRjEVVIK5DHDXaRPMKSTPcPuogDVaZeI6yCT8Uo0FKq2FqH4npv1RN
qmzixoy2pQHyhljxE3JYmAUoeQdhtAUn4Ge9eLZ8nEpxVlwDK9yeRTwrGAWwjxTWFH3xrEpntpKI
UrpfqVB++Ha+07Cu+RZM0ev9Wbm9zGhCoNInz+0hflxc3AOanOB+Gs1TpjPBKiDV3rKOjVp+Hk1l
JWS6vS8YYAaOcmcCVlsesFaBmomWGpoHWq57UURjbHBMk7b/+Y24nPlIlNKB4CyBPuagouamS5pX
jSrxV9fKO5y4/g111FwtH+TB/eE+eCmw7LT2OcpB4CyttSslaytbp085ST19Tqv1aan5fbvynW4h
hhRpeS+E4WwuJxSir2+Msaj71iQ/8OQgeDNavAvd0Yf4J+QmdmWzfIzGAU3qIa13scj0ixomn+6/
6XucsdhAtESAiRDBg2uSF4syHZqpV6pJ85opSXZalvbHKY/sc2P4F+AU43cYeVwJRl2kX5XSRHyZ
qv3gQLFu41F7rtXwn8gY+2cYDO1jNfbDXmpktJPspNg7pS/OgVIEbjjp3clPewp3nXgcU91tghpC
tFDLjd1lj3ECNScFsF3sLHA0bg1VeFsHUfgQ50qxFnvNNbzFO2PNTtOEe5pseZkkI/iEv7XT6l6U
taY7WdbwlBaEWFqSql5g2dU/teScqUhx4tEpANagWN33+xN/k2oQDcDfI9QiiYacuph3IwwoSuNW
7NmQk06tYbTUpTP9scjsdpvlzY/GaPI9aGXPrEbtcH/wD04izcDpl+seGAE98+t1VyhoL/VWqXlp
aDypXaOmLoKDz61eA0m+P9QHW4nMGwk5hCQg8C+L0YoVjaMUF7ZX9GP0b+Dkb1UXyiur+KONxGck
juSCpTBhzSfiX6GXZJayJGmMoo0mBJu0xxTC4fajIzq3kET8ZCFWi5ddbuGt7v+uEng791/0NrTA
iB5QCptZJdQ0FrlbEkua3WqZ4yHf/aTq44s6ZtnFnPVYx6rInpyYKzEru5UY6oP5hcQw13uIp2cl
lus3nxqBplRGgFtkibIvnUDZBaW0Fq9/OAq+0Jz1LFYwwtejZErWocvvO54E8fScRvKTpgzp5f4M
fpATQQ9jf888+LlfsphCow0c0Q6m7ZWpdqZLGLgKBJ4HLSzLJ4wAqlet0Mdn3eq+otksX5DnNva+
sMQ+1fP+lFhB89AazcoFd7tRVUqqMIHRnEC7fwnXrZSRnhG4LK/TxzepE81jXEEf9J2iw5FJbpKN
Zvaww2OOoAfJ1+2Vu+h2XXG7OgyPUxLfd8kmrG05UBKFrEL3m/Ghz/tiK5oqwvHzUoltLeX5lqLl
GrRp/qDXRyQcAQKrud+CGsHyZkrDSLbHSrE8ayq+pUkH3AzhiKKPX2nd/tCk7j86i1BEokpPLkzj
Fcmv2V/keoklXaIEuP9MHrFZexhrIzqUKCTO8M36WTGDvWXXCgYYaLDDVch2dmso2x4cw4bGfbtW
ifng/aGnkCdwbkE5W2ZFslT2JKgcz22ZGzs55pJy7Qi98oTOyqPAKsNrclv5JTuBhHxBuxkRQ3aQ
ghs3EMi1r7qMlo3qT9mu0uXwXGqIRoNPhmp5f8/cbkyMEeD30n3DXgIN4+tZi9EqlSuVmFLRI/Ns
Ovlz2rbhyha4RbggO80Sn/neiDdyZV2PAui4jRW6ZV6AyWqKaLwIN3HUDPtsbB5D/LS3RjONuxwJ
v72jtZ/EhBsbznrOn/tve9ukd8hSNRm4Hb0jwsFFxog7SUsYKylePyrJKYin4lTqBgkQJaS4cx2p
1N98VDe3Zt4mh1RY4znSqlMLffC7CEr72SmRmyTnq0lrxrzKToGaZQ9Ou5ZV354ahBYyHLPZVYRS
3uLANGn4CilWTG9Spel3IBAqKjplm/u6O2rWMRziL6kiprcCjamVJfFePLneu4xN/ZAtNTecl8ga
qZ20uHcG03Oc2KUm8tRUWukmDtJV0sM0/ayzX1U3/Cxi2wWgdsrN9sGmIOHmE3EedBbHPg3xs9UI
t7MfYxNRgSZ0hdH9lhzjdP+D3gYirF3EFoDQInZF3eR6YYVhATYwCPWX0Nb/5F1UvmQoLG4dvQtX
RrrNiebsAQb8HO7Au1xsFDmIhZSVvfZSKqO+r7RM2/epVewEgIsddQp7JRy4bV4xFhJSYG+IMmeH
netXM+SGhkiTai91j1gHEnn6QUojOL1Rav5Ucwf7kioP3X6O943E5jc/3FES0T+nZii9oSRq7euu
ijZFbK4FDTfqXuyiWVqPkv0M4paXyFWJ070Ytcb0Av8FUEBZl7tiDH+G+jcpU7YRAkfolT92ef5U
GOmwQfgG64h/G2O6mIF4FNLRtNEW+iwhsylhduvIL7X6HNkXswNxG6Yk4tq2duiNI7c0gMIdxLEp
Dp1krS32DyI/3oQo2tIQdUasYT4g/4r8SO6n3OQXBbbwa1gbyVaa6tpt4ra8BL6dbDGm9b+1piJw
ToSAKlb1+W+vCjIJ9KhoGLzniouVhdqW6gSxqXpmHylPZSpdMs3Ztb3+rCAPe8K478v9TfOeGyw3
OKsK4DP9FvQFFtFuoDRmHQ4B2bCBvLBR73DN3oYopydC7JL21Qbtr0tA0uVoP435pg2BRprFKauK
r4FsbqrpdbDLjWw8hP5ToWOBIZXeOOyaBCOVRj2m2gYu+UbJm9f7T/7BRcJcwZviGEHynQT7+mtV
cmHlYaKpHmn18BJmRfKK+nXsWaVQNtxlXPBWF+wMdMkPQujGzo/UaCsmgOj3n+TdUHQxhxR42AZs
UHLf5ZU24Fxmd2Gmo9s2gTvQH2Nb2pSZek6ifuckr0p8ydp4a0vhsRqbE5sIpMCIr3i1o2Z0dsK9
Gkrnrvw6SA8gJ436aywdagxfOvtnJL8Y6NeVZy0pPptBhVN5jmCv+jXKT6Ys8V8Cz4rFLpZf2prq
XE5jJQgBQjTJT181DpU6XeDUf0rzigJeQx9kkqyvees8z8oBpC5rHP5ZyHER7uHxSNEfTRcqLJCN
r7/L7ExjKGUnezXaTLrEsY8xipn8Iw39piX0iazzGH+m4CdoNuayq0VepzyFwx98bAdN2QSdRzVt
6PEdDGDNw6QucDdube0NLTzTtfL0gp6DN+X7pvlSICskG8f7H/SD5AFxCZgRpJgcbUidXr8CujGo
t9Xt5OmhMT2FkorkAdniOSv9bB9NanqIRdE/t4UfH2Sp9gGjJxlm0L1ot5Ihp49Wl7anMOhWdedv
YzQADESSnLQI15lLQ66++3+cncdy3lh6hm9lqvewkYPLMwvgzwwgRSpuUJRajZwzrt4POGNbP8Ai
LC96ujRs8QAHJ3zhDbGCYdA4uUMTXqIaR+JQ77WTZGJKNymGQHE3bb4RiI4HgrjuR4M7zUGbItG2
rPw599LhCxrCG4fIWwcnTV+4taAYaFwsHXf7QfbUKIHSRiwkXWpVxtQtDc4RXfrHLg3Co65Xwl6p
ZDBqVJovRqBsyRmub39KH4j6zUxkpkZf3P6dYEVaroDv8JX4JCETAEYAxtbNFARbgcaa9zyXWSjq
kdOYkAOWjBHNQ7ava7zRrc2xu6C2dTupZXLRoK3d+TFKdGUPTabKxOCrD5i2AQWUsmC7YLrhFk53
WZRwKxZK2N5ZnSy9WIJvnJAU1x/FcTLulNATN5ib67Y6pQSWNNgljnmEexfT00pxaJalNbitmF6g
VQxu2ND4tgNRph4YanbCCW3rg6E+1uIY3IghjXNMwodL08X+BSFCVKLNYLyvq3RwpTQy73vNQD/L
aG6rGP1hMqij79foF2Rl/NA2aMPrCLNsHLVvRV4Y9yDaBD4AJMbitsIAUgXE1ir3uKDuEEnwdsB4
3G5SWscq1I3B1nuNqIs8mT4WkCfcNq5PAaB7ZqCVpXI/CK3klIIy+5xXP98/a9brFtYP7WLOFLIe
LrTrQeJojAqgqInrqUHmlmb9YQwt7W6Ki9/O/eeBaJHO5pBcmos6Hcx3r1PlOnENX8hOONT/WSXW
JerDyMHp/jYj9rerOP1tGSfg6rNPxmyoSWCzPLC63IutSExzNzQs/5MyaV/lMXhWixgwi2W2pzjI
vcP7U7r+bvOQ8AAUWDPkA4sLyIOVbaRTk7uCb+q3yP7It422BY5aR2ozApD8lWwDvqghX383sVe6
FJUPYh2gH/uoGU1qrnm0N/RUtgdZHrBK6OKNbbzOBHWqrCjkQFcjGVwCHg0z871wMgo3G7X+yBUs
fKgLtb2vIvPFqtRb2uMSNWhlvM09Shwb+2HNDeBb/jr8/Hi/xMehEQlTFNeFO4kVNnOPXnIngMrq
O2uv9O2OouKzl3YnFbh73n7PzY5iGtpBVfZURg2Nso8lsXvcHKfyFutdm7L6N7OoHizc85xW+hBY
W3KNb60E8i3U3GjaQ6Caf/7LA1tilhXmGJYUjJFqbjxL3ptWHm/My1tLgY4L+Q9XIIfrYmeJIhRp
LRALZHBi/5yEAZMTZ59GE7/7MWqrB2NSt0iLb4yJdBHscY5zk5dbfAq5HPV6wvfUndv7OuhXVas/
aEK6CxGAj0rPqRBRbrvviEvcR8VTapkf8k5wuLwvcp8+qEpwzPqtPbE+ncElzGgjliZAvmVld5jy
sS1iKXOjvP/c6EZORUTUz5OaoqpRFptp8XoSQOBxOhMO0YPhYLv+vIVc4U8npK2bdGr2OU4S/1CV
5vQpHGUgV3IINz1Ro/4+rmXv3KjWh4wN/TELS6IhA53BygNjZlu6r3xImyw8R4UxvaSWFjy/fyC9
karMAHoOXuIjxJOWfll5qAEEqwq0xAleTrUhe7dNr+i1o+rxl8FqHrysPlQ5JT5bEvTsYzlh/pyT
b2zcAesPRGI7e7nMqHeVWuT1hEUmtkNJDXpRrBAnVYReOLS1VR7zQqNbKOVbSm3rejPjEXTMRyU9
6mVjCsRhGeVQstyw82P0vMpirzVmdJdW6qExB+k279EVaMMh2m3M+BzPXKdkYFBoiILBmzso6mJP
ysak4ORttG4cito+zGr52I2acPFqGB4pRrmPgT9AGSoaJNKg9H4N+SkYCcx6J6+od31qbcnlvLFa
yQ8BQgGKYhG85k2/HEaxUg1iStPGTRtZPxHJehdNK7MdXbr8K2Bba98lw9f352F9AHJXgImZC88a
klmLRKYZ/b7E3bCjEE5Kakqx4UwSmmfvj7KOYUAqvZJEkDul/7gIlKJSE6IqqUoXsYwa/GBaH02p
EB+nwAo3+q1vvdDMH4KdC0CAb3y9gosmKUfT9Ap3CIkbPDAt1ISqaeOefW1JXC+fmfoLvILDlXlb
KljBByWdyUTvPqrpQutjkp0JoG4xq9cduQ7LfZFr34tRHW46dOR+Wg2UdsUgw06qGOYGXYQ9Tkk1
BmzTy0BkdOhlL7Sh0CtoCSTIQRd6uh+FTv3xu1+CdUVaAmEY7Cc1w+vpqfTGGAFQePdd0FKnieHt
5XpWH/uK8u37Q72R9BGEzAGlyLfnyF98ijpFzRc4TOlC9XhpyPI+hFXn7fvY97EBNC074eQ+KaJA
896cZi3Gpt5YePMQv34mvLPm0EunaofDsrR8XYxmjCrTmuaeeqdw6M3Q34fWaH7qzCQ84fwSnjqt
rt0uUG7zLvG3xMdWLQRMgGdPC2rjCOLMNJ/r6Q7H0AgLszfuWySfb3pTLs9h6R8Gb5Z6E6N9FrGr
A0WdyM3jr2Gre2ehg/7XkG98KIROduKkDA5jIH8ZvKw/5eGm4/Xy1EHMFDQcbbe5msGlPG+oX04d
y/fhjIxq+NBZ5Z9B32vUXMzqLGpx7ioVgFklzNovG0tjDn6vvguDUkglRiXg5F+LQf0M0XM45dFD
qqj+U+9b8Iu0CAWZhJanOcC9Rk41OAmK3Dh4EWe3aJWnWAFj2WgHWrGVECyvvXkOqORQM5mjE7Kt
6zlogRIAyTPDh16wvkdy8yVVtGNisiOzMu821uT8bqt3/2WwxRYkZw4p1xvhg9qG5o0XNx5IAbRy
35/i9StBXJxbuQS3BOWrm1XqfEyGuvBBbqz02Uw8chC+slMNA/bIZJQbu315xFPmkAAuEsaw01Dm
WRzxMvWc0Mt4q97Xvk+aGp+1uCkcvEW3rsk3R5r7N6So3FzLEx6/TPK3dggfcOkwNTtDu8tOhk6Z
bJLHLRvL1UH/+l5EvaB65ytFXLxXH8Pk5IiHPSA1TqFEB8Wcu1chEoL9MEzO5LUfihjUEeVwmDjG
XvPHk5hOhyKN78ZphF9BUTwhgSGwsZFVOfiKf4uazCX0442gfxlNzc86E87VGZDHfb54VmT0DC/S
rfAhKEYZAkhmfpgaOdsXHToUuRj2u3zUvL1aDFt551vfhEaXhpQj2Sx9wOsNhE9hVWU9I4eYMdu4
iSo3YeJ5ti+q2W+SjuaXpDM8vydIFK7466EEbIm1KkSGKwiN1OmxRnAEq990X1tt0vlIAJLHMiNK
XLY1vSAWmqjzo4cCXiPNgpgwDCbh4fc3KVcD6RlLCwGTeRP/cvbqiBxCUezDB8/y7hPf69yKmuyl
FPrhPkRH7fz/GW7m6aJ0gYPK4kIGuIO7SMEeheaBEKn+FyFmubcE87ucyMP+/cHW9wozSH2cPhmG
3URi1++G3KpcRJhjPqgDhpVDFPwsxRKprjbqj0lqPkRy/ZuxDUETUgtM5GuFGdTr9YjdhGtdq/a0
wVUdXHEyVAekP1u7U8p+43RdVTrmsSDuUOzggJ1h1tdjxZ0GoSqTNSAbykGuvcNAFXQ34JC6M/rm
IvT4iJqB+V3Ln2RfPg3hXaI+5MPHIH2oKyCH6kUCwywHlEOT6RAKg+xURvZRmnnhUt8czERBSSrf
eOxVnsljU9+jVjnL9AHwme+mXxZcX4T6YJFeujGONHaUKv0OnXJi1yAyd3GpFZ8jFANtvWn0e0ns
uksnofISGdaW7fn6wOBBaIThhM0MEoleP4hWNZUexYhzY2su3cyt+dMghHBaAW9vvPT8Ttf3rTE7
CABT4HAiDVlU+5Dx10orFQY3C3wUm1ANPAxilX1+f7mv79vrURYvlPtFoVeeP1LGNMGmKzIGDqZ0
jBWaWp5fHN8f7bVjuHyp2e8MarqBWMJr7P3Lh5QEhHfMqh5dP5MOQu09F6bsOXENqTDAE+BS9l+F
yL9tpdssetD7S1R+CKNPY+Rq3q08/PBNV4se5Diz09Fpy84p9Adgcm5SvNTx97q6pP2ffuM7k4gA
z0GW/zSn71OLlD0eA9aekovdel975MVH62KZ6Lk0iH9/aYoHf8DI73tvKZgUVDCuT5GA96z0pGiP
wvQsinsyW6F/bCz0wqKjVv5ldede+oRsfkc5EvMN2wj+Eiwn11I8R076rDP0PfMxgY/tLPpBPz0O
oLDUL0b4M8v+SmHIm55KmHEZ64skfy6se7MFASXvMqSEBfDbRnLG9sR+f/5XuQ3BMqixWcWYujzl
g8X+RwwhHAJyKdCDLS3K1pI+IcOv/Wiswb8p5cBHHj6VztAl1NscWJ+N7i7e1O8/xWuYvFgFpBUz
WpDIHYXvxYWfxoMJmcvr3aYqMB8QL1FxGrXmBQsJCkVB8pMmYLKbEu2HZEaOKL1EI5W+zG4B4pR4
1imXLpxuk/qLOfw5ST8t6ZSY8DmE+1Z9EUBW5FNxF+c3Q3OIcuOzmsuPWvpiDHSPUcZwKNtt3Ifr
AAaIMLkpzQ6u3BXVVxODwOj1RHHlEP61EjwLVE6dEJLOQc207AbNfluxSm1j2FU7V3lt04EHnV3Y
ADksQnKpzJA404bRbVU+UmTU5XGYEL9MNK85qhGIPLSHO+lLqHjHJs2Sp7hVtLswT4qHOO/Uu6Zt
PUcHGvvbFzZlGXz5zBmnCsRncXTlcawFSeSLbo0gbY549UHtMtOhZmaXMxDt/eW0Pihnl+RZThW6
/YwAvT6T8S32xTHMGQ3J28NYtBkE2GELDLFqjjLZ3NIc/bOEJoLHi61jQM+VpUKG1p4KZ48TuTkD
ZbaT5KlLU9ZgF9BK0/AeEnwn8kFnTtJ3zLh/6Hmh2FlVP6E1eqzixOkGOPfKZGzZRq+P8plZx61O
3YLEaZkNhhE/bkbkDYpC65H4UoRnzRJCx8PL6IkWi/LX+/O+vgv5hUw9UqYgkYF1X887whulTmlc
dGUBZnZjBfWh8/Nhr+hbsfMb+wuWPheVRiNxprdcjzSl6hQIPrAFA7mznR8Ca4T229peMN36wZGi
mvej19qP77/fugrCFyfmAEUE2BoA2Dzhv1xWSpqDLQqSye1hh39KASne0PrKEdyXRmx/Bd0NsrLH
9IYcXxWEH3kjoF0VjoXTKD5QCvK8Ywcj9azDgLfFpOqwi+rjb+8/5jpgxbd2JipQC5lx/YvNFuLu
EY21jnaH4uUQu2rpMStr/b5Qp9DpQy3aK1271f1849tTBAGBDO6abGaJFMiQcqu8XuKLkDFPg2RS
7cYPAihAt7HKVhhB9h1McxCQUG9In5ZCjqMwAtMyLTArcqTvpE7UH5Jq+pgU8QTi0mrUn2ONRpdV
JI90AGwdX8qvhaUNRxVdxa/VED8rflcdukZRfjtCg5eik8vxeFQrlhQyOUmroB6KyqW14aONhBt8
MRTpxvH21jKcO32vd8v8nRfLMCkLgDNaWblhPYEqSoLxxkTAz5agDt41iqAeoqHci3ITHghE9F1o
9EiBZ5WLVoSyB5SVHfJW/ArtbHKS2YEF3+Bh6yHXh/CsgEUbAI4FO3SJBTcaGWlurSrcABrYR1Xr
i/vJjDD+Dq0vWhXEd5FuvEhW2uDP3an3tRG2ADzr7hFx6s9RWNGjKMVk62pYqXMps3IeJQWamHwg
yoXXW9hsWqDhepu7TfslRIfsIntVdVETrf+SZSB5Mt+Cm+mN2u2ER9BDgynMXkyL4Esr9pc+3XKe
fGuWWC5w88D3oRO5eJy2wfymremoJn5QPId1Hhy6LJ72758Ib41C7krdByoG3GH5+qVbMNxNCcze
Ncw0uG2nENVffTR3748yL7vrIA5k2MzNolE7y7wszp0kAeUglnkJEZ98CDJluS9NbdrpQgDIfoh+
s0Eyf0nGohZN4IhL9+Kles0spqGQcxd3seZGbEUCwN7Y6COujzXOGZq8xC2zFctyq8mN6JN56wUi
Hb4Psbx+zAcp+WGhwPj+5L21MCk7zS0s9ssse3b9jWRpCoxEsGqXiwwRj1byTrIRHfWoHo85mhB/
FpV8Cptm/NYNY+gAc22dVlZilKKV5wib+o0NvMLLMr/zGQtJmHmGx7AIb4oGDEaEgatbB/2pVTXb
jApkujD19WZX8Vh08rRXngJ2zC63xL3Y9NZuEtv2M76LM/NTtXKa9XlvWwG6NRbqu7f8XdOO06bD
Ah1BXO5GrftmplFrIy2JwXtjiec6x6lQTJpqsgMlBD6XpMr39yd7Dg+uVirdHMKTGc5Nz5SPez3X
RTtMqH2OoivWwFfUYAqRAsytSyuhE5KmZnjuQGM+51IRnkNRmJz3h19/a85F5NJolONur66KcmYS
VNYUJZKbDGn87JnWqYim4eQlygGkJWj3rvaOyH19y4oodrS803cGdg7yhF3eOPXZRhNwtch5nJmx
RJsdK4KVi40v6Q3NpVRyad4nl0T2g9sR+t9LmXpb+ebqJJqHot8I6Y71hfzN9cx7bdCMmpVLVBfy
6UHQjNoZZHrk70/wKjxkFBOXVmoyMCVgklyPArUgCZC3F92ZHOwkcpOelFzq0RsbB5etVT2Vmtbt
SwTXN3bNiiPAlUdRlwx2ruEx9OIFAYuXnWk1tYt1MrZyaVx/EXAJ2Q1pL9+UjTSejED7nIkAEaPc
BzuJ1Z87toH5NBpYytJM7rAO8b2nBLHxU9Hhq5tX5Tcw6w9k6aItxVZzGa0hdYWg5h6nLPOXmsx8
EwQS5VOBbNZBGXBl7QvhUICQ2CWZJnylbSIfRixbN5byKtbkdanCQlblH5oli0A8yUOrw12azmNZ
IYtK/WpnTPh9RqOEUYBitehaGfFW0Wg+2q/3L6POLRqghLgCrdw0jcmM006tXVT+jqA6jPqTRgVQ
KDog0vuW2LpUY0fOj2n1jC6O3feXBjKGkH3xI7Dh6aNf17v5mC1UlVrno9cjGCEXs/7ZSYjwsrJe
il4+xE20S/L7JhBwQDgg3xy0dD+k9FR4ClaWCO2EjWOq8d6Xmf4A3cM7OOd+rDlCk++Crj9ERnSA
iXcykn4PD3eHGl4KPCGokPzMgtOgZvs6SnZzoJggipjw1zyMaodTo/oAPoGrgC8294pWHTIT42n+
7fcidsvmQU3CnSecQW8fE0NyYv+7yNMM6rGV5WPtjceUGgkCUlUXRFyMUOPf32Pr9JcCB/0xg7xy
rhsvW9KZXov0qirR9drJLoSps2NMBtFus24FZfTdkdk6DqCZdrKeVHBf6gkByri8jLrxl6CU+TnR
MmPn0aJwMIb29wKMg11dmcod6duWqPBK8wI0ObJflLpYMxz9S6MNKzY9SUhkSkxak5+yIixvUWmV
KBr2wo06+dJ9ICahHQDplnpT3YtV4+3rRJFu8Jj+CsTBzQxa5LOYTOlMcdQfPMXKHpR02rp512ck
GANa/JR56TrQh7w+vfRJbZR6BCtVUC3YjengH0bZKB/f/35vjTKTFmjWEHjSur4exSpErYMY2EL1
M7ESyxHC1UUU2t4f5Y2rjmgGxBrSSHNJbBkUVm0WeKJStw/YIBkXOmFfZbwQ7CqVfw4ifD5FTfF9
7I7U5Zy4qhGwMaLJslM/Dm+YX2kjRl03DkhOQQjQUiZ9gpu9iGrytNIqX4iLh8rKFEfJ4941M1S7
s9DXDmEZvOBR3O17AH5OlhN6YWBvOGHcPL0/L+vZn2EczAci19DPl9Oihf4Q4fuSPUyW8WKpEY5q
vphvXIOrQVSg8LhfIONEj3nVJMms2sfsIxLcCdHNW/iIVP/qId84jVfB1DwKsoYsfghKJADXCykK
WaaKNAquoObTvkm6Yt/qeXeyCnAQphlEhzbs9bMwmsYRfKCwEaG/aiFcXQZ4lgEMneXJKc9Q97we
X5GnTIm0XrvX+hAxduxZbWnArabMA39HiqfC0KJOaFshFXxzRD0tTP8crU6xwzh5UGqkymo5Hh0E
cT5HXQeQyBc67BUrQ34YrMg4mbSdb+K66+0Rw/f9+wthdYGS/cHpQtgLz5lZB/j66fMhTZum0WI3
TktpR/Upg08VUTDqm2MlhWc9bMWtPbm6PhGc4a6etWT5ZHy56zErdaiYRlo8KS5KToOdyUMfIR1i
DLn6wwiV8Dzk1KaladLu8MPA59LTi3M9heZxRN7ReX8GVtEntUk2waxZitoYtZ3rp7HQ2PeKcCrg
Wpi4rWih8rlEUPgvYRTUjd2/3hA0zqDMw4TmLlllqMGgqV4sAFcohSw+UHYAroSM4sYoq+iTWQOl
Cwtl/qq0Va5fqIXfMFK7iFzPaLNDFOCDGiNfdkDm3P9Upn34Oc694FDR9toYeX26IQiGcSiuW/Ac
5yzyeuh46D211ZvCbftG2w2B2N7hwBDhPxgdcnWIDz68TrtKgvxs4HHQIdboRJnafX//k66PhFnc
iAsXAA1F+CVazDN6lV5NnbqaBk4ESZHm2GiGI0Vj/1hE42gjj16ccrVHYtmr5Y1ZWG8pkiok8gFP
vop8LGLSXsYlYhL71IVaE9gZhKmj2mrdjh34Iepic59J0Zan2romB/iB88cUyWqosSwr0sihToh8
mfI9F5e6J0At9kR6RbprYtX/6gtiegrECYJ/juSpTdknsPOhRY7d1+O7rIhlJ2+mguajIn7TipZN
HxexcqMkovW7+21mViOJAbuahiuw8us1Ek1ZZxbDIN6rgvyRLnlHxUlFu8frNq6f1XcAn0ESBLyF
Mi2c7nk3/lItF1LwEkXOQJPgGmn61cB2MsuRnqiq+JOXelu95Pn3XV0E83h0HuYC1Gvt8Xq8qVKz
ila/eA/1tLEDYwgd3U+SjbdaHVfzKEhGk+tQfqb6ej1KFiceYnG9eC8IKTrYeMOdZU5smzL7tFHh
WgdPjKVCZXnlsnGQLI7GYgilNJ1q8T7Q5SdlBtZi7hI7Koion2o7dMeuFu+8Qn4K9dqWwdmXdlz5
1tFP6ZZmg/nn+9v6VaV6OcMqOAdCCpoLhI7X7660ZhUOVinem34x7jI98PZIgUQXKVdaOxE96xiJ
QXyaPDH6q9BxxrThJAffLHlSUG5vUmuPoVZ9rHyjsbEezw4erYqjbiblCaXJPwc9CU7AJ4WjGGs/
vTgudmUljxxTgnKj9XF6H0558FLq3vilQrv9lOSydtOGqu6WWSM5nOfYr6pdectFZj1LWbvprjOf
3dczQBMTcA7xBgw2/OOvZ8Aw8ihq5QJ2odTqO72HOt530mMcyY6V9xqsZP7vuq/Q7VNM3ykrodwI
GNa9csoKeDURdYEMmsut14/g6UYk+xlcEDkTLoom3LaKX+/LyhhuUrT6LnWQvPRTF91kIhqCGEwW
8A4iBa+NOA1vk4QJVfxJOuJM2/2lN4m68+oKg+YE+n1U+KeKIOcYcWXvS6KffS8N4m1tpsWlDJXG
EQWk951phFE5jYp+l3mhapt5KtxKilTit5hx1htoNoXZw/ur740jFmEQ6uSzng+i7cvzpByEImrL
GIbNqAgHFSV6T1dqhDZCqeS4DJv2NhWsalfF0ynpp6emTHaJgvWt2NXaOY3owRIENt4T/U9rR1HD
bc1e2Thd14ceDwkHhLSKGIOL4PrrmD44qsqsBbDianmpxwDJxATmUmSCUQmraLDrThE3brz1yUel
lqYTJS+Li2+pvBdhRVTMfAy39P3pCc2w6k4Moq0W37y2r9b+TD5SwGTOeiAIoC3uVfSbS14CAQWR
9S+Par/Phz7eN31UAijd9CBYn34UFWgeEUZR3wfSML/1L/eHqXPSaskouVFcoO9d1Do1kXaov+S9
KuxLr8KZQAnvx1qSz5ESaE6coxsvC0O9k6NkeAL2thXarb7u/EiIeRFbcLDRULl+pKxGA8QYUdJB
fu4L/6ROkhbpjzQHpuKrYvhx9LaE2Fff9nVIEO2I95DnvOrn/jILGEQP+ph7kjuGmu80yJ7uoiHv
f7cEjAoSPctZ5JUmEUXx6xcTRWSrYxqirlpJ/sGcEvNLi3T7KRVy5en9fbwKDonMGIZOFBMIU2yx
Q6Kij5AdRkZPrOL2PoxvWqvCCNCyhMRBXEgRHVrsexm19wsk4Y3B1wgZTL5exSOpBtFuWWIiphg/
s1BvUrdH/u6I9KJ3ijWjoiAhSRA3sbcS930pPotmUOy7OpFwKci7fUpR3C56zXN8Xx83jvR12D4/
FLBj5mWmFC4562bcCVzsQeqGilqfKWqLuzzPrWPsV5od0zQ6d6L8IdAGJxYjVJvC+OTJyVZZdY0F
4zGojszyNqQRJBLXi0ABUonBT5+4WSndjWLo36G1qeyJsgEySWW+S+B07KxWjHdDhrl3EmcbwdV6
fxFVkDqQPFBNWNlkpJMfc7V0cMRb9UlVBf/cRKhmCUHR7NDy2idKubWl33hrcFoApOHoiJjkqHPA
98sGS5DrbOo0T9yxyCpkWAvrWxUIuNE1MaXL3hSBd1A5iKiYsUjrcl8PFkWC9zfFepdfP8Qirkip
EcVV1SauEIfCodSFaJ/kkf/xt0eB3E+PhwYtJPwlPCxtLEmI0yhw5T4AYydKwq7PIDG9P8orG/X6
oqAMQ8sQ2jYigNRcr2c0HEW1bMYscH2r33GZ22n8KVHCHVylw6B9seSHSLs0yie1zxwjUm1AtLaV
tLtRwGq4vTe8ET3mEJ9C0W7CF3mK75Xsoqk/W1/FMP5JDj56A64SMdDLtnfMGqhJmZyIzA9m1n+E
CHVr+t2novqW45G2r4rvqB3//veCAMgdCIiAi2DJSob00/ptKPsunio3ZirIeEXUmxHPnK4vJ9IE
RIiU4EwSWMbbaMwORChl4MYI158KbTQcD4beabTyQyAY/h6LjsrpzchyDLB0pyyRJRuAQ73xRd9Y
nTPrC3wz2FmSucXtUCPqYbXoi7h9Fyk0NzAbFOcK6fvrZr354ZaxbuYTALna5SlYtFbnh0bmu9lU
PffiZD2VtdE8CxxUuKCEBikOC/jDbw9KOA0chLge8NYyoA9qQFSBibTQJNbJecIo4gZgOf4r3nBI
YqHbEYluOZ2uX5SUmIkkVcVOG3L79f6o1SGgK9xkqKqAD9T0SPskmlOzM7NB2rGM/JuwTJPj+y/6
asNxvZgYFXASQBPwOKhUXI9qpfTRyrHK3MZyp9xzpAB/Qy1BcSy1cxgGU39o4WhnzwMYXLF/TgSy
OXXv9efCOxXUqvT4vmnPCLfYhvnYhd/U0nL0cTzF40lScKeB/gU3K80PSh/YkfIkpXdKcG9YlIF9
rX7UJ+kwimDW6wSNx9oOuVatMD14TXqskcrspGbXIJdp1PFLCvB5PyZgZs0KwGLQ4BbUV/3p/SmZ
M6VfZ4SSBBU63GaNGXkDQPJ6RoyJvS32Yf8h43I4lSK+aCVmkCchFxV6c2goNEZn7NNW3ToiX6O2
q6HRup11o2aRGlRSl0gx00qDiUsp+YBQpmw3CNA+tYn2UMmNf8a/hRaaz1x7ZurtlYjtrbe9eooa
kOSpPiKX1aUyrrx6eEH/R3U4hMZDyZFpYN76NKXYbg3ep/cna9XvQ1qCzN+cZQdZRSurx2Hw40Ct
dOGR1PuEiEpxyQ0hdIsgqfdCoVUnoa13iSYWO6EngBkH0dx7qiA9RGZonYYGh+OWkro+ytiNd5Ly
NJpdtWtyP35I5UjeWO6rQG9G7EDIx5yEE5Tmx2KT5YJVtkZXKY+e5JMoyGp9gEiQfwFh/k3wWlTI
EDFwRNnL7/zJ1OxSt1onDrt2Z9ZGfMBSqXNwD49+8woGtkdnb05jZwYHleLrNRfnk5Bb+SA/erkf
7CNdqHetH3gblaPlgf06ChQZ7M3g4NOlvR5lKJIg66fZSmMMiwP2e2y7smzO7y+JVxWWX1cxAD+A
V0C7QfgR0i/vhS6VEqlJBO0xkqzyoFfq6BQovcKHFl9QBrj0sRLvYzN51meNjrFu91kXFftxQPTX
Mptqn6dDfLIyS7ogtvK5wsXHboOnIAgDpJLNj5EmDrtOyfILdXad04EMCGWV0pF9KdhnqlHeWl6q
nYKgyBxpEuIDxVnNUcXUQLmzQfUNn2onK1X12Yz1xFFjo0Q/zkw2bq7VdmYimAU6ChyuxKGvi/GX
GDIs+slqsAl8JNbZawf03p3R6c7hnjL/zeDkd8EOip9bfGt+hk/exhU2L5nFV5jR9QB35nIkWeL1
x0ZouZGDqpEfAXyeYHGqlbHT1aNEuvD+916RxV5fE9QFglQQ0UF6X4+E9aKZsvvlx+LWPOrH+H44
FGfpANPa9veSLR5SRzkWn7q98agdjYu4y47+LrCFw/vPsbw/l48hXz/GoLdt2Iml/IhKsK0hBZdo
35TiWMk68M2NNb7cScTK4Frm2IvIBCmRxSurylxNCVBbG6RMuzNM/1OdWdZG9v32IGCnKetxMS91
bwmoyspLUsDTIW6KeRiFewzkwo1XmS/4q3WCLgkQCHr9s3Qd18/1tGl9gJTrVGSu3vq4N8O1Rg46
92dmvrdDLOMbrYH0oQQz5wjxtLV41u84Ywn/Wc2hrL1k7FEcHuGhMnopxjrsyTGfM6wt48rFKIC9
ZpQB/rtze50SnnL9jmlC5SdFeMKlgpu29gTs+JSQUD++vwKX4Mh/jkMNHA0QamHs+etx0Bjx2A1q
6g5iNJyDbOjp1OZOnscG17nUYC7aFJVTeVq1M2M0XQHDT8+1JnpHqcOTrkm73GYl5HtJqbqbMRgD
e4qhfpdVqx/9Yji3wSnuwu89Xn9OI1U3ZhE/QQuPjrlc/Bh1L97ooy+CoX++EX0helgzAnopnzDC
GveaTEnd0vIfR5Vyb8V30iCC2qj4hLbqo1FZSKL5e5v5dVyVDhEnOBEV7dnrmRwBQhpomFOQqSXt
Y5Im4aVoSekaNfXtpDQ+18WWHfQbiwRECghlCmq87hKxEKtcJH0ZJm5jqMHJGyfTSRSoUa9r5N9/
DP/h/8wf/rmz6n/8J3/+kRcjzdugWfzxH27xM3tqqp8/m7uX4j/nv/o//+k/rv/I3/zXb969NC9X
f9hncEfHx/ZnNX74WWMq9DomzzD/l//XH/7t5+tveR6Ln3//40feZs3829Aby/7414/Of/79D4sz
4d9//fX/+tn9S8pfO7Yv6fK//vlSN3//g276vxHQcj7yvzO4nrOn//nfPyHLIWpknwC8+uNvWV41
AX9F+TfCSGX2KsUEh1YGQ9d5+68fyTPFBqwWqoScivIf//1MV9P+v5/hb1mbPuRh1tR//+MViPa/
5x6ydTAaZrA/D8fNzG++XmH+K3qk91lhWtE8m2nbnrxKib5LXVWZtq902ef/Yu88luPW1vZ8K6c8
hwo5DA10IimSErtbaYKiApGxkNPV+wGl7cNG82eXjif2Xx7sXaXEBSys8IU3RKYVOjvugfSqn/oS
f99BC9ZOHBs4PDVjtYsQah5DuExlkwQPGcXKBw2O2X2cOernEcbvQTFq/xswKm2N+4Jb0Ki4U4Q8
dpshyD1jTPRjIA3tTSN10oOklhoexf5wVPwmnlx7AMcdVlb5w5eHDeXA5mM0JAmeHJVOAqLqnQi9
3pjs64zeE44CDV4VUd+X7w0TCNl/sHBvox+VqMVTc7pKT1f7/3PLmxb9W+t79+ux+vmvqzp9zH/+
a/7v9sdK5I/pP79Xv1z8zz/r9+q3tHfUbufOCBhOTpSZX/F79VvqO3hq4AxmaAugk7mC82f9S4b6
jjR8rvuSkFMMmJsJfzaAZGjvQLhyS7NeKTKxDf5mB5we7fPQpPZoKZK+Ec0QyJxuAFMP4KtlkBQl
o802Thaba1P4X0u0Fanm+oDOjfHYi0t0uefY6MXG41YE10MlY24aoTyzdAxyGlAQwvHj6y6pqw+F
XDsIjvS++MxJkj2meSg9ALEX687ymwbZumHsPHS7lcRDOmgd5qKDQFAoN3FrEvjPnfKbKMxTZVOl
sviCrkEQ4mphF7+0ttVJMAoE+EdCw6fQ7OXDOIXlkxQj6p1OAz5BSoteoJK0tyZyqj/yKjtWulK0
XjbZEpLCkSp9GaU8wrc22uZ5CyPA1AghOrUHTWDIJa27UPLlewu5n99J4V9dFf9Nd9yMIfivbxSQ
zlHdZI/1n113ssHmf/rnepGNdyCJZhbOH9WHfzYYu/AdLRMOeIA384XxYoMp8rs5J6LqNSPy6ZXz
8/7ZYPzZ/LOoaIAUoVcLe+gvrphnwPmLlY73DvuK55vvPpRcnimLL/I/3ImDhOqIsiuLWrumNYNL
YSllVriCersCJI/jaO5nUbVRYq3c6E6KU6VMnavT+vcZ15BwlVr+Dly8uArN4AMy9aOHYvKDk+r0
HjpsjO/KUHUOHebAP7pyUDwDSwZknfQxv9L9+lZ0ffJboOavVuX/bOumekyjx/xfblv9emz/JZ7+
tcdHi88W/aiXt8NJhPN/R0hD9eOtFXj3q/+X95j++iny6PFk+c3/7s/y4xjnFAZ8QFxMHDELGv6J
bgz73bzCZtorgQZ9/3+f74r9DqkOgDLwexDsfqZp/rP8VPXdzF6g3P1MQaJl/zfLj3X8IrGbZUEd
+lZAuFmDHO/L0F3YVhPoQeE/ZMX3PgbG/TkUFzLU05T7zxC8J08MWvwM9yLRmhpDffAftEhex8WX
xkGI1XlUgkPTXVKjXrRDfw/GXTkjXObNdEYSipyeXatID1h2ht5455Trodyi9GPhianv8q16icv/
2utBCMNmgQAWvPqihCLHjVLoCHI9tE/imzjq+zBwLw5yWqf5/VoOSraknjTf0LM9vYaNIu5tLTf8
h4Jco7MCQO6VpxtYFQaXDD5eeR9UaefWAthabtPFUD6tuQCstv/QyLkn6cci/WIWhYtPNja1l0BR
p+nU83vROYXtjHo4R+1SM8uqBlEIPL73oY0NdYXYnrhQeFoucEDKrG660+gs8D9lEcD0WGzkQzgG
+wK9eDCWcmCspLZfv9j4fxKHl4nCIkyihnY6yjypLw5xvVTtbgymYO93a19yTe2zf28+y7ng+Pr2
UMspm4ci3YWBwM4FT7N4IaUOIEI6Qbivi67ykmRTGniuvj3G86y8uJSe34cbidR6Violfz99n6HX
tDwusnBf/cTRZRy8sdhU+dXwXVyp35E+CYUXDq76mW4NONn+7zTBYADP72jTWOeQm9O7eQ5eTKcK
JChvVBHuu/Q46uU+7MVOKMmPHm3cC286L+ezN30x1Lx+XgzFVUUNoS/DPfKLaABYD1Qi78uN+n64
zf6qsn7+VosvV1edYWXwRPaK2V1V4eQFzSX+z3LzMnEEO+QDAJSoCC7Z2rIJttBJK95GhkAxGjdG
RKcAHFujKLswv3T2nW+u+ftQEuSgnVG6c9nw5eTVhlaMmhrsh1BFJInDtVk5l5QRXhuEfQvGaNbD
geh8OgiAbBrMFWeECJMnSd1RyTqSwF5Y8ufbiiRnpi0zcVBClmJ3sZ1Ttg7VcF82RnzQFZhloeVL
4e8E+aSw8/KgeHUYWI9EBMDAzi5DeRgrDapguLfxihin0vYUCgYX3uW1GaNkMYcWpI7EqqczVjsp
ZBQz4FTtq3Wb3oUpyqbhJfv1V16FtAm5CLzXwRkvkfpZOZmTAXFmr6SegpmgV+nSpb7+MjrmJKCs
/WKQxas0ZVaALGKQ1e39Qdupuut87u61le4Fu+8PHyZvXAF4WhXX+k01uAjN3Yzux7ePiFffE7L3
7E2oknYvHiGpTBGG+EjvtYDSSZOIuyBv1v9nYyzO27BOI8eXS76Ynu5snKGq/kKN9tJbaKdrYoxB
yIRNEe37xq7WodGumqq6pCj++iDIdiMfBZR+WS3o6070FMmifZ5UuzjypjDf/ScT9e8RFhdtM8T0
/caOETjgajnwwvzCRC06VfMxPctc/HuI+a5/cahZVutg+DFE+2qjbtG13k6ryD1knr2Kfvm4Xz9E
xw8/rG2/usPM6Hsvu/6D7el/pfD55yHg+MGxoIIDqO70IYyw75pKnqJ9m7RXAVaXgST+/iiamfT/
DLGUzwuiUkgh6sx75962oy22bZu3v9WzAPjp3cpM0rJ+1vXAV2c+p17MpF4WVuz3Gpv3O0TlLeTn
Tb0Vt8mtcecfrPWPr9c7a8V3NB/S22Sj7sSm2obr0f359nO8uipfPMbi3g2zuA6iRIn2trnP2zmM
vQQEXCjk/vlcL4ZYLMtUUZBWSKxoP3r+Fvv3X3WCRIA3NTQ3Lc90YTys03WxBak26w3arrgPNpd0
el99T0oTGGw8R26L95yaWIqG3oj2gVlu+7bMHikW+7/ensz5h5x9Uyh+KFkhf0H76/SbNkUbEseb
0T4Sd74We6l0M7aaJ6DKvz3Qq2/zYqDF4lFyFG1Fx5SCQ/Co1LmQmS8M8eoCVenCzZAU6q/Llt9A
RXDSuBn3t98xfNooN8rnYHC7nbUuV5OnebhQeYgrrtubYJV6rdu6H/tdeC3f7P6DO4aAHt0tcCc8
zeJlWwzgjXDK4r0u6jstzu4GRazfns9n+YjTLzcDlmbUNEEbxeHFuWaKNqJflqAdl3fWr3qSur0S
D03lCvCHvWfo/fC1Q1LvqRj69Ms4oaFYJ1p6LPQuvjW1QX1ArTm6riDoo74ySlruirjzf2BlWnI6
TiKD4R435W3rx/LTECjjj87M5Mg1gZTc9rKBIgg6dtrkVTbnghtWnYTkHRqyh7RUMZzBSyr/aOaG
fKuaPr82qklzPCT0BdyktLATt5RxE5iRtEMNHUPJ73wYJ1DitEl/mMosvIU9YWLuM9AVWQ9QY4Vr
pxWMIbXvfEz1KrWPVjpOXKnrtIPh0ymc7UQge4svoy0DP1HZXzKisNIIWBrNtae3P8JZfA77iVKQ
jfQcoF3Q7Ke7J8v1Io+iuNurhn83Fg9CN56cdHT78I6D+m/vEAUZwxkrSP2cu3iJlp+iKAn7IZAZ
THYtBRrVJV+uZxPXkzWFgP3Ml4NMhAAo2OvT95ELXQ0yoUeIq2t8n7FJi68muNOfYvSb2rP1XH6Q
tErqXGPQKsU1U8O6ruIwfsqiJPjQOiUhldokiGDk0phWxzbo6tiLBt365Dc+mSZNZ/HTt9XsgzQM
xVPTmvJPtZ7abyNiX47r+52GZ4Qx1IOXtXaBdtnU5gU6qUbyYJaOUbowzNAerRVESQNDzT7SUx+O
6BJrIQjiEvkeI9TydE1XXs0x9yry26DKmxTtICUxtkNEGuy2BGh/yaXm0uDkgepDBwfm+1zRO508
SyrrsCm76CDZxXgr23izyUpbeUAshKBHl+JRaNXSte0L2Wt8DHiCPPgR9GW/Dh3zEhf/WTP+9FsS
y4NWJDGZWXpnj0O/pS1LkRwSOYFNmiloOfu+vZNGGbPaRgluwEwk3kwi3ldFYbntqImjJsel4g56
W6/r0u7uKsMfMJAB8D6JVNpj/xxuHLg/lOF6a+/76UbqR3Gr+Wq7kYdS2aSjMV5zIuGy3rfTbZda
zirs9c7V40a7dAaeZfskxmA8SFk1cjyS5NMp79HkqpxGkQ+Olc6HgNCbp86efXcKoag3kZD0r7jP
TFeaUuHnKtJG/9hroE92lQzoNiDZPeT2WD225jR+mJI8/MS9ohzqsUC+c0QOafRG0SP+lmXciiMh
gYawcCeUw4iUz0cjSojjrKxNbk0Zjr47lb4ve9hl278UzRq+hNUsjU35I/pF4zYoPNMOW9kLpbIE
4G8mXemhKjUAg62n4FfhC+ezlMTOh7BuzcTFklttMB2zki9qF5U/6C77vasUhfyppIK576W4uVUT
Wl5uZzrSyk8TS79UQDyrwbKgET0n9Jt1PGdrodNJHi0zKv2udw5t7SDw1ZixqG9rB6a+W6dtd2jH
ZIxWZVgXsTu11OcQUqltfTv1sHpAqfvtp7dP3bNQgu4OsEnaOJSVoBUvorMp0QtIIV1yqNvY2XFR
GKsmt6wPb4+ygI3O+xlECogDKvcUEc6yHzlQIsmIsvzg+4Xiln1rvvdjYODIc+ySFpVmSKzZGJhb
X53Ff6YGQanMz72oHgHJhL3xoWYPbt5+qlfeffZux+wTkaU5kz79GKIJQgOJ8/yQ97a9qRphrKcp
u6RddR5J0a8AjMFJRlGDa2eRJKNVpYQmDdkDOpb1TWjiCmRLgbmz53S5GJN9I8rsvRJY+rpPJb67
FGnrLDAyr0VbYI3L/OCW2pR7Q6oiBOTDeVdkSVtNWfJg1/jvtv2Q7Uz0+nZtjfxRJ3XFTWOUpWdj
tudNGP2sueMjfKq0SxDNOfg6ORjnd+PGphNIv4Zj43QKAzswSuSQxaGHI7mqTUvyal2uXAtl4u3b
X2s+8pdDMXkU01hFdBMWV0IzsUz1chIH22ziG/rf5toqYMEMMWJeXYqeTNalycFRfMcrABZdvT38
2WLhTWfnAEuFpkn1f1EkMM1U+CMaEAdCQskbzAGz8jBqLzSEFrIrbBSGmYE17ESUV+iLnU5oUURy
XThNeSimFnBKgwOWm0zNtE5KM9yqWYTGM2n6Q5D5Jje8cgvkBoq2oks7NU3H66yFFYuBh3KdNoMK
+C2yniK8bb1kKgc3J34Nub2zyLPlQN0MRX5JTv8sjCOnZaFTXYMAgHD/YkVA389p93flwRnayVOM
Ch6zDBHRqI19Uxihq0rNhUk76zA8DwngbB4W5drFpwk1P+TenspDAgIELj8aj3YzaWt4PswRricu
5yuJZpIqF6qJr70sxBoQrGBZKYAtvlaj0kwOSng1TpIpru03NmyNaUrXepUXq0TW272w1eLCqK8s
xVkKg64Q/BoizEVGJFeZLtcAHA+YSKNcOES+p4+hcSEDPN/aJLIkfli/AUdHB+h0JWI1oTcY2igH
NJViRGzC700z30d94q/e3lrns4jeMN8QS2T2l2XM7/uiFtIGdVeYoaEdgpyt5Tixv+aun7ajlJme
CchgZUiY4rw96IIHPe80liglGPrOEFbhqZyOqgbIqpq9kA5xNACIkYyrGkdW1/Gh5DQo22FBoITt
Aab/pvHt0kV246Hx9cL1k0tqRecflLx2RjLNW4coUz19lEqr9QiaqHQIG1pKyKg8DVF7ydxjXoun
5yfKErOuIAY8szXBYpZTTc7QqoL8CCDOWZuqQDRFDaKVJuxs3cV+sL0wwfNTnw5oQJ1nnZLXwWs/
I5qPui3JRmMd6sj8JkptG/hV4sZ6+HHw9+hOuDX1nhwDlihPFGy7UAZMygtb5fyl0dVgg8JPQDsX
9aDTmZ31OYnJTeug5Y6BGOE4XUOUsajHi3EWR5Mv3BKvBnjwm+aMb1YMWBJRspzri9vSPoSRPCor
6Ejq1xwUw4daneLOxWg3f9DHCQXHVBuMyZNUgVG9H6X6z4Z7/1Ihc0HDnVc5zSGSTygxfAZ+dToB
KJ6mqNLEziExsQeoyxJNC+ItzZVKR7ptK0u/pxAm3WRhPN3WGmk+WpfO57eXwvn6pl/6DDSaJTyR
Kj19iKzEf8syCudgIlPtyoEkeVOqPL09yLN/z+l6o5kNHJbyGx3gM3PjsZKrNPL17Bj5RUfdoMtY
3XbcwLKblMkz0q65wppc0beN3uq9l5TWmLhZnQt6qVFsQla3u+9yAdzV08NwCFa23jupV4BhI821
i3s5FZAytCr5MmVolrhGW1DjDhUjgKlh+vYHUsQcnd6qH1CMMStn1avIJozGkEDXGqt7RNUqedWk
2NyS1EfdldrGYY1IpS99IpFXcy+OaudrpEsa+r4K5h04nZjIHUlJKcFAmdSjcCYQ3MjsyZJbh37O
k/lFG6ywCzTqTR3j3+sWiePcjyrYOo+TANJ1WIiHVC7ln29P+SurfdZLZ0mjjQWi2FjUzUKtM+uu
bIpj4BjtpnTkwnPwQ0hdWE2ap8dOhuh3KnZWHF8bHajdIC6SY+k3l9p65ysMeD2ooLlPCYtmSdbB
HDizCqWIj5D/gpvRDOBa6mZ16Ug7y5FpG5L/I4EFWIfvsbjvZaOWlSrx42MfWPGujGT7JsCwmwrS
LCiMCtrOt6N6HbVS+KC0veWy0C6pkZ0faTOuDjQN0CSQdkt2mPBTU58E4u8yAg+3NLOHYz9U8l0m
nIM2DlV1IQ54ZTxq5hA/oEJxPS0D3wI5Teh1Q3TMEojtUhh0u0md70NYZBsjCC91484BFkQDQHRh
K88auCRop6cFhQa0RpA/PA4ia3Zj3XReW+vBGmy76dV5iavQ1LP5HGG6g+mkG+HbaMD6HSpFNoju
wYryfT809VUYAGWNSV0u9MHOA875CZ+16MAbnU0JDLmwpT4XH22FT2BUDnAqhvcIOPVdM5N8hq4t
MYq+WJZ/ZZ3P8EqQTqTss2zP6dzIJYbIeBLERwpn4a4n1N1Q37zU8H/GQpwepTbS5NTByUOI/pbd
KTOUB72zTcAEFsU0U27gGCMwtzEoWGxh6GuborM0N0nM6v1otMm1EcTWKg9lbdWD3Fi9fczMH3z5
NJBnoPRyjUGWX5wypTKUlZTnyTHKnPshGZ9MWxxMP/iK5OldLbrvbw93HvgSjSKTgRQZJe2z5j2U
xtGKoBwd+8kobkwpMB4ke/pCIVW58GLnKS3wRxJouEHA1wgZTr9mE/hGltVqfjQm51sSyM0Hp7fS
u7iH8Vkpdb9WfK2/yhqlXkXIq6z/+j3JW6hIYF6Ju6C5WEt2a4soodN5tCZLvs5m4+FCNmFpZMYl
7CFU3LNviH0NjC5gJDNeYGkrYOIogACtXx0Ltmixk7tIW8l2qbuaiOtsXeiIx3oi1/pvkzFq8taX
ZmWnso3FYy7SuL2x/DTNtn3UqdmqmHDPdFU8lPeKjWfAqEhTsDa1Sd1opsAESo16tA5UCRC83Iba
WtLz9M6M+BIrtTJh0Xa9/hSnVEw6pcBsz8Rk53FI/KZwUSIis7bggyOmhtKkz14mIlgFlR19dUQ7
tlurB/vXk5t/t1WU1lwbrbQPQzvqOJElToSWvB2vM1OrKq9Jrf69VuROPwca44Mf8vfcjkLDg5PH
2iEl2UE+K/XLY427kpuzHVfhjGO7losc4Q6DV6vR3Ta61tWMojG9rk+tfS2M8tYyWsPehEi5dO7Q
qj4Kz2WeSShxd+luLPgM4O/5xG5IiHdlta16HVBvPYhS8p9Iw5HGjoZWhtRbSt2XSWnpOU1Gkq5b
fEwm8HPWkHn4TPI7MpAZ6DdYWgeujGaFvE2Uoi+8QDRh68ljT0AzNWNImCt6a+tINJv4CjQp4AaM
030VJNLX0m7kxst1pWsBEJWIx9Jowi+jF7FKv8eYVWjot4WqS8QI151CWLI2kTH9PBm+iXJBR5qL
bEzqmx/QS6NrU9Sxqrq5I7edC3UeF05cwUx/lYRmOrh+h40fJzXy3606pJZrd4rUrAUVMdtt+nK8
8XFZ+B5RVv7ud3p2O45BiIS4UwlzbUhBXiLYkE26m+RQ9VatbuBb4LTQGrpMj47cEfjHdak9u+JY
nXbnEFzmGMoJMmQWRv41ndp4g87RdCUPQ73mCDCuA5QXDpODW2yAR9xKnXRIGEPoTyOqOMMdm0/G
FqNOKs2dxeryVSSspPKmrIoeHFp6exUNsgaVwCm4DmGW3gJ1Gh9jCrk4i09DZu9io8W/ppYsFEqD
dlQ2tZJnv2wj85GSp8p/qBzf4TPaQfixYeN9bRPf+lq0dvlBasb0V9umKfYXZgRMONCxd4MT7Kwk
sw6+l00dfKZlKZkru8jlDxOgZuHWNU40vZ5slbQUKF9oQPk8sr/skyX09qY0x3Brl0XYujoKOTYV
EjnKvLIuxk9ipKbAFCWT6VWhXiduoKI2NjojnaWBuAbDyaJ8EIkqfyvryqm4+6PqoawqdEuqmiDd
nTCNunWaqGq82J7CTaGbUr6OG31djU1yHKF53RVK1EsI1QdouEbKpMTwm8XACGYffcsl27wPpjz4
nmPyxN6XTA2/BhSD+NDOPY5q5hefbnhFyCMplEKkafhGF5XKwWQPhdubgRavqjQ1HQpqiigRkE86
xL8HMf4scS246YZY3dl1zzSMZYgNI16gfRfJ75NeNn+GlZ3nwEZb7bOsTT0+Lz4rL6D0Z6wHqauR
NA2E9iniz+qVIwvH9qLUbA/TQJh/SPpJ6b26caafg5IoiO856c9AdQTa92ZR7J0gtQ6yX0/fLWPQ
6ftB6PCavEu3Y4DUTaBrOYXispieOhRZ6ky662LnypEzFEhgQPw06Z6s9AwJcxU0wOdAT8zSY2Gr
WO01iMpLAZkN+HG/vM6ggMqkd1FF29FWRuEOQYe4oWqP8pPalf4HorV+H/jS+ClTyvHayYnWXan3
UdgcqBJSzArL8VeMCxXTV7ZYjQ4Gp34h1EHyZtYXn8xPkUYMRIk4IfFLHKz0ibXHGYdukMs5GX/M
7SR6L/exUFZ8u9x2I7tBilXBf+hCEekcEEXCQZGWiBxAKQnQIlbVdSQqHZwvjqpa+G4bj+bHvtEf
M0er7gwkPdeiErmnlXm0jbW+WVVZNnh9ZqHEJmK+g2k1dHga7b3edxzf6ZjiNWE5Ljh29Q4ORrct
AG5vuzZW16j/2lfNEBQPVC+Ca50q64V45DzymSsW8K8dByFrCgen8UjMKTuMjlEduwlpp2QUjheF
ODm2mWlcKMzMoc1pTPdyqLMgy1ERgwkkqzpi0oGnV4TIpzOhUP+3IQ6qgrMynUrVi6L6IsAaZDSj
c9nIj75UPPad094Htl16miQZT2+P9Mr7AFABRU+nC6DsshFSAMtug8gUx6oZLHegyOkaiX5JbeiV
UYig5oCcYIrK5yISjvzYLk3o/sdw4IhtUp+721QuwejP0xsEngmAHUrazzyb02XQxI2klMlYHn2z
zq6D2kBF2bbTFQcSpsC4Ka3avht3bWBcyjWfK52LZYEiFvUwuv+mgiTp6dDVYGpJMKbtMaFkFHs+
weQu1HF9S1rV6FeywGqLtkeDnsMwjgRqyB4ifSxpWeGleY11iS8nt6oeq6nbG5Rx5cSaHong6qvR
qq1uk/cKcmf0LSqBzbTR3DsEH9aKCZn1o/sqOqZBk4+eqpJV1QrKES4NJaRbQ3sw0XVDuxALlIEO
DcpMSvCxNVOz+8u9Yf62/kChEpU3wJaLSRhlyadn3pWfEm4KT7R65BUNMJC3V+xzEvdyroHYsFjR
xofEDY98uWQn0RjNqPrdJ+F+W5UuyrOu8CyvcJ8QgfEuQjqWh8tyuMXaNc0iQl+O4WTPcFWPUM2L
1tKas5yx4vW17Eabt99wTmCWL0hbAegGqsCs6EUHg0AAdA8s3U9m4dw3GpG5VsTf06T9JdXiQuF3
uTPnt3s5lnq6cP0YT11Vl7pPXfZeN35E8eHtd3lGBrz1MnOC9aJJoio9VcSB6btx3NJ13GbVrrvV
1XfdS108Cr2H0NtytazUTegmK9m9QNBYlgTI3pA8Ik3knkN6/gwxBRVEmLmqDcekzGXF8xMxUuYb
0YHwkFnHXBlhdYrHGBvgCS0ibH/0ZLRCwE1yiu1LO+EeLddTfiGJXRjQwK/guTjfiYVpl0JLXmSx
chWFviTK8QgPdPjSKk3rJgaprCWF01Vb6j6GI5r/YIlIo5fkQIgWqo8XRd3fj3lhbpBJre7LsvvY
K3X6HlGCZjWWMhYXepI8vP0NF2vk+VFnzjZ9LgRBzoRAJ/JLojpzODqTJa3asQTjMpBavj3KYtWz
lRUKkzNacmbGm0vV4lrvNAnZb+s4Emt/jDJJ9pKiRoSLstvON/s/LtN/xWf9b8qyntkh/zXL+i5q
f51SW/nrv6mtEtC/dxSQZkmnmQb9rFDwm9v6/EdEWJbxjDxU2FQn5FZUoNE1mCVbgLvKHCP/kFsV
5x3FOMAzFFdoXYIi+hty6wKWzeVOXkjZCe43seuMVj49TyYjtYLUkYqjLM3FlC6Uq3A9aNp1OpEN
uP5klXdNBPDPzdSRUkzbmTH2yqqypRcwYdoSDQhUR2jLvu8RGu5IDzCFR5DDMt0wJkKRyx6lHruo
b4taDr+DrElun6f7/6+8/4Gb6Fsr79Nj3j427eni41/8w6uWYU9Tw0A3g+Ma4OL/5lWb5ju0tpBY
nUupNL5ZXv/oZiAcw0EKEAp+18wrnNu1/yw9lR8IPxlXRViPYNs5U/6C1r+QPIS0YUPuIlQGN4Rg
Ljza06UX96qVFJld7TtjMD/bPtXOUpL1rTTCiWlsinBhpGnv6zpRr6KqjW+qPFEfKcmp3kBhdi1J
dXlrxNZ0H+hOsdICbbon+Le2IOXEeoqn5vuL2f3w+5Z9yUxbHKnPDwziB3QCnWwIs4uALKBeAXIF
eDgAvGmVDtO07kQBuUqtnY2Shpe4Qs+arC8v+3mGAMzNQh9U6c6YBHFttIiFy/W+ixz5k14692Y2
je6QSf26HezPSaqL6yZP452Dwe8qaWk44jeTUvawbLeQutukCWovTnt85y2nfd/1mBlUTVpSq7Nr
V2BBsNFH3drGqI1caaE67t6esmUOMavNAgfTuYSopVNTOP3GFBNN7v+s2ccGlRwnazkx4iDyHK1O
kSC19nJc1biLt/u3xz1rSTLwc7JHkx3wEa2S04GlIe6yKR+aPXCt9npEAXyrBkV0k7VNe42LdeX2
ltReicDvd8UoSSuESuqVbVeXDGFeexLGpy0JYIyrYJl8pohoFH5atnsjN+pdnArtvR1O3fuIhH83
Gnr9gZKbsmlqubqyjBhgV534ri4oqF6Yk1c+Bt0q1Jocysez993pnBTACBU5L6Y9KX1LqypFBaNv
+2PJCtpaYzocqqG23AhtUU8hKrpjNyXrLCKJ9SnbXLVyZ3/skz79DIpFvU3rtvtkS2kKY9zRLvVY
zzcbwTrAIzgAHDZnH1DLLCVNgb3v7bKPbq2wLH6ERQaALI/q21DrIZ8Mlblt/THfx4VZXZsdDtPU
BXNlI4tk2GjCnDb8MXoz4CPupYgI6O0JnRfv6faEKsK+5ESEVIxMyel8Sm1Q6gHl+70e1do2LrBe
mlTiy9hJLrGWz7qhRBCzpRAnMmclQI7FRqJBEDp049R9V+pO7to4gEwutEvYGg2qbqoXA7k7dPi+
4GIayPIDefJgbaJ2jNO1U1QVjHQlUmt0JZR22FhBaZg3UuQonzut1H6+PTHzyX06MfMTQrLWkf81
0G46nZjaqIypCRGhRXUx2ladP21CvSu2cjMiAtzFeLWm03hFZTVfUTK8CMc7W+iznPYcWpOMITC5
NHFp9bRoU/yr9prSGV/TEZTmNTCQWnVFrst7iAKj5tY5ImCA9fQEXG1KNWxlxSmMnViujW8ZlJN8
1WDJfKX4hZG6A5q/R01PrR8OBgquNdTGDWA/HHbNZEQ/OTTtIQdNGVo/osrUIUKFoGLXdWYjiTT4
GsQep4/rqwqASAG1Bidbt58SBZ2KoeunVdOq0+TVIs8yT/UH/dA5pVG4AcDaBkuxNvlJp8P5aalB
7bv+iIOjZ9tJfbDgQU6A5ZTpVwJ2TLhBb6rlqtBHO8I0o0nkLbD6iT55UaTdxmmKWXi5z4pt0Nl0
H+wOzUpMfGcs6JSCr18r3VzjHjE1RNagVcJ6EyD0fkN7WQJNgbZb6mYA2LCYFzEdidaqtWQV+RGQ
8bwuDpjlRjRC2iBZ6Uql0TGuVNXfdg3uLKsymWLpqjD6+KqXm0psSjUL74s6txuvV3tD9vK6Ty+l
QmfoJ9Y0eBAOPYM6IIfK4uALcr3ucRay9mY2OGuahLKbtWaEDHGhfxMwXj7IFe88CcPYI38Z/hzC
9O/8XYh20KkhdSbERjKZ3bzYE4oQYRaKxtpLWZls1akYvJzejNsFudhlltqv3t6DZ4cT4xH0zWKd
qHqBVz7dgxae1yPKtfZekqJ+l4ZpsjJEYG0oql8iCZ4d1YgOUJ/ioAbqC4h+MRRnbCwZaPTuKxHC
zAiNYJNIEIqGWg02mQo0469fjWuMwJG4iLBxaRsPerkN/MF29slE02wqdZNNm/xCiFm9cMK/9mbU
WS1KrRy63Jmnk1jqwMT8TPb3PQ2dK7l3glVQSP6u40JY9ZU/XCqvzGHJyck5MwP0ubhCwIeE9aKR
kBWJbEVOLu31VBU7hN20dYdqLf1tdmlucqNhxGS55ZBP6zIt9R1mGcWFlbOs8cxLFbAkOHfKgvTo
lygq31G6uhKSsR9ha6RIbQHtvErKUq5WIOtsf2UMGU4qla/Tk4ZMgABrwyIMPNxctePUGBEc8IK2
+qUHm/fpYnYQoJ2RyFyEGLksFpqmZXYSl76zN6LW9AbHRzzfya+U0lT2GuTiG9FFlutofreSJYuu
P354d50ZmhcW4HlgTjw3Sx2w7EmGyOtP1wWnX2mKyE4OaZNJP/ygjr4YwtHvy1Brfv4v9s5jOW6k
XdP3MuvBBLzZAqgqWpGUipTIDUKkWglvEwlz9eeB/nNixJKCFT3rWXaEmlkAMr/8zGtGXsYSG4uE
D9dhlfTdbAhzkT5mwog9P9CMb8EQFE+pLHHksBzxlGtZB1Pe0wDyI9WtP1omDxhnqeflEaUa/X19
qXjNbWlbIsrgNdThx2fqz53OHkehCToksqGwgd4/0di3cqY9lHzRUtwGWrexwnF1GRqn9biHmHju
DP9tPd4b+xyeA1Z/J/nMaJWuXq1u8iUwe5zmhiTOaLStWXXXS388s3H+8r02SCDRkH2DXuppK52u
6WCm+EF8qX27/NJYMrszEwGxAuvVqB4XcZl2gwZDwexjxL6n2JqpC6zRfBuIzLdCgvzMwHYdStMp
L4Lc9fMwDejKVwnmC2G6DP6lB1Z9V7bdCu4w674BzzoHkP/bO2O7se83GTxSzvffqCJ10EctE6R5
ArszN3lR+fpjUOYrMIndx/vhz+uDN4bPKjh0qjY06N+vlVu12U2Do32xQHJFdWW9pFMLHdSxnj9e
6M/6iAC7NZTZCgzpmJ6+X2lCI69anEAcm7STL93SrN8tZ5lEiKXqpEVLh2VhVOfJkFFoK7WGwpDu
y2RUwRpWADnaM5zgv2QL/CCShC1RoIi0Tw63jdlhVrW1OJZu7114WjPdS7je0dQD9tTzQe5kp5c3
IDvanR8k/h1lSXtmomzz0O8jHXBEoGCb+c2mHHT6UtI8Rxs6TY/M7bEIAT60c7Ll38oh0MnBj4pW
I10i6pdTrnU9YAledDNAlAI5/5QELM6AHZw5fX/Ztps0KoXcZsvALPH9B676BiMFk1GIHNYOvPPw
BWgX/fdOxca4/PPxdjoxC9jyLGpPrlC6Xligwa58v9pSu6bm921+5MaOa6HXNCbnEeNngCy9cehT
6XyyS8WwLymTKn8AmY8GZI/e4/1Eq1Lf4TWwPJZmG9wrX2tezbq1L90k6rzuYFXuYJEsg9mOYDT0
Fx//9u38vv/ojKe3dtyv2TEkjfc/3TWUFoDiyI+DPlzlLjNHSHWPTWlf6075ZhrY4H284J+HfFsQ
r1peGmDm02vMydNiTQcrP07+nJFUaGKflKO+axMVnNkEf1uKniPNZjg2W1n//tnK2hGVNRrFcWqX
IExn340no3fCxSjP8aL+thQky4At4KJ9fUrq780cQeyBy5n8N4/XrhEHty+0y9Q01JkX+Esn6vST
sQYdQYN4jPPP+8eaUxDfli2bY2F344Pv9uY3/E68V5fh2PNoLNYPS43abV6nDaKiVeFBX9aAqVQF
aisQBzLtUTW89iLvGZJNvWjeimK1i0hoORAR1GF6kxGR05EHrpO8SdqiX2O2pLXupiEb7uvCaWzO
kZ1DJShl/+xqrfva94kL9cGaVR2pXoIRyzGcwKlaN6Y7TXbeZZ4uVXkjXDXf6INgjr4Kd6KyW3rX
ij00PwSMynRCv3c13SgLZnO51kFNeBGXp/8AtQFooDKTWu77XEdl23bb7lmrbFjvZpKmL9hYWlAa
8qYvd51nNipEmWj6aUzC4trqxn2u0TENVRPgrquNbSmialmaT73WDpCfYE2Q2gul+rByC62LszwY
bqxOaisaCvP8qTC6R6klCVZu3rJcl7LVXz4+HdYWmE4+LgANGMH0YTej5ZMGtWlhMloYfXusRJVm
ocFenSIEPdAqnh3HS3BfW3PEjRbfhdIz+8Vr4vaLEXVl3z80qp+IGBYa+ys5O3PaWup7EPN5Gqpk
Hi4ZmVqX9SLap1IoBwHmOvtU9GkDoX205CcFO7rcSd9SD5mbB28DOhVDZFbTBMrT9op/OkfPsrDB
lMGPplQa886bZP4tm6V2rgz6RYI7eROUk7wLpkS0MDeh79+nzjlkPAlCrD/ahRm8ObXkGu6hileh
odpW8SuylC2UossQLnrb6gdXmxB2tmjyB5FtYFtVVUDgojKo0LhARiR50zxGkXHTd6YbZpb+LGds
AoCg2fUtj9SqyG7J4cN8xZcmLLSCHrYshWGFduXUnyQfIOyglLmXH3/1P4MwxDjqn02MFnG40+IS
W+XcS8agPeqzqe2NoE6uUkO9Sc1qd6m/eNdeAfHm4zX/jFi0xq2tY+XT6mQg8v71InvTy0ANzdGg
ax13bZ/szcr2dno/LV8+XmqLs++/JFXd1kWEp80A+pQ+3SvkVxoj747CgL/oGrgGBfO8Rh+vsqVI
f6yytSuN7SWyzvsHooHsSCftuuOMlEw86P5dOuLVLBLAPKlcPmNECiRAFfPu43X/Uroyl7Kon1Ga
os99Go8Xw24zOFnDcSDt+K57q37rNXp6u3jIZeAOZdy3hSx3LsEvLtzC/0SvNPgnT1PvIuur5MyF
/tefw5FhULvN0v640aWSZI+lK48AQueDnVVHs+9BLjnj9Lq0KXtc95cHvzHqfe941mFeF/VQJYV+
ZbZZfSax/cunR3wAMSfEjTYVhpMSz81hI9uzPkDSh6RSdVMa67U6h7X7S6xwyCQBHbCRfXpCJ5u5
Ez6Up0xNR1R8jFtdqOUNRUCSZtS25S5v3AU9JU0gQ9PYw1XFb12waQnSLOr0cYSWrpdcRK6O33Dk
a2PvX6IpIKswTbL1bSyHYYwdF2Ic9vNd6sbrYg5gk7Wlin3Q02ZspqotLvqqd96SDN9yU2pVEK1L
n5+j0p6CTgD5IQMD3U23EIVhwH+S2Y6Gr2yRLfMRPGtyMNXArVkMVnfZpete0sc51NYw3PBFHle8
uR6r2mxxmNGdMGUqtq9EvtCy6JqrOanVvkkH42oSSRODB57PFBR/kd5gA21+zxx8YCenFNhgMdwM
4v18FLq3PJXdrCIAdmUZZgXe5P2Qa3Hh6xdrDrDNYK98Bt6sXQ54DFx1ngjuzDSQz2DK5f7jI3sa
+7Z3uJ0NjixYRhyG3oeKVo3p4Lj1cuzqVIRtl6nr0VSAmcYl/X9Yiv0IzwUgGHnoyecS2mS5iOYu
xzHDXLHVnS6arKQ6jFbanwmAp7fI9lTMPdAO5MRt0uHvn0qXgPccyCPH7WaMlJcOR8yQ/Ujknbqt
y8K/NVySmo9f5WmhtS0KCxO1fkYeEGxOFsUlbsRqRbFoZ5cg6Gcr7O1Z2ylBP0rv0nMt5j/CGwtu
sBaqdnSagKOcVKloRJZyGKV+rIZg2VskJ3PkCOzlWtXbsVkk3UHfhgkrvrTWqoxH1eODgQ5QcIsz
bn9mi//lnW8Upk0Nfnvtp8z2sQ0wT6ONe6RdiclFNs6fG3oO4TRVxr7rzXnnzNNy5p3/LQZs4vXg
J8FSwPbeou5vgDy/t63CbP316CSadr0GTh0WdtbFyP3JwwCzbIe4V3Ns+7rEBbTQjwOjt5heUns9
TvJWY9xx7fS2/jC2mrzU9Ha9IdNv4s7V/rWUA4kEu55RJQNP+i0n+SxaTIyWvWY99mlWPeXNaG7Z
VbDv1dCeOWrbVvs9AWBnkGWQO1tsDdrJJzujMWYCsF0aR9sb10umFMtluaA04pQQWsSidGoM/H7m
pDhnm3h6y5GoM2JBIAZ5LkZ/pw8JlESn9xysR1ct+pXszeUeiaHvH5+0Px8PjjlxC4diZFaQnH//
0Rck9ShxS/1Yt0UVK/7za63bVYjlWLG3hna+6rtKfaqEVGcynBP7Zz4coXur1bdsESL/qcrJokQH
xBGRrXa1l1j6mv25ArAPcyQYTSQg7azo43Vd9e/1IMicZTPOUyyREUE4CuvGHTNMXY9aX0G8Wue0
fTSH1LmYGf33USNW/hKE7U+W10BRX+tl/TmbMMmiFvIj8qDZ+AWxjGfHWct7vwe5sGcbCJjykCl/
2qvTXAdgSdYrmXli3idDkb2MQssu+wxsQ2QzYnySi4MyekaBeFcGHgQVC8hKdyal/tUsebcDUbfY
OJXA62zGRKeoX79U2yTOLR7zQe+uoW7pY5w7zXzjLVkpkIdDUfFOY2pRwe+zq4fKq3M9apIKdRgL
vakxmteqcUK7g6AQJlKrZYTw0HetGrHcrWa4Yyi8ZFo413Ud57Wag5BxfNVca1ICm1hmkQOaqzr1
eUUcQ+wDUzowmhIhQ8PRZBbR7xkumKQgCWfXXX6mr/qn3hScfmNDCGLsQhfxVAW/0aoJvyzZPXpW
ml63bTVeGE7eZFEu3FoQgZoGF/B07D5R1uQXAjE9bFVGF+dpu9O0LmwA5qdRv6RWEVprqS4ETKNd
qbogDVHZMJwYAsly63do4+K2VzRt7GtT+mozl5I7vy/yvVrpnURJ7fV3xWTQY6zc1ZZ7/NjtM8X6
Frvef26afYx4wWJw8XH+359I5hetKoTfPCrV9XtUAIkzfLn0KskC+8AuaXYVdnsXukhtGQJC7M7U
jX/0sYmtKK/DFt6sO2GbnNy+NjLEw+hn6jFwiumiaKpu13iyuIDs6MSrcMZLbSoQ9/VNLuPSaqKp
cfOH1KuWw8fB6U9JGxSI/jOgAoKxwa/evwulzxnyeM38uFSTfPaMyQcxJ1OngMvp52UkWof50Wy2
5rdVXymMhFfgC+6ZpkJrsJQPlaW8SC+W8j8f6f8jNf8XhftvH2mzDnzn7bf54Lz8832zPnuH1tz+
r/+BCnsuwN5fSk4bqtfdzut/2+C4zv/xuWfQBGLgSHuYFPp/4JpmAMYTlhbXwi8PsA039D9wTSzQ
AHtxDW79SeaKtPf/DVxzu7L/7wnbZB9IZ8l0+Fu/hv0n2YNJ02ZR4PqfS2/2UXwQy9eJ+x+sf6tF
mivNb+4gayN2y1LdJknmfWbSnX6fpEN4cIJiPBPg3hcO2+8hrCO/wB2PEAZw+ve7PFvThLFeZj8b
lfKvpyzrrlZLltFcmOcGz++DC0tBWfe2u8QBTMF6J8GFQm7h5pzzlzY5+NXlijq17zqUKGhQkMTg
yFJm5yT1/romCCZ0k9gUwODeP550gqVGpDd/GaDkNAfQOVG+E/E5BfKTsPXfz/bbOidFkeMpNY1i
yV/kfo7rvbgSu+7yux5q8bm+/AmG7c+lTlLlDpByaTHFevFCRGtCF5ZREupxFr118cUUWiF06/i3
Y3b/n+35O2T3pEGPnAGPxjsE62xudJVTGkRJzZn0eW6+jrSpgcLWvnkp8t5uY5dJkXvw9L4VsVcp
Z5cYrdZGDPYbEStIl0FkCq6MCEUusUat1UAN6xkHJZFyejclbaCSiYJBL6xImFNlku5MQGvzFMco
3OyK4s7y6oTyZ2r8V19ODG1JDWcntBajquM1E9yyfeu4z0ml3AvkF1RNlzxo13CGzHQYslVZeNs6
yKyUiVmsQKOH0dyVs2e8tc1QAlazBvljaDIXtwea9v1u9vOk2HwAGYDNepMg1FYuczgQX47z4hot
MpH1gs3TmhU+0tJu1YYWiujBIUusNYiqlhFDmLcjPRPRjEUADx4EdmzIOh+urc5o6epWRn4zBLIX
kdTs0Y9VpXdzBHW6dejWZ6DN1mExb6c82ObUc05StFaJOUTM7voyFqOsPi+gX/7dPPPXx94i5MaN
JCTqp6CCIA2CzKn69TU1VnnojZpaaly0M/fraeChoifzoYFAgQ+g4LSNsFjc6q2e6K+t11YRjIks
zLyiiYK+G85ksX+czl9rEeM2l0rga7+qgd+qSzzu8j4bSuNVn4iBLNaCJFTKqIGWDBjP76TbVV+y
Oc2OrgySf8qWgVE4Iif8MnqJYZ+pPv7y6C5TaZ8wCK4TRPr7oDT0vSAkLzx6Ldw9ohTTPjFke9Ev
3npGXOd9/NuYL1yCfMYAEBRwqFMAQuonuTDHunomOpb7Ihu0aMz9IlqWTEQ2c5/Ic2dYgxDhb2B7
Vo8fB473T7otvy0MCcLmUgYLcBLyaReOg2FU1jNSVXWIYxpNy1mNOwdF0zO18knFui2F4jIZBPA5
oP6nFZ0/LX6a0x577rLRup8Y/+191Z1Df5MI/HZ9/3ogumu8Ufr+ZIenqIZBWObiydZ9broU+XDP
7W+xpE6iZM2W6wD9h68fv8A/nspDpp9SnB8OoYRy+f1WWde5W+S6oGJWutOO4t/fNaXx4+NF/nio
X4vwqeBXAXb8lQn/djyK0l37ipf6PANDjZVvJReNg8sN80YjzMf83HzhpO4nqeY2YSCIJBD8ArTO
3j8UklJSYrWTPK/BAE3WhkUnp0y/BYlQ75F+ekr9bNlr85qfCQQMUk+/H6eA7i3cnICcHmXB90vL
1sd6HXGU7yrLi9fKWH1x0Bzk+sJM9qq+oYYGMJBo7uiHGKyKYof8TG1Gws/aIKzX1OoOlduVjAwN
r+r3avIAN1DoAUH1ZZ7uGgdHp8vRlCuZQJ7UrzOiQUU8tbQscS1glE3zZnGRdMCb/dbG+OlyGmxS
IWFw/xzISvMfK82JMcpt0WWXtYdE3iFdHGNBskXKlyTLLXHhO9yzO7p32hyu1jQ/QY7Iu0MWpN4U
ur2WfMJNKCkOeZcW/n61vTI4Vsqzb03EYIAxFwIljLV2pxzut6VNLYj20fiBHFbdkpxVnrqsLdXI
cGlmeYemTFtEQz857WHSF0ffB0ihBPEG1H2a7dZ/REKcf5yPZtlERcW4IhK4MYDwXNFWJl8x5gvH
E1keLX4S2LdNMlDoZ0K4uIU1prfejowd8gurBiB7n7ZYlV6URqW7iDk66o6DrcoocY2yuOjsPr2C
sA+FG/pCnh5gDVQOEWUAAuEbaalHVqv3STzr7eQcWpDeQRjgHsAnM8vauA/qbBO4AQHZH7yhpdmq
WTMY7hU1DqbnfJcFOP000d3wfPFz8BrkOmAAksPYndHvghSiBmHTNUhSdAZAmx+APiHFa0oZZ06B
aLqYiKdFYoun1RX+56KoKsD7tekL0AoInNBWdoMjuNvpqcKAu4yo7Z0H9HP6itlOUJVhMzmI7sjE
s7+qFYGi2BqCPF5yTmqol2PexR5sV9xC+rHbW53qywejBZAPvDXxhssyDXIVr15ZTyGciGo85G6V
Po1d0H3t11W8FUsgrKvOyrvrifFisivKofF3apy0H2qeN7koi1bnTs+a4HHtzfTnXGGnsEs6NAWi
YB4strPWpiQpuZU+tTK1jdABUuwh92QW95pnS7Qu0F7bj1WKUBDTAvcgrGF9cm0p8ZKVY8MVZMxo
cbe6me1HaaG9C40KVcsmdd1hX6hhVpclP/VhSgbzamYeRwvNa6Ys0ggubTQsE7PIGtz5Dj2nJBpc
WANwVtYuP5apGxgvJKZ+9qMgj/Q/MfhO78RYa4/OMBhkAPpSTDe1aeb5jY7Xh7zOnAnylz9A9wjr
JdCvhdbXKBLO5lzsq8Cb1G6VSZsDsM+no3BLPd8FcrZvq0n3H1G7DZ5bICe4WBpu8a3pgWWGhQUa
LzTXRPvc5X5DKij18i5bDGNAOqb2H3LY6P9gfBb8tHJpfB2QFppDx+mFedlrK/+DM7fu1lryyzQu
kJ/+vBYliGLkRu0Hgz9Z0XGs591Is2KKrLJD+IcfP3c7JkaiCYPJbu8c0Q+3Nj7vBS+wG8m1y7L7
gbbQ5Oxy3ymPmj4GS2gNyoUSCFzC6kfst/2k8oBn9uYDA8bsSXXViGm11UD28IT6rA1+/pLKyeFR
0gBxeRTuMFPkY4H0LH0ULH09cWPHKQwAJ6OnbgGDwRjXtEnDlk4VvKqxVn0fCmUPb2pCpTAMfKW7
oV443mtbQKAKIaRrGAkMK3O2JRmGn56nphiX+yWBcKaVt3T55ZcMRfMUbO8y3ScGPXpAFZhqR4VT
1/fpmCKxU+QeXwJz7uHBapYUHKZVZHPIu0Q6rdaU+LE4QG0IiLUXYAs9UoYIKfSOfVxa951DXIsn
V9O/Cb2gHMffA55lVbh0OQvdLqMSJZHlE6wggy4hdo9JCL4SuXDwreaFM5FF3wTVPJDwm0Y+xWiC
BdMVIcu0YjDfTb8D2FDOUdLlbbtT5Tw6YT037ld3BggQMtTU7jpSqmxXWdXYRlpRrigmZXX5XBSm
/UirHbPHQetLzDpLY1ljXEeCZ4kg7rALBrxxoyEPUHOVk4t3uC38oIsYba2ERtxV7rp106cZhllM
jNhA7IdZJzAombFBV7HC02GOhZEsRLlqGBDnWluPnjVeB8gwzamOXgLAu6vcWtp6N7Vm/ghLsWp2
yPhqP0qjIU8atKmSQHMqxL5WMY3sowaDgtg2pdHz/twMqFXjjkOUrkHVhHpVV06k3HG0dllb6si/
ye55rjUInL6zVJfTuPQL8Pm+N/dl6rX+pdVUiqAJ1UsCkTHY1DUNFRmCqUqd/czQq40T4VfoXY59
kIe55gYQO9XifkY3T7xVNXgvRM5TeW3mbfa5LoB2Fo6eItCWJf0NLaLWiZZx3DJalMTw1yLRnEO7
HzqFE10xoO6k5cnDqJzhzipKGsQW4ic/af2sOk63ifdiFohm7GDzrN8V9KJ1P1XLDLtTqEd/Vi0Y
aq1fxrg1O3HnZbb7oyaNGEIL4I4fMxQxHop0cN+GNVl/VpZY9r6WEANLt+uQipC+W8UmcGuEr1Ba
OerVJIwDPDtKWGcIFIZ209IOO9PsgcWKTlsQIVX+y9LkVLa2XkzHMkOPdcdT0HgmilDz90m53pOq
2W8CFnwSdqh41eFSTsNrPi7DnawbtFs1eBbpDj+t5HXu5oVX5sydHtlereK6XjqJCUUvfmheKX/I
in8bkigWP6kHlmtR5vZONg81I6EyarrEr/eQkJ2vw6T13K+rlzsHaXpzGa1KQ+UaFIR36zAaTncO
+mvI4xGZbkYfmnyorQxMiBF4HIZW4bivTd0sBuJVowchxE06aLv2wN5AVvSlADX2ODF2KOLKW4bP
A2oyHfgyvZExN2b6gq5a8Zx3g8uOLNzqO8lS/lYBfyVwMRlCgEWO+b2zCHxjO0/3i32DOLHJ61fB
VyNHi9Kq5jndcSvmNjqB1nxZpcN0A9HxKXC65q6pRfYEgcuww6mRa79ncOStqOVY9ktX1oWKOtEE
6b7Wp/HzUvu4ts9knQkjFG2q+Xc+kUBwTtLQMOYZ7bSulzKy8jy7NUcnqBhpGVO16+aiEwQ1wlRm
ZEj+AJ9DzFFBAr+yh85cdmgQzPSt5jaXO3btLC9STTcvqiUfI3ZicgufAStejob8YnY1aaQzO0TB
zJ5CkaR1uDIfeVGNGrmkjWq247ZSMw5YpTt/tTmnRWSZXUPLaiYCm/mS38B90WEhScOPhQvWLYIq
mEmQtGLRY3eWorvKe1HuE7gB4AJlWSV3+HhV31u9cZEYnJXlM7grfTPU14RXkE5JN6NNUwu6ONVk
zk0Nly6rx0NiWJXamaOXW2QMWkv0V2PwNa275h5QtLwFUApSn2nSgGtPoSnzRYgBgF02uO5NbWOM
MaL9jMj4bE7TERhpa0Za0+A0Yvg9zjk2+UVIPye/2OJKSUrcAlV0ZDPVhwRUyDFX3dafKuDtHUaz
I3zo0+oOUdn2zhQlqTGte3A43mu9LOW9HC14gDlX+6WW+YpIAizlwV2xobrSe+U/JokjxeXSVUMb
j2ud2dfmhsZYdqLN2ySPW2/shgcstoshFK1ti72mARY9FFVDnDKmNnnLCugQEW0O6w59xgKJOWQC
hgtTesNd2RemvLRNwiY8SJ1GVN0hwBkZ9mKuu0XrUxDvqzvXoSmX4Z5Gn9L3HrJR1/2wGN+qpgre
9JZwEBmi0asdVMaiD0edHCQSaLOt0VRW0Bs9u0b0csgKdYuPDNcCRAV0/Ex3ze66wCtCLVnraT8z
4SNT7/t2iV0Gp0PoVI12J6W+zihmowHCTeKrH34+QS81EOKvN1VNbbzA5mQK0Z7CEbkGGovoDz3b
OmwXu34xegRLE6G3lw41nLvvVJd/9sW4Itu2ZoRLSf1y38GaQP1OLVYWecHi/RP8MjAo6zr/SuWX
3JHGFFCnzba/sPMa5MbYo45VErGIw8LSX4NGLEiJ9sXnjqMGjgJxbNgyvvuZTeG/uoV3s2YbnOyz
PbPLwtx3/UeqWBjmydSr6ZrLePxu1uZYhg7Yhzu/h/MfukmqZXHZls2TSUhLbheZFFkW2djewTlP
J8xkTF2KJzEYWX+j2ipDJE5tDza75ZBeVeNo3vlJ6jXXi+MoBLJwjnvWaF7ie0aFrPManPRKoFrZ
xgSg5sfYVwR//FWwPdPUlKFVxFBD0aUUQRL2qaO+pjQaXs18Zp7vUcMyAh5H5yrL0uUrGwGjncLK
LPugzAbLIINeXJymG1g7RWKaUFYMyUMV4IUDILpNYqSMvWtcnlA4TGRfPayZDgMJ5/AX3Z4QXU3c
UgM8UHMOpSj6J4rz9Elr2vrF6ewR89RyelKJtPoQkrt205ZF29wrf1RAbcHB9R29anO8swx3PdpK
VeAKPVQWSAqcZ7V44LWCJHV7Pr+cs3DzRR9exTzUb0viBckV+I1Ev9Y1E0CdBOECwDnIi2/8iP5r
pSn3Sz6382dHLAQiD3Otm8LSMB6svSVAdzV1GYF4ydI8VJgG8FWq1O9jE9su9zL1svRQNQIrIFei
sO8zjZ5BSKzLGzS9V1zmpYCDYeXXI517coPaX+MxJ5qEtZ9RzCzSGuxwGVbnsW9HetNZI4K9NGBI
olrqpQF4BtOr4zatWvZps+hrWBeToMZPreHbQMOLmckkGvvWzbBeOqAmkMob2xdeuyvygj7iNAfz
19yzRg0UhF/VSL+2XhkPyzpU16nptu4OESjH2/ljrz57M1PmEBXEabhUzEjNr2KFABBafSbQC/Wn
2t0ZRa1+ZrWy7H2uN3W2TzUvcxG0HNYc0IXtTpdOghqVndCqxgdCbx5tn7naveClXTiibvvLYDte
+Mn7weu09qMHT38aDcxQ+vrKadrRuNDrBuMMbl5V7NPOrUe4y3PSkin5rRdRNHP5WWY+OfvGzJ1s
b6z2LK/EbK35bupwrielmfX6CgGDoHhZtbrro7yyFwd9V9Ejb+t3M6a6lVF14DmSpPhCA6K2n7LF
YcbAC/HWC76LN+1LbfviCdZE3G+5md5LaeE2NWNbaESzXqljC47lG/XR3IdYZ5ZPKfQ2kjwd8b59
0lLiBDmJT6Qq+q1xAcTqtpx1O+FvDl118NIZPnggFkYwJVnfllk0zZcilflXxbbKo9H1coZJqH1x
FNqsGS7Q7KLOTvqJxMroRrtDpThbHmvULPCJoi3zkANqq0Mkj7qvRmmPIkpKNsU1gOKtvrSKyrk2
y6RFJKConW8+wNkpmpTTHKty0Z0d0xE4Q/+bCYbpgKuwnkfXbf5pgwwttEzPrH/d5TSxsqDlTv5F
I/VU+6GfpJ25sqhfAk/WB3iI/bXGrRj11QoXtxjlw8dd1T9at0RneONA4BmbwQU9aTU6nWGMyD/l
L8GUroe5gPShF0P3r2YJNKTfrYLf1fuGptc40yIsiyq80pprsyFCu6ns8dzQ2jO06j8fCAUaBJDA
AoGIASL5filNSdJET9QviDAHpFVld7c49Xj8+LX9MTJgSA90ioGBwyqgQN6vQsdCJvNa1i86uhbA
lSHq2IiDjzQOz6BL//Y8v6900lufZ1w7A72uXzRfyEuLNlNsBe3Pjx/nj976hjkAyM0MBpQksNL3
j9PRF9KBcdcv5SSKfd/4mDsKs3teusH6NPmrdvnxeqcIZTYEsBWAbb+Ye3ifnXwltK5LqErd8LJs
CDOhtXUVwdtyvqB5XcZYDrQX9SyOCY5m93CW5r3WWzhUApVwH1ZXuqGTTN232Zb6mVHUXz7sZn3B
j4N5voEa378JYxG9ajlwLw7n/IBNqh2OUGMv13Z8+/gd/OXDol3IyUOmlmLEPdlCPW12Avzcvcip
ryKvMQvUz63kzDDhb8+DOw4nHLgSPdTtV/w2NSkldpeTXcmXvAxM2hXVj7XUqihlMnxmpVOE8PZN
mRIwKGEP2cjBnA5MKDK8SQzDS6mpZFeNjXlBN7i+Iz02LrQOkjVKMOntgFL2E6wp0CNyam9XYzD/
cZQQZ+LAqYHr9nMoRDdAAJMcIpv5/snn1l5Hv16mF8Rk8ctLPEWaHaS5eyi5zhCEJWE3d4nZQQfp
6JvH7jC0AVQ1X9xPqrG/uYnskMG1EfrEWSiYYc9QpCZ02YPlsjahWESFWxu4zJWjuGg7q7rVvFr8
KK1Ku/OdqV3jFSvdR6yhGz8Mepp70YI384Mi/N9pRYJD0cdb6o+R1fbIG2WLLcw5/uU0+NvHbgM5
BsnkMX5poVi49LmikSxkL/NujVM8tb/9F2dnthynEm3bLyICSNpXoKrUS7Zl2aoXoizZ9H2X8PV3
4HMjjoUUqtjncTd2FpAkmWvNOaZoZH+i6bLsPx/53WRem3MklKxPHwvQdtUNi6xiDMt5TopEu6lS
qf1gqOzMKB9MZuYYuu4V7bxSXt8+UrtqEOjG2nAUHIWP7Mea29HSir3RmOcidz4YChayBhlDILoC
KbMZSmjwJ5awP+bkheKlZF+HavRH2rTlmYt61+xDXbBOUQ2/NCO+M0UoZoRxt1yOU2vvFsVyduzU
5C7Tpt9WmqRkpZ6LpH13bci14boKeqkrbHhrZUkGsOKVI/pj1HPMMXPtG/tAFfJQ3H37fFp8NBKv
oLNeHCqKv4qdfybk6OhKmTfReHQGSiBhkk17MjM039FxVH4+1Pvlh6tae9A2PWjWb2ez0tkz1a2w
doajEcYLxtcqfNA6U/rItxe/WsZ4VzeY/NCkPksOYj+VfBgulCQ2AzWR1tOZXyOYH/+roGPHw6+B
p45VAAOKizz37fyZ86JWlaQejylHIW9ExXkhRxcok06vgzO18zVM55DAr9b6ao+1uuNgaj61RaFS
IXAPqd6pz5//pI+exaqTIfpu3V2qm/uj2N1EXVuMx2FQkxvw/uouHszmihLsuQm2jTRdr544b74C
QCnXe7H5ipZWPY2TPsijYltz5NGKJsuEigzq4qWz53tIiBwRnEGXTw74qNwTuekeWrOiZQ1mZboD
Ey8Xr9NnSt/2mKPAUu2u/GPEf0tunHqvqD5xHGu5Ub8sjvVP2qQoT3kaq4+f37b1tmweJPPKhpei
Qhpmz/L2QeoSolmeCHmclrKErzWSduGE5Zmv1ZbM/feO8WxU5EwcDN+tAjm9RG0uyvlYanG7Uxrb
ulvqheBxURdfY8xUflP0thcXjXZnp0n7QDYud2yW/Q4gSbS3+2K4RuRmXHBKkRef34N1sm7vAX4y
TiM6jQeYVm/vgaa3WZ8s6XyUmjl47JCKXdxEz03IOxaPU3XmM/bRLUfKrgN4wL2CEOPtcC7F97Xx
PR+psNOhC2W6qyN5zrbywUUhj6EkwxcTDfd23W1FH6qJXi9HxVLXImGCXntOhFepi3Krd9r/4apW
MxqqdRZezHmbFUEfFCQRbjUfJ0tVrgiBpLtMztru80f1wb0jJBCryGrFAd262fUUdQT+OWpn4CoL
DycflV9FVZ0ziW95rkxXC28xWlUUBIzlbPd6pj45jZtqxzC126uhwWuI/yKkCGnQ+CioMx36dihW
XBN98s4IjxV1Pg+kRn6TmGVDfYZ9yUx551Y4YBQVJ2Gz72rXQ0aDrpzS8swUfn9f2ATDHmFjBK8Q
xeDbOWUVZl2GiqYd6yxK9nVTkCE0GPGZ1/j9Gsso3Bxjpa1gvd1sUFrFEYNFRPMxLd3wkI5qEcxt
2ARuP4kzF/R++iKaY5U11s8Mr+T6U/75tKaq6F0ylMyjY1KTxvOsYz1srVvXaOQVHWQRfD6x3m1T
mLMMpVq8MCwFW7TpTDAuAhzVPXLd2oGwb3yb0DcsgimXRqOMnMwHOGD1z8+H3RocuJmgqjlNoCvj
YwKt5+11wmCi+Nr2yhEBkX7BqtArd3UDZvG6YnbfKThBbqs5qyFyIJPt6LfG5s9QL5rUXyzFPXYG
/VufQAcqhp//tPdTav1la6HG5LSIMv/tL4sny62IkwuPPRKLb7za8ffCTrIzo3xw3zG5U8ywcJrw
+dm80CHOjVDpU+WYTTiNwN41gRVpDW2suG3uEitJDuTZR2eW4A9GZWrxJPl8I1Pc6l61RoRkYdFw
4ASjXEaEKv/OyL15TvM+PmhDae4yN8/OmDrfT2lEkWBcVM4u2GuczQ3t5mZxcfMVp5bN76WbSrTM
eUtNuaviQ6rOw9N/foDuapmBFYbYnwf59gE2uqJCJ5HliTnGFpHv2m2CCO3MmvB+msA8Q9fKJMGb
hU3r7Sg0yBq97a36ZJnLK4a5LlC74tzHbLvwcL63OOTycqKOXI2fbwehz6LXKH/MUx3atyxM1rUd
L8KLzco8/LebJjQcK5wf2NSzyQYb9nakUnC2q9mnnoreaa7hMhi+jKLw/vNRthQ30Gd/Zx8HPZY5
KpSb5c3WFGRUA3NhSaYCDeHk6rCx9DFNbhpbMW/Ie01vqaa7ozflZHwEtYPYg1CX0Ww9hZo1Svxe
30MIFqTj5VopEIjE7kG6WlofykTtei+ZkM4HSqWNX9zFcZ9aVdHYaBZtrnNch5585qXazu+/18S8
5m0hVvW9wHvMqoHjM7du0naYgasdpq3mql+Me7rp50Aj23m3GW1LMEdE6Ialy2hDr+WB6HGmVXaY
nbmmdxNvfU7rZ4g9B3a87VmSvUavgS8pTk2aKX6eC5ynLq68fBp/fz4l3o/EznPVh68eJ3Rzm4Uw
7oZoWchSO0U5z25SLA50NcfyBbNB8J+HMjD4CWJX2YLxuN7O8aJs0HDmMjmVqtSv82qi59Lg6GR1
t84s7++OrWwE8TDgXOFLztK3XR6mlFP3WBrZqYQfgkPE6IMKTT9yWChHgWngOmU3U6ueMZfh71GU
MhCtmG7iOYazlNL/OLOxeD9v3v6gzcUrEZy4zlazE1oUGlhaoVxEOQTFMxf+0TAYJzFSIgYgxmX9
Av2zf2k1pxjbWmSnpI3UoHUL9cERU/Xr8ye57g7+Pblwdy34pqy96+aBs+9mlCpBVjX14GFGFV5B
rg43VEXkNZJ490dfCM6Y4Eh2y1wvuyGM0zPdlfdvPNtjigAslCp27u0ZwzZQlSJlq050i+ybSq+A
ca3BakOSVrTtY3ZPn1/vB3f1zYCb3VKoxw1CNac69dlQHKwILNXgjOOZKfJuU8ZtpaaK4ZBrYj2z
NrfVtCQ68LCqT3FWxz8r0FwouRoiFmdt2NXE3F/GmkELmjk6HCKLOHI4bW7lIX5Y/IU1n4qa6e4+
v/YPbraNIYic7tUd/I5DkALUjohEbU8GMuWbXLHNJ2dNfRJ4EW6HPjqXZ/fBeBjdKUaq684UGMXb
uZXlg51Ac+1O6PaWe4mm/aFpbOlFTqne1gawhc+v7y9JaTOZ6dPQbeKrSJvc3gwo6qayBcLJU2i3
mrlPi8LUvaQDtuP1oxO/wM1yntxFVV77DORLgsD4Iu46UlDJWyzuWslMDRq+mZcm22NIXNbkqkGD
T0v1hiozC/6y3N63dUnWtiEd+4/VI2E488X4YIrS/KEgyNuPy3LbJjBI1My1vutObj5oaDac7rrS
wvDMzXo/CmdTZGE6OxX8IuambDMkEy2OeOlPZtHJHVQC9YL8yHOxeR+OAqMYsq2gQLQlbCX5ZPUG
6rOTtXS5rzlZFqDKFf/1pcYhrON8dej0GWuKz9uJBhgax6vIllPBUW+vJku4Q+KZnHl93i2VgjeZ
7x0L5nrKWz3J/y7Iq/egVQFLnGjfKN0ujg1cFyJPtR0Yg/Y2FVK9RFQ25TuU7YTN2m5+Zqf87oXi
F6BZxB217o+Y4G9/AXEnnHOEOp76WDGu53GaEeyOyIIKiQRh1WJ//kK9PeTwzaU/JMBW6RyOmZLb
maiVw9ARbbrQhKx/IEusas8aFkneoSkuoF6kuzhZ0zM+H/UvMOR/X+P/GZY1gzIsjsL31TTEG/1Q
m9py7GdRfS3sqgeTMo3oSDNSRzV/se3kyrYjMiwMEY/qpYUJmx1cSiDtmbfk7Z7q708xQfpgzl7h
h3C83t5xPUEKVRrUwPrFKVAXl4uvJRTCaukO/6mx+ncorpVjPG5WldV5M1SPtDQvWwuvA56PQ4U3
A+1KHF4giDx3MN8slH/H4nTAbOY0Cd13y4UVoVLk5CarR7dOIts3lzl7qNIQ7Sfb8jHZTXrUPo5k
GtQBez3XRBg7RsKfs7y5IY83NAKoSsMFejccFiKqVQHoo2zuS9MNlQc3ymBsmonyqGg0/b2S2fXo
GE33/fOJ8vaF/J+rYF3BhS+oGkI7evtw5sRqgdmqTE/QfaDOnV67N7Su9xvQRl8XOak3uDyaX4Uo
x9s5tcszZ7APJscqDVnro6w+9Nvejp/MnZITsL4cR83qgk5BkJWwWcKrQJjD55f64VAEF2gULnls
2739KMu+B1WqHo0Et/bgKHCEwhx1VIeX4fOhHH715u3jI7o2h9datrW9qyLXZ1ES3nAsEEIGCbqg
312Y6T7gwhacE0WNvlHcq5jI7f9U3vif57mCwlzKjyyw+maBrerUHissEEeZN+1Lypdjx/9trFXQ
+HLJu/RcR/6ju0pVQ6zHCgrc71oXVRmbORzEo4ojMMBU41wRSO0Esam1Z97ut0v3em2rbZePugOq
gbbPdq6MpEaMSSOORsGS6kPFSvfCbZqfmM4x+iRxGf/4/Dlu7NL/MyTkDAor7PC5r5shcUX24Zgs
6tFJ29Hej45RNzvcQfHXye2mYylrdMBJlmRfRkPUN6y55Y1tRqnf8Dee+ZK8n1Sg7YE3AMJiQ8wL
+/ZVQX04st9b675IOBJqEeCAEviOua8TTI1tMM0fk1YiRSxr/eXzG/F2D/L3PqzlMr6dKyXjneBp
USpwvr0QRzJoRqL8wjxQXRS0n4/yfi4ZENLpxzCVYDdsSY/AN5YYM5571JXG8VXp6sDzx1NE3vqZ
qfR+JIQ3zFlWb7bzdBHf3ktddlPPWpee6PJqgZYaxd5slQHeUNKfO8e8v3dseVXS8RCKGKsP9O1Y
MV35ZnD77FRHbvmcSVpqiAv1XRQhjm3HqLrVcGntMJ0aT8pkGSz7PYyjokQGiRHDtweksonSnNsJ
fXAPDBRZ8Ohxca9ZNm9/16I0NThMOz9NTpoGbpcMfjV30UFP6Ip+/mA/ugV0EAjMJsgHkNn63/89
hzeljE2A3SDEZHFQl7LaVbGhXX4+yvutFozEv/BxOGpAqjYvax92wA2IDDrBTxM3LTUe+rrqhIPE
TJDKS/sZmUMffD7oB5dmc0DjkAbOGCTJ+tb+c2l1r+cSn0rNvhkIam8Y5eVcpv99D0WRE8jmqkth
OdoufXasKlLOacMZIA8JT4f4pyqKvi+zMD2zQf7baH378YLITBwO7Xs2yax9b6/IQsg1tMtAxVq1
I2xBbm+9OJESX4swk/fM9IZmu2WSVJ1qJgCFHBFO4kEyti1/cmLrgmOwlWFNyBWAINMoaLfXCw5J
dr/4SUo717xJLN2jLuM226uppV2ZiQqrGcYzSS8abgvCQqTNrKQQrP4psQQ4npS5+V1Scqi9hrUH
X9N6HvJ6W2A6QCr7E9Ta8FzUJr8ROcTgt5rtPuKvH1+HgbRuvE9pWQeuTtvhEnGo8mtRi9rwiro2
9qoKBs+nnDDiqiWn9KWtVC4zQQNUeKiip8UjxkO/7mwc1nQNwvTVHhvSiJRSyIdpKqmdVWFbycDp
NEyERH0vELHS1lSuSX+IVL+oMjXG2qJGYZDivlV8Pev1l4ja3Nc+iuWfysQMTO8lxA4u7bw5mYuD
3b7tVedXKQCr+sizq1urdKTmFX1WUBO3+7QMxjzFo1kuosCEJhfT8nXE/LjEUIX0u8JZCR9Y1Jyn
EYbiuSrmprSIaImvIhu4NWqDXQfv1NvZUmcQCkqizV8d8JJD9Acs9x4P6eI8lhUIk5Jad3lZpb+y
5KuG9+Xzl28j8Xw/+uY0p5U1LCt7KF8n07ud8by+VN+M2/6n9cUM/Vrzk+FQ20F/+HzY7aZ5e82b
d74UTh0ZCqPmgh7IYr7grbtSlNYjQNBDzm3Nhj9045nlbfv934662apnFsr7sJ+4Vhwits39fULi
nHPbezymoXFmzd7utt4O905OjUFTVbOQi7SkHuR54c/qHxDrmLni3ee384OjFAunzceRZj914e0h
IJf6yNJStifyaCrCglDrXGdi/p2Qg/JQu6uVO1HkRaIN6Hl0cnWa0KgfW8Mc9nBU4qDR+mw/D2Z1
abCHuFy62Nl1JXWrSO3lFUUELKl1rl/CmzDObCQ+WP5pSaiEuEFuhoO6mYAxXkupEwRyKqe25lDf
Qg2xKu3MHfrgU02zCsk+mWgIZLasDmiWkzXLLj81A+Zegv/cYF5G/BDRbP4fhmIXRmTTGlKA9OLt
+xwZYsKVL9gVkCZ+UViRFWh5715CsZrPvL0ffK/Bv62MRUQM6zf07VChwCQ5mnlxUmIdRy/tMXYg
UVtej8rSxF7bh+7Xvpbz18+n20c38++JHa0VVbXtFxs6CEgrOyxPg0kWBsG8JP9OofCXxInPbGi3
7xCafTq/awALNF++qZsr1ESZutJyy1MlSDm0FwxlcRxnF5MxQCmd2nT/+aV9UPYh21ujZI4ACHH5
FlKqEFM5GXm+kuoNrEYNHZUsJdKz00cKr6od/lByMP0tG8sruPfJzkDJcGbh2K6OHK3BWCGfXQnm
8HL1t49VDLMMqYXyWFO8Wj1d0Vth9uFdoWjJPSzhcF/wEz3MLdmumYU8syF7N6so/XAHOOIzgRE0
rI//nw2ZYacR1JRCoxujdT+ZxL81w6iASafpZY0k8MKduurMc35/yeyX4MHRsuaMRkX47ZjlUrop
eyn9FHULeHPs1I1Xq0QCkMXYPWT5BD+gG4pbu2m7nbN05zTL71Yhrpn9Jzee0VeF39vxJyuPsaQI
/WSEbR/MpiFv0sU8d5L56xb4d2fIOQmpKY1RJjOelO2bM9FoYSdQmCeq+Z3mRSWBq/g5O/e6qqN8
WGkhSh4YyCx/Gh22PrAoEfAYlRJP5cdV1t/FimM99y7xLH5FcIcWFGKudDxUo0niyTSpX2GtONdD
JYbbsQzDXY9ViZSSHNNtRcd99U+Ff+w5q17CkiyG2uqKNNCYbcLvmjmNA/BE2gVG9NoihHWEpxSJ
cXlW9EmPcdSHuN0lMP0XAaUHyXWuL41vAZT77oQtRpuQcMkL6GfOpTaPnXrQrBGAT8mmLvJUmOQj
gaWVZnompq8GzRle+11vxOaNSKJx8lDa1vdVVeiG15aleqcMJr9eplJcRaZRvMgsMaDYMXH9oozx
9i5QXXsPs9Z47HDdHdApgYQMZaHM55aGd9sHHX4AyyzBpes5dJvfKSNM1Y2Uxmlpw3AG4zQW4Fsr
w2Izr1mX7GYRwGpTlTwAWXbHS8yymGsJUBe237dxkQTwtpMvQlHsp1qnju9N0ja+zkQz3Gnck+Gq
zF3lzIuFSp2p+2bOGXigKB6bxGWq9Os2H1hACdqU1Zh9BU5yTM5DOj6T2966ng17Fk4yJTZ8vyvQ
QReNS35sqKmP8ZJWJyOVuePRlK3CwLKj0DgQ6tPdkGDe/yIqSPnmDorZXslSh4yhiYH0qMRt5XWv
yH7xy0pN7MM4jKBb8tBJX/DAW4s3NFiKvHL1Uo79pP+yckzEXgtiJPSW0JbhXuZThohqGnG7w/EB
6VfpJTQxF/ySuYeknSa+lnf1CywjpQ2yipxlaxrlfEBGb2i7ySVrybeV2oQLrYaZ+w3SWzlTNnSA
uIWkPH6DTydNP2mn6p5je3SbYiQYPK2rlmc3lPO17iRF6Md1F90OWQ+fxZ0VTEZqmy1fCHbPlCDK
auVimCyY6aBn0ttIHWQYxNDmK8gQ4FQCLRvcn1Y1aN+SvsuzXdLPzq88qpbbAhumvgcSpnTELU0o
GFpDvZdmPz9T4waqMKomKx4xxvZvIxsgp7EAh1/KrHBG9INV5l73eRUdqw48lZeSU0yYmhtyTsvi
CayLaFPPMvr2q1kVteurZIei+cwH8yWblibk5ldmvcNSq4BmIhTkkeDSSr0teqgRQerqMj3ULml+
wdSUlRaQyjYpT7OCND2IVS1qgrTp5XybN6TU+QD2x5Osq3q+g7OspF+wZIfp0apDU0GB2AwTPmEt
UbqvQg1zB5JDGlXpxbCMcgRbXc5WfjvFKsoa1L2KdWEjNVD8qo2q7ynUuM6riRoygjTK1A7lBZUt
j4il4YDoA8IIZ8oQ+tJs1b9tq+9/kJ7MH9HMeJ6QHOndYyigP1mEdIn9EobdTaEosYorOdVX4HLc
XFEQ0DKvi4YQVOY8ssMoGt1N72Yynwm9qDttOlR9Rj6FPaTDxSS6mmjkrK3HXag48RojqszZdeGo
+W9KVdbNbKQEe8WhboL1mTTrlkps+2KIzmh8mkrWNVC5FEydDDneyRrKCigkwGIonBIJzkglU32Y
B0ceVuUw/wZRULwj0UYsl3R+S/VqMNJZ2VHq02/sTsZGUCgNBGBjQEN8CQuq+RrJUSkvy5742hvi
Vt3kvp2EjYOEotilNnTVFX7dsgE9riz5SxyH9p0TOuR+1YJQaSxUImo9rS7sW65TLHtlLlmvwtFq
7qCuKn+GvkbXTxqtgE8lixDaRJ6Gt5MBfOVKVloUXSBFdy+0mD2Sz6TPO1/tRaUHmZgGfS8nSZqO
UVt54nda2BV7rRphQdDJhq2QVk5hE9kSD+ICaSMAtlCNsBsvE+8QLpEO0ETFD/cqR9YvNtwK9K06
3eO9zoP+6WKkJkc7ykdgd3oSfR3Vvmi8hiL7M9KE0NxpiszmXRaH4WUPUsX2AOnkL6PWYPHQ43hR
A2LXWLamTC93usvvCGo3Sq7NhN8H403LEi+2m/hFdIkpDmsNgjT3ora+RBkUtysIq9U1DSloCa2T
4WhbI3lNvpbKDDjWWOx1odTz73ZI3cbrAHQ9Lnxm/zRD1vYe9YIIAT8kIBdq25wcw86B64Zv2q1x
+C8yOTiDFv2QS4s0RR+dzmJ96jXdF2FODYnUOeN2UCGgem27JEbQUO6qVxxabFLUIY5mbw0zfdQe
kC4pg13G6SGEPRZR7NCXR0RiLk6GsOmfZqOq/zhdKY6s5ZC6KhEZP7J0bn7VDSn3gaUkKXdW2HF1
mNvaPvFwl9qve1vy0avi7FGpE60I2F8MJBwBY3818szWgpiLZBffa9pOJC04XSOJZe2ZcULqHsWm
fPT4tGhJUI4TZXoNuIRPEk6lEpVeKbNnD24OW7dApRAskyMOVcSZzG9aNfyuV1ZX0n9T0u943s3v
s9U3FXWuLiFoHVDTM5XbyAl06Wb3kyy4EabbaDetUPobeHX6t7QsrZMdJvwpsCrDjUNITeRrlZL8
YuEwCr9zISx4Apo9S1y4GHeg/eE+hPMM4oqdJAW63qkBOaKTd6mCwVKiOBZW9oU109oKjFBN+eYJ
NVZgiFm9401DYuyzvOaUXlYsst5cF+qzkeTuE7KCIsYn2AwmG7DUvugJ9ObrUGv6nzjtrNxv1Sx5
qciZK6ArpPm10efLAB2qUuG9yGrSA7Bd8rntxnhiH1016b4q5wxWawZ1C6zHANGszBLxha0dGLWa
EIafi5Lkw1WGogLeRtVEuje3bm549aKM9Y6VhmoRWxxerK5c4LCpIh6OTakUL01CoPsFQDT1kM4J
IEss+vOVGIvEgvAHxsjTi7x/Mo2oP9YwWx7cSYubi8EYjIjPj60/GqVTf0VeVz+U5PxlYApqdoQ5
x+59GeqV6gEzyO4tR3mxGtGXdLIKVtRJKgPpzHky8rRT6Wg7qbkKnLFKc+Ul3QyCb0qAzdfsTFRK
sMmYvAIpLOCOUXqPDuGglyk0x9oQ31m9jRRm2aLD36AVxeGzF+WDTd9DgFiYF+PQzRlNsykfJpYL
KxG/S4LM9Ps8EuFt0qsTzSVDggbssCV+Z1XnKyO71ACl2Gfa19kp3AQNbGp+p/Kh2teJ45TZQYPW
knt0RkPnW8lSO/kAWab5eWLfP3hCwg85DB2EpD0NgW6gZ0dfmZQyg0/+NMMWmQB29gc2HLxNFRyX
+cpNFzU8GlQxl8ss1urqV6lacAfVpVmG/eBE1ql1lHT2LLnEX4XR6DCbpo5Y5YET4A+690CrJS4J
5coCVfsUkxFCxZa0T0+N59EKDEdWRzfRcsBuQNqmHVgPHRdW5fAnYg5CPj3HtPgitTme7vKwrc0/
PL9Bfc5ClHCARRNVvWpYZqJd77Z6fhOzaAD+7nXxtWjaqbhQzLRor0Qu42g/ERhnPdWwf28A4FuP
iWYMYo+ARPsDBmNuA4uUlyzomYpdUEx41PbdIIYskHll1DQih2bB5SiGa4Rurr5Le7YaI6vyEfxM
PQQqFakkwAXaVxgmKoOimqs0z6O26BLFrDrKW13LF/thNsjLO1SL3srATpwp8h1eYDWg4ylTFi6d
yBLRZ9PvIZ1txUd/WB0LLVTqy7lo2US0FvJfj36hwOZiFMWL6K2Zb8XcZNnemPMsuoFDkpBVSkU8
0EJOchAmYFDt7ZHavB8OFd4zCuLqA2LviZ26Y3dPYx9PzSXHGABGXHHxWteqfVfPo6LsFfAOs9e1
vT35Y6klum+yED2YJvDNA/C+0d51UW8Jb87a7jcnZfURXlF/YolWqn2lYspxjamI0KdZ+mWmKcbs
j+S6/FBCZem45Rwm9m0yqDcph1VWjDkmvNgZW7vz+Bu7L1JNG84cRaPUB/A+7Z3VNqrcS40TWyAK
fe48EojU8LrOtPqmQOMD6WKKiGUvJnKBd1qaF7d5gYvDUxtL/yXjhq/3aINl8sOx0XZRp+CEqMC8
741oUQ2vH8akfGYHlu4c2VU+VkTA1bWJCQhGFKgz340avmn6PPPNTdsl8rsR9acX61kXRE1Rtaht
XNH4Iyw5jhVWFmXkixdLApCS2v0Bk+TUHtROVw92DuHopq5YdLKk1dSbbNH0h8IdGtM32oh0zmHt
knPaURUryMnrPEpTlT9Vbc5KSLYSDXjVdm4bVJ1iE49FTyD0zdFWbUhay3AzWPyDVyV0JXmpjOkl
63Tjj+ss7tfZnLT0MlcskIAKadWc5orwp9oMy32RKkbiTb1qnkZQnAaEW8Wp9iy3ElFvWmj9HQmX
Znun13J5McOmaq/aeYIXH44r5RtMMOdxPjh/JtFa426c3Vr1+2LlGOrObHzLS5kSbcY0nXZTN8/g
8s15sTwdArJ748AVW4JxaKYpmMj+ussHHNZwFCY+fBoSNuknJTk4F5Zdxj8VNuy/7DBaeh+4qQoF
AZwXb71QaDSnehH/hglciMde0oLCq9ZNtyiv5/EidOmMHSiFyj8NhDs2pqU0f615p3VQgS43g9qK
XFD6K1ks9XLk0o856LfYr2oanKxa5GRwbzlxcrFJe6rSzIk5ruhJSQsrk68uFHuoZSlBELtBGYx7
Doz2zAGZ2gTfHcN+hKLg4IfR9QiwEtXR3qd5DfSowqsDKFgJ0zs4qLZyCTKjgDUJklO7arVihr4r
RgruQomH78m0kioNq7CxsodZsRcpuoW1r0enDg8p3r3ITFrfNMAEXSjaWIqdPtHux/1egKqEI5g8
dHW73oPW1J6kTOi/8UEcTjKe5js0CNN9khZzeGnAtmjYcNXKHajriKQhUY3PuMfIk42lrG4JnSmA
zqHpR9wkhXgZ46QLr9xlQb0725110RR283sJIcrudKy/ijcsRlwELslLjwAn2+tYUJjyKgs2mpcT
xfsNTPGAq7rvZ0qZiqt2F7mZduY9wBgbwulUFZzF0aRcjLpk44siwLjGvAj9NRTENfhFO8OuNAY1
vZ0XzTjJ1rZHT880Pp3guGLD12NOkZ4tzW7yBmvsn5elgmVR2XbBUTJOnGsJeCa81oVB3WNgR6V6
Mra6xzVu5PsC5f/GFfUU77qKaIrATG37PowN6y5N6uW16JTe8Pm7mj9xnlmvU8O22XO5X0cAjh3U
38TWT1iRM50hY5l6YZWLn5Txom/ZCO2K03mij97Ixr8DuOfWD8AEIhyBxHBmHHjJk2DpAQu/61VD
kubH62RAc4a7SUFjCFlHaj7I7Ae68sZCFg+8kViJ7iCstv/ZyjT583ld/F3t602Tkhb1pj6qDFOo
j2P5KpXxnvIvvSzhW87IhhQKVL/X3cfPB9wWZLfNs00NvC5BlXek17zWGT1w+nVl8vD5CNsuxnaE
TcnZLOtIAdBZvlIT8Vb/mvIyyTNjvKu9rbcNNQ5SWYQrqAM3ty2pTRo0WvlaXnYHI7APyuV/S9j4
/w3cf4bY3Ci5dGbvSL18RUe+a4vXWDsnUNv4CN4PsblTWAg1OEpcBWcWVshS94gRf2qCdrdcuV+i
h8WPD58/m2074O+z+eei1tnxTwvCxC3bQaUvX2NnIKT30AzUiw5GVR7y6KJUfuDaOtNz+XC+/TPi
pumht3PX2hkjWtiIQvLKunPNum0ra3tN63//55qo+7GWU3V6VRV1byjGpQW3OAyvsu6M/uRdD2s7
0qbiG+L6TexhLl9xU1yiCPVnu+VrlAdDewti2le1bp+Wv1vtLDDqw2UChRZkm1VBbG7mO0XWpaaR
V77a3xByXBVPyVVFDoGXHYxvHKazIL0F1/5tvpm9c7FJH06Zf4bevAcU1Gcr0Z3ydXRPg/zO3j2a
2sARr2p0R679wRDHz+foh+vHPwNu3gqEzaWYW7t8LXjj3P4JU7+vAsT+fJSPH+Y/w2xehYVGnF2A
L2MJ0fZfHx4ARQcgjc4M8+H0/2eUzfTHoxGLgTLHa2GTecBuJEnOtE/OTY3N9NdnQ0FCz+2qobz2
Ow712sqn8CVpWuf8VR8uu/9czeYFUIyMWCWNsSrHt/fm0T4C+S3O3DLt3SgE7dLIY55rLuFi1ubJ
NEsVGfoitVfdktMDoi/QqqMVYWhPl2COV21t00e3NJIEMUtl7rOnyn6lsOyDQRpo1tOukF7hWkbQ
VsroEy5qoAytnTM/dOPSZf12gU2Rwr7mYbMyrml1/648Qh/qlRYY/kIxSseaY4HMfJtwq5j4TztJ
gr4Rzp9iPe559ZCCvMCDQLLHKDr7iyZdAXbVXMprdw6XXxnOAHrik5h6D0VNX1/RobcJFHFcSp6D
QmR0sbaPvVFfHLy/Ao5tqGNzO/NerK/Xm7bW+mldVQErzGq1aLy9KLuhE1msn28nvYA/blaedeqe
o+/uF4p6l3F1R37KuS/huyf+Zhf0DlZWpEWfaIJdUOGkbDGPS3g/c+NqeqTRuZy0s8qszfqCDh1Y
UoF8qDgld8lV9sW5tB7Q7tmciG/+H3vnsRy5cqbtW5nQHifgzR8xm7IskgWSzT5ss0G0hU+YhL/6
/0FrNGKBFVVBrUebDqnVTGYizWdeg/FZiM7zr/zK23H2UnsFRlvs6UDrpEV7nzhvfJ68T2W5RlDt
8pc7e1G/GmKxG8dCJjk9QF5akHUrRXtS2IdK85jW3ReTKq9ov3nRjz9j/p/N5T/gYr1a/jc2l49x
8wNurvgvOkPfxE956nXJP/2X16Vu/jVfRIB/QSICfeGr/NPrUgEo/xeKIlDHAWmZXHfsif81uzT+
4irg/kNiU0dhZobUy6Jtov/+h6JbfyHxpQFpnJkGdODf43U5n+Z/n3YLbQYHIAqEDNMCu6stlSht
r6nKrhWTbw2FgmphSys2DHG0iNNNqCD9+mqRHv/5g1+bFC5AmfN4IG9gSlCTQ7EBltLp7VKb+RBr
XqT7isDDSY3MbKvHRURpCMWnXv+qahn1sKBJ9krwmOeflbCi/oHm/ZVr7o+K0snE0fmEG0U9BJq7
Q1Xt9Bcpphz9RVkUfmlEdLBIMwMRI6KbD9FdJb/JXAR7I6asX5iRc1PX1u9Q9s8CJZQNwt+WT9/8
qS08sc+N/qNTyBhFaFP7oJvBTYPU8S4EP7GpajSEO0BrmybsgP99QWcZ5ea4L65cL2Bdlh8Syj40
cgDSICiAaSyANqVFgwEbB/1I2SWM1uARW5xiflggzWO5M/XbVr0xs1szPYTNrm5uMvkU09x79MpD
0q4chLOUtf2ruM1Telt7oOrS3U76to5WvGnMl9LpSh6L41jcJ/HOFSSnK/COYpac31jb8GBXG/AY
IR7d3ooSAXRoW+z0n1a6SpUdAI7J7xNE0G6iT9pXxNJHB1OoW208otxDWbXI1uiiiRcbmSSj+CG0
Wxu4tnOYa3Vig9dZu3ZKSkEbr9t4oF9yiN17o97l0aZt4QxunH4zWLsMOUqsns01ktm8v+WH9hHx
fptM96n82/lifMHQGUU2h84IqBkMVHa5/EQijG0TUAw6r8p9t7P338Mt3SXFWWmfiiflk0cFmG6/
vRvyXaCgOPYD3bGOEkR0nIx184MOboVVJu3iO2xLvlbqjeUBiliN1irNad+tLG2lH5Ojc7A2zjME
EnDPwS/p7Fy0wun93YXf+WrWs2RWyc3orCsCg4+YhO6DvblH/IUe6DH+NCEijgtIdcD+xnvoX3bB
0btv7wJ/dFbWx+Ku2WX3w2ePyvdRiDWS45BHw+8T5lLr8bbeWYfgA20miiZptB7KI9HhMOyNx04B
XLPyqO6v0gfvC5W+++lL/l0cXWufl5tkWIe7YK3v+99JsAqesvt+7d17h2irbiSGyuvy63hwd8NL
uK7XeLRgbOrQDlmBk8zQHqd7C6xgXf5OfntwS38DF0nUQ+eurVt8OXbFXU+nFbmSR/RMig0L+kXs
6WscqmZDK6Xdaev0Z3ooPo/J3vvg3k9779htkcf51fmZ7z2BcFHGdeZP3zi26HVjhd2tLDTgH7Wt
eBJPZrr22g0IkzjFrA1k49rGEf5/uPD/9wz+gxfo1Q3/9hn8Vrbf/mv2fN5jzfHr28kzOP/Tfz6D
qP/8ZdLz0VDqgtuArN2/XkHNVP8CiDo/gzbIT4Q5//0IqnhBW9bMm+EtdDyEdXm9/vUKatpfM1YM
Sd9Z0kxFpPQ9z+Acfv37NXAdSDlAbmGu8QPJyZZiVsj1Q2NBl/ZewuHFnsBolN9CM/WbV4tz5vk7
DdH+DGMB/8RVdTZX5sU9fXTyYCoU8FXuvdKU2d+GSj5j1k3hozkgPoXwaT/hg6EfUF9VP1XYq70L
Ej4PT+nAg3qJQpKOmhZBxet8BU+RWlrCCo9CxTRWS918kw/9h8tzfLuUHi+8R3gCLRI5x3kNXpVj
ItUBQqWF0RGVzGANLgPLKJpEVwKJ0+fun1NxZvv52YieP+ff4tUoWEuFgTfG0VEF8bJS6I9hAjmB
h3BzdfP+CYFJVmcguINa7eJlTduKbY37yBEbnPaHR/N1h0gSqOn3D4NQCkkvmEJSoMXHaRAoHvG/
iY5Dlzdb6HUqpmdpcwW2uOCN/lm4WaAaqV0UaQFBL7KEuJMFfQ01OqLYxhuADR/YEzUj5tJ/9XJA
3lOiwWu0rbvr0S/ZdMNUUP60vffvRfjOs7AdorUzJPz0A3YEuIECKesYSeRMIze3sMZxsiu1pNPw
9p+zJepmotwk5MTz37/aJvSTyMkNPTpWqfqzR6Fs5dnlk4XdIB4wg/3+nYLKDvuEq4oIbamoRvNN
q2PP5q0GcsFTbsgV8hvVldD1zNaHcadCpGbrc5IXK4f0RUeFs06OxjQEKHplxJn5+KtXAYu9c0ua
yPagIgA4d3ZCXvJD87TWMgAN+bGBzQcKms1DM1BqV26MNx/JZCNQeoakbXHKlv7vQePmGC+U3BgT
WF47zNOfdlgC12pz94nq7jUO/JsbivFcSDF8IIQYzOV4o2bIvpZRfMQQON1ECaaoiuHm2/cuHowY
dBiQIUWTGSbr6dargK9ULpim46Bb2gEDzo52aGpcGeXteZ51s9hvIG15JC17cTsVMxq+doIcwLkp
VvVgqvRyq+FnLApvFzWh/gAf58lwK/m77OrigW6TAOlXXENxv11UC5S/o89M8Pn2WlxfsZWNhQbP
/WhG5oi0svIzUOLhvQeMchTyiCgyIFjIhBfvZyb1oq1iDpgH3nMbiBrot0Pi8d4vdzrKYip4bgUy
M8bo2OgpFpO6iahRj/XL5VHeHGOelPlwEXeQulE/PN0f3oiqiaoV+TFXdBNPtR7B30hptzS93Cvd
svNDwTckL5zx9fPfv7oF1cLt3cJR8+OYa/azgapKsNKrvnlJZ9bblXdsvn5OQimTV4wb0NTm+gUc
qtPBplrioOSUxREhwccB4PihGkwdR6hxrandOqtQInVFf02U6+3+Y1iLdYQczC2yLGTgDDJ0TUhf
3dVCGEx5HKzAkaXv/miMgsMBEltciGz308m5kUhKkI/FEYSTW647HQOuuwrcLL2gponDw+U9cmYt
EU3mCMPTp1SxJMJjgDdJatvlEd6x5uLri6kQ/pst3X13cv3Qmdyfo9Lax6FEievKh3x7LROMEHOr
BqR1KsKLDxnWjlkYg1Mdiwaq1AbLZCdcIWKTfImizPiKiTO+Epfn+2ajEvmYqCzwrM0SwpS2Tjaq
nuKZV4W5PIYADFboX9MD9RKgh4FmXZF3ebNfGIoAhPwDkAPv6WJ2WBokjl0WzdHSVf232ceaX6qS
CsC7Z0R8w5U1uxlhyrF4BUAOAqQQWXecWq27Q3Y+3+WtDA8honGfLw/15nsReZCdENJxxmc3o9PF
K7y0NoH2tsfaBZ+X8ZFue/wn15OrNDem1rhXIrgzH4tqF9kXAauGBty8wq9ulRBpASvyZHtUdCaE
eUizEbN7FC5qzs3lqb05B/PUEGegsgU8lPTldCi2Xj2oadseiYa0bxjFgRUPu/x+wJfLF1ONe2vh
YYrsAN85Xh4aPTt++MmFNg+OuCfnT5/f8cVOsUrFzNA41B+qDqrK0+AMirmVbm+5T8hmAIKcs1OY
YtWkTfe4g+vmbV5DMYdAAkM43yVVmXdrDMZkv8ULVrUbwEOZW8C8D+gK+WAoiUQNs1eVA5I9tbGx
6gTPbjxjQTtabRe8KLZQiI9Hw8xu0jIo9Q0Ul0Lucw1S6iqoykrS+oq1YWOqPUwQzysS62udTPm4
LoN8+pQJPU4fEZkgG9PjUtp3IpAxrbJwwGTvWYtb8FsqjARrh7x9m3zD5LFvdkZHPRNjZnyjH9LE
kr8tWWvdbOOpRPfYupTmQRcerlxtFpbVBq/0HA/fCsvtGwMUG21ps5Wfw3xynA08Dje8d110zqk7
GTn1QWlQHIoy4C73gFzLe1UdspemcWpjm5AaxB/t0YoPGv6hxrfBAODtY9xbxg8RINxxG4vJ/SqJ
5z8p2M5m+8lLm2gn7b4I91PaB+2nLK1S5R6SW+IcBhfqJ5KzI/rkT0mvWRVlKWSSHiYsGPsdpkjO
NzBL2JtGuXCpOAng3JtgaN3ppnJKoCxVhivfBtdFGH8dxrTNoTOTOF+Juk/cXaArw7PSzUDDUq2S
zzUUkQhDUwdvZQkfYy76GbjBAc6Mv5WRSqOpUi0RrRtS6IOCISJsQSmh4pSA75NVngbye9Dr9oem
H8jIOL9dfK82ZjELv5rUvxqkw9YugP54HTdc0fsgCsZ8M9lKaR4V0Vn9Lp0cEOArT3IwtxERovOQ
A/dDQwv7D+c7+khgsZXUacMEuLxVudvSmeCVFIpXfAdxh7kEWDfMU4HwtTtTYo/1lNYxRuuU9VT9
60AeFP2acMjWb5TYcot9Fqj4WENAKnFrCO2o3U0411s7x0oy9RDolAx20oK9s3a9FCvsFVlSOhH0
gA2+pVwv7UPaYPpqoFrstpTtPLhsG0EjFfhvCtBrI6e+GtcyxZ31zs4cvBk77JTar+OoVXLn9b0R
7+IUo8It6hBlfyvBGEu5Gg1rEHf4ElHmrBRrhit2wL3vaimy9GhhTq79xMB+EiVW60lUHltUPYCo
S7eDvUGTVz80CAfGeysJSuWb3eV0QUtUALtNoatFtu9k7IFKDDP7ifJNBMARKo2mzgxA0CI2PQ9s
KrKyqPdTGzTlIU75x6sxceNsO9UNznxlA13r1iMYsDc2zHpK1TxTwbbHivXRDkWP82JPVelB1nWT
InpZ6u5nLOLTvFtR76nFy6R1dvBz0hoRfh4tTe8RfsjwjtgIVc2j9lBOqY0zpeIOhvxWZpXVfEg5
7eO9UvKs7FMnp+DQlEbTBKskwmax3kxRX/zsxrRq8LGM0AwWO2eI21plL/Z4xq8g7am5j5a4Me1l
ZFjZp7kNnq4thKujTq6q2sWk9G4YpLHPRtbrUNv5yI1Nka0vnkucgxXMMJu2eOzzxJtucEs0syfT
ri1vrVSxptxytBDkszN6KDc1EFVrbdeRiyHzGPTixzCJaXgca+HM0jM11KV1osai/4XpeNH9TuNR
7z54aRE2fpKYE5kykYyxL2sQrb9yXc1HPMhLa5o+jmIKgGeqiAB3txUuJfWPrBjU+lEtchFvVDZB
spUw2b3bfGzpG2G4kH1QpAEdM+snY9xrSZvn2MprOixhwjprB2EgLH7nENFabR1xPScuHCgi2XZt
9oNxH4SO+UMDLeB9CzjX4daWQIu3toCXtyowm6ZrAmi2MW4SGlrjJgXQC+eojCw9Ww/YegEGdgf7
c5cBJbznwnOClRslUbpR9DD1Czl49ZZA0gUlJzvvJY9ylzsaZdifnocc18ptlGm483IJrHjAHpyO
19C71pbQITdvIq3z1FVjTdAdvQiB/1WjqxH8O6Gav0WD89+qz61KW7VGWmTbPkvir7wCBrgoz0Jw
tFTa6DaChgGvpjJoyeijm+U7dDTVxwF4qLeGOmoy07ZQzI/oCUY/qrxPJxA/XET3leYJbk5g2OnG
7ZtW9RtLIDjjiljIDetSqJvRHcxy7ciw/ElHLwCMmrdTuUKBghrWoAAufRRDPtU38PpjTawHpUqb
XYAc+rivg8mL7ushAgu/AshqQE9vQOtuo8LJ7U2uz1gudyA7W6u1YdBE7+waF5+mggq2yrPBgz2b
JBqo5LZKuPNw2rCeKoCiGHhjFPCh9AjLuMxB+z5E+GcOaCta0vzQCjesH+sqSzhiMfJKm8ToaV1x
E8jC92ALcsBruCAb06rs6ibWei3Y9w6co1unjjrlKQexm63ySi1pOFk2ZifURMEQ9tJbJeHQxtuM
0O0rWDI1v60ydCSATxtJ87ON1OoeVGyH5XEcwTPfc79Yybpp07SbjdjjtlkHU2CJPf3Exl4XXQRD
Oe2IWtZdV6j6ijsbBjaXuShnqGwQ3SjI0EU7sJo98Hssi1DXkVVjq3eUsfpx5SmUMXa14ya/x05P
4gP/9/g5NGXzIutyqIHsDvPzE6ESl65dmKn4xg4F+i5pbLFrLLPOlQ/CqCpv6+Bcaz1XYdDBoZYa
uIq1tGEU3w0iK39ac2xyAFHrCOTBo4SiyBCWVr/ROab9vio0Yzxq6hAWu3IS3FkBldZ2r+ddwrEQ
CVQv4Chpvql7yK0Hr1Gil9jJa3pHReE8Q+2P3VWFmG4BVzDwfsaxhk+yrPWej9cElIXrcgq/AZSq
xM1IGCh2WTLzAI2wSer3ZxcE+pRKZylqA/XI07jYEEYJQ4y7pndTdkqsfK6S2T8pGMPd5TD4bLCP
XvFsr4cDirWo6mOmF3ZG47RHr8xB3Rs4BUms4bAA1K5Vks4ORYoNIgLoA5IZp5NCfXnoRkhZxwkf
QqI/Vf2sBup0G0tT+JdntYAjsHQsHE0f2jEuyASywdOxpG53fQhi/Oji0BjjO+0m/qTY6S1kzvAI
81wXN8NMYlilEAXg6IW5/gutDPFQ4dLxhIl2ds1c6Exi6pLCGdiUcTR57E9/pVIdKpVaBpqmPQyZ
KejNW7OLgyuVhXOjoP6CBBUtDWADi+85xZPSTA2jTF0WrJSqHXYplcTt5fU9k5LSmqHPRYeOWsLS
0gTmadOOutUf9Z5qSUwVY6/WCSQqLas+t1Im705JCdPhUCAvTEOQkvLp2vWjF8EgUCeULCx9nfCh
eBeUag1ZqNy8d2psGpNCEOYmiIsude9G6Yhiykz1mKg1mWcupa5B8qYltVGq3gnWWTIACb486Ns8
eBbTpxaEDB7QPH2xN0InDypdC72j2Q7eiLiCJeM92rxoxU6GG5Rb2TWie8xwmiuO2SwxeeUXOAXq
zeeFQr0+NxApS1E9WZQz2khXK62NlaPt1u5t75Taw5grJKJSQ8YnkSTIm0QGsXll3LfblQScLgR6
rhT4nKU2NlJAAdWVIjhO7LItIhsoFhQ8O5eX9+0oqPPMTanZAdcFinm6fVQ9GAe7cINjkDbTbjQR
ZnHmCOPyKG/uN9SyQG5R6Jq9suylElLWUSBRvc45tkWGmiatqzWhToVWWqZfOX9vJrQYalESUmXW
weAanaPTt9qxUoX7QJnoGnrz7ShQldkONPjpSVGXP102NyzzyhS9dywTBXUBJP5ggXrNlRvr7bJR
8KcSyRakg60vC7wdFGlTy+rQLyFbr0ekbMgFzUoZoD55ycvlb3RmSrgEURekSwTAYLnPnc7RcZDw
ZoR7qNYPgq499ratbV55Vt+MM9eWuLGQmQZ8x+Y7Xbpp0pGLkBoPOAH1rjIN7aswounKM/f21J6O
stgGdhVXYYt779GA+t6aYoBPFns3mJEHH5Mk63llkv5Kl/LNmDSkXq/g/PevqoOTPeVepOSR36Cj
sOqEstXkL8UpwJoF1rRDn+ia9uG5DUILiso8BnSATOa1fjViOiAnMycQPsTJrEXEss9vEe7R45ve
Gv8H+Ppj+H/hr+IMkuPNh6McSduf80tlFyjh/Mu8GmzU+0RJQzXy49zBkhKZP4cof7jmTH5mFQHM
zLcEUnSzfNrpMDIaYleLu8gXmKX4SVEWJI+aeMAaCo9pvRnHldn21xwXzqzkDNMh+IJwQniwGJVC
X1oXYxv5jgjEobZEvE1imHNVgZLk5YP2JkKY1xGAKyECH+2NVj0dDE0rmylC4kZChVXU9Dii2A+G
D2Ojda0X8RWk5LkPR9iDuTmqU7yji8DHCfE7sgo98ofccD6HrqV9ST2z2F6e1tlRaJujeQe5QHMX
u1+thrYcEO/w4bZXEpZ9aQcP3jip0XsvENZvrsHDhJu9KJciVJ1tdvCHm9ivLKM66Hh7b40xqfeX
p3NuQ/Aw4vJHpoEL6mLRykZGCvjy2AdAFN54YELQNEjE0cmQ07081LkNMTstcn0QatAIOt3xGfRo
8rQ+9i21/tBkHnmgmKGnZvuFXvvny4OdnRf7DsbDH/G4xcuVFJFTu9YY+0Jm5oMa9tWPSQ41RB39
Wrfk3I4gbuO+R+uMcHj+VV5dGCITWWE0GemFZoRUUeoukC+K50Tdx8tzOjsQ6RMtWK4N+iWnA2Vm
HAsDRQM/CERD+REP4hcDtZRm+/5xZuAGjzEJoTuD/V5PKCPtN4WSJD76we0nZ7QHrLumMnundSnX
EJg14jGOEX+ABzwdZ6oQJplaNgQiO+0mjDRkRh03en7vbGh1z0LoqLnNX2kximyikXJJlfpuPQz3
WdWp97mdZlfQV2/3G+EpaCRUCvEAAnt/OhfaN6pXUzzxZZglX6a4q3ZWWwBGypCIuHKQro015xKv
NlziZi7SJlPqd7E+PQFHxNZDqv2WenF45Xp4u+Vwc6HwDPJDBWGgLYZq6VcEIVx4v8mN4CVTAm1H
S855b3IHLWyuCpAW8yC+SX5yuzTMOs4Tv0tj6Ww1u/faDzVAqG7tpZNrXIk3z06KTwUq1ALKsIxq
1UALHas1uPP6ngI19WsUQ9tr1gnzzXnSXHTBCHEhcI5msNAfkcFXX0mf8wur5VoI0CijNgnqoCJ6
trqbWnWL+9btk3t0jRUfobpBoueRu8GVJ/jMRkHcEDwU5gnEod7i61kyqQpzrBLfkTT9qCBOQbxu
i6T4pIVo1G4uH7T5p72ZMEaJc5bFc6IuYlEzNGH/K3Xioy0jdxTlKKrYaLaYZprc2knb3IVC6je1
R4Xp8shnPqiLygApJO/x/J/TA4EoUexleZT4yZjBI6i0eNv2+nhll54bBbofMCjgL/YbyIblDrRD
qibxY+Byn2w1QbGB/zG+ZlH79p1EzZU6x7yMJOXLjRNQeQ+sgXVUjH56thuzfE5QklzbATFiSQfL
e/99gnwsQS+dcDCq5uKGzJ2xn0JcqPxSgtUcXaXbZRKrmIb65JXLeP4Syz0Cao6cknQPytAi3BAC
RndiBrGfhrLdcSZCYIfHstPVF2S6uk0yddcKDOcOwZ8Pxhtgz0DE083R00/MYjTXfKvTzB3kH3Hr
KIOClJgjr9yW504A1ZNZq5ZbFxLS6VB13JCMDdxjWD5kz3aEfUbVKPlt3wh102lWYq3qoPRuZep0
28tH4OwsZ24tU6U67yzSzYHGnomJU+IPmi2/Gl6TADaXWG3SHoVzdeUonN2i+GXDkeV+4YY7nWgU
5dXoMobvtsjKBqVRbqIJAVLRaeIOZyfzy+XZnd02r8ZbbJscX95UpQ3j5z0y94mT/QpbJV3lQ5Lc
0nrP77U0y6+k1udWFKIewDPUa2fT+dM5GiKLeg9tER8B3/EuSCK3X3VRK74EEbS/K3fnHxLX8mC8
Hm2xdeiC0J9P9MTXalmamwGP6hXwheAxaZNhLxIRgYqgLzk2bosisWOITzAOrkUWC90K4kreKh2y
xB/bR2xqFvmhF0ST18cOL3HfUx4TaGf+rNKI9gaeFzQQuyLE+0fYwB5owhf9U23pwWMbl+FNXhrJ
YajVaRvZwiqvXPHndoCOQDzPGBeVubR8cF3Z20GiojGqtdE2LZJe7oSW0q+kbtqm+14433nsyys5
5dlNgMA1OCjSCHdZTKcUGgRtC5SntaQ/FcJ4mZJA3VaZrVy5O869LmTKRFkzMhtQ3ul2q1ylDtyG
u8MYZiZ4IJKNPXbq7vJBOndDkYoDPPkTmixhtk2BlrVsx8QvKNT7KvI9z8h4y3sdibIPk9N4GK6Y
zY2GiPsVVN7ZlcSTj2/nkqB7iyNs1qlaSqElfuql1taTSK+Eemfczv5zV/bK/KOWZ4kCNuqEUPdN
b4m/5QFrY8Lw1J+G+lfusVUbWU2/ZGXoX6hUjPsocscvhVvkv0BtyCuwsrNnyCD8gXUEBtj6w099
FfhlaljxN0Hq1+QEe0XB2uYWbWgM5vShrJ/TMm4+OTkGZquq134OufVlFJ25K93WeMapG/xKZPXT
lRv03IeHwGB5tk5fCPu10+2VjmNNJ5MQSS0MSj21pk27oMRGVO/HjsJCJr7S5JYfFESkrizI2aHp
EPH24r6JnuDp0L2Rdl6h0n5ziqB31lGCWv4KoTAgV3Wu9mKjAKEeVpqaOsUGoTqvvXK0zt0dGInp
dI4McIbLoEMxgohkQCa+PqXaQwU47G+oKclRG5RwI9XI2ntRZ7xPvOafVynwb2gPFDzmM306ba/C
Rki1ysTPMKIMV1ZhIkoNtER56KjrHQyhXdNzOXfEYJUzNKtN9LF4lcMxGlIAFolfG/glrfscFvMm
G9DDWzlxhtTV5bvk3LKaeA3CVaEyS+RxOsFuCtTczTyerKh2Gaevvss0BHnoRXG0Q7XO+x2Rab1c
HvVc6AHYfVZ4pIpp64sXCqJFi3AoD0GLenmzmsIM5TMdCNB+5ta1O6PV5N+Xhzy3rmSmSEGSFCFv
uVjXoUmKMYE86LeDIR6cKBzGTVmHHcTewEyf/oPBsNsC6ksDm7TtdFXj0J2aUTQk91advVgt3chd
McTZd7SWEP6/PNjbLjnvPYNh9GxD2sPr8HS0wROy8lxWUxbkMUqS9msUPcMtAKFpbWvIqmem9hSr
EvefRI9wgHEoVofSKVYKTlr/wcVNx4QXAtwnxYbFjpq7DlhP5ylQoDb9EuRN46dFRBeNeMf1jXSo
HrDVCuwVuqzlveVSsrzyG7wl3cwLwl0FGJiXijv8dEHwrKorC8Unv06lufY0qQ73U2eN6LfH0wMK
/Eq8Bjj32GiNea/EjobSgTZL6PZomV7+OOfuTRAZVK1Jyegozifh1TvShUlUoSme+okZuTv6EIgp
mFNY3bWlO+7aNvJ+mEOeHcuisK/ti/m7L5/QmVCKmoNuAApZ7AtZt2OYocjvi5xu+Ipby/zcIAP7
WWmspF7bo0Q4r2sjdzX1ZYNZgagGxLorSLhXIpZztwzZFFUMyANs1MWeSPo8S9OpTX2tHQEoxzXV
8DX+HCCippH65K5Jw+C3omTqdCX2OzcyNGSMtnk235ZBG+YlFO4zHxVVDTGEUqjRtkXG8ANinCpe
QeAn0U9oxmu93XP3DWTUuUEzWwUtnQvNwStGs1d4Oawiu9eGql+bqqg+dHrsXMk7zs0R+h9bbHbv
wWvldI9hLoFWNAIQPuxYYxcMCENT1LIP4AyUO5lHL4no1Cvren56/x5zEelKywXYXIrUV6mM3fVj
+AFom7gLijI/XD5B594KqpZ02Bw6DvA2T2dXAFKuVMBvflBU+Nf3ejpO+wp3bIwJdIFgfN8q9ZVo
5+yYs0UzBRwAJMsLJPAMGC1jmfq9AB22MpsJ2yVOOGSb1PC2Redce/bP3RMElHNw5bJjljVa9Ojb
KjX01B9iS90G+AvGa10E1Y2up/Zd78TIm0peyY3i1ddaBWf3DxEVZZU52jbmv391R0XI7Iadzv5R
wvq2UAPfTgZAZHb7pMSB3Iz5tTrH2UQZqYH/HXFxQQsPK0d3SFJf6DAATEKvjSyrYAuApb51ZINW
uCO+5CjV7/Wmm/YxSu1XrqRzqRqyMjQsgHIB2V7E0tRsNQlWOPX1XFj72FPLlWsH3ZUay9nPanvo
ls89VKqOp0ubYW08VXgM+5Fw0p1FbR8jIttFu6eL7jsgMruuGWc5qBH2wOVzc/aEvhp68VVtJCQR
rNVoZtDLUlYeVk9/V24M9Fd1ZhrE5dHOLudMWJ8PDe3OxRcNY9nVpswyf1Qws1m5XUdkVVb9cK26
cW5a4LaBq3n0VLHOO11RxMnpB8RzYuaWWrFKbGtodoS3OQWFWoXVc3leZ4cjGp/5YTbF6cXtU+ol
zhehy0616TisYpFVn4Dxy9+KHbTZf7Anye3mRtrcqTEWYWM2JJEiJoWrrs3KjYRxtJ6KIbqyJ89O
yeV2Y9fTPlnyq+E2ySL04sxv6GmoaxNDFH1viKh57qXjyisB0LmrlFAQEjWYSTxhF0GIIunpeW2d
+Vhzpc+NiddPjU/7ZxQ9THctKSH8B1UmEra57w7QkFx1EWwEQhOIIkyZbzmKQ4yfl/vOa4DGZ5Br
1kU0mo9VIMebd28UD1okyQwFeJeH43RfNhYeP4Yg2DInI0DTxzEymofApVG/lvqV/OJchAsn8k8y
7vLov/F1dNTArlHjpzwhYJ51tryN8cY7VKMY93aI1yP+QDlq9BXLa9VqtVFM6XzONCmu7KYz39ej
bcNOsmD/kYecztuWgZJxg2Z+0plDeWjrAIB7kKtQF+p4Mj42opZfLy/1mfcKqZq5PA+KlG21OJO1
gHLVTT0xHXXW71oRwrqrY3WbQ3J5AGIa7KDwIIx9edQzNxxly5niyNlUAcyeTlRGpYc7nMoHFtOo
bOrIaQBZ91ioby8PdK72xA0H/ZUiz6zQsoitAD07SiHq3B/q0Uy3Wu3RgLP1Ivt7agrSZUhJyU3S
Veuks5ItYUO+iaoQQi6CHccgk9WNLQbl8fJvde47z12z2dmTGHMJ8ZxqD3n8Mcl9oBratqk69OEU
raj2UAHVA+D38svlAc8FCWjozcU/k0T6DfhbD/qmw20g84mAgnUjGm89lfp4YF/0My9MXac0gFtI
fJA0VFbso6qk4sq0z+01rkpCT/oxPAKLd43+EmAGj2NNWXX6iC/KN1fJxhvF7Jzn0ortHdvtGkV/
3kmLvM1D4JM6Oa7kMK4XT9yQZqbS03X2XUwOP7Shak93JeX7GldkDD7QtvkE3wszoEa0+GwjjGRM
L5cX/9zXJhyklA2Omab+4g4te6hx1sCpxrsEa+KyF6a1sUgPfzm16Jo7b8I098pLcW6p8ZVHjIpI
Cej2YtvXtRHZqWlnvlSy7m89mZRDribm0Rm7ctNkqnITAT/eXZ7o2UEp11NqpvGM9M7pqR4GazTq
Jsx9R++KLRRUZa+OMbyGTK1uNH1ovvQpIp2XB11onP4pK1LK5BTNIEwg6svgM2uCrFGs3MfgoPhE
sTeGv+T0L/VU9HvVwFHcjUd0761ppZhBuLERA1rT0ikP2tREW7cuzH1RQj++8nvNS7zceZY+a3oR
clPCWXyCAKcn7mz4gsKF0dYpjbcBRNTj+AEmYK1oMFcDA55jFyOVbOqSJiiCcSDOg3VRIaSnqVFy
5V09txNJS8ikCSHQMFn8SmMyljhwVrlPm9npV0MH9J3VaWcadazWvDLdKLQrC3HuBM5thzmb5s9l
vULDwSuwPR3e5FhqOwuBy4MHZOYALrfaDdbs8uAq9rrLMaxdwT4er22Qc9vS4jmlOU848SYly+I+
EoKus2+b6BNs+pY+HbrEBqw26FWo7I2RdWRz4VZWYt/SU/i2oY+vuFTqda2k1W0i6/F3NICBxVzc
LX4GTVjGK1Xvs5+XN828V0/3DKduznCg6dBlXb7GaMrUZhIAaENtuW/XkPe0vw38sqcrJ/Vt2Aqz
gB/vcDNS5Fx2INJkQIJj7q01FVW7kf9q8QiWbXGrZQ6E63fPCq4zaPZ52zHYYttVU+vBnrOBHmam
je9PVFQI8Ydx1b87rGDdQFOgczoHj0vchlGK3ETZlC58CsnACIp8A5nrmnrZ/EwtPhLu6KB66BoS
VLwpEemGZLaUF2iAFzHwL7d0N8BI4ha5UyN6yRUxu9pJwCqrSvXS7tvl5Xx7oHjNENKeUxvC4yV+
A7FZC2hYnPogrVD3hEg7bYXeqeHnUqlLapGIJ/zA+ifmaWkaKbe9UiC0efmXeHuo5if1DxFCmwGL
8y/5qs5RRXQkYqVP/f/P2XntyG20YfqKCDCHU7LTjDQcRdvSCWHLEnPOvPp9av7FrppsNNE+sgAD
U13FCl94gxXP2REDk26kCR+XKSdGmUE81TaHpc7Ub/fH3V5hPGiADwTkkzOyDp2sMA5LQhXSumZS
A4RSoyU8Tq2dY9yaM/whGvRqj7pwa7JcHGwooeOGuuP1ZAuUBCt14os3erb8Szlw8azBGM56ptXv
Sczjv2oHy4CHZwpUlwYdjRahn7QaVJJCs+p7ip6mPjrUeQnf4SBmxezAQ3VimLmZbO981Rv3gohH
iRTRYgbyL/7/b181ibIoT3HG9hcZQYlDnw9WeslqrdZcO5f6L4/PkKaGQFNy4elrw+yaakAZ2DnJ
pTlqiB0UsupifSR9tdsOjzcp7aSdC+LG/OhACh17g+sVcNf1/EqgFGblBJmvqJ1sPi2dXOM0R/ul
+gN+WfPwc2uRUEFqghhIuXXd4V/0pDdmVSt8LVvKgwynyx/yBrY0payzTpfi68PrCTZZJp8AKkd9
Wmzj374eKltpYdtZ4QeJmV2WTtNwBlDnnwUGV5PXYXi0dxXeOBjgJgARC3QX1uuriA9PDCWJl77w
gYGr0qGagtcAoqCbY1F5MYbeeedkaFLv7NIbryTlAS5gKhIAdNa9GGoVEeDZpfC5gNSvEvztf/A5
mp/ur+bNUVBOQjsSytdGiEdpQr1P4JH55VSWx0hrB8+Wxr0w8cZ9xtpBNGD9BBxvtSMR/CxqvZ5K
oBnkwyccTBfHHWMjUU+LakfqqVVnTB/vT207KPhXCOpQgklMQM5fbxRs1/HXa53Cj7rY+GRFi/4Z
h9zi5xIFxues7M09I4LtWsKnIOMDJCpYS2tSRVIICVNZK/3eNKVjX+n9KRg6aaePcmtaQmAXkhIi
9CQD19MqQl1PItNmlNyCKK9mo2vkaF1bLSLd7aJqp/vLeHNWAsYBBEQEHKtvl8yB1dnonPimNGov
UQdJUyvnnWdge8T4+7p4fcirgJ7L15PqJIkuW5PW/pgVyXMRLNkxCIeBdzZXgdu28fRXENqBsrNF
tjelGJbSCSLBUDjXvdYKU81s0pzKRwJqeDXCRHmmNY6gtmk6OJc/vJDAjOCla6BhAIasFjLuyeHU
MKr9xhx+9FXen+fwcV4t4oPsPHHSHAjT691Ro1QyO8PY+ElfF5pL6bv+a26p/B3vT+bGLiS0dlCp
BHe6FfCag0IPMwpaPgZ+sTtUVvis2OovNasKf5KqPaj3djhuYGr4KjBbwGTrC2QudWSD0mX0ozL8
NtW25Uly+9E0kB3vsnmPsrSNfd/u+7cYjLrwmsSZd3Uho84z+RgZm+DVAgyu8SHu0iPPt/O+GPLI
QTmgzuvjWDjjXht+exi4LKEU09vjYaWic30Y7AJof5HWMycczeDCbv7slOWPEDyVVxvja1HJ9enB
r8mjBtRR4FwoMJCYXY/YGxp0i9qRXiL8Rw/NpB8lNUaSprB53xbl0YjhbTSLYwfKgfVd3WCK3EKW
rhTpJc5U+UKC1sGVjrvlwoNvVm7A/bAz4uacU3Am4HtLBFWaTasVjadeLrOajBPpiMU84Iwh4f0Y
qNa/jRxNxs7Z2NyYjMa7LZImJkcsfb2aNGE1UBSCPTPgfY25hPRR7+c9wOGtOREboJHJweLQi038
Wxw0jU2ocQvE/jgt4yG1Z+Vg5/gIS1kxPhokMCFBC+O8Cy319aWSRUZSIK+LI2c5Vc8gebLjrGB6
en8Tio9wlXEyCtqMIp8j8NkQ6rjtg8FATc7vKa98KQGMIvsZJxQTuzwMin/GIk7lDI+KUAnf9Vow
la6VNqqzp6Rxa2GJY2l2sXzIgqwWNpLkIEwnMPWUHIPy2Kt12R5QHTKGl8Qx90x+bm0W4JnEs9yj
lBXFr/ntMzrtYPSWMZDNFwCtVVkucZkqi67beX1uzYoXQQDoiMRoSVyPMzZzPoOzAVCTWQmCrX1s
/xtjxonZeizp/2kwsCMU4Ejt1vjpoAsUGB0MBgh0oGqAEdYRbnPzaclxotp5xLcryCWCVxdwbWG9
s0FcyuGURyEF92Gu9GOMthQi+IvzaNfqbe14uoEDijdhFaGMceh05ijRA81rB0aX0XQxikha8gMi
bfyqmnny8Knja/Hc0SejAqKsA6+8QsGL+lju060QPKDRKqRTl5eoGN4/eJvHlanRaEUWnKABzrFY
4N+24JAUQWQ01C6brBtqV66UHAeRwSzngzVUMdYvtahz3B9088gxKGeM70WiyjRXp8zEjVaJ6zz0
w1KX/FhYPUqoBKLL0+SXpWq/qWjP7USZNyZKrwnvJoSTb7TJElokSQzy19eTCRfjptK/lU49fuLl
SA5SgNLMziS3h44dKWwoaLiCgF6r1Vd26UzTSIMinah9HJzSan9Icjh/aaQZsbL7K7qdHb0QOjAw
OYhpyRmvP2Ndynpkgpvz80mSSk9VG7k6jNUs1UjCWRG2QUZe79k2bD8jZGsQMQLmTZ61FjdKHD0z
zbzDuWUxcOhcJkQOs1nvPqmEj26XTCFyjn2s7LwV2zOvI7PBeafRR4S0Bj+hw9gjkkjbwRkXMKlO
AjxzspqHwyLYmTB7ybVEZ3WtxmUWwPEWiw5mai0/cT6Of2VF0f9hYyYNGJUW+uf7X3C1XegRk9Jh
GSxQwEijrE/8AhqyldRyeuFODTxF9O9shP5wgbT2hJlXCyiGYkeqtK+AvVowbK43iwx4Sq5sc34p
EPT+3MSlSUV1iXfirluj0IjBfoVfTLltdci7BdnCopunF1lvqZfw/hwTXct2Nv5a0FdMRhxoqsRg
UyCDrt5QIxinpowMrKcIclNPU5JaPRZOgxhtXHNWDs7QWpNn1db8K+zUqnSBupjvQ5JDzR9Rlv2m
hKX1qZS7ejq2Ra6pbqxlAQqFcYsHJXOQJVyxkGZwWwwN+6dRRvHyWS8TqXtpB06IV455nZ3oPuvj
WZ21MjrJWZCbr9KkzebBWeTqKcTrOzrWwUjq5866FYbvE9Nqo5e0stvi6FRzM3qh3MislE7ydpGB
3cxPhVPnX9M0sjA0ayptemyPv60dUH6ifipcHKnVJ1pUpUIz0JZf6r5on4Ksco5KniUnZLqFS3Kt
PkYIEuNRNAfeQ0uGXH9dlVHyVNKlfFRetLHWPUWrjKMAN2KFriV7+4I9/FtA+b+hVMIdXm1hu7fa
43QmBhMjTuVFTrvO7UNQD0sb7r2eYoHWowAap9vIFkTMarWAuhVlyFdN2guuFxIasc0UnEarVY6h
kkqeOve/ukQxy9M8QKG7f1/cOF4spAiwLMBLm7a/Jo1DHk/Z9FIbRX4opCL8KKuZtbNDVlc8y0hZ
E8wVhTuaIZQir68KDoJsTsg0vDj6+MWM0XScbNmti+hniAiGOwd7mc12WrrKyaNFKAAUtHCvB5SK
fjSbQlJeErOoLm1SfJ31ao8Sd3OQN+UpiiQirLsexCnbvktM7PXCDgh/HyrRiftiOdz/Qtsbndo4
vuYoQSGlpa318rqs6jSJ3vkLIIigPA3V0hou4Grq4+hp77IJb3wqimiQ4lE7A5i7npRldXUwB4P+
MkWO8q1HSPdJgxb/DGIhfKmh5p+mdE523uIbcwQPy7BvZtb0Ja9XUjKUdkY3Vn8hKZb+1e0m+LqM
MQQvLDfqx6Jw9iKgbk6bLoxe6FSt2kXGOCtxk9j6C5JGaClKRnrQqwh2GYq0h4Cm3M4JW8VU/xtP
NOCElgJ1EbGLfguN09wcw4CCzEsSpPgRBkbuWVOLpHE59C5Kx9PH+/tl+wFFRPxmEYHeP43H6/Hi
MoY4iFbGC7GwNXjBrFXdk4WpdfOkOK1Vv2vh6QDWz/LU2IlVt/eYgdgzzwBBJBD2NeyykwnxxkUx
XuJ6Lr1gkoN/AEIDlgIndZ6acP6kw2b0JmXYkzy6scgCVQo0lwoALFHtetIJHe1wthG1o586YhIY
dOgbz4EL2tR2i2IyH/6oVE24qQ0aEeJ1WG0idALrCiIs1S4rLLB1zNNzusSRp8VZOmA3OA+/7n/V
7V3DeGgskggDoCUVuJ7g7CzYosad9MLq627XYeY42fVe+2EN8WSzMgwUKjEx+h4bQb1p0VMrNaUX
Q8LOVE+XQztUf4+G/MvotNC14+5zHNntwZLn11ExLnYyTTubaFXD+d9PgLrCIWW23HvXMwU3DuCT
yMbvdbOPDuYUmOPntCQZQMnYsTsMQ9EVwBXTSaPgZ68oiBhbMtq+O/fu9hwBgqQRQ85FWksX/fp3
LLpaR2mchr5TB447N32l0KfHBNWsIOBWCcxFPZqwpLz/obfTFyZ5JF9UKkmK1nKeg+VMNErz2C/N
2bxADmjno17lley2kWrOiC3L5t+aOhuGWy1a97VQav3n/Z+w3Wu0MiisaqIRxWO9uo0tq5GteASe
FqEF99KmSoLfaj3u7OjtkaWWJEr/OPOw4dYYq2SygjQDL+wXkiq7YzI+0zvCdXWQnsER7NUKbsyJ
K5FKKvGATi6xOrBcVl2dhF3u475SfEu1Qj/aTjJe7q/cWzZyHckxKfCTyLwpyFGu6+4Rbgj6okql
Hyf2YqpuzeoJ81wKo+e+V+KfZaHLy8Epxgo1bAlbh/E5RBFjPNgF2npmJQ+WZ+aY7HxGlMr5N6RL
oriKA/zYS1q5Lg+z4oTaEzeOlexwN24tEdVmXl/aBqJ1cL3h86S3yqJ3cj9RetOj+S95Vong/P0l
2j71AJyE+R6EI/DGm2LlhOzk7ASFb2FxhRWkbR7GIDO9Chj06f5QmwlR1AO9JXST2V4bRmYfLGZV
WEHpd4oTe+MQSZ6NbvlOM3VzTzAKZ4U9RQ5E/291X5VB0hdKNlYc2Dw+4e5MKNHMpuQGAQqaLmD4
4dSb6oO6tEIgSuhZAOGCrs00Vxta08bMRMmk9juzW7xW6mHd6sp0fHgJya/Ih7FUpWq5LllmOHOn
MzYu/ohbvde1XUjaWcWH+6Ns9gRzEbcsnUDeU3Sar3ce/hRGXMcjc0GR/rLMZvKSEdocqPzsNR23
QyGQ9BZrwtOF9rZatmlBenpwlgpj8dY8t71u4YhsQluUoocfEAIgqCfQM6jeCQTc9ayoxKSYhSe1
3yuT+iffJkUFBbe6Y1LPU+zWYx8ge7Ooj8a3Ylgsn7AAfEMSrmYod0mhRlVT+4mqQajr5uQ4jMHy
LUij/OTkmfQgW4mdyICAFgilybU2xfO4q0Uloqh92c6qiw1K+xylaXfsU+vBtt/bUCymwH7SMaZq
eL2kk6H0etYoDBUr1UVOEBZsY70/ptSG3iUIT368vzG3NwiaKgRDVO7I8JCbvh5Pt6rEkQKt9oEn
m8cyN4pTrkgPgkz/NysqhBwBIP+UUK5HMepej7PBqX0EE+VDaCu5m43mcjLUudqJW29OiDIkbTKc
TyGzXQ9lKak5dotd+4uhBH+DtBo/tN287Nzx2yuRZfttlNVnouUVBhLSSxjEgxaOTaubPC1R8Y0n
pgv/lYzxR28Oydf/8LEwSRF3FZ9sndjVVmEoELsbfwnt8HkUBiAaljyPryDbHRALeSQaC2vnX0Pv
AilqzMbvESLlKCcYQkXx/PCNSEQioM1Cegza4eotDvCGqRubjd4GSerpiF36dh1Oz5bSax/uL9uN
GxHzaRpognfME7Ha4wAXQ4hrS+2HgxN+zppFfpqV6F04x8NOdHRzJGoKwGEF9nZdyo0p2xlFZ9WI
Mcv9wW7t2FWiBCP6mP7C/Und2OdCg597F7SMgG9f73PCmE4b8qTxuymUvLxSi5Maap/+wyBUIkU1
ge7rOoLNZbM326hofEVk9l2+jG43K3uHaRMnv+0EQl/BFqEIubrPmwHbl6of2HCc1Ke6wnamnjFh
Ilirn8K82DMsvvWVVAGUEVEspqficP9Wr7BiqlpOPzOrOJgS4sC5l06FFHev/WCU/c6euPWhQA6C
RhMiIhTsrkfToJoG+bw00L+16hyHMn61Bu5l97/U7Tn9v1HW2LDAgZqGxmrjt3HcHCjzF16d4K5V
RuHP+yPdmg8dBIIYAjMNDMD1fOAgdguFycZvpHh4SsZF98J2Co7/YRQyRD4S228DeQ7VokSI0Gn8
Cmm7Q6PMP5Qck6P/MIgQy6EbQsS+jtTjph6lcExbP1AjzGjHbjxHs/F4kE7wzMvHxwEhuMH+ojxo
O71dtj6ACfu7og2G86Tj7aie/8NsIMAKjhtv+TqpxUyvM5cgb1GKbZbFddJJNt2mKOo96dSbOwBY
7RunjGaI2Iu/nZ/OMToIXTHLls/zgdTAcrFYfDif5c4WkAVA9ohj8eZdj5L1xhQPOtJyuPVpx6Bq
sb+zgGI8vGjkaEJUBykqeAzqapQBbLTRmAjYZYPiJUksHbSqf/yGIxgBTyLcPMR/V6OEQ2JiWWTA
GsAZ6YMax/IPmHDax3Dp0qeJS+jv+7MS8dRVkk5ZifnQ56PcRVV99bjaxVBakw0Ye7Equb+UUVdL
n8do7peXYJzL+qWYgsA8xRYGzxca0V34cIhO5ZBKMA73pCBAp6+XdcxZ8kkfKj9tWkq0URgqP6sM
FxsPdpj0FwJD/d4NuH1FyHoYUegls2fWAYXuJLj9zTrHjAim94pC0vMTOIbljDsftGVLzfO9cvB2
TKF7JUDbVG6IlFYnQe4hiibA5Pxwlsfo4MhZbf6ZLdoQfpX0RtL+rtIk3CliiL95/W2vxxS/6bfT
F7bjMFHz7fyul9X3KcWxgxnl3V9zSgx6fxttD7q4Trjq6bgLN9/VV7TtpdUlNB59GFvSYWpAUWd1
WO08kLcWka2K6Qi1Mmo+qwnFg9INclv3/qylf+R627tLkrzvF/WpT8q94PbW6gl3LXrc0I+R87xe
vbJUlpSSbu9jldk+Iyj2D8jm+WwveFnfX7zNSOL2YkfDQaCtxRNzPZKkUfmruqnz7bKSDglqoRCS
tNaNl7nZGWrznbi3eJFBSwun+A33Ip/rMjaxBvaDAtWvNHH6Q9JVewfsxoSIAgGAA7MS6OnVhdzW
06DEajGgfBLXqht28b9TGuR4ZBs4Vj+8eFTHTQALnGUanas9oWOyXI+2OgBCMktY6hVcVRz5HKXy
arx396a2uS/fEPWg48hGxP2x2hXETUbT5vroq/bIM9ADNSw8tP3N5oI5pkHbeG6xdaRVN/xRk/L1
O4HIdmkJRIUaJ+8Qxa4NdnTGa4BPLPtmlsXHgVKL1ypBfx4XY09vYZO5UiFmY0LU42zTd10F24Cb
lqgecw2ULzbJCnEW2YmdnLCC0301a6x/Mi2IH+1+0jDjbuZNEtLPpM7XZ8EOp5pObmP5vQ034kwH
KDTOaLIr2IYN0rynvLQ9D1RdkV9m79Atowd6Pdw09kMadqUNuXmQvS5STFdWd2/H7UcTFg004eHI
cfbWaYukoW/maMniZxHU8kNjd+xOq2vtAu9ahMN2Drk4Xlf3PsKw9K1oxkEpEGTd60lVSiL8dmbN
x/pQP0QlkCdztpuTakwyLna16rV9TD+ZIvClrdW9t2CzbxAdfNPPphnILbOWtzEjMBx5by0+Im9N
eLLHhiFare2yd7S5GgNrZDx1Mc7FHeN0/zLYnE6GBjQCNoXaM2mUdj1zXYlwCA5KBZVyu6pOyaBF
ysmpokg9clKH6cCza9ieEU3ZcqykVn9QbEcgpkDSsfrgroWF2SphrE2iqFIZdD9ZMEM1Usf+oETE
UtHYKp9xk95rsmw+NbAzBXKUTdRLn3B903Z97sTLYhpwpKTmokpBaj4ZpZHRpuSNPKZFjI/sWFtA
I/ROxYhTJ1PWjvdXfXOIxI8QJoaCrWURGl+vugRKIp+z1KDAgPAOV1L2vBSGutNb2BwiKADIR5Ov
UGNVgWVej5K31WIPNuJoY6SUz+NspYeKuv+hN3ZtL28OJdqtQOe5ZJ3VAaJTQtKi2IFvOJ0+nzrM
znIvxAl38fQePVj30fUTpkFAhnnF3njo1zOztNrKp6Gz/MmpQtcMkVqu47jaSfo2wZMQtyPZA1lK
FWUjjV2pDs2m1Lb8gTrdq2U36g8LIMtTNeKF6OSF/P3+rLaLyKYgWwZ3yULy4a5nlQ2StnS97fjR
bKfQUJBD8GjoZh9NZNcevfF4nSi6i2694PKvvUga1chwnW4DHy59gcq6NDcHqWqqo9zqBu7VmJQD
lZTsXD0qUmRmiN/ry8763pgvzSc6nkL2XTRvruebVIZNP4VNU6L5fimVvj/EeWkfB6ufd0rxb9zx
qxteI/qlZs3rTNsZTPT1WKaWCbbFmL42gVJ3boSDe3VO+PDaayrXfXM0Yy7cA+6+eKY0RArdSW6a
Rj9XwzxLF27EjFzACFuYGKOwq060KJm/ovFSNCcpicfAVYvOTN81i9YM4DYd41fT1kbplsagzCM0
8nwYXLOuEKGOUkfr/2jmWGcUBNGbQ9JnfXeYs6REoGnmNOluGjbQKmF5FcGXVNeD8SKnpR26DReK
5I6K2Z5nCtSBh6yQrp1TvZtelbwzx4+BYwbBU9IDl3uvjFLdvChh3TSH1qnQ05iKWNeeCtUoE0yv
9S4HQJfp+Z/w2+bl1OhNMHlzskz5l96CnHtuQjkMj4natctBNsiLXDszp7/RdykST9Y4EMc4zxEI
rBKIu0c7DyfbHe1Fqz+mrTpgVN+YhnRBVTgYPM7ZGJ5YV1k/LilyPR/7gtZd6yrzPDonGUPX5s8I
/3c7cTOyMQ0Jkbru9NdGGmuMBmVl+JoMjZ1/n9S+zz9IcUMdOKzCNPgy1fg5DR5e8VHwbGtx0X8I
JlWePzla2c5gUmIlfFrGRqncCnmq6gzAySD+JfI0PwKctcvL/fO8veX/rxEjgRnVybWf1WDFXDCl
Vr1GiMIfW0yv3EoN2+Ojo8C0h61HLQBNAUKz652dG21eZX02vpKI9x+rXB+OSaTudZm2IQrdJXIu
DYqs0IRYjRJoejsPkrjgzUw9YGVUfmlk1HePRS/hq6O3hWNQVE6Gvx6dHbVx1g5JLfaGtibOoQER
NxgdJa9SnYyTl8yj7kZ2bRY7WcL2rqezgFwrEvV06mjxXq9iXaa63PNqvY5pxyEbSjX7lUEI/oPd
D46oyRSj2vlw4k9eX0kMyYyYHqVL0OnXQ2qRitVoraWvUrqU6klt6yA7FlCCh/foQiz2w7uRNAdJ
SDbJG1539brEJUUaW0YcIUe++pgNs3IK8kc574Rz9PlByYiQkn84q5ijmMZwge0Y+Kmmd+cKbOSn
sl+Gi4zm3RE/aPB8j24QBuSDCcUQ0QlYxY+qnugJrjCBD21OPTsJ/hW4QT1oGSemBZ0SlAav1Zv0
1vW3yilBFaYZJ6/OqOuv2hKZniWF1s4n2m5CmkEU/yF6gGQg+bkeBbB6ixFinr6Sn2rfx7pe/og0
XFm0ys5PklwVO6mjvdmBlLvoiLMvaOYiGnw9XjEpC8ptQ/VajpnxTiHEHw4Bfgh/0q2Knpmp/MKl
MPxsJ2XaqbTdGlq0INgrArO+ruCkWZhPzaDXrwVs3OFSFRmCugiSLBgWzZpVnmdES7rnUYFId17o
lO2wALZ3M31RJJlwhAJ6AN3zeupZqC5UDczxVVeL+Rmt68DNKczsfNBboyBuL9IrMcga0hqkFPFN
I5te3+CddS7FP6eqWvb0QbY3CTUHrhJCRo4AcuXXkymAjMEIGqbXpCneRYFkeWkXJljnQKq5f9re
bIqvLy0B7SYjJ3UBHbyu5iyxXmuNlsyveE4uBUj8MPpUm3PfeVa2qMVhUMfF/lC1YSMfiT+M+sOU
mp3ijlBVxr/DXKJ+Vo9LEbqJ0Uv20Qis8b0xhpLxrxNhBvPwHYsyH6weUxgo8HtXl55kZaFC1DO/
EgCJSmQmXyal619ti2jm/tJsDy/6f8SXnCV2NY2I648QavLQL9DqXoloh8Zt4Q1fimgc/i1pv36R
zLFpT/dHvPHZOX7IisK/FqjtVblJC9JmTI1keR3SfniGrph7M/XFg71Yys463tjIDlmk4OYjswOC
5npyQZNKod6l+as8y8qlC5fIg/Ca7izhNsggwOCKRfmeSiip1/UoVixriwSZ9rWvh/6iJnr1B4xJ
4yhRF3Qd1CwPWd/PO+2UW1MDgi0k05Er2qSuQhE+nJyOQSuI+FVc5J5KjXTv4Nz4WNw4VLQQTuGt
XwcyYTP0iZQUxWtcUU5waGScwSIV3ihr6Qd9XqrvPUIAuQtpbDwHzfg8yfr4XU/C7DnDp/Ed3fPm
GJbA3Ew931O32KwBxUohriwwI5Dx3uRdf+97OPGszlavvA55QZHAsFtXliz16f5+3Y4iSuhAQ0H3
ULNcnxC6chDMQhzjoxnM7hKnytEGd7+zVddKlRw94SUGoJ9ikkCirnZRQs5bpmrX+5maz6br6ASu
P5F46Nv34WLU8kvRk9JeaEnPUPIWy67OmWQv9nMdFqHqBX2SdEd8o5fJncxxoHyyzPmesNtmOwhV
JZ5RdjlFR9Cf11vdVGgS9k3T+6qk1m4Sa+DsEPVxJTVVd7bedtkFzYASG9h/asXrWiooAhIweNw+
nZTGG6yoPGtJ6hwe/bjiyDKCGESI2VxPKENsGJflevAnvQVj4qjRmepp/mi0JxjGApcD0phy4dvz
9NtGlfW0VcDSy/4imcpzOaT5Qe5naWcLba7yt1Fgg1AnxJ1yjWWu4bSBk28YhRzH7RPjn15bLmWN
8YwZhHuGrdutQBGLjUB/QjTp1mU6Y0xIPjNNodbtBLGrpdBBjLYOqXRn2p/3v9LNsUSvXPhSYWuy
Ohtl0ELhRO7Sl4oEdfEm0r1S4t1wTAq+94fabjumJSx1UC0DxrqmnuOXl/WIMCj+2IWmp8hhcIiX
eq9LvHky+FRgfyEQo0DCJb56dZc0Gzt1YfHwlCsPY1/M1Gd66XOnQd1ptLI6KWa8RwK7OTUqt7JI
FLfJ8GTaUUvpUPGXeW5PWkFNMEr7vRLdzVEIKeCQgG/mnb8+UUrfhW1U6oofaWbu9W1Rv9P6cM/Y
4vYoQGgQJxekjVXn0eymearBc+Jr1RlekCT1kyS1ewyrm6PA8+YWgkCxQVemRoRE52yz7xoL/f6E
e7nupD0oyM3NAH9LUF/IqNdgxHxOC3Mg2fBxkVo8NY9fTTn4gkv6l6SsXoYieMyqk5eGzff/x1uX
8SM5MfDH4QslVfe9CLE66Z2wOhhFv4cG33QtxEjgBOh5kxhurHla5JN7fZYUXxsx4xxU+xKHxcWK
EALR6uVrvZTfgz74iN/DgwoSb3NkNWHCUj6gqym+7G83bps1RpfE7A+EEIKz2g8zGGOnuGSkjI/G
s0xSwKsA15BeUAC/Hirt2BbLwiaJekf1MMq23dLRqEaO3V4ec2s/cuECBOcZISJZ3YMyBeeWdq2K
raeDK6GTS88mLOrz/Svw1m1rklkLGBzZ/BqaFE96b8woMftNYNlHbHh+BsAjDnaY7jXZ14ZqfCYQ
QRS26esCKaFpcb12kDnaKujLxS+0NEK/dAJ7NFeql5VWcR6xs3jtl2h66QdlOFVKF5yod1aXogtH
yqDWnpLSdnkBiRNHIsdBNAZJ6/rX5IU2G/qiL/5khLNXZA5i20uhPRzYkIiCwRKYHfq3axMgej9N
iMyo6hcs6yHshu/GVO/JE2ynwrXIfkR0hwbCRgWTlm9KUUab/VCqpJMSDvig2Z2+s1M2EQfSJWAx
aHcLwjmP8/WCBUHUK5ETWX5cm+9n23gZoHK6EfJdtJ/3NstmSgbdFmSpYUiCCQKScT2YMyEnOiSt
4SOppR/GXMf2Jtf2JDdvjQKtUkAM6e7wja5HAfg7JM40GL7RGLVrqoNz0tN+jx99cxSKtvBWgSOA
8LgexbYbwDjwBHxo7jGkYUnD4T4MPt8/yDdGEdoU4pFEFoCG2fUoFbALfYEk6odauRwwgleOQydN
h/ujbK4LWnJwYZDpFXjtTQg9zU7XTlJio5DVdp/rjK5RrKXdD3RR+p2jc2sotJ0gaPJ5BETzekJ2
jKBzww/x834o3HJRh7Ol02SMnaR5tAvNrAA0CQdUYiKy3+uhKJtmKEnldBqlNDrgv4r2iIw+eZsv
e7CwG58JwyPBCqW/zrZbDRWXZZdLLU3NUMbwtQ+U/kWxu/nRV19MCPYQvAASHTq11xNqIup9sRYz
IUf/FmML/aT1DrID9vRo9VAIN4BMwkKOWBOBg+uBig4dlzjMw1cNtaGjXak/SkTpHs2oCCh4/3g+
hCjVJvXv6zCmbqFQcx6LTxgpRl8lRO0+3d/Zmw/DAaE+pZC7WXSo1t1mOjt9PKRL8TrINHGaFhFj
S5XGnU0Np5AVuapOktTQcyANpTS5JZPJBWGhava2PzbNXB4q1Q4/1FjuTV5P208Hsa2W1isLUmeH
aE7H8I94Lif7o4Xdpfocop81/pnFcloc56JGJ84kEq48+qWqXzXpEPypjGO1uJHW0cstFWkwXDUZ
TO2pMiS7cfE8gHXjdmY74f2MfHJxxsM1bQ+5M8+ZW9pyKB1U7H4mLzUJ7k9Bl7Wmq6jJqB9LeRq1
U+6MXX1ylHbMzyFGj9NzP9hmfXasID/FKKNZs0unaFI/zXm5jH+B26NXbNaT/RymkV5f0JN1oqfR
SctfGdfJT2JxTTktY2KH750i0uOT0MrvO3fSFzk+jBXQnE/TRAryMUj1KDrPo9JQbpLiuXmvjraB
cwMFZhxvlSKbXK0NnO9l3nN2ibUdGfUCzCzcuCzyz2YEltWbKl1N3RLd4+I9UcnUnGo9WT7JWWt9
S5UxK/m1WRUdpkXSv9s6dZCjPReL+tkcNKO7xHj7qh4sNkl1Ebqo0Wm2gspUjyZgjOrfNu/Tj4Be
FAVFE6LIU9EZuP7mDWZgr4mCZNvz3FTjeJ5anKNOaQLD/RKQ6KJlgcbb8HGMleGbRMEa2A/PupF5
TiQF+k8qqaHsmcuUzb/wnLNUL8FVpfOKKa9aLzOTwPq0EC06p3rQq8Er8mEZzoZSGMmlM60JZYG8
nEfphdcdaqbe6OGHkiWK/3GsMUiPMgXA6FTbqfZXZBS65sFTzKqjM6a59VFO5wzi+hBEn8JRcjKv
MttKQkFKruvDYCWjzMboB/UwTlGELSo0dP1dmg6p8pyPwRyT885O8qGDcD1f9KZIF5ePIYEoaK3a
9nK0CmYP3EIS/VrmsLM9J2zyH0HYFp/MEAM11yBsbL0qHJNP/axN8pds6bWXWZ4yTJzZaYqDtJop
J95cGFJ5wBm2XJ66Ts47HBio9Xw0Fj1LDl2kS/GromdSck5Ik8MzgBczOi5SaavHOep6ACbiM/xZ
V0qrnqh1qIYnJ8lYnaYyqeQzcJde9ZTUimqX3r0znWkPJbMbxdnyHT1CcxDuJZwnV68DPTvESOZ8
HxSMlw4t8I7KRX9gUg+2VivGocLd3jg2XSubPxWlzmUv0ho1BWriqB9qTY7ND4pctmXqQi5r/0o5
t4pnGmmoAoTLlO5Utrr84/5VuHl5TSpK/4e981huXFuy9qvcOHOchjcdfe8AAElRlARKKpWbIFQO
3ns8/f9B53TfIqgQf/W4JxWlkNnExjaZK1eutaji06oMV3QNWEiDOAypUNReAIS1ba0yutIiQf5Y
t0j6vj3UK6fuwmCCF4pmPE7ZqzgP5xEtlJum9rSy1a/CfsgcpZcU9+1RzkLXJSRaalz0eXPsritp
eUvZCwPs2qvIg65htNd0HJLlQD3fInz+4+3Rzp8J0hIYJjNHPE7Ed3onVoLli+kQd55VDBN6ZHph
i4FYbd4e5RxDXtAdNDbpNlwEH9asRJrIjC7gVXmTkOWDLQk5pkFVGdBc68eS3NmJqZjhpkmyLvsh
WdOiXZkIPjSiZCiamzxNinGbVjTL3iZGqnU2Ltb+uysX0D6oStNNStK8sFdP5wLBBZ9CTN96idWb
mpsNg3jQRmt8p+E6vVv0oFMf4A6nPg1YfTqO3CjjVNJhhzwnTaRlEvaZDTU0fqKCo25GeFDbQO/y
4MLCOisRozoKtV+BqLmYKK37XNIoHP12ICeqjN7fG8a3WBrwbgsaWo+THKpE2Oq2XHfCu7ujYGbS
BA+rAIloVJBWzxuIiFXNpa7f5aU07tTFrA7Fp8e3l9j50xEPAwm8JEca/MzTSa2VWckWrbQ7xfSF
rS6oyiGmCupqpalu00Q+pBGSOVYzKO+OKonEScrR+ySeIcI8HVjpKi5CpbXuhor5C+C6HRqs6C5E
/WenAjp0QB/kSov53pnHItlfVQ26YN3VnR/fW4kRbyW1FD61IQQo1Bnmp7en8/xYZcMCo3OdLMyJ
dY+mVLLJQt8aPE5fkau+jt2Y+NEOu/GSb+wrQ5HgUV0i+uccWpddg4B5C0ex8zJt6l106ZInVDOV
Q1kI3YXa5KtDgTDDWqRiSKv/6bsSwmqyhlDtvDoKRsNhuwHpaEHQEWCJdaVv357EtY0jNwU4OsW5
xSiG5ENdPs9vYN9Upq0oT8bgtZxomUfrpoA91pxqKEKaWLs5Tcev7XOtNmS7UHqxejJVPHthN5ax
gfy3FAVXOKJTMRmkMLqExZyF93w8SNucRhzJi93s6cczB6Ft4eX3niFIkaMMMcEeZbSbSLYoOWkV
7ZmjcKnC8MqNAyBJFxAt5wBr8vKhfpuTUEHlY6Lw6nFMdaGN44129JmTC3N//qqXe40VtbQxnmfk
U4ruZpLNoyd3lIQdRShmDxtWK3K7aVaDC6HBK6P91fViLHTjM7hwyqJZAjubPRokp6so6iCx+lF0
Qy/Qt7fX1Pk7WzolgVmXbBlRqtU5ZxUY22aTP3rc3MI9Wo2Btgczl908M5VsixxMNTlpMtSh8+6B
KbaDInONv+jZnr631AignMBU9YAfShdIXbBDSRjcTrQKT6qq9GpYguC3Bz079pAAJxxCpZILhH+X
7/+2WIwZUe6iDyYvTyfrIern4JALmoVcX9TfNFmCovzbA77yIgEnyWo5IvB5XaunSmrXkE7lDMjk
3wZGjKYJmuBPvt9Gu7eHOt8IXBvglLxIsH5rXafUc19SZiObvEY0w4McJ6gQZtElp4TXZpB7iX5h
1EzPobZCVQKJlGbyVD+cPhpa1LiBpKU7sYt9t0Mh+wIR7JUJxD4SDTGZncBKXV2H7aw3yEjkoiel
lo4na9kRtWJmF9fjJeOcVyaQoZC5WfTUF0bh6eLAiqcvoqYSPSUY/A2S5uqVqsTvRkRBP9htQJXU
DDkrVw+kZGka5ghee9rQqvtksKZbAJBLOg+vPAsaf+CtHMQwg9bV3SFvGsrTteQ1BmyJJG1HOkvH
zH17yb04oZ0AOjzMgu4iAMvBT/HwdMoGIwoE0/BFr6dmqLh+qUCeK0ArEBEsRvGbMJpQ2ltIyfdT
HVbWFup/EwRALaVgXU21KCeO7Fvjx8kYp/lZHvLU2OSi0WkO9qCD6dVyLqaOqEOZvk78uv5u+JHe
XhdV1JtPAGaliLZYRKVS0cIw3k5hL7zTHp5Ll+rFYtMMm47pXDMnWtTZ0j6vJE/NIuOO3AZd/6SM
FlaiJH16e0Jf2V1LsyNbmLwQKGy1OMY64xCJRclLC5G+bUmDNGvTW6ccAYrrZlOnsaxfCAXPlwp3
IoVlIKTFg25dJTVb5MvGMcc3RkjknWxG8JhmtbmwVJZPfrpSQLNpo2Yal3ZdefVkiSz1eYJIg2fp
Rf8t1Zp+y8JVHvIZMGgaa/2Tiq/3XppE9QKV9fwEIT+CSEqijQ4F58jpGu18BcpQyBpFRKO8SetJ
+tglEHaHCeTv7df3ylQyFHVggFTan9Z0Ri6cVmgKhvKVdLhVWCrXkdwZ+7dHOb+yiQgW3iQBJ8nl
WrfKaNGsxgZe8UBLazfXBm2bjbl5O8p18JhEevrDwjt++/ag54+GIjeqanBY6fykleF0FlFaTusi
lxWPKozl6HUSfTStUHt3QL0woXhLSMJTRl87pE1lrE4F1lEepo7RDc68bHVz0G/1yrjE/T1fFsAu
kE45JAmq+f/pA2WjYZUCRVDPEsNv9Wy1e7Erp+0QNpfqea+ckqjR0QBCfQq5Qg7M06FCHVRWrRTN
g72eCHga0+AXb5IY4ae9pOL36EbqUNJ9hKmSdK2H89y4lV4VnmhVZr2Ro7GcPkXRaKFU2qtLhWtU
xfgqMProWE1JMLlTLVQ/8HwOonsDnkhwJSOxkW30XIxCWpRMDJ+lLossG85K5dP+lDbTpVBnmbDT
Hc4Gpw8PjTjWAGDT6VOiz577g1koXt1Ev4q2UhxD7falTwOQHDXPUx/up6TG00y4EMK+sjQXUj6p
LCHJQgg7HVhPm3kAKpY9xSr0m1kVhOdUq6ULG+CFh7d6PirtXAJosjDOGq7rUWSpZ7PWPFqiTAfQ
XLtLTb1zg7ht7yWjaTwRFd/dpHWFM05DecR2IHILvb3kE3e+chfbYu50gkrKkdJyPvwWxJLEdREy
BKZnYDthg1YKTj1WBZD3nGzeu+uXzr9lM3IBLmpbp0O1ehFkPrU0TxXMaKNgbkEpgXrC26O88kBQ
iskZAbAw7Fhzb6c5KUvBTDVCIoDjTIuCXS/POGKHrJ23hzq/hoylik/guuByZ/VoxN0SqysbzZMC
Q3CnoGufdCnpnaA2QQElM6QjcJSm2B2VtLzQznG+ThmbSh4HN6sVWPZ0ModULCNRZuw4iix3xkGC
ZEeO3Lef8NXJxM+AxlvqdmhVn45i9CmONU2vedFcdrsA096bkERsixn9pVzgfMfzQMZCBF+sGmCO
nQ5V1cKIpaqoeROUTLRDuSMerChrPoUsWzdRlOxHWsfdZx+kLbCDQLcuKZi+9rCLQS+rhtro2X2h
RmrYs3Y0r6TT4XEUwv4WrcXgk55plxCzV/Y/Vy5ifSxQmNhnXiVFrSJV4cu6h6BPb1z5cy8YdlLp
Ft2RRhwbTmGFw8eiieqM4HVM+51oNVF1q9cSjlMVhKz8Qsb32vwTMHOLkcEv4NDp/KvJZKAAWuue
GjQTOHuaUaucPpRNtVELXbMbX/rWWMFWKtJ3C/3ClacNCtqIBAwFM/906BnLk2FxqPEInU2nj0Qf
RnpQ76K67S485WvveNFd4Q5l+ukCOB2qoXACSBkaXp+Psg2nCdOUVkejJPHVh7f3zjlNi8dCuIYF
RQQC2rMaqx3wZK+CwWA9tb3g0hk3/IzTCpXGTMjm+0Fqpsk25i71piGJRpcuWz/ZtkXbPTRxpo87
JZHDS0jJMujpxbOk9AReoAhAiGseVZ8HbVMVoekNYq3eFX3W346wyT68/eyvjEKOg4AjeqiLRdTq
jepRUNJD0lmeMXQjnJO8Kb72mj5dOIBfeZtLHwONUGTZvKwV7UgvQqObhczkRskSaEfT9DBo0rCV
Ql298ERLwLGaN47BZcqIkRFSXt2TRqzORteLppeabf/Ua6F/gF5HzdNIRVtU/e7ju2cQIRvowLSP
QMlQVydvLhSVDKZlerrhp3bZpjTqme0lQ/TXJvClmAeUvtzLqwns+kYJLDOxvCTLu41vdp0jFUaG
IK94yd7qlSXx0rEGKWiRFltrrmpaYARGlVpeM1aTO7Rl6aB4d0lm4LVRFrcFeHzMGlpYp/s7rOtx
7EB/PK3F+6RFXM+NgXmu3v1yqHcgd71wZKlDrM7KUQpzKpdJcORW1HZ5MXS2qPiXmlteeRbIVKwC
1hvnxzo009ETRmYDSahyUFKni4xkn3BCXsLEzqIY9umLyC9lY4KztUGqGQ+SkWGpe1Qzs5vdiUNr
fpKSJgcXa0fBxEoK7zOXfu1ScqpGFunt1VuY3eloqs09Kuby+IBpJowFgIE6dQjOcd9eZCaE2NY4
5r5EIqIrdoWHreVi92Tx/6TLhavUB6y6Nc2hgAUhGjl1lUjTsqcaIZNjy9kSYbirt6JtdQMyXKgr
TOm3AsfO+rYwkFSwpSBIH+Yx0vAKEvq2jG3qUD7OSxUCM4ey9iHSKIEQobCAn6dlJ7IWfx8S/EUf
olhri6taLmRto6JsNBxGNK0MW5RAir8MtRjNaFZJk34Q1EgyvMhKi2ofYaTg04YyoCyVy5NF6W5u
5snGDaMvbQGJ0qR2A/iC6jepxYvn5zsXHqERDYeUSCki0gmxSot6pYaJTX7myXLWbtuGZossgDX9
zlEMCMwvMD5H67mKV0+ggSbJZHodYYarK1ngthli9W+PcnaiLqPQPkQf3hIGrQO+RhAkmcYr0zOL
Lj7qmCLZWR+oh1QZx40/pM3nt8c7206Lsr9GnRf4hklcXxaWWlkF35W8uIuKbSUjjBvWqvbup1q6
GgllQTcA0PXVAaTRGiIibyF7dWDUbmHE5Za+N+GglaOw1+TqklbD+SySqS6aEHCwJa72ZXf/nr/F
otDpdaN4uDypR1z2rNAOYYR/DHxFCGyxwzb67XlcnuDkJgR0gxq9aCcsdN81BDY1VlsmSk+gWGeZ
4WpGWf1Uhyksd3rOIb+rNGHUtlg7jPoFQOdFVHA1NM0/8GZhTy8A/upShOi3ON9Zlpc1YzfdlaOV
fk+MPPlcG0MSbI1E7r5iakS9ME3GYERH0kLDpbP87mfZZo2wt1IMqmxFTwXLZU2aUPoU+B5PoW42
8o60tJ7dKFINWjWrsS2/KEYWIFfXxZPmlEndRZsCTKl2u0gr2kfL1/Vfvtwbn2hhVXo7mtBBtEVI
gs99Q4F4+/bEv9zGq8eHrkhdja4Qkr613rIkSFOnIz3ioRtQ2hVVPS+2Bk2148nSvin99DE3e3dC
vf97XfTNF7XWy0u3xfrlLzAhkSOoEnRy4sfT5VaHcK2Qd7A8IU6i3dDWUk11Wg4SZ2qT5ALYenYz
mcRboIOLCP3Sb7163f6gtHlTN5ZnBbAMB1Izmx7Zr/qYqXYuVLs8l+8Dk6vm7Xk+OyhM4BC4QOCh
JPf62TPWRiZqSRQfh6joPg9CkdqoGcsf3x7lLPRaRqFnQoJ6xEG+hne1asbWK8njY9MLyc7IJPEm
H+dkC8R1Kb86OyNI3BkIqADIADhtfUZYQ5Mhswbwklq4SejjlzEJDMenJb/t+vDC+XD+YHS5LuAW
N4iM6MJqtCDMxyIoy+BYD33pgCBQaU5L5U7KundbEgJ/wM8GIOehQJXk09WYjSMqeXhYHOOxoMhT
1dm2TxGNeftNna8HngIRRcAJ0EiyxtNRBMC6Qs4r7qjaTx3ijnBfxIG1e3uUV6ZtyZi4PKhjA1ev
gMcqNAojGcKEaUuUwC0Lq/xqzrTz2nGTh6L79mhnhzhFE+5AnshAI5iKxukzaX406NnAvStqwWxr
GcpqViV8r8v+IMR9sYOGeUl38ZUH5I6Cqo0szXI3robsOCv0OWmTIzT3cu9rLaWvqRVSdlfr91/e
fr5X3pm1VE+4iJdOxBfy+G/XYmiMgSoGJaJRRRPcWohTf4jVrNi8fxSKrzL376Lisp5FMJJQaAUj
O87SDE0uE4QN6hzFhXf12rMs5Vd0K9lWYNKn7yoMYilHuCA7yp3pb+lP0Z+DUIu/vvdZ0IZRoUkt
QuRAwatRBKtMgljzmbFShUuMIJ4d9NUlI8zzI51RNF4KzWLIWa537GyIs1w0eX4sUmXeZXR1bawp
mbcITrV7VZBHu0I//NBWmX6JBnO+5JVFj4ADiYxkaeg4nUZ/kEpIx2F2LCSjHx7kOtPjO3pj5PFY
k0rmHya57L7ppa/F7xZ6f3FkUFBRoWoIwrV8tN9WY1OmjRQPTXFMQ30wnaK0MKLDZPf9W4zqOUUh
ghbeIAJGp+Ok0eQbsxkUR79HrwWKfeZoGeJnVqob7z4UF8kF7i9uLnRb11GgEmcFtO22OObl3G1B
R/RjEbfFhYjvHCddlB1okULqhrgCns3pE0VNrHSCkBbHPk6GKz1Rk21oCP6OXCzayEOpu1kGLxV8
3HRGjKc2vTmodzln3oXj+fwOpWufrU5de6lgrFfPhD4rOKVRHEusdnZDlet2NoT5RhFq35US6mjv
3o5od/EKQaNp1V7j+1mgamNZx+WxqvvChXx4n+N98b94KHJa7utFEeSsDpvLqZqaWVce6YgJnFmx
Yie3fFpKZb/cZLPYXL39UK9sQboE4RWTP8BxXCcr5BRzPdVGeWSnKA63k7KJqG5vrRSSozmDLMBT
DZ7fHvT8+EQ+gvCHHAnyBSDe6RLi2PYRWVzEiXzZcnzEMDVHJrQ0L7yxV1YIyBYINk1cODSt6RYS
tOFRm8TqWLS5+CvS8+IhS/T8Y4PB30Yuo3dTU+kUo8WJqxRCE7p5q7DElOtBUwazPEJXV64XSe1t
OoymK+qXsMiz0gAjcawAR3J6EbCu4vC6ruB9BjwZKIyyaYK06h3SELqTKjlBxyRKM/FJn2jctvqw
3bNqi89vv8NXFg5gMk1eUNE4QNewXtPJVT/PcXPkiCuUDcd1LW8Uaeiya6uQymqPtIHwkBeiVlzI
51/al0+SroU6Q4GUu2OJANcK6mEYxXCCOu2YVvhoGNxPWomIKuIHZXCN/mcV7a0SYtRNiMB5/as0
xtnYiUMWN4+5MdN2ZieFPuu/JL0pqgMO7da0a0e5apaeHjHfvz1R60VIawBLgXe08CuW3Ol0sXcD
rQf9LKXH3sgbt5+T60Dwj7kafKJ2/F6caBkMAg4gzpKmnemsylLRScYc58ewaCQcX9MeD1bxvdkL
oyDdzCG1UJlIlVaP1KSl3GZ5Wx9xL9QdTROsHUvtSbPKwoEp0V64ctaLfRkOxh4JNokFNbplhn+7
q0sV5qZpTs0xKgVj16pcManVSxs6qnpnMMd010yDualrPXDkqQovnCLr04rh6WcjRiI64hpfi970
fSUlc1O2x7D3feBWGh5qX+y3by+T81HYxy9KD5yKHMmrs0NvkP9V5qA7olJj3lY0i2VXY1YNlwLk
l7LI77tHptUdgwg8L5aSqr4OE/QmFXKr64YjuA0uOrISj+ausWbxGr3ZOd+m5hx/UTWhku7DGsGJ
2aV9CflYmAEtWkmm2DUV0IJMi29aBtGHuFfEeUdfWzw6Zj8gMTP1qM3QYmnFsd0lujnvAj/TvyWG
mH2IfEADO6vDGKdlM7A+T2jB0uYjCk+K3ujxO2MiHhbUgLQXwtbiO7iqpigJrX5jlY/HwhK+yr0a
7sIi1i/s8LN2pWUUk1MQCQGGYpufLlClCmQzi8oJyLSXpE09aq1qV5DeJncWclSfrHEErhLG1kKt
NxiD/Jgq7P5drAVms8XnOkaQpQbls0e0bQSXQpMyvDMzWrwXWMlsWwq7gCirZK+szAE0bi6PvWUS
a2eScSdkHYX7l3X8H9/H/wx+FiQBkO3z5l//xdffi3Ki8yFsV1/+6zYCzWqKX+1/Lb/2Pz92+kv/
8sqf+WNb//zZ3j6X6588+UX+/t/ju8/t88kXm7yN2um++1lPDz+bLm1fBuGTLj/5//vNf/x8+Ssf
pvLnP//4XnQcXfy1gK7ZP/7+1v7HP/8A3/xtSy9//+9v3j1n/N7xOX3uzn7+53PT8quK+ieEdKo5
L/ASgc8f/xh+/vUd6U+Q/ZdEUgNoWLrI8oJuw3/+Yf65UJFAOeCWKaBFZEdN0S3fkf8EqwX5QMZN
JXDjB/7478c+eUH/fmH/yFFjLqK8bfi7rM5/HwiklXB/QKIIwBcU+Qyv7mXU8IvCmG7gdrQuXgyN
HaomBRQpQv65nFq7VLCxjiCc/TY/f3+Q3wdeVtzpwBpDEwbCnVscMVZHnlgGk0VLcn1jhnNi93qs
03ch51fSKLxPmmB5RoYi/qHQgJQxd9DpDu3TCoeoIa9vCp/23qTt9e2o6dGFB1KX42T1RKgJw0Vd
5HeJOpdD/rebKgqaoMOxobsxaV23xdoMt42opU94g/bXbSQOWy1JJXnT1iNAnxyjqzjqakgTtGoN
zxHKIJtBbXTdneWq3gmz7LeOLhVlYcuzIXvlWBeGHah69KO0Eixb1a6z83aanqR+aj4lfTX86KNQ
+GIISmprc2VpdjTG/V1fCwVw0hhOD3Emy09qh5x3G0jGIQjHb1oTi/e4qQ2u3I8dRB9frHLbV7Lx
qzVLwvvA3Jd3sQQNBObkxcjeLpHlb5MkS00m04fb3iSD0W2tochcvxsvuSEtZ+7qVVDwZYOgSraw
BFavQo9FWDOD2dxoc/ixr1ylu8Mcptwpun+JFvxCGzkbi2SUXtVFc3ntGtd0AfXO0m9u6AXfVpPo
yEHmVr6yjemt6b4H8baUNVzraPFGemjS6m3XtwQtom226BHVwEjPiRjvo6r4GQjqJhxMgBhPaUZ7
kO+0xkJRaHLCQXG17KOJZ09XZfYwE/woN1J97KNrsXXK5sEXYzsUv6rRp7i/bgonzR0BpYDQEDdB
Im/wAnLMuNsKfWzH804KS1bfp8b34mK6x/QXu8ibGHu9Mb6f9J9++3Ga48MQPXAobVPp2seOtUTc
y5icQd8qZrCR+4H/PhtK6iGPcZV3D3Vcu28fEi8IydnkkuYvoCFp/trVB+MXLN8aqbkpwkja8eVW
N3NxGyf5zygpJnhCUnQjh3FKj35Q7CD2hB+kJLmL8lLcan4ouFno64eizgY780Ub/dnPVEG3vfqT
y7p2UpASN+vz+j5uxOjoo1WG3+18GIUo3bShojhSM0aOOUg/0lJr94mh9Qer6I1bXW2qpeohuTU9
QI9Kopf7ZIwG3lI+7eS8DC8EGi+5wtlcgCMtEmQg+uYKMINSLJZxp7c3WmMqLr0S0ZazaLqey1lz
1Fzpf1nDyPFtpL2NrKHyGYkBeZ+jKGAHg6U7va9XdiTFkqvBuXIEQkRbEnvLQUahc3wOmqvRb/jL
XZJtVJXC+dsvc1Uv+2vv03aLdx9Ki9xgq0hJ6EItbDH7uclQknfiNqicJrD0XVtO6qYxh3yXmlNy
IKgf7VLqPtG3PV1AWF65daCHLKLv4NCAq6vUecjhTiRy0t0IJjwo3xLiAwrw2s7U/EsyZ68OxbW6
9M8Qf66vg1wNq6qZu+7GqmrkNNRJ2mRyIn4JKfFcmtnXxqJpi6SM3tGFZ3t6qopSazYa1NebtBTb
u8zMTBdEULkf+nY4MBmKnYSz6RhDndyEklhuKhlFZNQkJnTsKjieXaFv5TZuaDPP5Atlw5cc6XTh
0vfCrQgDmH/PmlACA7GUBnGWm6D25U0D5mpruhjCZ2lKE2kMbMeMwEQYo1U++1WkuHSX+ldaPgzb
XJr1nZ4O8xWoIy59cy/igzhdkmk9j4KA9l7SBZLNRc/tdP5UPwhhqynlTTG2wER5XWzCZEyv9bnO
d8YUJvsY+YsbiQLoBTxjeTMncwN6gooa3CVCBrpYV9l0FYhSZ4R5fqBhxdwYU1K6AWWFd2VC7DyA
NgjlBEFwl4hRVhFQ2VtlX42xesjEetyKWcTcG7mwfXuDn926AAKIMpEtE9lxXK82lx6I+pxO/XzI
JmmnlHV91c0iQIRkVIik/K1Y+H+5BrkG7+c//juoP8s1bp/rJnxO03/sm/Q5/9Gcph386t9phyH9
SS8P9GnyfLT6luTi77RDF/9cGPLLgqDbAEzhf9IOSf1Tp9BOQL50GKKnzk74O+9Q/1yyR+BiNMJB
/BAwe0/ecbpW2GI0k0hUVUGeGQuI5XTHDVKWZoMYZQ/1KNaOVEn2LJqP/aArdjhW5oVj/3R//zUa
lfbF8UtbenVXN48eB8OYCmX2gEd2ss3u5TnwBiWmjb69LZQwskH9o6vfXsrxrz38e4Lzypic/PQh
MMVkOOvm1iz2Q7nLxuShnwxvjCxu13bclU20EfvC2EVycoisSw2or0zrS/WdZBIE+mxae723ukJK
0wd51uarvjX37Wh9agUTSQv9kjA9V8vJ6cW8ohcKjA+ev8wr19zpWyTOz804FfUHCJ79Fh0UJXLN
5Ic42tIYIMP/I4Kpnuefu+BRiiF63Zmtp+RXWgKI5oiBK7fOLD1bs730F4c/zOCHWTyNFS5ER7Hf
t/0vRd2b8QZ7pjbcpvEHtfH08JDSoaNtot4xQqfOdmbzZW4DOw+IaGtH/tDV+yZ01Zv4vgg3k/Jj
Kj6o/WOYo/HszcYXzOXmcmeaO197UAx0yu5F9cHUYruRAgB0GWLLfSsKOwTzOuMq2o3ylRDg5wjD
UHkw/b2yM64V6vNhZqNnZn2cn/XQzbTW4b6Ivqifkm9y6STCcda+p0J2G+mlQ5tsVRwHms/U7Kcp
fpnMR818rqhrTj05XHkvV9/gobtNEeNS9LP3v9LjZ+dUfLtto+z7IkelPEVt9rM/3/u5i3qZOMDl
7HqeGGhp+mzEqS0pn4ToUI/Xuj5zU5a2JR3EEs0YuznmEa249KA5RRA4gbVlLSCWWycH1XeN4Usn
OLq6QyAtKvaQrd7eCKu4769Vws22WMa+cAxXOFwVB3WQEYE+DFFWObruq3gWTb5LO+iCpvrq1mwi
5SYfKhgIQvWhaNVLfb5n+4LNsJTTIe7C1DoDWCejhQ416epDaz63Uxs67dDMjl4Olg0wIl+Ix14b
DUbFYtIBOZRy4em20AQU8AuoIg9pZz35YRnaht7Br+7jm7EO2wujnR00cEdeFLgJrhDsWeCl31Nq
fzB6oVPG9MNI3GuDeLpqazwZpb9vh+ygW9HTVOeXsNUXtvO/AxdeKqPCfaAOQzkAUuoSkv6WyE9+
gPVZYiQf6kn70hpXYUbTttWSY0VmUm0kAia7DvURnabhCiYva7kMP0RZf68PuWk3nansszYpNlRx
KFPED28vupcC8MnnAz7D1RdbKWT3F9Tn9PNFskYPghxYj3l5a3Q73rahOK15pcmuRVYX2ap4NSVX
0nbci8Om9JF6s8NyI/xMWIQWRE27h9722F7FghNvs9v6IF1Xe+3aAO22O7iqlWPd6h3P6PCDdW3z
e9LgVjR2OwhjAcEga7wV7RgwWLSFH8JNc11caaWt3zXfgsfwWj7UX9PrYBvu0CPYyPCXBVs2bCl2
/Qfty9uz8XIQn88GbFpCMwj/6wswKCnlTVViPZpPw+Qo30m9YlRk2AI1eJ/j/zIOxVPa2vIxPTAR
eAf4olsiH2jZGEjWH7HoESqneixvh0P8s/jGcxilDZTw9ud8sbB563Ou4CH87gagjdB6jPfljTrZ
sDPCfb0tDsWVcJVzjP6SmNvPyd289e/7z5KX30zX3cawfVyv5B21cv823FtXlCDkB2WvLCbA26i4
srpNkbpC5aahi/7hnNzEqmOOT23o5oo9VPbY2lrjcIP1pp2AwdjGlXHw98NRuh8faKdtDbsEdqnc
EVQtdKtul+q2MnvqeJi1bePfWsVxQhyr+NK2D3nlKLWtfk7vfLvYqle4Hd6Xt4WHIELxWN/Gu0uR
90tovZ43QGIam8A4l3a509We0HqRYV5mPkYfxWvJk/azF980d9mdZWtXwif1Y2Nn913FarWTxA5G
W0NUsnHQBRYkMnFn+JqNGxAjs3CacV8Px7rGmIOOEARDHX4vrXcd6Um0JVcOK5zSXHNwos6dYlJn
xy/tLqdrdiOFTnMTH7TEzb9y7yC8LYTXVcmm26Zfq0fhutubn+Kv+ifptr/DVuvIxaNgwXFP+SjD
uZDD47ETbU19tPp9qLnsh6q4UlRXKDB6xDbatfoNfn5ia2ehHV/o4VROkzHONM6MRZQZBQ+MDWDs
nM7iFBPjZMQ8j/6tfxt97K6VffjkO6Wb3lShI44bQbSLYhs2Di1qVmZnt/q+26aH/BDtKte6L/bj
Rt6qWzG35U9A5+ntJVtDCkp8ht/fNOgF6RwJI+QzC0mf1blbqgWWAX413afmLsp2hXQdWzZ2yTr7
MUhlzv9DUvp2Y22yYB8E12W0T417vb+P871oXdNX0ZRfVOvJbK8b1MCCW21yRMWd/Ks4cqrvpbkN
ehviUPtr8kLfpaNduc9buxZtWbLVH0llW8+0wPyS9U1XPAXTZ7P2pHHD9wEY08mOQzTjHbPbaIYz
DAi1buvCjeTHuXCbyp2G6yK+o5hQp64f7dJwi2hVa+TENqGDH7JtKchjXPfiEwxcrDDv5uS2rHZh
vByyRH9RbNhzfteqkdMZlivnT7qCt4rLxuwhlZvbqt0BeMYP6Gp236iCK/pj0h1ieVsk972w06dv
E7GintNLAhNdz+3KUDYJ2lI1mt+pyiPyYdQCQgGgzRA7fmYLnJGK5rBE8zCBTo70Di6Fmqs3gY27
r10bN9n4YITHvrttzGjbmx8j4wO6L3YWM1uXlHbXwQUNSDoYFlsdki0p1Gqr+5ncoNQfig/4hyJ7
O8Z7X5+UTeXLjTNXxoWb42w0ADuqTRB2EASkgLUKLsQsVvUiQpQYgOZHUxO6KUkS2yJixVyXF6Gi
9Q6kdAIIAnthSQ8XQuLpDqRKojfwToLHWM8qu5Mq+P95/p1SwhLnX2MRKzqRsc/7XrkJ0GeFz+Gq
c1BjEmtc14VyyQdkXd1dqEPkUiSq/4+981qOI7vW9LvMfXakN7fpyqGAQhUsbzIIkkjvfT79fMmW
ZhoFHSJ0fxSMbomEmG7vtZf5DakVo/NrCJ8wJmosojh3xmD5uRkjzSdxpMeq34RKD1Q2DDadwqEq
5AjtCUjIG/eaXuZUI+K9MSMZ8OcD8jrX43ZIa1BkJOsCKWZdZZbEpilEunA541K1UZEmx7etQ9QX
2WKGNe6Sl4G9wr2+OJc/9hfRVtFWCXbSBxA3APCvwahTrHQGtCDx3MdV64lpKzqDFLboDbPy/tsn
XEf2ZCmwj3nx1x1aIczUKETk+NxhUmKXgddNzCSZ40RUlt8UJdHdVFL9P1+U5Pw6rEIswKVp9dcj
7jMj/7jwpkaulKaq5HOaokri5MkuUn9ameKk5e2S4Zqy7a1bI/yO9LCtDBYjFIKCeGuKR81K7ap8
1eoHtTsH1VMhnqbpUEyXuXqa27e6Y5VMlyi7Gbu3WD+o3Q3ZclockPAy521RH+dlCypCUhnRRBRx
rR2rufMClafLByfZGfU2lUuCHxWeebeAIVi2TWJP1b0Rs+tPRX/U9G0uvoo1AVwVbutlq87HVHgv
qTkWNH5bObbRuTQ4etUXPTz31tkon2qDSmhrcCPmnRD6svIjK5+02Sun2zZ0R33LGTcY95m4s7RD
A+GweLeMhHzgRrfw8OOhc1dAGywe7AGftNleBM8Sns3kUV5u5ehMhW3obsAzxbxFYS+rv4J+ow3f
pRKjjPu4fsgob9F7SqRNNFbuMO8S3pXAQdu4hnATMx2rcpA9ZuAq2hE3hv5HVAr4Jn+XJN6p9g0L
BcSU7UrfZJITteheA8qk2Nk2KzdxVwHzU3fUz7rxMPQPET8ap7rTKJd2dibzqbd8SfFkZUuPIg4o
nNdY3VaewtzrK+2bT6c2admKz0VPi+4r++nj8qrjYgzxcFHPURxmFOyYClWV2dkFFsX2rAmNE0vV
V5jgT9k0eA8cd4AJEEi57HWuEC3hSvcWlfOi/ywGgDcLViCeWIe2WR7S+r0VboGHqQy4+vBe6fYh
GsLFRgqOav3U5T4BpZ1eBdPPjGM+HdHZjWVEx7V7k1JAu5+lb0HoqKpd0U8gaWz2Y8ao0W70/QyN
Rk2YQfBm531d+oPlDnvZuCnsXHkkq1tOoKl0694aek+M7HW4GfqD4suQOQWnNfc4PtiVuC/E/dT+
Cgtf1bwu88qfgb4ReXfi3rof0uPtotjNeBclL+Ws2VrW2HWMTkKPUMx9ZZS20TwZyj4cnLi5yxTf
mOwi/kJhCwmBT6EDDDvkod9jJTp+VzWL2aJNPBeKfI6VPRNesoXhJtshVOllzvg+IFZ/XAa7eVEN
dHqcYEYsA4aYbg/Bvbjsp7K2GV4qzmQcq+gmU9/W/xHiEBbnTwyl8sHNCnupXFlBfM1BA124zLfl
sk+MY1Qc70p6bakj9gVZs7pTOZuV+dc0oAunvPQmr6DkX8w1drlU+ZDirOybFX+fk6NFzwf8LW6v
8SUCvD1thbfqJLVHtFOk8BAObqE/BfPj0A+OGaIIPn8P1XulGiiUjvjRC/pdpdgKeYAo5U4+EhCa
u3n+bjLxKkUKprMQw8Pubwa3rJ2gO4sCPbvSQai1MGUQUm6o2QDMGn0TKXYePrRa6QX9m8QMNRFS
W2sesK1aX9lMPdinW5FjoDnKFNcJNXxsA/ir08nWDXd+km56+VgrG3m0dfFWjc/N9xHtwtMIkXnp
bVM4Zrpqh/WdFtwGyejGyMc3PxViW3SU+2kbd2jUj9pN0Zxa7UkKg20aUo5Xd3Xnfddw9dH6t3LS
btCH26FKaptTbVcTqshubvwS9ciuYQC2S4Qcx6Zo0GStfaP7AfHRyAPiuo+r7loKBUgkLcjpN8TM
dLYF9SGv9sG8mzB+7Onr9f0pVFDJ0d+q7KemPMg2fvbCtNFSZt/kzNtkdYDiLCDN90vTfuRjbopv
T/KbUPkRBI7AF0U3OQuPvehKP8EemBQvtQ+ezCodKwWddkyjDefBcN/dTgslsI8UBshUJ8k2aDgl
fmBsSjG2y9yr0/2cudVjlx5oq/oQgxZvAqRW2Uq4E11YZJsRQVwshrywPca9Fxm+vrXc1iM+RK8p
SoDfwoPll7fpd+FUR3Yu2cN58vrduAVo0t719FL1nUHf5Rx9Cwt7EmxxW1/ihLubVc4yJ95Vh+RZ
tcXAme8b1VWfv7JhvhpOrqkNeqErlWBlM1BBX/WJSnL5PMVl4Zw04MKHuBLtCTw1BWJk64qKBKxk
eYlYyGxQ+lph1rvwlg+YEqg2hkG36O88toJx04rpF8jXT7kw/UMgzr9x3qCXrqWvGBvnsQA45pxE
We+Emly6aTF8pSz6KaPk0bEYA4mjq6Alr+ErShcHtZnM4jlBt9mutP5JjMQTztMU+cv3TlxOY2J9
ETNRKrqOmfQqaVqutpi8eWYIH89DEEKCnCSzdM6Bli6OaLi5uKURFS9EAr8uXPrfkwKPZFvIt4mw
iViny1NGjKULX+3MX1LsvhF+qm5tWfTZwZDOYYI2F/Cnunam4TbWiBmHOfrV66dl/CXlL0Z7ELO3
oT9BHSyTp2J4X0yf0fiQOCBBUNuqBZtJQ5q4KFSSc0p04W2j9lkDSeQXs9PMYDm9kkwq2cfNrjDc
CdRU72Sxw44ZITLPNpOHKNubtJV9QBlb+UBDY0sict96FJMO/UKX1tVG8men9ga/9cJb8z74Vr4H
j+l79VJ6mlsemKPwc0yN/NrTveE1fc7fpNf6IO3kb/O9wL+104hhEBAikTEKBs8uv4pwu0h+upwH
YTsXO8W4mcb7YmMq2yp/G9Ifc46K4AHssjAcxeSuG3dCW9hIRdtxtR20S1LfiOVL7hb1DRt8kf24
3kvpwaKJE+6yeFsovpVuwGZwYOMhDfyafw5n8aF+xfshf51pc5fowtkM8wSVEGjjWWK8xm9/ztUp
dD8vHtAvDOzXDsjnamTuADKaWb+cI8lV6u2kb5PkRlV9afIDyyOp5PdV3ZXjHSM4W6wcFrb6zard
RvWG6qEw3vryll68uRw7EmvsLKTNENtV5EWLr8V2SPmW2GHltOfsVXipcqe8bR2SazoEma1fusAb
JTfJPfkuuMwvOpjC2S9LW7tXX4Yn6T06F085q+E+vKm23NC+PkZ+yl9gfctGd4KhfRPc9b7hcY+7
4qn6rj0NG8zGClvQnPRCuH/XGhukFV1lLKVjye0rO+YGt9Gdsc0qW/wOmcDY6rsK/zzpAaEmv9pH
3wpAX6qdee2ue6cTyMEp2e2rdky5taNy1DzLEbx8k250t/XDG93mMHFEH8pfagvfExo0bKjEUb7R
axEvwU3wII70O+j6iD/lXbhJ6PEkgMjs+ljux1tlO2z1ny3R2it9+U1+Tg5IgGj3sDHUhxq81Qt7
qqi8ZHHT1BvnvUYPVfKWYisysxp+Vsb9POxm5RJVy0abbqzIT1qHP0MeZD0UCts4i6/Fc3rUX/sR
K1g7POaPdW3zy6g8fkH10oWtXvpYh0id3epOlDqI5Y1cbtxaq5POwRyO5SjSrXtp5z1EAYP4/jZs
jY2ZO91C194bow2Yk+EeDJz0OP7Ufg1HuWOKYTf8TaadM6NMPTpIwrBtdCcLnQAbv3TTahu5u02z
o2j6huryw2XqFKod/Yqgw+O6ljhT4pqzK/Z+oO0Dy22SA3ZAmuQHyk6SfLPcR+N9Sos13Or9uxqT
T10URsTDNq43rXrEE0xp70ZKk8TrOpff7A3brDZl6XYjoc4G95Xi7ofUnI1RxmwxvmMS+UXt/7kF
gqnhOumBkKYy77km+6hak8PZypdz3huYaYzs8CCeMjsdmHfAwdt36VlqbnS5PxWlB0JRdgX+48Da
p8WrpF90aT91pLgdjg3c4Fa1EgZeH4+ORmkmBH4i6Sy9WIU1e6KGdFFVMtaYzC/OKUZ9n0INwBky
A2t1UaM1cNVsE7NAweinWs6Tm2/rfX873YxPgCl9yxtPbI24xpvJyaN9Pz1UqQMLSqJF/Cif1Ic5
sc0TXfJkOCExltAxF6hHqIR9pDrbwpHjjRnZ5o/lESioo33PcYjRbL1zMsPO8M8y/Za1fZINL+/u
stYZB8/I1wOqT7ypdBvKss4WT8n7utHv5td+2CrJQ6jezoOnEJ5P86k6yK/NNtzlN5237MNNvLHO
6UbwusN8Ut10Q2/1mZ+7I7w/Fd/Hm+pW9kfiknILNLBObg2WZOC2iact2L3s53jTpcelO03pMVe5
D1c9TYlDx1et13AYKIy/PMG4lzhyJEc1+DbOeBIe19h4FE/cfvgNx6zwUTwxXxNflHeBGJkd6BMb
oR28LovLHIaCiBijn5Sz7upu6Ui25i835Le+anPeurK/vMNIES1beCze4EjiEcX9po8j+86061+8
6DXUbJe9/hKd29KOH8oHSiFhX91nNRt0KNZT0/ppnUbBUSUgaDa/374NBC1GSSkFht2/l15xrO/i
F9ome/O231tb/Zz8Cjmfx31zkz1oP+a9fEzfIA8Tdo0TTWH+LUz75FFRGCu7ak8JbXfSQVPWrQqA
LBvu2+Bgtrej5Qp+Wu6zYTtPaOHe990pVo+h6sfgg3VXUNxK8mOToEN4cDNhY7UbS3GFfrvEG0y3
IODQxVArR/9Gw1pvCdxu3jpawmqx02ersFdkgWDr3tydqv4oy9u59+X5LKvHtHUi3Wl57uJG6I9Z
h+YelB3taMVPkOiC1ja+gAD+hz3LpAIQ0qpAAT/yarBi9nhLBFO3nBeUUu4EJS4OQy5NdjBMqld3
2vxfxwiA2Gh0gYRcXXquh9NJqc/JOArpGbsV3elik4jZ1PtSTH/OpvAV0vO3t/GHmQzNHXIOEHZQ
xYgTV1HCSioFgzEzPSdtULk41r9pctGfFMz8IEv9AAMXxDNVUtSV0OtBXERTAT674EhFCdjpcnj2
nFa6NQsb+EBYglqgrq2w/fHn1On6M/Dm6Qat3XXEniEKXjU566kXky7J43O1WCWjnZ5lquudS7Hj
LKPc7/58ud8cjn++l/V6cFWZSa4wCOROPobqtLLypWqz+GzGy3jI6vlmSgLTT9uoRdZn+VHrVFRz
osTebC4MWiLT8GkNF06pZs1haKgZeZ7GFhI12KK/1tPWq4wbTEe/OON+Q48/3CkSH0hrgXmDj0Nt
cvVm2lyoUQpTlov8red6kg2GOnsQ7tSNdgk25j73ynvmpdEl3Je/lGdCPUPR+FuWOkJOv9ZuwGIn
J7X0kcKhXZMBgOhvcxousS/Efpq6pCRa4Mq0fqSY8//Sq7fqsLXOeXIIpUMROBretogIZU7S2Phd
KUg2ob25eJo5ICC1w9Crb0gifEaf1kh+7db5sZBp3t4LwXkk3U+8uPboCZCIzAf+qyLY8VvpzffQ
BWoDLs8aJehkDAotEicmXSKX4zx67oh+YKwMJ06cKHEbkkDUlcYvXvFv0Mv1K4b3wVjnt+SXehUD
Ul0yaL9m4mWpmhsYS6mrGJPmZBEHZSVMss2u/T4UnJ9VSnaVi3eqFLwnmCnuGIqc/rw0r3t2OtYk
GD+tDqIIhcAu+LgyKYUjnS1bXGQ5lpjiZHeqOg6bIP6BwRhZ6+M8lNtknKwvsFDXfeDf14VoRXDC
2gxJno/XLRTs8/Q2Li6DJfidBKirmpLFjvXAzuVYppmlt18MVD5teh51VcikYGLC8Rtb+k+gjqBK
XSspdX5JymTwGuMww4KhyCObT/LU//N7/Q8XWzcSCmjM0tGwvOpzI/KlxZWm8V6T+iWOChJsxfxV
Sv3jnMVfZabXyRl/PU0EoA2kg+uxcpUJKrUi0twOx0uwpLTcipZcW2Zk8+dH+n1YfFy46PvRR2c0
tNKQr2mkCSTSVqr14YIKP82sEo7MQ7QqG9riwvYn6XNMit54a2YnDccU0UNnWgPQWjz28a4sDkl0
Fiz4W4dK85JgU1qao2V+pnlyDr3W6yd3rG+V5qFq3Qwt93YzCa6lbtvU7WJILIdOwrVrV1iHUPVg
SjTL1go8S2NE7UrvlJNMrfEYIXPE2Td+yB+kJ2PCVsNTYqe6Jffiz7OndLDF0q4jT6odNNTkwek7
p2RkmN3C4O9i+Ma3iYFE/lrEwxsyBQdR96b2a8VDRS45dPlWDDbpuBmOxeYrT+TrLhSfcsXLoTNN
eDA/kSVUUchxmRT7i5gujqUPd8z47MWSJ2fompdeK+/QY/oqIq0R5+OHRc+TOTPLaF2s1+YfhRFh
SQIT4QJpIaEMnNw5NyIPGi3YrqFVXfj2tISGaVsIXejVZfXVePnzY6/yXwoQbejJqvH7WPoHiE4M
F3xmtam4ZIL6lMV57DRqFDhJXdRel8iym5TvWA1mXzz5511KCAaPufoJAr6+NhVse7T646FqLjNS
hfvO3Ahg8bRIc3IpFDZ/3j6f0J/0FMkB4APosBBWDb+PIU/oxD4Ym5KLjealFqUtSqYJI4H3aDyV
QoFKp4QQ2WIxQsqq8otE8D9cHeTpKjAECpDS9Zr7WXLeRwV2uhehEC1mFouL5PJR6bXa1eL4ON+M
dZIwBAyfmMy9/PnRP79mZPLgOSIQCPma0PvxyWU1rsLBLJpLm7cHlFpX/rxFvOh1e7LaL+PUp9XM
1WiLoam0ovqvG9nWKDZA/LT2ArSi29LIGrvdBAPQ7mX9SVmVqyGlzQyYU/OL5fQJCwoEnKfkE9PI
BZWiyB8fNOJpDKFiApbjUCWnjfgQgYcu+kvfCYeiQRB1kBlJT50hQIREGgiEqAmpeKdbIRDMKhP9
bhF9Y1T1S8uc/c+f4VN6zu0hlKJw2jPYx9zh6rBPqkwAjBuK57nGfjec5vdoqFtfL6vWllOm+yQD
BtB1RpkWrB/qaoroOnruYplhl5qrfmf2pZfrpHuVckaxpveaHMRblXxxq59WDHBVdAqQR2Jjkqlf
3emAYY4+FXp1sSrw20vLxMSqagmVnPQHfoTdFx/u0wG6YrKRVmSBSigyXZttWm3fSgX0rAsOTQqQ
cnArWdBnX+xB7VOcRW0CCA19GwYBIHGvkutRa5SylbP4UgNWi+3ckl8VaTq30bKL6ri80VXQauG8
MARW6+qga9yHJWTKcer1u0AMrRPEbZQYF+A9k6HtB4xebyt84A8pUsm2vryoZs5ot0n0OwylwQ0t
Pbbb8g8TIK8QBW9WGAk7boNuKU1hOZturVqj241vm4NnEGgDkUSlU4W9kAbl2coLN1E6PsCyqJvK
ENv7nu5o0JnD/WJ4GbpFZ2AFM4LFJ6PG476Lv0hPP1dOvDJgiPBjOJ44nK5wPm2M7VzfZsll6fLE
CTHVcQaxLl0jk0pHXGj5xUkX7Ps+PRHMHyD/jHYnWr/ETjyiFuUpkzo8Y6ngLA19gEa2Gh++tPpF
aiRfd+IhFgFDkoHTkIchDXa18Wu5CHvLLOKLNgrxRhkH5U7qSsELh05GTJDl1AclaIKqsBmQAz3t
eizyIha02pVOQyPgFBaveZXl+wVdytxAdS5V+w0WNu2NKoSHLpDk7Z/DwaczlyUIEwBZhVVZj732
MVgpfdEIkTYOK6LL2igsihtma3YoAl03IaTbmYmD8n9/TQIk2piYcAEivbrmKGsgdM2hOctJ92PJ
2l95lD1nQbrLzYBDkLmXIEb+n68pXYu1rdbTiA+ygMhxcF26PhHw6GhkHXe4cxG7SgFj+WJY+KBM
T0WB92xvh9KLlh/hIXX1PtfB7IDNjG3eCjVqiOJu7cUx1h7weebcEeFkxGbrKlRq7QyuIFjscAGK
Ib8ZHfDfNx3h11I5NDT84P7Iw92ASGymbpMCE/OzPN0OoHuqdBvMpy5zjdkrUmpNCqGnNqudoXrM
pbex9lrGd722w13eit6B/WYRnUF9E9BRz9VHvdyaz4XujsWLohxGiDarSrXTnjTT62cmYQB+GJPq
nt47vxVopnehOuNnYee1W0zwt4+qfmc0jwH9O/1ZzVTPTO8QZbGbM9Y3Q+lXIYY7dGJv58qdTVt4
Jeoy8Iq1XWD4EBnZTkg4pwXkCo5zgJAbqfoiLH8+BSwKUMSi4IWCvrwGQWbijMe8jop7qyggJyaa
m0F8GwKrLcch/WJp/i3x8SENZpmsO8HiNEBZ5Jr8Gmt5Lsa1Op571R/l+1K3g+Wubfl4Yu1oradl
NAq0F8P8blXHgI9YBpeoe4n6fau8KuovSf01jbS4qlNY/cqEYxSgheyp6fPSo0jMrO0QiMxgHiXz
cZ57JIOfw0F2ut6yEWz2Y8ZkQuJ0ARMNQBUDmJEx3QX9eYyOpbwJzZfeAiJV/ZTbBkk8+hd8obaP
HQm9oK6uWM/PVrCfo8bWYPOMuubMBX11OilT2+2GSPCUEUMRZwRAp449rZORphyN5RRZzQF4BLM0
q4TPkKCRP9OTFFXwwYgX5aEtKL8k7WcsVHYhnayXiWKqgfclAOQv6BaEL3WZbwZufaaf3fCnMhSm
McDrXn8CFWOLMdYtLadJyoB7eNW+QR0Y6cU3dvI0AFbKHNm8b6pzkv5UGR6niHxW086EGm2FD1Z4
HzevpX4WQcxELyXYHf1Q40izQCgC6JYn54CbUa2dVW766hX4FDDmyc0U0BOs2H6DpbUJLp1OdL0z
ZXt5KjnznCCyLcuhz8IcrX+U36XLFLlMwCUVcFd6I8NUUB2DG468vroX7pkKDm/KAZEO+vPxpiwc
tfHws6cThTduS78G9JrsliD5OCRFNzXfRvlJsLwyhPHOX+MOOL+mXqg4yHPp/cZIttjlWNTGwT4G
xjh+s1pakjvZ2NWznzT+uLLx5gZACJIU629P813XAEKHH9dOz2I0M4977cvXiTkuKNwxco2n8eeC
L1Hs9eYGciED2kZ+sNI9EsGFvA+7l9DcZcs3Y/i+sDJNyCsm6cY6q+4jLyWOsU6YilqbsvcU0zWn
A3h4QiG/iuGmES4pyKh0R0024VaZARy4yXsvqW51gCJF+5au8+TJTttdId2r3LxQ/Ryk+yG7BNMl
YdjY4mswHcxmp3Oil+ljER2L4FaRNnK4ifK9Gm6C5Cbt90m2r/u1vFeWLejIYrmTioMuuYXq59p5
Hp8h8inDY4/kxa4v72ZzM6l+FT80KdTAs9Sfegb/wbPM9limnWZ5lnkDkD3XtqjrIAMRAYPa6wwk
vxIXU9fT/iqQGKDgqPEQJCfd+5S9lljtdvNwXhgAxmBLs6SzDSRq/FkSL0mSjbul1sc7tatVu81D
BLZxyApQuNxEIl2UupfpC6fT6gsBYq5OSX+NQekcQ8/BMeQBIxS7t4YHMykeumCd38qllxki6IcV
CFYA1uryaNrUU0gHZkACZGg5pjJLTB0tekZfQLIrI69By6KYSAmi150TZzp4z6XcpAPQrC/O4E+p
LzkRjMO1DsTHCW3Ij8mGUCGvI0VCdpEDcTzp0eDWSuHKajDYyyBxGA+QWczwbepbJIPE8Ct/JenT
N+EGVn7gyn1cq+/1Bv/RYdB6aTAWTcsuFG/qTVid6AbMftWp73ELdLDrEBHKGprDzTyNTpEuPyGN
M3OqWOh/fhfr1/+wOtY7QSNHZvyDevzv/vA/7mRcssjK0CW5LJn4GmoLZ/dMxVWS6m50hG4s4vqf
r/g5PV0vqWPYA4Rfo/y7KsCLXME+UFZpfbZj55plMTpdavxQKss85WoIcaKXd3pT5OBh28AL1Oau
meQHhcNwX5sziD49fwwR9oQ4ODekQMXgdE1qW/IvY+LQgv08ffGWfqO6Pr4mWAar6BdJP5i065Q6
XoI4neM6BQbH+hikItoMkyg7Y9APrjTGnVdlw2LLIeWSDlo3sfLw1AGxCBk39kU2+GpoSZtZFPuN
3Ku2VqMFlOLm4YdBq/taUVob01g5MHkCGKPt2k0rVfp2LkFdoa75Yy6M9maW8s04y1/JnKuf1sCq
Ck+QgGYFjeNaur2dqyko1SW9yJAqbASaHma8Lr/46p8SfOXjRa6+ehBqqSynAUCaVmTQgW22H0tN
BY6Gf6gmjD8jlJHOyWjFZsiA6a31Uvd3xZRVfmJgtIQphSNhGTKZ8IPGAcgXUydHBMrgLuiwk8Ry
Mkxwl3LEZ8Hum9tKDaElVILhWy5fV/kqlf+8i9dmukwXC1s2IItXu7iKTR3tnEU46x3AJpSeF68W
B5oDZjjuooqiZXWq68MbbVrbu2HYQKs1dQBao/nFAr0WYGUzrZMLHbDkOsL4pLzcWWowUyYJ577O
NlqnDJu64y0Ki7orNRmSgozT6gIqT00R9pVm5c6KO5IEeBJeqJGEaTmTlsT4Csj4H28M87FVXYy+
JiIVH0NdUY1FkjWNcK6teXG6cDwrS70jP8hcYhvk36J7HfrAnQK+IUrxB5E+gmPMoKQGzA6Rn4su
ZT69fLEcP9XIvC9KY3Yy341i/qr2a3oEHuewCi9ZYBa3C/WsrvSbIDPHw1IEOz2wGrdKzdCZ1El0
VH7K0dtKP2ia5CXCYSpvFKakqog/U9h2ObmC/l5Y0ezXcyFiRlr+vdj+V1fl/zAC+8e3+6Sr8lCm
v65UHH//P/6WUxFoIP+FdCobEA9jWaPb+W89Ff5I/gt9HVwHaIcwx1iX3r90HAXzL/qhCkX/ai+C
8shqgPovRRXB+ovuPw0BzmY6vyLz8X+Lvpz+PhL+1tb8H5QcPwZXYMx0YTlbaXdjH8Zcc/3zfxyw
MgjiedEr8SJL90p9V4Ru4CfF/SwfSvkwhjtFPFfhDUwFO4Btq99Wudcm/rJXLbt5tlJngX1g7fti
U1b7kDFkMNnhO4AyUCUP5OSlS1gckpMx3cL86jM3VO/yyJlwB9BX6qM1bsLZm5SbGiVTiDf6gvRP
wiFvCz36Ho9R8yrGTl459QYeQzeYD4JeuR2kJSnZa8Upjr8J0qte3E0iBhG0ie4y+a6A1iOCLjX1
o5Q+hSrFJ2ohs7qdwQ2Fl2GyoSHa9V1b7zXpq/niVfL0rzdK/4RPTnf0kxn3KMpdaUa5eGlj7UUb
wtjFxsI4KIvxzZh6OoYWcwzBH58Rd9WOhjIPbjIyxf/HKvzXh/6nkMwVAG+9jXVAxPwAkAJNnWtb
i6JozUpp1eWSRvKT1EvmWQvF+ECzRYuTF2yZv+uV+piLk0A52WyQiZMdTcnmC4aFLmnm45/v5+P5
yu2Qu7G8aOWa6/2oVzltWZpyOCvmeGnkRvT7Krb8dlFfOmXe5Im+Xx2cdmBk/qU2879xibhEKPmf
9Z4eymLV2P9bpnbVov398/8vKil/0ShGYoi8AG7mKj/8t8oTUYn4QrYO7IrYQ3+WD/nvqCRpf60/
TSDjxATvsgpF/zsqyepfiIStUiLmvyPWfxGWPq3etZGN/uqKj4JjiR/7x7Bk4NykRfGkPU5mad3Q
9213VpILbpFARdSyadiiilc8IDELn7pM0UlSC3na4arXOCQ5mHt1OGvZkdQsX1Rn60L9/6k2EZyB
BNp8EOpJaBA3ukoU86kSwzAWusdAjBra+7T2ar2WTsz6U78R1Ozvk/WDOPI/N/J1gP59vfXwkBQU
k5hGfXwT0QDEZJnD4RFhxt7LRqhUyNJLX4WL9a+5fixAEejyI60Fg/bqhUdBlUpBEQ2PlQHuuhCs
EjZBZAqoY1jjGU9JNDUSExVGWVfczmgHR6ib/vSPJfofgtb67j7cBCo7eNoCygA4S6Z/lYzFaaK2
gWWWT4ImzNtWloWXuYZOhDRh/zw3YgdUKe9Pcl2KEHtAjv758ldzX14u0yyqTE7X9VCm/Pv4rgVV
axepXHvdHazOoARd28uTeVLETrotNWOA5JHIB6Vup9tkUl/6FJLAn+/h0+dGfI2Eb3XWgcYD+ubj
LRRdKixtFnZPjSwHANBpbnSNoX9xlfVBPr5orsL+XeUf2WHXWe80JWMtRVP3VOtKs5PjFMh+hAtq
kyBV/+cHuoJwrS8V71PY3+xikOAgLD8+0VINo4Th3vw0S63mhlOf+KRDEqAN09oPshZFdllF4LI7
4UUfIfZlACe2sVDEz0EYyLmDLfpXJoQf2wp/3xOHkWSIIuARWbualKm0c5K8b8YnXRG+9YABYAUU
22TS7lF8s6O4+mrO/vmFW+xhsgkMKKjvfg/D/5lmmViL6lU2P5VTAngHSrkbooePHlhsfLGKP12K
npEksXyRWgJ9fw1Q6WptbrWsHJ6yHnphHsMgXbD0gIXX/ncKmLxGLkXdbCpcb5WKvDrUi6pOqigY
+6deKHJ/MixhH/R64wSNpp3LWRc9yWgMHFXzrwj//+khKYlJbFYsF+ifj4sq6fqoUtNmekIYWt0i
0CugrFFmvqrNX1nhfQr4aw8OD1CkXWRrFXn5eKkJL7zYWuTpKVCDG6NNX3CMzuzJiBEdbJW3P++W
TwuTi3F+0hBFkkvnpf5f9s6kOWol3ftf5UbvdUJDatrWXJ4wxhjDRgEGNKRSs5SSPv39yadvN1Xm
tV963R29OBEEZCnHZ/gPp4P5lY0Q74ARtRwr2KrEVcVaoq9+qCZVXc2poS77AmDyH4+K2vmScnJ7
I9h4to7NPEsKOIn5MEsVfZMa7Yy0oTWb2sbB6Bd138lwfr4+5jJtJ1cQAQbVHOCzOAxSuDp7cPgV
YhjC2nwYYqjWoY7IJfgHDn88yrPniED/GPjSM9n9l3NXDBrtsy6aH7w2CbeJ23arwBmj3eujnPFB
nw8C8+aSjC2INCKX02WL8LMZKnfwHrIquFaQjqoYjl1XYXUDlbnZWg5qZ+h5Z4ckfxixSMrMCWXH
CToy4cP48PrP+c3hWCIF6j6L/ggx3OmvqZ2kwm1LeQ8BsNwW3PNcjhsbo47Xh/ntVy/wxoB7HX+r
c1zqJH1kt+iKPSCzAURCIzZ4mV4HH7TYOoAfVvaxfkL3LP4OsSB6CxT7u4/8dfCzk4L/Wx6qpvUe
ivBa9Fe+fxMnbzB5Xg5h22TgbFAXJReg76fzODhFYeZG1n1CDTvf5zPOlEr66GTnrvzjfcpLzMEn
rgSczn+dDmVoJUQi+/Ch1p7eShvRAUD+1Ru17WdFr9NDR0L/LGK9oCbJx06HsfysSSn7hw9BMJQS
iHjZ/Yjxh47WUUYrcxOVNExXXjnXyDLkal91XfKzLnK6drE1Zv66rIX4bPYqpGQXeYncgEMoviu3
QK2y6BYDxQgJa8pSgUy7feLmfgSnU+aIOznddCmqergFygZWPYBCAMQOo0XdG6V5iNOavdKKRQzQ
QcztZ1Cm6q2L7uWlw/cjKAmqcGkpPKcdv1wHriVrSuDafyjavNxWKnJoWrRv+aa8CGNpinN3kyeA
rVtAmqezXODu1NhBGz5MizK6jCxkNKKu9O0LO0wpvdZi6q56DUs6i+Qie9jm6o8wYcuFRCsN3R/q
h1j2UNs5/QkzwqNI0Bvxg6vt8DjSKdrYppQHQ5fFVia0Il+/C15OLGqOJrE7BtbUtF6k92KuldV0
8sFsYrnxZxSXPAWD4fVRXk4soywlMypiS7327EDaoxWNmd3Kh4SXGpCJU7kYJtToLujBvS3iobmM
C8qjTj2CJIrj6o0L4bfjL2kpMCBS4PPGHKKVIp+xqn7AdCC9qbrhs1FDp0hLghxPYUetxxFpC6c0
HsErvdWZOoPmLIvK54P89ShUI691zn8fcx0YSeJlDzlkUY3aLM9rc+lj6kYFbarusyRG4GKiIwx1
qlh79Zwf6skSb+yt36z14ukMehO0CYj981WIKuFWBqsAeWfej2kHILIv2/3ra/3bUWj5WMQ4EIKe
BVR+Oap6jsO69tlRZd1Rc8zH8aIys7e0w347CvdtyKsdLuSO03OSa+UXbiDlg9fB39E6qeAk+u0b
9+4zR+r03l1iOSuA2wQ0h3NyOkwfDbjjDmb2MBkyQPWzbK8Nt4FoHbfuuk/xnqUfY6/CSYSfSl0n
17kK1UfMfc0n3M8RJoqicesUKG764/DTN3vwiqP2wbgYczH9tKRh78Xo4Injds20zVOJ0FEESzga
LNAur6/Mb04BHwMOfPmaJV0//Rh7jGldRH32oGaaOb3PWce1E1CHYYGLmGyxNqLym8LXuxqmt0Bx
L8qrHAL4N2iZETiyauepW6mghuHijhRD3rhb5g5Aj1FZx8aE7SQrK9tPzugfdN2bu9rV7k05RNPd
GJnpLpZR8h+cBVSalgYSBXxxPhcelZ9QqyJ7CHPTP+IGUkKGEMUbZ2GZ0Rfbh9jgeRxKbGex8hD6
Y9MNc/owB1quIzmigBjG6pgqNR/n0h3fGO83k7zoLjPFkBUgQ56HzTTLGrZr0z6Eevhc+QgLlInt
rrTlTcd5dLxHqxseB4Hk11Dq7Gj1JgR5c2gvnaaU29e324uqzNKGJwIjzAwWdOtSdfy1RZGkCkzI
VHRU8m2rRtalay9IlNQ2Dttkz65vPzFxmLzEAvRVlSyo/Np8Y9O/qEguv4K3HB08qjPku2e7vjZY
Z+n43VIyCOhk1N0nwtP4qE2wP9qE2acKeBCiUcVuwrPpW9c7031k2D+KEKOtqbvDxSd8o2DmLwHb
LzuDt2CpryA0uCiFEW+cB3SlDgrgoMOjz2t/FfdV9ui1LSjDCCobQkB+gPRc24DYXoEPdK/jIK8f
vXoSHZrBMxJEU+7kN3XRR18Sq1vEkvzcvfb8xGlXg4bOgqxQ7gFqjgfrXokRXKMxJeW7DtMG4JyA
ZB6RS+7H1dzp4r7GxxPZYsfNb1vdWu8ptwFbSgHJ39tt5YwQFGuUupoyrr/EaZ48IcAl7nNVZjDH
5xb83EiaBvqtmgEB2W5U3w3aKL4UqrEepiBERtftMfVZCSdC3RMwX/LVNrsZqGEiw8ty9IprSCPx
E0Y2Ba8S6jffnBkp99JKnO8QCaBYZ1LZ35whSJEn8kbxzQrj+r2YTWQxq4IWyaqqTILZmb2EmpyT
PFWhr9D20ATnjtsvEKMwbO6NtgT2p7IqnEEJzQjQlUmVfTYLFf2dGvy3hfEPkuVfroIXrdVP2FWk
7f/gVvE/u77ri9N2xvJ3/9XO8Gg+LLkaKGlqUv82raCdESz916XF8Wt/1XL+4jUGvkpqxx1nLySG
/+tk4GaxMFIWi2MiPEiJ1p80WM8ABgRtnDOfU+rx6hMznV+lMY5laWqZ3cesz9jgjaPym7FIfXPt
EpbvFwbOKhvjWG7nyR6+1X2DrmxgtsCHHE9+jOquvslHR91ZE6aZLTfzG/fri8eFWgGa5/w4vJyh
ky1Z8K+BFoAVsyEb+1hnkP5hsl6gPBGADVK1OP6yfrd/30uv9jKWoShMUDMgrWa9TofqBl8DtJm7
j5MxIcCkm3gbm0n2hgTWc/X6l0uRKSc1IMmiqmSzkufyqxq8oNGA6Xvgcer3lgdwUMEbG2kbrOEI
1JBWeqjKXRfJeyufgpu5Nq5lk182SYSYhhUXvGhy3iKY635QATNuWKHcZNMkd350J334JnLIqkMW
Uyiu2iTaJ33tIjMdmm+9xMvjdv4tbBubqrG5kP7OpmyKhNNMqk0efN9Ivvt94dwSpLbr0F5evLQK
gexaF6NA+bMXmJoP+byOJ2luVIeJRoNITt6qBlrVvSuGbDvIOP17Uf97P/1j6X3+vzus+x+8JOnJ
pbT8hb/vJOHh3klqRNBGMYfTReLxd4dVmH+ZFpbw/+qT8if/bLAK5y83cFH65P5xSTIXN/B/3krC
+gstTmrslG8EXFLKpX/QXuWnnGwruFvQxIAW0YnnGBLEL3/+y6Gn/RECku2b7Rx0tdznU4bEl/Yr
7yF1qcHskj4y23UdD46380QzfrSHPPjKLx6PUVCidDIQPCALn/QCxUNv5tbAyCvLL1vphI9u1ENS
7zoFQCRIQ+nui1hqsPbzMLwbbb+tkbO04feouA2+dDnYJrTHzQnJlrCOrosgpE7b6C5ZRJNLo1xT
dkO3TZp6vOo6y4mwh+rtdeyDhH2nhyg7pIMZXnVePt3EdAe/Cjerf5YV/pQ0tMyv8zxRLqD0JT+X
YZE7yGTlGqWoPDFvUrDDn7t68D+GhdLpPiGywMQ0S5Bq96YYBa1IC79d6VzN6BjGqv2KAIX1PSmU
hXDLnKpPdkdlb2VOsUPc1c0KUUJrqKMNxrwIzluAPx/dxJsvC6QMvKNBELtPrfydLRo0D3sdNhd2
IpTcq7Yw8FJzQeaFZZZ9TzJpUCIWYrpovCqENzJ0vofPwNTi/ymJUteu3aFWKRpjGDYUg9t01UWF
Q4Bk0BnaZrnjgFAt+oq7AhmB67JKEWqvjN7+ItrCwsvIy5v3AAXiBciOkFvWzQT1phS5u6rtLnjX
SAcDmDzGcHVdqxbiOHeNaW8NQzSfnNINv9GMl9ACHEns1CptfR3IA5t1nBCXbmSiu4sh4X05RDBU
KO1VGfgfyy46IMS1qIOVr/r51mvxYyXImnR1CDKRtavYx4l5Z+jCPgxoN9kbz9R4+JTWHHxUBaYw
ZJmZH69D1EslrpjWlILRLFJj348haqRCGH59UbcV7JHcNTHaqIuyBrJfwmDE1rCv7ENXI3M5ihBM
M42uYNgmYdKhRZs2yPKEWWN/CDSSpMXYJQD054A0ckyCVWoXzrT2HPYYUICpRfevHT6OssFf0/cz
JO2ssFfexZwUWb/OTF98zeMJHFNEoHBZB33UbCcvKBXIm2jBNnqur7auquDeE0oG1/5cenIttI+n
rl1FpNVRbnh4TPjtPB+yGh+VlUhpsh3KYLEwB56FhlGiJJKsk7DGLwUGTp8rw8Z+Q3RBzvy0ooWi
E04D/53raWdOTfitmTv+pbqHVZNMVXM9O4WFkpqVmYdODVgm6Kzk2DreuBQnvASee2jAhJUY/X72
+xneCuS7jqA6g0Z8TLCNcdehyQ2BMVfd/LRIN5x1Ro1YbizYbEu6CHJqlTtGmVP3iNxPvioLuXbE
iPM3KNGayRSieWiLNP+ZE/x/UW1XY7bRVNGPrqrQceUE6ht3sOdsk1fUB9Z9WyL7T0kAzRIZNnkP
8clKPgUytDEbdWrPWvtjYsZritl9v5apFc8o2mbIJgBBylATsYLZRPeuQKVBLptnMbds/Qu08mt7
JbpEJGtHDqiXVYIkcO+GxnwbjJNG3c9NlNqYQafMFWe0R4EvMAqUMpLWN48e/pTZvkMjEz+InOBr
V86lrXeTEXM1eSRgzgFDY/hy5Idch04smhyphqaA3CcqYG9zpY0GkdbMH3ZRPeZIuQxSPJZug9Bp
EIzpQ9CV4fcyMvtHHKuFsdFm2g57z3SBK2PD2t2H4+SlKLUO0jv0VWcXW2eCwruLjMzHK3Gy4oqb
x3SyJ37O2B9TT6XY/Xmt+DKGAg09Pry/S3wZJ1tVGYM+NGU/O/s4n63uTjQJO8QwJte77cc+7Y9M
o/G1oPYud1q3aHSHMq+/m6nu1gwPulB5WN1W6XtR59hp+nWfIcRd+oqdqboDMDHsRyJEwJo5ZVmJ
81g+N4SB4uJ95blqn46luJrL4jrTNmQcFR1dlj5AHyoop1v86bZhPKGtYemVpfobGQN65xirangn
avOpZWzTRdrCyawL2fR7p09glER6lXj8gEHqjRPAniELBHOENHIIs62C+JFSUG4b9xGx/e9TW3wY
pcMhrXaDZX+14tuhq6+VnNAmnQ5OmxzbDj+aONxOg+I4FGsLwZgxnbaqTh6bITA2nVvXB7/R930R
4S2UpePB8VBtLYq7QWFoDd8YanVwXSSOvc5xLzPRmPX7J5zjUVkf6JyEjJabKEI1cBV1FFyETvbJ
nZxk1+Umjaos39gRenpQYLTEEWWWOXqN00U6V/JCtI5xAZ7mPpZCrVzRbhDEKw9aHmwMlodyao4y
hh6ZFMEBL65dHgx3rdUfBy+8CK2KuydDyXv8Ng94CRfan478/U9RE39qM9GuokJ8yGV6MfjJZSCd
KzlMqIkEMzZJ5rQf6pFKgck/WyEQneTjk2tkxVYNCd7F2rUGf+VSfyqQXCsUB7Xptoawd8ChOKLz
ZYaYd15Yl9rCikYVMHRc8a5HFmPdcOOYMC0X4gIQ0KB+xMl6ozL5o/RCAPD5oc/sgzkFD1W7dNnm
BLktFciH2RRr06vetXa6tVIqBXOgrrmLUD4aVbpNxgx/z5n6W1KglVJ2BSJtSyCTd09pad81taIs
xGFc41+58Y18V5f1/WBnj1yna+o3ydGgJDos+V7XldwBKaqhoqYnuCP0+VD75WVd51/tPPk0whp/
akrLuvdthM2F3aMqjDysSmB3YEJ73VJw2mRhAum1HN8PEKEWipLcln2Noqxh2Jh29s1TIOCblP5g
XWvLmlbd+CgqhKbCzPvBcJsskDdJ2iBJ2w1uiAhkRIimrOsMWwEniep9QLixsSvj+wwpEKj8ds7n
6MKumupDK3xCE3teD+NCgL8VGSIwhXOXmRBg8rBHDNr2YPyag/jcN8N8Nct4I2v6gJidr2QxvbeF
3qkMEmFhI14VsIZZIW5VUe2b5qaJh/hIB+KmmJFPMLpjkxchM59+m9PkekaubgYw4IzxjeG5x27y
bv0uw0OGRxaA3gYSzwfbRX030Yj/efE2ET5S0+gjLLJR+JVLVBTNurM3oozsVSfVocNCyDbk9dTE
l1IioWipu4LuZesjwsWNGpvhrc0744bU7y0LMHMkD2HNZgtrMMwblNzw7/qSSDQ/m/YjQcZjitRt
mDwVVXAl8vfpdGP0Ddu5/NBPzoUXsfwYGxAEGusUIoaDWq4Tz/q2jx8ojKx9q9lFDQpe4Xej7K4m
1Gb6LoquKXtfml22M3LgacEUIdXxQ1sO0nDC2taJRJMwQW6bN6bCwMxGl6rpD/hubLNiMDfDMhRa
Ul8ivKcEMAVrHznofdBK2sTSC3eDltgy8kaH3i5vI25me36S9YQskHTnjWWLfjU1BCPm3H0vMBUs
gSRusrknRC4EXEF1o90WK4um2Mic66RNH5UGKsmnwfXWEqKeW38ltEbJrPw62kaFvZ85gXbxyNm/
+B0LdIxn0//uIDJo6ahOSAu6Ltgmhmm3lAgDs8CZp28mpFWV/AJRD9WzzMuDDNsgxJbTtjNRVC49
TREl6g269hlvQVv1KfppulXrIU0FLj6eEk+Nm6mvllAIYNLxiKqt50eo8UeVUuM6ggRHqFUUabOB
E2IdXG9AGzAcPV7EDgj2SmDiflkFCocx6CAOigR1/4O5lcPR9iI/3XhpBJFyrALvfRYr9TPH/w9h
TBMCL2BVyJ9mUOt4NY5x8WDmfjJcGSPh1TsvSrtbH+BWQvNrEB8qO7YCkHKhyDfJiOEUdgBj9Z2j
hQzF2OSgqhWsPRCLBeIOqzHgwzaV30FltXga3mttty2Ct930DlNTpP7p14Yu0plq1Lg4jWYA4SWm
jK1Fxg9U6O3kF2blCZ7FwF4CyzC3vYtSpsYnPZfGDYHJVF/KyZNb1U7+d4uasEf1tEfBAZ7b/O05
uf5vmeEfoDxfqzPcweI8LTM8/4X/q316wV8QRalV0hkmxf43wcQK/+JRwJuGBuoClFn8m/9ZaAis
vyjCIfhDYcmEmSKoQfy70ABsyALyRpEB3TdAL39QaHi2KPl3+QrBXbHAaGkhLZ3ipXFyWmeInDIx
cUibuXZNEUM1NFNvHfdZ0z+Ooqty6ghZJbtdWQOvuTWp5Xt3URBk2YH0K5xuG2usHIAqNG8DtdGO
VMMhUw0K3DmK3gjeRo35XpZh+UDvO0BSUdEqIo+UqbstEy/y3ovEjaIdEEQjgfZfFEEjCO+Ncmx3
rUSwB0p6Bux0W9d2f0eBwiTTsQ3zFgmm9ik0OwNFXCPMePVGi9eOJJlUoUxxPqVxgEZ0JHr30eqd
pQue0ZTbmFpAEQe/l1+7OuI5lmlKo0WLjlCi6Ask9LzUT9pdlrryzqCphX51NlT5zrQHyzuaNGZy
sfPaianKjbDmZezCJiaP/WUb/aYaewpv+nttKCkuXXwWGkGW07WpjWKwmTM/A6AZZw0Noqah6zNX
4aWSVpNuXh/uDL6wjLe0wAG/Pv8fzNjpeFFKs1tYnchWGdcDdJ8hBt0MoF/ob6atiALmLq2Ty7Io
p/xpDlvrfqh0+zjpli0wpe34lrzkaRWMX8Rdu+BI6GTzH55z9ova2JizOC6IvdvMBJIrjNLeYMJq
QIXJHD0jOqATnCnysCUOqosRdV/lx2/9DPsUfI95vMBVGyQFpCHa6hzN05nxvKKfjTyicJAglQFX
MwWI9U4WEtFnmXTa3InIiHBTQWdQXo6x5/wwrbzeWKNhe8gvVPb81YkHEEds+QBRAGoySV2sZNBX
MxezE/l3onN08kFH8xQ9ucPYItcJU0m7bxn3cnX8UrBevoWDTqFy0e2lWHmOqDCzIJnSzkVtIkVB
98tMS1dtvcRBvu31/XTat1gGAm/JnIH+9QHPPW+3X0qYbuFE7I6IClvij52HOHyQW9cC82yyEUWi
RRqhyKZeH/X80DAqRwZ7AfRxFvU9+3SpVKDRJfISyiYQmsiNJLxVxysjdNrD5vD6WC++EOo/TSqO
C2x8vHOXP//lC2NgXbktc/pBkZePFSRhVJoO3VQMwQWqZK592fUgjsI37oXTlgMTC92QTjLa7bD/
BRqLp8OCVAkc1cYegU88e3D1WnmrooywvQij9sGamnbXKa+iNP6v6vn/x3W0DOt5gJsoSQODPFev
mm2lp9IWLsOa81yvLVeP130QVP0qhUDw9Ppoy5H69WFaWEoguajRMyzv3dlHAiyyh3n2sxgHMtkf
mqby91HvOHsjysPbFmoG0m3OjNj+OL6xhdByeDE4fEvq/JYPjIxWwNngUSRrO60d9k8bjVURr2VI
Ofaubch2vuZoobUhyGB+9z5wZ4SSEhnTnlpZg5HjqikrkNXRSrSdh3VqKRtvgl+ZDcX1NDjYGZhF
DwmyHg2PgDuXdpchFN3P5fxel+1Y7iMWWL0v54LkwtPWRB0fscV6uqs6ExNwO/IM7/0cDen800nr
ytUHs/XkQnjWvjl/rNPBGH4AOptjxNP1QF6aTUEmr4VObXGTUvqp34N58MZ1bMcljgY6d2L/Upqw
ppEksHSAMY/OywnLuFKo7YgvUjPt4jm1537dW0WKKwQpjzccQxErgU9s5of5x2TOqWwnYzxbI5Ft
gsZz5szjjFWVncIsHdwCu09ZxR6JvN8nRnCs8lwjQhqbTnJDyaXI8PIslTjwb8ThvEuMsYyGtWTk
7FteJF10ZS8lOLSgrJCrozU9IyhvEj8LMnVk5/p4t1SjO4abbh4Qv0RExjBwyuh9O3K3eW2r0blF
oxyAxc/C8QrdHOpK5Ua6KR1sB2yIVaJO/HXvRBMRfDwNeK7EqTKCH6GhQoR1Gi2pr3pu5ZMTlIlf
fTPcCmomsrhoXKWoyibdNrS00f4gsvG7jT/NSfYjDPO8uDCciJiEgklW26QRReWhNx3PCRJwljmC
KxZdhpOv0G1fru0sKPJPwp5JjRrPKvWF3XsqPOhYKwoWMfDGY1IMhnFDdhbz+hgQyNsP5OBTcUvs
Uv0E/RCEd3FjaJTh+wp07SNlAWzvycXMAdMTOU7mNVFhaqOTFYbO5TBObblzenuiki+91L0IOhQ1
sSsBejF+pAY9HuLQj+SugjLE77JkjsR0pTLM9RK/aO5TU2GtVII2IW3Ojbj35m9BYYALxVEux3Y6
y4NSyL22WqfortraTixvXxU0XKhEapnMQI9jWPKz0aGmic7SfKm9YHD2Y6tkftQV78qInUKX9kF8
EcSG69dbPwtFdg/JVfUPVPXnqV/XTWYmx9FpjYStG1hq3EnbyStEakwT/YhV51J7pjfUC/OiHOLB
U6sB7aqZ2viYuyXeJFAWfWfV684j9xaG0kibTSI7OuNQGeul2k1tfzSkad8G3sTMkv7Vs/hmN7GF
yZVXYz0uImA7GxU3EnSxdAlITY2965fRzrAYcalB9TeVTSvsap4Ca7r2VE/ZmvqWMdRraesaqFxk
DuPVVPpWsg+0b8XXlhvE6YOfp7Hsr4dMVUGLN0pSdtOazSHGY5WaXRR8yxuqbB9JVCUq1HOT5ePE
Y6w78M7BGIXJx3YQaXrwRFvp/kIBQ/COA/bvTrwLxqJr7HfNlBtUnUzV+eX7koJ2a2zy1uGmoMBj
ifzzRN7afeoNFeA4NBuW+aD83uwvfVNhT2c0ThddG1FCIXrUQjxNHQCmtx7E0+uaDAqYCJct+Qt0
e+LEs/AsKtxEGgFKbvVEQ4V+RXtsVYmrtw/MrBr94Y0H4uV4C0Yd0CuvA/H3OeUzWzhX/TCFOxnp
5FAkZXsofXSYA4dLep6xFf6Tt3D5PnsJyReFHTYcjJHTB9+IvGHodBBiUIOLKbtx3I3JMNM6itqr
oA8sjN2iYGN4zlt4/LOc4HlowISQaW0uT7rSZy9hXxJX5PZMgtYnbXIhuSrG9TTm0aVpJvUn08Pg
M4d5hrZ807g4HCqtdlmdIXPtlYX1BnLkRexKULkYeoPuA2MN3O90IqzYMVI6NtHPhF7uRdZb9tFd
eF6vT/fp8hJf+fzbLsAAl8Yq7f6zUSKjRxBmzJufkge3WunKMFtEZYgr0aAKmmIXYsj6plnBecix
CD0EELoXXQDysLM19iKKRSXVoJ81p2zA8qko5L6xzWzckaPr4ShTiZ8Hgmkz+Wk0dccggqT0+Kef
jp6lg9AE8BzCy3Na9+h6dRQ4yRL4JDRDnX01xoji4gYIyua6Jj/ERsupFwXD1wc+DfcWi95FywpB
LRiRC+hrWflfQmmkmifbhrtycIYUjbMoAcm4D+zeuiu4HZN9iY/kimLpsBh/IBJ7eH3406xh2eYm
Mtb8D8g0uA7POR3esGOvhzLg7yaEfA+5Y9cXsa2Tm6ggUHpje/1mLAo79sLLXPim50zu3O5mJyNN
3RFjh1cIQEJWdF15W3nZuP3Tz7L5KrYTe3mRcDub1bw3B0Cli5hFEvtYLY8AQOLSoC1sooT7hh3M
aVryfFXwwHouYpOoWXBnnc7hhNMBHgFxvG+zJjhmjaQfILANs6sey6ugML0V0hXOG1fCb0aFt0ta
gia3ZZOfnI4aBy3BryMMlPfz7n1p2/roeaDabeS1PuRGINeWMYCPfn1izzDPfCxARh9BPFocMF6g
Tp8OG4BkcFAMRjjRn6WJRMagCeztCVV3GhMeHaPYwEfXmmnFbvO8UuW6nUxfr0KzyeK3JJ9fbClK
I0Dp+E20NnmVzi6PuB+imEowfqKZZeh11edN/jD0NULXU512fzrlzxcVCa9AdpSVPntuswYkst23
tJ+CZmh2KUBEWt2WXotJqk3gq/Z776VB/sYVcXotM+UI3S2yFtBRqfXw+p5OuRjqckzqqN1rOSI8
6Nj6zixaDU6x740VtRss+15f5dPy0/OIi6wDhRKSbS7Dsx1tSstwesK/faytrd2o+F1BT35f2F31
iU39aIusuFNdPF7FhHPvXx/8/EZkGSl6cZwoyXE5nXO3x0qYee1F3X4qSTplDkJcpmV7nwv0y3UB
QEAbFWaVmRzfWN8zKP3y3TbQX/JueP5LAr5st18u4ygujDgZxmE/9PG8TwMc9cJRhU/NPCDhkWJk
PutOrukxp9t86PXBAze1lwDkNn6KT5fdg3bqIxsY5Otz8mKfs41Qf2ApYbRz1Zzt87LyeBy6Ztob
9Qgn2e2rvdHOXweFnNvrI72YfUYC1AmLheI95OSz8+2mtYIyNU/7PEXDcixsE7RQi4515hqfOyNp
rzAe8laGH3dvWbv87iPRA1pK8wxOX+909ksRF42Yw2lPVY0Yzx1APDl5/DVkbr+//pVniuSsNO53
C/sQJCSQXFwjTscSBiREWm/WnhlotzTQaHd1DW7HNNyPde6169KmQWUHdXwzhpO179rMWwdmY36o
5snbzXn9SSi7WsckakDeLAXCQiY/CgOR09d/6+mKEG1DKVr06dD55vBTiD79qZ1SNQMF2cZNocZc
5MYo5i+GkYM+7ONIvvMrv71TdP9KIE40mv9oQ3DVI9ggcFtnN1A85Ro6HV7qYBxy352RzPKHY2FU
xXu3Hr5KKxn2VBDydZvo8KIw0m73+nefPnD/HNgn2IX/D1XrBSUWTJ/0gEdhR2kV33NDarVJ/MZE
7cvxK4B9whseUtpFH18f9/S6XcZdEqqFxBUCaqVPdfrBli3L2G8mtKDSwN5TdLc3RTna+zxBKzhs
dX78D8ZjjTnYJFdU/U7HqyZnpNhDKd2N8PT1YVJdGxldnGbOviXWaL5xvf7u8+ylCh6iwMjbeXaV
GE4FEC2oTdCzZfiuwM3AXQM/c+nWlxVlNy8Sb8QMvx2Rci0CizC7ucdOP7DsnDC1FkcMLUwgnGFt
7yfKhlsnGrKVGkX5Bhl22ZH/rqD+vYCsm7UAiLnGz8vEuTCGdqxsJlQAYIsTJHwhDI2bwZuC/2Ao
8C0QBnircIU7OxxQrQmf7WjezUgUbdtpMtxVWY7BVkZjZPzRI/D3d3E7IqW+YLTNZ3bBL69TZ+l4
EkFq7TKNd3vrJsGVVzeIeVOtu3t9T76cQh7A5egR1/IQ+md7UmnPm3Xmmjsbit82TEK5MiE9fZRt
/ZaZ4stjDhRyUTGAJUYKdh5rdCHw0szyzJ1EJ3Lrih7z2ThD1AnvkJ3pJmCbNHYZf/59ZNTLyrFE
iGWdbsneS7Q5BJ2Ja23qh0CTRXk/Cu3kR+Ii9dbDdn6Dsxnh5kGNXppCXEhnR84OezkkQ4oFtW/0
9Tur9OtplRZdAJdsbFqn3uSJjT4hVdBguoe7MWK09/oH/2aWucepaPK9i4LT2QejIWtM84CPiD0b
Le05ICRFhUJsTSEA4xfA22LO8j9KjJYNCyP2ueXm8HbB4jmdZX/Ole1qBq09H2FawvdjzGuHr7IP
IMiZ3I3qp+aPjyR1DA4+BSpeTRgLp4MyuT2ebhjApJn3OJi53lkTqFVXBe27P5/TJVBi+9IvQb7h
dCSjTccevDBWMw7BuF3k/ZG8iRgxl/N+MBbkFIrZm9cH/c3JhOSPcCeqTZyK88w2BT+QuXPr8DpN
yabzwGr39SwP7QLDfH2ol/c2S2bSUID7wXtxvmdSh0Ku4U0Ytyplr5PUcG60n+r/5ew8dhtH2jV8
RQSYw5YSKVty7DDt7k2hI3POvPr/oTfHogwRPrOZAXrQJVb8whvuxCiFn1IVVN/18d75NHYocZ9l
LdiQNYE6M4teGmLGUwuAscrcjk96mP1JqrG9uT7Skv6fvxBEgAuxjI9b/EtW5QF6R0OSdNPsI2XU
vshdDmxPTvN442W/HIbKA1U7Omk4EllrwSsHxyPAZmhVN3KILzuvvK3t1ELVvl3/nMv7hboKiBqC
JIpIvA3nG9EG+i6BbFV8OUUPGll4x58pA/+RQ4DavUDmh/pW78fAdjeepMstskB1YCKqNJ0pIq0S
RVtvoyyYR8UnL1E8FAElP6+0f1MZjvdham7VCt8bjtIkHUosevDvXl0oOYmDEtAS8gcQFHtOeZl6
wyJXoDpBd1tFk9VsHLf1iEt5XUeIjaoOJToiwvOpFRipFnxhuwgPYtbhKH871TqOZilc+tDDxnSu
TwCj8a5TGQP1Ai5qLWCRK1nvFLKDDpvUy7cVQeFBygqRuhkQwvyDYdnrYIS6CAuixcoOPf80g1y1
CFsGKzs1PKjQeGBWdtVx7gP8FsvC3Dh050WFpbTMx3ExL4gwysxrtrwdyfR3e731RqU1bvOgnJ47
JxXGfuqwjWW85l7MtbhVG9N44b+qD14vy/jw23BHpXIlX+zVJiF2GmIJU4UgHXcUVGN/osGL7m09
b+yai3UEgwHlfwF/AMgAl3E+taPTCwAQWukNjTl97+O0DJ/KqmviI8TI5On66X9vMIyYePEogXEU
V6dfA7KmKZFOnFTm8UnYSe45BS3S1mnKj38X9calFmGwOe31Eo6Ia+iVqZferIRVDRI36MHKi2KR
Oh2q/MeHP2xxXyVkAk2DZuDqckk6U4AE4+wF9NR90iT7v6Ry4n0bAuC/PtQ6PKKqwnMAeoZ9Qba9
RgOiY4dugrDAnoq2PZqNCUZW1b1FCA/hEA1T9nLeMhhZ6U9yICjnLOVwqoka22V9t0S2Roc6LRrP
Kp38STLYJhA96vZmHmjwIpKinCy1Ez4QOFnsqNVNXjTqEZbvs5Q9g6qm25cWUBE/PBdoNlA5X5T+
AOCt9tPoJG2uWDTzMcDM/XycnXRX6cXkBQB0bswMc+gah4AtF8+LJeCvQ9OM+Fhb8rZXhbC32U2s
BxpQkQG3NWMC7AeqUK8hUQHamm/ltqbqoLQbD/TF0VnGXHCGrASpgLy+3YNRGsOkGDx9SpN/kdah
/UzAcFuUcvPRzbwMBdnfYdWp6axDDi1GHsKYosEbdENy02yhn/VpdZtPVrIRl67DDjYTgRv1W5RU
ZS6h5avfzGQ0zxVEc9TaGl3SccGty50si+GjR2YZhWahSZuU+vsaThelM2ImhjV4SImJw6gmEBYj
K/XJA0hJQaid6lad/Q/uzWXQpefBGQWitCCH336aZrSdVpXB6KmVqu0dY67cCtjOc1hGwlWSAWZA
1+UfvfWWe3zB1S3fuZhvng8aIWujKHHHoBCq9zKOHw/cQ5OnqFn18e+jncOdwCGgy7sOcPCaaPPO
pqg7qJP2B5lRbKpi5JWA6Uftl0KXx4MgQf11fVbfOQavgEiQZ0uh7aIHGSIYrdXK4EVG/0/rCgUN
uNymzKZPG8Wn90cCHwm1lOLIK970zdbUs5wCt6Fx4CI5uJlNiavFaWD40EnfuMbWQTGngI/6v6FW
4Y0lQkno+TR4tp2UdzGkXUyy4ETszERrAYaJ8Enqg3gn1cWwEemsYHTc7MvYgNTBSFK1Z9uc75g6
tiOr7ObBa5FrXphGw60TBOFTao0j8OIs6Qs3jxqkaE0TSoOJs+eT3IvxUUYR51Sp0n9q2gQ3fYS2
KoQPWuHktJg3X1/2d+4Jeu68dzzkqMiul12QRTo65UYP7sU/JU8nSGGWvXFNLK/F21RrmQqeVTAc
IDfJzFeh0IzLLPUbVrzpreRYcgv7di20O7sPNU8ZJ2Wj5nARZS7jIXVqvyYJqDKdTz3YKuw34ed6
TQUrr2lpbWudHvm0AJT94kIKrW/Ecm8A+Z+W45Yg1juvGMOTxhKRLWoJq+E73IA6EYFoq8wxvVcq
pZcPjQkxzirq2caYKe0eW6M19A1X2nenmQwTDMXSN1tDN2YlHcZeZsehmtTtSW3tUwMNaG9mKQSh
xN7qCryzxVFxVNl1nGLkv9YSq30DtHE2ld4r4QYKBIfN+C8lT+MLtIixdfu01n0sU80/fTz0+7KO
gmovyXr1t5iUBBeMsMR6sRdp6/XyGBUuQOliH9ij/fP6Jr+8cdgMJIt4JbMeF+pYTdFnFKV7OFQ9
iWk5J6XikTEWeCJRZxEbsfjlMizxBE1EKkKIQa514jlsmlmCc/O0BJYr+JX5O0QNLhnRhnytpHz4
PiWooFmJXDhHmLj8fLfjNT1jn4U+AJ08FTEVSnLj37SdZ2lns0LFx4dDsYM8nxq0BuZh9fy2Ol31
To47D6ZycpjpsH2TA/DWQg3ieHd94S5vJ+xCKSyQL/KB7LLzTwNEN9mTnE5eGHbNX7XHNjRF13ej
dHIZhBO6vB1mNYONPtSDGc2TB9HU2DdWG74otRxXJDeq+q/SsAK/V7RCAdYs9d03EKLaPgeD6xVJ
ox1kPco/V1EjttQEL7YtcY5G3sNcUxanNHr+9XDxwLQRJfiKaEIkc8gKihAB2omE07s+0Rd7lvK+
DcqOUJ8ni9DqfKgA4VnEXmvDL6K+ewJbpntBBvxLnipcaqekGzeex3cGVGT0p8joHLw+1k2TcEi6
NkSt1bcbI7+TWfz/NBtuj+2Exn3YWdK48dBdvAnEb4t4MVE3LQ1m9vwLSeDSNp9i1UdssXhUo8D8
JGuJ9i/QYaO4GfhQinMybZRj0DlydtNE0lZSdRGNLKMjFMid6SyN3NU2I9RztDTpVT/Iw+p7TjPz
AbnA7kVu2mLaJWMMk7yD6VrHarWxxS+3EnMJQ/SVccdBWiU5Vjh0ujAn1ae1snCbDAcTXATjboMM
Vc+NzXTx/vGdWGQgJUr5g7bYat+WGip9+lyqPuzrfI8JivSJGf2XoVezN6DX3aSD8vGzQueA+xYV
It5cQJur5XV6iYyBuTWMIblPJqkZ9lXaWLDfZnXaMrV/ZzMBB0W7/bWDelGAHzVHMvSh1XyS2Giv
q9N4miu73BeKVn7WyqH25SBJ73sIbCggqMXf66f14lpko4BJhYpFb4OgbVntNxF0EM9i7soUQ3gz
yTA1sMTt7ODccH2UFcyLaSSEYLOyjPSLALatLgXkVfWsznt0bkZZfKvGfLjFxV28NFmKN2DbCSmF
ANakoZfOxljuCiTiflB9tvSNX/LO9xrwQRcuirLUt1Y/xACb0JT0yPwxCYz/KlBnt32Km9b17728
khbAEbcDFBZihfW7bdaj3ebkZX5aR/90FZKRKzusLMjx7E7YIOSvj/fOV/GGki5SjyRaXR8TLTGD
ntwEp1t5+B3it7c3JHurf7NshbPQm4UjJHAoovES08c93yqNxIsxt43u65MRIJCOKzQJWHPjqG1y
uP49F/NHoQFmLt8C1HGxqjkfqs1rEjv4in40gNlGQwuIkIl0wpPSFM8iTvr99fEuPo3x2JTImWs8
IzSLVuNZatRac0vfYQzFVxl83B74P9bXel0jwnV9sIs7jcFw17DRB1x4b+uWm2RletHEseJPaj59
hvHffM3SGXiyNodHkjMa8sU8b4Q/7wy6lJD1RZeQnsCaA5t1Ug2jgS8E5Fnelb0jn8zCMg5cr9jB
O82ESAvU2OtfennsEbSVdYJU0FFAHNcNCPSKHWvO+VQlqYMnRcW0Ciereq+YaELEyBx4RYYyQK/o
hd/JhXGsc3vrqXxnbZcjsfTlqdgDMT1fWzkfAgkvPdY2Cw0Pz6werMOMnEwotjqOF8eQz6VvS75m
LETbNXy07CRV1HBWfFU4yf0wTsFpjqFyXZ/Vd5aSYJljQZXRoiO4ep+k0clts+HKropQ98NIYCMI
ltSX5Eg/BUg9nCBybDX835vF16YVIGGwKetE1OysObJsVnJkpVEFztMjOBWEPSbYPNe/753DD/Rl
MX6kE47RyDLLb54kW2RIgdODIFaN5X0ladIOPwe8r8squpMCdasF/t588hoQ6QKJpSS3/Pmb8TQB
02SByqGpkaiPmBrSicgV4QGPdXaaQDOtM5PYv/6R784nrU7yLc4Fl/f5oJmKzEkFSN4fbDl2qzap
3VDFFV6GxbYx1DvzSblE5T7VoV/DQDkfCuDyqPZ1SDyTokbqlikhDR1O3fkO5VLfB4ZVbzx/78wo
IzIcUHISxXW9KkPwa6gEUdsQBOM+qOMZiLNqHSAS1nfqFP6Y0F3fyALemVC2JWPRXOWNWh/z0Kpm
s2OVucLTYGf2euwjKxe6ZpxtKfZfBN8IZBP2a+RMyEogs3U+oaU86mriCNnX4HP6iVYW+xxP9b1W
pvXC4Zv9xp5LD6GtDzfMlpGBilMnIc+k8H8+sl7bUx51GeCmSGR7QIWt2+gFCZZjb5XG39s11B2W
0I3IAmjT+VBOZ7emlgDZitHO8e1qnHdx12ePaogWlCq1W0XO99YPCVFjKYgvfPPVgUhAaAfdxAUT
LBvHnIBQ4EOV3YB0+PPho6cTJnG38CYsYe/5l8VSlVgIZ/FR4ZSrf4Yp68xnBflMxZ0wDn+5Ptrl
PJIK8/zwAC2ojfXDO8+1qiUOF3VJ3uxLOj7PESnjAdULZGdS2pHXx7ucx0V2ghIpms6ENPJqHluw
BMg6oCjZhbJxo6egG0J1rn6Ytgg/XR/qned9GQuYO3sRKNraN6hDz4H8v0PDY7RKo92Zg5WmKFpG
Vl0dkF6IA99oYbA+mLWaJNkO4HeOtmCtFbT7KK6J4Pb6L7q8eJQlI4b/9NqHW3tplHR3q0JKqAkH
QhiVy4uYBL9GU5+zvTH1QeZRSQfEafVRomyM/c5CkxPT5FzgKwCblz9/84wYilUqo+gN3BegMvCE
2OoxD1Xbhwlc7Sygxxsh3eU19HrD0uQkqDMA4Z0PmEbzQAiSOz66kInfTX30Iuw+v6U2KHtxJTX3
mSaEO4i+2LjfL6tcnFEDjebFMordvUYIhVarZXk3gucMS1m4RsDi9xUgQMwGy59zr40ndJWQbDZy
804eAR1XfVkcinkcvuhWNXoZRnMbu/Fy/ilvUblcsi7siNY99x72txaZBWGRXoQnQ206L5nq/BQW
xfxQGvZG7fK94YDNgftfwP+ke+ezD5CPZw6wri/RBfhcqegP7GK7x41ZsXoM6FPdSQ/Xd/fl0aYO
sqSVIEyJpdeVFxbTLhUIm76WhKj+Zw0im/ALzQJhRifYAp0oS1xwlu+BACFyRooZuWOQe6vHZsYd
FpoiLyqyTfVet0tEBJtO/TS2c44JYd/ujTmBtJ6l2S9uzxc0M6xdNtJNNQqz2Pj2y9AauXsAilzb
YBWBR55Pd5aAzuqUWqXdkrWHtHWmZAf/Kyw2DtXlsjIOu5oUdxHOXwfXcqP2fRpS3YryKfySyVZ0
MlMlO2WACV0jtX9dX9J3Pgt4ArDopfyNJdrq0mgSMw9CHXRpMjLHKDkYD3ZYyE/XR3ln4/A1PAlL
Ng2ncLVXS7sNyplivl+ksf6lHcM0c51kGLBYrDrVvT7Y5R1M22gpJsl0zhbd7fOVmqpkIgEW1Aeb
MPwZSo7xEyZSMN9SDpYaj3dilA5RjX7FxtK985WLzyKXEtcvqe6yn99cwK1itUu0tqREc3cykM1A
IbLpKgiDkvz1+ke+s00Yi6Yc4dgS6a62o61QIhh16lnYcGbHkMtyH2tIIsACCT0kZMMNFPK74y0N
YJaRw79+1RvbHO3OMnlpk1ncpLGdHi2ClVu7SvS9SuXH+398H3k7EeACtF5zBAlpa7NuJ93H18T0
HBUUbZEIa5csidgkzHbrRbm4bGhlcbgJXKCuLByh88XTkinU7MrW/aqerdov89b6LEVjBSBD1I0n
242FbqZV64ErlU0X7q20cQ7InQ+enKPCDbh468q52E/8JBDuXLjsKg2wzflPmkGe1gaIaz8n/Tvx
qycvH4FopNa05fd2sbwMtQDgTDiwVEnXb1cYIwFMU1T3abyWD0HZjYdwHkOvjeEw9PCfN7bTxbXD
eGDNliIlDqzg2s8/zYiEWLxqdb9VUeVEzZw2tztPKBtuXAYXc8gtQI4ELI2SOSXDVf0+QaXKKvtE
PXA0Y78ddVyrnFr1uMm/Xd+xF58Evox7h4WiWYoj6OraGW2pMQMw3wcNXstnNo1xhKUQbpDnLkfh
r6YlvlwweHusA0zkTlTA3Y1xUApJyzyMvFU1cMWYItb54anjWiQLh6KL75a1bvHMWqq3Y9HaBwG7
6Tf9JZTl8wlxLNwBPozdffXgXvxboHHBz1udvhQJVqPQKvsQJTrtI7lu94gjaXdCa0+pLIkPmYkt
TRVyWABlgCQWcbP1ruiTDuHZurQPujlh96bN80kgBXFzfUe8VonfBjBQyhdew8K6o1oGH+h8l/em
BRS4aJGPlgbFdDUFbd36FqZzZ+6dGJ3R3u07IGf3nBCmVIXYIQ70SUPtCDnBxNjBSVSHN6SxUoTZ
87TdpYlmaG4wNlPtK0Dxf1Sdkf0Ny6D+PJSz/QgJWHsyBLYCxMPp9BUIbXcSial+Hsauld0AU2Nl
B/FfjdwhDozf8diWSLVDIr4fbXn8GQ4q+o8VleFTG1PL21vqlNBUrFVnPlLD4v5L9LJV3dyaBIrN
EBifgwEda4xSoHA+yEXf9neitLTRK9LE/ONoDTxjfBfCL6JOh5+ZOocgJSyKI3dBoyN3xOVTtTfC
aIOHoukHhHgzS+p906giZHAVJSt8C7kKFKATObY8c0Cg9cmuy+bP0BVZfqDDa3sCFRuEs4xxHv5o
AYxKDNA5jcATtWjodlNtJJmOZjWOnPtUj8esPHb5gKpAbNKMRs2qG8zwoBgx0mRuawfYlO9VJ+my
RxxMEWQP6sAQfzUdV3WPwANty0iOtOy2LcfZxhUrq1AqRha+rphCvaN6QDgaVX6mDU6GErdN80Ly
8VGLx9sC14Dxb1ZWRkX5TXN6rqNumr71wtKSGWF7p3YODe15fb+xI9lwZxuS+gZbH5CLASv6ss2Q
17NShn2AwHpcHOJSb/fo6SqpGwb67Hf0JtygmCNYsXnh1S22EtfHXz8zBPQEgIvSAiwLovrltn4T
IfUzXl6Qj2NPmGNxbK3mp+g7HDNsqfIttWi/XB/uFdr79ntJ/rm5eNQWKjxtxlWUZKgiBNZpxcdA
y0rhD46a1f481iqapTmNwv2MLfxwq6ulatxaTWW3HoJd6mmc5c45IIavGgdLj6PZ70UlC6RLa9l2
sWtCNSlocDn5UTR4Nbhgokf5vujkRHxG+Qb2lIb+aPWAzq98pLeq4VkHUQxlL87CM07qZv+tDSyl
8NRqUNu9aSWULQwtGS23bswWVbBsUMRj1hdFs0e9M0/cwQqIhGhj5PX3BjiShV6DFNKThYv3pVTh
8T8mwNnvFGSeC3d5dH/JfdTrXl3Fcf7gIPagHQb0mpUbNVaTf4oeJ0buyhUplsutETtPg6WWn5q4
D76zUpm5UxDuQ6O8ifp7y5BmbxiqNvqMrHMin/itY/QrMejf/BfEUjDftfMEgkRoCJ6js4Ddp73L
E9jHiAqAPx+VphmeohFd2MMkObhSOMmo3eNjN0V/tNnJD+SzwE4SujCO7hk0xCQ37mhHhzvTgEtJ
vSau62mfRHWmvlRtUI3lzRCFIT4maNpGSIjGgQJcC1mz1o0GczZwezELad/XThU8aTjvjJ9RGlT+
tIR1yomimRKgi1M6NEdtNc08gco4Qvs1KmUv13ciqdvq6C3yLSRZlAXQ6aXSv9r6TRgNKldecURZ
ScF8o6KWg0tFuxz4UCqKoHURPHdqH9kN80uK/8k/J+BaeCpzwdOeFCCF3aZWgZa1lHe6G+xxo1+y
nYcPQcFDjqC/jsKepqil7kUciEBzUR2CtIsq4aS6WRSq+SN7HI3sPJPRgC0nbCVYL7konnopGMpn
cNZS5ht2JgpPlgcj2uVVrtUyWmQorWGvbimJ2+KOVnQ7GcuV0S8gmSb3UhZHkZejy98j8IqYnv1N
nxp9/m5Ks228qHVa/LKbUEOOD72t5taOAsS+O+S3UKfjPlDTB2dCK/FvNAmn5CIym3h6wGSoUI5T
l3Rels9q7Dth6tQI5zsa9i0WwMDmB709azelpUDyLSyd9hjjJFZm3GcGeu2TqKpoH809diNKGAdY
YlAHfNBVnGmQT8TA+LtpZr3p5jrgoNuos4rJjwNO971IA1T4mRsKSyLS4qNoagnh+iAzmukZATSn
c1V5nC3fiOCMJAaVmOd6GHJsRsIxwYZA7+TbKUfN7CQR4j9LRrYI19v1OCyeYmo9SbuwRkv/Kx7k
6guW56JDSLXm9KEwI1XouGcpZid7WYukaS9SROH3VmEb0o7OBpLru0blrcMJoNBxgbG1KZsBbfRl
P7hmWETyo5yj/PTbmjUJJ5tJKzKvDesOZyDAnnH6TOBi/DdWeZN8ofI87yVciuyjEdvB7zpNlU9l
F/TKLdMvT/sK1cuXlvMT3KD4xCLHIK8raS+MWcUbOY4tdzALiPeoTGkvAOgjA4HdLtrzdGp4MKH9
N/3Mo95RHhuEV6afpdNoLJOijnj0JWEaYVEkxi9BZ1vxDqPJYQ+cmMZs26f5TVAgHLXHsAhpKRxn
QgPyNppZqpsiqpt+zaVJ/NClstUeI4zRWfB4kEMf9nV2YwzSpH6xkAGL7hqE16gblX0RfRFak8Xq
YUityLp1anZ/hxlRq9XVnvpPknmzPuTTF/Qvjb86fwg6RJ+BvLoaCqnphLFD0jZ4bfHM3QSVEgoT
O6C60XdxjKPmT2y5Ff3bIISOBYIwUX44hbYU68dwDm3LzxVcOmrJaoabqYT2ex86laWdZiFlyj5t
47KnLY0UKcQYe3Q8tejU9A8NtN458XcZBKtC60pPtirr0KHvj+BiEIWj5vWBFM04NyG+4WpJ05Q/
cCXWUq9pTPW3LOgE/O7LMmr2YTa3wbPUafV/ulLBT8nNUZsO06Dqxc4pw+jUdWMy3ddwp0YKULwu
Xtoq0i01DYngr++Jod2ucpwudid0UH15oTGMVOCz8AUSR1rgGZN1X6scje9/xGAapjtwD8sjym+D
4o6xrPxZLAm3RAXWIQZA6aXhT/8bnA/lylUmEeud2ktVI2OVMabpQZnFhNeQRW9udGOjwcmr7WpJ
+rx1v6+vd4alNkJIg0C6jkXmeWQTTIAMMIMwjgnhYv5sYy3kTDsKI/VvTQ1D88Go+1kg/APowMOd
IhsPZZhxm+mjZMxPzogYmmsnw/zPmKbZ2DVF3mPcJbDjaQ6zJJpfWPxgmOO2wyBbkO0VrC4cq1L3
Wd91fbJRXH5tp59FTnRUlhY4qPMlc17DoXUysmSkwX60lSaAv6kVXXqLiptT75FrTwibC7T007yw
v+o5pkBelVml9WTrk0YmMNL9uJPyIJKX1EbRK7egAy0+kWTF8LuwpNNQOsQ7BHczLvlvTdLGR70o
FeNzrif6N9toFXxzI3RGb/F6yuwNdPkrEOL88xZ2FHX6hbhxSYFxWmCqItD6I8Y+Y+mnuSzfdyaZ
dNnW+WM8YXThtXoXY0wUjCIE6d18r6e80PYT4rVHyZ6+6/R2/oKHS8GU4mnxVe/6P7YY1C2a6UXg
QFUGCKIKD5pXm8Lm+c7S6bjWVjMNx8GcpnJwx7LBNi+IS5rR7siGanD+i+UHC8++wl9AcB8VdKFH
iXj70tkGRkNFYDlyb6J2vQvpgwpTPrbUPL/SxGq9Chg6gqoxTw5GfcSu14+TspzS8/WRgf4jZ2Et
DeeL2gOf2pbYe5lHgB6Y+tDaKoq93ZNcnKxSi+0HANpo5/ZBZB8llVLI5NaTas07pbMSfGYwXHSs
56RvZpzKmjTtv8SxiWtJkBsI2Y1DF6kYjfH4mPxXiRUgPaqNb1iXoeF1YWFNufu15H2hNtCl+OoZ
2mgfA7zJbksCokfq8M5dXY3W364eJFwVk3yrkHI5KkVYasIaOHN2zPrcOlpXCbWj/FumVmwc6rh2
hptisHr7KUinNPySOFpr39kKEtBbMe6yE88Wja4Xuq1AWQhzUctY7ZM80SRqQ2WGNSUekfZgo0Dc
Qk4KniPaok9SVQ2lG1callUKqvjqIxY6jeHrwSSQRKsRx71h8aKHKY77GhvtqjbSw5ip6csYqLBA
tLiEekB+k/9r+EYNFVVROhu8xoud9wpnpm+5uJCDcV6ljEHThJ0q59LRMjtEJKPg52C001/eEuOJ
tzDwJiXsHlGxNP5OBh5N1zf+q3bQ+RwiqgIqh2yB9wQ5xPOzpvZRmaO0nZz6WauUfegEw13aVibV
GkKPbD9GCSrYoxbq1WeLcmnFy280T0isG5jolElmfdcCowg81SLAFbt+zkT2C++x6H6ysAv0k5mU
c1eMhdWMbgg4TfJwm7HqydU7W22fBkDrd0hA6qM76pghQGcpIUu6eVjqf3QDg0EXXBlSNkGrmK2H
uHoYnOhYOeqpm9TBdqcmKaXvZUuqHN/q2mDaO0pWjhy6htLCCJZD0Wya915uPZYNuBaVXoC+/Ot8
2vJhdiiMyfFpMINxxkhuao9KMw8PVNCLA3WA+OTQG3dlJfhTjrZyhFXU/ry+duudwyOJEgXAB1T3
QDmty/XOYvkpzK4/5TWdoNtUEIss5poKliZ9T21T02JT3utKPWi+ZBRydNKjQk79D/8MOuILX4+L
wAaGcD4V4zwPip2G7SmxplrzBtMadx1C9iMWpmGm4DEUtZ4RJNJ9P2apO/VpsbGJX8sqbzcxMwHK
U6bsAg4R0ONqNWonpCQXhdUJE4zAPiyiDLPb9DZqonPbYQISibGv7kix6l961doqDgB68ZC0Y1fP
LnrZ1rFKA9QocE+SGr+ro77e10plJq3byurU3ti93MU+hOPmrsDxb/wpWGPn2A+Ffcp1gfaQZKXl
sXGCGml+u65K08dSXjoIPAhy7/qMr3sMfC5d+OVDeVwX9aXzGR8UFV8vCVc5yTZ/j7It4dIVJt/C
qi31jRbjRU98GYv6AQAD1pe+32qsOMZkFJOb4oRj5+8R5pmOY2mGB0+Pcdih7KiNulGtWYVf5232
dRBhuMc5t/tORa6/BRS3efbWATcXvUx3ha3/Kmywlt2YKGgO9RTXJ7zwMIVr2x7ntTyp2p1sUMLc
qU2EE+H1GX8lz5/vsEV3iqiE/c3lsQ63uU5Meaza7oSknU1WZKSldoPladPjqtiiq6njQNtHp0aW
AunzBGuwfKxwu9jjGtmmL3NIgerFodDxGIWOFHi5k9YnMjvVojRaK90fFOOH0bfMORWHmOo9Nnhm
gMlYniSx+b3H74Q3S8ujwXiA4pIMz9C+eHTJa9sXSS8iKfYrVIaKXd9zVVO40Uf7ARJRFWxsvovC
EvMP0AqlZ/BKC45ztSPKQUh6HvTFSTO19mEKDTkAd9KU6Y1Ch9JGC2yxg62NpsKgrmvL37A7RttX
4niYINWxSY+QI+R9BOAD67nYDP9Ly6CYbsZZkTA2m1TttsdnehObvbTeVmsI6YQ0Y+G50JpbpUxt
DgAgHIr6ZFns4Mem4GW/j0Kqw4qC/O6pShTjQZ5rQxwkNTXCR6nXE9wANTNBNh3LHuvb9V31zuEC
00K1GBgPnecLOqBaY1aZgIbg6tTK02j2YCg7fCYUpXjsKjt8GgZHPBHjq7e1YVSxK6NsVi5Q1vFb
UAOa3Njm7xwt5BXsBXOyQJHXEJ8xzMQwdKl2aigkU++ZzcG1lHw+6BX9/lmmDb0x4gWijt7Ygpul
V8rtsgg4nt9lRdenipDk9qQNfVDvhtLKx53WZpG8ZzEzrHNrfVCbT0rM/+TZBWXWvUTNCMxNkmrG
xopcTgCfz49AkwGW0MWvGSxdBHJp1iejsczoNp1pgu3lQO/NX1YwROUeQ2Jdur2+DZYD82ZfEiYA
OAI1vJwo9BbX9Cs44yM3pkmLAAuTfqdM3fxFWlyACCuiutqY8XdGoxVj0UInzyZwWcWbECNzrgZr
IQYoc774fsrzbkJi76jhsPbv+qetusd8mgJDAIQ5PV0O3esBeJPJJZPZG2Uy697czjW1Q3ojtCUl
bSMTuPwmtg4gGBIR2OsXsjqlY4xYO1LFj7JiHu57pTHDb0NHU/sGwUchNoov62x+6fGQecCQX1J5
OJhLCv3msya5DzthxCZmOLqhYMSKpVlCitgJm2SPm284DNLic5opBGLQitWp6/dOJ9Jf0gJ58ej0
hAn28+ys3sv0uZmrPUJnM01UnDtNDKTjCkNTu8e2TDlcX5OVM8PSoaKhj1QMjTEI1rS/V7++p4Zt
6bP53GDp+URbyokpJurI1VMsucegPPuBkQH2SSJGr6bMixSD5XJ4KXU1bjZCt2W3vdn7y2/hJxDP
Q7FYeuOr4LGbZCMvcj38lAdWo7iBHpg7LIOVH0MdWp/DcbSoOjrpBhpkdcwZdeF08A8nbnExXD1h
edwSKAx9/2wPufgjujD7IiR7nn9JedUUe0w5h2lDVuGdWWdMDPmAKnMQAGycz3qega6hRC8/T6yN
c1uOYLFPpV7kdubmIlWRkdCyxDyIJsiQNMKINC2/S7z0835yhqD2qM4jcbFxG6xyiGUmwI8tAnvg
fUAnrCLnctYFjnLN+Cwns9da6WTu2By3gxrrBpopen4Uo85NRBU8125CgFD1VoS5LPGbLcDth2wp
7zLcN3AY5FLnE5NYLS4zk1Ce80oJIkT/8XE41KU0Sy8aBjZPc5sPuRfVfd0jlTw14VcBICQ75lAS
5OSooT+kuIDLjQz5A66jrR72Kxfu/AdyUVDepYMMWIQfev4D66IWViK3JrCDSpmRIOugjwV0ZcNy
wiZKzqQ7vZ4QOKfW7oS5q3SzpezimoLNs2wPTu/XgAFoPAGm0nnici3NP6u5FjQnMYz57Yx48fCv
BhWiR24lUf4HwDdkDR7KwSDcukObn5pfLpA43Sl63X7OxixsaeVPZWTv07KU7HavBpJyo2STMfij
MjnZo3DyMvElJ4gTtyvtfnq2q9qkIiK1aFPVPbGQF6eBIR0LERn1ruvm4Qua4ZGGNDvmuihWZlPc
PtClV/XnMlEDmtCpFA/mU96MaI/mU0UBDMe8srtRxwipPQwNpE/8qvSFwhO9/YEFTXdGOkSEyXIy
ZceuGh9A6+vZkyhys9mqga1PGZtp4aiTC1tgFU0KrudrVUoF4Di9VZ6HaujvcLX7H2Vn1hsn0oXh
X4TEvtxCb7bbe+w4uUEZJwMUUKzF9uu/B1997o7cmouJRhlpaIpaTr3nXUpAh3mWkRS1UUbSFoVJ
eHGejbuEPXxjTiNWskm6ttUQrF7gA6wz4/PMQRtH54XKbjVBPBV29dVoJ6qym6d+ie/HbkoPAfAz
qWkdaIeM8399W8YHY4irC7vNXx8MDggwxhJnP/k8DNpo1yZ+Pe3TFNjpgX5ZGXoSZh1/XT4If9be
kOjzly0a6MOF4+UEGuETwI/nlVdRoOfTgf787LQumAvTnD7Vo5cGm64ZRACIDE02QmGTRy7Bxda3
bDC8aNHr7GlEkf69CER5YWM5HwMYhvwYE0YjlKtTyr5Gt7QVlaaelMdMJ03LDI2inI/lMLd73W6y
XySDplHRu9rr10NwcqgxAkAhHyQ2AHRIzic7WkFoZ1uWlfboG6SXkS8ypPMxE62wN3AHZ8Sg/WCQ
+FUFFzfTj7f6POV4VwIYUGNaEKDX0OD/L030DGJeG3TF07h2a0CsraZYby8zsaJgMyvtsSL1tAyX
YMKjIg1suTxPk8N1q58Di9T2TJvEeBy1gc4ClyECpk22u+lfkqjTWfyZESuO5BHGuJCPhDal+z4x
gyqagjEujlOt0ib0yUonQ76eJiI8l9agU53L9qYak6okBIxVuO0HejWlL8w5KnV9QvFIlx9KWmYk
9cb08FzFzDK18x2QbTXswFU0QbpPk6vuG4VZ9eBa8/IzZgeMH52qadw92dqd3EK5XgIUEbro9p2X
2U209C45CKmrdO996VExRMQM1vE1rjcFm0OPfckefFO4D7GflEcp6L7u5zJw1ggDzVQMFQPWX7d9
03mbGsRUbbwB26qo7EwXegC9q+YZJrvoHmTs9+UN7uICn1pIxrRUK2eIDUnAfZnREsY3Ot95qOWf
EIl4Veilcfs9h9nAJbQTy/TDcUvn53qf9+Gdqe4B3o109yobSkGvsyXUmEgnPBKgl44Hv5Ta+Dra
c3vIs0lApnKtVjuOIyVe6NfjnG5dQe+XY0oOcDkI3uhs8bsdaa1ialSZsGCSubGbn/6YeO7DKlpa
HmA8a8YVrECnS6M58JKPmHIrooqzlubQjFK/FezAotkt49JiN14qjrfFm1nSU1Vb/Y/WNcbqiAy0
AOSADfgHzZn/IMdyfDWrefJDrB8GuUlkVQcbs4T5QKqgWWyWIgkOkJK4JEV6SSsyCtIU4gKyMf86
bbJ43jsj2bPEQtMUHv1FfOdaWQSbWVu5PG5hySYylwS2wx7ani7eKqsTwb5e6nqO6NNCrGsrvwtQ
rjhpHLWE0OHG49htUFzN1lToV74hh3+aokzyDTYHVT2zaQ7+S8fF0zqqpFQe8rJUa0K8XwevPDSF
MEXEhjDcGB5BeM89FjMQBmaAO+wtysCd75kIRfmrMylz7uLJrMYrzQkWJ3Q0TdR7T2l9Ce9wzMsb
UIbe+YYKJRmOS6M7pDZPqfm+LHPO4hprVOyjWfpOTsOWRGXiroay2E6VXe9Lb7SNbxqUmiXZuVna
XcF6kr25W4saKqrS018mrcbgWDOw30VIEzvVTvjQOsq7sipJK9s6KRButIi8exzsShQP5qJmHDzz
UosvEODPN0nULTTOKcLpMwLpfd6oIPpCBXGz/gnmi7mBBedvRZ3qx1mv0pdKqdXrzLb/64HMolvv
9UhYVwjVPjmbQKihcCDgesoLui1lWWTffOFX74HXgVRXrGfjBjg7vpfkcl8iI54fSI6DlpUbB01G
0J6TWrv09Q7DA8t5ZDIvhhEqH/vzMnRZoCg/19zxNJ7L4Q7qIIKuTYdVeXr4+mQ6hVs4mjC6NSBE
rp6pEG5OBsDtykW4U5Y9yUmnNGqLJL/vaE5d2WUTP1uDbh8caybYsV+8xylAvqL1mXbhBnpy/eJH
sChxTF6Z65zNp15rk2inIjCq8qlwSiMnI7fP5mTP+iL3IYHLql85Rut6F+qBvz0V834qIkACessn
r16UALh2sdRPHgGEjxUOrX/6WC4HCPYFvoE0Wy7crf5SjLogO7C90cJyubVOLtpDjW6ssWT11HmJ
lAdNTvm0hfNFmH1TVd7GUKnv383N+CoTTexpLncwY6nmblvEPA9ff/rz2efqdGfAfph8q23D5/VW
p3Aea8Oon8a2Kn52fd0cyzl2opGe+k1OF4dYmIRdYZw0dWHV/WWpU5Og/QdWQPZ1Vg95nNLF1FRP
Fg7Od4Oy9M00OurXBLgczoXD3Vb04unr9z3/3FjgAj/hcMBUx5Xz8/sWRoMx5VyLp0FBxqwzwSmo
jVWZh1NW7+gXQTP8+okf73FSe1mYYxloYtlezhb46LZUC11lP+bZAsdVEm0AmuH66XBIOFkNJNBO
sVvwOLJ2fWNLjf07ToP+O7uBhkeJ36zncZ9UzbWyC0vcgVFwKMexuTzzy2HQs7mUSxpq1WwFv2ev
VPB08xn7v8iIy9nqQpW11HKbr1/sbOpgMQA7gk0aq+U1W/vzUKIzqSAzDOK59ESxbILOaQ4avMe9
UQ/6wQsIFws9ICK4g9K7lO94glAwWVdMj12LioIm32kcRS760SrxqX+2nXTcdZrOlKFSQmRbNJFs
h/yAGZh1b0FLvNaIpHr++t1PMfr1+StUxp/0xxHcrPPs/7A+vPQNKMut/sRqGa1IE0VQUUIPzh9c
yrNHcCs7bBbd6/aiceU3VadFEZI+473AMihpH5bO69c/6Ww5sXfhVLmiEauKyj6d2fTcG61ATizy
rHiy0C4cMG9cYrjdtnPAKyg+Dkt7yYnhbD1hb8fSNYLVt8sE//w8Dgts8hgk3H5qYi32bwgkx9ip
KWGUV02QH0bYqu9fv+cJqsvIk3+yDi/9x9Va7+Qun2rUBGpK5ic1aeW3rtGqJy8zxD4tqK6/ftT5
kIL1w7/H5IKDmf7J55fDWhYm8Rgkz3Vat9+r0fwxZr57I7nel6GKVb51tVr810s6VezqUERnkY0Z
4OLzQ1uafFDdmvgp66zkhjubHxGwXlHmxc6d23jeTSMp+0JW9nABAD0fWp6MYp/uLoAYs/vzoxdz
qqa8UOlzBTZzQG8FIdYY2uQ+bhGqXTgHaejwv/u0MeJoxXSFYkUPeZ27nx9XMZm5Q2XeE+VH0z7C
nhgbqq0lL0eklqXd/dE9VPvfFuS1KfIDA2O2iRJchG6lsGUN10M2Dbu+NxBvmLX222+aPNt1WVY+
jH5QxjsLMkgbLprIYPmCMqXXjZ93VhHiDtn7YYdjYke7Po2bTe85Q4YvE9qMq3E0KoV1fGCodyPz
g+Iud8j24paV28Z036/t77An88s+qLGTGS0Zr3mty6x8aUSRFlDhMneFyodk2SZKb94NNoR8U7mi
TaJZdNYQuuzSd12rULdQWOswilLZ/vE7ey7DWXV1f+v0nfZDQHRWd7Agu9e0rbQ3X6ruvVgMS2yR
Xy0PrlPGdpQMqdMfdUs5T/ZULu+whrl8YjVnhPkAtByh9CFKNDPNWIXFnKS3o2Xi7T3iBCqu+1JU
Tyo2VH8lZbc4m4rORESIC7S2hOaTDFVfLnpkB/5YbnV3WpIDid16pPlIU1+bydCCvUq6+t9R+Dmr
okCrui98fUyfJTd37U9rkrb5AItbbCgrq2nnBKLSb/CpdY+JsAotBNjt/+Uf+OsUmeN74A6jtbV7
lckQ0GZ40ca5Mb9XbS2v245z4RqlluVvcUZTYjOnhvphcaZXW2RcmAIA4HUDnGcI3mEN7ZrCmb93
N6ZqHbjChNFV7t1cJNgV6zp9rgef29K08/Vqbo822EX24nSibDYxt70p6oiKLg7TRK0WpqkcvMix
K+fQVrI0INmjXQhVpYS9dwj1UbfNDHYSuTipDa+e0+TxNZZRgzlsFzPOljzivhXUP0sTQk7oNIl8
VajY8s2cDGo/zH5qPU/4oNrIZ4oWfgmlaBpSn85WmJoBF1T8tZZpk1WV/wZ4H7jvTQtNdoPFSP/S
JHYgot4UnrjBd01Wm7k3ZvtY+ogAryDjZ78Uudfurkoyjav8YKmh2gz1KN4TjqnvCdy9n2UhyzbU
9FruYGIFzp3IEv+WRA9PbslPib034O+q3gDdzR45yjUyNY/5n4YZyqoMCZlyfrP5992jcsbpTmkw
RDdQjWkaKDY3FZZuT1csqyzjrUD7pj/k/UIMdehlrvvkx4D+EM5KEKcWj7YDl0F2ETCBfGxUKPq0
mbddnjXZvd2S87cLegKJX6phsoM+xMw5HUN+6qwLnJppIUVOqkm8DoexqMK4gx11qAmX71k3eTlt
PQ+n2RCCiOXcirTt31o5qveV+fabBEtDi0Y+7XTshqD7KTHCyo6SjL3qappljfnD7LqhnYnJu8q7
0imvdAybB6oxmb05Snbl77j1extIQJluZCphvjdIWuNDXqtAkllA5b0Z6xlaB+GPTXsFFbtwADew
3nuEkl+7UW61Y/8ed/OQXw89zrLPQjmFcZDNjHMV/Swt3zf5VDohUbLIKZiPiCB8TosDJlcT7cWq
xR26TIccH6MsI7kAmvywWQ0OJ/YGL0k3+uDH9pWWKpFce14sbUbQxMHVF6UZg+AVmbHp49a+85bJ
m8VGVE6W7ShXXYBCu6jfkAtnY6icGGFpiCjAWjDWsknX0ISZ7iQFhPPSE3WibocYOC0qDV+2ECtd
VYV2YrqvY9ygBIvttr1VjKpyNs0M/f/GqlNjITIPkAK3YEOUu8lx6q3oTNoIuY0QOYLoLtynwIUe
UaCKSG03mpoc3ymjyrUulOj9tvwPzGbvIoT9k5MY8WcRtXyxDKNThyHgA93F/exN6Cj0BSPtrMIv
V3pO96seYLneoX/xBmqptjCj2aqt9HrudQ0PnbQvJm+DCqwy9xoqsjU1YWr/rcZAaKFXVNofDbX+
gJIhcBri2WLvkgHOKU2Zksj3POjRFICrjP004cur6x7CzNA8+0maTlcdKQNXaYPHwCbHmQRDcKfu
3H+TPMjuAbs0DR0iq9GQekv7ScEB3KLsz52oyJhJW6exyz+G1xKBmI5x3UcO1oz6XmTtePTmrAz+
c5WFemMtHyl2oDqc0vQS14MlZKTtc4nRWM15pYLtVBh+qLn6oG1tNx02WZG0l5JRzq8QFKxQygHl
aTKeNYWCVtcYuB53WaSFHO1BW5X7Xvkw6ZepT9lx+340o2yYxze8lZsxHJc8uWSifF5AUzqbK5EO
oR8dAutzEdQAxBZjZVTPC6KQfxqeC/spHdGopZUWoa3Sr/5rUYuqmts+yMXKMT6l1tjWaDOas/UE
GyA5dqkj6o1u4yk6OXP3hJl6jsK5UuOFcu/8PXks9BkXqA3t72kK8dJ2pdklo/U0pgGl25KmO44U
/y4vlvLOdavn//6W3IWAhDGiOr90w3GdpWV21hNkyO7nNAsn1EWiogny0BwpB7/WptGL/4qm0MPH
Fx/7bTo2OF2dYHlVDW1JDGnx7CiuI2ESNDiHVOVwj0i3R0E/11rY011DPNj5lyx7zuczLDaYY3C0
gBrO6CdZqUuQs8F/UmONlAoqKzxtIuWj1nLSbqNyOzt0C+BiVCNH+j6OMfKXr0f9Lz8BKiS2EFwK
V0uNk7sZlIF2GlQun/sp18J5zPFZHA1peWHSBDUt8kWGiT56bzLQggEXAWe4YKlwPs3YCmnrYXag
Yyl7ensCydWHvPG6Z6451p6m4tjj1mTY13ZCtnpntvLl61c+eyA518C2fHSbA4w99WT96p3Q4HSb
zwZxGLfNiExxzGznms5Oc41E5JJF7zlWC3AIH8IB1Fkh01PA0qvwdkWEGT87lWwbOkhuz0EVQBwJ
laYlFYHSmfsyLr73zXYVfHfTGqt7DULhJfeUcxBk/Sm8N5sI6xqdwud39xzEjo0Y4mdbqhGLHFve
+X5TY0kg0eIYhcx2piG1zZjo8Y9iDf7OjNb6mc7KeKr9BU+Jr7/FX36QA4S7Esv4FnSbT26Us0Ub
yGd/+2Zgk3DUaYX8UAWmg1HmIJjCKKvLNg1MJuAxc8GWPjG4kOQBq8Exa/2ffqgveZWdrQi8kZzV
oPbjW9GB/TxEeRwETWukBR0YvZ1CYg/8X31XjD/tdHGObBZvs9NZBzT7+lWeVU59YUhOpyduhBBm
ab2vUwUR3cknCmYzdgpVtI9ak9XpNbqWtnjwaul3B8ReGNdiWIgs8OvvcIqb8FBWBbo99I/0VU5N
cmUis1IUvv+Q47Lxu++5Ne87/tbcmzpnwNadylbtrLFs2gvb/ikmyf6HtxWcMUwYQehPNyBdtVDW
NIB8aCzBPzFBKbd1tRC9IMxgDLbOIrQfBT4PdtS53Zxeff3eZ9D+StSE24ArDv+ykjs+f20Ye22L
zDp5rGQz/ZpMDT2uXEgLtboi/4EUq98HdqI9kkYp0LXk6qVWwxL6FOCXsKuzfYLfshpf4rQJb3qF
uj//FhI27Q6uQ/FolNl8vTrmbblFiUOMs9SNteZ9hioIkhhPkq7cx/6Svw7tEluHC2OyPuf/UR4e
D0iLZfp6LCGmOzkTRGZYagQsfpwHXV6181ze2e3kcQ+EovTeYmj3y7On7tmSvvYHgDJBdOxc2KTP
p4ULrgWTmD0TcO6UzxbkSP1FMTiPiqiqKnKlEhXiCFt/afXenjepraSKbLRKbki2kzK3Xw/C+YLg
METhiZcCmgBIvZ+/hcLeVEyNPj3iwVE+5uRE7xZPBZEZy2pfWKN2xRBdqqvXgf088DAoP5IyoTIC
6Z1shoQGWUNdJuqx6xcVhG4sSZAbC0e7AtkR+6/f8GyfIZCTsaX40TE5wVnl8xtmsAbapjSMR18v
VBLiKgFWUXbxvxlBB7uEsKwLt4bTjZWTFusYjkGeRvvhzIW/nDqS1KF02csSHKZhkbduOmXzHbSL
4Yp5nL/SyXa2YLgeK2wpUv/CR/3bK7OrU+jAVj8PACG60ahavdEfF7yv4h2Y1zDfJQrb81hmhnFV
0MIrLrTHzyYybw2Bn9HDxMPkyncyzPBLyi6f9UdCPzLsWfqlOwCtKDvS/cGzjqBI5RuIYFxGdhWn
v7/+yH8Z8/UsYUsHbKGwPtlS3L5hzcjWeuRMq/oQzV37vV7tfPMep6EDp5fYyxSUCsmAF8Uo3S5s
sGdT2kLjQ+MOG05WMVzrz69Ps6HWZ800Hxf6P/3GzmrNvsoNrNvaIE6yC1PsVN6zVnPcydi4TF57
1dR9flyXSvyn9CB4lALrv03TDA46g76yxyNUhL7aqy7H8qOM095CEulCy6ycfNL+gUxiWSDWw2Ad
lIRnlmRBhjdtMBSFFQ52Cnkpauy6K2/6btZrD6tQJ93RKxNOVAmHW1LtKT+szS7dIuvG0iYkmASL
pIirKmzcoUuBxLO6HjDgmPzM2UzOWvT3gd3fZ8Mk+gutAcPiXT/tJowFNfUaUbv2+k5dJbsh6yu6
Se5jMU9ATkP1KHChstH1YM5VqZhyPs0K70ZldbXtpn7c27Urfyk/nd9wkBn2cEf1Sz/q7GxBJ7My
N9bZSF7aac8rtc3BSbGueTQkYPc+05I2OJI+UCojKnyp7RnwGpQR+4lgW/dmqe0TdrHsSRi1vGT5
cLbJ82OwwoMPzIWAwL2TLRDuW9ouU7U8mqZMC0xS0niTzdM8RJ5RO1u0zmMo8tjafL0o//ZY5M5r
QgA1j39acyCS8jB9qYxHD7cV50pzWxLfyK8FtW6aetCOHbSoXdf0/YVG1V8WI+cZu8B6onHjXP/7
/7VApxYhJ7w+/REyWv6v2/rLJm01k0B0pIPNhbc8FXOuaxH2Ig/kfktlf3qagRvJYFkG/TFGM/Ij
gSOkIsW9TAL0FekGpsAibqDvj5tU1Z65bZKRhoUhRXtlwDE++q03Dw+Y5Lhvg5lbZthoi+uFU9Lq
m9btxbwda7oRzwqCdhphUZN5GwyNmkOGpHkIq7yWwcYeswLxSDus3Hdj7rMQu86gvCR/+tAJ/99i
g6bMlIaeulqkwcI/DQ4wRZ40o1X3N3LEk/I2iTuQ8WUQ2OwjzMjihzq3gTXpj5dlFBeL+16j0BqP
GAGnd4G24GUlRzC1nSL9WL/Wp6DQ9giNYFZX0LfHm9oqhp/CJIdnm82atovn3JIXbgGn1fDHW1D2
ETHN3oGW62SC5KKoFhMSOiLRIu++9UFj3IvCbejO0FkSYR6LJbsGPB7uW9kp+WiBt6nQAHZOXxGP
ywuqkpPji5Oayhzx0QcRlg7rupL+b8JSeAdpQ4fzmDO2bY78d8mXSM+Nztq4Hv0/PWQxVa9m5spx
M84oAUOhLaV14RA//7xc3te7GJIP7irsGZ9/SOe0wTI5rjiK2J4aFclq7Ma3yoF5GdFbyvEsnL2W
lkHW0ZkOZTe43maRRn+cYY73N6Pf9k4KrxHHH4NzpKLoCjUVGK0RVVap+3/sLJmw5oK5c/Tqdi7w
nEkqGbkxLOcLRcHJ/kOKnumj04HUzTWD4/JkVFPc5sY+ic0jkJbqvuuVkV3Rix2NDZB0LVSEHiJ2
dkuLYuPl663vw0P50zrh2WumDdQ11gs/4PNA6kOAkaTq7Bs86OwJOj8kUiK90wwNPP6F5Vh+E4Sc
p/wWvMFQznV5MWRREY9t14VNbvYTzXURY/rau8kb2m5Uq92Q+M4ug/vLEe70+U2pdJi5JoZ9sE/h
hetgWkWp3cATa36YvqqeYGrikpCXQd8etTjT1y6TOZeEG7Y5vbysL7swVdPUREYgrft+8vF+LpSY
kyPmQ+21n+L5tsUPMukja4AoSkuKWfhWdmqWu7Ig6BRvS+4KfT40yS4xjHp6QdqRvfYDPNpNj2/f
u+bBNzlWnZ0iM+kq/93PyAW+Lst2+F3G9CxCKp2OCw4Ts9xXAbeuvetp9U1ROVh29qXJLT1HMn3A
TA09hBcL2MkhRnyZf6xB6VEwdyDKO7dw5uAGqElr9mPjGVd5HVQZL2gP8/bCF+YDfv7AgFycpfSO
Pvx/Ti7U5QjYaaolPeJ5U48bGiHqYOu0d/bYiC+HPp+M718/8XxxwkjjgYDHq/bybD7T9/Q4aUV6
bKrMVr+DYTR/YrvuD3uiK5OajKHF4IBoYml6IRC6F+GdhI0jKlzh0HZ0JZZgKdbCC911Q0+u8zwz
5v2SVM60sUVlujhyBdnrrNVjduckfuUdFFQi68Ju96GQ+jx2aBChrlC2sXWdBQGU+uzgBKylR7Ot
e3E19kLWBtYTeFqHQVeLq9Qc4+w6aFQVwAsXVWqWUdt6024k2ADR+pDHR87+3txWfl+JDn9JU//u
ZE1w74By4/dtmwU0h9GEL3qHB/X8ralxm9m2gU1gucUuf42ja/6cL5kh9ywZHf2647ZLvpm6fCId
UhPYNUZGFptIAjq7+DhWPb8HnwsEbrNff9uT2xNbFbILgFpuEDSa2Do/bxeKXOQm6YPgxoNy/qf2
PQd6aYbrnWHHD7rG1woH2iNAM6kMLn2OkwL64+EIzdC+0Hrhy5w8PPDmZMGY2b8ZuZ5xEPdiREtA
vq/8x0srkbxwkSo8zMgC4xdAkZO9dDgIuP84/piRIIEB0xC5mmn8wvml79tQGt58b0HQH4xrQ+Sz
eAEAhKQSFn4xqClKnVp7ZZEu2DQ5cZncxU2qZxs8KH2CHBeUXjt0EHnwmhhpcO/Hi9Uxq9nkWqAC
rI2o5ILqDr/ZKj90U9v8MxkTpIkLd6yPMf88S9eWEMsNlR/9i9NhWRzBaqx152ZSdVnhbIApYnBn
OI3aQmRpup3FfX7vlELm+9TRyjdbY6+kY+w7zVLjPAWR/0/Tpm52rdM7y0JJMLD2I2gbpAAC6Evu
SFly6RQnXJNtQJ4hpmPd+k2vbSu6nlQgEuUZAr2y4LB1fGE3e5j/SblBhxe4P52S6/yz0Ux+devn
WdJtvE50fEHHn/HpnERmX7UWGtFnWpzSesjxfB6OPVJbyB3ptNTRaGSzs7XhX3AFKGvTgIbiL3Lf
Sj0en/HLZFj5Xd5jW2IbcRd4uXiScCYhJUzu3Nb4I9RN/L0StLA4sMAViO/1c1u8ubGFz0XHytFe
4I4C7PVyEvg5NygmYhtODk5hwYxhodTq9t8sy308DWsuSq9fL62Pu/Dpd/RoSyDYJTQCWvPntZUV
uoNvijJuinrtprp56/+iSE2K96UzZfFu+EKmYW/EyxZb6Dnbzukqbh08FsBGeUaatGEbz515S3md
G/ftBx9btL31kmDDv5rQlRjm/awyZ/CekzTnqHX0sbE41Zd0eKu7wkvfm3RotxJ9Uhxsg6azgyjo
Bae/nyzTcwBAlaGQgEBQp5SeF64of9ld+E0kQrpw6X3MCz6PAOohv/DLYL5xYUJ2CIkC9WBptqVu
WXOmfmO3AxKCYFBZdyt6fcnGCz/gvBKzyGtd2+jAQM6ZdoKWz0SjezBulAvMfpv3enLb2qrHPKCI
dYAEUeKKhZ3y0u6+/vprJf/541OAoZxYyzG8+k4dItKiAoxXlTjiVDnmyPo1+TiZBYl1ulN7F3bS
U509OymwNlYFyNhs5tspCNY7emsRlerfGEk5tFyA/MRKDjEx1oSBW6Os3lRDDkI0WmOdR3hIaQ4b
oaYZu1LvTb/bFGruxptmFtPeJ+DLDvUlEcOjrGVhXjFdx7LA31f2yYVhOv9AzApsmWA80qWwTg0C
dCP3RZoN2g1aSN/YY2aoo8Bcar98qtA2cBg4w6uh2C8vPPgv3wdVC0OFcx9/nkoO6A1Vk9aL7Oin
Qk0QKkEMXnSVYM8NY2hyhkuN4PO1QO8dLyKqKLSWbOuf1wLcItWkIhPHXgQVSak6ZuSbgRI6fqCa
9rN7X4+NGupml/6jCBDqHr+ekOtaO5mQq4EZVgarHxDg3efnc8PyBI4LwU2jpLie4vWqz7aqPyra
JrdmES/DhdriA4D4/EgCK1b/BNyQWNunOQV0h4u61BOP267h4S010XB4RKDXdjeaXrXNW5H0WRfl
UwsXNcWVDmKNdFL/wUjm8oebGEmMU/WAp/YzWlTMXU19Lt1LLdK/lLcO/ukwhWhb441xiuHq2ujV
gdsmxyaIqR3DWRvy5X0Ye3WnzfifhG2ZoX7J16Z9XqT1/Zr6tDow97Fxn8q6l8kOBZHWH90ecUDo
mmWq3QWycCEazIjoDtpkOf9osaG12UbxDeQu8cohuYAunK8lx4YPhPqAbhsGCuuU/7/LvFRNvXR0
tY/VZBjXIhHwgwY9S7VDlhZQqEPN4lTcotGU9SU9+UdM88m3djjnuPWuLAP0ap8fXlqOyAkX927G
YqwfyM0c3hwfpp8MIftDOPbqMWELWXrdJ/6nj2OXqwt9af40KrFxPG5UAwyV+XnG17rlBFey/LXY
cAFfBH3V5ZU4BQXFUcuC6kfTzNbBcfMhifFdTdfrfJ/grrUNfGCbaFpKCbXY85pu242BNh0bAwnI
e9toddbep2Pade021QYhk3Cu84pO0zi40jtOFt3fbwOxB1eYxdX2risx0AvZuFfSNKlhXYgxqfzF
UlXcZhAnulECvv1ztPRkKnZ2Xaz+U18v3TOUhrWzovyrlAFa+Okm6QmvhtjXgHW4iz5GuW+SwtGa
Wvk9SfDijKBI4Qi1M2pITNdZ5clfojJsTV19/TP+Mr/gDa0NNFo89DpOWg05ftMrJpAcfXbMcqMF
HbcDP110GNWdPe6XzvU3eevgAv2fH4wAjjkNyQNq2ClRCqNMriMJuRcwC1ROGU96QzukFT9Ba2EU
lqU4Iom5dDf68BM6mdMU4PTT2Bls6yzLzktLKtkhXm5WTrfnRa0Y3HY3Y3lahFXhD3/0qRZxOOAb
H1zHtr/ctr2U/TbuRluDzW7jqTxmwr8RYva3A5Wet8J6RrxbAnzZUfUHJa7fOtac3+M8xwas68q5
u6V4NfxDDBwx36TBLNybYXaG/lcxkzpwp3k4Xz0tjZ3/GqYG1ERrRsxgnBhD7XFLdwGH/U1n57Ec
NvhSXXK9/TioPo/KasxLUcs5hpLZPJkGa8vAs6QeQKWuBPJnevjtxupzOT81WNS8smIpE7DkCL5x
N6h+4HU++NMG+e/SQYymPSH3UgrtNwRaDGu/nip/+XVsQRbAJnbTq4jiFEgcYBuksY8GuFALKj3s
LMb0yjYy7hnBkvvePjGq7nZMlRu/mPVUUmSTF5I1+BEhM/wWoP61NthbZfavYa7bzP7Pkxn8l3IH
kRYqMdbR542y90B3J5Srx8EZxbXuC4QWbQvGklzZPRNlT04zubQ2BGvZXqgTz2uA9UrpQsQzV8OL
Uy7IOPdLPmBjTxRF5/9LFA0ETq/NDlAOFOwkt87sC2XWOeJN4iaQLkW4v+YmnApoTE/UpojN8uhM
KOxvVBFn7iGIR3/fZvIRTcnyb45zWoh38PzNbUcIzc0YVI86voH1hQ3slBX8MeRgeRTKqCzPUWao
qn5tFl1/FMugzVkE/1kfNsBt/oRvjDMZ9oODq9m9whpXi7Cpd4pHtTQD0Tr0GNFjhCPS25TkBh36
4nNTjYPt4noQ99pLV2h2/MgupKVXHWZh9WG1gE4fFihp7qWy2T37kmzCMMWxEV61UVSxn2dRQZZB
aTVZd0ykn4ufwrJS+QQt2Mdqns7stQ0tucKxnP0SR1VMCpEzFNn4StR7vstcjdQOji4DqxENSFzi
4wwAFLGnev+j7Lx621bSMPyLCLCXW1Ldjm3JdhLnhohzEvYy7OSv34fem4gyJGSxOHtxFh7NcMpX
3vLmw87Pn8Ha5yeZZh06FOnk//CTzgpcAX8+XRVlZr9GFtmNK5SR656+p29tlTyFt4Bch4j0dIWo
vt4fjCKJ4AKG/jALFcS2IjWrBv+nbOe3fmaji6AawQ8TU6VupUuJbKxp6RaI4Pgh6e2k1tj1GEbe
Zg+BkWoOnWZH/+H3sSIdmkE165OUDuYcm5mQHGAD2cBZFTXaNUYV0f1MAGfsW/alcJVebxq3lOk7
r5WJtsreRM/U34WDgl6gkaqEdsiaWpiyN7TVfpoJ7fYPp+EyKF3M22EqpGZig5SrezuVvplIwyMR
EGoVUsnXb7GLlxadpzmNI3IGTmEs2zIGwuMGdjLBvWTmSvseGh2MNx9+5wHHJAl9tJCoYwZg3Lo9
LyINBuZqp3FgUV7mkjjfVk1Y0g+xAUGP0wy4rjVnuG9YlAZxWkNIPzBkiOpDJJTS2lUIdBfeyIXy
bvS5+TalIsGvSR4SZ3yTI1nGBpTmgDqZbh8VebtPTGwNDoGu4E/rNmhev4c8JLf8EJeIRw45gGMa
bB9QdrqFC4iCOiSTlql5fO9IlEG2SjxaK200YGlolX9P3wZ1dhtHG4pZaZ9uM0opoafHiuZaSWJh
jIGg+o0yxOUtyG8ihoNczbWDqNni0kcMQ26qNMvu2fnNiPGLrsdgjovKuq8DSEceBi281piIaJs6
ENV7bvnOG+Qw7Dglrejbr9c32OX1QRw396np/83yKotUIWgsYhmAo/eEEpPsinbMVo1A4QXpc3q3
bX1LxOKDg3oWNXwIAc7y2cCh6F8s3uWUsCFN2gLzgcQuQ9SCBb5FOH/ICXhAfBY9SpgRHM5CT6uw
88a2ZxlWNjprICqyQBLdkwIXI78j5A4QRcUkwEG4Wadw0bt2EUxZeOMwzN/k7BfbNJrpSkKZhJRJ
8H1+FhAcpWfX9sa9NaDu1iaF9WynzVi5KlzLZ+jrEN8y8MWPeRdaN/qhl+kUTbwZwgWwB1ov79Vi
cIyEcExxtHs2jZ0ne6lWyq+NLhe46vR2gFVJY2khrf68hH+iro2ojg3fHcYKWxsLZh1MTnJSmI30
3mQ3xA/kPWzssfhSpn1SHWfZn3ELqTFFXgNHLNWrkEc+9qIbKDijHa6Fni057ZQgt5NE47MsS7r9
K1Gq5Lee5BFuT2rUJZ6SaWPoqfTUXyL4WoM7oi9nrX3dgoKI3VDj3OXyUKhYfHW1A4sI0HkEoEdX
hRGvuGskZTXKch68qW1R3fdxCErBTcEmaq0XYPlwHDQFvu/17X9RL+N24GZQENWw6D2gL3e+vHQB
Kc0KOT8MVVcYgIoaToEyWfIWVHR7gquKvZYx+yuRet2NRpttYPgVO7nEtYpLu9mOeqUcdCW0T3He
o7xuYijm4id3KwlZPgWUqPjPnIAQrxHQLm7kEJnoGAZ5dYA6b+zsNI3+Kyh270ZIS+tSlYvHNPlH
WS6uwBm+YtBhRG2V8RdjUkIoer+W+kMqkC2IhrLzfFnNPSj+/U4hMHEjzepubPn5yvn7uNFxAEgH
KJP4jGqxtahPlXEJAdsW7S7Xp+zFsJASdEOaB41by1T0b+yA5QX4MRp3EY7wVIWBx59vAKtxJDp6
crsrMWikDpZHstsiW1WuRmUI2aAOwlX/GPnPY84VEvAN7Dp8Q87HDNSuFwL3mB0AfOMbwkzVtCrt
IMkfdNBp2F5JVfqSNURbNwb+bGl5DUnVQJzMsLDzgZFfcPC8V9pd0dTVyuqNYtrA+Y5qF0SFdata
cbG0FGNprSKWBCoO0snibFUmQKScvHef6UO4GhIzXjuEARs8wN+rklD/+ln+KDucbRzGg3HBgICh
ZlPU89m1mdNDGp3MXYVydorvkhiDFujyjLh/gkym957VTub0aEZjeagSqTTvU8xLyieRVeTcYlKC
H7imqBH6XJKEtFqjAR6JoQFKK9WMjTdbSeWfghttWKsjak8rsy/ilzyGqLbmwXOcXWTn6hEVMdQu
kxzNgPu8csx+50RpFr4644SG1iZvfOjaazac7v+KgsxQfoa0hbk80Npupt4TctukvypKUPDdRWDA
Qc5iQ4QIVxaU8vI88htPtFn7S0VTLrqTEXBLN1jAWMG3hJS33ddgslYCz7RgjxVdJzxNHw3uc25Z
9b4nFl7nNtgtrxIaKEm1t7pCAH7QFJKgPIRAno9BDlbZ6rrqxYqdpPh9/WN9sjcoDzqUjxxiTHnp
JispOukQcgD7sQiU6UUNYwUcWSb/7odqah/SMVFvHPSLvU9be9aNoIZDPGMsRfCdqCPWM9Jon1RK
+gCCVKk2YBXlH1LURMX6+vSWIQMGK/9vY2iIdRM2LE54VhQNNYQRtA82nRp1BUqHSOQPK9vH3BQo
ZrnOa9StXEfKbtFaPpkoYKNZ0hPtEfLsRbhiRL3tZ3CgOeSDDwpDlQ+BUmpf9Entfl2f5vynFidu
5mbawK6JT5CNPD9xKeZy5GuVueMd6V2hFjGWJDibxTe+3Sfj2KCaad2B5QRju5iS4tSoOxeRvQsQ
TNC/dXLXG4es0uX21g158cqiZoLaBjQ9TAu4ShY3ZBSpGFxg27MDQu4/0ovtT3Jgo6SR5eWEeW1K
78zpu/RGT2axXz4QnGxNqkHoHJPML4ZVSNvbqhu0Yxk7wTpNcPY0NYGRaaVp5Q7ifJq7JDPWHykP
9d31j7iMyD8Gpyo6Q0dhJmHIev4VddQAk7r21aPioKcFF9xJfOHV9tRV+xH5V+257uJ+O1ilhgWX
ZORfHHi5KSbDhnwXhJM9rgOj6Q3q6Fgofonrrn9MktxWV9d/6OLO+PidDm0kElIggtStzn+nEmDm
g+m7cqxGS/6q5n4ce0k9tB6XdZqvKruKnq+PePlZqHDTCpof6VmnajEipTgZ5EOlHrEqm4LHNh/r
11CV0nE1WJ3SQBmTlTcUhMNgr1m1/vX66IscnPlCFqU/yD/nIvuyYjY2nVbSDlCP7SyAXg+K8cvy
jc6TcjTnJKw8VzBWnU2d0rSvJXO6sS8ul5uaLvVl0uhZxOrDOvuvLhKz1IGMT9oxKLGj6YoSa0wj
U18dtIAVr7T1Zrpxay5uro8J8w+ki8jdUb9ZbERkIVsH03n96GPTM3iJpXevUhFTf9AjoT5dX93F
Sf//YHRh4V2xyOR157sJCz9ZrcvcODYjZeKHwWqkPyhEIHBsavLwBX+5kBis+XeaBtLYtsJ/LUhw
9nKOLGksZey1Iy2L5F2SQEV41HOsg45K5T/mDB9zBNk7CzQpzixCdT5HFQGKvgEGd6RtRHQbD5J0
NDtffkRXE7heCMFrVdTtcKP/eMmvY8/OxP0Z6W8SWi+ePzWMzEotfP1YBpODV4KOdH/VtlbpGZE2
rPI8q/+rkZaBdy7hSjsZwRrKl/p2/Qt//jNw6ZpFv7jPlcUnlgrkjwbJ0o+dJinIn2nJxkToGYmx
IJfulCY0D2Y8lr/GMLIfQC35cE2jWxyEZcln/ghgMXgdFY6pSWv5/CPgkd4UgoCBj1C3Yq+MaPxs
Ec4IgOEEESKaHQitpykZzByqS4I8i9P303yhhOkOarIYbzw2nxxs9OF4r2kSoyW6ZOLrlZ6nSZXo
R5ElIMOqKNygu62uY8tJ7hu/rG7c25fHGhU4oiD0yxmVdsz5AoQxJB7cd/2nSUA3wGgnK7/JKSD3
nBpFdeMOubw0iUQ4Xzrq88Qly5fU8ZNQKtUyOSpDmbePTRVP2nao+26lmVKICaYdddYqD4V4M7EO
+u7IHdpWN1KRy7uF3hDZCJc3Zb4LHnpDlVEqjLE4Fm2dvfN7Wi/ue63ykiKzp63vB+pd4mPuc33D
X3xY7ml2+6yeSckI4vn5Qis8Sl3QI+wAkGLIN7RlXejUSIM2Zb0p6XvfmObleOhHAKCd8eXgW5cF
1gId/xGMqH8skiH0943W5i96CdoMYaSgbtaJPkz/1rgCzc6QLOhcA+EGXQbWOcr/qDHZzrE2mrLd
F44RbUVq4RpcGvnQb+XJ1JMby7osJH8MOhOnyWXZWRf8mtCkb5IWWXBKFTXA4Ac7s+o7mkz29DLU
gx6vqpoQ9aAKJ/1CAQE28ehgNzvLdGfDXjSiEuuuN0PpxsG62OuoF2EDQRIFaBaoySI8ccLRKKGU
OcfMatrXpMIwC3knG4UhUnr9sRMJ2SoNzvSYd1lO8m1FN1hmn+wAWOwgt2Q4xHQoFr+gUzJRaOMY
nDocuA5qEKlvfoG2pt1UQeIlShrc6prOf/GvlGP+FjQS2eBYshCmL3HKg48fAFIfzhE59Um6K7Q0
26elbXOaBwy/E3sq9VUY4c3sUSag13T9iF3cZTrkFEQdyHWgtNG5PT9iqdKBq0db6xQC+ok3fWKl
27pMgnBr0EO6cb4u54oD7jzPGcdj0Gw/H6zTmij3e5GcYklq9iUY7JfJENoPeHrfHVTiNghrAlhH
dghdnuvzvHw752+KdihxGBAifTm2VqDAa6ETeoqRwfmK6q++xfJL3je9VL2ZoVGgXgdyofElIDp9
Hv0Z0Km6cdg/OXizHDDVMmjhs4TmIiDMTdx80GG3jlqNv2hFb7hpnqMhkIxHGgKoA6CZTvQSwaKf
LWMHyd/pUp4MriL6OMejKVTvq16dphvb/iOHPt+FaHqAL4AP8VGdX2yDvCnUvLMThyiOp32N7bYh
VujvWZ2bVvKIwTn+wz7+0YHc3tlmHQkPA516HYIuC3Y2Vi2oe8W9H3todcTozRVD9g1rM1s7QOmR
dKrjI6K4MS2BTWs5wx8K0d1Tg83OdMIhsOw9elOiXIewF95vfPm5vrqcGzIxDsaqlCZx4zjfdXGc
TIrVdJww05YqzPY0yzOR56WSZDWw5KMA9X9FR7gBjZm7dFQhcFhVcm/J3S1Diot3VDfn8iHIQVNH
sGFZ8255diwTrvQRLJdBpzjVgq+BqVTWupb7oHMz2wa3FZhV/Hx9ET4ZmEeNChVUOHKRZcHBRBq/
8LmCjo5RKdi0wOL4Tisg6baohOO2lkzdSxiE0nTj2F1eL0RkMr0m2r642C+LVFwEOOimQ3BqGkPJ
kMRXhAdiWig4sw7xjUL7ZWQ6m24g3UqZgyRPXmZ4dglKqUNO/NSmafAbeE6dbJsu1prHXuodYz2i
DjT7wJggGjPgqMUzWmpSudKURGirWhbSjXP12a1DujI/Zx9ohmXiIAVBo4vODE9Rn1uvJa/5Q1vI
8LIUDZVTVM+FS/dw2GeZ7sOXkboB6F3YbK9//Q9hscUR+BDFmIm1FMiWmGDwucg1NYFz7KU2L/d6
JE22iyuDii8QvMVpnUVFh5helFToJ3aW8T0wavQOSz2N291QSLn/6mtj47uSnuJMDNo6BE4trEcV
56wnSFJh5qaUsYTnj0P+PGKpYHg4sxvNA6JcY+S2ehZ8mYIw/W21BB4Uu3PtvnKQdt0EiRZHz7Yc
taEHfMNGqdFAPYsOQoKqNOrHvnlQlCpdGy1IyE1YStHo+QLIxdYoGmnbpjai6YaP6D50Xdl3Vuje
FNGvWAkFpfMWo50kHrXYqzv2Pf4idY0XpaHUoTuDKoHuOH0su8S3+RM48W68b2DN9au2kEJxkJVJ
1n5qRqqPh7rR1XE9YMyFd0ZoF4AEIzE9Yvyp/SidXIG6k8TR6/WP95HVLT8e8te8HCi4QThYRMFd
W6SGKkz/2Oj5+N+Y92LahrZkmmDT2kj3CowbII+M8AXdrLaz9l3lKQuwSneydJPUTdW5VSeaBx19
1sDt7KL9hQyliLzEL+ryRkDx0XNZ/NwZB6CQ85Mv8JPPr9soH6B0BI50DKc861aQNiEbFYE/yoxt
hOFdp3apeAyaWra3EuiqCmeenkymzvxOd0uEUUmqql7rhCsNrayv2dotraU6Dtyp15T3yZfZB1oq
lz+VPk6erUyO9TUin/KwUhqEx9ZwkbNHo8TTfS2BdmHgOoPThmaoKtjlXaLzPyiz7FPBerll2I1i
3YBguHX+54hmuRgQgMkRQVvOb//5YsgUZDA4cvwjrWxN/slDh9uIC78xDGhRjaX+Pac5hl1wP+by
Azxg5+BEslQc4EPJveH5HV6pBVWfWznsZaALbAOTLIB6XM1kAuc/zGwsvTBHLT8ldNCrR60Kp7cY
1kr0AOTY2EHrqW+8w5cjUo2l7EZgTwMWcsL5iOGgNWWRONkJVpUq4+ND33XMrK5yg3qkxVTcAtd+
NiBCQFx3dCepRc///q96H6Apugl+XZ4ys7d3vIB4sowtbeYSzJOylWu/rHfXz+rlM0spHTwt7/hn
lec0kDJnUtryhJR4bbg61uh1qk2K12Z57Gltht5iRXPrxrCXeRPxzdx2ouqHhPkyrMggfNhGZOWn
3hG+9RChwFx4sTOI/3AmgpNMC35yUE+eO78TDskmsDC1rdobj/0nC86JJ3ujBYM8nrPYU53VRWpF
BHNCCQx3mhrMG/dh+GbqkK4LUZQ3wulPxoPzSqsGaU96b8vcpRmCXkLMqToV+ARts8L/4eQgvCAn
1VvMCsPT9Y/7yWPO1GjFsm0QG7xwzczRHerHURMnH0sCZROPIZQaG0FynyBZGzcV8Ua4JsZR1LuO
ejKPUlek0QmeVJPcSJU/mzv8Hq7HD7zTh4TGX5tbRgkFs4iuOgW+328DdSrvtUTRJvicxSPWuYCC
r8/+o7t9fpXNTD9iSE4x4lpLUQ46VjpKBi1gzEjHIdMPZeOdAtng7KbSopYeV21lY8wQMLSMmRBo
Q/ikjzJKgblLvNs3nhoLG6lsOZc0ZN0VC2I6opUuQuAJKbbQdNx1g1zOPbmdgEe0XCMhjK9We9O6
Iuk2YSXDK+xtZKdBYRa18eQM1i2/80/O8IycoOEOjJjjNIe0f62so8eSNphNehJVm77IYWpuYDPD
Coi1/lCWU7Ln3dtfX9xPEkPaITPFhFDRhOy2eDQzuNV55U/WSUfZ88TnBM2gDtoP0Vfq1pTq+Bsd
5WYTOi0rHQRmeRCKIqmeD5Ipw7xQGf/5bNElUnHo4c2a5TPnVfprFUaniawaFchTECkJDswj5sQZ
7lsDEFNbvS8TtOxuRA6XW3ouJ0O1oYEBtHpJtEHIoU/iLrFOKewVCY11JFxZhPE1itHtgNxZDTdC
q8vshBE17BHngt8skXs+yR7XFIBvjJj40/QWRo3updMUmW4l8m59/RPDq+CvnR0gtJuRMJrfP64t
5nk+mm8kgiAvdLilran9GeoNWh9w8cEWv1OGqYd6E8Bu7VCtbCIVw74+QZY6CNtAf+Vkp853FOWk
WnY5UWK8Q3lUwkjBr+N0ZxRmKv/mvNUmsjdxZ6+KBDDdz0b1sf40/AlkWoytb7WD7R4cBhknQgCj
DfEWiurDXh5QX3gJGi3QH2Yl5sQtDShsLIQSt9pPClRQIg6DWo7E+R3lu3QFwEoaDxh0qF/UIKuN
1kO0SUaAXzdalYxydNRXiRyNh6AMhxdy3G7CB1HHgtPINH+DMQ520NA728SVYt/6ZnVa9zAH9Mmu
ApuyMfohbFYipvK76jmPKeI/ICPdQJKHcPR6bAvlV8ifjewmhJy+V/bVdLQl4Vjr1HC691DH33Jl
G4X8mDW9/KwMhjKarpHrnb+P46L0780wsMHMRopxzGy/zhEETJVvRp7UI4hwxX+KiwEyYwZfvloV
WqP+Jh41tK85x7C4KwIDu1YodeJ9wjTkZ9VSPtu2slLfcZ4lBGXQkJjcJCnG6KUqaLhqWKt/xxhS
HCM9EKNHH8k/ZQkFKfRVk8TLOsp0q0Kk9R2qqkXsRWKwTiYa/l/9oO9eEivxf3WJo6Qu1fc823dq
EHwvQef9pjSp+GtkrEXwDK9+0rwsIQ9wU8QcNA/TniZ9yLXO7x9iuS/ekcAhixqVmPKv0JwQA4AU
+xGEPVSMuEbqheUqcmq5QWs+r98nCCP2XaiEscCyzsaHCAsxJ9yQJAb6F3vyG+cIDgFPAEnOzDtb
HftXyp1FvIGXnd8RptmOV5l4dvAqhMiyjNEojuaUN80amlLQuHFslvjaE5tbJwvXMcuVUbn5YVhW
8bMt1T55YFLhaho7u11PoOgPgJwz1dV7ue2fRxvK3GqacK1fV34ifpc+kpiEe3I/eYVvtelrS/dQ
xTGhQAVf72rFesGq23/vddLbZ8i5Q3dny4kkPKts/XAbZhjXUpAZu2rli2KcvBLKp97ALjAatjnd
tp9VQzsELLkiZ+sYn8j5eAU4AkdRowyrlnY77npDqJCLOSVC2NEMUPRiWSA4bqqd8r3LsT14U0qh
q48BwtXts8byf6eCU3TvemhhqOliRKAW+zBI+3u5U6riR9AD0z3Sip3QquornBMxGq+tX20dxP2f
Oox086FGBnPaZEgdjG5p2s2hkCNncGf2hsYnQrDUSGrnsdT9yrhLgkoeILB0MO7GCu9trx97sqaV
j23IA4qHRnbg/5iuG5w2BtNDYJHyZEqsNOs+EyvsbJ+M82tmJCHOgXLZ7NNJ9MSaTTNObgr6UXaN
IJus1TjpwjohpRcUfN+ktldSJted11Sif6ymaVL2pD/S1uxiw9lCQQWT1gQmJi5RO0bdJncaLBJV
kY5oECNuEezNCRTaS6eXTvXAfP3iNY7jgWwyrZDHU4RqPkGPCJS1njXZ70bCRebGU3kRMPBqA+OY
QQ203WmCn9/rGuWSEjvqEWCNahx99EcTqCI+gnAdzIaDPsHR2vqpn9wCNFw8XzSqwPsiG0a4DeB3
/vd/vdGA0AK7I8E7mWku/ZcUwUtDySJaqTiB1TfCv4vH2UDjnDSR7t+cvy1tE2UdGyZ4KjZaFV2x
Kcopew9JbYTrj4ZxUptqvBHgXkbbNCQMWu7MDPY8IIrz2U1UltAPU3GVQeh5jT6o/BANRf4fFBHl
Qanq4SCbtbZVJqMbPeSofOEOnf79+qu9zKxocgNZoXbJrU5p/AJOTZczgzqUPaujVqiuVtIFU9oi
epeKNN5UckwqNWFfN+CX0iPiWGXtP7ekIDNgKUTtGpKZc0GrywrAn5iJpc8Qc4W/kWN1+C2lLV2K
pOLhPWBFqt7IJy8LqQbyggSkzJiElnznfO2xokNoi1viVGtR4aYGji+xJYIvohbEBpgIlg891uL2
aqzT+r0sIAZT7h5BlekUe/81LuR8zYrr5DoEo7Dtzn8MumlUDNV8ONk9ipljrDQeAgcNSg5GYx2d
RrpFN//kXNEDJL8DKwSqYInzBTFtTWmrjSejTKFCi9DYZVrSfx2bwr/F0V9eHvMGo8FPOWQWk4Sk
fz45M7YlP7CD4rk1KjVYOVrjICEp8OR0rLi5D9uqeqIBmf2+vq9t/uzfsSjD6go8AZr6RPlQNs+H
DfsScbhKLZ9t+GL+o5/n7CcOYv1t0sJgWwZdEayynHzri4aX0Lfroy8XeB599qPgYAN/o+d7PjrR
nd+VKDA+UwRCKD7LC+uIClm3N+sOp5rrgy1vLmz7KHEBHSUiRyVeWwT51pTEmgn/6VntG3nAy8kJ
XXCLGI3SR1Pf9aAMwxtDXrTTaOWTluMZCBMWrfxlDRSUZV8AgRYvmaSh++zO+lwaNki5FROWiSzY
gY7sla+FPBCrE89PzgrAjPZeBCqtz8oOlNFDNstCQCeEb+YGQ2zHG7C26r2h+SYPrBZItRdmqMWR
YXfOBhks1PiR7kqDZx4keXQ7H0VoN0WKzny+vqSXm5bpoXtD6jQjj5eMhjb2o55spnlpgiE7zWjF
+4oM4SVphtGThtq8G6Ik/HN90AtYJwPSQ5pp69R7UKeY9/Rfz13WBnY52Xnxgv04OklZhdCV11pR
cBcYrWXsQ8y8V3hUZnC0x8qwDrZS4v1US5W2RXa7K+EBt2O5JaEdds5InLNTR6kZTtd/5/zcnx+t
WSCVq4r4FpXEZbk+MoDEJKJWn8cqL5FLplrSbDVoYjeuxctDxDgOy0oWTrFxqYerNEVAxVlTnztR
x+Mmn6z/DDBnkad0Mm2Of58U1yHzIYnl+C5PbJaUeo3I2rOUS1hXJUEe7i1Ms8YbL89nk/p7nEWO
DIg9TnsZhw2yAWFDVgGJ4CKUMvor+j5Aya5P67PhELiWNUCFcHOW7Tm8m6xysCftOaL/TdBWRneG
EaW/5DDJb1VHL/cFpW+w5fPNy5BLAEIU540VRiq5hp/0b71U+qbbUdd8/dcpUdefaTjz+YSNsHhQ
hJBReqWL/BIMQsEUtm0mHk66bV4UV+r79cEunpFZkWWW/aG1KxOkLO5WE4VSxcaG8UUrkrZahVnu
vJP6IUtut/p4D04sejGiuPwzQcfqbxyAi1toHhwIInRi+r682Of3AXABbUqoSLyQN2Ec6ECp1mD4
2Y4b+0Hqb5syyfeKb077f580GgPEwMDhZs7r+bgwYuAkQjN9CZvKp5mD8c86t9rgZcJH+aVAzpfq
RCubkasbwvzn5wwIA4UUMGOo3oG6XYxuYXUnaaWATxVTLtX6BPbakEs/9VqU+zasb1XlLo7IPB7B
NZsWeC+CR+ezBd3phxnAwhf0lW3pEPZKVm6G1k/Bz6CM4ayuL+7FKUFbbAZfzRJW2Gss9b5UE0VO
gi+MQKugyaidZPp/zlTecuK6kJimHT/j7ebQEpaktgwqdT1MeWmz8cWOKJD8wBlcQ3ZX2AFmd1XX
fjFTamk7tTUdf63RuqLK2ptCiG1uOOMhtSIjdVOzr6edHxkNqqxGiRIKxrt1H5L3jtV0EKZIqxfb
DstdIcuVgseY1GZe0k1YrSJyQ17vNjk5fbOFoo+YAB51Jr73VfwzjGpkGq6v7MWHRFSVF8Mipp9h
EstuSUUsZzWID7xMpmSBxxis7wr2k1thtrfUOC6HgtlPQRXvIjj+aHmf75l+UgOoeGH1grx28xKG
iaN6fVSfMPgz2s31aV3GWh8q9dCSsD8hO/oQlPgrLABxG5E8qtVLO5PRtv5Qpzur1x3NQ+qkqf44
chPXM8JlMrah1pbPYP4nKufTQLlD8esMsYd8msJ8JdeWdBzlTKieJeoB2EAX6HgP6sH0Kw5sehG4
Sap/DOK1Hd2DsdxIDfpA6EaHtXgUMGyyG4iWi/t19rxADWemTBAoLyVVOOJVEplZ+6JYdYe0H44p
iNqX7dOgVsW3UbXKtY419jam7nxju1yEzfPXg0fMSaRGfhGjK04mAh9PxpcypJqHqmBJ6xy/Wb31
qkgW9TYLg+mWC8PFlT6fRtqHUIc4oEClzjdOK2weSTjLL4pQ2mEr0dMElVLGWC4QrvUPOQ4zm7RO
/vkpYVwaiCgrEA1Ax1ls2KoygijSqu5F1TAWd/mq8iHUpr0NQ+etI0PGG9lUb9VULo7JHB3C/6Jh
K1tEcItgpwuHKm5QN3rJW6qa+HoB5HCdTkqzjd9babm+flIusnq6lhbwEZTyeDy41hezBG0Eri0f
w9cRtPpdJGhGK2Ef31Pr+xJVxdbUI+Vxljt9oFRn7Fqm/CCqvv63ncXThdIVrxedLgDP1MzOPzJa
KaFhlDTBrYywYmONpKkbR0UHIa3xmfVMFG+Lf4srP8bU6Sth1ESYAhjgfEyUCTOEj30JIyw7biDD
gG0FmVWFD2PW/ri+zovPylgAALAsMYGSf+Se52NZwhApVrcOKsxy/asfMn/dooiOR441yk//OhZm
lizkTEZgxGVymwWpZAdWHx5s30D7txsMRMURWq5WTWmD6Lo+2uJOYGbQQAl94FpzToAqns9sVlI0
kUr392Xq6LvUGesnOR7FCsshe6WqWX3DdeKT8Xi0gCVTefjI/c7HyyUu41gPzT06dJ1rw1/fdXKB
aE0jKmcb4/19Ky74fES6++RVgFWMxQwVFWr31E7GPhfG18gWyhMPd32Aedp7ldF32+sLOm/1v3LF
eUGpbYJIRmBg5nYshkuaoEXcDCePBFTICt0i3ZUMuVhrbaK4viyNuyhrJjBUTrr1HS3bXB9+eSN8
jM/lzvLCm6HCtggmMxPhNqlJ7T12vOFbaIv0LsgH+Y2SQvZmd1JDZ9FRE08zcvs+0+Vx6wMwPWST
Lt/4KYuX7v+/hC4s9ShzFtRcJJiGRnN5oJa9z5FrXhntNP5CVcPaVGgjPlLyS0BpoTC8S5B5/X19
FS7PK0RclNN5eBygUEthtYn2RE04Z+4liOEHsH8YjYdZ9GwV4ha/eP6ey+/Nq8pXl+fPbi+uoQw2
D+kRQ5W5Xm76NipWPHm432LosTVH8P7Xp7Z4Tz9WFZ4c6wp2kGRhnvpfsREabJWRjArbWRl1jVJm
XN/ZOJd6Si1Xq2qkO+yxqtWNYS+nSfcXcz7qDzO+bMnbAZKD8Ik/6HsrCsPvNK0y15zaYTNoteyh
nancSBoup4ksA5EtRApiWyrN59N0JlpeUtBr+y7VsbjuI3Xl6GFz8v3cN1xBNvgktSptpuure7lx
GJaUnt4AMwU7fz5skPvyfOvqXIddtFUCYeztmngQ80PzeH2oz2YI2semsMTrZS6PBwmuX3dNpu9H
Ucl/ajqX3/yYwhB+9+Y0uJTopi+YkBbDv64sRRHSbJQpCcZmz6PzKSK4KHwMAZy9CZ7qi1DRDvJy
yTHum2xU7iWgsF5lm9GN1/pi/8yjkprNkDZIb8vZWqCH6qztbOhQuvUUWA1KSSo0qZ+6jpKUmyW6
fWPEi0+JFoTMZmVc7h8u/vN5DrgT+/agGvvYGlWsU/Is3EWj7LthWsq3ghHiHf7c+T2AVOJfn3MR
+dHTUbGBqVHRNLX+lBkQQ/ZlZSIGAwGpd9yhchLHBRJeGQ/Ae0v5HfGqGuaVZjV7Oe8GH/H3yECc
oFN7hD5AW5iVp07UTtHQJ4F26zzOxnVhIkGx1sAzPQXxjGnW5FF+4fEeak9Fi1iCAR309FwDo2if
ZC3zs/XU+Zn4ptZmP973mVTZT12Bwu3aCp3S2OmjyKvVqPu++h1gf9R5us2+PExqYaUbrWvlYtVV
5dR9Bf6nas88bgruKxmmEK4Miihz8yT1XwtAYTiE5tj/rAtFCb7mhSIFKzWL2odSy3MyMyb7gMdB
Ft6JvhcnKR4GusCRmVrrqNPFc0rw9dNSM+u50f0JfzzNkXZ9FWh/VBxR3mWjqyUPNl9eAFqXotgt
U0Qo3QY/9z0/UwdNVbaJWKMoG7WHoK3Dp37KVPPBNjOUGSpo8I9WJAcnaCzJW06wiFwKy+daGAYc
Yt9oQk/D57HwUCq0s1dFyQFg90mvf0c5tKJsqSiTWAej32hbu83psGeD9KsSeqque0n8j7IzW65T
ybboFxFB37wCu5csybYk2y+EGznpISGBhK+vsc9TWTphxakbFXHj3lOFNk3myrXmHNOz0s0BMxDz
n5sucMFD2J3NEMVo3er+UgRrlNVxXjnzbTBHCCdKkIH+bZgxE09olBokQ/m57d/m5cJt3YD+f5rk
ILJDM1f57UAg8xCbYb/8rIRH/CyylwlKijB+loFFhAv6r/qrqEvIS6gIBmk+GHUPY9mrm7q+51jo
Gj8qR27nsRFh9GOJqqbc69yWTTrPBgLTRfY6Ohv9aN7QHUSpMK6rRIymtAaM42H1uGsDMmbixu5r
d2/5HbvrYFrdwcsRnt1hw0cNOMsZJTq6J1EdFvDFOilCUZg/e2su+1szgOy/k0x2/N9jVIg88YjG
mu66RjnbTjiN9xsKKrA71ozhJhiB0jJnUaPl3WWeRisX+ltX7QPQYCmElmx6MutBr1biKse9UQEj
5Cmmty4X8lpWbbw0MtoeXDKXtu/MFLq13TXZ1PyAFFGqr/aaGd/7RfH1SHw0SJf7bO1qEnjUBseG
1F26yKIbpk6RzZSb4pPMnaBNK2Od60uwth2R8pVvrhUrdlGZiUKxMsZ0myvjE18jcs7a7ubzgrkF
cns+DsHPStlGQHd/DoY9YVFqjWI27/y5Kg1a4xVCves4S3k/TUK+5bFWC7Axgr/Q7GFg+6T8eXOO
GgrqPQJNKzj7o9HLpCvW+mWQhXSZmPTS2JHIKmf+trFWz3AOF3UmP7k5BpXKIYStXhdeRNct8thu
Fg54NsOlj3uo1+ulnqQ7/qIjVoy/ZsPt+/u86hnGJEQgzP0xVF7nJW4zDaeWaAc6aOu8rDEcZ4D4
RrSY0NKU4fU3dAbc+q5adI2n2nHWX4BsI53WBUs2ZMq1MJDxQ4zecWft8Z6xsBumoPOs52FY2vvC
M/xwL4ZQd/Fqd15BZFxV8mGM2/Sp9QlkhYrZRUOc9+MkbsdrLhNAIAVP0UL+bjNUp9WBGMYMbhnI
Iln2566ITiWogccWDjW0x0DwD0TOMsZT4Au0aB2vyh6Ud30eXAL4MDj49qUxrmkITatqxEGMn6pd
nU26TFclzaeo2YwhXUhagj1W6Ik2YlA0p9AZSJFUxKjRZdk2mMwERtruQZIY4N5IKfxvbaPDOxAx
TEhHd5rQ3tTuXO6CmfvwY1hKLZhgTGJO9NxpELDwKmG5+zpz4oF+ltj33jAJIieHAhoiwiZy8Tj+
vxiMwX8vtYh+aOSJn/3BkV5yPd92qJwi/WueSlYfB/jlpVQi/7j5HSz5OVpYOOo8j54MY3bqk52b
pTzAddpOJa8p07asy561qCU66HAqvukqMG8DiQklNbZ+us3tKhRJvq3TvAsnQ5+iaOy+1AYC5HhZ
7T5AW20o/HGR83sw7DFIOn+Ucpc1PU2oSQfFL0JHWnqpXdBF16jNmkUIOr2RgyNwt/2GSCs6EIsM
30QNs2El2El4SNuoqrs8J0oTKI29PtiErORoxbypvovySj+hg6wfyiIrtr0R+bK7c0tpuA+OazA2
jCmYs/GkIaz/Vus1BmtwKlk91HrzLqtaSKA1jLX91mdKfzVz6VV77NWRvYdTO9zk13EeybzK/TCu
lW/Fy+TjhpuvLaiDtDb/JmgR9sYBUpfPNV3gF+h8ljzpLVgAacmRp+LCwufgbYV1MsF8aBKHwKl6
LzvBKTlTfYuAKwPmfXRmbm5cQYi+Bazlumw4bnM7e4v/uGS9icVUetGZ4bjwUn90y+Y0ZHIZTw4n
P7UjZnEyd0MXGSQ1lRPyxLoc5Y1TzDXGf7/Ix7ToiFFMvJE5ZewXyltuPRJX7hZOvTItzXY0aao2
V9Gc4xc3dSQivQ+71nduXPyIv8ohQ8mYA/YmW2BpVBmDqxg/ho0boIINi7rccfCfXqaw6b8qB/7X
jt6tOnKiNRn4gOb34yz3qoemyPoJkblZz7FlVBP+hoiHdcDyMH1ECUfWFOWfdbd2fUCNRU7x16iy
g+2urd0QFWpJEF9scWZpYz1SwrDjtB0IWFJ8jNitLBWwDEXWz8At2gUI/6JulREO3w1hLtWNYy7j
i9XQT4q3jmSAT2ZT41WahzZ8drxRjom1NPNLaVi6Ok0kI7ZH2+ozceGfcKKkN8Y8iEc7n+5C5ubl
JczH5VcwC7ySuS899WR1qup3YhxMmq9141hH/KvX8KZthXtZuJayD8UWqo9ePpUFP5AzYTo6WRiS
e5gNGf0Tu/+wTj268XyorDJW1MDOC0QJVRzCzc6qVPb+vIu6EakPVeP8MrOfqH0XalDji9CoPL1q
8QFuikB8idwRBSADDrtMeZ/nKPGE74axjQUwP+muWcuDYYZrEA+TKYvLZK2tSwvVydpjXS35Dtm6
lx3qYHSeilxu3U4RIkTS2rRSl0XRtn4CAa3lodCUkTtCVn2aTtRpIOUM7QXHJoqqj0ZhLM5eoIYM
k34LwvtSWOgmWqTxt33kdOI8WhIJtbNabnWcKhG+5FGLVw64/uzvG92WXdLkeSbZX0N7SKt+4qlH
Xd6qM94p3Gse7o78WSITGvBLTriGWgSOqb9S4KHQR9txrEFGULH3vtXcZrChs4PsM3IDiy4rylMF
GoMPccEDEtN1BOPcrgWiMZuwtu6j73rWcs556RExtzL7HGy5McS2IawJGHXU/SICqcJA4lEKegG7
zXmxwUJPS80HUFUZrLwaxwfxmjRbsdeaU70bI4G/YkQ5vCF23ijpaglxPXYJjCZUNJh46VO/0LN5
fanLht6+ELvWDXMTL3oXWPd4mKoRT1qDPdWMFGis1curS6U3HaZ6G6s7v7O74dI0tkpHkFoN0Tad
4vsd+02rz56aojFl8MVfEGxe89g2xHB+NnsrWxJMZ4oPwMaeuF8GoyNU2Rlz68TJfrKqWHe90nc2
zp7qZHtrE8VjB/2ABTzv90LNwyJidPYIQK7gR6rswAYoD2ImG5+7cNADXY5wFqk112W3J7IjiHaj
nIyHiva68y3M+W+Oe4xKWYJ50zfSHnyeca9616I0YOXq03Douayc7Ka7BYY7UqY0tfFRdtvyORyi
GpGAnFQFRhYoozEo1u+Q4hTAk6Ha7obpkl2dXHdGDW9FHU+us5Z1+gDjMYgSZAD9cuuODeUMTcbS
uKeypvTyhGyDT0TOGF+xUzvZt22RwwcFQV4djBF02jvWxH/rKDBdogdFA5nT76vmhVfRh5mUcE9o
h8/bjBjLRiybZJPh7s1m/X01yx7+3sT4pyHy+tgLoz+iQQ4OFe/Fn6fsBRSKJHnPOTGjCMobBz+m
kzYU8MCpS70U1+Rd0natfJD2OctZhuJ+me1j5RmDvSfcCi6vT03yiCpE5DvBEh7E9HKLX8wZeAq+
JfIbc0A0l4Lu8D+70eS2N6DxrZ8019q9veZrfht4FQ9PMfs00mmegFSNBofNj31QFvbF1kujgSxA
Sd+tbj1zM8aqTGqza+/CZWZRjA0C4/S3qsfqEHdb6P5m3JK5J6vJw0fw4Nl600ntPfsKXEfcsoX8
xo3GITDyM6PYK3czak5fIWITvlFJtnoxhPCDq0URs9LVuKgU7KTwQFhjr85FQPjdCaSTqfa0hrbL
6i92u7eIBrR2+epXj2sUTvljb2SwrjkSAkl0JzzV7A4qe2fe8KZxARwHXxC6B4YbtElevTX008YF
bF5+NqLW/biMznZTNYXNcHyrNS1qEfxEJTkccj19/vvL87ZDg2sGBRLdKJQ6iE7+fHcEJ3uCzrry
HCn/HAZN9gLM/yp7W4r3LMxv2k9gbPE9XVVmiBHc18oq4oy0iQfEP+mCwd+q+PaAyq5JPzSYBrL6
nXv6L114rkfnkrEYKl/0oH/+NIb1PXOAzDv5fVQc7WIr741tIWK7Hvz1yR6IZAp4US52MRE0OmcB
NeA09+7ZxMf/8vfb/OYBo6gh04KHDCcftderiQBloR2pFjUd8ZDzcegnGwcDqWmoSBEmNqz638bJ
/lHmWRa802v8t0vDxOD5QoXw0Jv/eRusXnQMDE3/5IhrXcfxZU+pMOwjZiSUqlk7fQm4TZegMub9
33/1vz0CRgDQkkniQSz6T2DO/zXKHRflRxOs/olxCMS8VjpBzNKQXSkExpTQFyHceKG9YsWWArId
w2kEiavYNT/APK71O6vzv7yCACH5nyuvkXHiq7fdcYJ+FvBjTus2j4d+aSOZGtowz5Ou+4JOWqnf
M6j9y+2/MigBYKG1pqn9aiw7RkD7q27xTjDB7RQYgzgsHqBg/CT52bZWfRgH0qSczW0+/v3u/8tW
hDIOQSfftuOyXv/54EdLk0+gmVJESoX7OhPld7quM3nrkXGaiCm95mVszX9/3Zi9M3y/fnp8dNf7
8f+P3G4yce2fkWkCTeF7XUdOvp9tDGuLHSxdSjtFJC6WLkjE6xa9p5H5t9t9nTrxLwt47+vLr4be
VAB89BRVGP9a+GuXUK/LvVxU0CZjPmQ/RdGNx5YqvnlnI347dgQVhbQDWQyqPdRAf/70FstfTYOD
uepEpyEuJYtSwkGdqNVoXNoyLtF8J9rmxOQXs38LU7r+z7MTvmQMBoysMYxHr9e8bpqdaCR64wSm
0EavK8UJwdBNFbTbOxqat9/2FfhE3gH0VkC09mtq4hgs0CI31pWJnu68d1oYxuyQIY2zJndreTM3
NZadgWy2YB/JqpQPEX32fI9yPLxZZmt+byz3Jj+QXMiITEvctVdlDYv+nw/AB39rEUMZnvJeegd7
oIiPXar+g19H20WjaSoJXNbbfVBLVV8mk6SCi9tisbg0oC1SWNZ0LCqrGHZGMyKh/48fJAN+XkqW
f9ZDNPOvxpRROLIFh1N5rvuZfqxfYr3mLJBaIrBfNrfbzaDKhncu+uaD4KKMDPH7oNBAvfpq+d9G
d2T+UFVnr7GMPB58YX8YgkpeciHq7TTWhTXRQ1nL/ChM3IL/dTng8ox+YI5ZpJoSjvHnI/FMabPn
ugRXLfheVYt4PB4ZutFeqi15LPFVIhnBuIDbzp8//f2Gv/3teL//KcYhhaDefVUY8+QXe2MKfcrE
QAqN3cNKsmGhJWIUyxkjZHcafLXIRJqT+fvv134bGREwHWY5uOLjkD69Xg0cjkVr36zFySSk8JF4
76E9mJbSnLxKRtUIGqP+RrcSfcmYNyp7WmwSTtJ+mhuHRgJRzqmrurkVyUZSY/3dCnVvX4iREuah
agbn6E+V/vL3P/rN/njdLa66KWZ2V1vQqw+obxeD3p/bUzLh4qVJ8WUle2Vve8OvWUfueyGQb4tP
Ludxfzi98O/Xyilr1oxmpd+fagHo3qWx+pv4n2qvWmss3xmev9kNrz+NSdKVNHHlfr76aWZH+Jzu
EPMKF8lkNaHawirp+ARBWroodks4m5+LYp3fKTnerpPcUZREDF0RirLiv9oVrrQFVsbZOg1RM+sz
XVV7p5x2vi0ovb7KnGPrAHQfk3RUN1lcdsb4MnQzDWd0DeId6c+bO47jD4UYPBO6/kASX92FfjVo
tCjpnCwwNc84YJc71xFOdGoid27/m4PTBEOHtJmXCXsjatXXv5xwjsVrO2Q4NLfQOpLLPVjHghcv
PBk2cgXiOgYM5iu20/odtPCbFzlklQXZjIUTfxJ/wZ/LzhWlW7Qcck+br2s7tvl2bp2W2VRnz3d+
H9z+/bt5e1u5HHIFi2xijnCv61xBMLCmpzafBozfaa/W8h4TY3nQS/1effXmPeaXMUpHtopKAhHX
q3rSc/G5F1s7n+zCLA+Na2e7EuBY0ghanUTz2B8aS6j//CSvGkdm+df7iVH1+kf9X1GHDCRQSJLn
UzS1S5jmrV/PyVybTHoYXLr1UWxSvpSy0fXp73f2zRKOXp3VE7zhVUNKbfPnlXu6NQEAxe2EfCx7
djdhP9Cutb2dk83meF6LgKg2srmAdsCDgu/w98u/vdv/aLg4HoPKBTH4avuammYwOJ24J0IQI0z2
ZpDHtVt3Z7VU9q4amxdpQZj7+0Xfvk3oHK9UGKpnjzLu1YpR6MooV/bSU1f01bm2vNlJyL0LhsSg
v5Qd/361N58KaedYdOBvXy1nb2yZS5QzELCC4dLLfmmgNvRMsITImR/67fJCZ5c7/J8vifn3qs5D
O4tu9tXrVLTkPIX1oi7I8ywmnUvN7K0uKRBQtmtx7oVU7/zK6z37o0cW0S2CsoM74Worf10aEk3S
ZrxI08Uk6tw65AoU7qlXDAxf/v7b3gSK0ixCLMWCh5+EC76u8gZG/35Z4vyHytP1p8IY/TYpaN0W
v8So/U+hN+o1SjYac0A8MNZ8NXl/m1vmKeU9U9ql+Nm1weLHJI4H7ymy3z7s4Lr2czrjTErOvfPn
5wT/AVabmMxL39CcjG1M0LGNjuAhJBbt2IzrO02YN58vKnsUTlduvoUw5zW7iohEILk6Ynhbax2c
x2BzP5Dk9ltbVn4QmW9ND6V0zGM5L+Xh7w/izVcUBde2x1UB+o/Q//r//781Cwm2pxpCzy7EW87+
FDeOg0TZ05nf3JBplr9TZ799wa4/FUEtDS5EXa9P25tyyKnL2u7ihN3gPhlBZ9b7psbA8s6b/PaW
crJ2yEpi1oZ5/TUyAJsUc1nf6C81FU2x7sC/zVfW9FQ9N94a6pOB6GqA9Ww0808/c7uvf7+vr69P
lMQVWoANDjEZyuXrK/Z/93UuhDmwFeYX+LrNV6eyXTIdPbDw9pXakQ1d+R3v83ZwjbkW6d+v/Xo5
/ufa1+4C+9/VXvjqBFVpaRBAwrU7dte4GABJMgJhohj02xe1NO2Tzgf9/PeLvv5mrhflDeZQiZSY
Y8SrHZePvQzXeiguRcZnHxdomj66iyQJSmnCPUvm6+KdBfI1pYF99goKIKwVGwMb72vkKnJHm5SV
rbwQo5rvQP1kJwDP6t4JCpX62q+PMPH7ZCK02UoGhVgtwFP1zt3+lyd97SUghCcUkzf71WJRomuR
I9OqC9515zliTndnACC+hLOLQM3LSn2OAmNJPSgs73xN/2ys/79eX28ABxGEoBQ72FZe7fsjCh4L
WFl5yZkmkm/ABBiTuWCYFbek+zwONXouZm8DQbxbv20nHItGllTCYHCulpnArMFe9+RUlnsU+04K
isk/9oi1L4wSyu/zmL+L4f6nlfrqj8b5z0fBq0m18vqsPbUcOP2h3c7DEpUffA0eNzUWZKsxJD2I
SIVqATcTeFgmyFpqfV+WQvweJ+caclBWoGwHNpTPrS3HF2Rdy6OjC1EfjdL2jdj22SxuIhSLxVcc
LbXeZ1FXZDeNI0i5nxk236C3acRTLt38RRdmFe2C1l+egGHP8z5b7eG4Ms5F8d0L43feZ9qCPOFk
+cqkpuzlHQOK6QY34rC1Md27tkzHcZrGzysz+mqvpexBfsJuMO0D5gLX4kmYXvO96aS1Y1U18m9y
k+v4obOjSfJWIoVJCKZ17icN3eSxU54YY2O1JqF2jTN65tF12u4lB3R8Z+Xb9K3Vlt+SZGbPj4Lx
E9SjrdC/1WL1BmrOoZKnync4KUYseXPsuqq4GDLz3N1UB8u+yzw6TRspTHvbycPsHEUDeam6tgh7
QFgz1587RC/l3WApczk6oCE+4NG5yhKCCRjF4m0K/G7HpCcBjxUYu2KQVXM71FV2cmEO6jgqfTk9
rL7UVmJ1TLSpBpHDARgbR5HKgHh3QNj0A9LCbJbHRWVNe4f9R3RJ124EPprh7F9WDKxZ4k0TTeGo
2NSp6sdOxWsHK0mR7jrHcJHCb5hfiZe1bamrtGTiOaWCmNqvADhdMy4XBUzLC3L9YwJ+PsUF0rGX
cIFO8WGuHFLuVW3bH6NpHcSHltjO9bZnncCNPcsmSKpNo1NpVuVc/BImagw8bxh3BTOCb3gzx4cl
36prmHGwjodNFEGeMMPPgRxNTrQPFqB7BytzeUWQ3a8AmsKx2jP+h3wGkta2E5KZQ3MvnW1ojksj
TbGjsiEpzmql+jWvQv40zd4rdzMz+freDbK+utnCzLUOxuxJ6zbKpENfZvLDp23ytv4UzUhdvMBb
podiqx3rhi5i/TPQ+WTGACeYnBzKuR951zgQfgoFIZQvk9Siv/QqUmgCJ6f5hrwjFL9RPeTVg7c0
gf7tMemrdi1uwQweWe9nR0fIngzpqWoRKNCdOiycPDilame9n5yyKXauI4U6rZEW8KnEhkq04Rvo
U/C345hmmSbKbexYJU/anWmzozowrY98uIbzKdM18o1gzoHi187i/mQcu9SpmK+Kp6poXTveplqp
R4RQ9nOYs+zdj0updmNXm9bnIp/QmmUWnOJ0DVhZvpRrtnCUJoTJj0hW2Nxfls9NIrHYNYckqLbm
4cree2xqkVfplJveI604XT2CCzbrx9YN9BjXdD7HUycKcJuzMOrBgDLdLRZuGbRwc1otW9R+Z7ke
vzMn3L61Vmn+MgkUKIgAR3rzTY0VuF1zGMMDHODISisnk/Mhs5ZsQppALGyqPdTXGBZm/kE3UmI4
WyO9mBiokvkRWPe1PaiVd7OYDcY18rpA5ZMBk7UXORA6nLizIN93Gx0rKQMTXy/+zulOj5LWtjSH
rflqMElBCEqaId+HN0uV8D0M/Q0z1GzamZJUrMTUPr03W+X5mUw9dhOHjeE7Dt9exCjwfRVDF4su
1uTqYbd1S+Dts7b3OmTHS6V3XbllX8ZiXYaExubYMbaKui8zplWZAKcdvqxRz0ebcZ59dgoRfS0n
UFK3gS2i1Mxh+J2NIcsOUecaZjKLcWqOdIyAHsU1Tdxzv9lFdUBhSnXT9ATC6KQkXQDJJ0T1j1be
ru65I/k0P9mAd0/S26buoWeE3dsx3LrcSpFSFreRW03reWJjPxt0260UCGbr7656+KeoRo+ZUqoB
EstGazFYkTvna95Axzn0EWroAye2MkhDxClmkutrRIhvjfB04hVNBxDpaG67T1HD9vbsFrXd3vfT
GIxngtWQCZW93Te4dtfBOHZ5L16y0bMwBrNuz+5ONZarU6ClyI9XpJAEZjKHD79Ewo6eSagttsRc
myYgPx1cRooM1ydPXiCgPyFnD5djkbskQyHTVuinyonez92qVNZ9GEt/Xi60vjY01A3KDORYXdGO
6uti5n1xWgAZ3NRhVFU3zTzocwOC1Pw4R9o9c16C6Ed0mDGlq696i2p6lifHAvCecr63m1M/z6pM
FmJKo9Tj3PJJk3n26IJ3dI9Dtwb5c0ZJutxfxWRfWUC6H8rJjdsN+2t9zld81F88uhzLLocYaMLq
NxorDQHUVZ9Rb1nyPIXA8STpccXOLD1hfefoYAAFtWV3c3XEnPC4k7rZ1H4HOc8fe9tDA4TzdMT/
WGz9QU/91vMla7dSNxu4u+DDptpleJn8PHjJ667r9nTBXHU04cf9AiiLHhg0h4/KIHNLRsEWA+Au
veooEDVxsjhsXjMMP+iULn3qh7X7EnX8KUm0wt7boxG33FT7wrN+9rlvtTfRBiYZ3T2i7PoZtl9f
nsiStPLf2ZTZLjTJrH3WNZa3oyjAECRh3cxHQJhueHKMwnuqLXqT065ZTXoCdIDzS+Ct2tsN7WA4
x9UIpIvd3bXrC1n3y/ciKAiMLz3DNC65BCxwcaegFglhWW5wk82heQBawSGsawH3PprajA4rYx3A
WyaRRHtYH137Q7BOiKTtJHFfQQCVIdFoSvxDzX5q7a+P04cYlEVFPCqg+J2LTA6vBV2vD6xQokhN
IbpdPpOQcLrGHFUgmfMRckFvGWaPqzxsngynRJXZG5Ob7ZvWYcOXEswZqhp7Se2itfNDsIEp3FMj
zggSwRyW8WyBPLxtV7TSibGIYdpZohZT6ivlPetoWUXS80d2sERlUO6WLqp/yFVejdzRjHBRFXWw
D918powJu4wKLZKodh0jerTFGow/grIrjIqa2px+B12AVKxTJdbE2SzoH865HZa3g7tZtor9Zitv
q7avvdMahEVaZ03h7YxNO/AtndZfY2sJRi9p+97JdpTAK+q3oPJdlKdGUHwjnbum1s0XfVfRQiUL
AVnklBZtOIcf6MeM+V0TtGAaV1iJh4bEdko6JlrRwVBj0CKd7MSKdE4SNok7p48qAEMxSs7gHi9P
1d8OBR2Tj3SQyifwaVt71NEAwJQKw5bpAl7ui9HNaNyBNtaNncyMzPsjzFcivoai9owdXjTU+9JD
pja3np6TBeiBxhuLrKyNa5kby0+76MQSB33nuDtebkRqod2sNCbpZScsOI3/rarcatgRorBUrFS0
9lJtBwAvZEEQvVDGKBK5OONt4fij/yHo8Z9FsYlcuL90xGbD5DfQBSc5dRlp5kZpobauXfDT5hJG
7S1K836g8ZoZskw6iuPmZgE4X/LO1gYiC6TW14qbJv8D0RSTR/HoSiO4an6Bp5R+06yIqIfxsx5a
r0qtDqDNrgh8MjwcTQqav5XG+nPZoPCl2FKWkzSrAbUdGI/oVmT1hmndYSew7/toGR82U0zVDfaK
aMBaMEaDaHESAeW42Ror/+YbXj6csilaWbfojNgfjVBVgFuda+2JC3UUuxEgTA6HK6yNII46sJLM
grbc2bOjTlBmS2YiqRrrVqStWGpw82CsbnPC2H4gxO8Zr6soyA9GVc/Hwol0Dy+7qqpYIcMxb5Zt
MZwErX8xpBbNqWbfFNRrCSlk2WcuTXyqkuvWnQs5+MuBl0h62JdKbSbZGDnV3VqPm3HwRquhY9jn
MrEBqUUf5qmgXHLzvLWemu2qGa3XNq/OeTaAAdDVNI47BLb90Rd1Ye4AY3HAs1AFkypRIb5Mva4z
mTQzCjKyIvZkJDtWMhm1yWyUAXixVlXLj9CgIIlrFXp6J6KoNlPMZV4fe5jW1hP1iK2O29VMvcnI
H0AFGkGGApZZIklLV+Ld9chIImiB8cCrrCq8bSPhbjvuMt7knES/OVb95n9ufJvq8+pDEZdxbUaJ
28jH2zQpje2nbnTBYtWJ3VKHW/4Zymu2j6jyRZtOSzQ8BZk9l2fpdsVnq1iDdVev+GJVrEos77Hd
T2W300ULAHUepqE+jrPk/37tC4cXGk1GQ7EzIOtHXDt5kMl1hfq9KXzva7at6DwzezPCHdpQKmfS
RHoNLFltCnI2+4aV5BVrRBcXhIlUN7rwg/HW8O3uNrR1Yx/FSEgcXzJ+TuLLQeIu8ZJrk+fWrFUy
z0P2xQ+R/8Q+/rMURo7HnURdIpN+0W1wFoDigh0o5PnbOrmK3+DYetxRgWTcfQTX/hMp3j36WH+Z
qzNberiDdL61KSix6GVgBakyVBC+Gn6qqiu/SnC3+qmpOyx5Zoa/sF0K5yc+ELneBiNq1sNiteIb
nIx5PZtEF60E2HSVehizQZ0bd7C6NF8aZzlWyrb3Vg+BA7VwLotz0wWC9JS12tryMG9R7qWCeEE2
MqeY0ELQDTTCz6ShzMN54fz1XW7C+t0XEHXiOiTw8eBMPFvNRtbsIu2ZW9pODsEGce8UUuZxv43Y
gKjPkUHaIz6/WCD3frBsXZl7BKH1dm7pMKt9sHW9TjnUeEuCFqR7XBuJaBRthR+tu0ZWrKSmt7nP
ARHserfOmdXvLITnViqdwk4mBvLNM3D6Ldo3ROn6n2y0y+OjNJT002Ij2CcVm5e7+zUowiB2C28L
E6jm1vYtG32tP7AJLypl5W6800xzmpOvZ6Iwk9C/NQtmGdjocba6OruKPx+vCKuYSERJr/hALLE/
wk5G2x1v6ExyNyYEs2nBcwproUj0N7XjoGN2MYWgu9xO1TA+4BMZy4Pvt7Z3uPoMzouP4Cq26gbb
jlduljxsFhhMVB/El9xWfDzfh4KFInWirAz3pZzLFROBLKpilzl5oz9EvlTBExutFTyCjKfcjxEU
Dd+tzBvLe4lR2LoJR3quCWnUcrvF+GSh/17Xqz81kNEPVlb2sbbTeU/wNtVkbMoVqfYw4orZ1ZMh
i70uhfk8Itk0k2HKEVBnZMGjdl0X8eKLUpmc43xDidi1isxo3+kyvu3pOp4LqZM5Qcj/El67kP/X
Tx6sreIdM4eLBTpqvit9S7BYhjWafvyU/WEI6Ed8bHhz/2OsCE1WVA7gfD1k0eiXXvvpfaccw7Lq
6ovTme0eOD0LkWHgAY2DolSHEWD4fIYV5DvvtXev4+c/G4VMcCEeIAlgyBdZr7qbCk5zLez/cXYe
y20r2xp+IlQhhymjREmWbUmk7QnKaSMDjRye/n6tOzFBFlE6u7wHtlxudF691h9oGVQIIRwv7VQh
7yV0auJBoMLIcrJfwZBA4NBRcFjZlW6vW5Isf7QuyBaK1xcIBYp/BkVAYHMgIynjzioltTNYvWkp
yUPmAr/gup+mAynDtCALIsRbCf64eRiTiqIVzI8fsROSEgC+Ao1Og4VxO9t+kXTm8OAXkTkxl4X8
wPlyUIYxDT29CR6jzkqPejrF97WGyAKnWAr5JxHISzYOxAp047e3m75I9BtgpEBpUplEec+dq7eW
bNDWBIVycPBf/aa3lb9TTAPmh2l0D5Avl+zqL7rKwkdkDzwKvhhQtWbVDHy0gik3xuTQh2WxDvve
eraQx3+a+EaWgMxF9c2JzRguzbgsWZytP1qWWizSuw+O71yPZbB5GFemlx7qAUT7NhndKv5iWO04
wMB8hzG0AW5+I5iYtRsOOaZqIxHOzslRTBnVCn6QPbajt62SLvdOsTKo0z7hdDJ3lp3GIeZhGBPe
py5adsid67jv3Z6qeYGEwjGT5BAjUJYBXvL+839OjXzIMmAnSfxWB/W0NWGzZiszrDnmYWZx3wto
vo9kZQSIGpEM+BPgiMUhb9fewqqZnV/vX0L9XLJHwLvwNecLVr6OcUcY4jcDccJkE6Lht++jKdxr
Yqq+ed1obNEqXcK5vh8R/0whzQLHQA4N+zJ2izMHRtRNNXXR4KRvSR6JZyQqEqj4ambcV30xxStf
kvNXYdiVYmVyZ+4rF9SLi0scmVwB3RPBKrxkFmZltoPkR5EwR12c8xTZl3l9LvY9rVcDzgyR5WGz
gjXcbpzaaOHh1cjBrMKydYgLIfgEG5GPVUniONYh8qaF8uoOZfyn5Jz/nUH4yVdGCIZyradhu6/7
tF9ACM3r9HyrI6XHGUAyaLr9jt/7ZwURglj1VIbjC5ukzAkKkdbCxAwa5grDsLpfUelEww4YqIbR
Gu9BZY3ZYfqf2SnZN+amHh9GURTHNtb0j9rEyG/DORSQKEezq5my2Hz2bUDzjNYbXgh56wdg2t5X
vbYidVXmIru3GNEleNzlzNGiIe9gTiOb/85bzE2v7nKlHV7SyIellbSh/+jxvkFmgCxatBKDkX5Q
Fep9BuieKVFigNHmrsBt0mV65wzDS0QO9Ktju+O3BBbXSRuTeMOmN/+7vTxn5+17ewAKmW+K5zb3
/nkfpdtVwzwOL+ZkwcPP6wIQbjq+6cJRSjTCFUI+36s/8xgUC2jpa02DdJDVQRTFkK8+b9oe0L4g
RBxfkHev71pXsaQslfW7EGq9S1rLvFe7wH3LcrN5u91p2anzc0JqfprYEVOTkfieWcuZBtK9pmWu
9eQL8gJlhe0QuVUl0I0FmNiVtijNQzdDUN4EYjm7uwNRemNmjtNL0mr1N21wmwcphNWiEYFw70KJ
+MqKpTHQtZQd0EWa691RyesSQMfjC45dWAQ0hMEahp9tC8BYbVHqSErU1G4P5tU2oRV4oKUc/p/t
kr7pFG/g7fnC4fEbRa1erN3a9JRdkVQm6khNLZqF8PjamFqofwFrNxBDsmdjqpE5MpAYppuobr4I
vXjO68Q4puP463bfLu8xdsU/Dckl/M+ZAwNTYoKn8YXjWTL4Y0yHK1R7qjZz3nxsj+6gVVq/bzd6
MaAgRYj8QU3C15AIu/NGrTKd3DRyhlerinh4e2FPMsVPPKvcRQUoHTSDIG0uzOI70+zfPYGKFsA6
efRrEg41BzbUpZi01HHEG4hgA9m7Cbnz7eClRA+RiLPPRYki/H2gx/pdGVL62LlTqan3ua633j4I
jbo8TNrJsUV1CsLJ+WyWeb2Dez49lr2+LhtrnTod9F7fdsJ2nQ32qO7H0kgUXvIWQt/kjT3EZjBM
Cl8C0x/uGj8oq7Ud1rm9CkSMHgvoG+OzEYSUPDD5rI5dhBoGhu1j/y32QsP/QxIjmH7m8SD+FN3o
Pg56B+kdG8ywhimtu8nCoM1fCTzNeKjAJALKxQkKeOx8qkzROf4IWPut4qkAeSeIIXPpzTj4e62C
1AWswKKAEpO3+EUxj7R3avUOSjsWaapqzLGJ/Nja4Vgj9WJL2XQT/PiFCagQYe24fvOm5b1nAq4o
8J/1cwXzFF4wySarq35hM15EXbJNoEDyxQQWCGjK+SAEJN7Lvii6tz7X2n4V8dBu1zESGTnpoqk3
t46WdH88zJnddenW6lPg9f2AZEZnYvirTUUFVgnP1GxhLOanhPwuC1w7m4ijHuDh+XcNAnaF4ffi
zWm67CmYWv8OYFEwyQuNlMKHBx6OqsctiqEc5L7ZZUaOwMbkk2yMaYXGL99v3d9mYPTBhhJJj5SA
4/bZwuqbH070DxifhALxJkTQQD/vX200ABScsn1TMkrBlZeXR+B46q6u0/53xYlYPKToyvQL4H15
5p0dFADs5IOY1u13U6DzZjMEDKm3mcqrgdJpvdcb23k2Wrf+rjkx4mkZhz7HVe4UD/EUF0uT+v7w
Pm+ehQ1qkgwesGtnjimsfMQOyJ47r6grUf6wBjcdvk9xMFobq7Kd5q02cAFzs95iyRX+m6sZinU3
jiEaSLrZJD+zwIi8fW9yyu4p59Yv7hij2pLotVZvJ7PDK7YZezPfUGzRY+wwqtzmkd+61Z3pl4PS
83aAujbsMaKOAF1j7YpAjpZofbsZBPkNZA9U780dJRZ98vMKWk+gxVvF7MJknxSsBED+bdlu+8DX
MbpPI6V5GobQ65+pKnh/eca54m8fj6P5MmLMIb5YCB/QbleNEIRXKrrv1ZPtq57754OLmPULTssG
Awu4jwDifGojtXVKdwq8V5Qo0KVwkJ95xRMvexB6JOwtVhjFks7rxSLGnhfoMcuJZyuvitlVDmCg
QLyCZOiQRyVohzg0n5sxT6l5BnYglX2ojHzVAq3wd7c7e7Vl9ir5DdJc+pwDjCjIRL66y9+49Xp2
CllJtdHbZyfXVNSfRwwNUn8ZxSgPgn/XrwXnA5w6UiXAvdHUnx0UTlJzEXP7yZIIksRVrVknRDAc
71DiPeHsSMv1HQ6lE7aMsaI+YESiFOsWGZTwgGmUHR08tyB3qnZR8zOjOr0UXM3HhYTXOx2bw8Uw
+NrZneaHsVoYGNW9tYldmSsANeInopBVsfVHc/g5WKP/UqIDoGxuz8f8uH5vF9K9ZDbwep/TU8Kq
A7wy5MFRsXwBHqdAr6Hq3C9RFxbb201dZEr+vy1A6VxaENDnfs1jr4Ez0BTlrRpE/dDUjfjZ+Tjr
KZGurYVWRsY2czPPWtc4zcf3vA3s+8Zyam8hXp+fpfI7JP/Z0KEEcWfPVn9iUsHHPNl/G7vBNe4m
vBO/pXWWU0vtUb0xJRhonQftpD9mEVflBy8t7iqd/r/7BkFc1WdTPWluIhwIoMfBV9UYPgWiP13h
96eY0jUEXSpxCyN/2WHZIgc31zGZmnk6MdA5exSEr46IP7UHM7HEps/6/lOWwn1fVQa3sxrYYwEr
0q73t2dd9uZs59FbEJiaDusRRvI8wRwBoUH2okmOZZCqe7Xu1ccibX0AAU1sgdPqu20TG9YzjojV
ltx4vjDZlwv8nSdkEmLzGASEf366JuHou+A/k2PQjf2DohXO3gK4vk1aU1m6Jq+NM2tbPo6IAlF7
OG+rdiiX+FqUHodJ5LsutLLvtWP2KwV22R7i3fSd1CuO9U2aLL1BL88PKW1vQ5WUyh1wdc6bbste
oQztJUd3skH7V178ooZtuS1Bxxym2itPvkI95vbczt9MrGTSt6BrHOx1JG3yvNFhyCjb1CTHUdCC
TQuCCSHgSENrYR1FcTKsgFhpS/SGKz2VD3uK5Og5EGXOspyKhsZUFRXZEcyffWjaqXllZU1Eszgp
8OQx7G/NpAQfX0aI6XgMLNka/G9nmzZuPH9qjSk/grQ4UOgLjHVPdmWr9z5qV7eH9cqWIT2DZDWp
NSlcMF+yE5sV1dzsWPh+9yPzB2+rmWjZ4J4s7tHw1h8EeanvuGVpTxC4l2b1evOAjt7Z2uSRz2eV
wQ+Qy7GZ1XbIhoehrdx8BZWELG7WFs7XcoQvH2o+1cKQB+umxH/DXjgjr00yaQ1ErVXodkDvz7+h
iQay1X6SH324hEf+Rr1JHKRTm0FF2dSLx2A1KEX9wdyYXM+IFhHk2ti/s8TOWxVZ5FW9iPLjNNrB
ne0Nqr1F6rreF6K2g/VQNOVazT0YOyUPrNuTfm0v8XR6N+ACojNf1rxY44TNmh+dEbzWugduC9Kk
Hv76SE+l22JCl3dhTV88pMlDUvdx2LokISSj5Ly/YQfE3ImM+CQUfWxJLVcwRaO+CbeNhSAOqMUU
IGGgKZ+GjkhhTwBtHZwKVhkoIzVOF944lwGC/B7Y0TwbEUWBjXz+PboVYsbbhNFp9AMDqGPRd/4+
YqtwtpgCRGbIO2jYeomInK06NLHYVLjqtuuIbJi7MCEX24BTFE11Gajosp4yG5xRjXy3042AODFu
fo8gGh7DHtfXfRsPaKU0tYpHSg4Mylq3th7H97kDNuT2orj6DWSDVR49GHvMJ8gYcUqnaB+dqtqa
Nj08jztFROnPJOl+9urkvEVGhgJq7ofTOiiTcOF8v9iFDAEVLa5t9gQV0Nl9VvSiLyyUDk+5Gjhb
9ksZUxv2q03XNN53jZL9IxJq0UJIepHagNRFLUnGDEjEUpacHUAFFqRTHVfKEQ2+ZFPgTK+uI8Ez
LtW96C0zBweZ43KUgJjm0QRycNeMCe6hgdo/9yzMhVzytUmgPC5T9XwRN875qhx4kMCkcYKTMSAV
sgpzSBXDWEwqSiOxujKy0XkM/KS6K0a32LBvp4VVcBFWMB6yNiHLRLwP549vzZI0XHtCEtiOgldQ
PN5RqnM9po6ZvtmKaaPmE5Xp72FK+uPtBXhxKtE05rQ225InEFXO876D3sUK2mIFaENd3KGGVDMT
JcmkMhoPVifc/e32rqw4nqPUrMiJuhS+5ff8k/o1pkjrQHhEJyKs/qVV04anmK6u7chSN5Plm5/D
gNVwu9ErnWRtm0AQeR2S25Dj/0+jiZugaN3r8clD9PcZ5jfHSqnZSJvXWFYrS+ysa33EAglJAMaW
a0b+/J/mRp4GNqyyhGJ14KItqkxrnawDvNAQnU07ABFs6Km3cLha/KtncThMSe5yWWnHFO3iVldE
Dyt9cJNTbuDvpuYh0mrtpMKdSci33B7Qaz30HBmIgmDQiBDPe2i2NUcqrIFj52CxPpCsfhHaiBT4
FDtg7qyER60afrnd6JVdouvoalAbQI2AIvh5o1NoK4baZcpRaRVPrAIvTk5GnzubILW6DdG60a1z
sJ8PTmw7Czv0yk1KLEoW1gYsQnJ6XtBD4EHVY8v2j0GBYd9Kh3JTwXuq9BCZZ80HgWrjnpgivY5S
rp83a4GJKGlY+NerpEn7/e2xuJhsUuTU5HnfMgkyQj8fi5DAcRTg/o+Igav39miB+ozqTnU3aQPw
YGG6L/aPbI11xQNEruu5h0Sl60FSt2p4dJXI2/pdpu5LPzm0OWoxiHGP3svt3i21N7uZfb0cmgHa
5LENkujv5Ph1uHLKrs/Q87V/RWnQ6P9DD9FM4yUJPobIZLa2MCkS6PaY4TEqxc9AaeEmNU7yWgNX
o4N59O3jHZS1PQs8GOn9eaWNonAck26Mj2pTR19Bg2aHzAmqneJTNV8TELrx/e0WLxcMz0eNxJg0
FcVzdnbOR3bQk4YT8dFWW+wmvE4Dk6iS+uhEpi6N5sXxAFuchyPDCZdXU+c5QBdZR42ca3x0Y846
Bai/f8g7pxGbocrGaeM6vnGvhYCtd7d7eblwaFgW38lJcFTMxVG0UU+s2raiYziAKluPwkuVjWJG
ibYFk1+/QTOD33e7zYtjSXaWciJG62wQ4LrnWxEKAwqifpscm6Yp3vwIcgzQYc/75CiD++pP6fjH
N6oMw4I0TJbspy4jarJcVGxJtMI/InaYzWvRRJGpJEZyJLjxf2SVi5R2FhrBXsl86xd6gBHiGuWg
Q+cOebvXYz1sIRGUHz6P+Awb0W4Z2IOXmAWSPq6UGcys+Ehhauq2VWwlwVZN+pEineK83h7xi3hN
9pl4VUaQ6IzNlxdk67H2hJLAdlHRHvbyof5VjeRtXe7LXeSRMlgB2RM/8jwA8w5rIzne/oIr64y3
83vALvVM5wnGLAonN5nIOaFE0OpfxCTCfRJQGlrjjBDs1ClNtY8GqTKdyRVEYZx9dVF20yhqDIph
JcepbKt6UwYe+WvbFcWLAkHtDkqt9xuyTdPu49YIGm4DP1zAMV3Z1hSzySUCFUJFdh6mprhKKBbW
CEdgmq6yEpqTPnWV0v1WSSt7W4oRvXuCY1os7GqZuz+LbOi6y5nM3QuQkCrK+Q6D7kkAV/npMTPj
uN7GeaePd+Ans4VZvdI/Sq68TEhHoL8wX1d2C8I+y4L86EW18c1qXJiAcNTXNdyhV4YjeB5gIC/c
PJePIZB1rGOef9jpkHqaXXalNmDg48fZEYveIfiZ+KZI90iHtiSgFCN4IZSszI3Ktd7+UlsT/QUN
fbcKZm7X3qOw3kxbpezjpUfRlQsDwRxYE9RDeRvNoy3kwbUAVbDsqBllGG4F7KIVZRG3e0D+uxoW
IvQrrSEIjJY1ww9JYl50LUygDq1gRmG0teUXgOeoWpLzdJI/Foy+aOHMvtYcj38iGdDgsCFnZzY1
sapQKxB1UNw62OQGb6w1+a76PwWPsu+3D4sry5fxY+2C40H0Ye5MpdUt7jF4UEDEsIxpH/o4CR38
OE/ebrdztVOGNFFDFYIobbaQkG4oYo6G4jiKRHzXPGhOyNJTJS+0buEEvnLnIaZA/ganZ4TP5osD
hVE0fJCfONru1GIgpZXdAxQx7S6dMHfKa1t7ReE63qWT0S7Iyl05erlnkM/l4Up9Z17PygGpG6Ex
5ke1zDAzMO2K9Z/4zr6G0PrSNvGSffaVU4HTTq4Sol+K87NQexgBhxqpUxwdNdC/eoGdbmpeYeiQ
pclT6Isy2FKPAsp5ezav9RMNP7AmPO85keRs//OI1JqyiUajFEcUFco1DgnRVhhJsTHGGpA+6tL7
D7bHfIJF1ykvgNPmN+ftpSPspXJMtaNJafgBc4AacItJ5R2eL8TUGqboUr3wYsHSitzrpKBI2iBm
dd6kYrqk2XGgOAYoqe7CdKyfk7DBiSAbasDUt/t3GSlREKRoAyoSbXokAme3SGo0BTBvTT/G2li/
OHnZf3Z7eGy7LAOChGSgsMq7TtNgy6ZKiiFW6dyDFliSxbpYTrIuyVFABoz4gdDtvNMGZUfkEjTj
iLmZegf9dDhhewTpwO1yzAetPWZl8ZKd4wUCmViJLA+0C8qhUixs1vk87YsxSEz9iI9UeorDDsFA
NGI/t2Otw6wahvKXOhi40anNdMpFFW+GwMGqDHtEfLZLtArGKhz+3p6SiyXOR5GUoUSLMSGZktlH
FUlSq2prGUclT6NfXR2lPq4WvafDP/aD7K6KKsAft9u8XHO0ieYdelKgy1A2Oh/+hsd6XAy2cRS5
6/yMseb7VKK2AH8s1Le3m7o492X3JG8AuL4UVpKf8s8Ohqg4yQvUPHZDbzZr5FbydFP1ypL62LUV
JXO3HIkEh+Y8mxq4rWqWY2BhjJaKR8r65o+gwy2kDrT6j4XtR7pqDWPpCrg2eUiNgoUC0ICT8Gwg
bWUcioQvOjatmtir1urgHkY1uizU151vQ+sh7XN7QK/NnVSSIzrj7L+A4VZNSRkjqIwjNATzUQkc
s9yn/YA+RtG5SzqUl7NHxYSOESVwONHa+ewVeOoqWRIbxyoydOWTg1KGsW2qWrV/3+7VxV3Kqwlw
BjNIqQZRz9kugJkKYGayMCs2VASKzUa+x73EV7+GnGW73EXhfNMbsDyQsHXShUV6uXhonXMR0X4Z
Cc39g8kaijxsbesoIg19eEUg99WX5R0aQtUmgIKprDx7LHe3+3y5eM5b1c8HN03KKE11hVbVsXsJ
UXy5L+BDwcvQrf9ieNILl9u1MSaK5bglTPfQ6Dtvr0LloMe90D6i2Z5uU1cPt6QSo1VpB/UTwiTl
OvYRbMYCpv0fekpfSQ6g2MplJ5fZP4dA3AX46bSTfUS/CgfO1FSjdZhPdbUtPMTdwjHADefjgysr
W+TqCG8vUuzd4GCzWKX2sUwT8w4Wmr81W6wsN0AKbfCxiV3+ut3itUVEkVElIqS6x74576QyAlFM
sOg6NsJ2T1016NluiLDfWceBDnlaywqKuk2N0vASD+h60zQLalJj/cuf/zO+Az0qLVSujqDxQ8yS
/ArvworqYVVp9T0OTYw8GP0lt1l5up09SSE4kG6RySY0jrHfPm82GUc3jzFWPCHpod5ZSP0MwNyK
vy4ltWaVpjCBgQo7G8RKAhTZ7I+uZ0CE5KElnc+F3Dnvdds1KsRjRZzaKNARZKqbkxZp7ZY/89cC
Ve83rRqNByerwoWWL8Zb8h8cMLmUNhjwOXTBKAarRoivPMVBnKPQoJnbsu+KvdFHERosIjhEWVot
XNpXRhtkE9ggpBiB2s7LDaUQLqS7ujqFFZydqgjKRyQBqz3yT+4WNydti6m92GILWn41+0ZZ2MOX
oSPVc1kdlDbKppz289kWeWB5OUpnJxsFjhbFB8X7a4PKnZ5VY5zMvUOwhG2qbSk1oUuU53cKfuf2
fYLb6MJ5fXEH8inMODwmCSGw5iqnYkhMJiCpTzCmMD4NJgOzyTH6GWu9tZBx0i+uQNkWxQVgZeT1
gC2edzuoYqTKarM6QbMU3jogrH0Ze6fVtpje1Y/V2CrBlmDWR2spDnPMm6TuXInJD+mnMIIaaQ5K
XOM0mJK65+yDWoJzUoBzbaw4n43QUvwdsoo2YtIibqa11xZTtEKftUVPC+a+sw6LZHpJayijHzyx
6BopF25bMEbSH/u8a1OKAEWDOcBJRzZ1MxXSgM32qk2Eedt904pPxHVigQp7cenRpgtzE9kZNhFn
x3mbQCIBYjpBc8Jt1KGv0k59oJY0Tcjhqa74eG5YNiiR+pKzAKZ8dkiBLfIq3+qaE1ot5knUFB85
/JVd4KjKgYQhYJeuLeOtFk95tg5do0VdBLvkDw81PaYMKosBHpXm8253SHgUgyraE7im8Jkv/d6m
UbDvzCHbqm2l3/mNvgTmurjvESy3AHVwPiNtbc1xPkMQwx0bzPaUlih1rwv2NBgSC4GZdlTNQ+9k
7t7QcfZbkXP6dru/7zS387tBZnt4a/EL+zJrPs+6qKGcd+mJ7HT41idqducOVeusyzzIoQuX9bjD
RhhNrCYL+8dB86ofYYN4lVKh/XXf1loLb65Tij89Su/PMX5VuxYZlzskjIOVIT6HxU5VdO8uhte3
j1qg3gsRxOV5Sw94sAAe54jn0DufsmRUuwpHlfRkJWP8vYGb9dgg5aavTGQytkqqpRutpbAAJzhc
lZOh398ewis7BeYLNRVSEgDJ56wPr/HrIlCL7CRcI/xcoqr2KVSwUMWsEA2jQDgLOaW5mztoQ+Sz
gc0yYcgM6/Mpa9Mkxaxey08U0avHWneSO+wwOpQup6nDLc4snj0vCF9L3cnald+NqrLOkW36kkBb
/ZQivPQyTtXQohNnQjeenPJIqn7agL33NqllNxsAi8oXaphJuyrqtE3WgzX5d5WhZy8GDLG1M07o
kWYG91uUleZjkoS8pG4Pqy7D3NnKlOU/nr+wkamRzbbioHjItgo9O3ngkPGrwWIWCwG7KvJVY9X9
D7BSHrr7CYI61OmMYIuJdiLuJYff2GHb4jbrrBPRr3oSyjdvCs1qBzHNtFaDIOchgTJjtErZZgfg
OuhGOXpoPwk9zZX17Z7MHU/eJ4xpIo8i8TJUNs9XaEmNpyqwBCfsiapqa+oxIo0CsZO1TtL4bnS8
YtxAHrc+UcuI5f2iOffI1/qvAZbgX+re7H8aKsWzDQ7VKaKn2WTvdFVJ16i4/Hf7Y2e7SQosm6CT
MeWC0wbkZfYEAAIOuLQ0/QOgiXJH4V7bkC0oUEA1oGjVpbPpUNzao0yCGGzXRNvbzc8203vz5Dqg
IWNFAvN5NlSxn9aA/j0UO40k3xc5VjiJlpHxcN2QWD38oEgBWVKK2uxb5INI7BEjnk+NmHynypUp
PYzIDNlguHrd/or5sqtK4WSn/p2hlAzrMI0Xqc+z4PS9acnd4pqlDsmDa970mPhFE6So+mfqJ2Qt
smhtAMF4UxAei9e52f0XqOG4MMBzbMh7szx7eNyBVNRAhp83m/muTeF1pIavqqOxMvqk2LtjHn8N
iz5HAwom496uHBab1ejupyTr4MkJSg6/7Qq17dvTffVr2BhAQ0AX2+o8X23pGEtJjPihqZUQK5Qh
87ddmxqvpoIQ+ArvQV1qbHnTkfpszJneizpe4y49xc+kupuFs3V2Fb8PDgVyMkQkXglFZsvPFn3b
qZmaHZqs/xvZdbed8goVrsI3yBpRYlo5Otqcaqgjl3V7KORx9s9xJ5uGkC65k2TgZBR7Pi8p/n5q
hWjdQQlJ7dqhVowrTodfJrfL2+2m3qXo521RJEAhg9wy0O5ZN5GlytuuTQp8B8Ls3jBSaPd5Wkdf
YMgVxWs9VMX3QHWUcAdhFXTrWjRa8E1pSAA/mCQk9A0QwMJaAVAu//Z257y1RphoOxWVi/Hl9sde
GxeCXxLvxEfcsfLA+ufNnJZT00VJLQ79qI2vdRkc47Fqnwzf9hfO6astEfISQri83eYhL4rHpavk
gTgEiqrvJjtwEMTlEbfNRNAnu9vdurLSOHLoFRsfAtAcpeRB0Bx8QxMHTOgBFCNu1w/3OH0En3ql
0lDR7ozsBTkCE5mSKXP7hYV+pa8YMpDYJ6Ht2peJfTWeSKQl4tCUWfzchpn9uZ7q/rum9sbdR3tK
QxrxLTcYQIg5wFApqs6sx7w7EMmjf9zgLKrkinVPOJE+KYodPpHGf2v1YCnVPHsRgtkEJsqm8mDA
UByek9jKvFMdH9FQpIXd6DFrWc8r+WRfGMqLc5z8Lkw+8mYcp1JN4nyBNm5kR7patYfJSbXt0Cg6
+u/VtFeVUVk3VVXfDUF5uj2mF7e0ZP1SAXOhw2HkNq+Q2DyqHWFb4lDpAMPXbpOW2wJl1ld1wOkR
WbPC+VyIykJF2g+QDUuqtPlz+xOudBv4GUwuXonSEm12j9TIbIY6HJ97Si8OEtm9wNJen6aH2O0x
cClIRa3SNu8WVtPlpNokkhzYKBpx8AUxQc2T2OrRAjsUuNuHK61Tki9Gg8j87d5dXkysHQI28swk
nCWx6HxWlUgAjcLY+xB6mNa89VATkPkCvFIcq8nThtUYxREq3V6kKfeJq+fNrke9LFi5bpoXzZ1o
cfP9evujLmddWkxJNDpwZA+1gfNvqsAudnqvdIe0JYNHrrLEWtxMhntOmdxY+d6Q/PVjv9/iZCPu
jQbzkdsfcDn4fICEtkh6qOfM3+hKiyZva6X9QVMD448xKka7UlJz+vCOIhUMEE+mjiTYWwaJ/x75
dl+NtXC6Q4f45ffUSI8kc9wtQEvxCHuuv5PirouRiFywZ5ciFVeA5cQgYFvIQMxmPBINcrC2PhxG
Vu1n7P2EWDMZarvSSqlJCc6yf42cxkCWsBlsAkTNL3c5ZmTjBjEOUpsDyzX6ZEVKCICQ9wovjXSw
1obVx4R2SV07m0yDZrlGExVtRpjcPv4EOHqbhF01/qCOU0GUS2LAUkPWaA+NpuY+FpyD22WrcPLT
Z9iwoXhJXCB71ANGwNpO17SvgWfn/FOokIkXRIUr9FRJcZqvpl0o7TMbyr3LozHRfmg4P3h/p06r
edQpBryhNup6+1ESzbQV2a3KXnUauXhekyFkWNQ4GxaZUjQntDjE0RetJw6lVRg/YarUkDSzvBz1
FeeDlm/QCrCttSixKqSu26Z7MYgmPxFzKn9zVKy9O+m1iVwmw1KsYEIir9hlw39hMXiPZo6F2oq1
17horDuTt+9AELnrwNK6R2+I9GqFQ0n1ZsZj8pp0ZPHxMPc9LAm6Gki1j0zlsC+w9n1VYHExXtgr
mKsJwXyMYvCaCk+TPvg6iDMzHv4mcRSWpKBJfaBtiSnAvYnP1M+0tno0/ivHUJ6Q9u5eYhRjy+/U
ebvPPrbq/oYXpNBXnTMF07OADVCuDL1y+s86lBBlRYYnevGRpkvWge2nydYsRenea2WDv2UZZ7jg
1VEfYtZiRVn1H4OE9HBJVStft7FLYg/zBfeHn6ZtsRDdzF+hXIecGhKNTrwBa9Ca5UkmJHptYsvq
4Bq9egxdLO1XkY9K6irOQJDpSNiPayXOzOYJBMmg+2sUduQCE636nFpegHWJ37QDBqVkYXdZQ+/v
43BChWdl84RBUNozxLR0EMu4d7Yt5ddCGKYkBo5ydr0mbhSQwYjqg4Og2MbGfrZbZXpcIKLftiBY
neErMn0FTllV9qnGNhNOkq4dmqRyf4D/m5YgcBeRE8PouVz1XEAQYLzZvdchhpM1ul2hTI8TfOyb
yFCOSo9uVaCNC5fdPJcv5wziGRedtKADdzB7FMAgjomu8/rA9maiuH+GHsVH0JNU2LvPmYbsfOXy
SHbSIvsaDmW481PAUAtr50qfkYQAjMHBzxtl/lT1eCi2nV9jK1iP9h4HiO4pq+pomxqFttDURQKA
4gUtOdRNiMOhTpyf/TpIaEKO3jxklV5+SZMcz4MuGDkZ0iIstXUnQvHt9q12EclAReFdwSADbicf
ML9uRO40famXB1MLrS9FnBX3wMGVJ73Ipr+KEiCdDyh3aV3LN9bZurZN6fEnUbIS4z5HpcVdrude
M5oPOPKQ2kUE3v4BpahDC9eG4YcnfB3srMiqqzXB7firj9GX2YxTo0TS20RduHMvxt1GmMwBcw/s
j0fBnBg/pU1NVOVYDzVVmvuJB8uuSU1lo+mtstaHbgl1L7ftrPsk+0l8k2MitzfP7k2dDUihCs2H
qrOsLfdB/ztO9UrbTbg6FlQY6vhLEKI69ZRnCQJOH5xysI2MOptERpPwj85XmTnW4aDhqvPgW2zi
FiE1xAaq/qGyLMTXkdjNPpteoai7281eGWRXakCim8MjHwGQ82atcjDcrnX1B5wxvHWmuVF1TAkU
f6dhkKvH2EbP8HaLFyGjlLcAmAevQZYk53DOMcRQV/F87cGJRv3oCivfaZOm71EZMX5jY+lh4IPt
D8LOpr43Se2JBRj2lXmGe0XRGeYm5/ec+xP0Nbgp3dAeKqgH37KhNV6UCp4D7nzKXZIN6n1qB+WT
UCWb+XbfL04tAGTML9qj0GTIsc32td42GX/oaQ/J2Iz1CovU6VWvPITAAxRdF+qPl0c1rQFnQvGA
9gCazsJHCpJ9ATdde2CzSmleBVEHuOj6KiTG3eSca3cQwfK/Jbr4L9hr6v39oA/xh4f7/CtmfTY7
kPRIeGgPZeUHJ6uwOTKFMxl41PjD9B1ZYnMtsiCoYKTlQbFwX10bceQeQL0jXQd6eDYGY4b0fj4w
4kPrU0FC3h/LGR3kIGUMJ1qY3suVhTQmUEHg/fIRPEdhB5mdqXZp6w+h2ifGQ6u6OJgUWXCP3aEd
YTBhNr99JZmip9Qv2nxhvi+3Mjk6Sweiw2RTkpUb7583ihGHY4EPqf2gTD6uUAFS6eNmbKPx2RFO
tKFwYS3IAVxtUeJWYBZIcsXs8HCtvvUKcqUPRp6JbYoBer1S1Vz7IrzK3nbK/3F2XjtyI1m3fiIC
9OaWacrLlsSUbgjNdDe9t8Gn/7+owTmoZCaSqAYGjWmpgZ0RjNixzdpr6frHvyb5PSUmXmRJQy7f
zXdLNAdIFeCXdZ4ajflPY5mM4lCAXlYRTOqbDWNXviYD5cwyEOJRtFmznduKaqF27+hPGVONn2cj
s7/DQr886uPS+JlaTtARWlmyr+rQ2Uj9Lk6tbC6B6yWuQaPwooAzjRDdt8UCV1kVmd1RzWaVyDhb
6oo5TRgMN87txXek0s2JxSFArgtSY1V8VdGgIrRRG1aa1VJGKXmAGCh7SoCKP+SwH310Z8E14gZp
8jIxTjN/Zc9uU/jukCF7sqxUOdYNN7P2kn4X08s8aFWmBZkSJz+0fDS+ftABY5lIwmBSQmo2m6sD
5I2KNVq6aJ/6tNe/qvZifM6AKe5SZC5q/7atiyAOW6CLLDwvSCMw2ueHNS7w7F5itk+DiW6SFfXZ
Y8trjqLOCGhBIxf09bTZquJe+Zbg7Dk/FIzBGRkrq1HCCE4ZzfpTV/RWtOumRHltG8v7PiKvcIDY
adg4PJfPDGga+F7oleAKmIFfudglTlxbAbDzpIRm/g1NiLD9r62mjsaRtUvKfL6dmOnP0JJsPwW4
owcIgsLYoy6VVJuMh5dXxyAFgp6ELIXW+/rXoDnF1Ypd8dTqlXNUC6mEGon/ErZt+dvLghwDzTRk
qCXjdyUY/fwDV30xxK2jLU8RNYTiQV9skvNRDZs7fSqp7MJ87k772YAaooGypn1VF8IZRGQqUwig
R2md/rh95C5cFr8IdhCmVCX3JTON57+oNnNw2Eh2PdVzH8ExZGtdvgsTUqQnFMKgEISn2012UVwm
/V1J5u2+3v4Bl2ceR4nXom0JauYCsy0KV0Q0y+YnE4UOwPJAYnZ0MXL7fmkS3TwmqExPvxkNMzaL
CausnEePATka7GRqb90743ztOKzeIl+IPg9Q0i5PucMncJ6yoQOo7yuoNUIPU0xVlP2ZhzIbDlG0
VCkUfnnmfddS6M+9fW1ZPYIWLM3RNjz6+rDwSSQ/haSnBJcBL+bqdZ6lCVhkp89RLzyze55LhcQR
nFffOfdupcCyqBpFbFKanyNbOywhBd7cXxqnqR6UPu7BzeEzlq3ruzoy7BZHhgAJj0HQcIHEDJfS
g/PLQ6STQp7wJ0rY3X0MnKPdtzYMhKOwxIuloel6rEehFx9MOqV9iptvWTzh+AX1Wkc3VWNf9OfG
Neq7gs9g8xiAM/7vWDrRnV6Pc370RJ5lhZ9rU1k/QN2lCgicw3kH8U2Yb/gzeUfepYFvP4jsBHoA
nkOda31+jso8U8JYSY3nHDG6+55BF+HH6IxtPQ/yg5/bYTSJTgmCAHiRi0c37z1hdzlYHCdXUDZE
EW/OfKgfHGeXl2hYH8airOxdmSx94YNuAYfVzB04yds3duUvWS4/Q/YuqDhcEUMfaGQ3RqW4z5mF
3JVfKPxov20gQ2AwmMnKDXOXxw1z9C6AX9JiZEz0fHe93GISdbbd58HU56ObCa16MJUQ0dgqznZN
nsx7R9HsvdpBvrTxZa/ZZuyW/ibFHNjY5NP5LnpMhqao5zF3nxUyfeiIKF3Rhwon/QHIc6Tcp+R9
nh8novzOVCccTrd3euUb5U6DK4BxnTYCQd26bcwsWDoKEtJnpYNyzmTGZI/Hso6LgmpBK4Ry38XJ
VjhwZc0M0UCBTp+Tp2HNlKDh8K1M7b1n0vG02edGihonjSSxt80kfYq6CTEk8N9fjXbS9I3LfW3F
ZLso1YCkpDJ5EYuMcGtRbHrmmtYHZ/Tye5GGxoutakFXxuOBCrp7vL3LbxNIZ/eKsUqdzidBhKTr
XM+mogoUzcsixIuaRUa6F6nZuf8BSqi9VpYJMXdkjZ4k4RtH+7VUMxGd5ramQ0kfJvlSuLn1Hb3W
PP8Gcs2cd7kVCcvxxeyUUdDbQ9jW/qIu2rDz1FrcIZiybE0urm+k7EzjEST5zdt4n3RQ745pO7pK
5faa8YywXnUQXqqlO8NrvZdBTYSycR/Xn4hCDK0W0hsGoNisdVNR1YtFLymJPUWoPx60LkWeXaum
RzsdF+SUU+3bMFpbZZAL18fCiJiAepio6QBrOV/hHC95bSpg2wYn1SJfr7XOeaV3qw3qzkkhxnnt
C9BlNKXCmWZXPsXQ2u06OYW1gSleXw8WLceYZV+VE8MFPf8llTejjEid/0UgQ4hqt6csy76utGm0
j4oipru6cabuXpRonP2GbdhD0O72eX1rjL8/r3LwDAJsojYyBTkAcv4TIDgpkYVu1GcPbtFoz0eu
IyhXATv76dA4yj6MluwpFaoaPVC31X60E+N+dHuNjpm1qUIdzthBwz+ln9oQF9DQ/6qcZQf9mheG
8PQn83Bfho1efkbYzZ53GLS71zqKY/uQawYavNSPYuNrEU6LdTfP43yyam2YH5xwUNVd2rXDeBdZ
RTUeIjM24l2vq9HnjhA/PoKc7vmD3IMbwzUWkOZwrY262tCgK9w9IoJl75M/KCYqtLAl8nO6+bUm
4+xrn4Zilu0V8PgId44AjruDOU259hUQ9fzQRl40f9aMTof2lJFlcz+h5ej8SqdleVVjkGq+FhdM
6Nz+HhcXgpk8/PRbCkU11lk9EqiFOjFUrfEz5NiqdrT0sfkcNYbyqUNGcW8VRVPdE0xuVUVXaRu3
D18lj6DJGBmT/PKgvrv0xhJNRWfV3rNrNMuuUrLuoSslrL4Us/01QzDxgx0ULBLwUbmQDljSn6yO
funBLAKzlfc8lJa7D+GX/jr01rQn4kSc+PamXkS/GIPDG5kcFgeB5NrNZDPtsa6t4xdwbot2n1kJ
6DVA26rhL7Q2BTU5tXL3TSp6qY7poLLt9ELN9okVx0/yFucbN/9yw/lFIJ1oI8s9WI8AdaFL+5vh
sZfSba3/CKTtf5Ci02rvpMKX1jtb7YULty63ALfHrDZNQ0Y/z78w0d6cMEgYvVSW0T/pmD3S0kwe
7Wm2Nt7dC1NQtDFMxjyiJNslWzk3NcRjSJ5l688tGMZPg57Mn5SmTVBQZeTl9pddu3LYyyjF0Tcg
DaYZt46WR9FGA4Am+yn3kkY59F3jHcY+tGxf2FxvX6l77wHqXViUzXj+5ZXC+XL7F8h9O/OfhFSS
UZiKK1fHXs9HzFM71E2bDy9q7NjVPodoP3+OGlGIP7cNvbE5ri3B2ObBuydrgtbqCzYRk38ZMvWk
Q6Dbd91iOM/zhMLHvi5C44uoIK/xG6HVMUkc9B+7aNIL5ci7Sw3cZzzbVl61AcT3C2JKGrlFPkzo
OJoVAuFuatGjR0zW9n725OtoagFo+RlGnjE6G4HoxdFnx2BwhdGNoh/I5tU6tLYdKM0yuUl1pH8c
Okf7DM+R9hhCgPrP0CpbGJ0r9njc5PAKnoYm6uo4amOntRqKKS/DuFS73AyLP7xUuvAzo/hS1JW9
4cIvjj+VaMYeJCSJuXEC3/Pj3ympNRKO9i/uAglml9ghb42dLX9IRYfX24fi4rmQtnguQPRxt+mc
ntsCB+Ol0I31L2rT6i9aOitHz03DJy1q9GM3WPM/ejyLjQ94YZR2NGMIQH1w29hcJVGTE7kTCsyw
TDqLnPqCL9DWp+xOG2rwdUB8nN2YVdnv20u9uGjSKlEb7CiUlmhOny81FJWO3nevvtTaAqJQsRLx
C5Rh/HDbzMXXAzlFTMRpkSJGOOhzMzU9MhNtDO3FaV0UbPXSLJ6IX+2v+uRoh9u2Lk4mtuSB5Daz
Kmp457YYvZvVBGHilzkxy0fugH5ED2Z5tBKYmtAEKuuftw1eW5ysGSIVAoqMxOzcYK0m1MHSEV1s
KLhUn9MLs/wC0OoB+pVp65y84YPPPBYpPS8BTzwbBCJyddMZsmUIUFjZpyWMTHeftpSH97OXDrR7
NeZ9l6YxPNiirfZnVdvZCQAQrMYRhBWWX3kIhcAa7CFQEs39NwOkUr0rbEaqVMbPJ586m6P8RojA
6RiFQQLqv91ccBRF6+TjbwK3sCiP+VCjzzzmQ/Fzyib3WzsbxIhqIcD7I8Wd1AGgWAVVidv7/MY1
db5y3ZIYfjk3wm6vA/sQtg3wDJH2Yme22nnkEK27oFFFuiYOkRG7yZOFFNFnam0R2phRZH5JjRoJ
+tQk9qdD2hXDI4PYtf6QJbNLqSm1nNkviqxjDB1uMA8xDF3PflYTfHHloaWLPj0XOVwV3U5ANdwy
TZ3o1fCt6ti+X0TCWrIPu35WNrzdyhm8jfIQvhBRcGnwePr5kRrhDoOhtK0DO9eUk6iK8RO0qai/
A0Q6xGGX3ddWWGzs77ro/z+r+AAqmkx90fA8tzrrGUyAsVUFtGzyh5kA+X5EufpJ8gQ8q0a5/Mwo
hKJDplqPc5QXu0QgqH37I19ZuXxUGFcBdUTmtPK9/VyolcoIZNCCqPOhpYQfcXLzX8ZQz58MQ/R7
nqNwo+cpA/F3B0sunGSZ/1G2o769BkxoZk5S2xhdMFZ2e5joYTMCVYmHONZ/xGJYHiwEMv2yEOOG
05eu4dwwBhmHZBaKYRnWfb7jHprYg9ZVU8DmTg99Z0QPeC/lMNfqn6J2uw03fLlOWZ2TXRSdRoq3
7qOAfccrlfMYeBPwVsdm0qUR7ryvnNjYR0aefu0QPP46ecNWmW6dLLDFxCYY5/pSIaAseb5SBgG0
fE56EdShNz4OKIhTEzQ9mnS59kMN1exY51nB5E1DmJkqrth3DEndz4q+lbes3PX/fglBElQQVGOo
+p//knhemqKa+jkIZ6H/3RNw3FtGmwZd01gbn3cdXb7ZkqwEJJ3QjBJKnNvKxkSxc6sTgTfOHjl5
sizMOo6wIu6yxXFjP69BOdI0KxPPT6x6+c8waohK9CMNjoe48uIfRFlesRvCtPls1PAu7pN6NpTH
rJiK35YFp6Kf6lpp+nzSPtpNQ2j9uH0jr+0XrD106GVhG1D8+RpcVzQUBKw5YE/p7IkazAmyrKK+
gxWr3YhHLi+EI0nwSTxk44fC7rmxeGyqpWdMM3CcJITspQ2zw1IsaFiOTo9UTqO709YAh7xk55eQ
NIcHhRDlDYWwuoRWNOZgQgctKFAT3OmGMu5JFSPhq0J1n+I21u7KBs7MPtOXiLpINm9kO1cWDdCC
CrbcYcjqVi96Dm2dDbutHkwkF4dUt6vnohCqP9Wq/U+SVOO321/00sfS3iRPgPWFD3oxgaSHbbPE
cIcESu+GB9vJil2H0YOttd5Riepo78bQvd82enWRb+gAgH82DYPzL0uqAFEyEIigZjj1Liy1/KEY
iv6TtfT1oeQ4bdy9y2MLAEK2LDm5iAlcPCS9p+QLA7tBRJ/pxNRR3/lGNGhfxTxa2scyZu45B1a2
SOWxlfjG1eKWxWjLrDMCp2y1mKkMj1LYBNVA6+P3qZNXPWlkZE5pc0DawPlSJIrzYY0Yj2oE0RGU
iuAEuEXnP4JeZQ1rkGEH4D60xDdhcb8TwDF3VlSpwh+6AgoHa5PC4eJRwazLTBXleUkIsk4hCgWK
U4sZkaBcmDOwyYvpgCKSuE9TxQocyK+enE4Xdy66i/cfPFOetEppHZQj4fA6Z+JGK0psLFYAG3X6
G3G79NETofPVrPXyMCXIEf0Le6B34Oejwk694HyHXTG7gkfcCszULHHbDu0f8B5p8skdq/iuRU51
Y4UXV5UVEpQQkFM/BNm4Coeg02H8g7sazIoy/SjrinlUtAKOitbS+InL8UcLDG1rlPyKVVgO5Bwk
qiRUX+Rdfle4zIplyoEBK4FInB9eHIW7StOGfSETfCk29Heh9t0WVPniwuKCydvoWqM6gT+Wf//O
KGX6HNlCXQmYhyj+1L3NO2g09Y9xdJwft7/j5ZGVpqiRypIdjnDli9xMNcmaJiUI7UR9qqe4vjPm
2Dy1BgpSk2mS3PQjSRxUf1u4/qumaQ2DdJOsPesh/WqsB21O4uhkwD0ovuVJZ37zrAIt2ZwhnAZC
GcU6al7ByEs5Mfmz4aguvLCsgr/hRnFW8rU532TRpHKuto1PZlpX/7ilGB7n2Wm+MvSqWgRf7pau
yVWD4FUZIpQl8DXDpDl7yuTVenya46iI/VGH/YNpnV+QWZa+oubWxoW5cooklSWWKCAzzbGKVvK+
NYolMrxA1EnUETcRTOyUAfU3vzBxQRv7ec0c8iTwR76BCteFytFGtlEYTkjr08gOVkP/0lf1UL3X
2ylvPvqEIpZIrY36HrfzEsWQ1y4aneFCcxP+Ye1+mEfz2PeQiO4suE+svd3VzcPtm3JlfZgkMSIU
kzhY/fy81JldE8Am0am2BmbmjXhUvrd5Nc8gkJq/btu6clRgoWRcAc06alHr8Y+YhrfhQIdwajOv
3tNEzD6DNMvuetGnRzDWf/8Lc+wjZVOThHPdK1EY7rcEbvvUDEsKM2Tam4962vbHSLMWhTk4ZmD+
jUUpJws0gzrR6vJBnDi0WprHp1yvsn7XRkUyPnZp6ej7dinTDK2XDG2d20avfUHqtDLdYXd5Lc+/
4BibypLRcgyUNFfUlwZ1zXKH3pfoj0z+WltP8pWnA+f2hjqC4eACmwDks4sLr4hPiOfSRaQ/opTH
1huUuyWdm/oFxqWXDEWSjbmSy1Xq3AqeZe7+m5jZ+Sq1ok3Inovk5LY6WgNgXK1d1c681JrYuoZX
beG7wfFS9rsofeuVlqE51CSnqIz1B0DKxhE4+vACeUW1ceOvm2KeQcUYxAQrb9b2rimMumVZsGlX
+7lS9QOyCvZXTw27j/sy9hBX/f+Myafr3QOsTrWrNKobn+p0mhq/ckbR+5Fup8q9m5ZbBf3Lg4I1
uodSG4HgZj3P3ira4CkGS6u90RS7IXIh/ClQ8kay3K0+LZCHPJW4i9ePXoc3GCVeRgJ2LubqtCaK
Zcs2OVGxTe61fPBOIBqZBIqVaksh/crXo+BBpsXkPNWd9eNQ2wzwTbGenAaW9cOrDaAnoSNpGKrc
/Gi6w5tALRjniWeRtfzzj9foYi7aaYlPojDMZ4SklJe8n/TdJLqtTO7askD/OKQZUmZnzYoNg00O
c5ASn5Z4LrhrXWcijj1MXbTjYXDiDQd2+SxIxi3mLyCchZpufVBSzuWg21l6auFf+GJP1Y8pthVm
PQbtNZmG4dvtA3IZoJ2bW8X4wq5iCy6D+FROCwgiEIUFj880eb/dzm4+exEzRK/dVDPLlfGDDret
byx2ndEoCap6XhelJ3tMRuoB+uiHRE9flKldUDcwi41jc80ebpMXnptP8Vb+/bs7X4YhQ5C8fyev
daenzEuV75HrjKgNCutPS+l/q/p21SBjOwzkyYbJegCw6vWq5PlITqPwwu/qrJcvlR3Vu95d8gfA
1sPHJpXg9GIYnLk0+k4wkIAiP1+gZw5GMwLJO5kUlA2/Yw5dfRlE3EyHctDL5d4bGtV5mpJ5SXf0
57Yok6+tF64dSdAMmBxg6Ln9UXH6KKRPf3Jrc6J5WRM/CacJilKt/mI3tjoH1y4nDFMSk6xhdj3w
mOdKYsRdmJzyuh2/5dNArcMAFfhgR0u5RTR71Rj6UOwxVWxGvs8XR590ZPhKjU+VEnbD57Yfmwe9
qkX9aQaUuFGkvywhA2lmAooxOx4NSmKrs4rGgTYBbU1PBX2pkJ4zfHy7eU4swEje0vvwn+S/XcA8
Oz2eOv60mBJ/0LXseSYR2wiMrzxfciyL8TNw1peMUmVZ5uOY11wcrbKtz0bkzTTZ4tA7TiEnG8aQ
IU7uKa0Bg7rtIi7FUdgHOSUNtE2XjKfyq7y7s2FfJEY+9NkpLfUw3TdhL36Ydtju7C7zTN/E7/NP
TVBe7pKqDsqpKYkdesv7JJZhfOn1eguoLz/0WQmVnwR6lotLBCEbDOc/yagLh4mpMD2VhVWI3ZhS
BvNNLvbd7bVfuU2Igjq0eMi9KRWs7EQzDAkWSMOTbtYzCboKcfyydDl8KIIp6qHpnK+3LV55DvCK
JB50hUzo21Yxu57xvMMXX5zyqAifhKBViiDrAvFDqC9/JY2nfOtCrWOQy3U2xAuvLFaCCHHO3GXZ
pD/f1MyOy2xe4OI0xvLUdGovdpqdNEj7KSUUWvamb77yFaEOpAwt+a/o8a269KM60iAF0HvS02KY
DlXDIKkPCYfdbxzhKyuDgoySACSoJHzrJH3OtQh0Yl2c6sxUIz8Djbg320TCHK0GNVG725r3v+Y8
GMCmxASGBCzgevBvSA2rheSrOLVJqB9bh36w6Bb9b6qL0WNvlsk9xbd+RyfZtHayLwf8ckmPqaaI
H7dP1BXP4VLjJ34iqwYwsLq+Y6NHi+DbnuJW9xRKpWm6S+DlAznQOadEddBMNDL1cNvqesuBwzJy
iOck11WZZl3dHLjGB4dqqQiaUasfpspsH9NkwHfW0/i3k3nRRxnXpUGYJOix4aMIhFYGl3bkLWKl
9NUM92lOo/6hmpZ29um3DM/a7CUfjOylQTJ52T+ReeCawQNgWlSg96MHBmTb5X0MCcPf0Agp3b7L
lq3OnvxI7x2eNEZfj+iPAjRYV7nd73xwTmWwReBODcIly9M9hdSi+6Z4ThTvjabMlw0vdO3rSVUm
mebRMV6H3GFZEVK52hLEeedqR4QSi/wZggzjpzN47j7KjLnf3z4w8vusV8hbS9EHCi2e9tX3a8ZY
8+YS5RMG+hY/tmlrtKpVPk0jKeKuWkjh4eErflG2We6GxIPf+vYPWN8TucWQGFB+loET8cX5FjdW
XddjnWoB0x9W4euDbnwrLJpxSuSZ/xmVIf0yml7+/bbVtQ/8n1XyUsZJZDNldTujZbDGpRdaoDaN
Vvp1Sa7lo5xibmzvlS9qwhkgs1DimYuJJFEwwZDUiRoszmR2d1bfteN+gD49uUtSXX0d9cn+qMIE
a5PNC8mBSdkCXozzHVX6ArVor9KDQkdo4YgMIm14H5GfJH0cQip8PmW5Svl1e0cvYCWYZT9BHKCm
zZ4aq7qCsUBebgyTEaTdUn2JVbPYqxA8ldDKNhP/NwYhbjK1NwozPrTzxJyf3tob0eOVC0tz/K3c
L0d11qcpNTptyJrBpC7s5O2uc+3wQY1paPlWbm/NXq+DBrli4NcujUBwtKj4nG80+kVzg1CtEWSh
WLxHVVOafc34bu9lLdx9lkftpjOc6rnxnK0i45UDjIPgxgDvAJ29Jg5K6sKraVSbwSiModiDwE/N
g9dHW0xmVw4wbzdjhm9s8agQnK+xzPWG7MUwAQtZrYfCQRrfoUkbmqdJLOkv+mONd3/7JF3dVjna
RusaT7/G07eZQi88CVnaNEXirotqUJg9YzWmHxqG8twvXq7tx9kMT/m0bEFYrjhEOK0kJplKHO2F
lT9iAKmk6zDzvkAK+qcGttXezWWhZ0d4/afHWZlK8dCN3vTN6iOSgdSCeOfjrziMoWQcVB1xieuE
i9GZegQZqgVMU6TZk1AYs/Fhg6u9zwXj/tpzqbtwJd7e9qsLp1YHNwO8asxxnX/pJGJeBmpSPajb
WM8+KeFc7DsVGduDkY+Ts4uSZJEBcFlZe4v/WM6JxNrp9o+4dtxofPz/H6Gf/whFh85s0Wo9aFSt
/wyiqvhVUB452KXVoYtQGBuLvvL64CWIXyRpAyHj6h1oHHjwImS3Al0BicGrnI/wzgn9Ne1pEh5E
Hom/itmzw4134ZpdnhOiY2r2oPxXQX8v8t7VxswI4qrt/sSQI4cvcaEqyjEBh1kcQ5G6v3U5w/Xx
/eWRJ5c3QP4RIa72d+qAqtemEVBi7g6MynrHEHRj7uv2khwWa96SH7q2UIdTLDP6N0GCc4NQptOh
azszcCute868aXypnCplaqXJXASSyzIGbE/Zakv37aphWBwAGEo21XXolqFAXDptZQTKVGnHBOVJ
f5qy9sVTJ6aC6ySs0BEVepz/iy8LSAEiKGoXkI+srlFhzqNmRq0R2JXRfZrFMH8bi5F+j940MIHQ
lJ0hjoWbd2uc49rTBwxGZpB4LwCl5zutNXGVTIkKOMUA0rlH3c7t79TZ7CZgym09/Zt1SuYIsH5k
OOrq5lh9Hk2gfczAHuI8yGpl+cLkphv6pb7U3NU2Ng5VTBvq7vYJvrpMHDMlYjrbFyQRi57FFThN
Xgc3ZupVEwv9pyTxSugacso4u9vmrh0jWBEIo3jJwW9Kr/k+AyhNMVttYQZqYn5SFBdta+DCR7a4
O+bGsnyuDEX8um3z2hLJYik8QVlHWL6yqUVKGw4jkZSnzu0PQ2kW9Qg+LT9SiOu2pvivGwOe5JEx
yimB8wXCCYjq7uhwbBrF+RvVKD3fLdMIUtQUaj8fby9N/vRVuiHzG6BhlB7A/61uRxQiEq7ZnR0w
uBo+6fVQFftqrl6atj0pdZrfaXhF9xHqX90vwrDeMH/la+KJQNbzwlEGXzMdgx9CwMip7KAT82zf
KWNoR/AgmlPQlvPS3sP0weCaWSRiS579ysI5s6gdA8SDcGndJArTybGZX8eyZU6S+tfYh6me9H5f
h/8QZNipH0U6Fa5prtCkmKvEVD9+YyUfLVVMAJBkI6tjlcJ1X5mF6gQV8593Y6GhUqjM9DZiz1qg
i8VVHGmjbpEyXHnS6VRJ4kkiC3o7K7OaS6MPdk8naCZDTQ6NZWSjrzXeP0oaDbpf25Ox8ZWv7bVE
b0nHjy7BeoZOGIvKZ06cYFCmaBh2+ZzG/6mHtIj36jiEytEoRafceeZSobTcOvpry59skURcWzeV
bAkUlMDE9UMw67pQBXRJQdoWrb/0k+0rzRy3vpWG39BDjrfGka8d7vcGV7ETMjm9kovQDtRBqdJD
D2bkWzJ76ngfgjbZu1Calr6WRkpzuH2pr7gQEngahaAMQdd6q4Jiq3fznJcNX7iM6xqp7A7eugGo
w86M+mFj+FNGKCsPAniWljJ4TzkgsvJXhj7DV22GVhBlrRn6yEsnpl+647xRl7i2KBIsgGMQYgIf
WXkqyI+hfWGSO0Dps1kgXoD78Gs816gAJbMh2uDjeyixGzBqSQL/9Wkx1ZyZm8WwgkrARPuYxK7T
7cLapvGZNqW7wTd3JcWSpRaGIXjWAFCtNtExo1TF1VuBXTIrxPMJqkmfevV7WRTOD8sb1M+FaMtv
8ArOG17oqmnQ9oxtUfC5II2xy5z6wGSbwcybC5LdULsHMzPL9EEHcNQ+6lBsMVIei+QvhX//IEPD
m1QiMHdIWvkH+tLyEr17z9GYGLus753AiKGljscx/a2OjbkTjdNu4L0v7yNgKsQ3OD48N4SE56Z0
RDgmM9H0IFSjdtopVVf/BRuNLY55bljDwVUTZqXVpqQbe/swXboendoPO8wgHo/t+vO6yjz0E4lE
UJZ2tIcULir2kIuZ+ncpD3G/WH08/nPb5OV1wSR8RNxKyViyLl1qRtFEkzWC0W2K4TlSzKTYNeSw
O1VJ4q3u8qUPAIGN+jqUr6BKLgIk1VsYi88TO9DHKvmv5gitO0a512wRLF3bR2guYD+ReDUC3fMv
OOu9ZkfQuAeWu7TlMcucZNmnwlGsO9uonH1mh/MWCcqVUwPchWIoEE7JCS3vz7sD6g6O3VlZ6wV0
XI3m2DUVTam0SW2J1OnCp9od3b+Z+222SpWXryZZMOUW0mEpH7NmuWITBT1dMKNhVVneDi7z6JjQ
3UyObhcZf4rOXfZi0pZkp6jxYO5hX822ahBXNvz9b1i3phq9gxA7ipJTaanZ56jrk/SQ1Uio7t0B
DnOTYD/8sCuUyT/Ydll4R3ti9Y3dye2HEfaxE0/OEj8hAzQauybxMsO30SWHiy+tWz8VRf8zTPth
w+1fekNpHaoNEzoHChByQ9597USQOVdUOE56aGmvgkJAuCOcsF/b3gRzM5fpF0LUChr+wthwxFdu
LLeVCIniP6mUvXJPRtPZeW7aSjBTjXkyFeati8xRvvfgge5uO4drn1WKYhEhMO9/QRqTM3i5lHMW
nWBnaX14T6IvXhqK/bDk3/XZs15vm7tyhWzZUJC0HMzQrmWlwcGo6ExlSpCXMUqtMP7M4lCw+cnB
RAN9jvxWgEWLnNne6OVecUxyah2zkCmSG69CsG6IYGm0w/hEnV3Yx2ycIueudxLrX2woxV8oKsmC
Ka/I3/Hu2IxGnVZNbCUnDcXbOx6ZGVZKRrVydxm7u8RSKLHf3tNrn5AnhV4Y3VVJeHNusS3GxEtn
Izn1DC1OxwSAQHnnidaK75kicNqHAnbgr7dtXvuO9IYI4OnnkrasLkeRhTDSmyCF9R66hmlR512h
IHhhVb331R6s9tCZxZa+8LVrQe2X6hi7S19+ZVRZGC/RGzc6xUzBzn6KN3zQE6P42rWMLN5e4FVb
SLqT7AOwo85+vqkp9TkFVBGo+XxqvqiZWu9CuGS8fTVMarlxZq6dTcIuvh4zH6DmV/Wh0oEv0YFS
6JTpffFH1bIquuvzpCn3H18UKBFidHaP6YPVA9bFS9sZWeEFeeKMRxTAnHBn9H1kPFhi6ZzXj1vj
aNAqQMyWsHl1Lg0L2gRNUT3KQZMKWWcn1XjNXi2TQ5ca8V+3rV3bQ5JZGuwsDUCI/Pt3924OayfO
iTQCi/b+J3iZgAABimqzw207154FHuI3wBVuc027Ice33GzIw4Cuh1Xce5GTvNAocV8WDRgrFGhu
OYKEgmrwT0SG126YvxYKUB0hbaVqC837alNVdXQZjGmUIFs8t/AVA+k6Buyrp6obGUyfvebIFid3
yJ1k3aEou/LH7fVfu/mSbI9zKnlHLmoGUZzVYYoHj4c6fAmZa3vJyFmeS2vJaT7YdIXawti4jVc6
mIhBAJOEVIJRD6iFzr+uWWoor4aJF2iRaLOXqmpDv0PI07hDyMVEP7AMi8j1oVfT9Sf6ZcWn0EIk
+lRCA/H37Q3Q5G08T3MpkYEqJn8gHaQMeP5bIsquY+1VYVDkyKf4Ldt9z9B8HULIoPWP6uhFd5GW
9UisCutOARNc7EhLtUNI10zscqfJ9o1Vbs3dXHsGEGvitqHyBjZr5USiTrcWeoAhI1VVYe7nLm+m
hzpTE0a8RTTcKwjCPtzeiqsmueJIR3MSaAme7wT8vEOkV6YTzP0CsZpiNP0LP29yD4Y5G4RmcWH9
vG3ybQZltfvAdt6gd8BXyaXObdaQZJTFNNionteuFsSqh3AxJ0PRjhSZ285nxkI3/CpVinYXx2ME
E6ih/sqWOfwaeioMvVkVlw9eE87lyVAGBF1u/8IrDoKfJQfbyOGJAVavVOJUXmhYUUgfp04b3xPF
4O0EeXTQj7qSTn6tW8XBMnLX+mLVnbGVxV/5KJJ8ixIMJAMEhKtzMC8iczv0zE9i7qwXyu/D3m7d
cmempA6abYktOORqwQx/Uu2XsSoHAK7btUeANKcDwQCTosji5ruZ2o3qZ4qq3TceiNdj3pBj34eO
JEpmRsRejrf3W3q8dwdCmqfdDsUutI6QzawB1GhTuRExXfgCEVSFFJ0+hNNulMoeNIwRXLlt7XKx
uDzZcZdIRNkLPT9+jeZILZ5Kf6mrpNyJIY8PjhkXR09Jk3vLzaoHD6+wZ2qq3ciG1j6Qhb4VRwh9
DEzD5nNu2h5EFw3xor/YfZQ+tXOTUJeJ7V2feobzf6SdV2/bSLj3PxEB9nJLNduxLTvJJkpuiLRl
57C3T//+xucFTkQJIrwHC2QvEmA0nPaUf/FBcuTbsmz1p7ZSjTt7clsf94lmrUqz2F78ClmX4j/A
M/CZlrdfEamJ2SW9+RhgsHFsOiQrgph4L0jFtNExDVtjdi8eHHiiVGkl1lQCoXQ4COfT7j2SazG1
vLJ5Ov+p6uTbIF1705F8LM9ac5PMiXt3e5Uv9pQ8QOBciZUA6qH8fj5m3LpKCIY7eRqEEn8Iu9H+
6XX299jz8pWa6cXnlAAOOTHIU3zaZUNpMgJTrQc1fZpTkWC8rAVltTWKYbIRugm775BC27UDe212
huSNEN3KR0z+/V+hUlf2TU27J33Kkra4n8NOwQJoAGOGfVv4+f1fUvLCYKbDbgAWeD5WH7lNEyV2
+jQGyE65oab9MMBp/DSKuF8Lza7NC7oPYr8UaVi7xdkUjJ6HppZyNkvUh2qLRo6rdvdASJOVbPLa
shGro1nH7SPRjufTMqOeNyDIMy6dUm77Tn2KhyQ5WAlmK7sk1No1P+fLY8Btw43DmFQPtaVtsGEk
RJoNixZTpv1ixYn7xQ3cJsArL2k5/WJG3gBo1Zra1eW1ww7lCAL4p/wN8EZ+ir92y6Rm1ERdhxX0
+uhHYaXmrs8aYMm46bX7cpqc77biafEmT8z5O72G8YuO4/Xu9j5axL3cAvwKMDe06KgIASQ7/xVd
Zln9NMd88E4dX1S+vBVVv9Nw7NX72hW1T+o0G1sMcMINQqlrgs8X6w1ojrK8rPphl37RR5kdWNRu
NkxHs81E/wGFVbPdAWZLKgvJWDULufF7K3BXYomll59MrulNokbHqABS3kDVf338to0rswalcXTS
uHJtv6iU9JNhVAgkbaq67EVPkBXh19JSJPyoSZ+2DyKwoGXYSm5rmylwk98YTYrW73sxeJYP7NIZ
HpzcyqZHJ4h106de0v28vVrLGJnf/ZYgwbQFyQJMalHBGpwSmei+6p5jHES3Ypo6bBOiXvjEXoa7
EQ2+iU6jBB8iT1M+xanwDomnl+1mwDBF3aimiD63QRuu7KJl9AhnW6N2SxuHAA1UoLvYzJTXvUAo
ff/cx1OHb2eRZdEmaxX7GJZx2+56s63/QcgsaibfHbH9bEvbbAimazfZgPIqx9fUgqO5UWPdS47a
mCjayo15sdNl1RFOC1ArMOqQac93eiw6U6htkj6r01i6m8jQEbvsrOQ5bzCS3opkaMy9F3Qu9u1u
UDcHG8GwNcTKxW1jE+NgIYn0BZh90urzH+FaYkCooG6f7RxITgeF8qeVVGqzc72CYqhI+21hOvPX
29vmcuoUzlACpdEGBuHCzaG1urruFbt9BnnV7ccq6O/tKRltv0XE34n1jbDyZKtMpfta2k6/cqdf
GZ0WCdQZMLIEN0sCpwjsYexUr3sOPRXZ2nZQu73lWIN+oKSmhj9gqrcvJIYlrbE+G6VyFrq6K4W1
i4vmDToKOlYiEpyLHpwIKcLzArTPumIHe1eJyCA0d/rtNlqwqXSl/nb7k18ZT7pbgT5AEQi42+JA
1A6FXqpfybEhlQ/9carNeOMVafmi5Zn4YyMLlB5uD3l5OfBC0/niDBJBMstF/DG5iUBNviuOIWGu
608imELFJ6hUDDTeugA7bduIao5dmZvqLh8Vu9sT+tal8DtwXV8sHVrmo5F2RoypqllF6rhyUcif
cJZU0C6nygEOEAQxuH65V/66dycxRJ5eDfFRb6Y8fx6bKQQ+VXfBlxTRsjVY+OXOQ7qIr8zDwv6j
3Hg+GsMn1jhU5dFzigmnaWWI+JM+OiyuT1XrfkPg2PCRfrAfpipW1wQK3jzoF7OltUTmxrGD0bZs
StZJXiewTyMQU3FyTPvRMDaQzkX8MtpBBfxxNKfuSwSgo9g6XZqUz1Gfmplfcbl/a+p0CpCys9wv
XGh1uOnmwAuxSCMd22dqTgbSTJMFLNgtaZWVY4KtruUIfTy4qS5oN1gFUegMqsBvVGGYzwX7/AmF
zeQ192Cp+10cF6/QU3XvUFlDV2+dMZ7HbVMhY7ALhJHlIRiABtdMaNE0zptA+ZSIWE9eo9Bpfwb4
X8yfbSMBpRyGHjtnRl+Ce6RK9c+Z4gRfMNPyjAd7Hqdk52ROkP0Bm9KUH1IK98Y/RaxC/PKMrDa2
VmSGwRbaUl895K2ZDXQeZeID1qEq9zDArfGhhPfpPBh5UzyPRlPGG2t05uZewQnYuO+TZKqPbCGQ
j2M/UzAchJcB8VHCxoEtqpaRsr993q7sLtJVVCxpqgMuvQiLVRwvoyKJj1bbDg9TLcbPOg5+jwF1
TE6f2VR/lLSyJoRMtThnm2VrleDLXwBlBpwNKRy/ALTe+f6met5xuoli0CntPtZKFn2Oorzd1o4K
jbTJsF6LFdV8NuMy2APNXYNXXY7PKQZTgcoBu8hbcrqz2pkRP9cDioLAHveJ8MCweYhmZRvdTSUl
yqtn2zwlblc9dQgyZVuPnmq68rK/VbzPzxkJF3csv0PSEpY91Myyp1l4enyMi3l2fHxJY/WTWxvN
4zD0jetrep4/8i47pwL71wdEOrIT9N7Q/Tjz+Ntfs6Qsk89aQEPnm5Uhpv4hyRrFWnOvuHwTXJI1
qfRM1EkDcnEdNRW6LIgzVEcNZ6WHSU9gtkY5T5OvUE9TEFRTxa/be3TJDiQwc2l50pKgpA2DbDlm
nONL5Hl9ceybWRt2ijoUn2O3Keqd6CWDN4ssjMX9VGvi5J858ox8oxfK8DRoSYXppWKEqfXt9m96
e/DPlkuGiXwDys6Sob+s9VhzgYjDkGsvtagz77kMoq59mUji9cdQTZph2zeRZ/tZYXrR62SNlvLk
pOWEpZQqeoknTqLsM4J7YtiobY/fiF4pbbrr66lIv2B6MZSHNp8G7/NYdlO4E4irP9fIQI0fUTzN
x30ZGKG6EuS86TcuJkXbAKU43jX+WD74RtWlbleYxgv26PO9OoXzL7cThfHJ0YPwYLSVl3yNq4pz
6UVD7D14KBBk92bbtV8NuxLZNsLI8NE2M9P8WmdR9egMlCsOGNJ1yqNWpH3+j2fF8fQxdyh3burC
yb9mgR73KyWaJQlb4r5gYHCgKA3xQi5JEZE9FImTZ91RbVC3gyxqCERjVSHCj/3QOLGfz4oX3eWx
NWDRnnWV3wLB+zSHZmjsUloY/OvRbsuVlO3iruG3IHuNASNIG+k8cX7XxVHSd0Xej8ciF452hzpe
+DzHlXgIoFZs0iLLv1WBEUO0dfrx8zy48UrocnF6+QGMDQCbsuzlJdMHidAHxxuPZoclo48Di/k7
t+vY2gwacAW1jdbw5pclArpuslgGIg+YBgJA53M2IrrNJoZIRxVi/E916B+mOUz20o/ET0jLPX90
U6TVNCcQLw2J7hOlkzUY72WuLH8FJW9ZKqQ55S2+/DjqldGSlBwhX6Gr21WV2W6VYtQfFGhJ4aZX
Cm28V3vkqAW6U8UHY3STePb7KjdGKSUC53BUZiN5suy2N7fK0MD11ryMmv1gNfDErElbM3u9vPj4
1dRR4cKSMXMBLoJhDdYHKJeJUmpTYhOa6f1P3o983olOn5+Ddv7l8CNT4LG1s1MaBeGvZCheFWEr
74QDc6JAH6NxRNQNJA4l1vNlNGMz7MpUfsDSdPZR4v420cf4rGIg/JxmTem9t5bOeG9q4hBe4G8u
azpzLMlcrTsduc5rFP2b+aVsXPPgxnr4Kepmy59Hj/PhdLV1un23X+S3EsQv2a2gkKmqve3ov+J7
SvY1ZezePs5N337pg7SJ0RcPNWcX0LN+MZrs3xiG5pfbo14eTTIt6ry0DhgdGtn5B8a8c/TKxnKO
Lnyp3gd+l+57x56/5W2TPHVV/O/t8S6yGMoHRPSSryfV+JdA2cbp62ZQIus4z4BB8kofP3dt3W2k
J/27r73zoRZTm+20VlyRWEe7yPHUc6MavxcVOMg2qqJhjwhgfEi9PNuNxpgc0QJYY3xeBldYz1Im
pG4PQI8AZlGyCAXq1QkdvuOIiGJ6b+Zl2dzVQT2nfudV9R0Kz0Bv7MTNfxXtICxiBnwC7rO2Mp97
Okc/jblPXiu8qLoNxqvxvkijaa17crnvDIngQzWdBBjHGrlD/tp3CtT/kSBUP5bKgJC6OnZb1a6H
z0iWoF+mK3N2COjkivd2GXCwkjJ7UjSKetyyh2J7xlgnROhHHI/VTeA65aaJTOdVUGm9o9AQ3t/e
eG8k7bMoA8kBFGlBlWHNLvuQ5/P0mng0S7grx4l7VTukhBWGH6SZrfmlCtjlIWpVJKVd1R7vtW4A
eNuGjafwIkMD2fQw+JVNEltBf8AmWjuSRY3DozF3CmZWk6n+KfXYnQ5OW7R3naZOAYgxUaV+5Y6O
yDeBriZboRuZtwMzNFiHrtXw39LjtNeoI5lu6ut5MUkeizOH20ZXrPTV6izzgKZAh/CUqgyfKAjW
xXfwq/oX05gVbgbJRfL7uBzuo7afgocawNkpR9vlNe6aLngcSJOFX2MUjnR1MbTWn9tf9fI4ozsA
5IryII0HADznH9VqGtGJWnOOLf2yaBvkVqDsCujmdD27LljjV71pJi8XkViGMghVaOmxdD4euCAF
woBqHbUOV9eNIUyiv5TWhF+rlnpwKqeZD9oUd7lP+t+LndFzXd8DgFPuotjR2++DAKuO2NoMvUH2
frcdwBzNjz3M6pAASTXKek1O3Hb7Q1375QS3Ep6BNRsPy+JL5SWcoXBI22MQgvJzqlyPtvrcmEeH
iqn1OTQ7ZQMIXNH/zdMu3aW0r9wXrWqLyrcLlLd3MSiTQ11SLABS24k+9VXgE90PxRNiA32vyD7x
xcN5rb18GT1KMjfujoiEYPm7VF8P07izK3w9jhwJ5MZiEflq4RgPjRClX3uKty3G6rvXo9bPG/Lu
VitZKZvLAVUNef3idsJ6yS3SoWuPEy/nq+YF0XcBDBYh59g8zFNXf6mbvl/jy8tttNhmIJqAEIAJ
JQhavsVKmykzCsPi2IyYbmyRewu2Tukad+XYBNvRrZv2nusxv8tDgb/Z7a1y+SSTQtAS4HGk4Owu
BxemsGLXyupjDp/+Tq1gd21UNyBupQx5KkI1/XF7wCsvAHRbHikLDVIgt4utiYyTsPMp6Y8CnmK/
HQMxalKHPcRWIBo2UV+GpAp5+s/tYa98ZOoekraIuwgcO/mz/np42rSaZzfqhqNLopSd+AGYdjoO
3n/bIWzK5ndN3cV6KmarEJ+cYGpX7q6r48PX0ZkgDY5lmNvVSkEYJrqji59EChAEy+XOmIDfTl4d
ZOw4G5a3MqHJcRCKpa51fq59dglRYYVpZfL6ns/fGPC/zLS0PyZ4rFTAEJPY3ZtuH7waBRJ/6Iwq
VL9HJV4pbFzZXzLIpIrAZQRdYbHcNLq8vpw85j0Dx9KHGFZjhMHKTz2IuU2HwFsLMa5cfvCGgBTI
ninP8FJApbBTo2L3DsfRdeLxoRiN4l/u+MzYpo6dNh/Q/E9/p7KFeNAyL/g11E6vbOtq7IONrvS2
+cEY9FQ5KEWt4JQa2mlJfcyxcx951Q5kqukmiJ73sb27vUffooLzm0AynigEUQkngV3W6QY90YWY
ivmYaPHwqkN4NLYl2mL08o2gfBzDNHmJQsrTmxkl6Win2AS427nv2/pDE0WxoBmKGJwvcHABY4e9
aeVPHj3hDcpWpXdXwldo/MGpS+NDoQk9PZWdnQ4bkY3Ov+rcal+h2XP+YurQ3sEQA4KkwxziF317
opebAooMAiHSJ1JilhaJ1pg5Wmk4CioKhprc1TxK/4Rkn085tNMtp6JfCccu256UsTh80iZAElzt
Rfe81bDf9tS6P2pulWaz3xVjQivYrpreN9wu7+65Bs0UfzN3Nr9HXTx84CxF3s5CYTfZ6oWFw6kV
V8ZXtHe7+FWzZ/vne7+JdJbiPqT4J7GeiwOq5Kj4j405H3Uv0gy/wxQV/ysvfujJj/eoMmPqd3vE
yyuBEaWWE5kuWI5lJaweS28elGE+tmad+IOZ6Q/hqHwO3JILSqid+qvgJjrcHvRy6SmUSNUWXldK
0UuWtXD73K2hfx6FLqZtUaSmn44we9xMvRtGp/58e7jLkPF8uMX1gyMNnoDBoB77Ce13eDbtd4SZ
T3ky6SsPzGXkIuGw1F1IbMnql8Fp6pqjltWleizzqdk7/RA4e2pPVvazaaSVS6o3qCsAbUMXUsyp
m27iMR29d3JDyXIoJKCyJLUPsARdpthdnHvOFAXW0dGmevbp1evgAEN11+C2tnKsrqyljMS52oHm
ceXKj//Xm2pGbiUKJCyOTZ/NByAVE6qPVoY3b93Y9+Q8uba/vZzXRuQBdQAGsIFIAs5HjILaxDN5
1I5apUABddLo4I3mmG3CvAu389CsRStX9o8sTUmtNSBAIAHOB6zDRmuAa+nHop/HeWfmVu++qJnp
4c2j64G5kqfKi+/8ASAMlDw3qfci1fnOh8PeTff62tOOIuaCyRWEXg44J9b6ShX8MhqRaEK6GwQi
MsNZwFOUqJwBDaX6cWhFt9Eak0ZQZg37HJvoDVmVeo/8UbLFa5U68ruXkBNCQiUtj9D6XixhHxrG
WFGaPaZZlT5EqCndGwHIkw5y5hYxo1XYqJzL8pvCwIBZSxDDZl0sYVxRXMSxUMdvuTA3Y5SMB+E1
3WORhdGjFiTexsOx+BWfE/0JSX5vE9fdtEMAbNWq4cqFK5V8qNIAboHoIq+Qv84LSXZVGFjZHXmS
s09zraW/C6L/O5Nrd/ALLTfnraborrJyTq9tYqrTaD3KuttFnbEbyimWYnJHur7GwRvcPvYVeQPZ
RuCsPGNXx7KgZiDmTJ12mTNTgDJTOJrq0RJV/71KlPoTHocAonvNClcesKtjSRwFuS7YtGXBW6DS
EOkj8yqNfPzdByH2ueS0vflDdC7m87c37rXVk1Kh2OWpkkS32EdaYnpzTSX1iECOd4cqPqpxSdHs
vUadv9HshxNZz/E/twe9NkUQIuCB3rbwsnAlSrPrunrWjjGK8a8YUqgPuV5hfEjjhQ7qfxhMdjHQ
LqBgutyfbeOWU0Cj4yjSOSk/qOhO7gxXQVU4VjJr5XNeucqpzICPw1sInNVF4jm4HaJHCVe5bSXe
NkX8SSXR9vTvVTUo2w718XfaU8m30SLe5Aog/GAJF1fPHOWRKZTMODqKW20hKhgFzGU32UrlCV+r
DWfPltZWcOtXlhAYGZUrHkhaC8uG2OTU3dDNJvdPXOrfeLYz7Qe1lOaOR8403wufAliEpSAtIICy
QB3kj/nrinHJDrx5sqmvxnV2PxT9n7KB4dFmVMjZn6mx5iZ05VQwoJT950gQwC5OheMW5RhT0zra
Rql2v3opP3dHDdLqDuzpgPK3jlXptkXRfl4RVr82NLGHg58vAH++7Plc48xKkNtIjKPiKOUL6K08
PTjGlLsHQGvpdzKkAYZtPvyXuMdGLQdpRoomVNwXH9kO07aIuMOPs2Kn27px8m6nxXPwNIdudVS7
TNQrBb1re0iau0ktWylnsphqiJWTajSGfqRsrLzE2P0420r0SbpP7TlPVz7slZ6c7cgjKdEaIDWW
jbBRK6GNwVR+QZwrfHAjL7e3Tt5SNiiU+YEALd73WopqWZu3D4rhhPFzVCrhA/UU7ePtO+kSLIc7
FoEXebzkIUBGOF9l18jCFGZ09hKHNmst+tYw/bgY44+inscPvCrtfZNMJZL69gBD3RqRySvH+je4
SWrWWM6IDQT7NS34ywiKGjOFDSnXxJlbtpa0GjCcY7X1SwAXJPXjoCSsAKz1CAKIerA+KJ9SsFV+
POEZv/Luvd2N5yENm49sVlJ+OHVLRx1QbGmEbVfLpi//oA8NAj+yrEc0bpxDpKX5x6Iu+l2rx6Zv
d2H9MFhJv3LRXB4+V4fETs9Jssov5IcpjWNjXLjjCwFN0m3GGAzcSHnkFV2KxPNdHQ5kU6n6mkXM
5bPBfqQ4C5yJFhfsg/PtUJRt1ideObxMgdH/mV2vvYcT1Cj/AN/nCbbM0Anf/VKBMKV6RVCOgcNF
xdKccnyS2sg95qF2iOpU1/2mTQQUttz9mM9V8OP2lr887DKNxK0MtTzegLfT+dcdHs3x0CLs7OBm
0Io/fd9b1Eft4OuAr/in20Ndni5shQH4ED9Je1i28vnnNPOQx7ZI62fMteb7zhyL+64STrrzhjx4
MLNgOPZRp+6iNjXqTYXe5T+W0UYCmXQtPkXGJH7FqSbalR1+kQfBuAB7atC1BeMCcO38Z+l1ULVA
XurnvNOrP9CIR7hO9DLE3e35X+wm6Q9FHomSilTRX5KZWy8uTC3opmdYHe5wMIuIE2O2pOhWExZ/
wtm29/+3ERcfPEjs1pxQjX3uYGo0G8U1s7sgbJvHGDzMIY71w+3xlptJ+lTQAQJgAKicXbx4qyq7
USA1xflTWZjpPc+y8SSM4KhF6bupgW9DoTiMSAt/UMY8X7SsyqciLPP8KXYCelwmHsdA/DJxAkSL
bbnb2j80BOSmTaoh2nJ7msvrSI5N6wSiPQVusJ7a+dhdY4360LnZ0zjSk4qzyoYGmLt+aHdaiSqW
a/wpEJ/+dntU+fb8dQ9LdusbRYE7nZY2kMHzUZ1Ga1V9VIOvHY4R+U+zKPsTaLfgrpoq1XtKsI3L
P+I6aNkvGnpV3qaawzVNg8XM336DLOsT7kn9kotqN72sPphn5Sta2kG0rQpPJROpAIj/HqhmlkCu
7CoAuhPW5e729Jfv0P+MDcWW80OXmxbW+fw12sx6j+r9KRn7fud2YbIp1cDaiyhQvDvHSp1/K4K3
58Ys6oNatFGym+1aWfkZV7/AX79ise/6phmavsEBcTJEM9xlRjmCbo2NuX6143j8M8xmgjxHUptr
XpZyfsv1p5HFVpfNswtWVBbk+GqlhvIVwhfO4eVkGq9NSTbBs49t4O2vvYg43j42sDpSM3gKsKLk
Z/jrWbBiS63qcIhOAIlr9aOqF7rijxp2s1sikPCD2bRu+oeYdTgUZdGsXSSLq/J/hifmkNKx6H8u
+XfObJXEtVV4CmrMEL0yT45zUVTfUg+MPlFWYa/EvNcOF7QMXgGahSYH7Xy+hjJ54SCcEL+MwR22
M8X9HYi2xNi2XGn0Y03FGbd94k7JphUQrjZUk5VqJRa+tsT4CtGzkwginqLzXzFXZaeJuQxPDg7c
d4PhBVtjaqxtZQPavr3A14eSgCVybNIa+fd/LbBiZYw/W+FJG4f0S61LpRzdg/2jtb2zlrddG4y3
j9gach0Fx8WFaWiw4+0Wg118PMcnCo1mti+zqsTdXYst/X058NvmwbgdSDVvOenL4ivylg9z41bB
16iqNVAuqRFN+0FpwnkHFXdw3vfIvg0HSp18+41AthRH05t2DIVUWbIq9C0HR0+3aVm6L1M0hH4Y
TO8X/qX0TxAljT9QLFyy/SiuhVmvlspXkzjNLz0H8bysD4vPnhlla0YyV86FS8btSbkBprdsFJk1
4p0KRolfQY5EG+Y5P2iAze67ubxrpt77XBixszdSZUh9V2A1vnIur+wcQkUuIpn/8L/FWpZ0wABQ
NeGp1abkrumm9kMXAcWAh8Qzf/tILDNRuZIMRi2c9gIwvqXTlEVNhhyzU3hhRV08O6Hi/I7Koo63
/Ptqlw9JHW/mVKWi2c2zKjaVK0F2Bdicfls15bvt6uQPAiUKOU22zYCLnB/SIBzzMcs0tlapDQeY
FdSQ8gix1nJsuweNb7AGD7m23qw15U0IAM7F987TWKmbyMpPpt7/Gzr5nG8psnrGpuHuu3NmJT4G
UHZ2QWC4d7WxNvy15Zaye7J2RkngLYP461YK9dzUsjjAkslKjO+ZOyCmHc3mj4KL//ft1b46FNVV
mPmq1L+Uf//XULYTdo3h1cmpiyMl2Kho+BQ+Mq1D6Y9qVq2kdVfeU0J+etAajzd9rEUmaepjMrZQ
FE7Z3Bn1R1FaufpiJ3Y5/EMd1/E2s9f3+a9A05pDbVGCeb092ysPqss7zoMqS610ps9nWwJ8DsLM
TU5laE6AIhA6/pdc0/zsGI3V73N7jNYAzlc/sASyyV4IRexFvIoCHgucKsnJLOxp3Nij5WREbHTv
jkEyat9vT/DaaLJIZlPmlYD0xWhBO9bGGFcpzmFjkFOar8LZOea5m+s/42Ew3//GIPtD6qyC35Jy
LOffM+ty8EOqk5yEiV2ZP3BLFtu2EfNd5YhoDWVyfXL/O9oi6Ax0eNRaGCcno0WW43Wq5jr4AGTa
+u220Zr2wbXB3jyzJCWTUt9iahYAeLNX8BYuyjRoP45JlribucOc9lWH0G2t3LrXToaEEUMF5s65
wIRR6BPKVE/xSVeMPvetEskcvQC95OcGRbhDOLieMICQ9s1vxIGH9j+cDFqDbBmJwcNJ43wlS7r2
Iiyd9NQ0tfOjcSbnoCVDuhNKY7zGgFPXnpmr3xeZS6noh2XAUs2iNe0u1gFNnwatVuetl6Id4OuI
Jw2bXK1WW6BXh6O2jwYJeHie0PP59WXUtyW61Cc7MmC6NrU2p5tGdfJN6w71iu2Q/FiLHIXOg8z8
YdhSVFoEelPQNkWbJdnJ6wa3+qBO8Wx8GKB2rESvV64zD6YYnU3oSCze4jo1HC/s68rIT0E+2tle
i00rGf14qKe9VSnz/CCczFxTPLk6KMKwyD7qiCwsA6/BiJyql0aU3RgUyJ+NYHZ8pRuHZtuK1LD3
GuK4a1aTV5YPJ1c6nMigUZRfJiYhQoaWXqnpSbHqCNUYjQKoWZNzB2UMQbaAe3P7Ir06S94qyGog
+8G1ne+XSa/HcG5EerKqafjmFePdFOpGuSkrLW8pcQ/tWrIn357lpqFdBlWTFQWos3ibNMDoyYRA
zWnORfHRnLltKfHOdrexKm7ZJzrmoNpVtXPy97/KqAujyIpYO0/jsqc7w0hzMVfITpS282pvlQjJ
OGmTG0/ZjIv8Jhp1I+78sAxUd1Mree9+uf2xr60u+ASZPnhSo1/+/V9BCKJxPXImdn7S81T8dntP
ebJ7ww42ENTHw/vHQhqIhEFGICAkz8fyFGR746DGWzOsrMdYK4p/SI2CwE/U9sftoa5dA1LSglYd
3Q7CyfOhFLMlFEH4/lQEoTZu86l1wh2crjVrgWufD4AXSCqCY4Mr53wcUdv6YLZOcQoj1/pJ79rF
VLIrkO0o8MK9PaerY0mUODURKY+zeCcQv7Ix5vbyk9tY2R3qO+IFZ2fHQTHCWGPXXR2L2xOMNg2X
i3w57NDcgzaanaoU96v7NB2aQ1twRRw0yOWfb0/s2vHTidOIhT224bKSihZA5AkLd9K0T2ycP1TL
d2GNHNMB0RG/G8c/tWmM97cHvTpDYClgLon30cU6XznYCLPoMjZ+nTbmY9Zm3e/Jqvtpa7Xgkbe3
B7t2pVGrRaiKPA1aznLpJGhLU9n5SVZkzqEujHzyY60GwaHOeoj9dwFnfn970GszJEmnb4XUrKSF
nM/QQ3NZiU0cWF21FrE/esBbhTG5H8rQWYM3XB1L8rkRlaAmYC7Govxn68Ec5CfPGmhD23DDdsIa
sJXSjGitIXjta76pADI1kK7Lwx2bTuzamY2eI4XwfI/wUJYDBa7rnZbXkftATvzOPpxMzKGpAx79
/0MudosLwLrEkq045Q3qJI9xZvTfcayqq41bqd3HoaJpdHv1rk5S6kBxKdOtWQJGkqrtmyFrxclW
8eWCeT4+B0qsJX6Pn/v9pCXFp/8wIIkSl5gUTTIXTShrbuZS83JxipwoPwwsp2/bsbrp8rr5wPM0
r1xnVyf413iLLTNYYZ6ZYSFOQ8WzxwxZREqP5h9i7+JHppXuSm1THrLlK0/ZnmojyBgQjou7emrY
LmFTi5Oj5nW+re1Rhxcn3GolNLx2FogQpOg4Mjv8//zclWPndSEFHPyGu+pbphnKXRPm4rWdvPfh
J992pUTfEkBgssN7dz7S3EqWS9GLE76Aib7LwGn8qLJoNQS8tlRSP1BK7WH3ddGFDoskwb9GnBKn
Dl9zUQWfkrnp7mDZfSyq2lgJitaGWyzUAIoXyGgiTrUrHfj6vPB8UWiKoP6vh+XWdpr/kHLChAJi
IHc/a7cITYibvbnTzeJUA0Qwt07iGHs7yOvqk1Xr6ZrO27WdSE0C1TSo69J95XzdIqWo0jAaBOL0
lvOSKF2MoF1VWitP3JXEltCc4JIGITfJMs8bxj4NmskqTh0S+MEHV4/U7pCVdnUoyVweWwsXi00d
REKFCFSuiThfW8W/R1+8earTyHDFJTSaDfU1FGnY7PNcE56fIlegbr0SB6bbV9i17yo/qASbyubg
4gorahsBokQrTmOXJ8NBV7Sh2he9uoYcvD4OmR/cPdRKl43Aqs0p6JMqnBCHVcpfXqwN5YtH+eed
0ixvB1wqs6B8LIVRl762iTNOYo47TkIV58ohyusHc0RmKSuc50iIoPgPjw6bX4aypEG0WM83Zl3O
gUIWKE7mGPSVnw2B2E5hNt/VVdvZm8jy1qBeV/co4Ad4BGAGadedj1hURlpWjSJOijLUD66Ym00B
TuvfmbbggdPavGIXlt2POi/f7c1yLeq0/hp5ceTrthiMIUvL09wk7k4Zh+kuU5rcT5siOswYVn71
ykDZ/odBgYBK2Du17eU9g6hOGWIpLk5ooKFDhL2g65cDBOWEUGarco13G3cw156kqxvWwVgcZxWQ
L9YiwS3ToaRTHnLhuPRODkqXOu5OYt5Wnr6r3/SvcRar6c0qFYnEJmgZqh3M1vgX9oGaVJ2iKb+L
0Sh/SsO2fbz9Ua89uMiS8z7ZhJ9A+M73UIxaGQg+mT/MuTIeErTm1H1ljKXxiFqqNa1cq1eHM5DJ
lJV7UpZF4ELW0HRj7aUnNFB05ScuVl36pHZWafe+7BYn325P79rioeil0n+BkQFM6nx6rTny9kZt
AWmoplCnaRkBYVV79ppD7LUbm/6AZGRRdEUh8HwgW6ssgXl1dnJSEf9shR7OdwIKYbEvIUlBy7OM
7u723K4OKTM/E6kCyoOLuc36ZKiT1+YnLLny6OhZYNv/7YXWNg9hi5HEJkNFrV6JL5YwsLdrlRmC
xYAke2klSg+9ctTYUTAEnEPrRzOD2t0TTeXaH83sxbzNzSzTD12P3Okx+3+cncmS3DbTrq+IEZyH
LVlV3S2qNVpS2RuGPlsmOM/j1f8PdBZHxWIUQ3Y4vLAdQgEEEonMd5hyzUENtO0NCw08cxKD71Rw
t57aphPJ24Vk78vjVdnbYbxLAV9LQ2KK4LcfouvteGgQ/72adbx+LuE0jv6S5stLXHje58dj7R1Z
+kJAifgK1Es2u5nXb18mhpJfB7iY7UkVop4+672ZRr5KJT7wsvQv110L+2DcvV0NFo0jxATvARZI
KvRkIRzasR1y7ysk5l5JAg2f1SPU394ekykQUsKSarotcZVz2ytpvRTXDuWr6KQn0fIvRssqsr5R
+ZfVacvT4yXdm5rUfKGmgUDSXcHbySvQw0vCplaKfv4o+rXNn9rKLafg8UB7+0QeHsOWANk7zAg3
mLVmJa/SPssN4Y9amwzPrroM3aUTy+Qe3Ji7C4lsJEcVlAoYytttWdQjdvA2CLeyn+enBKmu0F2x
ZfOTPnGcIBXzHP2XpcQXXDbfKWVtjYfaDGCZqivlVUvxPjuvVUQ3xARy/uPxSu5ODTcvmdCxJ7e1
tayo0QbuefzaSp/Q/hkE7qsJ4qhToPezsE8peLoj8zyZYWwfpHIxpci+ZIVsjl6RGVW2IKd2nR3s
Qyw1LQc/stfu5KzuAjuX/t9b4HbRc5Fm9QfqqvX/Hs967+zzDKEYy2OVl+rmg+KqRHSnY3BVMZNP
/KhXtRrubR/DZKqBW6md3SCcmTj218cD7y03CGMmDiCXMLfJvdIl5Zrk8X91K0U9k6yjS22PvWef
aAZ3XzoQbOtBkrA7VxIuvCalMs42Z1fr2hidXimufelM6SXzYKu+UZR6aL8r6SqQPGx7HKZ8JOay
oyR3f2wigcSyERE269zktTVJLOh1NagIxFZaOCGOJBKd4+bln7MrOsMfDZB0B92wvQBBU4GeP0Tw
e86Iai+dvSgdFfcUyUlcwLNuDl2bwPcJ3kwqjkrUewAWEF1wqgA+cWy3nKq6Q27ZzVLq7u2kfbVm
8WJOOlV3dZjjt8Jps7/adBRvUtVpv+pZiVuLpReftWGxPj7eYfdLzv1J9YxFp/PPBXMbq7RkrpwV
0OBViboGf3DFCd2+SAWsIPQt/RpMCYh9b+4+PB73fmcz7k9RZ64b2AqbhGYEfZGMjiuuhjPWT3pu
RumZg2v1QZ4Mq/zUdXaQj+7gUuWYcFhoDErOyCaOqOuM0BRCjry0+8zxR2fNn3WKotMXTzHa1qe1
ZDtv5sTr8ssSZf/wTOi82NfTuT5iDd6HNH4KDwCcvWka3PEhHQeuuzU4yTVteNmsEFd+1FOyJm+K
BpeaczTbc/+kYFfPC0Ep3MDqM9N5evwJdjYhPwLpA9galGzvJdUpDZRWQUPfSclgEdGu+r9LY7D8
Ouvss5NgK4C7JqA1NvFyTeyJf5nHSI3zSukONX7uswGpuylVWNCtBDQsz+gvHbZaX3sERWdxXWfX
RqDCrLXiQi0PmcHH894dSMLfZduUsuAmqFaLCm5Ji8W1EdBsERrOkumSO3l7hKs5GGh7bbR6a1tN
2jCQ4TXPCUUKdJRRlKgPPuTeWQK1g5KdhLoTUG5Xzm1VNcvcObl2GRpvPpUuVX0y0eaaLo0N8R6V
QrU5cn2Vj8XbS5ldAycUAg0cO5Q1bwdtaNUqZawn1xg9EBFCIZ7/52l5/G6uyjl/AlUhZt+Y1vGp
XBo7O/iGu3uXiZAQSFKjvRWh1RNr0Iymwd1xHKqvjiGmt6PoY+syx9SH/LwTKGbHVWqv55Rqrelr
8zjZJcwDV/tR1mrfnB7vqvsrhPUgIzJk55G/ZaD9Zfv2pppGkVen13Syyq+5urb0WvCkO9sF5+jx
WHsbCxF2VEwpMhHSNkdFdLXWaWuaXXsoQfMr6iw6UuFtO3tHxZ/9kaRZhXQnvQdaJmhA9qJjVrFp
L6ca5Gz/L8YQ9VFXZW/5yJWp3wEt4J+b2kSa613jKBngHj1/p86i+lMZ+7+XdXHig62zNyUpW0wO
y0GgEnL7ofIIIboCn+crP2PKz6i0DuiM0xfoDpBnezEekT9MWbhwgIVsrpvCBgdfosl+TYRwlk9e
NeXJd/SkktTHlLFO3mWuGCM4gWozPI1KH7/vJzs6EtXZu+B//RWbC141RqwZiia99n2nPo9ujkBg
QeJ86qfWfGPllh6CrBjGgyfX3rAyOEjDIXCFW8BGShPXGmqRXh0xldkpjmPzBbkc9Q9wVrjRrQNy
Em8hr65Hsu57GwlJdTBHUi/nrmeQDBMu8Y2eXhPw8SFgSvIX3cE4SurN20eQ8t3RqKP/LEEAx91k
rJ5YoKlPc3pFNyw/N8vsffaSeqGENyefHx/6ve1EdAezJfH59Jdu9201lo1p1VkKb0og7IhRQN37
kEDTNIi72NKDzjEA4dZZlid+DA01UDVhup8e/4q9CSMSIh8kPEnA7d/+ilYbhnWEEHd1I0SQAnVO
tPpjVSST4xtjhent4+H2rjYkm+ld/6SSb28ZHYpYP+VcoTWFnh+jpX6dBlwQUkQTv4DpTg+G25/d
/x9Oxo5fgnjcmIu2FgX2traRtWe85BzvY72uwCt43CZHt9jeIflZUpKocZnz3A5XdL2rt1oVX23M
bfK3ha5GHdKP+NwkT23qKX85UTNZZ6G0dn15vLC7M6VEAaCD++OudMY1uMzQooDrW/b0CRMk6aii
1PnJLdF8fDzW7keElQz/T7IT7gqzywT2tmUs0WhTgNmZFTb1oPrA9MVJOLPz2w1sSbdQwW7DzUXd
ZBPhFTNZUHtT4utqmuV8EoUdeydlHeKDAL+3hiTvlNMpTHCfbAK8M/Xg7ZUhvXZ9k7xP27aQRRcl
K5qg1/VBP5jW3jJSegFZCAIXwNbm6HnFWERDQ7o+03/CpGk1re/KUhln153Sr+tsHN4duxP8CWh0
uZLJzG/3p5FRDLUBiVzLIh4v+Si8OlCyqkceFHGe0+NdsjsYjWXZVePC3BLZsBGIK4QXxVXoRluc
0T2sFl9HYqRHuA7xqMej7S4mECqM26Sv0RataXf41reJI64TLYpXLBXqVw3E5gkUTmoFiZqQK/7+
iJQfQTZJDXpevbeLqcHOWdKB9w2SvCWaO/2/VhtlH8tmmM7aNIqD5dyb4C/DbW+m1raVoULa+Vph
WnUq15lnHBIVZ97Hyb8r1YQf/2V6kgtnAdG+a1AOMzx7jIr4fMgp/gMQ7tVabOzvysFe/Ki2xv8Q
qmkPUjUmWZRmlLfL2dhR0mg0Fq6jXWpLUCvN8keX9ZH3RKZvvDye3N5jhyNgSVI8wh7byoGOMtQ0
UbG45lqjnnVqfs81MPvQFqqn+K7RVQhrq56/YtHz/fHQe9+R4idEYijv5K2bbYM5Xa7i/pVdl974
M1dmNfXtuMtCU5vxNI3V/Nvj8fbuJGqdLCwRhlrrZrwsKzqrVGboGY7d/KC02penosrK82hXxjPp
rPfsRa2+nh8Pu3f6KXnxl5TaveNMI5YCs80ZAFIOs/4yTxSigtaGxFSmtVIcnI3dwXhmSI9mOPBb
+bbeqZIuVkUOSm3srjCgOSGWMw7n1jGH+fIfZgYWlZcAoBkgxLcbNVeTsk+tHMuaGKoEwqfFR1fJ
aRh1lvgvCcVP/B2QGdD9W4ZjMcfFOiIgdp2VoVmfHVx8vtu1KD+gMWT5/YKLga+PsX7EeN7dpAju
AL6Qulvbjug8O07Kk5gHadq0f5qV674jkV2f1gTN1OeCwrpzsF82I0rwJGeeOh6ngsfVFmqVkQx7
tSKoUPWrGuqV+00zO4GZxfp2KursIPfeHIr/N5pDTiEV2gBlb67eLFVAnlh98WqrE76zMYrMur/g
wBOday1ugw6y1pu1sY3hYKfeDwy7jk1DcZajBo3pdvM0IsqTzJyL1zQSy5s4rb4MfNgOkk2kPSfZ
TNpR5/PvNZuZLZVJ+ujARvig6DHdDlrAWY2sMi5fY9ddABvmhtdd8sScuUesyMD9b+qqg9txb6IA
9JCmQm4D6O9momMTR3rKUXkl2msXI++8Z9XAdivGeu1Dt9h5gPj80aCbOPBzomjFwCbnUUW6uBk0
FuMCbaguX5vF6M5jsmrmOY6H9TUFb3LE4zZZtV8KZtR5aagYJj1kjiZmB5s40DVJBJjF8s6xBqJG
CqdH0IELdT568W+PBgN5ILVpLVCL4ixuZtUYWpSPReedRYRiS7SY5ie8yEdfmny9792+OriJd8cj
P5RCzhbv0s14U6prylQ73jmtaufSlezMkpfgGdjQHEAhPxhu+9F+Tk/mGbK2QE1qszs1IqgrFN07
527d/JUofXOuezt5olB9xPLf+WTg45gXbiikidsCrtZZ0DFbE7uEorJOVaz3Qan3v8ltYWPQmqWt
KcuYIB23PVWrmdLIKGfvPGNg7sdmZZ9NgaWCrpXFxVZQ86rgyT8hwqMfBNH7+TGyvJkQq+C234pu
4lZY6JE9eucxNbyLrU0DHn7xEU/paJTNxtdjD5TG0Htn4pgW0uGzL8LGaeDxNXu/C+Vc5P7jjQmI
QW6bX57u2aQZdWm03hklWGm2OJnUSJATcK1+OCd95/mPx9ublUQ1UQeRDbyttAycuqY1scw7d6uT
XpKV9zPlRP3yeJS9WUlEsUXDCvOB7ShqpNZtX8TuuV1d+zmDyif8Vi8dOvzGQi4P+uV354UFECB+
0G+adLvb4lxUZ42Gudeyyzq61WtvL80rrOv09Hhed4eY3AQzDPRvCFVs+c3XijPN7o0MM6xm1ZtA
tblD57ZMzyCOjpRw7hzRpOMX4ZbbDIUSlNE2+0+xa0XpdDyFurhJv+T0ZZ8sb1DWoNB05y+zGPoP
xP/kbHSuEH5fWdH73u7sH3HRDbgRIb1qHuzV7WUnfxF8DLBjrDGi7pvZ12uO3UA0ZRdPdMVLYXTl
m5ks7UTDBU15e9XeLGh8H5QP9pb810HlVvv1gCRx1dYo0lxQs20vvdZGp0iBUDCmeHb//telV8Ab
HtESqV5+O5TVsrqKYChTVAmqNxif4svdLyX157Q80hvam5jFhSc9YGinbrUmhygbFGPIsf7oEgjd
vE1cm9qn29kXYPrNkQzi3ZHk48mHoJSqpwOz1UcfsRxZ+qLMLtChk3cqSmFwk1B9SdF7uBSp85vg
JU1uFmBEzAzZRa5YGYh++W6gIKLR1LkFFrPRkSed5jNKHuWpicnKHn+3zTNXDgV1ASoNKZiES21O
ii5MPS69MTqbpRO7X0bYusWzlYmqfTFzGslBjvWIPmCWbmH8MzYTXmSPf8HOt+RJJgGq7B9amZtE
W9V6I3bSQTnr0WT9E7V2qp3mwqg/RFZSVQdBaOdLUrpjmipwWCBvmxKCGq/wkXqVTCKrZiA1ZYLl
Tu9IvH06TJOHWFm71gegyvs15mDw8iSBAdoMze32c5Z5hiqRKxEGU+EEerH2p3rSh8sKGecDe3Y4
9XErEC+p44PpbkeW0iw/T4nsU8Lh3+RpfWTjFAWyJiwwd1ifpKvEX4lndO9gicHnw/ey8wJbL9ow
zQSiib/3ZWXDnTeffB3ClQR9cTvvNnViJ8IqNFQL120DTCibv3E1Mc4jjdyD+Cr/rF9T7Z9jATvG
pZ12Ca/S27ESEByUMcQYxt2oi3M7IlaClPDSvORGovcnr8nS9JNrx9NLn5ax85aUwYufHk94G+T5
EeCnQMkRAHmqbvNUQyh5lnnpFMKrqJ4jT48/eunifkrrzvsIFKW/WIXufXo86HZLMxI8e95vcnNJ
ns7tzHt+zerUgJdEA0L0B+xwykcXD3JVf1ZSbe2/l4QR8XsFfmpwt6PKX/VLiHIzYegoNU/h1KZr
9lVbndw6TcArrW+mDZs44Fk9/fF4pttIIccEtIJSguxL81C9HVNVKmvUu3wJS6Vb3TPqRuN4whst
03w36aYjA4WdhQUsQ7b302iM1/7tcGNNFbWcvCXEg81+Gq0+/pKZ3Nvjoos6GJY0OUqR7vcPoGua
Fwgn2mRj22CsaKrXuCJZQ20lUviW1oMPa7pee1FjVbGfR66Ddz1iBAddjS20Qn5NEjLwnTx6QGZt
0QV4JrRWlCxT2Mea8sVto2HwkyJxtFO7lh90t3EgtAFF/BB1kZ1eWlNoXyIFzZgXoIr9kSXlfdQi
cyNyaEirU3jdkha80eyrchRz2KRD/Cd05PhNVqk/hqlSPnOonPeoHqefuK6Oalr3QUSmjLLHiXKM
tIi5/eJrOhRdozRTGM3lfNETIz7FIKe/glHT3pZCpB8nuumvZrR27xXNRlHs8QbfnTiAXsT1CGWo
WdyOH43AlC2Hz0Bda/yMxrzXIp07op6Booa9BiJO8q+N0eQ/QC9WXx8PvrP5aAzSpCBDB1m/FdgS
yGUO0czkc7EqZwxostfWm3VY5svYnyar7zACVNuDp/3uqDzipDyQxNhv7ogZVSQEJpwpFJVIzovp
LKGDIcFJV7O6pczel0/EzCMPsC0uUG549LqltrUpr6i7kremCqvHSREgBJr9iyTdgdtKqkCzhfeh
iObkPFZzfLEy670iMz8NK7qn/7DgoBW4snjH8jC6/do034iaaN+HiojG7x6aWkKoglo/TcVPkUia
T70ivMvjQWXqeHtPMnFg3PIdIp13NoMi+tKvWu/OXPit/aQg/VH7yHFG/zweZu+zklbS+EX4gOXd
fFaY8FJ4OkeVu5tbopezIEGnKmodzHrixIHRZdr7BY/h+iAP2LkjZDnRlfEMxeDtETaXfI6ypGAX
O3V9iYo++jA17R9lV5QHO3fvsDKOjXoP5VpwjLefjyeiOujdOIc1Dip/dM2yfNGrzH1W4lyfLo6z
DO9jvfV4e0FSPgjYO7PkrockhxIeoXL7FaMVj0tqtkuoI8nuc4CmUB/Tqn1jrJp25C++ExWpzhIQ
4FJQs3I2V70hcneNk24JtXbUeYPUxkmYvf7CExsQU1L8o6uu8a89p3+YRlr//dsb6WcRHGFxhO/Q
PL1dZZtH/DpqzhqaY7REF3JKGGx+UjdRHMzL4Im35ZgM6skBSnukYLLzhdHyBXpDb0zaY20yq8FI
oT9mM9cxLjWKj5WcWN+a65KAl3apLbQpxtNqr6iNnyZjecRw/ematDmrhEWon7yqcTndLvxgZtGU
twpf2XNHRio9SznFBtzk11JP1jKYlCWvRNDQhykDJNVi9aVctbQ+UYCwdYRuU9GcTak+/5da5kkT
ZklenQZ9ctTx4OraiSuuzqGjNwsL/C6DWKXaYmLoc6i203J1zcgMHLVJf7OjLuM2HWCYSgbnjjxw
sx1GK+8tTRRLSGkhdc7aqhZn00BVAHZIkZZPszWoB6+3ne0PBUXax9M+5GEud8kvmS6ixnWa6ssa
epSFMGZsx/HdmjrquxJd6/d9r8UlbgiO0bxkwp6+J62Kj8jjQ7Bz3OmRIlUCDIQKxLaPYMLyV3or
VfkJI/wlNRuSPyJMARu0Asc8/82qkVxjIid5L6gv3PI2V0QK6RB8caGGuV0tr7Ux4Bu9SCnMlzIu
iiO4185NwXtN6qL8HG1rHYYpQ5JHSLmFrhFPT6lrzp8SVIy/qsagPs/uPPqDly0Hr5e9b4oUISk2
OEWawZuQxo05V1oh1DDFMyPoWs9809WL8LVaL86A7ZAoBOr8UXGT+n1kNPHBJbw3Z0R9pPfVz+L1
ZngxOQLosKaFFCGdv4thdd7SGRJv8lrTqoAMW1Qne5FeG4/3kfxztwGFVIPDQzHivtDrKrqIs3bU
Qrs2pihBOWLNh3ctNzX6A5Gr9Gag104S/ft42L04iooWtweBgZtyc2hnQy0TXeFgCiUzTqjeGJ/d
RW0DTYE9hqB5em5nuotGPucHJJ+9PI/WG4eWBiMF+20X11LpdqRTt4Yj5askGOTR6agLtJrzR+5l
Q+qnI2T0P3tUncRbuvVAKDMY9egbRtpvG5DJM0wjkJYPHlVoHm2qT2ZpcoDGeg1F2eKnmeFCBtVJ
+ItaT6dlant/Usf2CUVM72VIEWKJKlP1O0McIYX2HnwAAaWwoqxHA5m7DWpo78epa/FLSmVsvi+D
XX+fs1kJui5OnpNlNk6OYlfgXIaWKvqaLNUbr6eMok0xJ/Lx9tg5DeAEeWgDY0DicYtyFdyAqTvp
fCO0yJ4tKnNnos06ndCcrN/pmQorvyxFc3AId3YloBei3E/U4D0oXNhVSXd9CRdP6VRIzNUyBhmV
nfhc2W5poSLeYWjoRnN9Sk2NquHBvHeiOjVIejw0o5EV2r72DYXK3YAIYygW1bzU0dr4rQtj1S0c
7fdzVelcQrsbQTYMITcn0KzmdqT1xx2GuW+4dClUN05k7U8EvFe9w8rU75Y0K5CUMIzm6fEH3j2F
YAo4hiRxtLU2V6hSVmanqBpfWBuTYDQX652mZVnlu1jLv5mVqjlBfajfW4XJE3umtu5bTQUX7fHv
2Ftw6azKew8UGZiu202fq1WjWZ3c9KaGy165JKe4XnQM6hPlYMo76RClHIopUnicrEi/HcrAiWaA
h6WGPLb0j42dd2c90bSPjye0c43djLKJJ3HTAsvoGaW3c+1bP+fRtXR096K1LmqQ2uB+dsoofwHV
1Z4MTDm+PR5+e3DhHbNF+QN/ykYRqG8nSSaYWLO7LmHWRt6r6+TNNWvm9Ju6FEnKTaJ7pY+Os3mQ
n2xnjcEVhj90RnhWYLexbf4U9HxaHb3PEODmChIepI7nG0mzPGVFXw+nxU5qCq1187np3bE95RnV
rwM6znYryd8g008oHrym72KWp02dt2SaEy5uOkKsoGdqnrQ2BeWRZ53zmyAvck+6mS4yRaAGqORv
35q5h0Q1rEEnjMn4vxRF2gRFFxWhvXrTxwVnV6h77pG8/DZb+DkoVV7Wms9sb+Ny7A5pbZalG2bg
jwKvdhfwZH3vfK7MrH2HEqjTnX93Q0G2RmcYDDefl2T/dkM1dcenE7UbLhEkb3Xoh49iVtvQGpQu
ObVKV33GP6BcD26C+33MsD/poZTccAfdDJsNVmWZuXDDONWtF80YsNUmB/U+DmLQT0W5OMESOfNR
ONrGCNZXgq1kW1j6IWxBNJWR26jVe+yh2h6QuXGE550K28Qs5/Gy7mxWBqI9ABgfX4LtO9Zsh6iP
ERgPC4cCDHLtw6WJLP2lgOh8EBJ2hwIcQVDAHuROZqqrGjPxptQNrXUQr11r6TDimjqY9Lg62Cx7
Q3Gf8TCme+hC7LzdLB20MgempRfWg9W8amo+XYBBWd+m0TmyeNs5CcxF9n8lPoIGz+1QPAo9xPUL
LxyUeHzfrg7HD9nvcIpi8aGrZ+/l8Qfb2xmojoBVp7osUSC3481ahaqc02phmmQ9VIM1+zvSxXiw
gHvbHhglTV8KUBKBezsKTCFgJmR1oetUWIovRdeBNHF666WGPhw9GVZUPo1G4h7BM+SX+fUZIje+
FP+TeJOfZbrbgZ2oA486ZEZY6722+hgoLm9MvM6eO0vRogAAov5U2OrydsCqWwkiqzhEzW6Tv58/
AaMkmGpoB91BXqqSvePFth5OQ2PCTTOd6tTmVX5pi3lEZ8rOa7KENMn9Vc/pLz3+vnsr70ixRQqk
wK63dOSJcNCYZmyEjujwCZzr9nksOSCJItrPS6K4focT8MHjb29TycgqJw3/f3tewN4olLOEFhoI
1Z8S2nb/S/qq+fPx1O5yPVYWzy9Ky5ZEzZL03X5ctaxcAVBfD8vSS9+UNGnOdt/hqKb0+pkeuwO0
TanfNTEu7Hm/rNWpS7wj6eadBcYN0WSJ2WPoUcnY8UvNRrcQSlsLTwtnyxzN+Ix/dmcGSKYUWlDM
xpz155H+VawHcOw4I8HjRdjZXViEUxem+W3ZdySvxBiH0e5UMxymOH5NClf7I6565yIQyOqDZZ2L
H4ZTKifXHY6q0juhipqCLO4TFeWHuJ0590nVLVljhkkCReEZgbzBCjpYPVejm61anJt+UvX4IJTs
xGIEaPjmYGMY1t2gf6K48dQJZaRwRhjsHFlr9wlmhQv12rCfH6/tTvDgHcNbRlJNZfH9doIIOMT1
VNd6qBhpWV36Vp/s09jGtWkBsEUQMxA8KKz3k6mUyecGJ+iXcqq9+vdPE4olfFyWmg+9XWesK1qy
I0/HG9nLPb9PzPzsOrW5Hmylne+JRAdfEttTpO23x8ldJt3tzMQI+8SL/60oSLX+ajXdOe7cyR/E
eERh3jk6kk5AyZN2HBPYbKDVRZGp0ksjHCd1/Z5PGW3Abv2YjLX7BLp4erumXnFQjtubJOdF5RqX
A2/xTqY+DrgCCyPMOwy13Wk0wRuBidWswTzzMD4Cge+OR4OXHcQDnPrH7R5Cx43sdUScNUnN5ORE
5gz9qy0DpD/zJxKY4eXxnt2JBxQ3ICgzHJVkT/6eX8JRxk2QDmtth3k06gjpUDP25j+FWNzhjOu0
NsfPUefR7EXuXijzZUKr8wjkuROYqfqDr/Lg8UrpNPnhf/kRyJ9UtehzO3Qb063rQCs0UX+ZisEh
xWiTRn1rpek46ufeS8v0D4AjaAcGnV4tg59Hc3aU/t4vCs8mTMd43FD5vRPUnD18PZaqscOSCnt+
jqtueJOl1hjEhpl9zNB9+uh2mffVNcr/cP0zNvBuGkpURO7JK8MKKYnNFU75Os4Bdwk6k/FQZU6g
qFU9vp3cPhkDym9a7Hdg3X883hD38ZLNjvwONxN9b3TDbr/FqveVliiRGeJtXpn+WhbT01isduo3
qpEfhKr7iCkHk+qWAGHBU8gf8+uHT3VuQrO0QqdMlrObivKSNcJ5NqbuMwlI9NXDz+l9aYjyaR3G
tDyIYLvDs8aUO+H8QNC9HT4ZktrCzskMGW95CyKNTlphRZ8moaEusUT1OzEAhz1NTl7PvtnxAj5I
t3ZXG1lkuQpE6i26xUOrzHFWh+vYKoo/FjX/1OlT9ZLM89FB3xsJOiuZD9AVsvfNQW/XKm1s4Zqh
0ohnvCOiv+PEVC/mOIvfrOiBD5GICSQvsTvhy25CGNdtU6JgZAFV8br6AzpPaHddQA0U84dCDLhD
nvAn9q7gOdU4XFH9/fr7W1i6AnH5YQJ5Z0aWGFmaW41thdk6GWGbd/MnVTSDLxqcpB4PdZ+5yoYf
iG56JtLoTv73XzZwtmTGUI2eFSoxqmsBzHKg27FtlN8ej3N/LSC1SUWHuji3+t2dvmKNUZt144S8
l8VFc+ePqECPws8i1fCraD0qZO3tFmpnyBwQ/qjwbA5mXHMXNgPjRea4zH7XGbyG+qksn+2xrA82
zP29zuSgIcsiAJfQtnOqNLXT8MxxwsrN7a/Q46c29PBxKf5Z3Nlsv+sTSul+G/WVeXD77S0rAQbJ
R9lIp9R/+/ncfpgsNYvssFVpmfuupbhBXVlWoBR5mvlalf3v978jqRLxlVYpZ0TePL/sl9ZodLeK
XTtEGqnun93cyFvf7PP4/dgW3nSGLnVUK9tbXYA1bB/SbuBMm085NqNrjItik/HXzYdmLMdn4TT2
e6se8uc1idUuyN2kPKoL7t2hxDPyYYOs4s6ihriZIb7IDnJasw56UJE8WNssf5smdXrSrH5ZzhPq
N5/nQf1NqwmubSoiYCPxCSF14zK9XWW9whMsEYkblpEyBGLNlXNSiOQyNSqOfbghHmyjndMCfcJF
B0Hq8N4l/oOuVp2mMh5FXesFgJ77Fh2o4q/JcLWD6u7OjmX3SE1CubJ31V1n5hFrNguVObs2zrji
IcQYQQlZc22EXeQcEYt2x6PySHqGuhktqdulTMc8sp2IAmTZjw1MaMV7t9pF/b9VXbp3RTYewcL3
lpJaMlpoBowcqG634yXOiC+3stgALMvy1M09t3EK8HM2FuUI3n/XaiS9kwKLMreHTofK9u1gaVnU
Xe7FXohsunXpi0T5o3BT7F7LZrmkVtsGpmJkRFlnGU8aSqOx70SW9o2irHEAm7o/LvwU2fGTWlC0
XzaBwU7IsemDeFxXCOpCPhLfysXSxvOa9PmLrS3GV9Ns4uqCSkP5/XFQ2ioryzQXUhcofCwpwJga
m1tMb91Yx+jWC/NVV6HYlmXnT47Xfe/UZMz92SzGF9MrhrMSVcrgW5WDd6Hl9WZ+WszR/VbiLvTe
Udyjc0yY2uw/NN1IhnmayLNFz2r7Hoqbus6qVkEFU9MBCFVWlhkB5bG+D0QWF4ZvF5Gan8ZlcT62
Fg99v2+Xme7hgBEfOlZTW54sxRu+YGVsGedBgAMIPGPgXWXkldWebA3hqQgFEeu8IoZlBPNsYgGM
ANZ8gneyrF9ln+dZq3NFCSYrSo0lQAdVn/sgTT2kcoLC1HNtCGZkq+LBn9ZCS9dg7MYkepeuapl9
o9vVjt9jVW+SS2mTIzzDX0lF59epbUVflUFve92PCsOZEaTJlSXG98dt2+nHWMlFfraXcVJslF6L
afrDNNs4eZ3xmx4uAsNp9U9KC9Xyvk6qMnkxalPxrtYkHPc5UheaiH7HFaCNvteMUfdUwQ3E7kpf
Y694U7f5iCx2Gtvxi63WJo41oxtpHyy3AfGa1cNYByKJZ3v1LXhZNRqFKiu0Ztn6Y0jUJR98zVzT
+mVpdbhb3uK2yVMXT03xdnHr0XwvYiwEQlyczeRJN7vcRZhaR+/Lh+pcPDe1p+YvJYzT+QvQjLkI
Si1vo7PuLbaJfGC7ZM+JS6n3bGC5sfjoS1jWRWm7yD1j5qAVAe2fuMETJta7j9Og6es/SBbpxqsy
WRhGQwPO8fPyrKVo3ykz1Dp/dOlHfhhsW6z/WEqbJRcXkxTx2g84NVzmTFH7j05c5utTZqMIfYLK
L9lUWgGJIATdNsbzC/DX1QvaPJ/dKx6Q1fyDtvasofFu8zJ8k9toDv+NJUNZ1aepn5bEOk/wrc2g
arCj7XzNWJs8911RxqLwQWcZgx7M9NikJnMFZ+uLPiCkhyd0pPTVq5cvdXTCqaxPej83qlhJ0UZC
S+vtape015Rq7qdnHdIQ/9uaJ1WdBHSEbJG8RmvvtK+JAgUNC1V7MXLtlDSltj7P9LMwfW7Bgyrv
YkM23AOjz+xYBPVU2M23pZq1/E0622Z0KY0cwN95HZQ0frZm5DeaM7l0i54KZVa3n3xtaSYxwRFe
QdadipZDWvhlF9X2m9JzIBOvNEmqFyT3O++DVidGagfagGXvuzGK4+6fOFqzJEBNJO20s7CLoesC
zLgB/ZheY2foO0cKgcmbJpY4oC8hkHjWKkG/7jRYq1aerXSd13OpgEj150HxnP/j6LqW49aV4Bex
ijm8MmxQtuQjy35hSQ4gAYIIBEgAX39774vrVNk+Xi0JzEx3T/dnBP+jmz4xEY9691S0Y8JM097W
jfg72yJnByMlnHYazLkAuLmW7B2YTB3BsH008hQUyL20y9KpTJ8qUJyhH/ctTx9sUari6usKo1S/
CAhIzqkfufo1cpAEdysv6/B2LLtyUxf5zSYtPQIjf+SsLWQ9cTLODfpZquIQd2kUl9sZ6/crVE9R
JZCXE0KIR9xVtSXyQmNV2StWw+jy6OIt9S9b4bftgNqVjM2906QILRe0yv8wkSKsvI3psdN2zpro
Jkfdq3j8M+Y88p+ZFFK/w2vUyTsNI0X2SmYCBxms4hC4ewF1yoG7w3CsVU3Im5dRxza+m7BRGe5p
VG5pep2Er0bZbgLkQZ8SA0+PEy9K6CVgl8zLX1OmIvJ7trsuoBACdTlMqaX2zKSM1Sm1e0ru8HC1
/C1hNaEfke4b+bgtcxbjLMB1aTq+LFlZOGE1rKZLm9hi3y/kgCEFykxtkt/A92NCWthLxv41GjX+
UFbPI7vo1MNRjwGtI89yU3Z/SiYV7ddYbty94wWpyi47nLJdqfNNnvcyceoypXs8XbyRt9d91W7/
8gL+IeFeGwLqqdyXhF6NEQeSc/0sd1xSMgIhlBI9J587BAzbldZqtSdn4tF9rhIFpashRoKbaynq
m+lmRvTNGvuQ9ba9h0bkMBYeVY7NjZhMefwLa6GyuFsn7705LQ72Vh9wnYL9w1GjKCQnlB1uz40s
G7kh3guSzmHCwoWpOhkoFR0dj0NeUAOV+g5jDLF9QCkXezGUFj7Kv5zH64Ni4ba1wpAD/ZJ8TpMZ
ERushgTtqSonYJtYv4dpOXhftzYdzEtLceWxnaMr/u2qfAuHP+b/JoJTfY0xobqLjNIZEvOiEH5u
l7yZH3ZTjgaT6VYvn0UZlce9BQ9ys+g1zBfvYADY8uEXeZQp8mtxZi68gFRBoGiyLTkzVXh7tB6Y
dnm2kPyYV2DMuejRsQtgk1oWspQtZGqYVhoFoeCLB669DiutITxoecFFjaRTMSOeSaKLflQUSeQD
2+soMy0Uy2TuOVauo26N6nKzrXFoQ1sLYxFxmbzVKBYK8t0OzzaFBQef8/JCkF0S2lv2SnPfrLGY
Bgafs+lnUYrG32Wl0/kxuIxXxx2E73Xz0257NL+SvUkt7FY3q7OL1tXYtG4z2ChqF1XKVPUxzinC
4pFM8Z+NoRh+sCEfo/Me1nmeBiiG50rCmbKcwyfbDrn827SK8QkFkO7mBUE0KrwLOuWMdhITc+h8
zpE117nc4JkiNa1xz8E0mT8h+QTs0lcWhV3lHeqkG99G2BacELyiDORlm5vOK/YS0ycy+0ncgzvD
gmuPnY8RzkDJ7RtZoKD8g1tpdYMRfOnha4ClTJ8GOFWvISzqhaoIj8ofyErsIK+JizaSTfFvmdj8
Vmk97ajcCGC6s3bf0J8RZ++Z8+NvNW9g4SPk9KnBT1UkO6QfFz8LWtfzk5Rrzc7LVuv1bFeGBjyG
Bwb2nOEadMJiJ4IErRxT4KGIfG3wWW2yPh16LCr8a5A7n73YxqSVu9n/zLWFm3Rdk/mXzkbyrjMf
Q9ZIqj05zdwub1lGxuLZLeGgA0QgFq46zMSiOWPZJWcn6ytlHxzjmlySyEK5qWaU0Tu+rMeby7LR
vShVR83PcWXJ3GJnuHzNASBHrxHcK4/fiiOOIxHJnnVo+8YXHwo8TpftRXIfx9z+YViAY92Sy/xt
MyJ7QeRyyNtmTRt1D9dC1vvbItA1FjGcOWTlDO15Ykp0wvDiRGuHSErXeeITccZtS4qLTDeXI4Y2
294kWIAZRQFf018tcqW7KoGfbV+XoyW9yOX0Nu54IbukivjbLJT8w+rajOe0scL/CrzKlj8+wFe0
8xUr8TZPMoldD8NRZARNB5jLX2gwbfMtYkoc7yaFpx2Uu8TxS4BtDsw5eUT5A/okCSR7Y2hmNIq5
Qr8+quobytsc3x0gJ/O+qX1uWxgI1/FpxusaeJsRWv0bod3CcNZgPDwTaFfkWVF0y93hxcigCdhz
+5JqUIgPNpHH8ZFHoK1aKeyxDgi8IM2FCZAGaKICIWdqS5IVveJpidenyFw1mHyqENXlEQnUJLgG
H/bdxvM5yUlUzmjvmlK0di/i14Ut7i+NV773BT7Jd5ZFjRlQwvK0Let9989h9EmDKSpHm4Cc9+Cb
uQ8wN5BdsSjFeuZ3OOqDXuZTT1WCpOuoJpW8COyXNz9RPnkxUFSp6AwyzYWxDXGso/4QWAgDV13z
9cyyehufJs0y8oNVulqHQ8ZbdqZHHovOT0WhT3CtmY/HzWsLRkmum/gEamKXIaoYShzJcJ39VDSI
9HrTAM5YUjhccyHZkYkfWb6XZ+RFa0h/eOYtbzlzbBqao5yPF0wW1dGjZ6wppJoqCddUYnEU0yJM
mtl4H4uaEhzrjFZ3uEEgdW0LXeuyo0zZE4GUf+/Lo+ES32hqwH2njo89EnyOqsOq3aTOAYtaps1r
wvgPoeNsP/E4k6GvrLO+Z7UYka+DoJv46pBVVw7pouEYSiXDOmLGCuK/h0NXMXL0FuG7VcB7PMYR
QotFLpirvDPfA1BUCCmg0G4OSHu3xHDbRrQky3xfjK5K1Eu0Zyi1R4d8xiQFMF+Cj1j2Or6rzJLk
/ajUVjuMxBOp0MBi7fxBhT2BHxeuIvgN5k7+nQ3LFBYGU+8fSw4D/CfMzmv+NeGJ8t4iXQDv254Y
zHAkxz+1NStkpomz5ZsfoT7tqbUYghzstz5qiORx9nSUffg8m901UeMCsiadjuyaEGv0nUwzgtS3
2rO1neOteYPHYvEfgsb9rwK9bNw6tcPGcrVe1thNSfwy4BRnumOlJ/UnUupi2kUWnAs2UpcA93LJ
smsWlvwbx7wFoGRLGnX1a4RQMpWsWdnCOMTXvdRiM+3sIhicjnXjeB857+pOSLE/W5ZAJpRMDsqG
hY6puWci97gPsCLWUuCTtPdJpqdW3KKEL25mJOsmIfMPIB7NfBJzbbKOcLmqTsFaRw40SGi4snqq
csTksmlt15qXHgGCHGUucOzJbtsal22emvpfs2/k5zrBwLyt8qn8F+uGfJWhCrw7KKyoskbLBL81
+sciuikT4qXYK/QcDY0G2eRkaVNJio8DhPC/ye187ybkgviubHb+iyE3HqPTjGugh2hcYPqRdB2v
gcYWabMCCuI0W+YCik8gKr3JZ3T7SKPPkzaD18JX4aJDtQwks2sVHC6+lxrDSTunrqSDY0sVQSFX
Law7sD2KndvDMtlHkdki3KWV/bYeXDfdCBTjIdpht9fu3CbboHJP4MWOJjNqs83frMVzP9pOpJrP
LQ92TboZw8nUHUI3VQtHx+l5dbHXbQnrw3DeMYM8l2y6Sc7Hwu0nLNcjKBt9gXlAvha2b11uwwcW
gTH3HaMKQAeUg6U2gU3Id5tSIbqjytlvjGcCW8KR9vribmfvYUemR9Ilap4RwLY32CRu/Ja81Flg
sEeIm/0lynNm+9l7RLqvkEs9HHCjecTaxCK7BhckbBLJJv+lGy3jYUQglYS1UiTOhuOO7qGWoltX
IW0AxdLBz7VdCMbiNnINmNPQrHBx3Uqd/otmBDt3yQYblQ5v2aK7Ha6yrzk+WTJA60WmwcTehX6a
PSz1GECLqmWz5d/lmrqjrZ1EdZg2NPQ9KefkN89it/dWJAntKYBHfBZCS5RmCKlebOaQz7WW0fQp
UrMyrPWyOGox0ELtXtjl6NFRGnIKGE4eIbUCCgpD3QIDncPGwwDzqnKHLyzDykhdmfLHITBkm5o4
grm3NO/gydeizYqQpbidQ+bglRdDX3lQSANHt8GqrNkMHjDdajQ4dZgwEyQZtSO+41sHlyKzYOqF
Kf9U0W1Flad+7lJWKWSCeJybOHln01bfJtviS840+eVYffSN9rDViceVPtkdYAtuk7H+rojX80ln
JQruBMWPahV0N8BARMg+YI+aLFilKCTGcmAHFxyzNcNFqRLebsfmspZmKq/6NQ2e4P998AHmTBJb
/hmc6loIl6ajTwIRC74dlIl2c0kyYg+O59jpXX2JHrRCxsVNUF8e7ajYjj1UkuyqrSRNCQwEBed9
stbxUzlvJkZxjmFHCcl0k3akpM2fPBMzdtlw8X3M6VTMbTlW8Fys9C6+of8xMMjOkCfa+hIpyG2K
buD4BvHiCIGAx8dSOLkKyEq2wLfU+AhNj5Tq6Kp5cflzOULRi28kSU/Y7gfClfC4GPtiXucvdAwp
Nm+Ujf4cYmPF4BZdvq0oyrwTdpKYr+N6+hdTI8wA+Mn/4qmwoucWU1trJmymdQFpK9sbhMuEP0+V
cduTiDN1V+3l/DZTXdtWTAl9tCjS6ynUkPneLUbhQ662SgTYBTvKgax8RLDnYWhHnVwKNPcZmMcc
ffyFAUysOli8Yw8PC+Hl2OLdCqLjACSmE+RsizjlwJ38CfghhhaBqNcWyaEBdV3s49TlMKg2HSmw
wzugudD0fgHOPA8xGJXme7yHEbhmeSwYFGH87I9orgcFv0vM/NJwNqQ2pt/KOcrja4oTc3RYjF3t
7yWKoYwWi87tQ6IA8V9Hix2EyzgHxJI26AVkj5Bd/SazQAG7wKUJIos1VUCFMSWbTvmtwowu0/zR
g01PWrfC4wFa67JIz8RtSJ/wu53wR0yVkyt6ERd3NY+Ca+MMDhkdCFNwTcmKuKaLdHCI6+q5wJ6O
mXL87mKPXSLf6PD8MYrCavo9z3GCU4RqxZeYQgQ4a1myM8zXKQUNAs1Rh5XHuOkwke9zC4J92s5c
2RXjV6OP4qMqaLWfqg14ULcYS3kLONSY33J2BQiFCLNnR0ld8X6tC3hotqFe5xovQCySGxz8/6bJ
hu8BMw37Vof0eId8bZadlCX+qdUgeONxokDXzyux0ZsBwpu2SnM9g4HaRSW6PUQJlrHEWP7LU4kC
t8L9hbdqbjACr8jWxrmHtCcaDkxFrgvpll5lY5Q6r5BdvBNoLnm3E6xzq7QQ4TQWVr9r1jDTerxp
tF8w73F4j4DQGVDpARlmYpuqIa949cyRMIMDPB0mPrFywW2H614OVTNHrAO14F9TFdUfMYlqeleT
YJOXVCmO/iZF8zZgO3nTLaqKyh5vqK1C5KAP4VpBkPU6Y2dj649tgmSUcRzKUxJ2GJzjSNujaybM
vlcsoYwvKjZEDVYWyStqbkP6kcfrx3bYQrXhZttyPyNzNB/WXGH0aY4se12Als6tRCbxF6uQ0YHE
HFwCWKC2EnDETPCbRE5p1tkyV1ckPAbbkZzbf3j20V9rm1W2DP3AP/hdYrhZBQ1LG+vcgYtQZL75
RoFDODV0IXQwbG/IQNdD1N1SbctvkQW5DRKOJ6i/we9PwhTZV34bfNotYHw4YxjgBETxIu7WGrN2
7+spHftD7vbnzEX5WYIP/Dcms/gkTQRHwHGMdNLGIU/dgOKCropuHGDYxmHI8sCQ8TQglHATPQMe
gJ8ZU10rC+afl33TvDPUF9/wbCuPw5yv77mqBIPjyXRztp324p1j2Em6Wgabo30tK9vhs3FxImzd
gRtuNcrXCJOOtRV5mNxgcUM/3k7lfzDAGnVXY9uMDyOojHAqAfS8KVfdXBKK4z+N3CLXz4wHdfGp
s2/QsaxTn2sTXtSGCjfUq7DhfgYo7AeMWXhcMwwcmo7vEaigFIl8BF/7ntOuhBOC7syosqOTgEjW
QSM9yLSNhZKsLdwyYVSDJTK+52kt5y6YPDxxe5N7cfS+Dg+VNgpQwTZXfaVV3dNlh+lOCQPGE7CE
lJzyeHO/E9T0ciCek+sOmzDWrw7kCIi5DZ44xzgB/aC5mE42X/ENrvCtFa1Q8/RmRQlMHe/u+iES
59ArHeXBOg6TR9kaK9aXoGaleriI0/9AtcdzB5Y7/B13DEY9WRZddJLN9ZsTSlVnFdT4qxHRcndE
2tgHUubTdS6mrUR7nxz/0eIwaUehrHCglszqe+wVIe/bzBO9sqCq5lSPsITuCjBHESY7M90BazlM
W4C6vVM5NOJtqoM+uj3epnuokJjuljIdZc9QaO4wDSs4DlQ6Mz3fkDLTaQ/BSae0nG6oWyNi7BAA
1wSEugtQuYzcYklUIP9tMGpSQwHeCf0YOjHaMxKZN/TTYm/3DAma7TGxFAvfWDn/l401VoRZKsIj
fvAwPRZFNB13s98x6qe8IJ81fJiiVu8AobtbEPAjIrIp7m6EdP+UvgaCXs8OUWtULfYjaB+Nree1
GjsLbMKfCJbn3mOHHc8YrNzPcSqj/3ISj59IKthq9D0MWLUPDRZ1Ab+yFhvCIr7TGREIvkym4j5D
T7p3We7X/4Im4z+HG9i3GKLZc4490qwF7i9s62C0mnQkTqKf1EVwVWcNRsAOMupAhwh5bOD3MuHS
lo9rvXTcRjeBHksBPzHZwONoL/Ei9seOLcIhN2FGq+dlUballXDnEQ2p5h4r5Hbr66wGmYjRGOfD
UX2AGYmKlbdYeVJ7f+gCs0CsJ5/dFVZFSbfbDQiRzPf1pUJuFzZunUGaGGzE+B/qmhWapJG7j2qX
Bzn5oon2HnjRPl4jotf0KYJ4dDmREmAvyvVcPcAY+0gB4fD5I7HwMETjmwoOtABzIhIdlN9PSb4k
WO0qY1RKuSc4G5XyCn2nd/OPTOL1O1XTZFQrwjr9rVUdYF+emBn/W1JNeR+BLsXf5+lRX2ZMNPXJ
FhMQNJfM2bnJp2U6RwvIhbOWq9yfDLZJqzZdD4CA4D12zMkaneyAzSFVd+hm6Yz5DXf0Cbqv8biM
ibEKfUiafKeumsIZ2DUa2Y1PB+sreNe45xkLwTg5Cwdse3vRX7HppOGVvxw6QZFAhvmCA4+gOSCB
TTiOlpTlIc+z2dKBT7kyJyEtYsy9rSVrgSA08aXMl+IH7lS8nIilYHj7loP4NittEaHAoynBWrr2
95JpA4TyiIxvIyBWc2vA8gGnJ9RRuAiauumOuJxVl9IJ/WODYXlpx7WB6Z4AMv0jxWkde6dTZF0I
ZxEehlcPvyqSsDtOt+YtiAjHGZI3oI/7Gm4LXLmjnx4UDrqaFbKFYSI+TS400T6gqyvGz4w3MKXN
3GJDH1fRdFfBfeeHmSaomJNaY06AuqRZBloeRqKth+QCOrcYBtxs3+eoA7NQvGM5l+4d7AtY6K1N
849VEQdzG5XVjzBoROMeJ4d+AH8hyBmkYcLv6qoY2WPE/Ua+Y8tMRReITVDyk5DvIP5l4n82s1Xg
xDgsF+4LNVPzA2/Elra6MDDOoOgcgM2P6UG7tS53EH4Zz+gwT7LCdV/Ne30ixwiSKyqy10aPUzo4
t0b406ycY1hDE4EGPcY26uNNYOefDgAw/B3HcOKsHZsj9Y/LmlD+dqDmv48k5f4N9oH4ymGJVfMh
g9fDV66zjZ/wsRAKilCEMXveDDb6fjKXGPU4QtZtz0c6bUO9o7u/iJWjJMoAq5Q213n5y4nMwEaa
49BdBBzXs0t8yDV+yyFfCL33PN+GrS41LmX4xnhcgyZ8i2fOPSIKd/BGbUj0VJxXAFdJq1YQOg9e
Anloc7SsBmFPDr8yIN8BQzlsn4prCka9+lgqCFKwsdTs7kU6gwfqVJ0a4KW0EG90myLehT1T9B5h
a012ksh4aF7CXu7RyZRilwNcFLm4n2qE57VZCgr1UoQ13kE1Z7PpxJof4mGaF2y93r6k435tQlF+
P2BV754SvGEEvQzIvOItFBviOgZIH7WiQz5jMEYziWSnR+ak/716jrq1o+xcdJ2O7wdwJ6we7Q5c
GJj3umqV1XrvR0b0l91B+w3gxtivAIHQNCDBbWn6vfQr9o3NtDztRen5lUTWdoCD9k7F0zcM1Bp3
GntGvXkfy3rsmlLrr+Ww+oobrfhAWHCOiRKpn78Cdu6ip+TIMexu2ADAiak/EQ4r36uj+MHg0gHr
sUX+R/Z6bvGKqDbjFhdXnzOxnmdNlvfEuLw8xXIxgAom96vKXdOgVi2j/bNkCXsqY+SyQ70hStvm
SoXozjZzLTrocoCFUq1hXGP2ovkbrAFVgW3y+UJU0SBD0QG4GkdS/VZZTvITqn+Tv4rKy/Q0oVtz
PaeEwXoxZmVb7HOZXpBGFs4gzbN74F3A9XLBX1NIUU/AN+q1jeZp/52ncDffII3AfZNTM+ha0v10
rMK4UzY3aXimHL5BUwGLkAGM/zrExQRLNqyPFX2NqQRETkWLT7pOgAFqe7teCPHjF2hs+VlT/wyh
ebP2rEJQRGt1s6J4pliva7dohcIsUmk1aGIAjm5IOrd9OMx+RqJyrrvSxNwglBY1qp2Q0hr3eHUa
0eJ21QsaSYwWxoU9xrHNMSwgcMJ+28dju24zNnwxNDXsFxoE/gSla4wRrNTFReOdzDCN2QzaTElY
fVqWefoHt64SUDemuZ8Z/JQSjGe1/y0IthW6Y5Tz32rCQymKMJlv2DetWsjn2ATyza5PtHDVckJ2
l84+lK/Xv4d0DGBzbIBMV2byP+CcSzAehBsAVCRx9MB4o5sPDwVQ9kSzdf+YgrYrkEbuosu42IVC
mKObA9cK1CttKKKj6rmKcPprk4Iv1FATn7MxVONJxdWsH1W0HCXovqn4O9Ui/gNJLNlabOPH8atH
V4T1nWw+6JtfYqxO8nqv/yKAESdndJQN6+q26VwcFZhXjSbsAZIqdgeNVQK/EwI1R45nFYHHcNtg
CibkK15BDICSO5acYhNvRzeXCB0ZDjS/qsdSkjB/jZzsDi1OimIT4f5PLgn2mABpKoBsfQa2ZH/w
2qkE/5xqIB9HgSbnmdYIh8fUYib06GuxnaakIEcHgdDarN0CCQjrxypBpsLSOLTwOpT4VOWI6W+p
IDs72cbnmLUxc8jbUvW29WFiMuoSmsgf5QIRTXvMuYW/iAq0bndLRogbmgzoaAajiwbNTY5iUEdT
tbUaWn+IwY6SzXdEJ41rnZTF38js6/bkox3NXR7gEgkpCpKHGGxJfyOMzIhuy7UzyDsjkM8cNUSr
vV/NErWjp9LeLSH49HSbDAB+xXiLygOIe4uqm4+D8ahebeMqRN0RGdQA2gHKj8bQBpKj3M5oHCMA
KbdUJyheKNRFGKS9ApUhEbmq70oxhfJSYefP9KbQxF8XwvJpmPHDFKfd5fUO0qdYp7ZcafE4Obp8
k5PTPzDQjBi4o3h9JWNSXFFrTNw3wSpMomG9QfV2ia6aB8JbbFoLOoyzXl89aNwv6nzzlMtMHuhj
9PzPoKUE4AwGVnTEgtAH0B329FL5DL0X5G3PNPb73zia2d46iOeylquG31NBzVUBaIQDC7iuW2ea
IBaaL+lfDO0cwsMs5d9FxRnttUpAvbGNLEkLFVdcdUlt3M9l4u6Keh/uESkag9vMJ7L0uJ2+kRDj
v0CdHFipjpK6X+rFw4b5mPDFV2MMOVuZiKNoQX/4ZjB1ru9SuhzvOVzii06Mo3DDfPjlzoGZE3dw
HF1yOHJHtsBSo6IvKTnYfr8joPHfvEJG2WIrH960KQiwDHHKiX73qShPG7Z8oCZAWk99WtFR34yu
ZorRJFJbBciEjUtrQoNmPHWz/K+oKf+L+xACEEaW6SWu42m4lfrQ1zarx781JIGnuh5BtNKkWKAW
UaN+H+GCATIWjXENt/2xWHrGV9wFqOQwKUwnCIhwaJYcBc151AiX68MitgHbsRBjkOO0Q7P/0ASH
+gK0etk6uB2HeYDEA7RxJHazvDKarD9zDoSiO/KEZ1cWL2Z5qAThYLVSK6Xv5ymdQKJBXzmA+zHL
ecPPCcmpKQreAm1aV/D3eI2HQk+z7JdS5eAXMoqhwQW4YJ8Vxoj1yTQ2Pq4jwCKQpIhrVcrT1w10
ORvMROjytowM+0wUHxe9A8ePiHAiECCIPY3zi5lHw/Ag4HZ5hywaYboisBz4YgSVwsNGMCr1qH8k
OQfYzmHaLo4IkgW+psD7ymiJLwyie8z+Ho41nUlhl9Mauqy2Xypj/jjGyIgPXSOCFDA/5LoWw89X
WYkp7UERF1PXLFEWd0s8Vp9F4WDG4EBc944oLNsL1kynCtHnD0t+6N/4VqO/sfRSDgpDaHzJ1qoC
dQYJJdipkaAJRdiTtlAYUrF9QWKNiR0C8vQRSfLh+4bjJLp5jPZ7j17cDclK4y/4mh8PHn5b0/mI
4vr1wLJJ3qbLYvWltAHdbMENSzscFLpgaRduhV3GdxhjGahIgWSpUaBRELBpwoAwVu+h8IBtTLpn
zSWXoxxftiUn89VD0FF2Vb4fHK5VVWYRWDgX6WmOZIwCYJFf2qsAX12w5ksTn31ZguPTybI9BdgF
qY4l4ybwhkKdX7RjXB2gC3TT7Od8dG68HKmG4slQRF4XskZDwmhNsyuGIKyyWZz2osNdeURYZAf8
dwoLzZ7gGwqBSJLKOenjLQBcBRhrq5YULpboxVc3/ZjmuY5+BQxQ5CwAii0d3lCxJwh7k+txRYEs
9h4aVeB5DtKjqkfMLRTZObypqpOtgHl2x1GUx+WA3w/vSpYGlGyo5AjeaYlyIkoefzYQtf6lhUkX
fIRxK84JhpDq9jdRm6nHcXwDl0ptp6Oxxt9UBDc1hDbx60zKAwJlrEDRNo/Arbhq4x90hLbsEba5
ZDplx+p+MGb03B0zLbNTjtkMNA1SkO3ZWu1wBTQVS65bhHp9ZjMcdx+QmiejE+avClm2oLOqM3os
oJgUIF58wQ5LFPXq2PV9ZixCHdYR90BdM3y9UaT+7EtZ2nM9mzFHBzKzgAsnyvVD6fDwOq7m/Zvh
UHMCFyp01jb6JrOPQOuup2IMlDyHJTNNX9ost6cSNaL6l1ayesdK7OhODhxmdUebevvKcK6Bf/AU
iJwsEY7VxgBs4ZPHCdQqQa+8Q/OkHxMZ03uabPmJRfvx2MgpgbkASsKTQJLBf5BIbuUQFqw0QBRY
b9kjBL6gySKdZd9klQfSaQXv0jvEvubfC62aZ54rz3pw/RwpkXuxvmEJMOP3BPKPHdjyFIMfq8fo
YhsFWKV0Io2HCpQjZpqcvv+Po/NabhwHougXoYo5vCpLtuUwDmO/sDwJzARIMIBfv0f7vLUeWyKB
7r7n3rajNOtbU3ZRdVr5i69YQiuC3CKAmKOoPHWPHwjURU84JG6cSKm5tnHqcqlHMtpBec5yE8wm
oNZdQxrj2B+wm4uAaA7IxKBBSUozwxSNKNQtoajyHwmRqT3GeI7srkzX/jdULCxwzmzbIG0E62HG
i713izy7EIdr1H7yl+LNDhHP2k3NfLFW0rcjqt7wcZkbZ2umovhcBGPfTcQ9DOiafdXNEN8jVC/P
oCj2D56oGJ8BY24mNECupJfkVdPdT0UA99LOU7Afi7B8H5XLGGbmJtw5QLd2o1B2XuBkxt/LBDlJ
Y1DGT350W83d5kSU3Wb66m6US3IZ8i597ZCMr2yGqf8O6Ug3NeSBuZS6Cp8Kb5oeu94dfzrKTyk6
0ml+1PxyDPpVWH+UmqJ+NeG4bIzqg7/NypsKtkXWWyXD5q7Rq0PdhQ1vF6TO8qAbBymRu6QJY/bY
9msTrb/dkcG7mm5wvgmbnyah+7FlTV1TI3l5MnK2OgmW/W1wvC/GSB+qpVXH1Y3bv2qp/bPJwug8
jE77NriDeyeDQSCjBrREYavyXdoh9YWD9wBAOe7po+dn0NM/eTtJPg9+mbYkmUjULpUFyUyQLE22
nuo8/cZ/R8RHedOflD46sTKPcHDR2+2FPlYekp5Y+LXnNShOrS/NMWmTe6kYgHuBDTZE+SIwh7r+
BORNr2i/hzStn9s68ZA3uWu3XRocyskOd5Ksh9YZvyAU/jbjDIrQ2rsORHHDf2XRqR8t94Mautes
JzhzWyhInPmtUIL2irTPcWsSNXU7SLnoLbntwNqH8eBvW3rNhzCPYhhxZfo/UbR60aFy6/hhHWp9
nodokIx+ew0Jn3TAI8V0xbfO083MANo7acfhsHZTN+7zsrKE2Sg33kZJFf403iqeVwyg732CKSTv
ZP/YiVb+meHFKa1IcfiOmsD5GGkovkQvgtdWNO4janb35Ax1c9FSzMPOySv/ILkr7t1uavYpg+g7
VH2q5NF6zb8OzBLQplvyTRKoaD9CDqG/e+nVmvBGGk1mz5y1/nIr2KhNnbrlpUYvPiYw0ghmpK2/
R61Nvg23/sVDLv2XNhBH8dVFJ9Gw/CMza+ocfYCUWB5IrWzfpGuo4hOt7xiVYVtv5Kp+eJlxvkOc
J3vKAMTbSTOvS1fvU/QBqOhaeftx6IO3hHflVM1TgZwxMcgsqh+Se/vJjX1+lOhj71eR3kwXSyjh
/UJ74cytUQ+9dgB1Twv3gLgWv6dybe4pkVkazNkVP7lVUH9wOcdId5l3cQShn0AQNuvYSVc4x2VO
6junhcwGHBIt8orbLL/8QOTPS4Qvpy5KcY3banlZy95bNv6gvcOkvOJLTJn/Wcy9XjBc9PZMsSYm
rCNB9oPsgOZzIc4HaNgNir99nvn8fJkVjEb05H0xEDAvGJIUtIqNeOaWrubnlAjkTxDgLBGgxpbp
2W0CwSwyxcDEMUJojU0ktoFp5n2THf4Y1TbFfu60/wBMqe4MeOSdB8CxMXG7Pi7khuVb8DxX7MK5
BYRMco66mj5yz6iwe0pVZVH0mSC+ZXIonitEb9BSRyyMm2Unv0abtSN+KxAis4ruTz4OcjeAxiWb
yIQpTUNYsJXCLXOrIQaD8CGljLwqYbAlRfi/fqOrQCD6QbK+dW2Kpz/F4YVxLLo5sS5SCO8X5VXD
hi1oUXNeVZDdhJXVy/WJosQNnn3jFN6FboxJ0ZoKMf7tGj07G2Zszruf6yECG8fR/plNwPCnSsu5
+T2NQTweDf7D6quqbePQ8CVZv6dvWcNtMorqFRIyrIFTqtZt9nAmrH3WQ61Wmqk2ckkiWlWPLWdZ
2yrs+OPmyrtg96jsmV7DAPLdtnLi+WHYQIKSxpalcNqypjZ56bWtzZuIcni7LQp+sR6KWGfxk2Hj
uvcgG+DofRjK5IwnZv1DPHbRbHPbjPkppxfontqGouEAF7QsziHv3SZZr52IdKwOA31GKY9DzKyu
2CR6UhNmvFTZ4ofWcLkT955Zk88W6SHah0XRmdfRb264R+0ra3EthHDLw9HvoToKXHQrm0Q7i/aw
B5RNwBjMmmlcwwKUwrmvOyhGNs8hydDddk7pDQrGG3FJbxdQu0Xu/DnK3WuL0pScvGYwGZ8nYo7+
zSHnMUydV+1O5uxlrOz4aIZ1EkdQtMKMm2SC5fUp4LORtVlOMiR2YBUZPbNziJNilq+jiLmYk5HY
yStYTD8y0xh8p2I5KBaCt8itx/Y84bSLEUWouy8ByEBKS7vM8zaQXkb+eQ2YuS+g/qr7PIhNtuPv
LgYHFc1Llp98IzkYfjQv3yOGW+fV9pyUX0PsNAv9Adu66XvkIBvnk4Bsj+SZlcq1eo5G4/ZXhaLr
nbFSd96RBI0eUj7oEWd4EiqFMWqpm+IaKTQ9oMjB8fcB0k18rLusNf+iqK0GlBoI5B+4GrL2o/NH
Fx169jwmJP6iqVenQrnFdWlwwTI4Z8eMty0wImXHdYkWVDaaNK4O3xGGwreBPt3JhLijOwdyI1vx
eyR+cRCeX/g/c1PE4gHF0/L19oMY7DVD4kpecbZgMHDavCPvdu3S8qkGHY7hIFs/O+GmjLMN6fJ2
PTcWg97jkBZDhtof+/QXq+AfzTd8Wok8iWS0i90WzMqC9sA0tyueSesJy0e2eXAgr4kDUtFGKmQG
xAazvn8U+cQoZCOFrmS6NegWYXjkD0zjk+vEFaQyzuSxPmNlH1GP4x4pfRPNnZQEO9FBhz+dOhnd
76CMMkwis8GzssdZrDIkT8xQt+igrE/HYycpgvaK39Bzd7UZAnP0LTs2/TNne0KVPRY9s6LWU77/
pRzBIxIPlfAEO6hjeu+NwLulJ7KzMupXfDbhcp9NTG43nHSi22V8nfEI/Xcbhmx90Sp4DEbymfte
Op2vn0KIofIxcxN0cc2Qov8H89nIS5DwY3Ar5aDbG58ZirwoE83TEYZxzr5J5J77f73uwuHcegxs
91C+ecYzK60+jvE4N/ckLYj0GCcMLk4y7lZWiLRZlu3cGCB0m86BH3zhOg3KPTH68/xUwjOJw8BE
EE9riw17Y+OEERluZBTsvKUpZxoo9boX0lMRD6lH6s7OqfLZ27llzbN/SJh4yw9qRqNb9G+x+M4l
THUxzgeuFw8BoS/iQtxZ0cC4msIRPcJ2Rco610fUwrdT9CxzTW/Xjv1dEEypQnQdTBnsdBwIa5iW
GOv+EAvyAyoTTfmPaMUnAnzr+tODqGwbH8MaTehtXho2tmFs4L/f5GG4gqXH93U3gwlNNyzZlluW
BGr9idu4nM+yc/2QUw5Xa0cyXVhibkiVKfeWD2W0pywkx/ZHpzvkBc/vgvKuy5QDJ+xLBwVgnzAV
1o8mLsvyS7ml5FWl1/fWetfFWGWzAwVQ45nDWLqdUucWm1HTH2s+EqveI8O8/tPBu+JZhrS89k9d
Eg519OZlPv7mTc5yhmjnFmNS0FFJXSeXVsn238RJkm5FPZXpIZRmwsAMm++sx2zxq/meiHKssCsd
1fQU4yXF2UouzXM8Ty4NkV81y3auifXhzRh8b/jVkbzu4lYMERmiQ9GxQ+RxTLu+arZMREV5H4eV
CD7jtWMXKEuOxvbQqpCFDhvFUZw72NWx4J11FKTZfRNHLjOJmpV6wUXgva73PuclBy1cY3pnEQC6
M+jCiICtvbZ70J6qqkvMPYuYMyN2dBswgjnlYVpn9xC1TGZPtb+waRF/jN/LD19Usjsxo0yFd5pc
q3z3rWcnvf2dx36Xf7QVSV4+PCoOWrNBd1wHaCZ2V7Wbaagi6KDSwAgtbGjI9+HEfMGjjZwHcxn8
lEHVfmabk7pvjYvhhoykKh62AxmpxXObIFS3mzpZOqBjJMF6Y0VfpN89oYGDZDgv8iInPJDM7EPQ
l8Hs7Qnsj/zpMQnHdj3jsFbtL/wRCB78Fb54Voqp572bAFPnOyUk/VozL2P2gnHbsHBgZmqRbfAK
Azh3Hrux73i+/ArJaJWhxCyaieXYU8H+CddIm0tgMsIoxBSNKCaxTtWP1cnT/mcuwAoCzrUqVRcE
ISMYSSKQdT3ujyCjz6n4nPJdnszInRQ8OtouMqmqI826wgZRh039uyZILH+KCL1o/kFN6vyfP992
erLMnnhyCHdgNkudVjga45YO8XDiIfR3wpNNyDi2mOQ7Hoe6PI9gqt1jBI+QP9cuvqvDWgZxe55t
aSiEVhKg6rNfdCEtc4yrEItnsoYOEjKo3ffUGu4kovYMhc80D6qZDrUyosQ7blI7HfPQcWW3Kye0
ghM2TkT57La17c4Zq6jd66Z3/9q2rqtnMP1wmGBUefcuDTzXpfQYlFKqYwf+2Y1pkv2GUh9nsalH
iOqdhgqLk12UqVj9cpYqW+3JShmP72FLnkW7yT2CnTaS1BIyXtB0GOQnk6xConzDhH5r8ZYo3ulG
TtNBIb3qz6Zn2I470nGXD5CLqcVswf3jvvogNtxMIii6ftcG4GdX5dkE1cu6jjw6hINBwwRqFsyS
3Co7cPlzsE4Mz1GrEi2QGCeD+nmovfIGjiGR+gjqzuKdXW/py2NGvTSeuphyv6QCLCvxuTLqgGwt
Cif9CMaOAIct48nMLJsxDsr6DyW+BNwlfpauJUSPze6tb2JNSgfD1hckoNHflrDbFFxoqO2TBMCy
7xIGjMwKwXW96xIRBb+5X7RznPGYEbWaFQy0p5xAgGLj6zDThyItPH3FdimKfWKsCv5ksRNPwzZw
mmA+lKR3lZQk8MsLv6CM+m+GVywNDki+KreuCJgIbXDe4cW1Ye3BectCkCcwJigawpkMwXJDOymW
UGftEN5qZqneRDwtQPfhWJTNwfQmzv+ZjOMMYlQu9fyK/TqxR854cs1pgBZJ4Dj1oXvzkGFsBBak
L/Fc5be/7Npms7NT9UQtMfYTL0jUTjZ+Jfd+Lu+BbXB1l9OND+jjsWhORTc6MCjs2iCtwQyVb18D
k07BTaqI1B22YloqEZe2XKgh8XF9kS3S90cd4kM7mXSpO8OTrMTyg4gJFLyDsgODGRtOuIyOLVVP
vmOrqufag5ghjI9VIml4+arn8NiEYwRNCcjk+fjKhiUDkO+sxGg3Z14d3vO5r/Y6LrmvDoGZpvQX
nlROrJ2TGMNuFFl49lWx/fYTGiz4VIG7cIsp4KLivhxDhoF7MFOSGUJvdPM712sFBjCe87KHHzHM
oHYsLqrXe5P33vBB9TnoD2/Gjs3OYK6q+b6mfJAnCrG439kR83h95nlvh2Rnqapw1U4xF6igj5pM
8upUeC2SoxbVKKFHs3JlMVXdkhmeqHQZDroarPnh+Y2ZZ+DSOW8DxAcFvcnOHlij4TTgEisNsUXr
2D26MW92y5h/WHmEVV/myw8YfJE/rbTP9quCUBHfIUlzy69KsrDx3HGwFiukqeOm33ysnT3aPoKH
wjy5lHLnNMos4HY6oaV2WICw/ia/DKsTxdoUeLypcQojjhiWF8LfhMYwAOA51JPQGzIwApGiPkJp
c3tz4Ub6fiXCeOj3jBvjroVvGKbI3wXkRjTlKZh8Vb6xW6GDLId2CJc/6Sp7+5uRgGN+I9xF3suI
gzX+l4/V7P11Fj1M1QZRNKi9hxqSeh72mdNO7VE7xcD7PczpFCdcUnI24c5dOhIltrHuFe6W2jFF
fayZ9xPL4OFpP6G2F8FxmWSbPHeSXJQ7Ik61ealalYTXXousfemRWMufugPtOuTzmqqrgxoXbXwR
lOzgob8vvkOG/9k5BJ/mHuEWdXcTS7SLrZMHrGZ0kYCCt5X5f/TiWGpW0k/89vYT0Ljvl8kmfn9D
KC0Lu3quEATPzp+C5i6Tzlp/hGEdpi942vDv0yZXXrtzFSfyKc3KyD1pJlzBPu44ge4Mz4U+Ev7k
Q/oohxDhJGc/xc4ueM4vttDOfAsZWOlBQmIZFg4lqwP/CS5nDU6RS+RTwYfij6M59kkKN4PsPa84
eUIbF5eJByyKdpgI4uaMLKW9lRzqgMnOKNdC7BvEm9Bw50KT6R3bO3Lwry5MRP+LvJimHrcz5knS
+a0WS3CnZrddxG5Fx/q/U1uwI8P7lvgwcQOvYWk30Jq++Dv7lCOK3ZJRthzBKOfiGmqsN6y5Xv38
IOtBhicTMLrKiaGgt7gMy4rJC596N97w1Agj9gPfmmNpit1GgQTMUntnnNhtcGhX0RiKj2YlBKDD
wZY8UIO17tOEa872e+z4hEt4nKzjgyl11B5yvYyhgiRJneibUj0nVwwXMC3Z0EQtfSaMDHo11JX4
pIEIF55o4KVlGwSg7cMO9FKS3l1g5JjK+3TJi5bevK2M/ymYVQXPuuLAOucLEsddCwuMSZA7ayKp
pHLd3dBGSc4ssZRteRlRSksyi1YOM4JZNDNu4mJ0flj5H9PnKY9sfxyIvBpeewCS2/nW+XH03li6
978EJyTqbYzaGjNX5i0x9rsWCfUdQ41DkkkES/s+danfHzTtc/cJMmAzODzSSorfs3Im9Qz4KCjk
sCjyGkNfeNOzsCQZo6O5+boDt6yb56QZbwiLq13K/z4ZcUxOUT2LeJN2OtPRfd7VwPW9BOs4rKac
xqMl5qXYB4RehGQ09PAX95WMcQGnwbI0P7ogUOmjqlbUx9mM/K1zQvXm7ljqNs4/55yPV1H7hJy9
x6ZkzHSpmY1X+5DPPk231SLT4CjjpP8cbmEAeDxTC0oy+e78nYyGNMcLsz4EJ3o5Ul2op1kieB8r
nIBfWRIUzObp8RQ1v4fuUL6vpBPMVGzAsxWFfQTRCbeWYSSElVDisybb1LwiTZn2Dc0YfXTTjUM+
P0AizOvtH2aE2s0pzhOvNUy0Czdtbf/o5r2s4r1NO5chdGZ8VoWAs+JpmVrHx9OuPWOv3JsdopQw
+DvALbtqmHLE9jygJyircGjgh30wgpK5VnHN0kCLLYZQ038vdljVCW67K7ayiAhASCh3II0KORMI
yu6ZMQyTDUOBGqFFp8nSPwS5X6dvi+pSqN5AJU6w4fjKNf2HR1bPhtHYEuKFSTS/coLLdFfggUve
1hanPVbLIuNY2xduySalPuwMdvJOxwKDWSjddt11TlYnwVW6HpXHuQo0u5sj3XlWPcHgjHn4QmPl
s7uaraxx8Fqmjj+fl74mgJqJLUNo2dg0Zs5UFv6BkDzHe66btjDPoWUC/mbITnB/Ogki6CEjqKS+
w0tMnuvkTF2SbaI8zCKiFWKVXOfRVM2lKoYOi6gsAra6HHMbzCxT7H2S90sQXZtD2na3jaVo417Z
0NqHbV2ary4dFR9G7rqXOUlF8YgjTtEK9h2lzK7FFNIexaQQiDfAiZj8doQuAQKg3OXkFDRQGDkm
j6qPaVuxFWT9ukcBZoaawPDTh4kiCvo9mU5T+shktylOnDYoUsz7hJd8doqq96fttcfUkE8P7h8j
IhMxXMBu8DYKS7m8wcYO2kUcI8NlJKHY4Vem9SrPE+bTYFdyT+lyW8iWeWbMEibvpc4glcw2bku5
fhqiMAiGY0dUB68A9J3xaPlBO077VMOYAgbmpevtCQuCmmucKRmeVlQp5v9AKykImhjJvYytBDYn
maIuTl5hTJM/3GJv+n3drxaSaaANax8rhgJOcR5vdVlBIYEpsN2Nk+lglGA3ozGRF4ZU9H5XNafY
FSDuQzP+oxPGLblF9bmRV21U1suPfnaJBDuwkd1t7+j6rfN3HXSqfVb59bknDl6wVCMLg8aOT3Rd
0SB2+HUz+1yr3GleCHhJovkcr36g6guuE1NeMeiUh47mu/rLFH1KGBBVQHgGGyphIp47vrpzNNK+
KjP/XjCIcV/KdX5hLpHER6frij+5hEfdrEs4+jFTV2cQzWbl+PIPYkzXj4CX4k82EdnEBiHixTa0
lP5dFSz9/I/y3n2SQVsgaI556u7CEbsSBijtPS4DM6pDLbK8OovEaw9NbXMfp+YyPE/uDesAXJ7i
L5eRakfSyEykDOQQYOWMYbn80ZM42F5zbuHq14Sv03HpytN8YujkDf78xjkbJ/7GibrIvveTpcLY
0Cq59aFjNHfDUr1xvQ4KfyKOxbWftm7vDjQ+wXTrCIIuZHszfiBo2lwDL3kLHnO4a7D5w8AVTzRG
LIf4mYvH+VXXOQQ4ph//Modx3h2hnWnMJ6LBPJ7Rjo52O1YeDvgcD1jGsKdAWvcbu3o7NLv27+S1
ZODHYFKvgDs+oAMxqN7PoUlYs1F3cGencFS6upRJ67ukn6eNt2+HoRzvC0hG/RyyEs3/AMA1wYds
gtF7zBKGGXeCHaf9XQF0QEpMHTVe/8EIMwjP5GPVFzXohXF71KYp7A0xr8c0ywnS5Y8V1bmss8wA
pcou8n9B6rW9s+1LguHOMDlxecj9Fe9W5DqpuA5FPTHsbiwdzwbJN1nf8yps5gdAIkIh5v/T4snZ
zp8CUFESJ2qTrpe0EZH5FNyWiaFcZKjJVKXN+TfYf+OOIG/kbU0gKEh1SAqTljyBvCvPlcOsdaV2
MEXRMoRNm3jZ88UtaYNFAmoCea+rm7TahsFagX8Rx8aEFEw3a6cPn4FpAH2WML53q0EEd5RRkXMn
YfHGO4EdKoATrbpq/AjCUIuLk0LpM34PFw8KLh2m/uQxww+/RaqJg2OBQjifTVXhOlVpVz0CnS4t
FZcfV3s37CkYqGtmTpVkXiMyXgiRqWDeo5RzqnD5yXQ1AMplswRqn9TtEh3qMiVrxyMEERNhicFV
7eBEzDdN8zLvErpwDKXlbH8soiyZoHqzT9iSBJW8enpeu5tJI3piFfk07etGynk/IEGWT3M2p/7O
4UbPr7a2NzPCXH4V+HWuEjQRR54L/ryP6tC+6BLG+t4XBHLdLRyRaFpV711qvEyUyBQdjMrXGMvU
M0M63JwkNjn+UXs4pwHPmZg/9X6VnWuOPKxJI5T8I3dPMWwSDrLkdMNfgg1xE8rlSUgwjgVjFGFw
iovZPALPVv7vmXwJiXM0YN2PgGy1PaauSQ9Ax0Sl5Zqg4qAGLum3KT12yExMUfWyoGQoezvv2d7L
ggLp0O5zMs4BobTbsnfMRJKFECn1def+4zytgZM0JrqmvcgCmDU4YiTLx53LNGzdD4uVAWNNr/mV
LNZTw3ZJdPdJpidG4iIem+S269CIlIeUCQZuMYyuCrBR5dOFJYw1X3rmEZ1yXMM2jkhy73LRndbF
qe0zIR64qeitB/tmcxBjkmnaMrCPXVf5/7Tvd3/xhDrhMQ0TefUzSsx9WYxUVU5Lj0KrTEsIHj6w
YRlXWGF+hmCs00FSbJ1jWZAgbTJRE0CxFj6/G6kKt5l1E5nqkMGwvIDFl5i3cBHfEyHY4R6H2XYP
/B3+C1av9tt1vao4lXw5zaHu+5CZAgmNdhNTpIgLP3w5lCJeix8qXP63dFGOXTKHhbA7Ig8ggmha
eXGZK0WIFXP+26+j6TXmhPstvCCx94U2cX81naPf+IuG4FM21TD+CnNGQAy1TdWe3GLqu3Ne9wij
ulMy2yMik48i0wFfgmsxw6OKdNVekTYBgp4XzfjsgbTbk2A0TZSJW1fynker/cU65Do6rH2RvYyM
Av2dCqiu9w1g1MRTgPWScUGYJzviUEGrJRtGoFn6wXHab1uZUG55uKmKClpDvfdYx1D9qtqaUCkG
W9lQY5BuQ6/0do5AJtwkKVwljjNdT9GJaGJJAEdSUhbiJlC8SHbPprFObVFidLNbJmbkX6II1HL2
NJEhT44jM3tLiWLBKii3qmNCG7RLgblqgNZN6QwocJsU3125H6tCQKARCxdepTOYv8zrRPhnJNn0
Zz+4RfkDGRgSJEZtvqIPEhybrLN3RivjlpfaseLElDP5w+ipvqSCxC5cGUGu9kEcx88w4qY8RMNM
OAv+T5fsZeKBGwIEWCa9rXti7AhqwUwNR4tf49HH5coYMNMF4QPVKnDxhUZ52wmpX7/hHe2PGUNv
S4lVEa9BSKFyrhm5OeW5S0MA48yXa3jRKa8/MrybPEpnarutWdBXLkwMp5qKShHTN3UumKPiotlh
8zSKMAI7Xz3ozGnbEQHmgk0l8Y+Zdkwdeh6Yf4Iw1VsSQWfpUWFTnUNaZU12zIfEOTeq1sE9I0v8
lUN1i32htcpfK0Y+ZP7RLXhbQliTo0VgZLwf1i4OcMEKwwfdxvrRYUFyvWUdWPtn5sFBk51YIh4x
xWNxBPq6YGlJg3C7cYvWjZiIAIPsqjau2GM8pUN8ohJAGJ3mygE5Qz5it9W89i+cBsC8a5EPy44s
oxXWEuHZT4/W6PXaxqF6Mtkc1MfoJohHiDbxMVrUQGJrijeguOtY2RX4h5Yvqjohg0iaZHotd6/F
EMb9JVGMXdx3V4nQ6D3mwhwUAKdJ8zWPkVveVwP23SNVW2NYwBplfywK2102uok6mrkk7c7HePAz
hwtHKKVnfo/I9aD1o3xiR0bEPSFOC6HC5nuqsdIcqTTXdifLkKOQsTyWcFlFHq8YtXNwJ8kxdPYr
gy77TRQKmv4vq7sWK7WTNXlN4KDKHNaiYstNJIyETu4c/s+4eUV5U9w0sebIgA/hBC+e3dE2yJlu
XrgSlqjLs8VaOGYpm/d6SNdTN7ij/Fk7a0asokdA0nQoetv2OC0gdXfjHBFIMXiu6288f0qvJOyO
qEkaSuQAhotmJIQgVihxed+gsHu2KeE4rTBLc32t4PWLGX8WxNcupAR1S7XzCQxL9+j+pPb2s0d8
Dk/IxcGO2Z8mdldeE1vEyy5u7MRCmXwaC/eFVSRT9WfRWqMgZIkixIewGdf/AKJiBcLeozXqzl4f
EzVl2i791Cgv6Z6RHFPwolbeeFKNwSaeZHK8YEQLk9+JJfbhJ2e8ze8Jneh3Swo3jpoyLueCj5LB
SJOQFw2eUfzxqojF09yioUV/0PMjPfzSvtZkzv0bRvx/+JJVTfyAF64ck0M7VM1OFzNMMQ4hK+8D
UFDGOeVM5IfXAOmcPULlyT0pGlsf5ypdwoPt+tr+KDwWhiKkpom6aHJNcyghL9PHpG9CnLaKse6m
XEFqmQWT/1oxkkTROKk5X+CxEsIlJCh9eYDXoduM56V+jpDE1a4wXqUOS+6NBKLUFXenTNJ5fFhU
qS6KZx2vWbyKY6Nuy/TGVjvPmS5Fsi/9cLxf9erCga+82Xc1ZCmO6U6P59LHir+T3lhhALAFWGiW
uUigG3Z/KUBDEw/3CyZ0OqhV9Pet1Hjo2omC7bUX3IxHb6KR2cQ2LMOvxuC42lQM/P9wxcqnZMCB
f8Q6Vj6LWQTkINzEIubO/dJDNKHBiw05HmhTs7uEX3F0c6zwrNC54zIkbUXjNN1ZV+dPPQEF/P/T
JD8GlsnNO3wVbv3FnH30N4CB65VUIyO3TI9ieFMmd+Ry1SEIeRp7AVCvwWJ0cDFkq21iJ/EVDcIs
GBldWrixJNIN2735tdgJw9YtrgEgKWKHGxvkpitZ9vTKLlsC35YuNoSAuD6oFSnG81fEZLV4rEtH
jliWBeGGHJlNb566vvcwveM7Ko+5E1HHjmLCjsBirxYdYWXVSL8M2AiWlCBp7HZNcew7X40Pmkp3
POlqlr+mkkOYyaqzvEo7zf5+tCtxTgXqnd4xEKKmIU3b0duajTAngsMnpvV5Ob6msgijQ+PP83iY
y1n/zlMK7VtTbF7aUoQEVI/AeSTuRD7JOmC0M17iNfiogfzrfVVZv9oseclDHNRc/Bs6+flnKlXc
7uq29csdoQ8TWpfykmO7dgWGQFXcN9LWb4bICSDJtq2+AA1lfafIwn13PXJ07ogv8p/R+et3InZW
1DxPDpckmUYc5oA4wG+rnTFTZsvq11fwtOQviqqMzwGxb/MFyK7T1zQK2/M4KJhSAiPSN4zXhKpP
NbZqwKtS2WvQSCz2RYUEl0/Tfxyd17KrSBZEv4gIKEzBq5A/Ot73C3HcxbvCFMXXz9K8TdyY7tuS
MLV3Zq4s3B2iwrTDV2jIh/VTxUqHEqjuiu1KMPcCMor+gnmujd57zPPzvuh8lIdEwOPedxQWJDEQ
iuhcJhhZtuQUS30sZzc4AUgcDyAMR8IHOotwbmsOJ3dkK2t7l7fGItXd0WVBGA5TusBue8jdjOac
Easdk99qSp49pbSDPWCy9dVJCmHdZi1i1RWBrsgkQgrgBk7AZesx/0R/tblkTTdH8q4KisR6QppC
PQoXX41nO+jd4bT0aaX2OUZwa1NYUfTf0iegKCpOfMB3F0EcKxiW1D6SjmT6jRoEkZe+DH1Ed2uR
/gdh8yLk7TFgmLBLqM3bYZJO0mIhNwULItdIdMNVNk297RLI2kDH03H6dETEuLFJhmx8nekEY/fr
jGo7jZbMn6qrWXgzNpHV35eKDqnDWFFWeCISapnDWNgSTNjcY9xZ+5J5dhjYXcQrPjsGR/qu1GWa
w6b5GSAe3OuRqfuSKJCxWFDx6bOI8cCEb8ahCJoLG37AYnDu5h7XhM3DXxsSkNt2XYvH0pPVT8Jn
fB4Khh0y/nyRLC3n+QU86KhYOFYr+q80QPdhniMPdD5+cLdrJKvwtCubbS7XsDsGBs8Wj7Uycs5K
RvK8DMZ988O8vqO+GLCOg6XtLbMFRC5PCkilLDGXZ8PxCf4LAfPhFtMkmnm6YOAklD457dbJrEZ+
rZq2jDPtg2F2yAdmcqZMdsPbDn4dIWILKiJYFB43xUg0IxYebNeNBIfzinbLD1yYJuG5kM3LuOd0
WYXb0p9dwMatVXwMfqBfwZizQ+xAvr3hlUjKC9V21vAZpJKyPHvO1J6dRWXfAWD2bxsXuQGlMi9+
jJ02l0xVqvgbhGsrOlpYS3PQD6GdUvKAaMV5GHjlPJsRhUt7a/+hicYRZan53Y5Y94vXkdKE8nUc
1/42RP2tv0Lf8/sH/FD63wi1r4grZ3X+4zTVNWcY1arGC6HL7863yod6sEsMeoGALGdKO8K47oxG
3wrfJkvERMPmZIxspR6jzEdslPzaFzMX+c/kJrb1bROVJbAolZF7LouEWYbxq9o6QpILQiL0jsvA
KuAE7Wb2HtHhpP1Ur5xEePjWrb/cVHYmwkdJbt7d4uhfyrPT1uPv7ER2d5h0VLU3FEZWSDm5jzzZ
aHxnmz7sl5nlnRnsrRYB26XN6Ftr/1x1Xh094L8VC39lY/+1ZR55Z+GHwv4gzzo9tWOV6POQ17Mk
EuE4A7xXvLkPzCZV8tKRT0jiGd/6slPgYZ8W7IAtksM0nKKCnftzC6CXrg138g9lM8AD53wPcYl4
QoEz4hObWuDfhpB3880c4vekVYzShWMZ4bwkeVdE5X6wQ0xhEfJM7MGJ3gEdp5Jzyj3LfVCalsFL
YsSI9aovpyVGBWOtWOtoecxMSqkXR/dxjo2b+5/lopw2jdvUqfWm7pIaf7YP9w6PSp+R9OFQABJR
Je6f17IyuLVxXr1D3CvsQ4IwIaEIifHJ17yktkHWipVyka4Yf33gaEh9EZsZ2LR82bua3xlzzZA7
rFbWofW3eYHMfMl6FnvCryfvQ4795H6HnD5PAwUJrAFpqSl/XM+4Q8xBpyVmwB2BHSIZozOrBoex
fq27Sz5SObklFpfAWW2ZquLMRs/aQM1Tn43nZOj1rfJ9ksSy/47KBkiEWj2Vo0iNmP/B+a6/VuIy
QYCF9n7XmrTGbaong8gVlgkaQMtI0w+TYFRjFG43NHpwXIPEi2tgVpXF1NrM0OnAcEqupcqrhnu6
VljYINymMvZLbSCZDvQ8KsznClJSSc8IY1Z7hQ5ihjpih0hYik04Jpwc/h7SUxcMMd21Tc8GxxGv
nNgDSPxuA1msLCGzuJk/bQSvpX+OwVQOHVe1PxQGpJRWMFLwKE7Y023sORkfSH1OvL15QWaAI0P9
orGZ/IB8h9YQ5bM2jA42fDByzzidfeMvR4fD8bJhD0Pas4fb9DhgX8UrWMFQ2fQ4htwtTMjpMytX
mKIlmyuqVrw6KG7zVYLOkCQVsPX6c/uxDgjuV3uRBC6l66dqNdOBKwYgD8wD67HHM5NwYCv6sxtF
NrFK3xLQgsvJ++dGNmsNy3WrfW5K6xt7PS4vX0XF/bR0POQSUF4d299KveG0ABArC7rI2IWKIS67
687YIexwjYvAD91G7iLeOpHZz0M9t80OQRr/dTnVgl9inpdfFiX1q08Q0AfJhVSzEbU70cDD5oTs
BOS9Ggxc4BNTrdfPtuyr7zUQGTRRRBrK8mqPVFsyjgmbuzII2KCzW904blg/ZVriQqo0hls+2hz8
GJiqR360wMQZFI+eHFyeW3s7Czr6wc3VbFuXWffQ151ICXjmLBywuo1Z7JoIEC+NsWsVO4xnL1MT
9A+8OisAhT5PdPKMDcX2Aa7rt9rWeOaXrF3fpzrABMidWWexnIPwPndmDgpM2hPBSGGZajM5ApMo
pM0W3k5CyG6fkHwJYzqda4cJoWADjve/e5sHsX7BECgkgU3c0ymCIXB5f87+XedjkPWrvTxLWfrg
3DBbcYzj++bMlrL7NA01H147WeTcDDllm0aN+17IBdYuvN5wc7VbHqidaSIytopwe8E2JI8L7ucT
fLuwP5sKOXiTwbUgL5uF+Fs1uZdPLUqNCR4E7ONcCnSlqknCn4owLQyTgODvXnZB+OaYmsV5xRn2
iR0n/xMn67XAJh+4Ma1x6uRubSWsjwHq3roTYVI95qmTfXXTlTxI4s7aN7x2slh1A1cXNJzkLnBq
8sScHhAL+SJ4G5sk4jAt02hp4yW/jiJ103BKqkTQprt2dgeWfkXeY6agO+wVdylqO0GYaxTbROo0
O1hDtiNGgz9rtdI/moCUQMkPxSkJ6vV95jk4xdFQyY9lsVSG6JTnr4SD9UdV+yIkBuZN9yGwJDtu
XQ17b7Z5a21yRtnnaHASFrjBBDsICZuh3y2wrLOIwIZIrqr0z4Uc2vfIsNU6J3x5P9gI4YgAk2PE
X8tMniU21nxftdARMAGM066ZEnkf+MaadoNfZxdRLzyS3SUpMlgdfnc/D034Y3Julz2BjMja0KEk
6h3wSATGGZmCPTTqL3UEAXPo2i2ITpO/aHfr+wrIKmKU8+tk0sHR5y3+cMynIXksaxcsxozBP9su
sIvbuG1HDZVK5bZXbbQrBBeLrb0ziTPrK2L9FHEGX8o7vkt064FKyBPSF5+AFFA67RvanJixhqW7
aQv23dswcg1/wqr/2U0Q0/oNEo/DmRFQP2F3gtTkU1gA1c7FzawEkEIHc+u9wB0l9+EArJ8oEDsT
9VAprLEbGpW4e5u1BzqBypyGN6mfh9+2UJi+3Vb1//SM84CKkFaPFH+OgD1/VgcyirepnU6Fd1c6
AG40LqsW0xsrahcnP46ORhw0bO/poyIDoAgj07CwQCbCuUS/TJIf8VZ37BIwMcwjTbA2R90P6Rt2
9HvDFOkfwaUiaaKowR9GyeaV02fhckRvJnTVzsocC4oROBvKMqO8KyKT7Wdu/5WrQIW7MHMqIMt9
kH13PJi+iExQ2dWObZQxYWes7ZZmJLGq2E/+RlEXrElcZ70c2/OqXDc8sQjuyNtG2Gr5+pWvJu8y
8yKq/6jnMUy14yCaayWUuo4yYNxqRooumqL/pINhbMtSNvUJmSHJHETXZBe3xnYcXw9zEPurhTia
IQRAorNSQxGvOTuHqcocMv9uor/QpD2sB07XLBcD4DwCHS/olufLbWuNbQhm69w/+aQs+oBkj6Tr
I+foTpA5ZUdzmlalXku74J+jjsJ09/nCQmQjKyv8ihKoVpzKyBhsGjzX5YNOy4FGljIpvyUr1+g4
yTF8tVSoDX7DgDiNW7fTv954ZMRq6JH8MBZoXlqimep3cPpCdYiGvn3Btqj8zcSxF2xFI2u6clK1
yNeRhsMXDbsbM4EbDeboLC5c65RSHXOICFZ3O79t7Ho7ytG9Q/OZRh4F7F3DDXmtsr/RjsrH7xSZ
1f6z8KsL3hJDBW+H4PdBu0vwkGo2ru9drpGdC9fu9Kktw5pAOOi0topZZuXV14TeOQ7bJiNvzJnC
pMRxNw6pP+vCcMPNhUta/s7TCAKQj2JVl7xZ3Qgwy+AjJydF798MIRZMSpXypNiMnt9RLQXVaRD3
YXI9BnYUAKwAObMAJ5xblgUWEK1NjOyWAefCGlIvu86uEgW1W5SuvufRktV/PkK3Onosbin+mNjq
b6AIpc0z+fbWPDlFYJ4MFlZWVcsccoO3AfRCrtVcQ4VfC/G8sn3PeI1Hc/YK2zla3rOhmNuL7YxC
3GZUgfO4KwoPmAJ5geRmwstHvVFNHG4nA+JJpI/L/wtQhbpnk1BAPOqKUm07qrw5qvooLBt27clw
H07KmGNfteqG1zuvGvJ2ev5lJUa9kY//CNOBSTCYTY1Qr6kpGnmrSz/yt/bEf/F7NRWt90Gq1JGP
ErYr3zaWZNaukLIwD9GMNd3zEG85Wnew6XZoRYm919OUHjiN5zKutEBo5/Kb2k2Nk3f4whPOIhTO
EZ7HxGiWd0B7gEim1TL3r6SlAGGkoUqmOySB1t+1Ezv2z2nlHqn4zeD47vE0VPkjvDEUEi+YqjdM
k32wGXuj77NBQzhq1nnFIgrPVR7dyu+WG0TdXry1Q7fOW8tX1EBu0L3JdOvEdop/iAWLe1JkLsaH
gQK87q11Ay4TdimsPXwc2Vz0vxpdFz+RrLFjrM4goYlOeO2pydTYdRhKGuoVgNF7RGeQj7obJlLG
rhqnj/dIO4UKX11gXSRfsWIkn6EIMvsJtuEM/osp9wyURsm7CQfKcKmQaw/sPpoGFz7mhRPREiA+
q8NW8hsYp4+ag/FZWKd8toLihQMjRnnA/JWy57guCLK8hFI13gshMBecIHs4InwYIa14AGBBYJBI
sg3rHIbAS44XIjhw3LePWCOq8AXxj04uB19lvu0CIx50nWfm6AM/uGidOi9JVBJAtEgL7Mqpyc9+
Y7N7Q7NIwavkNYelaOTSjxd3ri5Lf02UBBPa2WNtoaWfR/I3pHqJi5A1mA10HmyFo3Va8URmpBht
2IT37pDSHOmugzZ3yEhYNWn4zt3/SgfV9pN7qvB3GD2xfDCp+LzCpwoP5380x2O8lKwU6HKrpJpr
SusNGwsOuZJUxEZ6vJvPgiVXf9u0qPckw5Lxto+sCEegDYRPkkiLiKcq5HsSCGClswg9eMQsdeu6
Uf+Cyan5YoaVyVfEx/ya5MBGsxSiREnJ1+YfOTcVsi+rBBrSsixZdlraNHvEhb2m2xH8wRBPYF6h
lyAf3LLtVQhz/Ep5FfeiuD6OfNJccW/VYusXXl8/JaYbnL231syp44J3FXyKXg39X7a898PaD/dl
1LAo8MMMJaKZF3AeSd1HWw9Riasuz3W7nXkfW28+K93gYxyt15TEDWGK1jp4kleF1/ANbyiGEOEt
DS/rzOrGbXmtKwJGgiNr1FnFXestKyHjscyRJ1WPohYauVxGQU01xzRQ5pRwRPXUrcQXwva2rWz1
anrVXXFuq2M/FGyLrVsFIt17gJxfeoeJu10dQsMd99YKjleb0YE3B3QumstDMfrRZ5aF8i/EQsyB
YI3m37IOasoehqkDSQDQ/VmNQU35Jt07DXacZnljrsXTYfLZuXgNVikavnTGYaQnqnVM2GCSvKau
JDs5nQ9cCIcEMdI1p33hkBPB+JIYF8zzlXFg7iNMp6BOe0TdXW3yNI8DnIXFobL7nKrPuv+pospu
mbOtDuOkFWn3mHJYa3c+Jv9LHyHrb9ms25qlYic0iFXS3vicy+p+Nr2PggQpxX6DiAOVDlo1I+As
a7FelrUA1uu4UTcd62Do+r2xWbpjzulFFdP66ljHkuw2A7pbwOgSAQ7PmGpGm42gJOW0TZDBHn3O
kRBFYR8PA+bVKec6NFZj3r3/t80U/ZITtRXUvt1isV9OnIS87FaItvtgMq2Hg3ACHyjCMAFoT0U2
bIlpdaRyIKjt3aDRe0tSErKhS9cs+3qIVH6qczzvkFCciI0nNw1bvkDL5ZCgL9V3DieE9cb3g9nf
jYkU156PfC7ao/Az7yGZZq/79HNqpCkPMcN0QM2VbwklYtDYKvROUtkhUDbA8tQV5MIaNeOSEDAO
JCcqL+gDjttRlgbdo2ec6uQFVW6BuXWHde+wHOsegnkd/iJ8r0gYxoROfTO0qdlO4srCZru0bmeL
Zf0N21rkDasl4PAwg+en+IbAxUMlwi7fOxw4rk0mbeF99JjmCZ8vufXluDb5NpQer97hxpvcPJ6B
T1RH5If1aRVpHy0HQRzJ44BNRF/wc2gXZd5dLesGSxP+kLpOOGqmgYUOC1OP2Kcqiz2PE+sBB2Pn
xO1I1Dqi3a8M6l0YeHKOmwxJAXe1cplMp2b6zwxheeMvGLXiiN17dAgmN+ihJ8H2CThKSk64sakD
xRucOIA8MUw7C97+gBeBbsAVI4msYAdW9Mwgi/C+NsFSWu8ZHsQbNVVyiQN4OWZPkyBFqL2Fb4AT
JSdhwEbr+L4SCqr3WPFAJI8TiCL8w+0jDzj7mYqQZH1UveSAh7bZNpyVFjJnVXdlMPt+bQFCqMYP
iuswdTj4iHDENslrghPuP8REUfAbLiwwMEcJ99jWYX3v9F771TZXesjaw0zuo8i4l8IaePmPq1jg
KhWtfVN3jpm+azuPukebAOOeA3PHTG/8oHlxutpPzxKhuzrbLMoOXu4qLBVLI+zHDvkQz4cTiC/P
uV4peSg0vX+t38JBcUNingb4od4FVJMknEwmh+W346Tddu1SKN8URVIehIbgZs9mmRNvW2OHkNuF
X6HcXVmqHo94qjz3TFCm4U0/quJJGXu2D95EAecGDgZLFnQ1QBqzsAnqsDOfrOSAmBwgHA5pIv1D
MnfTVQwZ3PXJy9TyS9NF8NdzJLpAhcwwKAjaqw+DkvP6ipmc04bvLMmvmrp0vFWOlTzwwIGQhXF5
BCvmgm7duCOn/NP/O0I+bG14QeKBV4n4GWVK97PdEyjZQSrnyVl3WWN9WQPJXiFUGd6XWe6/EfZo
7U/E1SZ80g3PSayUvAptipTXzo8d317HT3eZbQvV6Gp92GZZHya4QYgubzQTAA75OuvUKQfMK1/w
6HigsRBFrc9h9bwbUFdGARAsHOJSUTlBIZ98F366zR+AU/UJ60Cxas7akaneehx5Llj9hvSWn6j6
JNJZUroxdHKm7qEdbqcBpCeM226eb0Yno1Ruk7l1yg3NT958peyFgg+vGwbB4NCUVHSxcsWrzkzE
zzLx+3LCA6nl8eyp6eEO69G6EP4DGzMSZPkP1kEU8gywk/mkVLg0x0ri1917kgfuOeOE5x9t109u
KybJ9cHrVkwfg1yXlMKQTKQnpmDc2BsboTI599cu7gc8Bet6sHO/s+8nFwh5DSwNK4BTw7VSVT9x
Sm34tOQfy0j4j41bqvM1JLvu2qtAACzDfQgAWf0Jwy5tO+OSwi1Mr/iWBKBzJhYcIMK1YZoOL+Ws
h/lntOqhGTF+KWme2jCrrJ3Sy/VCFyJgdOAk9ZKKkmbojeZC+kKRs8Tn1eHg7qAhJu6Do/MpOkUd
w9ptXcvgvFJt4V9wV7IVDLnFx3eWmFN1iCrXWuJsiEZoMEYNW9Ap1bgbWFrwNg2vMdi4Crxg+TJJ
MsAn5vJdxjWO5KpfLUDe7r0P1gv5mX5p1v3bzliE4K8z2y2udtXfsUsMhn3LUIELI6sY3DE0lsvX
aJqJxaLq9E+hu8Q8+PPSE94e54jiHJ63RNt87c+PbFIcB//d1V/FKye7g4EpazZwLNQQ8ynVioVv
dPNIYedQHbIZQTHWdIic7XoM6LvQI0/RMi+6dgu+T95fI7mMS/QzeptgcWrroaGTzGx8d6BqZezh
L+5tTRwcAhiF8FvtW+kzHSDCOePwlXyMKZ3rvQIj8LL0APZjCOqS/pRlzpDfllmmcl/njnWmSQnP
iiig8uyQQjlNdWPo9HFBtScpnAJrEwUdReHUBopwaqvtCkYn2Lts3b7tqDAJckQ03LEOupozodFu
U9LYK9/GAq+P4AcnEJ1N4MFYWNTNngUMEjuU8Sv5TNAjGcsR1rjbd4uiicbt9JalbvuQFuSx4z4Z
mBRwuCt6Ea4NwcYBOBeHozXbqHqj/yO7empfR5Lf4h7J1xZxH6QO1k+Ahbf4DssbBW1xjdeCYBkt
aXWhzxTtFX8OaKB0n4I+u3GlylO4B26/vDZFb2FvHiPrpqBVKbjktrtG5zz32wpglrf8RaKb8nce
ZfNjHeWyPaPVkpXdSASyxyJyliup2NZsEsMZD6lLqSVF5kvHcKGRTFlEORxznGkkQUuP9bhL2qz9
IIS4Vvf8mk1zJkNHUZvJwaGd0BAJFXCZu+a34MjDO2MKhjom1ydoKhCssLe8aNDnrS7R1HQ3VBJx
oE4qn/aREl97R/4+3DgT2aoQcK6NyTZvzxUwaRA+bMOOsqeCApYgy6zthBeKBnQE06cVZ6A8ohIG
y2s1SkIoA+SGo/JUmcZY2a8dlBThtE9jin8niHRtPYcL0Uoeb4h9D6wPvEerZS/wkPINUZeeJax4
PAKsB2kVmFQ7FK+vtqZyeNNpNeEtkN5ysEyd36LbC+9Q8AQ5a3vRGdYQYJx3kedPNKfwAC5csq9+
2NwTnLUPAa02ICvbRg17k2Hof0auTF8oUm26Y1OG1kHXI20kdh+qcxmyb3xckDuLL2LyE5y7MFjz
X1VYFKLCBeXCRyB1+/cZy8ZZWr1NZ+ZCan3urbS+6JVU7mZRpQvnWBKsj0NSz93ZTNCxUcEiv9rL
yVog7RjqG/gTDVnH4XNuLToe2ErMqGn0qvjp/QwCbzlD8gHInkH7/Af8cMLLhK73xO+f8flCmctd
6YIiwE8wVtN7VSUteWqJZijoKGYDid7S7HgdKu8w8tYhmUOxk7NRpgJEStRiutQNWtWDrUhBsbsg
P0wjat7udF/AHUQAWTn+gvGl1VIPybpLtAad67OSkRcPmulDNtNhF3dZVr6PdVi4+5Da+Zx29dW/
N40zJjtySr1PWvEK4V6Rch4x0SBwsNN1sUMUTvQfISSAN4BExv6uZSkuN/hquv9g0mVsnpIr6bDg
KIcwNpOgsYKqoLCvYMTb+AZMwmOkbbyEwi66x5ZTmX1kUBDv/jA5yMNFqI/0jzbrw2LjzsKDhheb
NPVq3+A6onhsUV0YPWWyDtVuFYViLTyKf2xENeMdV94vR2p9xiiKA9nmWQwaZVb2v6v5mQZKahXd
cx9002MIz8iPLUtj/8GdRm7UUPx1pWP3dBRNZfXrDDkO9piTXbgH2eIlL1M4ZGcHxGX1R37JhT9H
/FXg5MuHHiChZjNPYbe72PNhgj+xvHkMs/Zv4rh9fgzxO7EUJMAMMt9pXubExz+zenlK/jft6QLd
IpfN4w1AjBCyPHGi3QqNn6hC45nnARAIJ60oM9EnXYASwo4ADAjZpMnuKFkw3NLGxXyUWVLkYCuX
nCbGHC/pTRLmxb9BBnjMAvBnI0uZsHAIKVy7NgmvcyiSs0qfF7XOF20Qi+OWUtoktsfaUJlI0Oxe
8K4ZXvwmTNrN0I9NfmhmywMJES3pHZIaH1yoiXK9xmnFTTTCBNyoZCUzoHGw8pzC7PLNCXtK+Ys9
9u4bNdGBeJQVtI/jNFj9ofVI6R+oKbieDC2E9lNf9+VxUTj8Y1PJlVBf6qgbwLLLN+6euqJAgpPW
ncknL9lmQxvCLp7wv2+BIfrEUQNgB5jsqXA42io0KXUEXkI3n1OXyT/WRTwyYIVM0ZaJ2frCF830
mLU2KMfE86b6rTTJiszkE11/Zq4HnWpJRsYYhwTeMVFIcaRCbzL7YG2D7qyrzG8vHPUW/o/C8v/B
2BshVg1CHpIoDCk4DGr8tylx+v5EnyCpOQNrLGGVzhf2Fo65+wJ2PUQhDshVwaVJBbyNAqPgSgpD
HdludONHGnZSBjcux2Tz2ayLsk4LVZy3Q1ATRWLT6L0FmFiCOB88qrZgGKyUMGirHbAABlmHKZAu
TEAAdqSCA/dP5h10VMLuKzDtvAyKerIjCPQMHp0qJnGtNvAgwtoDCz2EOoZ2MZeMhk40lRZhh2W6
xobscOep3tyDEhIe7thouM5dxKl3onCTeQ/jgJ4YHPhwudvZDtWGclmYpLxwpwt1llegFe5cZhOz
WECa3GLdIiNMahtpo95nTacTZxgMaTs2WKQPQimmV1i6I72TjAGfk2oRkzvMxDzWIa3ZGPmprdok
jDMRFcvD+ATSim4KZlKL2JoturMadKAuNsPwlbY4Sn1w7Ka/4zbN1htTzt5/hVUytdPSMayXsjD2
10AxURcnaydfB102TOVk+Wkm5UmaxeSna4PAzziwg+EYvDIcp/QoFK7V0zBiR3dLaY/h7VBpXtBg
M5zXTPfRHZvqMuedl1XsyRutL41oKYeCmzLv1Qoa7bbUeX6/ODpM475VdO1ZxdRkZ1485X3N2EoV
pCOj8HZhzUpU2x3dfwX0jYMjTYlfH4bkni2IFZwhYi48LESSPfAys/UGITtwdnrN8WBmLbA5gROG
y6nvrQ/i/OInrHrqNUkq9wfqgKq/TljtdzNSnoYJKWERzyRbFA3U2dR58OmvhDDkCQsrJnw9hmFh
2FLEgzPiQ0+cAVk3cUeaW1u2t5eZMjcRc1NDgRq7FTvfRnLxmm26Gn+KOw9qz9bRVrlvWeS5cd3l
rveIil5Ou4Uqp6sEP6tkt66gvnGrWnV3y6GB1r/NTKPhMxdMQ/Mh20umKDcZ34Ky5ShmF9RKEfmO
cI06MzfFrgkxpW+hH5AUH0j5/nliDl9LjrW0My9Z9w1dEreIWLSZbjvdiv7dRfHbSVVNPitDC+EE
hvv4TqUHgKYAL+O93WW41ulqxrEDWuu9pgsqioleQI7Iedr7KFXzePbrcLG3pXARSEp6nB+Mx7L7
OBTjMp70kIdPIA3YG3hsLSL+0ycah3O+c/qWwOlsKKhgym+ihA5FEqFZeAx7X2LlEaQuT1SFY0YG
Qiao+qNC8s1lhrC+8RgncLm0UreLr9P00Z0lnmr2dh8YfTD8+D6xyh2bpwyRPa28Znj32yRaT0xr
0wxftI1Aq4fJah8V3zT7b9oA7Ss1ya+eaOIw92aSjCkZgbMTGbe03nc0ZrZ3SF3hDSRen4suILQD
cqGFO73SW1Pd1KDZnEOi/s9nX8IQPGkLDH+kI2sXrYmnDrkH1uM/XPriXi8cCrcOlRhTLBTkLk5f
BthGjAEko6xk0Z2s1KaDOFAeyAnOBCF9yxG8vDynoofAXR9n4Uq2v6UeHmv4bWyMR58M15tv0wvw
VYOoCG4iOLPAxCKZTk73EGYenuotf1tjLF7XpcPqgp2nixjKC1HDQAorqo9XOANc2PnMbt/BXPMM
UkG3e73o8JGDpdfuxnVpbrqhsuet73hk19uVA8kHY1GWHlANZlbhpRjOkQs1b8thw4121RgMr42Z
GA+6zNZQh0zuH1vJznknlAh+CQlPPBwnXh+brmnEezGL8Ab0ZPERtpRcbKhomejLU0H/1Sqbibpv
qVugChfHzMZHIGPCcUb/ATNnQluebIdwN6qhaQk9tuXJxWQzHU3bLt6B9QzNQRwhEW6XEqf1gcaG
9nOlw9P6sG1D17oFFa9inknmI+2ly0NEyBeDhdWX7ZdlYdONI7AHnGGDFishJXwWq49M1e5/sGzX
8jRSKHA7AFhZNiIx4z+oFkWwXT2XuOwakOg+0kOhgx3bs7Y+z3q9RhcAMGFbpQUuQt4jyI7XzR9+
pJP631nXE/UOrbFaiddR/5zNDVkJUqpVdsoax3ok3a4IpYVYLi70MyT2DefzBCu0Eb32Dy0lWumJ
kt5qW08Jdo0Y8lFSH6MIIMmNdg0YGngEGNk8FtoxE02d3aDcmsck5yI9Euc0vJuDjMZP5fMKxdIH
R2fPyR573Cp17z8Ti6O2s06nzN0RPyJGgFFVa9AYHk1MkNWYXPKB/TlEdHfK8p0cq4D2DDhFZrmO
EORLwJSo9SOaJ+2fLLsa8p+yLIkoWrUSlK+A48fLt+H8uHKy55+Ds7dHYS2Vsy0IdLg7aqLo3wta
j4G2ZpxbAUEQD6Q5in/xlmAVln0AEeOO0370N2EjHbEf9whBrce4sPEZ+9njqCp9T92GleZ9gAyT
PNMXR84SSGNEcJObBCPMjamGzv3jFLIW+5kX1F9LF85nN1KifYrCHpqVRqBZMTYIVBOuwCY6E69Q
Z1oJ0uTc9YPzPEZBzW2JWuHsK/JU+kx3xPKPVmb7p2ELVF1vmCrcEb4JEEHHsFu3yobQjZfQGu7A
tWnrVcxEoRKTs2Vg31i6DMppjmWL7Vg5vdQAZuzbJGWX/duV1AUcDJZEvlMwVt4HFyDhi3iA9JQc
M3588a2C0XZOJsfNx36rW6zqKKVrl4RXhfePIbrHwL/wE52TJaBJdms53og/0mML92v5BQfwkHuP
soRkUPYJAhaBYgsrb3J0DBflOSHtSqRDYB7liSSg0Se+7XWSJlfs1vH/ODqv5kpxNYr+IqoESAJe
Tw5Obbsd+oWy2z3kIJKAX3/XuW9TM9Mz9jkgfWHvtXXMKHfceTO0WNApcE7YxPmO4hobfS4hEaeO
vm8BM8MbjSh69kkEfH0PdkPrZ9c17J2xu0zZQUz8xA+ooxFn2V51Z+042j+vgSqZyUmNVWuC1OXT
yzjKHBITlA88pzEJZxNTeqDHBQCaYKj0PoOOJflIWSbPF5EiwmNGrMLgd4XHAVBc2QU+C+Jm/BBZ
630ZtDPRa487ETA+C8JLZPuRtF2dB8+c8w4JZ4tl1AqboL6bWkkQp1krtPoQbKJTz5KKXHt38K8j
2OD5SIlJs906Ych0EV9LtVPhLNUBiUFQvvs5q49zainJX6MUhMlmHJJU3xM1gQgarrTOUBfklU5f
GMkqmveCQYE+DgaKN6Pd6gamiBR8VtDpAbub3Zo49KybwJBq+oLASlYPK5yq7MAkLf6uGyCleBaR
ox2qgYzMbeVaFlK0SOT4zUE7fzjrNH+kgdXOqVVtIO+ZqeHlQ0pZ7DogJT/12ErkjDr34bn2ruts
KrzdFm2hZtC0olUoNssk8Mzn4zjbfUXwTUSulWzr0+CQY7lXXUimqwDC4pwbPXXjhZvJnU6hT/f1
jJNmunkLK1rdIYHJnkUs6zcrTgNCyaQgbicUsfpD8cCJ0tdUYkdvYWCxiRE0IK0tiTM6VpEkZh6D
J6hTb1D2Ce11WP4OGNvdIoRH78ovsPicjMhFdkUcQdj0fRi9Udku5WeEUX2BMNBmk/Os+xqZSzYC
WcHli17jDWCvBiWIcwfFvUUeoPfdmPfZNSbTGRGuI9PiurRW1p+rJrfvix+qi79a5ZnA/ap7dqcn
3OhJdGj83n8YQvoXLN9p4mynAqjFhftmhT5JCcj/09W185zDqmI8s7ZmHV5sI5oC9fcIceAywifT
h1ExAruwmRiXr9Qrpo8byRTUjF0n5o5xLHZgGlLJyMatkvSMizpwIAC3ASrQIZnE1emEDrcz6YPt
nS4nkhUjRnAMkDOZ1JbwM85OMBaQ59KtW3Thw23rgmopzyrIkiNArw3C3uCae3FChjhEG2TvpIfT
EyOGAvB6616aaQ3y4xxWudyTfsPLo3sgL5ATeRBemDOHsIWWiLMdfIljt3OCZg2tayS5xZohif9i
YZmiX23HzXtXzKvm89H82egx1+PSv5KF1+W/NPqcmzpndGOqBnJycC+zzDzXcK9A8UHmw1ufL5mG
aIUp+RDMkUe7ALm+RdaXxfGx0Smw/o078zlhocigqK67avY7j4DwQNbvNLrzL6H92gVEm+FDYECm
L4JFkkMT70iE8UHhvZC+vZLVZUvAHXusi1W48zhWcdRkbXMctTHBbxlldJUsI9cDNmxcDgbmz4Ds
m00N2yfLFj8LvOA3xytqcJzDmvepC0biECFt/emnwPtJwcmhK+KohEMaMS5CZiHEe8rglUhKFINE
k4tW/ZmzgtRqShGS4ekyCZqMW4J4YJtwXT6hAiLJy3dr/9EsWpGoBm2cerHpA86xjYkh+GA77+A9
eEWUif2CrOkWeqKVOK4AWl9ZNLNHqdFUF0fNSAMZWPL/SGSgfbhCxs4TFzl7UQ59XhMi0FVUMiwI
BxJKh26Wf1ChQCthY4bHcAmZy0NaNaq8RlWnDj5DCmJdTKnnHaWjx8lKFh3Kcp3PLN3GEaEX508L
lx13BMNnrud4C1Uj+ZcNwhC42EygpaPV/xkzUviSMs6+6YHAWqBB/IEeS7aDi0f87FeMyjYEkOfO
N+cwUv645yHcUyQS/Vk6boCkrIQ+eNc0Eh6d9EdTn7IZVSwiOEDlDynt9p+KWVW+C7ogfxWtfJzH
OSofu3z27oJgLObt0imfjJglAOMYLY7wT0bPEtQH60Bm4mAfMo4ItJov9OmDPrBbXUkzWEfKnLJc
cirRqqe+gvK32hr7ZUX/CKUIASAE+7r4FbTelN2P3lr8dddGuvuqwtow8ps5tD1b+vf1u1jQEB6r
1W/nLepUoreTkZ7w4jL667d14Obtxil0g+ShrsR7NxX23bgmMIcqtG6073LX8a9NEsUfPBOTOcIx
Vcn7VALk3gZOz4A8CBZ9Xy30FLsQvR8x0XObEPNkYm/hho291yi0hNO10bBOb52xIDhtpMRdQ8JJ
tQNUQjIogy9/3jWuTN/qReC88gswGViN2C9GuzlCb7cVc99X93hLGirauka1s7iLuIpFEVbd4jwF
jhEmo0DtllfUfq8C5594nrBgZVcC0tr6D2PzAS50l2KVWngS57h8pvNNPsDvMVzDisVMawziRG5V
Ihy8iEmF2rfa9cQMILJrNBy5bZc2znC31sHYbhf6nuxlUqbjEJsDFe0iJGYYCSfGfGDN8KTMyIw7
E5eSQ30UeON6Z+RnvGlMMKUwYAUFxQM+uX1yrJse92tbVm0EMx02U8sawyQ5s7O8xb9jWstwss70
iNDXOqGLPBwbHk1F2ftuI44pgSZ2vcd1nLKQNQ52++7JazPjHui82uZtqcVKcpfvt0N0KLK4x0eu
UzzKvcbj/Fy1cuSDhSwHdAKR8YjbkmV2tFy6FRnjYSYup7o3Ya31XZ4NnI9XN5ENySootcMJnB3n
nIR70KrxyFp+HL/ZQ83qI2ZDmr91aYWWmQgUWAlbtyfUdpd37VrfCYb1qMkqJrhgwsJ4ABdlAtzx
EyP08ujW/PGXtMTvBGKNVQVC3XZUziUfmVMfV1Gl2ZMp0WpuaPgN/1JlbQrELiEvAM371N0N7lzO
n3nSeASwOYskpkGU9TZqZX8li0auLwLOnH9ppxI4lOMuU3AeaYTnTUYJSnwoeRTMGGq9UO5KA4bp
aFkf/KX/sXgDisBFZEYRiZKKS7qGApSADaKTgh566Vipjtt49L2V/hik9s6F8AkJQQtb74YGDfEu
8pyxfBY5mX/dxmjCc++7hYsLudcAsOme9YMen3PP7+t7Cqmlf1OW7pfZZpEkO+XMuAZ9hLiwS3Qz
/B2Uv6YPuOa9u9odu1dk3qI6+caDDqYxgwgGBg1xNotPJVjWHrOgxq0Fm6DMDHf5PMJBLm08ozUx
040I1gCK+qxz1LHYgIrwu+D9snvAorokkoWSczOkgMSQoooIAjpfjAyOvolQdWegePVpidaedRuJ
meUWxRZhqKCacSNFlIEEyAZA+1i1W9vez41Hm14bYNJE7c5oBwtCV6JzMcgx/HAZ2743KH/RvCDC
uU/LPFsfnGkS1R8QI132VGO4hLQDJmZFDt6VUfAy0qeZHawF+9X0DiV7o6hMTujh4w+0we0ZWhmq
e3RxgpeedupuqgwqxuFWqBHryMTplYWDCa4AdfEVCMSX7taa2Z1PI7oCb28qd9BPKQ8vhrASwseD
M5LpsJu59r7DDjn90dNqTHFAMlzcdG6o851bt2V04YkmnQLC3y2fwbafbEbKbqc0vQAkkX65zHzf
YmsVg+U7g64A1Qbs2eHatW2yjic1rm71s6pwcS78H4LqJXPN/ETy6yzuHE+odypDWZWkN885uE3o
DGhLtm3eh+77XMl5KY58F0XCIhr7oGKySMTpnzb1x/hQ+kH+lrFKJWat4OXDtncDqL+wsIxS1t9R
PfyO8yTpsNh7HSZKUHile1BUaOU96+c4/sPLu/rAcFnoo10waSJ2dJg33/5QWeKS8Td1QQUGwMvz
r6EA2Hk7K+mAcuV5N9ZJoQJv54Ulg72xjHs0lGOWSfNi+cvyXChOYc5QJs/ytVmH+ZJGOQgGw91C
uk3eYFFuNcx4IMHq9qgVuf6iDZP9e4Wx9MITZlHRTyHOLK/VNIIkqksovwkQ4m98WEqegjAnoz6F
bN++l2xOWhKn+NYx8y8uQjMDYvDgoRJ/V8TFPyBlICoQ1lVvDySNeQMii7idGYUE1cCIKpRvICI1
kW3l5Pi/0ejL5mgRHrnn4kYAopwiw+hZK/w8ox2m8lQCP0/3uXJbfJ+I4642bZOIKCVcFnvfxflH
6eLEZ9HOeIz6NS++ecm7PxabOzRZLfwP9kfk0i1QEaNjqj1Cm9mitR91ELtE2E598raaanwCM8Xk
usHtgLyNYGkcHo2c6m+qssj+Kxyf+6VVxGLukrHL5gvmkuq5jsbwvxT8iCWT3bMhYtgQMlaeDnWx
RRo+r2/BLL1zv+CV3Do+W8vtwES2ZYXDVXRkoRojBa5HKClZreRLE3ZLgdsKIlXnlreKqXUrn8XF
LVIdzXk+My4kZvQcDhOymqqdquqQDbPudpbKjChIiOwkCiM0Ju93blkbp1HSIJHpMmaX4CkRM1Kb
uR0JJaN3GIkpd/aFUureK5wRzcfq549cL2zip8jzYMl3gWJx38zaBNvM4XQ6kKIyh8d4Dm5scODa
+fAeFzfaUNmFSYduR2DE7BPbfxVuBnYtBCCE4Zc0hAn/Qc/c1POr1xphDu85hZzcWIwqUGOxR3v9
sx0j5AAbtPardz9hJf5vzUCFbzsrnWJbLcxyICKQhVNBdUteXM/HWcUzv7yx2aOChgFIN84coodP
mrkNEt7AOv/63GRXWTVRcWnWpE1Pjk7q+7ogOBvTn5kmbzNnq092t2Sqs5swlH3OOOSSS6Yh8r1R
OeTXUXR1frPQRs29JTlC/F2UR/IUPt0Y5I7jdR88NnC5E0wKZsv8WIE30nny5ruYa46m8lBangF7
V/PnhDcA+eqsovI4Mjl7hhAY/kzI+NDhT5UrP208jPM9MT9EeaKPBdgMi78hBGzAhL8JU69l0+jW
f3FZhPdE5SJg8HF5vATWI38YzYQUj6HD0Muc3VWs7DcBsIwPtasGcmNEV7lPap0z/6i4jSKk4I4s
uvYwTkVpDSJ0UhNG4GEICKngaxWK5RpR+QUgydxAThuI0IVDs8IKn3WhEeEPrqhQ8kOQ/3xCjzMF
xB0jzd1UWc/4AT+jBYcj+gW7dOb2gOzrRUORknRLOO4q3C5UnvNd1JLMfZBWhBfIEvH3FIDU3I2l
67cf1JFTTqY9Z8WXByTjDYzJSCxIUv8Luskeazn7b1gygn8pNzJRFy4dAR5xkrkIOn+I0BbYnWdg
4WFMmZv/6K+n5TSLHFxfSwDIG5psDn0MddzGJhZsQgLjMaVJrVbxFUzw+gdVyvqFLdP/A9aYX8YL
WeswwcNSdwiQEN2idDDdZYS5rKd1pGTY4ifBuhRRCn4QEe2ufPJRNJ9I4hhvTkGa80fmxrl+Qj1V
C2QuVFzmXmWeXu+gFTrLDrdggJ+cCBXYf+6Nu9XVdEm82wFgwA5dVfVtWm37cwugCbZB4OflNYZn
5QBkJhblWQn+VL6JUWUyDEZrz/EJMsK9B+BaYCucuuB5bQdSNpDpZyRYj/jaeBtIRM64Qn/7rXB+
MMK7/imATyZ+zekQc3ujJiA0BV9as+v8qsofbur237wl5Mn0eblsweDkHqvYpTh5rilAVhcx8Vx/
8bIg/hxiT55GYlFYkOZyvtNR3stzTignTDZqfmj2WI5IV8ki1vbNm1PmFY1YRtdMli2G+L0/VYTt
yHHyBrhrqW3/zJ3XBTvfuMN6ZHFbLJeQuRa7d4jL9Q864ogPIuf9bj4rDUjwiK/At4dbONDypgpn
GrZ5cWN/ArcgTYS1lomjZz/nPadylRrPGPZ+IEshGIOuaEmr3eRoVTaiccjOTRLKqYuOqt4A4kVz
Hh9u1zkwmJIkLU8ON3Wr73qvNeuylC3o0tdbn6B1b7sS0Dm9lFTy6QGOlnhuEtCbG3H7lhlsVkN2
xN5TRIw4Gk7UMhksSiJbiTshwupE7CRZFbRIqzkB7kEokFPaf+ZLgJkh4qQ9Tahc+X2Rnz0BpNHx
N+yxDO9Mog0lT9yRB8h6ablnf0FyRZwqB/blpCB1hRy5v623ILobpcu+dNZ+B6lxcJa98HzjP6XL
tHLb4ORHDIR++nVIvQUn4pqZ+0lwPUdea6NDKl0mUyxk6xWlbynJu0Xz0T3TT3SYePER/Qsr45sr
GQOWrII5G+9476sAXa5oXxFmEPyNnoP+pXMKGwMkXMZ0PzZKPebsCVf4mRhGs86s3w3ve0J3NcI1
ZiyvXFybLPoAocC0jaEm4HwlqiA44blhBw5IBuaeof1DcuVHXn70OXXqc08XNu07SMv1eGB5knl7
vlcXs3tqQ3ZL5eive8N8J+p3XcOmRR9RdQycjyIDSek+e0VOl2c65TjHofGX7qi8nk/By9gl8Cgm
6ENyZxG/R6lsSbPloERoBTOnnciyOPg3w3eJSYEitQOhmQGcV8PBRmNl555XjMlq+YxwcVke8hZ7
Fc8yGNtmnFouU5IS7lmGjgxER063I4AE9cWSw0MIS189HE0Ncv6MZBKFVVZAVNgqnBqvNyNYyv3s
GGwS9dTf5w4FLtmOC7sdZ/YGZsPJQNU4lB5iP0IOEpxC6BmGi3W4MHaYYDg6yVurk4sm/xZYfR8m
j0zVYQBZfDp2H4RynX9P+UBmCmVDCp4uIZXyIyxEeR8lcAxIZMY5g2EbKfjgyy3DUo7z2DHht0RQ
AhHPoOHd9czLGTHU6fhrTXoSTpg8hBeSN0hfbIs4ubqFE0ZvRozjqSQDpNjocEIaQRLYgpqMsfxN
G2C7VYr6CLPTs3dsX9PgGfgRBF+m9OFD5QqCqhq8af9WUi6HHQJKK7fiZlM46SqdYRqpiC7cQbpq
0VX58tSmCxTXUZE2QAFUh+GB+mW0jy2pSPuSBj3YJ4A4/Ls+jDqz7wgykZtpBEdwKHKPimsiTy0/
z2DR/plkRmGHHRHQJrmA/3Ur+XGnVAdgvSG2kKhyYvmUrWczWYCEWU7BzpssCVYHk9Ulx4HNDSvd
wHBFP7ToSQKfb6Nvp1NR9P2fPp8HhaKJvOdbyjc4B+7tbuyz9g7vrAmnkyaNr78UwitddDxcpx+u
aXEfVBbmEJIsU/HVWG9ms2nwLG4RugNw7GhjvkzQFhOKg8UsE8JM8C6fsSibIzixSrxJxODFM/yO
uHuYAWGtnPvUFnaGuahvQalZjM3OY/XMbHGFtIBeDc/wxjBoy190FaA+CMjVDlncp1TEObU7PqUi
6fUDnglygNgA3BgtK+FCy7bxerYMRTH1N99KVZBplxUMFN1I6V9LRu7AKUhDzqyNLpmdk2Q3EHWD
Spfjn814ubCajfeyDGvaKJ5KGecHLyXkEj7LCG74uaiEG90ALE4/P0dI9JFZGNVWw6YgwnJJDjQY
pTS7dWmiP8opi3RnXGftf7cktxW7EkXyA5az+SVz4txu8Lsy6Jnp4sNtD7n4vmYg+Vx1FMrsJnt7
8UMflabCuP+cOElGN2MJaT8QmpmfA0TTy7GFVCs/Hbr1nIwW1D/5dnLyBLzfmpVwKfupXz9XaRHi
bnm5S0C6wrMt6lk4ZN9DNla3/KvIavPgM97iPmQAioY9VEUZsy5FUroMmypu0bOIIIPHJlNGxA9j
gLzkGkKRYyNYxegjd9x1Sh7I6HZC0iyIJ28eOABjiagzUewfMdID1tp2HEuSfPEggSwDmAoa6I7+
rRm9jcfCEXI7Oras/Bv6qNA4LTmX0eGTtQVArSC6EUkidUDq3Dlm9pb7sU5U+8MwcGZ6E7tCY15v
vMw91uCPUOmVGNoxyEN+XsNhj/y+SL4aN4y8vZzTObl6oFZGki3dOY3Xj5nr6idFDTdTRvWi/EW4
C36EXYtCZKbY7Uv3Ic+im3eK5vetq/DpPbN39OVH6w8OEA9PTm5214i1U/t5BueyRy5cjP8kPYSM
WaqmsDG6ictXPbC3VRVaxiaGY0ul46ePIfHoLoqmLO8w25XL1D3g5pyKPedgWT8CiJJoCUHcJXeZ
Qrrx1Lk02N/x3MN92ru9nGOWx8g6U7zyLGn0X0U54d2kv3H54XOz4fEYmWJdIgFz+WPBmocEvupb
kbF3a9gVWctqr915mLajPUU+7Bv+i+CGv6J5XHXyKrE3sFRkxZIFx4bV8vTdy9DtcOamrXOwTafd
Y2gGauYVLGAKiSggY2PXowiLCL8KYyswTVeUWFvPIUOFPXcaNHeowKOEcLVslSxcULVMybl3OyXg
dhltl++G2ODgOEnNihQiL87kzyKnbkZ46aXJbpJNuyCutFF1NxfGa8hNT+mgpxgGyLdrFRwbyyhq
QPjAJRA/wvzgdsCz57LKilIBdbduJ+ynfQbKMphaoC6AmcPWO6752s0PMGgDycQNQg6CHzFHv2dG
HuW+r6IlOI54bPpDizY7n7eVGioS7yHdiBeyg0jWZDjldWfhtz25wpksSs48LD0+AJMmnhg8g5p0
ApLDZ3ozzBSrlwESRAyEJj+ivoGGC4/hAFXQ1MWpAvIgGwwYHIakp02By1tLdFAuNgu78fazGIZB
v2qDUJa8pU4TS2QDUi+3TW5Tv8dKTkfL/phJWNTughxrCX+TbcV3PS5FvcVt19vNnMRCfhZh2uXp
lfcm8LFFF+jyG7wEIPM3xIVwSjMSFmT4JaKLoZZpEHGbMDcaCmYnyWtgHTYDeIJXhLeAjrnll+m4
uD9mZh/+HfuKQvzTNcp6pLizA74YsbQMCZMomIZCLSbNXAtk82AbA3ny22T0kRgurBQulWbSerIy
zG5uR+FzqhMVQuYV5hk0eAMz/61CyvGnpI6bftA3MPYjwsgLR9JQDJQUCaGl58qz1nkeCMGgq5KW
h166RmuN/5u9+n0Aelw+hT4EnRGmLkAnnKBNOj6PlF8mujDN7gHFbXF9ZuB3auy+ZfYQQAyy+QNw
wsaGhwbImjF7fL9eBWKxFoEIt2Dz8UkvZB9Y1Othvk6Hos6D8jOmDpiuIU/ecLR1RzZFlUSZZY1e
99Fpmt3BHlvhksDn9BJcEWMLjK7WXRbSlW6U0TPj/mFCBpyi4+z6ygMPZsOQRPUE2te+GvV8Lumt
UIPyIVW7Cr0ai2TUCgzM8jJ7RilrmPOrqSDZyNA2bBd8EO2urqn5d46NBkoj5hd0a2lNOh3KaW/T
+8uQnhjYqOUUsPkTO1Za4tXjAYpOglDlb055hoxVruVd4w+E2Hrd+m5K4Y17URW1xRbe496SmEWY
KakYFQFuA+ai7ZxOZyKi4n994xOn3Ko47P8hD1Hqi9bGbflKUMBtNTIWdSJc2dhfqOeIvRlnH7pC
k/dVcGCuBwO5ML2zbYhWY93nT87EMo8Tqd+1ePosRpM1lN9FaJsr2pAcoF6x0kW5VO0URKWaMXkk
Hma2ECQphnFTZNe+75roCnRhanAzl+jYEkLsvT2rKUq1IEmILAnyjAcrcJoc9WYzq5VDEXIjUt4w
/XCGJltPFcjGnmfbreMrpwAyqWEKh78pW8dXUYqZlS+OM5TybkM9XEvkH8ymqBMYitOwbcIibNRm
xi4HVGLRvAMOyFPilSId/XGBBKinxacQ2VPdaAQoNCjphXSZYHpEKp5n5z5Sg7gGc7moPckQ6e9+
kmGI+pce8B5+uXnLQ8SVX7pOmMrVCpzWLlbsBQ5t4Tp/klCV/wYc5TXfhtv/Hp11wVJF5l+1tSi9
voHFYPEnh5cVQhvf8jcnLcwzluTKO68kt/0tE902oJwgjKPna9eMxMDEeqz5cnvtoW/+GyY0YNBI
o2j9RW5W+thAfFqOcVUps2XDewuvaUTQ7APSnAmZ6YL6hMo4lTu3bSLDDBSR46/BY9d0GDpiqR7X
gcn+C9sqUjj4fNKG45Z4pA0LA3WkRYKWl/bFGwgF/z/VZPkJSTWYe4xb2as0Y2IuufZBX5CzAxdd
h454WJIJ5y/RotXzJOTUHCq9uCEJS5EkSg/UrdlInfUvpp4LhtMcRocccXN9DLMmeQwlq+3T5DPt
InanjLClTkRF7p3eaOBRMo3Fxg8YQD+mdWU1qPFRYm7oh5CBTJI7W+1mWBDIAJDBmRnLfA4cF6f3
aANJm1AnmHvIgDYPcHmJ23F0gOPURTxESC3WGGIoIu0c6y4mFaNAKVAwfZYdUT1dxh6aYFHnqQln
oIRwbXJ/gygtQZWJ0+l2WmNqOxjNa/wVJxjZdkHsqGd0R0Drx9omv0wl8h/p5OKuZkzOIO7/kC4n
Usj2i3W9HYh47xElVssAg33IGaWB463vFJgK9GFDL2466TmOyEACZ1bcoIXDFdZAgNysX7ltdFHZ
v65LDRyQZABlI2iy80QUwW3OhPsPKeAkyeZy1mrYCd2a5Yq2PWnvEKdhiZjz9JOqb9GEeLXJ64jX
Q12sSkm8wtlQvNfO0H7nhMf/5FA23cstyfnV6ZBcbtky1hfDr5TtUqzkjGtc8jZeG7eP3hLO0Wc1
F22J/ovDV6DB78RrBVK3PZPGMx3Y+/Eph3FAEKHfKrsNEJ/3FDeAY2fgz/E3YysfOQeUsvIoVO57
J2HC7O8qxPoTslwicXFc82MEwRZXnlOK8ESpt7CmjPjtSagWCVZVXp2IJlfYYFch/iDaK1H93QBI
ULId50lhbtIoyJ2yYGZGAtN6seMUwN9CaH+P1GpIznyDPtBmF+3zrhaqYNHRRnR0s1PEQLqHsnev
Ax7GbDP6M74qbt76YekyO2FPsC5UIs+td/4KXeduXTvzNobF+IHPEZxO5IRFsQ8S6sjtOLi3DjFL
2j+GYRDMk4wh22ftTP1PtwqM99FgCUNCLJLr8Fp6tZ6+cd4xngU+rL8Tu/BSjp4084blnvhH7Ony
j01rPd6ZNUaOudF1nPx1kfAUcOrW3j+FGUnfmwbgDqcpanjvgIw8rO9HE6r60NPW+Vs/MKp7kVXM
IpxYu+iAPHAk44Mo19tL2w2vNoHCsmeNekMJIqIgIIm6nQQ1+C90u3md+jiOELpt7SAxTCRp6n1q
1sHqricNbH6tcU8DtfHTitheREuYnZ0JrI8fO+45HKOSOJeioyzWQ6zqK7IyMkIBTjR/c2dlGp1R
2L+EjSw+cJIl3zEcPLuvF+5u1BwRnekwBTjbM9k9xi1V4jZJJ6jpzdAln6C1sR+BbdKs5prYMAxK
WOIhelSAfdA1jjsV+GRhEVRVVttC4vIn4D64hRJKRz4j/mHhqDOCmGfiucOnytX+D8CACdC57Pyv
MkVPcsJuQUfsN4h9CPtagr0mzqh+9LGNFNzfmSgeXIFR78FmnbpRUOEfYKIKcZfvShWuZ6jrM4jC
agaZKKqo9XfZ7OJ3aW3RS6p5M4LGRF84nMzUzIDNoGm4RzdCIchPVRFeNIAi2aXYisUGd0c4/rId
Lc8m7LCqXppe5ad6pEu4LiY1AMI7JgCblQZI7VNnzIMDZ/dypqWQiIGJctXOg5XYMIKTiGl69hhM
/emdsWgqHquWPcJ/2Grwae/HoAU2epgQU2fJPcs/QqSPLBr8ftjnAZ5S+g9vUjmfc5G8OLNQGTCm
KB67u3pU/m8O8SDYqzTN++0SlMlnj2Oi/1kX/NVyzyx3cLfa4t0msFv61ZdJS30dB+wD2EuQElSE
QKEx3hWLHM09QrylP4x2aRAUIolx5p2iEot52j0HF6SJGd09s+PFEaFg5ZpNsZReBKMh8Lp3Dee1
OeLCbZuHBWeog20yhve8BcFVp08kf2Uek++VoQ2qmwXxMItTqA74y0nEgTqmy23hyNVeLQdjdlo5
oNF5ERuY4EFGZHRGPzLQTMpgugUN6IhDA8tbuV2VmH+na9RJ3L591R2QFbnV3kWR+KwSTGa7oCI/
iHGKU/7OSQjw7uNWU7wykEBuymS/k7+Zyo3/Il5gauVQTUQCzpprGe+PFmwDCa7d8tTcjv+gMdVR
t2oKTq3LaJmtFgibE8sdL/kh3gsxJLhCqQ9NmyL0DjD4picSdBafxbnsRH1V6TiMP1zwXnYPFILP
K8ewd4PoNPLFu9XrzyghkvgFytRto7isEjhBufBYH26O8fRgV1Bf3HFJ6J2kShBdUsWO78GSLtkx
STD9b0w/YyqjI0eyTi8vGKykLs2LpmSETKPLsNrmITXvtkah5D4rmnp2CxVR6vljGmJQ5QYAIVWs
kJ0piqA+Am8IQxUCJmqXJ6oej1yAECrUPXBH9a8H0LHcMcYI+9fJFYS+MRM3CIgCJzhXBZCkXzaj
9P1ocUzok58wHEJCVVus5+k6bZZEOeN7mqqwuTQWQe2WyWoriLcyXfToN3Mv9gwqBXcD8ZTNf57L
SvCAfE3BOE3rlBGoD8fzBX37VJ6n1DIyYx4TIX1KkHbKXz4C1M8RP5h/35FaPBzcmAIDhoKH3Wcp
+LoOE8ntN1pEN1uzxdyXkqDddYhO/jIhwfdNSoC8Qww4u8DiiTJAlurEbfraVuHyRV2xTL9MRIAz
EUXWVUcUcB6WIaeVYbVBa16390lS9/mVtIYgf2gblj+7CIAhK2u8HjXDHaDdPoZNbIAA+D0fuioD
8BAOE3qs1kREBeBW6+8alC9D92uuVJy/jsWUoe/na+HQWnKW8VwzUew8ZdoNuu6VTsMSPZq4ScUG
ylkHgiiMjAf93mJQmYFYjHjW+SehH70PYbT0P3lEG33CCDWq0xQqN3vnynOdJybmNn6WSW76E2UM
yYJ2Dnw8477LlVKpXtZPM9rsdH/b+bgnofC87XWGcouemnU2uyZBBkkssZvHlaI4pczpiZmFdOF0
iI7kgdm0pcL2CDMKL22C4WavVdZXfwESwLWY0yD7MNIm51liY2Gg5JGLhWhk+u1pJh2I5oydz+6U
4wmTidV/Y/LW+23HYJr0ocLhEg2iyXtgFE4USZHzrO5uN5i+TV31e+SBFmLgDSeKBWADlgaZEPDN
une70zqJ8UarMhiqRITck5XNUrRABUJQpF0drpc4wMrEzGuGGWmmUBgAgZY8np65ULItBgQqXRn+
j7TzWJIb2dL0q1y764aNOwAHHGPTvQiZgplMQWYEuYElFbTWePr5UG1jzYwKi7Ti3EUtLqvoAcDF
8f/8Yvxq5FH6OIVeGCKcChWMTajYODfjiXcYS85HJJF18FmEeL6Azg/GnYHIAaVSw4JaQ8ijmoe0
ZvdLBG/0At+6/RUNJWwkAwo+HeUyUvwnOGQAqBsRluUUgD8QXiNBVrCJfXrIaP02yu+QQkL/hpqc
D7M+JE4SF5sKuv0RXj/NvcgZB3Jm0Rl+gVNjEhhElsq1o4iv2/YA4y/tvPR4GjOb7msm6R2ehgCb
aVLo7oCtaPo6z2azWKoNvrEO3c56xCpoeBpMv/1CZmX+y2zs5JtP3uyNaQ4dJo4lxPzVyGGOzA1q
0SvgKMyreqrqclvjw2BsvSyNj16XY4En4T9/idCpPRtw40PozdBPNgOSxfssJDBr5dUF/CtM3Orv
TUK1Qp/dTB6R0lovnrDMX0kU/ZXW1HXuetZZDTu7cyqB86VMiAaEfUz3LsjlxpEm++II9TTZ0EXO
bjXMTJyPiDmuVjAY8VQesCvN2fQq9IuTXZFehDySRkbss6+RikLjKNMOIiHTjtlv53hCRlGFkNdW
uhHcCLjtGSmKPrv4Vdtl46xJ06x/UmcV0dYccjeigMlx7Yxz071tIR0KlFQ2nXBdlDxrRbhNxLXC
9dIbx0pbhEXsVx1hURBXtYCjAl8x9vs9m0H2c+gr+5sxsN8uhuCZcdOVTvXdpcXnweHLcpJfPQD5
bWDgfLXtZru6by2pnzlzAueKJD7iGyZ4s5hh5LynVce+yu3NiNz6ugYCxd6vD9LnumoIpTQ5r0n0
LWjabiUtl1920xmfBhjBV3NVmh/xVF7cdbBlauiZJSGEE4729eDFZraP/AAR2hSm+rZOZ+9zjgtG
t+7wcYDdWBTIRiKTIgUWCPJej47ggwFpproeMm0+9X0bPla+5CwMbAK0MB0IxnvZ9DnGHFDJrVWI
Odktor75m+ipztehRdb1yhm5hdNhlShq7X4cXwYx4ZPJZZS+Jz3rGna2lYMJh152rSA79euuVu0j
bbXqUxxMxV2cE4+1gjMDcKYat3lMcX0Epgnc8ZdMYrgjdMKcvZW0abFrBfnkO8MggX4N75wAS12N
81fkU9WzrvsAEolYtMFtL/NsR91EojnrvujXwqCc2uYqmof1EGnsrSDTiRUYX/IQJyL8huzJBSMa
ChVt0DDGTx4XW5eq0c9eO8twv3tx28cbZgIZWSVXsicPtx9+hkTHs6WJUN16i0xhPQeZAdI2l8nn
2pvgqWTGoD4EpczNnUflVK3cJmYDDWqAJGKD2FdXHuZkx3ocXcTHDt+fqsFnanCgQRBib8CbvSsj
+UAWIvsUhlzyNaBPxKQqOnvfTG16VJ2ZHjFuyb+0rQWxUorJ/kDDIf7k5w5e0G0OXH/dZ3G2T0fc
/jYjfe0v0HC4IfluBZV/mCFBUTvElL2uWeC8acI2D69weaA53iBv7a/tnOuz9iF8Y+800eeqWYzY
M5Ul5QDBNpCspCtwM+buSJ5kMrvfyXKvB2zMVH3MuG0+W45B6DICEI0cqLIeJ9RC49ZAifU1DcP+
46AR6VFem4qirc/seSFigYJhKZd+NgRMrxXSUQEnMgi8YQPa08RbAQkIImcDDrxqOm+xX6fbAppT
uPJFs35pqDt5gvX4wGV3FdRB164Bh/qSvjhMgC3ECfyeyTVODorgL7Gak4FY86RuNLZyfUgyRNX4
XMECbMPsXcZWea/dObiFGFOOG/zv4+BL3ITWrwiqk7OCw9UAr6ctIowsLF4jrBpuRTQs5v+DxJ2Y
W0egCVaZ8gO+v3L6CFhb4/4BY+suHEczu5bxiJMJph0ZVkVmhbNnzMWluMrreCFe4kGB71NVi2Br
YL3c32JVSTPRrmF4AlZIdd9XmfGzg4y9V8tPx681GJDOkWj63ZkyCfu9WwjsVq8WymtS40noxWX1
nIyZ+82rm4FTlD0QnSpeINtJmDauSkChH+zOxmaTCxpWPRrTtHRP6iG+cZyT1bCqTTMbiT7AQA56
KDJCfHSqdE9icYFCqAr88EqVBU4jeqB634b4jyk2dTX8skgwCraSq1BLF7sxFlFC2Vwj5ZRHDNbp
4Y4OJ9E6Aq+mn2tgg44Zae/mAB5C+StONFojmH3Rfegi7T1BVePoRrYW3NETpo0lRM/dTsghP6SE
48a46xf+C0R9ZJ1+MFj7sqVxycdBTy7JJVwyM0e96Ktz7m5mmX2p0ywPbykg7I98/wpWeBmH35Ag
F58znQE/l74dZDcBDhsA84YAIYhoJTW7utfFs09CDuVzEqg7G5UT9jujM3wJgpZTmh6HXW9CaQbu
tnfIsV8JMyvh9YBYbwY6XXrVxygkIeo39UeLiy/afGVU31jp5GE4jl/8GlH9kCcLxQKiqt3Fr9pD
QW113CR3uQjxgUKZ1z56xA0BNcZFfg2BvezBn1xix5aiE7DDHc1Disk8/RB6xYuWmRga7Cp1fp0G
4QL/Nwl8wQ6RMHkF9F85jaoQtq1ljcxSAmby+xHD7e8BPkWE3cxVVK3DNgleGuikIws3b+91kY0G
TQwW68pMOtQrqVW3JBx4/k8mOHAOTsM54HosntkZs+dgzut8o9pm+iqRXjzScGjVGni9wuobP6x7
f26XGUNm3cF1p+GapFpbrOfGE4sflY95hgz6JMCYZJyPEqrzHWpAhBWiw0iD1yeA3VzVl/D0CZse
cBUN8XjkZXDbn0aJd5egsUrRkhiq2KSeYd1JCjCyWqJM35L+jVSJz2kWG6u2aB1Oo0Ux1hIwKdbG
UJv0sKlOkALJ2Ru2dWI49RaSNm+fbch9Se0IzDaE3APuUZXWFfOfRyszWR0cU3N9y8YeHKOF8Pw4
ZYtUiuJWb3Ls9eMF6EEWW1HSohtKba5lHaKBqxrVDYEtUd9/JtQwf+bi3X8bwzhBVtQQk2MANZTr
HMwyW4VEiot1MGdyb7aEHVKvLuLd2sqTFyjr9UuD817M4bgoGSJjomPtYeaNH0NMoJfVR+4vNhXt
btCexHo7pO3wGuKKdZhL+q8rxwLF3RIXFzlXlUZYtg+oWT82uuPqBTs8hvs1pNGLZaNewIqTYPqb
sDHyJ3iFIVwdBPLotPx8/BKW1FrrMAep3ODVKK/ZubjQN5BQ0o0BXWC4QkoQ3CPmoqtlgXzgyhhx
7JBMlql4jdbQ8dDgRwFnAK1uTNKDYviWpXR8diijmq0kOoAuYQXZBrizro0NXfw+fAJfDii3ysLY
jCghxX07xnLceHkKz2zStGmvWxJGP6Hnba4wDBS0B2fojrRrabHSwjbjbht3s4/1AlPC2uDEY33p
jBbfyJoEyvY61IjZd8t0UbxeVtGWbjaeG1xAcauEN1iTyWW4TrUzkD1zgSIOfMJLkNTxsagor1Jt
4w2hbcINICmR+0pntRFYIHrFsNdyqLo1xSdHBzLl6sklqyzYVdIZvzbRuDi+1CaCYVquNgwG6B7E
drVd8QrWamNbYCJDWRnQjT/HGNrgEiPJ0FtVOeTLjZ0kePEIEUEOqXHUxqYuKuRrW2IyvWYLNz/O
+A1Bk1ED2VE9nC2CWFt7opnvLbayTZgM87Uc46jZ5ZmTHvQ0hWpV4rIFAYN6Ib1qm9IjRRoln78n
q4trCOghVqU1V5tfcRejgTRb2FzXmeE2uBVSyoA92oPtXwVAJUjbR/Kv8RtK7+aptw2Ol6DPPzku
8ScbZBO+dx+zP3/twiGkV1RUWm6q3B+4vpLn+w1gAK+RbmxKQCV6edYj3jBlvUFvGT9ESW0N0Br4
ww2C5Zl1gZSEzG1NkbOxlBEeZzuD9R1EVvCQ9rnVbkl3sve9K8hUGlXS3VHvjdHe5EoZrWwOIsHq
73DTaYxEfsfgKX6VHV4v67o08voTPu36MRMdncVhNmuxVx3MUHjLNZc7eggR/t04UIHxmFX8iuw0
/4m4XBbrVPhoNoielPPWsJ3QQNGFuoNtPTLAVLin4LRHcReSetlvODBrKhmcvY59ojHqq7vWebWd
WddoYywJETMIl3Rqp+uv/E7ZECGJsMt3mor3pwUAGWxieOQUmMhaHpALceCqgrYdIqz2pwaiqYEk
TBczJVRx/r4XqO6xpVDZC4whWndl09pbABUYISB6XORSnBY+gbeVHypAOTRWaZ0PnzIMDd0VhBy6
LXBzSFWGxmwCS8ZuvNj1Ez0aZCq6aoTKXGZxNmF6D9za/ZhhVsXbpoZisZHwNY4Ju/uPnO3oecKC
Nlrnypm3misn/vhFoF6sLs5vRUOSycYuLLroliq+Zq4FjQYPqfIBY7Pw42xpG6FBl06/QGnHnwI5
yxfKyfJGg7fGmxKLP1yr7DbbpriNvoR84CeaVDCFkg5oPwoLjOsrL7fhlGcL0uaVXTPSxMmInULM
k9yzwvA0otbthxLLd6Kdux8UX2CoLMoyTh8hzYQOHFVd9CZQBNvzRoZTxyYiTNV7zx5atHzXhr3j
rkw5DQlym1q4fr/KNH3obj3LcWo/RIlZ0F+GaNV8JQeA1+Qm9JgBuJtIWNcBPv0drZtiqmAeASvT
Z89nE8RrLY2MDnDE/FxiNFor2rfEBY70uifBSqlk4CU2px5c2OvFpsMi9b3CPqRNPGt8MKHNoKVQ
7GDVg2+6Js0bvAUc8tdiJ+2CF9ORItPrjm+OArSKFcb/eGRhY/kcEwqNSf5Qut0t0XWevbO7KVZ7
h0DD/DuaVtPFL8IsmwEPxrJwthg7YJJ4Y3k4s1L/B7LDdD5MpYOKF9BzbO9C3blNfqU9MpecW/T6
NCC2UagjXsholTjubJsEdYS9xYpwxEYlJLduJcD3xXJ74IaPpm+kVPOM+SHFpz/bQ/mmdYeFJ5tk
Zrcc+JxQjXsTkx9orEeZF6ROQHYicBWh1eIFNmDUHpM+PmOYQzLwOgyRrGO5YLL9oP4JD7GHw9gq
ruGlUllEuURD6yiL+zm13sYmsvReQa0n776GKpI27E8r9NfG1xrA7Zdj2/ULWG7drGOsBiioMoJa
1m3kqwNNbRJ8usKUcPAUoeebqEBAsxGBTq113zv1r4UyTAbAYMeL7Umt0OFDZSfrPLGwHMWA3OY6
Nk6/tIPQmiDsbKQjBK2fygdJQ7JFhyWuoBSaCgiirO/KzlDTCrdv75ubDtMOp3fQeSI1WphHXQuK
5toWrLiha6MvIxT9rwFBedF2zK0c3InLGolj9MXUFb+D3rvm0jBfIZiiyscgmKKsHCss3INZdTb/
NPSdnZUYf3OvcyEBzS2Kw9GhWl3jAOrXWxyPCIgvFKkiUZ97R5B16CtIYTPnxqGFD6WySSBAem1m
PAnHBp9RVlz9CgFhp3U2K9Xd6rg2n6n5YG4FHoXxahYkh24HG87LSimMlWwhrPia7BP0JGVOQ2WN
+BH2UWRqMtwt23Crm3aZIpsY2YyxF8M4RzhISci7vh+7wZoAsxjLDznrzw43Wpqp8ChMsvN6EyEY
3E+yRKqENPVhgh820saihjMBfcoSATjbA/lnXIIheONGkBMc0oW1dq6aOm9vYr8JnE3Um0O/1soH
jMB+hX8bXx21ivPC/waTqDl4sEIpUhFZ/FSysn5gENYzTZyJmV2aLWbxI761q6jFvHSDtM0+eAL0
d5eDUj9CGANf4tmSqw6O/SMWS+M3lVvlnekQaLuL6OH4W6JqbG/bEMLGiWkt1kZWTd96Y5sIj9eq
4gOTz+DU6ZpUDVA1vFw9scJpC88C3fsTzdI4/pGnOdmseZMb95g6pXi/uaK+yZMcf2XX0dU+iwhw
vPaQ3N+Ktk6ObsiGTEYoRoIb/A7gIMJuhr8kW8d2V/4cZQc4HhKdH2Zc38Iomb4POBhzv4Zt0qzU
FETRCmCYuw/XYUxneR2c/A2Y6GcnNIcv5twWD77iQ4Ev5gARuYFvPRFiFna50yBe40zltOm76CmR
C8IaZdbUY7KumW82mXPI70ZQG257iAgoXhEEuMEQv4oC01aZRD2aBQMjB3RPc3TwJuk6mxAuobcr
aVCXKwoCOgWYKitEepLDGoPzIcQogoAtlL/I50huc4fvXP4mYpKrsb3lOyIbiqUfLbcu0LhVx1aE
mWVpKr14KrhflGcvsuQ5w42Gu1cOHY48io9csUZu7EakuiuQybpad45UD9j4jK/oF+vXmBvLd3q5
QceFbx6PKdriJ/qf7RHb7vp5xKMcl6FQYq8jLYcnxgSSF/EfKN9gX1Lpbyv8ScurSrghxhq115PB
1ZU0gm4ieP3EUznoCMztv//1v/7r/3wf/3fws3go0ok2+7/yLnsoorxt/vPf9r//RVdh+X+vf/zn
v11LCWEr24NV6QJ4wkHlz7+/PkV5wL8s/yMUUdjUDY3m0sraux4r/NIP+4fLg7hvB1FcEIRne1qa
tvIsx9FvB5l1pDRmEcmxKcT0wG5EYqdRBY+1r+21Nc3w9/GFCfeXR13+1t8e7b9HdSySWyxaUNI6
GZWre687bEuPnuu2j6mKnWfLyg1jSzZYhKJrgrSnU0fsqR1RUl8e3Dk3uGvhzGy6fBX75L1CKgGA
gE16jJt6+rDoy/QjZZX/AedWP78u63pAynR5zLOvWZtcZ3Cady13+U2/fUuZkfPrtCI9kqGFVHoG
//tBSzX60s8I06ZQDrt8kMTfXB72zHuWgiFJnhaeRzz722F7iGalqqLk6FTjU+YDLPc6gaVDxUcH
f+ROekjkQkOCTpt668uDn8zf5SMzuKapqRHqSUu+HXwyJ9qMeZMcU7OiEC1QuNxAwU67q8vjnHm3
UtgO2hDX5EEd7+04Ts11k2F4SIOMG8MI2dc5kABWhr59GXB43OdELny5PKribz2ZwhLKJ8Wa49o2
Soy3o2q6zaOfu/GRSb7YjiLKnIgOKGNoh0VbhneXhzv7MlkuTFkbbYa7/JzfJhAiBwJ6jDI5whyi
+yljdQitEO+ry8OcWRtSeMKBaa4dx1WnE0bOzYijRXr0ixG9J3k6NYHq9M5cjhv4U1Vo+rvLQ577
fFIwPWHrw7hVy5//9mQk3luKaNXkGA22GT0NOqGaMxhp2gZDaRdfdRWIHgdPLsc3l4c+91JJWWKB
sMW6MCfeDh00ONFjjM3TlhM4fYztboXVbdD/wQz9fZyTGar7ZNYyUihEINwh8K6CZyhv1Zb8M6QG
YYS/bhFE3/7g4QC7TAeLZZMT5O3DyVLPoMVWenS9ou0/Jkll9o8OVKbNn4xjeQ6MVc17PHmJKPDc
bET4exy5fmH83Yg5eCpq+I/vTJSzX8uRdDe0hVHa6QPRm4dU1OXZEQLyEnqvxmCLoSnxi5cf6OyE
9ExBI1RIV5snXytNlQ/cFuZHBxXVZwqIUG4tYXn48MWNyw1PWY2ERRdTrV4e+dzqQ0zz/0a2xNtP
xh6GHgNO3BHzcPFRuineimw9EtEJxsDfmhac6/KI557VFCbmPbDXTZbB2xExtIrJkGzyY9xB6vUp
Oe7aesweBcbGGDcWNDOBjJJ3Rj23d5pMSZr/joMa+GTUqLLncmjy/EikikeDRczlNzwIy6NLbsP3
y0947p3+PtbJ9KS1W4yI3PiakdW+eEa7mGpVJBOPCIgfe/TmT/9/A55MHw8qvbD6OD9mOq15OMOJ
8i3aovJZNqb9pcpRtP7BvGH3woQYwIKL5cn7DMmQNEui7o7FkNp7WmeqvdMxwXbrOdUK9zQ3dqrb
y495bjWaWtocu6ZU9ukqgRqO/LXu0iPN4KZa1z7hstuR5vU7r/PsDP2fcU7XhMrjSsY6TfElDV/p
xE7IHELrMdKJ0p+IgB2iayJ83fcKtrNT9LdhT3bPFq+PsHeb9NjjVSVBTzIfXlJF029PJr0dvbO3
nRuO409rz5Umn/Jk0oQtlhpzFGWQ94S/S9BJXVMZBhhMZ9Gnyx/u3Au1JKtdOdoRBIC8XfIch2WA
zJXy17TH74v24Ca3oB6sUh3sua1ecc/u3vmI5xYh24sSiv+ZcCPejulkAPgq5AAc6Aa5a8yPymtU
Tu4tWV0BAGJe1R8uP6Vc9srT+syy0CrCYTE9U5tvh5ywK2wdw+ZY0m346sI7qPv+2ugLSBkwqRZ4
COEqeNBI19DQZbtTwxKseflnnP2uDqQtPDM9V6vlz38rbmavrVVm6fhoBNhirLDP6G5x10GKzY0D
zPXyaGc/raYYVpKWHt/27WgqNggknML46ENNvkYUXEKuR2T85GQggGVa6cPoCfudHfbcTmDhKLrU
b7aFwPrtqDaWaQsau1TCoUBMMPXNpgFJHDeXn+7cu6SQoQLWKKKUPJm4KSpveCZ9crQJA7rtRr/s
dmMyVxJmQuW/s72dH0yxGrVpLuXw24fqi4G4C2+Kj7iZ2q/YQBs3oggcrFpFt738XOcWh205gns+
HQDPPhmqtSY4VobFV5NCkyFP42c9htX0QN4HdHoEgtU7X+zcPAHOshUuB1pY4mQ5VlkhMhd57rFr
a8yaw2Icvk2NA8zSWYiJCfCrx3oPHoMn8+VnPfdaWQ4o622u3kKcVDi68SsOREmxD2JPzmdUyu2c
K2vYaNwe3hlMnh1NmURwE/LMDD15Tk5EP59gfh2ht9brEpD8kyldPD7cytobiKk2bAIdim9nGp5t
TJRxgQwd/dAgErylb6hwPCJijdYWWO9LYlTO9eXXIZdfcLpLUWcuIAwADyX022lG8mqREniaHtHP
Q9T2HbLTjHr+mSBQh78mE0i7ynrsPfIqcf+ULREl3PvMXUgaxuXfcm4Zc332XBaXAz528mnaYRAS
B/P4mBbEOGIoKDAmKQbRhH9w1v0+0OlXic2xScqCq2wmmq9ziUvLxuyllNddAfP8ndW17D6nb9hl
6rqQFkyFrP7tGxaNgqOpK1AI+kLFGqKsAfeodlzaPvi9Ac4R6wlJO7rHiKhZX36n5wbHPmg58pbr
rbksxN+2f8cCISFnSh9cvKNgTsfo0x9Id7CNZ6x1p3hf0fGM7/BcTdpPoQupbX/5B5xZAZT3zH+w
J9Qx8uTpu3II64bfdVAmDlW4zqadc2W3Kn+BQhVa//xx2f5p7nPSAYuc3qfTHn8HIDQPLU5XP2N6
ifWarHAY2SkY/9HGzRscbvJgqD8YNWy9Pzj/TJcag0KDDi0A+dvXbY4ICJPK9g4Slr1eEGu2VgD8
ynucJJk1vg2L+UmR8pe/czad22pwozFtx4XFQ5PrZCEv7LAqpvNxcHqHPlvfmZItJpi9hzKDZLwD
Mw7yJ9RDcA61NxgHqmckE4LgvK3he5h2W20/jB8CHHtIGimnzrqbRrQMx8sT4vwP1cvuyzpntzuZ
khatQjSmpn/wcFwq9iB0ZFML1U8P+HkI7E0mmmKy13TQdDvO3bUvFupHGEUjnfOyV/4+qDiuCLH2
EnfPbNB7mYr4nfrt3MQFDfI4fU1Wrzp5nzXCxMEvhT4MBqpNku67DxERFN8xUOnmf142mZTCfJG/
9uBTbC3BETMQJGkfrB4LZNpgMz3DshrkrdHnQYWzaDOE9rrspBd9vPw5lsc42Z2W1alYmZbNRfjk
MQlrGE0qEO8Anx1Xha4lb2JIJTd+O4cD87GpVfELtX/6tSll+jTiOx5fXf4JZ4oBwCHFu0Zcg6HB
yXZMJL1CIO57B9ht9GjxjEFbXBb2586fkcWYfay/4tudqOvL454pe6iKsbRSlsWiOS1WSc7ukPhJ
/4A2ZoBrwpmbLxZyeF8HcxLtMQuO8needdnuTl83TsNSchRoOg8npdZsJ7i9lL5/SLBVjm7Knh5b
nBSmR+IfclhUjV1NfwkNNQ5sYf/l8hOfm9PE6dEE8ECppToZHW+0XKIRMw5xZpjTBoVdCqHW1JUV
X/V2W0/vHH1y+QtPHhcbH96yYzlsiPpkrQ89s4ewdR+ouJENTALtXs9+UsiXIB7FU18V03PcTotd
f1TBqhvN+EobOfaHGWHCvJq8EFtD++IdMPtc2UPFA8QspGX9/VAmqYTQqdIyDgrPjZegnvu7hHdD
axX7xnjTN32GRV/rYEiYp4hMaXt7D2mIfxPWRsvruvxhzkxFDmLhLpcXCTpzcm74LjAVSZTGIfVp
GXApVLH9c04juHKgUvWGwn0035n+Z6Yit3Bp4TFDCwp56NuzKnMdQQJj4B26yrVuCmLjibYl5Fpv
PKdKoKkRddXsAT8CH+JnlPovl5/5TLnH44KjgnwLadvLZP2tNJEpyXUQMtyDMSQZaaReieZ46uFL
XR7n3Lula6GwqqIvbpkn24uEuVchjfAOaZTBm8onKT64YU8uR4M1Ktb/Rd8/Xh7yzI5msaeA3jAu
2PfJo42y94qQRIMDXKrmNh6sIdy3kZlAhyNwcA15ihZzEQzsOpcHPvusf/VOUPazuyzf/Ld3qjoo
LN4weIcGk+mbrPQraFEmjsWucN3PvQywHviDEYHe2c4sKR19Mot62tcTnhb+Ae9j78aIzOALMloU
NIC2eBETeip3l0c8s4lxUnEFX/peHBon37PuCki7fusdEjbTXYDp9G1iRp+Seuw+Xx7p3AylkmTn
Ykma6q9K5re3SX++aqng9GGq7WiDEolcEWOYZvMPvhoyVTi+gk7l33ZJbDzB2TNDH+yqafeitatw
jbbAebIMfFp3eWHIr5ef7Nw7ZEFAivirKXt65Dqj7CLUA8yTxRkPsQ89xLUBzQoFW0+g1D/HMiwl
PV4j+OKCRL2dlmMYRjHh2oA/kNogUxYzTKJwwOBEaCQpl5/t3FfjRHfgY1BlUlC8HSzGrhkf7Mg7
aCbjVtGkWchHmFH+wVf7fRzz7ThWX41W2s/eATen4Sn1iLzbFRYCFCx6Fv8EbbbZj8uPduazLd0W
7Sneo6RmezuknHRP7IilD4Zpvtp+4h1maz7USeU8Xh7oHHjJSNrlFsrJjUP+25GyfMTGA5vug6eJ
kszaWtyR/hS4+PrW+R5zFOJelYfQtjAifVADvHqzKdOfl3/Gme3MBg2gWlEUoe4pWNNylSPraWTe
tNjRW7EjPw+kOa4ZL7uX5J++89hn3i+XZIBSkBqBmu9kMyuIRY063zMOOOpTgM86eEz8UGJnY3rd
P5+mS92pFBdwcvnEyVheUvlZbtr+wZhznNSJ/5pIzI0WxPQfv0RFHJ0EaKPgBId4+ykx8SN8LJbG
wdYN7Fsc5eF01pkymiti9fLms4yhX79zrThTXLBlLMvdgi1Aa+/toIh9/KBu54CGEAFVz2Ee6K00
R7JK1IBj/YbYEjO8K8MgIp96rN6bOOfqO8Z3YX3QFIYKfDJ/Sdx06mr0gyOCF9nvTCaShzagX6II
4Po9ShWY18ASEVzMnDCgZEzzL4igsZVGFk7Ewz//BvwUGscehaKwTxauAzvEzF0jOCI7QTEo8Y+l
qZrjPpHAnY/VLD9dHtA8s3Tgv8BUphrgmLSXP//t7IL+VuIm5fIBtIETMLiIOmZcgqqraZChi+kg
kZLBAxROiyzxsoztY5/2/UxsGglLO4H3ZnwVkKWCI4GeZXSPwykmtAPdsHrnOTbmTTKzA5z9Z07/
4TBygt7FujHkR90scitOFpFA3UwHaKl+abvbEkpH8AFDsLb+dvlpz802oCwBcoDTBSf124cNsL9q
BrszDsSS+24CI7Pyxo+ZnPJPY5+7j5l0s+sxddwPPUFJ28uDn9s0uN7gc4ivHxPuZKpVDWzzyIuD
IzbwzYsfYd5DpFverBJQznfGWv6uk/sUTCaX0s4F4eLy8vZBMYFAxa8m/4CJBFdEnBb8GisKnIsw
YB7uSCtE5q6QBzeYgw9iWGEHb8fvTOYz1S0dXnYtdi8TOP4Ep7XMpqundrnUYVJGgitRV8Gzn4fi
iY08HTYdovS7qVVj9uufv2nO9KUBwwsATnz79IGboc5xW//g4/K2dRoEtMS6okUToZr3l8c6dwIq
14OLBHAP7/gUGKkqBb0Y1Qw1fDhj1VBm/gdhQJ7EcCceH2RBEtRO69bEY0whiSKkEN4yKsl6LN+B
os5do5UGIaHlRHP2b6SonKBUSVIX93ZHRx864tkezNJz9nqSJBP6Rv7sEtBApIaDs0umrBcnJZK0
qY2ZpYe31ioag8J751w5Nw34GA6oAf1NCsm3X6PzAAy6XvuH0swwyHYgPIurgth2sSJWoZQrgQ8i
njqu+wfzT9ueApCnhrVPyRuB61WyJHD5EKUa+Z7bjN1HES4ZbQHw/Xo2YFttSZ4mxvnynDi3p2oY
cIpEWQV35OQkDcNBBfgDegcrwdlRY0u0El0afcxjeY29+vDOZz87HI6j1GGLfc/p9UPMBSrnNmS6
e3X22RkBQFdlbJjr0cXB5IaTL+rvLz/huf2FDZTKmSYuxK2TpY3LwlB6ccc37YluXkW+Q0oqzhDJ
fUkrDkVdZWeIwZIu/VzbTb6zw1Y/X/4J57ZTnhbfXGoVnLuX8v63g6tAkNXUo+MdIiIfrnqKpBYr
U/dHF4d98U4Jf+7cWI4LCgTwAXUKu0QJSLoz8rgKX5QrZHzocjgExx+ZgMYiyb02Hp25xZNal7A8
/2CLcQB9lANGAAfZOblBTEaBx3nHyTHUoDshkbhPTuDY8dYmcdDeOsnA2mkn/zhZeheEkOB3qoDb
ef2P3ziAJJwPUEmHQ+xkITcSgkKNK/mhXaRho1m61V4N7WtvVFX0zhs/83W5dQogJ/BH4J+Tr5sl
M9ZYxAYc56yOrhO8cHCcJGpzp5Q9VO/sUGcW0NJloPKg6wbauvz5b1Op68VIrE0UHXuk948LBW01
+Vl616OMI9ireK+Pfmb1/NVIhW2BuuZvjA/0cDF6zCo6dlZiIXSOoxFH6rqt0w9OMP3lpjc530Q2
2zeoAMLwdhQdgbb//GsuYMyCWeAR/zc2JLnhCRkc8AaMpbUO+a34NED4PNqNsN7Zof7qZ53UI87v
g51MnbZHGtSNZnTEVc/7HsFJFvsslt2+nrDNp9TG/WFFKYGBiOIO/twWPc7xqxFxF0oLdDmgz5Zy
XrVRzOYaie5UvzMHzk04+jfLMQVpw3Ost3PASmxo/SG/cBL2iM1SHWp7n1ktvuGA4LgoXX77Z6cc
XHfBDkob0joZjnw8BdHOY7gaafQuNYmf2o1YUuMaCdEn/GA73bfLQ57/CJ6DObdLA4WS/+0j+mEY
BLBQgmNuejCrVqjFnCdCcSZ8BbCnLq56gY3PdYvN0Ic88xyicTw3ccNVh3nrtaB2AdaqEshI5FaV
P3RnD/IdnvO5rwAWsxycgHYAhW9/Ys7zE70KVz3EeCHGkssmzYHUgSujxpznnW9wdrCl/wuzc2Ei
nbwPLJ/drHGM6CjJ5ww+NrPRtruZuNN2P2Pp9uvy6192rNMlsDQQrKUShmJ2UhRUvZpcggbiY1bl
YbpRDXzFJ9zi5nePC/PcSExiqCRKwps5GQlWusJWJcPpszLw4EyAul8xbUA/ZhJ8XK1hPOH6YEKa
BWyOx2vfisstfNaCQEZVXWEo3+8uP/u52a4gXXNyghZx3X77WdO27EJrEPFRf42jur9RuVHdSz+M
fAIi7Oa9/fxcTc5ZCYntv8dTJ/B2YzeBhU9FdLTtWPbX5G112a6zRlTfwglvK1AW/4F8i2DtOC35
QNyAUKJnYVWEf7DLOnBPgflhuvH93z75cpZQQWFQZuZZNa2IsY03c95bPxQN1PU/f8scmrYDdCqo
BU/m89wO3oxQNEa6o7D/b0Y3Iyeyg9a3En1FYAGlmXinNjlTGQGgcopYgEbL1vL2+UZCuExZZNEx
426b3/1fzs5sN24cWtdPJEDzcKuaPMVJnMFl3wh2uluzREmkpqc/n3LO2TslF1xwGt0I0LlgkSIX
F9f6hyAac3kwkDz8hE5qnO/TZoingxKIXmKXMlZoz78/6XN3KQeY6iNd4QDz7tMfIFAAJiUgN9I6
uVQryl4gj0SDZyMtDaqonvCzdyNFxx8YsaShp1X2X0Bw4aMxe+qgFEGtJdD8kT9omqsindN9tGqt
/zmICZPmIuCeKvvy+P50z8UsSjDkmw6pqLHuRbdk9yAJu+SYoAeW3bjI8O3wkLD2ZVUr/er9wc5V
xwDH8I6BgUY14fc5+2NiwygU9CtKgrg04KTQlsZLS93BOhhlza1RWfp8k8gCYQWEVtLgVZG9oAOd
BZL/0zGJC3nEuTjC/rYgBYPJw0vkdKFTS1VeHU0xcn+adxPPZEmqsb10JybEP7b0Ycov7y/Bsn/X
UZtyDaeJzJehV9vLGTs7yyzuzDKSqBWbkdnbNyhquvVOaE68aTS/RxsBhdH4QuQ4PzLNwf878u/C
3R9rr0e5jlGoTwbs+8ra0dl1+geIzAEQ9lHzPpVBCVArICGqdn8xZ99zSLvBSIFsOV1lG9cXjcsl
Pk4Qmb6COIxu/A71zZeevwp7cD/+jTfrzb8fH/Y3xnNJUEzPW31cA+QihUiZgM415L5HDSxMCeNX
CSoYP3sxjBJhhSyf/2K2Pi1CzhOsPHP9tkPr1lFjTMm1Rvn/W4SDzbcOh72bRkcXbZ+X+B+FcaHh
l/f+dM8VawgW3PJLyAbmtBz1Pz4wakYOt2+qPSpkuqZbH+Hxa0QekLaJdenh1ggZvvDT1rsFYouF
sedttYbNsDFaNSMQoAvzhwRaHf9FDkYnh1Y4+97kxXn6uyxUjBZ8WHyUYwKTDu+I4RkJQvmPn8vo
6f1FOHegKQ9aHmieJcisxnKRcGEX2/ExLhCL29S9N/bbpoU95PWG2hYILv3N57bZ11QNIGG7S5r2
x6pT9IK3pBfpcfHAeRhn7Gf9VIz/mWXeI+JLVWGraxd7jWfnaVORBVy5hO/V3kZXIUWzOkmO2ZzO
R/o5Sv8yBI01P0TAmtqtjaTspY77sn/WoYvslnoQhQuuxtXaIjiEgLDTp0ckRrqnNusWtcnZFxvP
Kn114Ro+F614OTOUTebJZXG6rLVZVmkLdRAKbdKh7YF9yldeDfg81KPVFvvCy5H/aNMaKauPb6EF
CkwliFIBpc/Tka05kzzYuHwT5H5e+jzx79Cn6hFTN5PnZqKJcCHNOreuFHu5ERecKp/zdMBIK0zE
FKzkiDkCuGsT7xn9Ju8cIXfIxmTpBQjSmQyLhib6+TwS6R6sO1QoiIlFoIenM8/07q7DpkoQDOIJ
ubNy7qZ7pXIMQrxi0TpKsUMV+/cX+Mx8PSCHC8GQthQt8dP5Wog11zPWWUcUyMytMAVvB+n4/0yg
HL+9P9SZY8LbiC20oLphw6xuHiyL0D6yy+w42hUOsfNsG+JGoxaEtaA/Av8cgmpqLmygM1uXyoIb
LCRKytPrs+kqjESqzk55LvXGNgjaJEAi0fD+Q+/NuW3jojhEBjjXC9toCTSr48lTyPF5APAPtdvT
ZfWQ3ek1rFcfAdYuTmR62ouvpWrgUr2/qGfnx/FnhryHIIqeDjS5kenG7QjW2cbgfVMUHr4TOeXk
aOujc1187WrL7Tb060H3vz/0ue/JuVyoTZQcDH8VbO3ExOBlKoBYxEN9hwiYve8zIRH2t82tNLTp
QhQ6t6bARxbWDY9NDs3pVOFpNQU2WQANeiR+rw0nByTriWK4gFM5V0pBIAGABS0mi2ft6lmH9lel
BWjhPYJHHK4z5NGRz9OG68mbtA0CPPl3s0QO6RC3NQLGg/YPpR7EZmJXuujlOS6qXrMnGzxcrf7C
vjoXL+A5WuAgSLDfNB+ackZfXnX+I2ihQL9pMAiNr0xPDup7hjODFjaarR4AUljNwaY7FV9//JuT
NVCNg2jFn6tv7vW9g+weaFlMXvB+SbppOwHZ20+j62wwWfkLYrAH/AdUJJHDpN9z+s15kyQW9mLR
Ywe7/FUXllljxOVixbBNxayloSupHt+OM57YX9+f6rntBmaBa325eYANng4dIRdNh6LUHiMPRNbG
0hrVI3fvdb/+YhzuOIhrCwpkDceNsCwqUQKlnzSn41UuWq/Y2BToLiFAzkV6+ryINlCn8ox1gbBG
0BeNDeCI6A/KDXJY5S2oXUxqVZ3+eH9K54eiEEmayfty3bOqSqkhvMxQlpbnV32pv+ZRO/wQHXfp
X4wErgEYFOksZZjTj2SiV4XTbho9lmkit3lV408rev2OPRxduKrPTYqKG5WI5VO9ETJocqefS9rN
j0aKNvhUdiXW7imWtWEsguHCXXkurJOFgFblZQo9dvkxfySy6FN3FjrE2qObxDhMpfqA57sn+hkj
BLzPrwPajvNNYM31hU+3HKj1xRUs8TzQSZ/tdcXFKqjHOgCCjzxN2hfOh/hWePqrUGZwZ2RJhEC7
u2jjp6K5k7lsL6QjZ+bt6+QjiH5QCXjTb9ci+LAy7nmelEH1TevKcdpMfSBuTacvnt0mSL+1AfKP
F8LqmauMxxoXy9LF5ipdFQJy5Amn2M+TY+H51dNyTwO97NBidrXcfiBryC4El7MDsmWXEM6LeL1v
JVrlvXAy8lqscn6igR19Gbv4m1Gq3OAiKeILE3wbzMBBUaRckO6MuIZ5N4uwbo0w1uOEoNoDqovc
VyRh1sv7x/HN54M6wpcDD0J9lnbqMu0/tq2V6WWl4Vh77BAr+xZUhi/DfvREEnqTJRGcs/wUlUzn
w1oZq3FXqQEqHdlo4CVxhN/NpRB5zldkDOsDvvcDFkupjtD7FH30LlwGpX5jGAHhAAT96WSLkY2Z
YGty7PmaW55+9jZvkdrF0cp8QOSy/misYzyelzSJ4csuMfx0PAMOJJVS5ClcOOw9PAlh6SH2r0L7
nAI4Kj56FJfhlrogpTGfm3eVwmKWUZvekDcIp/vI0SRDvcXpp7rKW6c91MJ2Nxj4ehfOxdsNxPHn
9U58BvMJUuh0jtNYi9J2xvq4lE+uRzO4zaMU5WF3oNpdNhmVx2RoL8AU30R2i0F5Rbs8+4i2zmrX
DlHdJii31kcDEydvm1CheiimTJ+2jbz4Cjo7GKBdPiVMD5rtpzPMhTOh9lGIY0O+81PVtfjqCTr8
yH7r40cz5mVif4y1ytb61G8Hc6rEsZiwcdmhXY4ML2BDtErfP/dvwtky0AJgIFFb+qyrV6Q5i4y2
1IByihD+1yFHjRX36XwTebGJCKivLqTo57YJLHSfmh6PAUDQp4s4chu0QBaro4RyfS3ZHNdIv09D
iL+oc+vVnfa1SeXu/Um+yb2Z5J+DrraJ4aQYaVpZfSzber5jZ2gYvqYjtt0+di8/VVPErwk2mWGP
XdOFwHpu1yA5BLYRkKHleqsFxhbGH9FrqAEVVB14rsLvt2OPgvaW1vb4+P5E31wWy0RJt9HiW5Qy
1ppikV94INhlfUSWv/maY9WMGnpdVZeK4GcXFAY+THwPFtb6sJua5Wlzp6rjPNGeDEqspeJg/rfV
o9ex9vQJjVYnoa0mquJC6H6T5fye4f8fmX7a6f5p5t6MsderjqjL+z+FT/HMnQG8mirGSkP1wffZ
EiMWdlhyRQtYWvv+/hKfOzCGxwKDFDXQBFjFOVshvy5wQzwCirg1TWHfm1hPY3mAiWE/mtXz+8Od
OS/gbJByJKbSQFyXmURA0Obso3RU25JqxFhilOlTlCR45N+RCfXvBkwZ9u+PemaS8Op4ATA29Nl1
2TBHzaQKlF8dget7t6leRwfIddUNpEcsD3MkQZqPpjnAl7iIQVeDuvC4Q1bfVQxtt2SOx0rIfDcm
rdlctWjfyg9fxafjrOJPjUbLiLBrdUSEOsKWB575oVe96eEpTfHj/WU8s1l5bPPd+Bggi9e5oipT
EoK0Lo+dJRoDTnegrg3Vdr8WJPWxyTOoydgG8BgL28Xp5SHDQjI4vP8jzn5LBxoU2Qe387oQ26rG
SCn+8i0RVqe0lM+HWEb+FQnJfJgluPn3xzsT8MCh+QaIPMZ8k+woQ4Pt3FvVUeRYgWiSKBd2tF2v
5jmoqgvb5uzkwBSjaKhDYFtncqbTYKsaxTWBKFWYT9XzAz11/brtEuMe98v4wnE8OzleWAsejROy
FgUyvBiv2ZnJ1Xnf3o3K1rpQqCGptlo6BtaFY3ju8KM9SXmQxg9N5WX2fyTlrjC9tujS+sjpwBk3
w4Fljjz9q+Er9YVLfd5FVuf99/Hvh+ofaBi0PCjerLLH2NWrHJd2Toht+J8CYUDzQjn/ufLKS4oh
574enAq48/SYdALN6fyMGmHqYcLhR0r0ze9KK0u1mxo3r+kTOfIYPetKo7d4Yc+cXVVYq+C7KEby
3+moSP9Troa9c8yErn8HSeZbB6mP+avRmP73Jso/1XqCRPT7y3rmyjRQ4yWO/66trMu9nrSBTFpd
edSjLv0R4EYaSmUKf+sPqYEjaeUESZhMvllfJRhYJxfyvLOThg2GTMAi7LTGqtLrqSNDQ7SrKNBB
j6IoCfugifxQk62xU8mM2HXRo279/qzPfWEH4sxvWiSxZxXWES6QCe66BIOhLUE0+fOGO1JcZc0i
sA5e5i+muRArgHMR7njHnn5bGG1WhTchYn2GWTxhW9FsW/jJX2Zd9teOBFG6yc1YXIBdn/u27OFF
/YE+BV2Z01FxWYoskKpIhZkRutYTukCkQfGjoWOqOA5K2ynLlr9ymeTf3l/fc5+VNNqnWufyh77a
y3jD4BPZIVLW9NL7hGQ5vm6YEJShEGLamm0ptoEjLmmjnbnXiC4LGoBRadoap/Ntex0BjzRmviR7
V47lDg8DLr3baoJRuU07gRFLjksyrl5B5Dwkbe+9vj/vZd+cFLsWdVlAAUA12dB0/E5/wZz3hh41
/ILKnP3sJu3L5DP9E3/cvz/OmXjPOMs7ha6F8QZpY2aJ3TYeUkMNBiWYoRWTUtft3OY1jm34Elz9
xXAwGCknL/IGa0AeNRiTcrybHZG9YCfV8LfMOzeyoxmuWV0g6PfxqMS+/d8BV8F+HmaX9zLq3YpI
i+GPp42h0oLuUbQ8ArFyw+5tTKvXvBnmCxCeM6GBoQHS0EZd6ECro+q1tZnnHrpKVoxdUOgqzOX3
uHaon00wBP/kKMxf2DRnDgsjLqBqlPSAzK9GRKV8lDZGpse2aZPPupV4gLRG3E/xaWr/w60+wMjL
xd/m/Y967rT8OexqjVWPv59ha/kxiNuXWtTebWXLHC+Zum9eRNTeAiT6jK+YusErtW52749+dpkp
RwOrQMiMROn0pHTVBDhK8oXnXsRHsIe3TRlPL1K3p4MtveHj+TXPBWA7PNH4d72DkezOtWzIi6Or
5GvX1nhDWbFx1HrDuSQ1fSbqAuujoI/YGNJc60eKoVRUBXqCBnyh30SNKG+sNhpV2GmxOqQylRgD
J9HiUPxxPPQSfv4YevVJsQLMU/SXi6PRZtBqvCbwdoFmO4+SNPDCip7btdyTIMOBcRDxVlcoeHR6
/7mdHetS9ZiizKbsb8ym6LH007xgm2smBmZ9g+fT1ftb51zwo9BFGw8+BDjS1dapVBzIQgP1Dbp1
uh0d6Gg+xIBfturUhTzh7FDkgLwCf0O+VkNFqIIrI9GyIxDk9tpv5u66r2F+FqiJP/zFrGijMiVo
WdxgpwdCqycnn/DmPGKKmx18zAHDMVf2fepxkfzFUHgpLxqJFPHX5AVvZuMaizdCOzeYJfb5ZO/d
xMYZKim8erwQZ86dB0Rf/me01UaRUz4i/4g0oolBHY5tAmjXJyMa7E1a4BHQ4HoUhUgIewfhdNWF
FOgttpsjATgQIRHUDdgvq2WdAV/qcc/opSIhxAx9KFDxNM0BPQVoYh4Y69G8owznfCtx8caiA5T/
TYHb9yUOx7m9hDAZIQ9mFm+YVW5gNmrClDErj+XQDfs+yb1bGvPtznVwhQ4//oXBsyMRA3uZk7IK
BBhKw7YytIIrBcuHtFSZsRFpB6i6kbSe3x/s3BqDw7EXLUr0PmlgnG7dwumENlV1dqRvKidwvkY+
7CZ9Vru+aDHitVxDDZsO/9fpxsBp7T7AXE1sQX01X9//KWeCEu9DYi8GGLgmrAGCcZAlY1cgLpfW
hXdXpYMVbDxtCJ3oV1TmyzcvzUv7+8xNRvMb+0C0YxYs22qt6YS5+M8C8GrAnL46QPOMvYdXrvc0
ZG2DMEDqV/nHb0+6fCBkUKpeMvxVyiDNGtXVeUyPvqqym2gea3ymg2G8gmaq38e9rn1YihuEz/I0
dRhuUclZRUIkHXRMPCMEfyfNCyEN+9cYcRZfoK76GzeLh0sDnkmlwczwIUkRkM5YN6esQda61zNg
ZmTuRklzrHe5MRj6haU8t2VQpuYBzKObC221eTsjdsfY8FnKXsu/mlmH93dZ20N8O9DijA+N8Kkt
RmhMjB8dmRNDa2rBr1EmAtVwemzSFLSEaUDxqYaAh3VP3TxBvskSBUDePEaPBBxtu3GCyvvng8dk
2TdcazzREHdE0OF0ZMSHdKSGA3WMDdrjGw97LEVn2k2gdKfuaG2Mapb7qTcuhYo3MZCBl6oRoBQg
ilRXTgfOKt9P67EcEMSX7ae67m9ihQ4xVvDl8NGS2JJULoq8NDkMmo2rDYvLE1bTQeIdc7ubHvGL
HB9STKU2QT95H422y1C0hIk4ABw4JaezatrBGXsj846K1uewqzXwADsrccbbssIG7v1v9ybcLNOi
CkbWDO4G3NTpYCKzyKgyu3jyYanv4i6e/7MHd3pMOr3+seyzS/nsmwOyTM6kqEa1H6rjWsJ9FlbR
tTKvnobEKXd227UJzllBeVsEYn5GhGy8Rmoz+Itp8o4HloaLEpSo1eeLIulWIwT1pyZo3W1V6Zoe
wj0B+Ri45RUuuNL4qxEd7FL4Sgidrlo4gpOY0QwvnkoxD+EIx/dT6an4U4LJ4V7U/nBhvDd5EetK
3uwvihuLhO5qhpPlikEb/fJphA+0m1Sq7aTujD/otqg91q1JE5b5mPFwCKIPWhhxYfCKh2ELHpm4
/ubJWVZZgnXylH0TRosN5ryRl8yL1mQgUhxyLkoUXIsQC0l6TvcpciKacjvLeDHGZtrXrZBPlPqg
Bsw6BGUreRJjp+1zWAI/qDt0d5nqvgKHkt/fPy6/JYH+KMnwO4D7/dYjXACOxNvT31HVEqSIPjfP
jlm4mggtrRj7WzyWFVrrKkBoKqzhFKQ7tDB0eBJ5Fltd6GFTP3yeC3u2r2Ll1+qXlGhybEsZ+D89
nPNevRxgF/wWbMGR309rgAxgW4P+vh3c7l+wus4jBsZ6Fxp22d9bwlXprwtTW+LK6dSwNgMZA5lu
CXXruCNdOYg0MtLncQDufA/SQT5jbItNNGkv2PrJ0+Ndjkq0c5VajW3tGnfUC2tXpVUx3066MIwv
XqolRTgn3pBspyqLJ5ie6SwO2lTn0b0BpLq+zmKKHhhWorFzLUqzNL7mOX/pub3lXEBOrKIbdz3A
CQ78QjRfFCuXosUfrYUZQF/kec30AtS4fjBVkKowMLBWkGYQ792qv0ARg7y6XkSESwFOAPWjQEry
uI6n6VBpBUy8Z6dIhXPQuomHWAgwvnFv5nL04l3TI3W98YDFGJ9aBXEsQONo2jlRbVTYaHt2uW+z
2H/Wk0QztlEwlVkI/Kv3N03qigSn+qStHkrsL/NwqOf4s6Pgftw5vrSwj5fBUB0SvzGqx86Oovi2
RdVobj7PoxSN/IQtbHmwLXosD3OGqORVXivMIbEl0AQOv3Y79ge6Me2NnlVlh+XvaKRfZiMePlVu
a/oQGFX26nYJpoe13c7f7QoNnm2n9ZzJwiuafTZNY3+FK2ceHeqsN7vNWMQ19nFFk2V7JYJR3Yz+
3FKBG6wpcu/rvix+5ZTF+tAzo7bZeRZOgi+TPSEo3+WFl22KMnficESL0872bjFE6Td4IMVTMLFk
txWNcm/TOGWRfRINet2KYoFNaz6UTuNot1YTec8e6VGys5qg+Ny0s5JILGBDfnCQUIt3XTAV9vWI
86vYShPc5G7u20HscJwtZCiLMXhAXtUUoT44XXAAqZdH4eRAVd+McWdhJCysSe7h9Kj0utWo06Bs
MGsPHZdZdFWjPFCGwK/G5HvQDMLfVYab+NtOgW69q3RdFEhuu2XQ71D20NMNWNzRu+3t2vBoHqAu
t2maKIMeNI3+T4syqXvrTWbQfOf1ZKt7p3YqGwzAnN+YCh2BbyLhzN61VTve606rVFg4SRqgVTu3
8XXTm2PABdg2zs62aqM8aCrwsk96bubuvUilC7oXaf35qkv9LAiln4BiL+cKgr49arepoiG36fVs
qJ5jlNHUZuSaf/Xdzps2jVuLL4TPZdUyOx4x9zaT6dZCW6K49+ph/ieeZYJWtqw9gbkwMiqIPxR6
G3lmKPp08DfcWe50iDGPKe/nQdeMIrRygqvYaiUSAp9sEpPoO1Y3hrpumjgwPtl6q1XXEb7UY72x
VFOV3/Gy1+L9iPZh8mL0blN97nSvkPW2k0Vk7obIFGhReWWqZz8jLVGJGQ5G59XmphzS0vmmAz10
b8saiNW119RxTdOI18OGo6fkd93XzCrem7NlCXzqU83rw6F07ehmGNwRt5I2jfMWdndf+JkMsRNB
5rGNzDzZmu4UUVnHWOkopiTWfyRxqz/MNAfjsCUuZNcpodnYI/lv/hvhGXZrGygFbGGL4ztq9q1u
fZ8TbRpeDEtYwFF6XWU/BtE797ZmJc2do7ibQiIUwsm+H+Ov2kRDMG5ix5Tttg9cwDmDWZf6A77F
2b8KqKtzr+u8iyYqe244alk5b3BrdQ4zMs9GqLee++rOlfXYIIdhsL0TnLPdacZ5OBLWUEAC9bou
rFE5ijdmE2NO2nhd3aG45SMtYZdiBHA0pwayubP65WOMXW66XCu/dAAX/TBxa3+8qmi2TGHfxRHW
vF5VlzcNllTdXk9kcj1bhWVsW4mTeRhMcpIo4WmZ0nckVXW5RaHW/9xrs9aEne1WxtaOnDo5WHZm
2lgdO7gQ71sYo/l1D3OpA4uAiaPzhDBJ+Svqbc51oYou2SJK29uf4eNJdVO06NHeoUif9eU+02fb
vUnbKHl0imzqtsVsOQli/Sae4V4TO9+hoWfDVpsnD5NYdB/7Og4bn3f0xkQ3+3Ns55E8FgHIpQ1t
IjPDIVBfZleLXtvS2zfFniwAkS6hCFFf697sr/ShMnm0tXBJNuWYlPNtNxSR+gz/GsGEAobusaV5
9B/Xmx3/iKtp2o8G6la/pOfG5sbpZqBeKP0X3cERc/VFD/LA2dRumzk7a7SV2E+0nPqNcBt73Gs0
N0Fw5zhhhlMO8vGqoEuSbKvI9h5xZ02n20EubGO/cGx1rWSw2KDWaR0Os5TVXZuD+doJNx3d68oY
2M+wtE03pI9Ytw92WqXiAJapd3eRXoFJ74SnGXd9j96Qse2QrDJepxKZqnsdmilUemfMCvMuXgqp
oAFi1hMW+Kg2Ea8Z8aiyQdTpAZ46Hs3bQiRzuXk/G1q1M2j8LX5IwFmoeVGNWovd0zyPVDDl80sW
O11/Vcey+N6gMq0+R1bEGfe5RnC1ZorjvpbSEmFZKf+DMjnLr6DCR95CtQSpljXbD68DA3Nq13iJ
rAIvY4L+0ZBBXkExuSRG+SZVYije7lTAYWvyorZPUyXIC1kSS2G+EBWrYzfJ+NZL0vZZinnqD8Lw
8ksGJ6sXC5NzqZECCUaIkXf8umyQI5WVk9gmr0FhJ06oeWK4N/rSuJMaMmmxwFHAqwUOCqM0xIXP
u6ocLH1dqosUK36/CZ01wK5yBjpDrZa9SinGZpNPbvpUUpLaumNRXHozLEt3klj7AIV/9+QACsG2
XpX0ujb2HfpT2UucSO0hgxMlP3F31PXWgM/gb52YQu6hcnon+FyW0L93jS6bftfGM0lZbmUwC+CU
NdcRoPzvNmjgnjKvDPr/oiHxa3sLVV+lPwct0fU9PJNSv06DtvunqVy3IG76ZX07A3Lsr8j1KusC
1vXNxoGsj8QITzMOI4/dVd2pz0a3Q1LKeZnJltvlNjfiL7mZtLeD1rds2kbV7YVa15vPx5gLfX1h
Ti7Cc6tXWKsqfzIp+L4st5YK4UcM6Y3SKJ2EdRCrSyq4zvppxOJQGlnq/rBg2TqrOcYDcqNzkuov
Y4YT2l4Io1JfRq3DqdzhITPsnNaYYfXw9ZxtZRb+M+iM3tzQnIEtNSH9MRZhBqOz+JY0iPC5B5ik
c3tvikoZV5hdu8HDjLu3wK98cVeuQmFZifg3nUTkkJ73sBPGsEboI/0huMniXYQOR3kf+EVZbkyg
i/nOVKbxhMbkYISu3TRgJwVdNB45Iutu6jKZk+92K5z2S1yZtcJL3RpVvQXlrccbDTdvzd8g1xll
16UNqDSs08jE8BjSprbzzNzJ+o10e8PbowaMA/lmtDsP7RyCBQXyXdk7/WIuXsuKJlqUib57sGeu
sMcgisvq1Utap/tg7YpYtRAFed7p0GKoXa1CFirEWTq0w/REvyDepXOFY1GS+vfebL1i8ahd6HOt
rwQX9hsPZLhcFFJNWlqnEVK2yWgMidSftJq3wt6d8ng/abn5RS+cIj7o/txvTb+wsjBPEO0IO7fO
7Qsbf33Y+A0o8xKiKYHQblurmg6xrsVFUJlPsRtbG8/P8+/VUCchFXyblAMq24Vi5JvCy+8ROdig
J9APoDJwOutcGMppss588myyilRC3i+SNt0PdRSF2uDOB9Q5jE2Vyp9aqmW3hrLjjd8UlwT1z8yc
lefQI1hBoclc1dNKJyk54IX1FMk0vdZhXu3svp2+ArzSb5VUw9X7CcBv3/g/ozYTX0isXFCLuiq3
xenE28lTgzO49tOUBd0/nizc+4B3j3sLncbTw1RlfrCVMp+LA/ZfGk/cVmt3yuzFvI0G8Gl7sBbR
hYLGqnpKs4QfhaYsPAbqtfaaWBBjwaOgutlPwICSjYnW0s6vG6WHc18Nz2WNFsF+bq1If7ywGsvy
rleDDiZ0G27Nt3KmXT6BbyMyPiWJH/0EY9KWW8Q1xVWTSCvYJXUyzds8ypKnPKjbR7qn2Q7irW58
8LZZFgDiH1EYoDFEjuVm+KOiYwdpnTnD6Dyprve/ZK3pbaIgcSVJYOORdPp1rg7vz/3MmuP4Q+Wf
is5CqV0Ff7qRujajWvsk0vS/bLDrW92ucZ8qoV1tKdfJnzgRmR/DDS0fGoEQGMU2SsKLiMbpPHuD
koReKvepHwf9ytYTfDmGeR4fKHDboe/k8SUyzpnwhojVsqiIPQBrWa1sQI5d9KJynqq2m9tdNbXz
LX4v3hwiyx3dg8+S+cbKnH7YwAeqN3prTRfa6+uMcJk0U6WATWNgEXc9nbSyGqkXHZPWUQM4SMAf
N+To9WbkkbXVc6iHZWpV22l0LjkevanbLUODGwWhBX4V76Ml/Pyxr5RFgQ37Qv8pHaN8+JRV7IiH
pLAd0CC5Y6od+mF5ew/V29pMrvKtXc8Lfthk6JTf10jeJddlNmhXvRup+T/M502Vhjpdh3TfdZ4x
/hrtQaoMp5zEeJihV/gbAZnrDmpQJz58SVCBpFWFnj7dIwDqp3Np2hqBqrpgGQVXeOYomYXJaBeg
JYI8vzdAFF1Ip9/uHUYE3EYfyacHsRbSd2M7MiQ16qd+gHQ025o8jpqc9jIpy5sA+6qrztKng+Bq
OxRcpBeCwrI1T4MTX4/A6JGkLedldUfhSCht3sbuU9An6mD6tdzGSTCiRjvO+/eDwZn7kODLkUSD
FqAkDY/TxU2opk7RKNwnd2hRdFPoN13LwFBJWDeuLbe9rwqqWMr4hKF8FVxJjtvOpK8F7C4Vdfzh
4MTP4ZoCwq77Szf99OcgimT3xWS4T81k9l8TN2p2iZiKvZcII5xhlh68wv6gXCnBiUFZcGhYSLwj
Pnc66OhrsC+FdJ9IEb2DW+vDa+Z5gEI6+Dsfa7z+v7HQ8KCAj3De+vFEidjq2ix3n4zazH4OqCmG
Far/111dVxe+7dvws8wLYY3lxgc/voq5TQAsS+PLPxVuj70VN3DYx2a7mfL6OnVibRPPKDmaTpxe
2L/nB0aFC+A8vLb1HBOLmpDdO+6TNnTBdkz76gpvClygqgAxbVXv+qF9iRyjvBBv10oiLC6iOgzK
A5ycEsnT0w/p9Cp17KQpnu0RpZLv4IsDI7T82KD1q/QirB26PfuptAZ735R2423ZW7mBOY4Yyls7
MSQbfhBUkbveynYWjiuXzDLPHDh6imT4C4YWQvO685fWss7rcrSeEyGfo6jI906fJRurKMxtHmNB
CBbT3tjdLMImHotNN8bBIaN0t33/5L8NMlhVgcLEqAPBA3edgMpU71SS9P4TYl0JwKN+/NI1vfYy
DY52qfr0NuUAAYlaBC9rm+7+GlIHwFyULi+wp5wOxG1kWO11lDgZoHtd+zkbMkdfs710qpdTexpF
6ROBd6f2Q2+eJOB0M2Rz7BWz26fPrWnRvKAJ/6Twqeh4VNkK/UU1/vP+ip4bEP25xSZhKTut/Z0o
SwxJbOvZc9850yMA3m4XtKZ+gNAwHZXUX98f7ndyvJ4g+QXUlMXNjZb16QTh3npCeV783KS+cL/V
ZW6KDfW0Tr8tEj0NNUFpFIGtf7oxiW5bC2vFcPKkcRDkvLve7XKQlEOqir0z4ER/FFBdLyzJmQ+P
kFlAHCcHgXy5yoCmYJysNOr8p6i1xbZ2SLyyURZUw/Lhl10qP2yTjAvm/ZU5s7URbIVfxtsCytea
Hq11RTNjr82oaLwAV8rNuzkYnaOuZd0ludK3sY699VtWkmyT5GT5LX8kWlrhZEWCbtqz7qXZpunq
/lC2XRFWpO+3bqKrh8lQYhPnkEo+OktGg0gB8Aw3xTe0A4FJQTeopHhGUsyzQlBK1WbocAQJ89K+
JL17ZrMxGmg6oJlQlNFDXs0Tvy01DV3+jG2mbm4q2Yw4F9oI8X7RMowdd7asnWkbF6h97Yp88L0X
qNrjZ0EPNgodM9L/0xFC9G4n0TfTDh1KP/uey459+sFl4S0FttrDBIlC85v6XYotJm4lMnlNJy6d
TY3d6JYseYp2CFNfwk+8+fpLpoKsJ09YXrCAOU5XZc7LFpunIHktzSi/6928OPhlSZ+c5Qn7WrN+
tG56Z3V9e+GKfRNrljIRBQTyU+SpYGScDpxUI5UyCnsvGffDCyW6+bbvxfh/SDuv3bixtF1fEQGS
i/GUlSXZClayTwhJlphz5tXvh2pswMUSitA/6IAGumdWccUvvOE2j4v+BWrIkv3H1+MB4iIOpzp1
UixKTZFpfaS+uFWS7tUYu662T+NNimBe4XioMi9Up74akAwG7XiaMzyVsw803bgLArfXXgBiWC9j
2xs3aUx3TMb3cC1abdHK+aQmyvWEbRNn+DNrM+dLqch+2eiq9GYlZWOss66oyXhUnxa4awfppSj9
uH2NlcHUpYMP4Tm7AxFd179SMRTeNhBjW5T7ROmHamGticdZzaObfuIAw5XgETWV07imkr2wrFFj
fgMV4CMerNqVTyQFljcwV12fWrp7ZVG72XmSFY/XWkk3iLZgRXInhbpv/8w9NVkjQpOa617Rk+5n
nTdIw6SmJlf7MjW79NBLHkJDMURrBBgBRen7sQq0YF9i3dluO7lNpOfabYA/UqgU8cZqav9NECv4
2PTUROddqwTpXRQjA++vYICmQ7gxclEWhZPSOX6gfysNz7Zfm7+FTmL8Q9EC7TexeRi/jVrrNZvQ
TmN/BWAhfvXr2gycPDWx3ctxDN3ZXoHKftf2g39TqCWlijoX/E9XukwygvoeXdDukHmGHtyZYdjc
oVXp9nspdZNfGnimwZEmHNN6CE3agFLU55eDWqv3o13Vyp8hGbHcyqIoCa9bWgCXBpqQgTPSUYwn
SxAjeai0XpYPVl+BdXPGCtz0ujJEeGVDebUuNM8SjWN6UolxSlxGOCgHuV0f6JT4xXuVUDlaVYVS
0pEZ1ewuhI+s0aQPovgKPyEhs3y2+6CbDf4ulZINhqMbkYZ8UOdL6yCDGrBDqlm6cpOkt1dBZ2bl
vVEMvtxtGq3Io3RjuGjy+ngBeb617YG0P49SKGtvkd+G3TZIqPJu7UISH1rgjlkCkcmyKZgbHZCo
buEBPrkWp3LWBPgmvoW3Oi/rKbYnB0kuD29cEfXOj7tmG2i1t52yaqcEf4f4LpbbctBFCynAycgm
JDFAtPRRKbnwDBzfi5mBNEAytNpfo5OTEoEJeEVrEHTKLf2l7KEEnYP9BNXPzN7V2MbTODj//JyU
Dgg8EGVBaQrc4ESUO/4BQ9IHepKk3keNRp93K6zaepY6ZSQQS8prOOdheDkWbrkJ/SZ54HUaFuL6
k5ALnC21A1qRZF50m2cBCe02JSVxiV4J75VdgKeNt87TIRUO+iU/JQzlLJrpdr4Empxf2FQTqWQS
cBNyT0H3LPeKraLu81I2Xgck3LfFOBSHXLXyXYz6KAqJBQ4Y52dam12KtLFRnUCmge4n+Nu5l2MT
e+gNm739imKbOYIhamNHmt7oBRDcPJqcUO8gbXmF0PMwKCker6gsSfnIK2u/UikKHK2v2ns985J3
QDf6N4XRkH9CoGCKJ4le1MkL6ngsddDcIVA791XGFWofVmN9UQWFjC4u8ixFuyil/BmA//uyfA4I
LAnyH4eFMOZ4QCSx4ziwM5umte7fmq3dXrsWJORW7urDgPGb57g5NYOkzLWDKPIXtc6l/fmFPEmJ
P38EnC7iKHYu2IDjH1G2Sk5jO7Zfk6JRy7VrjJYTEOE9+HU7XHSDpW18I4zeut5z31V/7K5jPZUT
R09ka3v+t8zvj/9+CqVq+kPUjOck6Tht5H6sW/s1t63GONhtm5ZO22BK6tgdKjZroRQj7ccsvFWa
wbs9P/rplmb50VH5/6PPJgIhLk1vkPt8Lbo0WBuVNXgr4S+79Z6eVcaxCKugoFODmJOtBqH2nV1X
THisRr80G06OMdb6jqexuzQCe1xo83w1HtgV+M9YAgHJnd1JWWsZg20P1mvf6QI11x6782HoVjjk
aH/qogwW3p+vjizkDSJjDi3w+Gme/0nK2gnJ2yee/Rp7pX6j9qX3O/Wt/jBqYbxEJvvq2+ikU2qY
yEZEj8djRSURYYnz8StG9Wa/yxojvsxEYI2OFEs2tr2xLh6+vU3ACihkN5RtEDOaTaempJ0lhZn7
KrlK460qulfeVo54yheu2C9Ow2RbwKLRqaRRO0v6crw/BhwK3NdKzrNVlro2qIhc2hgY9u7VcohX
ReaW92FYVrvzn/jFCk5ZBvR9qAbUpWcrqNYIcGpFab8q2Ljbu1EeQ1yrNG3cyD3wu4WoYf5mcuqR
oySBR0QRxa85q90I1FqKFU96jTVJq6aC7BA7lWr4b24uxUQRdeJ4wnafz3/kF1uHSx4BCCpj7NKT
ujNuKlSYdabXLT2EJrJ2T6rYHySMDDZ61CzZu3w1HlwViDGkcIw5xS7/HAuagWWsyIP0OuEjLiRY
Oes2g0W1kawgvNKYhaV2+1fLOOlgEQdNFBl1toy0nULbRcLk1UNz01vDqnVXkmqE6Sr1Q3dht35x
ezIWmRJH/7P/dfx5sd75Ve637muq5Y1KI1kDXqb0o7xwu3y1W4g7yPfp3rNdZifebstCRKPpvpqJ
1xxGtRs2URwFF/St3SuzGONDOYzuwiP51aCTATlFbXh4YDaOP67P3MyOqsZ7k8gUVlpcdht8pDH0
8JVi3+SN9iNXg3DhFJ4Oil4axUyVBipqGnO+Qee2cuDKhvfWBD702EQvWjpEkNK2Vu8VV6la2rkD
C1xbnz8YpyvJuFMERF0LGtDcmIeKddl7vsmZiGpROgULQUhCyejj/Din25MLFI0mphO8DX3a40nF
Fc1Iqqzx3/rOtK/EkAxO2JnGnaZK9ub7Q00sCvAe5Ab84OOhEi+IQowHA4bqkqtBUsN7vCXBNiNl
8e1r5dOAEfYLb+4Eqzkeyisqv4LWwVfZIv2RSJV06AeFo9D6V5ZfZdvzX/bFJkGbg8eBO3QSs5nd
Kpqbm0kTwN+p5EpfB2ZfP9uSiA+JHQZg5oSKAm22JMw+T7OYRDoo6ITTuqDMN/9G8C1lqqVZ8CbL
XbcTauiuBS6pTjBE4icV5hqeYa8+AvLoN3YkGwtXzVcbh9BiKoVN7K25Fr8bFINZCCl4ozrXHngm
w5VmpvGdObbB4fz0nl7aZAVUspFG5yywW49XU8+sVh+NInmr+lgUGzkJsujGQjJffaBCVd96OaTr
JeGprwalFsZBI5kktJmtaZJHERD2LHtTOki+Mj7Gt9SFxNXQp/4ekY1+4Xb7YjzqBCTOGHiSys0D
jdQ2xhL4U/YmSlN3gDIHaIt2Vb3uhk77CCkTL7z4pws4vYI0pNDYo6g5r2cCDApTr+njN3lQx62V
eeZDGwiMgZR2/KZ3DMsHyQ7JYroRoHSpFh+vIGFE5nddHr1JLp2C+yEqSf9d202kQwZd4P78fjn5
simPg/0+CVvR/p1PJSqTXt6JoH6bZJ7+1GgfOQoBKo+vJNr/w1hkZiAkplIHxbDjLwM9lhvyGDRv
Qs50UALIWm14EyF4VFKw1II4uWdIwqnNTrkRX0aeeDxYq8FZLly1f7P7qroSbmCsirzTr/s2PLR2
uAnUNFo4eyfvEGg5wMDg01SOgT1HZGa55aaxF6pvciQTvuCJV8gblVrhQt53umYTqQ+zcTr1VOnE
dDz+CczsqK1a8jT1raZHAbsWj5ELv3fbehXL9lIUOM3TUcrPek1YO/in6C/TAz4eTKl0OC+NHf+N
9UYAfkz1B3ih4WrsYxMAaJCuILLZGy9S07/nt+ZJtQGZUCQWJpVr9GdlEErHQ4veEElTtuUHJVPj
JUDo7JLMargrQthGcel1f3PEA+9DTekvcJu0HtVk6Bbmem4VNuGdTYFWKYV04hr+Ov4RQSr1bjbq
9bsQYLs3oxG6paMHjVdQFxsa5E0CGe0jxP61B0lLfEBxg1D2SaeXETXjRH2pI9Dvh1hWMnm7MEPz
HTdRNHjOEKolS0bAYvbjRICASB3r6jtiReKu1VzxIoG0eqbiXeJgpkBn66kebQoy0csiTFtzZeuS
MnEasymY0NrHcoz6J1gYzZIiwwmEdPpxAEgnhzV2KvDh45lTSiuuW2VU3+Wytn8EdJ6eFXwgC0et
LHHdwRHsHLtGVsnpKNcnDt0J31+3Zd7ta82HQutrha8vrOf86Zh+FIkwkQBZzcTWPv5RZkuc2EaG
8j4Ocf+uF0r2ocdUVTVW7Q6xsiXPsy/2DweUGvVkhUn2rc0jcYhFia/05nuYlTJuFF1ao4poJrVT
+JV3nVV5Kl+Z/iA7Whw21jrjqb5zU6114Acmf9OBeGbrq3USrs9vntOZoPQ7JeskQGC653mJFWfo
SjSK+zdq9BcpMlza/WnbXbkm2o1JWL6fH25+H1PppbcON5+tRkIyr1W6dlNBhVC9d49HwBllPGIq
qZAuy7yqD51I2wuts/zN+UHnl9fnoHh3UeEHt0vl93i1ocv5cMwYNBuBrNbC13a0vGwIgZly06B7
uuvRmDlUHoze8yN/Mbvc0dS1KXRPYOXZsnejX+h6I3nv6BR1v/PaytZ+GIhLremjdW/5+/PDncwu
DCI0R7mlee3QIJl9KJGSHARhGL5zcKrEEQhrvfWiGSokOpLOoa6FQq+utUt55vwpQgqEWZ0KIoAK
TgvCCq41Da4R0XsZc3Sg3GRrzy5dHa9f3r3v7lgGo7UJs5xQbNKuPl7NvDTV1kqb6B1oRTA4BZxW
aRMLqh/g76UNwh1l/s3Ine+jjg/1TIALIpaY3WGQJEMa5W3yrnteui9dy7qEDewexgAI6/kl/GIq
GQoALg8NIjZzzt0IqTuP5Dx592M12CS2Im17X1VTaIkUCBa+62R7Tt+F48iUYWKOMdchoQoZKhK2
Y++gF/1VEPVi39CM2g1DK90keM79X8ZDqMYiyASYO3fMkWtQTaESZO9BqHsoQuRZUR9ktdcvvTLN
JCfPNbEAnTw5+9Mnchqm6wZ86HzpIp+evBSZybsRhv2tGxb5psxCwymbCMCNXKn1VaHpk01y3i0F
TV+sJc8LOkjsnSnxm/79PxHaoJMweFA93/2mz6AztUW2r4ouDOh0J8bN+Y3zxVoyGGkJ9zix/Jyq
kaYiSGJRZe9jGolNhnv9Bkhhv2tRZVx1UO8W7povx+PlpHU6YcnmE5uoauPnSZ+9N2Vo7ClIRLgF
lskND1e6r3jmF9oBp5OJupJCXRd89GQ+NJvMok9Mr0uU6H00O/mu8JpiTYF5uKGQv4QdPw05CaLg
NpE4f+qeybN7VMnBdxIsxe+eVeSY8IxqjOaCZTzZlRre4hgPZyyUC5BTrbg24Bxuq3YsFlqIpxPM
j6BBwOuBDgmVrePdQ1VykMMh43CaY7jToyxEbiIVf80+j/aVnX0XrcNIeHQBh6VoQKlpXs9G17jN
a2lM36tBe6maot57gocrH811QKq0Pb9dT5cTaBidWMqSk3X5XLYKilATCVdq3kWkuT8DeUS4JrSD
gyba9++PBJKQsIPmPu3tWawX2Nhk1lLZvrudml+Nqu1vutYLtpjNl7vzQ83eX2BdSFqCjgXCoCAD
NrfjGcYKqQ4pUT+8NNPgC1fqhqqa95h7lXFILN1bu75cLZFWvhx1gpRxzwkC7Gkj/XPNdAA1u9qv
lQ8ID5q2qa1Cfay1utmB0BFvIlfjpwaRFeV7l/n0sRRDaPGQzPP8z/NPOrMgopVa/RjUQcGFK3XF
nYcm962fVK7ihFHZLrz80zP7TxL634iI9NF6nu6AeTnU6PGPUb1UfPg9XSSvycZHNTSlhSrP7Nz9
N8r0VcQYUHrn8LykpjCZpor4qMHxHBBcASbZSVA/syjFZXJQ8Q39Hm6NIT+r8zxRpJjE27O7zeqb
3pYSTXwUGS7bm+nvya4YAigcQQNIaiTgOL9TZ8fvvxG5veEuUCUktz3eM3mRohKoxtoHEMRgU9mh
cQh81EqlVpM254c6nU+SLfoAtMn4g7bc8VBNZweTM5fvObI3lAMIsTFY61XmIiIuJ1AnRPP67RFR
ViMhFhrQDf46HlHxrKzTQc54jhZW9kVj2bchWa+9DksNom+FgdvCzjw9gkiOMY888zz4cBiORxxc
DEgjDekOp1HQVfvRQERBCEQaPqq4tzb4nXkvAjRc+nL+S6eH6PhEMN6kOkgOCzV7DiS2I9037LhE
WBXUp/zD6xv/gEqY5Ygi9568JFJu0LrB8cSstEtjkM0l1+nTfYRuJVwnXkqEJpiC4w+vVbs1ajkL
PSfSNcAnWDpeM8tQuLVsiSFycvwnHVRgLtNYlL3mZp95mnWSVJmtR78F/RQQ26j4tHni5d9dTQaC
ZMP+gUbFeZxW+58L1eyKfihbuWfHuskYbWx099V1XCPidZtyJRoOiLrau2hUFDgWbp9PEO7RkjI4
cdxUOaRPwT13PLhbGH6Xj4Kt5EJfGrYjVUT10o9z7yZIBEJksWXWMthwwIbrQSpk+0JxkSaDhTRm
qyL0jNQp0myoHTXqErLAXiFWCR2EEQLtJkvQVVshtVBrDkhZA3NcVD6CFz1sMunWKHM/vdBDqZUh
2mOW5whDHoiLlR6xpNxx4YYG/UoTnvWKUlH67Cc+aozGaJai2bhjaYlsTRFohC9UotbxfH63n5wy
HpvJG4lomrIxMsvHU0NFuRBxLxTPMeykOqSVm/wQWpGsfD9P/5AI9s+VZZVLzIBZCkHXCJUM7jBO
OOk1acTxsK2O0IxWJarn+FCIqkNXZEO56lqU+C7jvDXjC7hS3SWKbnmyKWiCLOURJzcoFJhJcXjq
zMFNnSNvDGhe0Hs64aNEpdqDA/C1po4Nll9eZXbavBqapy/c2icfzZhIW6LZQeQ0lX2PPxqkOEI6
LXpKjqZnfzOs3K5T9Mlp3Hb2hdr32k4H3b81+tFYOAFffC1RN2bVPL0THWN2l5IeRbodoaXoDGWw
N2uviPaeqo7eXR2ISrvKiIKThVj7ZGfRI6cYNQmAQrSCdHL8tYqnNWFDoTAEgatpTo0SYb1SSl1J
nKTz8pWUS/aPEgCLu3DVfNbXjo47GQ0YyInZB5IEyu/xyIglZXYiBBSTWm7r9KInnazKVd4IJX6q
4fqDMNYapd5bOAIG9cq0gO9c9UaQNj/MtOMJ35JRo3FRovt43TSj5DtKqQJDT6SkydeWXWs7n2AV
Hl9eoR9NkI3gmwOV1zP/+lFsNGuN8Fg+mIJkFbElenbupV1zmlVHSk0lwC9LqsaNliRy8NOIKLKs
0acu83UMyPGbkt5Ed9x5uMCT9aBzSSH/eD4i4meZvEd96uxmrasPduw7yfDrexfJfJDZpEdNV4tR
8dUn8Qu5DMnpBye4thf21HwfzweZJZG1j/u3LnnqE6mbI5SVJ12UwcFa0v+db93ZMGJ2OxkmlOxc
+vwWb2/eyb+Gw9KXzKOM+RCzDCrzdJ0kgjVBaMC/UmpHGtbGm3dfP6h35xdmfuvMR5rdOgUUclMu
GUm5ji5Q4dI3+g//AjuW88MszdnsIVHB+mfw7tQn90e6DtfyL5zqb/63IWa3WNBptSu5gfrERb3S
1q7jb6Tt+SE+XUz+vTvmszULvgIsiERe8BnFS/Gz2G0DWAdO89CC0/8bSE7wbB+8tXRAKk5fqojO
tQLm53Se/SWBVER1x/eF3q7U9pW7GpIbuaqdUtIvFNVBD+anbm08cVCE5Eh6ASDnIMmXY7XlN687
NDuMe8TZKgjG56dlHpLOZ2V2g8iA98O4Zw/55mvS3Vbp76ZcuD++PBA8F1P9md7JnLSp+kR+aHCw
fyLnPrlQ/th/vLW3zfbnv+TLbfrPMLPTkA1hYPsRw2Qf0T57G56lw7D734aYnQTJyGuR0K58ajbe
Ztqmg/PdaPpzPf75itlJqAV08jGehrjIr7wL9VAcoqWTMN1AJyfhnzFmJ6H0tdwsNcZQrlPbaa/A
ZOG6Vr7mpdOIVfRXfv3fpm0WL1SeLUt1wu7PPsZL6VFcpLulxZ/z0v87Yf9802wfm5Hi5xKi0k/u
n/xK3WV/jJuOd/uiLbf1o/+gjU797C+YsyztuNnDWEdZX/oBYw7DSnoyirWUr+x74+F/m73Zy5jm
XozCI7PXbfr9f5tOHM4P8eXjS9GUeBnxLo7pcRiBw84ISC9Sn8zyIpN+WdovvRsd0f3+34aZ7W05
89w4HBkm9ze2vgujizxfBdrCIf1sR/+7vUnxoRuR+hh4C4AFmj3AtQnvvIzl8bddWX7qKEHf3LrA
G1to4hDTt1maoUyIElawlzDrSNcRWo0fQVRqhB1YISxUHeaTCyAD3NUEYgXqQut4di8NXV+KsHaV
31YUY/8m9+l1SYRMuFYIhzS0X4ikplk8/vxJDIcON2JAFFXn7CSU1vg5ke3/8fTE1hw3DGJcnV1z
KSycvxxE/yQ95AHgVgHOzOXqm95FlltT3d9tpVqFvwLr1sgXJMajpaxoVlXfdOwCUANMjhgXpPzE
df98ZP8pNMTAVQOvjPM/okj0FeculVeWhJuVqY9YAId1viQaOD/g5M08WVOdGNELgbvM8bmoqVOB
vRLBS6VKweXoR8G1gafhDwSNresxG7OrGMD+QrHxZP0mfzDFYlIRpqG1MjuMiYjlXkJ4GQVPFRQK
VYcdxgDq6vxZPFk9VPGnTjtAbmpwoL2OP03KLQTXEyV9KaXCzldIcGe/7MlSeQfEJFl4cU4/CSbM
5LEJ/pA0dS5KauXUAzG+SV5yI22uSmwbb9NCX5q4aTWONj4A+AlGpiAoBKVhDjWWXKSKtMgwHgI/
a7e5ZOg/WjNQ9qGXPHZWa+wlbCtyR5KUdjU2bbeQic/7YABDaCRa5KVwcDh8cwdsXY6jQvI966Hw
eRaguvZW+WL2MsDxNPMblG2tMgjAWo+weO9RpExV2zE8L5Leo5j/bGHSPwGWs/mg7o8GHxBT/mEO
8eY5dBFm17zHWkL7GCmQqDLTnd7UrXebIN1hXpZ1qilrOtBltfIQQrYdWWP3/SpRW8jf8fBtBndV
oZ4X1Y4BIdsoHDuujOoiUSs9X5Pu1m2yGjyKW/tBq0Ltm9ZGTCl9EbiOIKLYP8zp8S4tYhtbgy7S
HobWkH6CEkZUuKU7+1RaidJuEcHJAEGdPxknh96iqUdpiiNIkwjg0/GYJRvYt4zEesgVJo2ip+sg
hWFeoDEvDi444R9aZhYLL/Dp3uXMAyvia8nkweMfD+qqXRuPeeU++JVP46sMtSrGSbMScMSb2jJ3
cSeU4RAkrZzCDFBTd612cJgXboV5RvnpOAy3FzAIJxKc5PHPaKc0TINi/WCMXjX+RFHFK9c4kBvi
4IM6K9ZjST1vQ4UmJxEME1dfCHZOrqVJVWTqsFBNg4QxLy3JYa7pgaxmj2M0BB1NgbDvt3rhDr6T
Noa3dDGdDMdcg7djc4EAAvA6u+AtrzRx2zCjx3iMY2o+VQoDXgqhlTsR835/fmedzO5EaOHFBKzM
2ww89Hh2uwgSme430gN2U8Nt3Ihmlcci3eWR1znWSG1piMN+TcHOWtjTp3fTZ4EQ75zpD6B8s01N
lUpHHyYuH4VfSj/LxLavtDa0f2ZDo6/4aO1SRIl6q7ia/1NT/A9VqZOFuOzkXPGiTXzBiTDIP8wZ
g7aeRJrkFUTjPDbhpMsXbXK1i/52nZ5eaIX3O0C3bPO9KUfbmzY9GCjiIMy755gdXeumiKLRH8s8
S28quqC3XdJp7S3S4eNHp5q1sU70sQh/uv7oLvV75gtO+Zn+NhsLfg3P7dyJE2X0Imqtrn80MtO6
cmPKkK9VrtrxKhBhSdcANE+yG7S622UDorjfXfXP8jfPIU0A/n6CcnFbj9KnEQyPHcmRsvJD1bpI
I6uJLkSLCY2TgV3/mVZq/issKuMibYfgVWRury/cbvMQePodQPMhV0xIRkrVxxtf0pXOHppCfiyq
2h0cgoS83HVqHZcI4XkeyKImyRcQMKdjAjxGJoBh/2u4HY/Z9AkuD0j1P9pYo6xrrbWvx8JGeiSS
1qB8lgSf57sbXBhOP+iakHTIiM7NbpJIr0e1qvLyMRwRDPHbuvuBuMe4lWzbU52CjY7Gb1L9Pb+9
54GVgIXAC4W8KruLt352rL1IFzmIef1RNNhKTzKX4ZOuDWLpTfxqHA4PqoEMRj9p9i4kTWcFJbo/
3JOtFFyMrhSbq0QtS21hy84vZD4IRCZ3MciQiRYz/ft/YvyqHmxk2hrl0Yv6yokUN9t0CHc7vuwu
WRieHk6GIqqHEADUFbjp8VB2A3USkyXlEYHz7EqMpXnZdJpLa5YtChshXNd+Nr7GLRJH51ftdGvC
uJt86ADAsGZzFLFS2Saapar8iHmauU3j0pQvCiIOyykIX+9Fg43St0eE+k8rmC1KQDiHTHRRKkdV
K3uPph9VW9cw662tpPbGQt7EMSFULkA0Tk4DgFOYW2gwgnrB5ms2t15K935Im/ExzNR4Vw6UlVLg
vSuZM3LwEtnY5FnzfP4bT/YomOEJv6BNz/mktXm8nkobQUAv0/ExymzpOoqFthXVkC08KF+OYoHG
gogOQW5OKHY9XA0aLAMfbaWv10MRa1gO+f3ChclP59f+G7wjODVh6nDjxSMR1sosC9TbdGyQygge
XKmUEPQrBwxLDZEV0WtvFEElO34EO0J3AKIVduiIMPDT57Fs9WRShAdB/RecRTXsjS62sFmpYx+X
2zDFbWYVA7qyX2mFmEPk2IgxuM/CDt22WEm+0ZW2A+C6kXiie8MYV2Ls3OS6ElkDnTjtq9rY0fhu
KHSFMFCUVTeUvh6tXYxdhx7hXTNPLr3cxTfAoTNP5XdXVWwSfxXWozCotltYBh1wdgHL78DNji3A
H2XS0o8XsZa3+r7BBBiTjiFTC8VwfBDSkUllEuVJp+0gaVzZIQ41P+FwiLJbIyjUF9FGLyorukSX
zM+eg1DNsl/ow/lBeMDgTYMN3Rmyi6vSkPaD5zu5omLj4/hI2RSSo6p5jDmNIrKWPEeqDfqBnV4U
ByobSvg0hiqe9o7volihOmOX+0ZDpkS9Yp/I+jBe1xVSSDuyOiv6AOdlYz6heSg9Xrv60FD2xLIw
3JYYYwVvcKrSdBPgFkNiin8hGBMZ0Hl70fGCuFuSbyP8yPo6krcFqj7dSi/G1ngUiCcVjtAjNdn2
QTbKN5an+fWV6sV6gIuNyJvIc2LhTzJxYY2dqGNqURP/rBU3BvDSN3g776FQm9Le80Td3mngYBK0
i7nvN3Zvx/pNVOLR8luWKbT0KyVMkOFYwVrSRMkmSTPvoKhS9o5qdj4p16p9sHFj0elb3cPhZWfb
qSSvB7Xqq1/4ClbpbiDU9Xc5dfnh4Bt53K7zXrjhuk19r1qbluRpq87t4u6y8USp7bBpsbtVWQhs
lzS3zcsLrCYN61dkSY31PLiDXY6rsAXusumlOPNWQdn4+g7xlsSHnWBY7ZZ4DM6CblWY7MajVbbO
wP93sG4V8CnRyg5wLEFgBpizOTiq0VlRyWbHQmuDoEWBOR9Oh/VwI/mSNF7QkfLq665t1OB3q1aa
vutc0CQPYxsL3OK9uO+cBB2+8cUL8djb4IXSJClBXTUZuFF8q+R76DjAp01D+Ia10cwcHU7USTWx
NQws538AtNQmYqvRItzieJVeySmclgG6uGM1yEg5Inar8p6fYHWHnqw13odFa8ubRhN9cpcBQc3f
C9L8CIMdpE1uBkspdHkVoIoFFE7tkPhS2X6Y7hSjNmSrPDL1IV3JsVJW6NQTFSdrlk4EOMGNmKf8
zDXfxEM5DtzW/VPwkzDmkbBWc/V1XGmIcHRF6vYvWtv3LtQc4SHanKRcBD/CyE28A/TOwDJWWV6H
9eQiJafKvZX46GRqIAYIg4LUC0fdgYXa8LIqqScp+7YF0v43BTwR1PtIDZmPtVqQEf2FK2EFmxQG
kv16/r04eYWR3PjP4JNsjGrpLKbhY0Is3mLpXomrFAyYDKRwFZdl/8OIAy4cOc2DhWdxHt1AVQZW
y7VNDgh9dF7OAOUDPKiUkt+hbxb12vVUu9w2UiD6N+RUdPPj/BfOIxxtiguBZBF0g9MATHj8IqYh
xgh2GZUM19n2qnHz0n+HtpBal1HZcueoUWi2KQs/1tXOV/Ve+X3+F5x8MIinyfzcBmgLc32OTgHS
n+dcPPFTjm3bk+0L/28vW9WtqhXY+X17rE9ln0mvEXjv/GUWFUaGQ22GTw2qrfss13t1TV26bh0/
KaxiIYY7mVtcPcilKXtraGMhW3U8t6o2SDi3NdGT0mW4pQF6s+/wp61vuiBJdhgSqr8JcyN1nZtx
9nT+S086HCDBKSSg3QC0H0WAeT4VaLqEeXJSP6En797nRkj5Ylt5fZ7jnyylWrOJPaztV3hoqm9Z
OXg99Cb4B425UketV25b05X6hbr1Z2Ph35AF5URSA6YDggzbbT4lVRLAkPRK+RHNuVYEOx8FKXTj
U4vI5IY7q+/jbQ34WaOgE44mtcTQL61nLzUToHhVG1cZcuAyzjcru0gtb09BMDW8NRZs3DEi7xYV
ME+2JzkxVX2kuSZ1V8Bqx4toS9ngCTdVn3sEAY1dYhaRuu9ym0iICMlfyjhOqjCT0jyRI1ExUP6J
43I8XlCwE4NBl5+TcNTET8rvar92LVHl26AvEvBTncf1sFNVqQ4Vx+QK8m68XO/EttRN3CfP76OT
PQzkl2AZ8CTC0dNPOv45fSGrXq2ZwXNVueZGiaMeyBzqunqoVGt19NutO+rFqpeidKFHdTrxkxYI
fyIHBHBUn0W3LL4U5LwKz6RlxJti9JFPzl1bQ9IV/nbyzVoA+s2E0RN/wpj4RfPkPKm7akwIfZ/N
0YwO8MmCg1HZ0l3g1+HBaNT4m3AWxkP4S+G6/3QemZtNpZJS1m7cV89KnblYHRlt8lgHiVuu6yJT
S6cadVh3InG1hR7E6bySAk1a+9P5Axw/q0J0tHGnq75/1gOMZy6K0JbSH36QjuHaTJHrXpjXLzb0
9KQhgA/LHdXxuYhFSoMs6dqufJYgPsn3QVgRt1eFleJ4MnhaeEGFAFm9DPuNZA0KuO7XPiqRwcrK
gmipSDF/0En9JrFmfgriySCfp8n5p3aQRInlR23nP0/w1PWgG+6hEj9LU6w8alr782fndKbJLqAB
UjkmbmHE48F6V0XhuxrsZwvJhAcoCMpNmBvobMuoX96dH+uzc3R0s04C68SusA9QQATXezyYa6S1
bTSl9JzUqUdehT6uWQUr5GdtOqFZHv8/yr5kOW4k2/JXynLv9TAPba9qgSFGBhkcxEEbGEVRmH0C
3AH4t/Wuf6wPVNXdyVCZ2LnMpEhEAA73e889Q7/cMtT2/RUsrSyC9FeYDzxygXHeFXdJWY4Y/qwh
F4iBkVPxxWrEvMZOIzA22slRD/apXXjVHXpQ12CkjpAw/0s1R9P977/ILzcNlH8UBEBDYQ2CKfX6
BP/0hMYSibIhtewnDHLC6oC1IV4iNIUVPAragGR/9WqwsoDvKKyqf84yLu6a20sLPrl98OSR1n9C
oC1oZQHxc8F59MmLsL5XHx7Q6poBXzOobFbHzMtZ+AIPN0TSBv7KQbXXbqzMamGGXQ+b9AyjFC9p
8Fj3OHabvDQe+6t15WqovBqxIwsCPODLyafywRpqaxE9FehHakyMYtpuuhJZKseytGLySe3zy4sG
ed1qkwwV03rdS2mBgvcpIB8LPs6+GlNPGzdtVFkecAsGULpp8wnP5vJ6WDUgOGNWjSE8wNxLAllb
I9I6niznm3aCcxTp8iDbQD1MrH9CR/RZIvcvV8NoYkXsoZWGVQ64xh8XKR+mscVMYX6DcACzdyMt
5OCGLK63Tshrni9wJ/4MEbxEe0BXCdYqfRXEYEe91Pd1epSTao31FscFPUNmQY+qCcUnL8R/+GZA
p1f7k/XER8vz8ZshbrWmXsSsN6IK/ehrf84RZdBlbIFpY+IQ8f7XXkDkMlkgagOAB+YP+sbF9RTy
wlGSFu0bosytRMRVl2u99IluhPmkoPj1q2HKgoeG1x3wMcq5j18NQBTurezGNzoHcmtxM23RlJw4
CsgTHJX0X+w1frLfwedZdQ6r6u3icihiG7EEZoHb5rQma0TjpvTKLg1Y8FnO1Pqn/ry1+CjygU+v
7wC2TtiJfvxmc7NyGkJ48gyhYshp782+hjvDVYWY5MffP69fbiIeFOIHYG2GQxQd40V5ChfaYHGN
r96WMe6eI/i0RGVYc+Q+jtVOlsEnx9paXn78ZuvrBXQTeDQO0stF71sG/AQoZN7KkIfPfmP5wNBm
a0KwtQpnmsNnA5TXlXpU/sX9EkNI2BJgLIZXDsfR5TTUm7i1mIj2bzHDKZegiisSgy44nTVSoT9Z
K7/eVewnmGVj0ozdC4vz4wOUgdAIjvUX7CdBvCtZq3+EUB48RR2m56pkn+1fv5CNIX/BnHV1lwAj
Bdyli64GEFfVQeREvsHgJpq/BaC4mT0Jm7qw06iTBR3S0Cwtd3KDGI1pz+caQRNU1KzaL4UPR8JE
11iMCVfR2Gejrhs6IhRsos14bHAuOIlt1RZRSBtyi95OFIyEwrRrYHNMkDwqFQYosKHhn3lhXd7J
lQsCbyOcABhhQ0l30TVYg933SwDj76WwlzsGBHPXxYvIYebUvvj2Mn3y5C5fPSiIAFn8TO7BPoa+
7eOTsxQnhSOk+xVmRk0KXsicIOe+3baYfn3WPF+eAKthE47ulWeGHQVito/XYjXeAQ+t8DdYPerg
nVtxA1uxcikV6TKFnB22KY0AjOw0Pk7DVNcgQc5JLVaxaBqPa1RECrla4zbZAE6XhzwWT6oE2y/y
Cj65Mb8AEAFsS0CNQaO/inFBt/r4aXFyVrorePemvHic3h2BoFkIVHU7IacbWC7J3Wqw2nddEmTO
zyOc6W9LJBTTtIxoDYlSgwmYYJ/UJRcbCsCY1Z0HmiS83IgIuqwTFDojQ4g13oUMhYjj6ngDuQdw
Nisq8xZWSduBsz7//aZ52QP9vCpErHEIdTAizi5BhL6UTRF0/ngHUzBwc5qp2nU0FgfmAPyQ/qSP
KCD0xsOunQaQ6d0gBvUzYvrFm7F+BpCVUHiCOog35NKRTkVGssKLxR2fWt6k8Dizo7RXS7QN5RBd
j2Vdfabz+w83G6je6oIAWha6rosFCx7vxGdmi7tWLe6ZTjPfEqTRPFdlPGZRhC3HFJ6z/f3N/o8X
BSsSkzcQGn5xEyU1CEJjP8m7HlE8+wqziq1li/oES7UihZhRJ4Q10ydP+GIb+HlzYRnmY1EB4QI1
6uNiF37Egb6Mwx0k7dCaNRKbnAsKM7SUf9Wn/V/XCgAnYnqExODLOqZriMSUw5F3FSMB3SsACBay
PZhXHI0ZhnJDISzDbMeJGvtO2o23ZFXhyCbxIuKM0LLZpfhrhyV8PbD5oRpYuYRgSF3SGg2EbjOm
IuxuUo0L3VvU7cbYwjClmNtPXuCLTfBfl1qLAVwR+NiliQdsdUZnsihiX7q6PJHY1rli1WfF9kWz
9vMqkH9js8X5jwLg4hgZ7Rq9huD0bmZLdVJseDM9me/BdatgxOTL3IWdBxK8GrEDhfLr71fw5WJa
7yZwY2+1gYBA9ZIK25AybHTp1XfExM0tTmmSxszoA9zx2Ccvy3+4myubcC0E0DmBBfRx3WIANXfE
79kd0XAhLId5vEECQPv6+y/0H+7mygoBNgHGK5LSLorGrm8LBAYRftfaUOshFU2mTVEEmRtXYa6V
J3Z68TCmFmuuOQLYPzOLu9z6VjcUqM9xIIH5u7Y1H79lJ9rJDdWETd+S1Y1VcEypLbe2ugwe/Pwr
9cvis7N6feH/VLhiAa30UPTcsIFbnbXWXepPMAZYHbythKPukF0KM7bBtpzMoQYxPeD90DLrMDu9
psWo3mIx9gewWMY3FVf9mw1Dv28dvse/E7n+623+H/BZO//r4sM//xv//cY4lLxlNV785z9P9Ztk
A/sx/vf6a//3n338pX/e8Hd6P8r39/H0yi//5YdfxN//9/Wz1/H1w3/kFLa3y616l8vd+6C68edF
8EnXf/n/+8O/vf/8Kw8Lf//HH2/Ijx/Xv1bWjP7x7x/tv//jj59b4H/9+e//+4fXrz1+7+F//U/Z
1sv7L7/y/jqM//jD8/4eATeAxRNQbhTga/jz9L7+xPH/jrMWBzboFcixg3/HH3+jTI4Vfsn5O8ZV
eDdBRIWXO2DNP/4Gi+r1R66PvwffBhBb0LHDXcz74/98tA8P6f89tL9R1Z9ZTcfhH39cLN01WgXH
9Xr1NcsGE7KP6yiEvV/AgdGnOLNfVDVdwX/72MM5oJ+nT95SWDZ/XLQ/L4YK4WcvghtxKZ1u1eCM
YIrpFAZwvbnvG27zw0DtukowORY0cfjs2KfKj5sf0kgabfvKnXRuDyraITyd9JijoWJOIqQB81sS
CeXv27JshrODI5LuKHI3q41v4PuyF0MfzEdHFKPYBeEUnty6E+ymxf5+5Q/1WF7DnL5esimWszhW
/lKKjfGcDlaWfQSnBmc0/rCxCQKGkLonTd4Kx9AMsp71l3xwDxKv8N12O6pxPINPEtob7bbUPSje
izbtqOj7nQc6V5dyR9+gjMZfGgEEoI7nPX+J2whkdtYaF2jpEAovkRpSrqRRg3tuWBk1mJRPfpUE
0sCAXeAPpJCP63KD3dqCqb/VWBrTEqsip2merT2aTaYyOU6Y/6XG8lqxhbGf3V9pXvvUyzqF5j5p
DCwj905MmyLtQb2Nk4nXqk2jwY7ltjIYf6/2OdacDiUeIpiSDaw+fZjSP06LMnRvmPaeGtJ4CeK8
4Pnf9Lltk1uwZoIMs2cO9y0yp5WjYe2Hfg+2oUYkiFwYoOZa/1Jb0IwTXFGDU15PKkeImA3TU/hA
qwoWHsHoX8c8vCuDimfYtx7hM94mC+ypQf2GlLlynisVPgRLc0fo2OaSODdrSXoCrTVKOkNvVVhu
dOFZaW8NcNEPrb1YIn8PoLpI6rL3MfyIy7TFZ0iaWhzqQB1ipOCkenY2qOzbxHbHLevhU0H8OoVh
0Q3yzEEQMFMGmfAOs3qZte1067jVsUZ2HCwiySYauwkWD/2UgZQWZQIPu6+L73B6Sjy5sgxscUC+
2pLMBUBZ0zsnZ/bvPIqIdDgUvVaDc1jCEnBRx7N2CHQmTNFvbTpsPOGfI91lzQx7APj/XWtbbcAs
uVvs8ro1kuzgxXnQdpMUkYIFSjiopG3kiRRTNjv+aSATg33AAnspmPks9MZeYWHOgisW6LPvVO/A
r1PkwkkoQvS9q6zcp8s18lyh5FfFF1B1EB5f7IjXmFyh2cL9K/ZzYArYmYzPUQd/VCesM+OAy2UF
Zv1sdcogNk4d0DiCcqb7MgTIQUf4jNgRCRKv7dGY4D3JOlo9ebKE4jhWNzoCPSSEuUGCJieLKzDu
SfzdJjFLSrCtwlo0GOkO78PsdGhMlc4ioNnQR2SyM5gU2ojLa4cTon0fgpZViS/i4+SYK2rqMzxM
F6j6w1Qb63ouaAmXAh9OtlbrgTwCdlbBkZ1WuAhNQyDEo8PjLqujcU5iM2yjTiGqbXzGB71yInyV
eARQStpcWBU7m7r6IbvhruiRB2PHeitFcKSdeg7ceTe6IEd5MKJKan/4VslYgwXhqg2oNV66sIJk
4GSg0HSQbYUv7XR9nBRi+OaSEI1sYfaNVw9XIweKvwTN2eUwKos5P8d9MV7LBjR2LcxOEQb+SBW+
226w6VnEjktb3nEb/JdqDqYcBqQGgAiDvFbKCCEv5gp5eUh8chjodW77A8kFYzLoeFU9pKNt6DFU
/KWIdZEX1E+heXtnNXKWS4eESUxAucKI358bkui+nhMZxVlXQ3I0hM4N0Hj8n7E+DpXFtzWCwty+
hhFXCIuQTsU33mAfqsXdl0V7hIKDJm085pYubodWeYmBtA7rqb9tikYmskZunfa7MW1d/7GMbATE
wA045agoE4YR2CYUwVfb10fHb6NzETphPnLq5A0LH2YRhPtGTDvht3sYOc4pzEl2GPnn0SRW/h/8
cmSwpA6cOkA8tM1di2MaQ6n+NFNRbFuobyRrw509Y0jbh98nWbGMTsuWoKZPdFi2eViBWeoWCPDD
ZvFmOhs5bKDoecCdU9qqMS+FswFZe76yBuGnHjQPe6rJYY4WfFLUWNA9idZ6BDey2qlQbYqS556L
2ZrXFLddWF4HvXwTPtY3Q/YZqys/jyORI44ATVgERxlrqR96K86cYQqTAM5yaPnlgH23vMYcNF8W
GeZBX805Dgl6jbXOctuapH2aOxOn9jSQG8vthyxWsPxyuwYkPw5GotYY4EBoFcZkzmVR+EkT6yMT
3UFwd0hlHP5wJ1gKJDYcdLK5dKAWgq11lBlL7CNKMPql1tGPoI6svaLdKTZXO4fWt2UnX6A5PLHe
foCY3Ul6Fm6lawVTakz4BODCfR+anlxTVNvgOnYnQE8nWikOb2Xjp52/bKJBfIt59QAFkve+9J2V
+YG4CQO13LZi6bazW29w+H0Dn+xlhGtpEvdi2TfE2hVON2d+wXeVog7YqDzK5cT2FKrKpEDcyzKX
u0n4PzSr3NTRPNo1XsXPum+mo42kyxxNBgAlm/YPZYETU6EtSFXXubhReEjUmr9QpMonSkNhPEyw
fwr4neMvbubV9smw7kdP4akQK85hY+Je1y1eqN4bVOrXFPRXA4vpmvo4ZqW6UfEA6j5c2GhW9vQJ
ag4v5RxwCsLlUS/E6hEJAzQFORVZxJVPEtoXyyGUHHzGWO4tFK5p3NfHBmsjoaUFym7YvNCRqj23
fAyOeZxbzHwteX9LsD0VEKMmE/r/k9P7TubWrXdlIQYndWZVJxqUqaz3mh1kqAeMz299Jk9RSO8x
S3VzeymD9eybcr9yvDsTL6AO9hZ8/4zV3UeBefFn5SSIbdwWrOvxLC2on0siMlv36lYMvDkikuXE
Bx4jQ8h6KfFGJBDkqKsASCR28yDM46kn3ycXqN88s2t7ru/8GoTGIkTJE0fEfgR+sKGTX289zkjK
TPBiaM83oFCFm7FyWGL3eOwwenNvXDluBzOPKFjaKddWsUcOTQ5KyN5z1A1oO6+TN5+wwr0rsCd0
FhTdBnmEPcwx4mvVw6/AXSKWtiMOBxi3oWQOwWBsYSzhmaPdxuBhUv2dWV0OhPzY1b5MXPS+Qeve
GBnfNGP9wLWXIVX3JCsYfpUAM9tYJOB84nRjgZXVxtqZ2j9jhnA7Gsh0HO95Nh2+LqoLFHIVYDYR
JXNnvY5RzWAB5j/i27IkEvM3PTlfrHCUSR1Ox17aDzEWYu9Y8uCpQAOGn0imZFnf9H2PpRhLGCYO
4oU3oMUpUzjXDB9m3jeyRFHm8aVT20jOvLqto6bHsRKRcE51MNH3enLAaakqoZ20Xbr+rrScdj6B
uz3ZMCn2+yqTxvePvAbtfkvsgpKEAcUPd9ArWfS1BaL9NMHQTItkgUJRg7ocu6dBeRZKQiA1aSMH
/BEvpHS4saRbxJ+gyReg3jovh2UrumYQkcCOvLQDLKmD2wfgIGX9OltoIOrMGBbdFdVVUaZLvczA
FPxi+GRovzZ/f+7jcWFo0kHfgNQQk15MZz72XxzMBwWygko9m4EO4XACK76pGQVPuwjhAAmk0Uht
aBY4L6XIMcJzRyKOY+E+x0OGyVJ7D9AQtgIwnnpu1+MQFp8UggrY3WWmHaMuixYCAK8F4fUIR7k5
6V14NsERiLowfZG+9aAkg2NWSfR8/j0u8+tdRWcL0wGoPsBH+GWMDcvKKux0qNKxl93j4IMQoq1u
B+o/TmGykPA5EG1k5b+/6uVkYH2YQEV+EruA0GIi+/GetsSMbmlNVho0uquhZeTuF1fY3gD++wwF
gnT00iTMr/Em9f2MLmNeIoJAmgDwENY8Jki//0QXJLefqwsiaMzyV7fnX8ZvGoge3OyllSqs5mMf
gvw6twM5NWhAz4RzchIsLHRK4Fr6yaV/6e9/gg7rpMQFAQW4wcd7YVckUrHLETESTuU3XUZwR54p
pP0p0pTw1GVogij7/de9XNMQnwM/dRBOAGYjyBkX15yQxBiGBQJpVWcOfbijhQKG+vzJRS4XF5D3
ddISwXURjJfokr8HQqIZ+hBZ4fZ9vOkys7/pg2w7JN++6gPdsGcvsW9xaNgIIHbSNNph09/8/iPg
apeIBrSVq5sAlJUYWYNPePH6tg1avBDUrnSsxDFu2UOFTHq07ehMXEyA7pG0KeG65h/mqr3hvb/n
I7bePqqH3dKBKYsybz2XYREiRmxzLIyHwxxWPwKi9kWpujbtwWHHxu62t440VWYPmEcjpPxp5GGL
bd7jWy/osjCuUjMEmwGggb+we9b5h7AOzryZssCWWUDY9Sid3djxIQmI3DPhstWvIi0orHdGHeG8
dl3IdlAiXiHAD4NZMlcJhKpn5RbP0ipgl9LfA/x7M1AeRDqqII4prrtgepL+fPA73GV/0U+Fml4g
wHixNH+CewT0E/RIsLtmzdjkIUdLCXvLPWLGRTKT+KGcnKwv8YwKa9PWwRbx83uMU25i7YVHeEO+
NQ7ZmBEWkVMJVMrACSDRXXNvVz1kAsEGCu3tEEaH3o2yYEbvHVtfp0LcVyOSZ0RxNbXlbpncu5qB
fK7hfOAHw0tvozh05RPuygPTSiWgym/g4rhtlvrQE/8ZFRq65vK66uHY6eAfkxI+WVw96RDNSmOD
r84F6BZk61fkrcX5Cjy1xyGp30Foe8A+HcODz2ynejoUsEdP8XZmhBVfQCmGqoKPuamGFGy5u8p1
nv22SifVP5qYHVTvdUkA6V/C52ETgjNe8SBpinbPpAPv1PiFQhpbGmwjjbh2luZpKuu1Nt6BdriB
YOK1n2LE97nszq2n+w5ItOjdHHPrryQId9EQo37Fg4XU/2YYuoeqtA+9JzqM2IcUNpWQk7gRWwe9
FL1MQ1+CGmBO2QB5CFCmpaFV3aOg/DKNA+zc8RSRXYRVhHGSfasIEIVpvBld+lCqZdoIAQFlXcju
jTI33EjLvoLv7tY49Bj0KkeGAcXlrD4rSH3lmfAwx0bDqhXPGIpJk6/0NVNFWyIXltAWA5HOXC1+
7abKHW6JcsdrChkOcIXm2o2GIxrhGyIGLPmljzak8g6IrjqiNT3EBu+ZWsJmw2PWJIj/CrdKdm4O
u796V/XtctMyfqWbdlsUygCgaPSYWBP0ShodpoIrK3HNsvck+eIBHdt7QpFbgDM/mk6bVI/kCWl0
X5k3hqkhC0RLYJruFd62vGb1yxiPD0Ff9Om8BHM24F5YodliPxjTZYGArsKmQXt2RWiQjkV7g/ua
UcYGkAXtOA0MdNLOAmGYYHMAyRHqPstB8oxYZO519Skcil3HjPO4zCAJLIt6iCF5wo8LCMs1e4o4
DkMBmO1Kwjs2ZSgTE5+PHRxypwhm2aM6DrP4UTj+gSIgCaALq3JhmzaBR9cpriArGNQTGSbIC2Ra
DpWBmY/bpCFccIBtwh8dk99nT1riQES1A61lAhbhp04fn3iz5CD6PICbknfgzYLGZkha4NMH2r+x
An3tz+XL0DqJssVWOvPO7v0tL1BJDzDBK4A1GrZc18q+KWJ/AxOcK8nqV2h7ECVFcocoiLn8lIh5
w2H6Qxd4ai71t57aecWsXd155zmwUhmZ47CUfmJ33caK2VZE9osyr3ZlPynDm0MMg1259fqOVE+D
tPR2nEIEXrhoDybJsoEqkrNJwi2KOyU+XC1yFcZbuw/eAzLFHRp+bm06ewmTuqnNvoCkd8gD8Dde
4YEOaA65V2kgG3rfhbV/p6ZGAhLGTY+xN5YOIrKIprfI+uPXFqmR6BFDRSaG9tFDb4jFv7SPcVgh
L2+Y55Q6TvNgx604A0T+PhJ7D000ZMMxnFQm8oOowAcWqGcfcs16nPamLYp8kuMZnkhRas+u9WM2
AEkO1agAcBYd8Lc5sk6sRacA4yagDH6Z+KUGMaky5sRr64vvaPvOspqhAK4ZflE1gTXp4GHe1k3O
GUIf5PM4+JJHBFmjnHXD8Rs8HcShafgCKNKCCqwrEQxLw8XJygiqtqWjW9EN+yCuj8gh9FIyIsyI
RSBBmQLd1TIFp1prkU8duYqm6DxOjpeukrgMJPshrVZLjlI1B1raXoJawAb6gdK2auXjOLjPAmqP
ZJQthHDh4KRgQZGDG4nrYZ5uFz1eeQsFgSgMR/bmLON3Fxz9rV0EdqoFAQjciwLoll0X40tsaQZZ
Ke2QHVx5ESScIzBPDb5WsjDxYk2cH8BXMnZSRWjP73rb1IA6+q6+AVblvduYOmwGexBV3gjP1skQ
UB+IIkZ45gjvhcbNBrMoWDFHbvfo1MWNRNNA9thaKw00Jrb7bOgiv0s0hG91Whbe/LWuvDdVWn6/
i8PJvh7jXm2QUESzkPTFpiQALLJGIyV0U1vI0kvallcn4CcBNJoQv8FU6nbhk9yAC4K+S06wy8rx
Ltc5gw4WQF3ksBsEJKjnUnTiuld2WWQiIkMGCwcLWDmLvg2qD/NWd/xu5n2xL5Ev7BcoZlxrvo4q
XZO99l0oWVB3x3ca9cXDSEp5kE5nFAhDdX8L5gYWcmNnM3CrLAJV6AqLEVZact54Q3Ve9BxuI8Ie
NQDtOYIzZWQcGM9YtM6befFTvfBtVJE2ZTWZnipf3tmxYmk1YQOs9RTcCtF36YDgvWcyVi4Arrrw
flConh9ML70lB90w9ebmpneKNG7C3ONI/0NCCv6iiB7h7G8nBMsxDSXlqZBzs4sdGhLgm6y7RynS
JdCuR/sKBvZ3cU+rL9ailuUhZl6pExCF91CgzaepFt4TVZVI0YgWG6f3yjwG0rWlTdzC/khOaeQU
87mxJ3/bmnjaebFqx50PJ4Ut2gcBhWajsaHbXl0nLt7nnY65yIsRGOlc6isazdMz5mJBNht1j1mi
OcqRrFLQAp6XRRtHD9j3byS80g/Qlq/6WRR4qWzFBDFUEDXbiAHvc61j6/NX3JqXuYqv4bG8wexr
Lw3fNmbe2uUQZiKcmo2A2NcCni7DHUwZonftV/SqKM2mQQ4ZUHXfmvdSyWJbYl2up6c2EMM7ujvO
DjZRSqAVNpiIHTEjEkk1FHhcjYbqdtJmD87mbdEGA+58BzvW0OdnFi7bqKiHWwp2BEQm9i7Ucc7q
ju8xErGSyesYzBPMCW/Iksa2kjkREyBt2b7i9O93yprypRLRBsmqr2OJhwOGqZ8JZzoPPc+qCC7l
PXbvclLvZeDfBQ4Z0LrIg0Obq8lZZdCeOrdR/AZJi8lgZ5UswGYy7Y/w0jcSjsQl9NSiyaQL6JdA
c5iQcjpZVHbwv48PDeGQsVbjSUTRuWxJWpuh3cEUBPImPW9nr9b5XGKkh1kGTsNa7koK5itRxnyJ
7OKLVwZOirGdSiSdHhALLXLXZzh3aUdtjB1QQ8B+JUoG+Dp8nVCEtclaUbpI7NsxDGGsfVPbU86F
Z3CvY78+K+hoMctxO1QDUwfXiegsu8I9hYogcE1DJAa4cjwUQ5fCEChMVtuYfBSoXxPMJ9FCi44q
DANmATan9MM97gJNYk8s6UDD3TRHJu0UKOVSVhVSADA7+g59TrclgCtuRuredp03X7c0cu+tibSJ
mKMzH7p+4/ce/RpMw0nPPQTUcbWdXGJuBUWlWvrtF9gNPI4+wsT8olHATL2bsADrg9oCHifucigl
8N9ykl+jYBzy3hrjGgdcONwwtegftBU8w87y0jQ6PDQRuNmDpZ9pW6BZMG19hXTTAJQ9sex84AEb
IReeFkihyCeQkbMBEdxQh7No07vKJL0uz4jSNDACDK+ZxbrvA2KWbh2nDTM75Ln7E20o2B5Ctm2L
PQ9VNsbQ/bihDXk0NLyFWTtuN9+UsUqDEqLpmg5R2kw2v6sHk9KxywdrRjp9UVTjdoYU/dsIDgNQ
zCJGNbcWJeUS7KtONwjqwKlXpx0c5u9dWOzcg/kyPQYghfBtCRxenXUAd/qEI1s4Q4RykRuKcl4t
wAoDD4e5lWGjx5wUh6UzFdf21ORKx1vU13xn3PoW48ukYsNNYMTNLJu8Be9GeZhVA9bZWgyTLRli
pCKH+AcczrlKRjo+eRPR6TSHiPKorKOcC7JZ7JqnDeMkVUsJ6WgD+pzDODwOjJNzJEdty5HUu6Ax
KbaWV23Dm6i1nBNzvKOt2AHI0htGGV6ODTGvy9CDPzHO6wngZAJ2DGh4kJsn1SzP0HMc1YAVwHRz
31EYrWDS2UeOSWIG6rz0aepwzNHCUl6L0ZHn2YuPoPK3d16HyDGHonYowm6vxXTugnJI1tZLYBQh
EtXOCowi66leRuySME+eteVUSUHtTDrOq+icLz4p/DtM3lFQwWXpJbThJRPWEkJH2pZ4yj0kM46f
QDj8wkgVIbOh8/Z1bR7IErPbuIQ9ioCvUT75EUvGhRYbvD57H4FSaY0U4I3bABIIikpg9jpbGXBG
+xrmFXPaVNWzxVAuxppiVOQ3yD4v+lz5qLEndcLBBycJX4BgQIvg6ATa3TiYhSeIf7ktoSUuCG67
CH9IxwZdu4lvwzko81r4qIWYKlOPoEX36XVMF2fbRRjFd9aULnQ8VyY++gHr9zVqm6SK0RA1bmkO
Ha+XHNyzBlwz7BQBAkbfkQN4hhHWq4IgMfXhBukOwVEgyPLcMmADOnwccQSjpXD3ElPofTe4B5ti
vGQj1AIvr3wUi8OTEbObOy9qzi3mTCdd9hFA5Al+HpO60kT527KVMpkAozqpik14FJME3l3xwxLg
gPQQm4VTGcGLg6TdrlTOsoN31T2mGyTxRuDwKEI2BQ/GcmM15LaW/l4R3T9DWFBCTYLo84W4+L5w
xZMVJpl8qhMEBNyPQoJbUQ7XXTdED9pHlpzTmjIDL6POOdJlcTYYhic8PM6DmncqUsEhhp1LwoYF
0YWQyKQVLXYOq795hs7f2eTBSYH68WFuzTdLwk8LDoVgvTUvQniAgUL+0rvybCxO87EMyD7spy4H
LXrI+pY/gHXzXtRtlRjssTnt3Ve/bmnKo9FOZ4zGod4M86iZMdIbRGpgQFANwkmcuTzDPKxJ4Vfx
v7k7k904kmxNvwp3d+VZPg+bBuQeA6cgKU5iauMIkiGf59kbDfRr9LpXd9G7foN6k36S/pxUZDJI
laQUA6i6JVQlxEHmFuZmx87w//9xNOQcF2iInhnoqDlT5kFW2yu6Ip2zQkhd6Mlh3zaHVUO9x9f0
E0X2B0dzi2hZYI5JPJ+HrZvhYefWOYnaz1AhSppkmDdDI32h3tiAoc2ORFm98KVWPYRYdoc0v74k
/hXmQVMWVMP01OnhyCy7Lr4YvJCqC2obh1bic08FFEIVsbjPK7LmdR0JaK4IZ5WqXpCpLpw0j86r
Ik/oecP6a4J2D7OZRxiqfzQiO+hAz7uEP246QIbimdSIJ2nSLqPYb2wfD/DY76T0MY5TeUnH26NW
D+8aqI24DsYpwhrmKs77q8gn117AZbabKj+TEc5w6jGAfCrnN0Uh3gyWceElvY2UisJEJha2JpQO
dOlrSQvOm5wDLYjxR8ren7UaX8jSwpNc6QenU4oBfkpwgvxPr9h6FJccGNRtEE841/Lo0VM5OYEm
zPxIydk9uIhJIQI+ChSSzK3V06hjCnNMTXCGrlXxz905PfJSvg9yWuV7duwOp9WQ3/hFfDUawCOK
ULiGIP8pU/1DVlGzRY2/DPFFn6d3OL9HVkGES+xBOrGkWeoAjIM9YvWzAjUphzQaNQ7afWpFftV2
5U08kOYRquIj4sC4qXl5EhbeShG7wyZsy0N4NxmSW82F60onSEWuTKu6TMM4t8tKu1WrpHZKAVxu
KCafUBYk0xqfh6N/Y6iUr/IAsHs2HPVuvFbN/iYMxaVuAcoKlOROL+PwlqZsut214sJnYU6pFlSk
9JLM1rm1ba8OT/smHWyJNCNvXA2PaI33UPTg2qFrL5Q6vQgag+e2dxoOahVGhBhJKNpelCEYqWeO
IKvk0Mgo9YhMW+257oF/aCrgMx4aOWq/bsvscBBaPA8EUBZdbLV8SXI2y8WrNvdvC3+kATN3nZrF
6NX4bjz33AIKQeaSITM/RnF7ZbBzLfpz2p2BEqnZ1ofIhZ7rPR6loJWurfUCcSA1Bfwv6vkE9gu/
DC4IDCHuTpRJUzAvBjUpSDFB7qBiOk9qPbqzJo0UOvdksw4TpA6UGOM61OeKnhRzmlWxndJwHXvV
KeC9dkmYu8hl0Z8lKd2f0769KHQkUeOKhgJee9mZ2l1hgeWL1cjmdM3q1JqNerKIe/J7WcA/DC1S
dKiV4TrDT6IzJc6jWpaftb58iH10uomwRqxiLzjq6JGSiRXZlWc0Na+PO0zxTFZ6OHCleIEmK1l1
VyNoc93zQYtPBxF1eSVaeQXpKaVs0JIRe/MSCZqbru9AWsfN70kkRtTJlKWou8dg+kJbRPjFziQc
erdBhwVa95k/thbgPH1tNhJ88orHJm7uzs2m+zhxoezaAH2lxQU9X+LsOLK6W+TGr7OKoNUqklOo
RcEsEKNrdaDnlk5f2jjRyxmSVppD9ZW0aLfyxOIs78yz3FVOxExQZn4cxIDy2ocazVu0ouIrPxWX
sUodcGxNHKaiPerU8biIKnwonxpwS+8rO86qdDZm4m2tcqv7Jrj8UKYZTTcUpMrleNZ2gWELJkKE
Xk5EAcxQIQpGpIkMjWhVh70A1gQUyEd5zHqa9eb1SlTSq6Ho0BVSPfPQkwgIFGj9LJWszV2z50zF
DuzxNTj++k4sSJypWYJBUy48y1ftoUrFy0rlprMjORCOh959bEvAD6jsJPd9Igkro85jpxGtudS5
JxPHhgRoOlxKLo1tC6s5yUpLB+6U5U5fidaJn8XKMs2RvO/K4LwKRdJjrkbeMcDODEZzXbmkEtDy
E8AR5tICGTOH+m5+7rJbbTXQ9dlAezJcThNEX+UL+S1I2epad7PqYohF96ITpGyel2nTn7o6EApJ
ihoFP6vpYBQhw3biIRdqYjmXNQlR4vJ2EVgBtgc3LivuNb1RHXogmqeKb1mLMlNUm5LrmMyMtixP
US27DHpxdIpEXcehORy2o+ke4vIR5ot3ae8+VEKmHxWadjMWAE5BY9Hay4wfo8QLHL8k4RTp3e9j
BPJj9PWLqBeHmSQ3t8AaPgWW3tohDoT9fGTyPJhTMnuk/Zo0l5riHNGWwBHVUD6kIO8tJaE3ZnXV
T9115M+xJwmcVj6+XteHnd9flogEHSFtIc91Rd5YNAZ2WlkiwvbjE6Edsd8msCvkRMmpScWnwo9w
+oxsLnrmCTj48TgXvBuVGH4B5BCO9pjOqRSCjkTny27kPlwWTxAX8mKVCwDZRTWhpEqajnG3GPWW
ILQFGxNb0lHi86YiA+OI5ty8IaMDSg9/rkSBcNaIKrhBQ7tvfPdMVTtEusLAmIGZ0pAiq/OVqFkd
CzMggqH5rJl0nCPScyaQBpspXkmGW4FGZg9RGsmOoZXcDYDxnDT1KtAaeXFedOmNnmkdhjeOhXDG
3OJoUY5FRb7Vg1Om6wH1HamW5GSptUGSzssKnDLcmKmQpBOWJ7g7mn5cwc5wPKkA9TVlsH2pImKN
8sNCzs9A84fEt3R8g3QHeC+m7lHrykWRU7HC4By1qbHIUbg5U1p3XFipWdBJI9ASdGrwgeAH261E
aGsQEM4aYZjLSXdM+fFTK+j3Sd6wXY2scPLMupGLim1lXQlkz2PvhvzDOdo+8dkAyHbWDFaBikCA
KrGlHvapRBv4TsCN9VXUHBA780tbHnEDQ8kl+STIYHALRFVzshnJ75pr0XiMrmSo7K1STTWQ9TI0
2xDqo2QEpQaFB8B3tywz67pUiFOiUf5d6Npbq0tXrU5QoRMmkbAYGjrWsF41cCjvk+u3d203EsaR
eu8TU1xIo3VjKNVVx7418maYkXone2vN+5TT6eNOetXnxG9FylypOnc7I0WSlTBbNQencLNbwCrz
uk2PhtBdNa340CvyZdlLqFe4MimGyp3Rl95zYqU9S8EXWcY461Rl3uQom2lZdBknVTmPatCVzPgL
YNkzMfSrZey2H6Oukx0kBMXZmPQxj4znkCYPvdFEVRFwGsTjkvxsu1boUg6DQ5opYGbdQqHg1pN4
ytsLxf+cKFOLg0ZABhzZTDiZzOwT9eZrt9p0AwEvMZMvJI5aPnhhza1lyTQFCfzDzFDvusy/RDOc
opunzLieTzySp5VcHRNQHtKs4rM0jvOMrmH52JBCqim6mpdNEfq2UderCCpuZfjnPZkBds0RIctS
y4PPxljlsPaH9CjujcNak0Bp9ke+pB4lhu8v4d9cjT24p0rOTpDdTRcF8CuiRxqKqkG4iV3vS64l
X4RivHA19Rx//FMUxCdS7k1pbOXWE2NwpYaLqIlHm/XzUQC0YkRSd4rEGeBdDWdPlbubEPUR/C9a
KPrSgmDjxErimTqpBIpGlumLsNNNFoasrxOJ47msBs1KqgfSa0nb/l5A3j0nWCkuNVQjr7BRVKej
LoicQZWOo7ykMl8Drw6UPJmpoUCavzfLWSoYTTyPhVqnaajs3Vhe6S2isSBBJ9e1kzZi0h3RTdwZ
tUyZy0N6IwfjCF5WAiZHubdswEV0opHPFNrVz1LITTM58tNlq+fibIreA9N3Hdc1HlyvK66ylASp
3fi6i0ol3VEceCfNvB21ObwBPm6YK47uj0d12QL4Roc1SB3QMb1jeCRk4i5vl4oqfiZRSos6nHeT
u/V8NBRMRC5KS3y6B9ohW+emkt+NKtUc1CrPar9K6bhWV0DTzHAh1vQd8lXxMvBkbaYM+ukIzAAU
BJoU4HxUNA2VvMyvgkIPgZQnnDy1Q8oW+LOSC49yHpizVAeYbsGDtXuNdpw0zdRxRawl0Oil2I/t
3ED4CUit9lASLJ1BVbs2XP+ja+DEleMDSUxtLmWFMB/RCeQTeyT+pvBHMbzHBhj7jJ6j3tHgQwsI
vVtjUI9iK7+qcu24yxsn0rLJTIrJOkWzcYyqE7mHwxljn2yw9IGdq+U4s2LrAd8EAkgVkCwSzUcv
Ftz7EA0n8vZyscgLxSRhiYgUUDo9qexBScn1ISyHdiJT8Or0pIvg4YoCwqSDfwr5obA98NDQQwsq
+np06NcwTDKCQacJzTtBEG5GPT8XB6NzetQj06TpKT7qmqNlvcRiGXNjpACrhlZlw7ItZxr9sdvR
+oiXMKOy0tiBr1wlMRKWbd/OPCH95KXVQxEluGsZpUHjNBlpx+Kh9yhBXo3V+qLJGnluxIawqGI0
20ZudRLv0L5DvUSqh1InfuhJmMPyULwB8TYz4UpXy2NkQuf+mC6k2kXDQ6bkm4/WuKiK5mgwlWTO
ez8OBwRMy4wEeegi+d6Gx4KqfEpSgKKVYImLoPIuRqVpV8IQ/l4G9c0kinlUV6ZLPiL0HL/RaG8F
r9mI0gWNBTMnrhAGbdKIkyKqixIpyTm9J2G9RSpXqgveoGmLE1Fq7sZwZKsxTGa7fLyZKcX0AFWT
0U7d0DgJa2GRNykdMQbPvZJMRFDh2dwBpmkcfO6LMJYWXaTTWDFS+0exET4NVcOMGw0IKWUWe3AV
g9gw8JesBuxX0wzvelXc+KVSX6ltCpEhrTDKkTxSkp9kX3t8+5T1FVGnRd8MzbFEsJwhGi8C31Mu
ZTgAaP5XGrcN5WunBLPv9Ehe27WX34I8P9XGyQup8Lsz87ZKJmp9SbgaWRFV9IKbsSCDQc1paGak
O4/izJcBexXHujCidhvgqTRNdG108sco0ZNZYMXykv4KoFm6iEQJ2KIJ796kMcF95bslid9cBEYn
0OloCRpTRseQz+Sd8O5HaxHktDZZmVJZGecKZMSIHKbnuch8SgM9MmjiQHYVfWHtJPanbJfYRM1M
AfE+OFGUlDJUUFGLVoOe8ah07GHNoMfaOnnRiMF1L5OgnPcR7JNjqv0W6nBaWjuIilkKh0ahRh5B
h/JnuEPD2pANdJbrTMr1uaQTNc1hvYfshkFv5qOJ5MV5GwnJpm3wbYQix3wXNYOeBpoxVHNDw7mD
aBNxICsLN4MwKgw3etCH6W3ac8rtBA9enMHcbZpNEk9yplCWtcNBUsfyU0m6NaYgeEtylNX3mnr6
r/fEnFaGaCD/DJfTTgtJUA77BNU/2i6Ij2qjyFRxQjzzrKL867ZZkpz2vtmWxxSGeDGSN1i/I0zK
vHq9HRkUrPt9IdXh8NDJbWs+9IBPbtFgREBW5SQwLeQkDkcPJ/Wy7aRMncljEq0UqTUGJHXjbNlD
tRhWIvpc6szEXU+XeucpxRxEsAIgxyuAbJjES5EjIeoqXmlSWy9l12jKRdv4ZnjI7dmz7qPYuYuo
1AfjYupJY52gHmQ2v+P10bG4At+ZOW6M6bQ7y+yEu7AKctGGNkTs6ke1LpJs8EnC0ao0Q1xwpCY8
C0DYz1VwYxGIjdzFO6MPzNIbYiD9btVJ16rhWsEcgoc0Lts4FWiV2FZNsMp1Q/CPrKarwA5BA0we
ycn4/dInNwPKKNQbXFy/a3KFbGyUtu4xpfUodPoYNdRzDd5UclUJuo5zRb24/5glVKaPKxXU/Swu
oP8eeyrNIVedAU+O3AgFD2i+JEaiUhFEVC7FXpv3Utc+kMVKO1wuMxdXfmvg1YtiFJK3FiNZvJT0
QburvbIb5krRgFigkaw1YfuEOAVMF3YL09NLCqJ+JQGnKCR51kzY0WOxqfwSPEyMCDEZSbTLbVNt
ZQOeB7GGfC6BaG8v9XjU6e1INxx3QbkYsGuTm5lxahDOHY2gcUuHpZQJ/ft8aGcCCDiTGhec//Mg
xXc/jWRDZ6zSGE4yMR3lI02gccTZqMdcIph1wNGWlLXdYTRWwEfFtiK5KvigAewgczEfwAj9KzUa
ScOIkZ7fpKXna5TM4jFbFWJunoTgex6FIW+4NzUvO6Sw0J2C2F+FMgVIWiMJoE5aoa0/0p258hHu
S3PqidqA6rGQqbgLEYA2Un0CgH6vGqFikLs+bvOkhRjneuEiqdKYMuhUtjT7gEsxJvNs93SPCWfg
I1IcIs0Lg5a9KCX3IEak+yDkYrGV9gmOiW8lzFSl1tTbXGvFckGkZuUrlGqRBRWHNi6B6rM6Fwmm
bEpD5l+UtBrTZRqA83Y6sQeqFgLoVWgeq8ufBA0mgx2MBhwPv+sB6niV2YRHoEoJ4EM5iUH2hTWq
47kZwGxodKG/1HT/Ogp6wLm93AlDZ8tuJ+fHqZ50XzyeG52lpE1It6HQLc1LNWtdwmLKVbAz1euK
fEcBUivS6rmcD8IIOSIoyVxoqv9g9IWp2ym9Ku0mlcx1EsX5Rd9a1YWmCmR1fDmkKkcOixxT7w03
RthzlK0qquXzPmQ6DoWu+EgLO1OfhaFaP2QyjdDssm9iedUC9TtU4wSizojWCAQ4LamPcRsiKjKV
iPGcdLCPG7+MOlw2BQAXzrNQOeDkqb+qgcz6AiABsy6Bq4Ln8IR6p4XIaTokEjiFKnWpfZQTqH1w
ezrWFF1xBrcZE0lp5aauK1gvilzp8wqt+uIwGBDrdSw0hsDamrVwrUEa8mahoiiHrpL4pzVJ34tM
hAKFFH5iOBIghGJRG4l0LQ9W0zJZMYCmIsRHldsNV42fSRekNEiY5wXZSqcU0ZY04yD3jjIU3Bvg
lQX92tuCNNtSb9DRhw/qtecAs7I7wLaYEDJLFcr3o4o+viKOfj0b6Vst2sRRbu4gMqRsYJ8o/kwp
4QnWQSS1s9AdBIsUBXBuhOjDU/I+abnIkYg7LYPRrG3LGrKjRNLbO53W34S/msQ9VPYkl7Ms48LN
TN5Tn+nd51LPwsTR1cTMiEY0rbNh5VUrf9DFe3BOeP+5kJHDUH3vHHwN/0zFSsB26cUMMCb+sW8X
6DR9ScAdo2oOtdxxOySWbTMMTITER3Kac8xLXy6CFPqYPUCrDCf+X0vrhRRv5Fg0EwEICaeBxiSV
sI7HsP29CnugvGbXX0B1Ns0Znn58S8kwHuadVIH2FAXgotR5PfUsanRsOMLqqjvLq8z8IlZ5fdZa
UMZwgHMwUciZL+haVaeQKhLz9zbr82sgUM0qoMXUfVmwERwYCuylRI4hqwZepV9VqQ7gEwAgND51
MNfuGKh3IOz43VTGg7gwibf8mYhhp/KCiP+lRW8fwAiVEV+7fnWq1nFVz4nF8darur9O68G/s6qC
bJdoJCpIk8iP03UlyunHXhDFew3NxNO4bZL7QJcK0nYatG0hkgin6jEn+xM3ySXVE9B2opArM5BN
YmZHudoeVU2pfwnQuF4Ng4hXAgNZXpCFi2+BpqJqGWm+x5sZgeYkYisqs07qtasmLirhkCbq7RlZ
mHYud/QlnomK310S717XNDbAWKkdQOZaG8LrAc2uTdPG64Z2InOdTNw4H9tL3H7vQuY2+mhSN4xO
QqMEHN4HFjRu34KIW+qlU1AZBWEyMXWNwr8o/Kw5VbLMmkWxERoAqYT6bKRDJHBzX/IfAs9ywY2o
VXaDBgsB5gi2x6HUF0EAbmHYitJYfgQmYT7ysb2PquICMKq9TDjV8kq8QbkteMhAnAjQ6tARXbSU
hSnzkZWmdSmn8ygwSZvjDQjBwvfI7QInFNnaIY3qckem+xD90stBT0CxjOVZSFhRzkdw0P0yJr3B
gXoiTYxm0zZLRRloViEl0oWsj+xLvD32vdQPqQ5ANKF7mxlTchgqevAcC3WqfaFAL5xLXhyS1Bdb
0t9P/64NLIq3EEKKGWiK8QR0l/W5CWrpQRyhpM1Iz+WXvt9YJQR5pSSJAuboKBJEbEbQJ1iYmB4y
UBhBiS4VVwFuUxkA+quw4PLJuKHBHGn8mjidp9hLM/CY8qAdySLV/a5qSR6CdwR3hcKX7bk9DrdP
sypGJ1cA6j2TNKAoYRjdl4BqZpoUaidioWN1WxUJNNsnMXacFoKJ1wpi66EfWqVa1I0Wp04CZ2BD
eOGuMpjHMyPoh4VIG5NZiISDg9tAKdAYSTnavYhWmI0WzhSI4zMX5EnTcJlYclvZtJ7W0zm8zPi+
S4nekcrx4RUNbmUspAwu+twi6f0FoLKs24on6bcdBxlTJsVFt0yRos8dAgW/v6pkQ6aEpyCmRK4H
jgjanq38WD8tVl2PPm1jcqCYHGANMCKhiGcbcd2TfHUhZaW0BODuxH/WSzOFpBizIrVEcou/mu4K
rLgwE2lY5KQoIV+UYjCEoQ0uGhYCc0NmIEoyeGVJ6KXWjW563hKWuXolZxRO+6bXbn0dtZqptUMi
2iER3Z0q9SnERtUEuaTX/ke/6sczEFbyx27U6ZAn1umEWIc9GnzUwcm6NkrFhTq3BA8XqRx8/6PR
WJJyrNTJuGiKMr+LqRnd+pYBrSAob8oMlHJpFtGjNBYetzEoajK8+ooaAB57IIJZhTVWyvxrHapu
AZ8+XqRoKpArE1u2SzrEnJ/RJbazs4yKoE170uZSSobyOC/V4Iwq54OE8kfjiB5tLOdei+rGbSZH
gz6HtMELRcqHeyQqa1k9FC1fKOfPt38XNGCtoWRytAIA7rNcHfqLsfH93DHdkh3ekmdpT1SPXUqr
EDrNzY0n3ps1XTWrtBIqZZGwU0obxQHSzE8DkAnnRGSwc4EchFnVX+iFh8uloDUFQL3RuKQ6OeM7
at9z8KPIYl9CnJdEh6aovlA74LLE+2jaK6DsoThqojgsap1+LSsd3eZoVQ9mT1MVSdVOtAYNZagy
LQsUuQWDQPvkgurqoY8OlZImy3MURDRgGWNDZCzXXRsd5n7P7z9bAYoyrn5soiTgESBFRe+AYY3g
ez4ZMGgGxqCRiaL9hePWHYi5xlfRVdfo3czDgMgCiMkyHkm7zmjsOHSUcBrHTJtMFQ/BcIKnB68g
oJEPVsbHTxu1iFgC1WBcqJhE16A6sH/J7jvmk0NYYXzEm6Qeo/yEFIGSXIBPs9B/a0AkOvBj5Wjh
aYZqHVq+PnWo0Sc8ZMdBXY5uivEaRs4FSOc4uhWSoKgccr86xVzQPexqcJobq+Q+tXuwHCiEtLVu
OE2NI0XDcHcUndQnrnJoMcebHMQ8Tk/zoZfCwybm2XaJcLw/E4Ss/MQe0klsIgTuzfu4b8hMuSUo
FIT1wJ7LquVd1RUKygCTa+84D+i1aUt6JcKzRii8PipkeYgpGYGLtscx1YSlLwVw0W2AgXJ9oxGB
mHPcIkiETaGDlDKEyX0PjTa+fX6HJYn4ahFXXtQctmkkanbBb2cO8ar1QJWyVZZkgqgJi0qFpE2g
xQ1WxaxNR/RFERBL00MMin1XMxchvYJnnQh//SPxgmss9T4QISd0SfKg6CQ5sfnDkNBsYSDlqnW1
eO2lpVpc9aBz3GMie7afWvbUYQBFRbeVYrHlAzIv6SwxIhfUUNjJ5+As3Jg40UeYg+RiXFEhjODx
W02fWodVLymf8fLNu6hw56EpgKEKoNdMaF4kvy+FnL3XeemtF8g9V0h81nYqRA+FsIdUhG0NiXfp
0SmpgGlWg1aqv8il9Tv0QSyipnFZL2qx//RE2/sqFLWjgfTwj4SqrrOE/73WntrRrPo5LavlJptU
oKrXQ02zefn0r7ObxKl+JGP14lfnr0WungW3vqpcPWk6XWe/9ktbzahpRm8H+jlhLAu5tx1drKeB
njS5vjdAvEa6q3lEOkuTfhNR86NWg27/9AeSZ5yl3tcfS+JvFPkRVjOJm6c/yMjyvBcL9Hbmb8XA
fu13vvcBNk+vZZIGm/qnvmsFBETADPgS0JS5vZ7+7C6Bov5GI2nJoDT1r7kECtJk71oCXf5NM+iB
qMMJePrDmr7YBIKl/0bZXpr443/8/F9rF0w9hd61BCofcVIQRB1j57PLv6m03TN0NC//2Bz/Wh9d
Vt/72RXrN01U8AAU4/n1wqHeef3WbyKKKsg+kEKe/jw/8F/ICMjqe62ApvxmgQsFiP78ESdlvJdr
wAmh3SMNl76eEPH5gT+1Bj/xS3/cKg55i8en+yTYVC+0FX/4C9vb5O0AX+3oZCzRgIBAv/Or1ygv
Pg/+bFOnr//bQ4Z9TfnGk6V/8YNJe/LFl9nDZp3+4HceXoo6Pt/SL0bYXiVP0/46l6/r9faT7Ex8
Pl0BLNL2m4fBplyXD/7w9IPh66d+Foj88KUMHhBLfH7wtBJI626/nJ46aU9+/cgvDMl3h0xrnla/
GlZCcOGd41bBzkRlVBrfN+Ic9ZB8sx3j6c4kycxF/udr+Osf/2xSyTz4kGxeLywVN/OdY39oqrpc
x6/WwRCnvt3vmfPVJN/5rTmjyW8h2/Gesc+nk7A7Y53uQypa7qqGYUUdg34373vGBY6il71+Cn0E
aRWi8H8uKboeaW+e0vwpqlr95O5mz6xfbUSdbkqIbk+tSWRJMumhherI7pL9woPsdcwZOriq1/WG
yT2P93RAEWqd+qVLtC7UCP1gcWx/vD2wv/C41abK8qxeJ7uvioypZhE2ajp+Hq1snpoyvvuzrdZA
XTb322k/fSpFQW+W7WCwGxCLJ7W3/fE7PpWzLoP7ezbgwdmm9jdlvE4fdxbTVPHu6EmEJgw7REai
mSv+B5/vW1b4D8//rW3e9fr/+s9fvnps89aqv7wXdu+enXvlv8IdFHsYyx3bjh/1D1/CTx7UD6mX
xTuDvjGSL47JTw5qZ3XVrdOdYSfF9/dO1t6kwa6uM17WuwdtwMM8BtuBplOm7GFYx18/vhzz7YX5
19f1cpM39zHmLvtywDk9QOTTy3Ye8r1j+ZMvb7ZJsoeSAP/h4MfP28MOdEi+lBQNdj7HHjYLQm9Z
me2YMQ3xp/duF4cBcC4Onl3C9I812o487Z/vXjU/+Rqcdb45uN2Ujzue13cv558ceRYG93gyOzte
f+PN/vXdOfeGvH65DFMr0Pcu97xo1nWG3YsPlg0hxY5N0fewTeaAEsvdYQ1pD/OuYerku+ba2MPp
vObYL9cUkXcWwnzjff7117dc3+8eQnMPr2/pv7oG3vrgvzDTNxsB9Mf7X5nz9/9bbw4e/+OozYJy
59RRlnr/8CebdNh5ad8IzP76WpwG96+9AqCc75/tKY4ulIrtQJNVo1fB9stv+Jo/aXyY76tVmHp9
vNdKrNaPa29dPazL7VjPE97Da1uth6yud7fDd73fn1yI1Tpedzs2mNas29n/+voy7KtB93CKV1yk
Dw+7m2HqCvz+19ZgfYNm55KWpqYT+xn5dUQt7eOaW2XjZH+LZndP6HvYxmcBLv72wz/t4H1cGU+j
7t4XkqFtH/PrW+35PhbsoKrWzXa4p1m/TYb8dcN2+ff/bKia7riF1Jm2z/n1aV8SmTzuGGKKw+8f
9mozPPibON7NQsjiHmb8Ne/0JgcpTz1l3ntSrjbpxlvH24Gm9ydP3enePS7p1HJ9cLrJ0p2DIkt7
8IKusuRNfm9qifnuSTeP650dR6rj/aNeZ7tRmqzs4YK++vv/zg6ogP/9Pw/YzwcX5d//T/oQ7OZp
6dm1h9lzDF+l8mRlDwfmep2Orw001ZP3T/jGe3PA1T1saNpqREG6Plisq52bUFb3YEspMwSvfHpZ
28Miz8nDUIkJtqv6dLz3ccF+fhODyPoeNtvnILlf33e7FkPfw0I829CrN+fb2IPVsIPy4BpnbseI
kq/fLvqv31Uf7ofNzrsz5ElifpKbNyyEjiip//DA/PPysM+lnH+/TKxDTLvrQezDbC1pp5dOmfft
tpnO6tS88r2X2mrTg5bejvPkoE196t477NU6SOuDi+ma3zxdQavJJ6bmvR36ydaIe3jSTRrUm8dv
1HieoAvv/Rx/JPS+UYukZvi9q7r6yVjvj/rKy6UhZ0FRxfzezfQ8/j/vAD9Vo//9zu+Hb5beaXaw
fT3/yGD/897EUxX/3/BNfPFIEAZVvet178HofRg35f06CHcH3oOn9qFMqELtxI97yLDY69SL14+b
yt/uwSfruYeFWA2oIOzmxSaI2nutJkJVr1/aHrw0NO/oNbSd3bQEyh7mSoXpPnvcfWf7iAiuyuDg
dJ1OvY6fl3Oa8D6SrxStd4un+wgxDikWHpxM/7n6cPlyxvAqt1/+I8NH5RzE8vfgTEfpI4H+qzhR
mhr7vHenMfLuq5P2kUE4Xue7pkGSv3fT/+RFfzKUHoLqr04GDvv7l+EZMIU+2m6tCqD9+8d+Do6+
MfYeNsbJelxD/XyzJHs416fr3fIuTSjevxar9cM6e3NEtD2s8mqq1r9CpUn7CPLJ+T8G7W7iUdL3
cNdNNYrh9ZneR1X3bJPvphwlYw+v7mJdrh828cFR9QbAJJl7GT9646pI1h7O9gWgXYiulLfx+P+8
Sr4P7vpJk3QVpN46x2zsjCztYXdc++vgdbwq78O3uF6HwduVJvOx/Qi/fk1drwPS/9txnn2sPVgi
GuxFk1v42szR1Wz7rF+f8814v/nGcqh7mPdtsKnTdbKd49N67MPUnQPAzdqDoxpsVX7wtwNke9CI
ar6ezJePk6CE7OGDfH3gSQPl3icd97eD7V+Dbz3UUPeRrLzKgUnFw7fsDdjTffg+q+DxMd4czNdV
/XLRIEl/d/TnvMGPnbavq3blBxGY1pRV++Ovzzb05UNBpgNt/WG68cdPfbpV1rygMoj/3//8X1W0
HtYHy3Igp8YMDoGhJOvtW9uxh2RjdGUfIITrAGiYAMRht65v0NxREfcQc1FTi9bRdrtXf5vRzWog
XgoOPgI1XO/k4ixDg7C+h4fOsugxYwGv1xFhZJDsRCU0NwQG/cOX989LcDxv6fdmOF7OfzK4kDte
fmv+lfLxxIvZedb2J9tvfi/Usdd+Se7z5dmQ9mDCnCEvm539/uP39ePDtsT9JnNaBvnOfCf60bsD
s3L3Jn3qivruQatyvdkppEj7WNyjcl1sP/F0y1E62X756xfzcVY+vloC+Yc5xB+/MnocrYMdey/t
o5Z0urlfp7vZeWgr71+Fc2Q2t6M8Le0+ynUfoaqUO6O+Jb80f9JSftYXXjePwcGHcv261PpdKsrP
Dj6AUn05ZXkfGYWvtY9pzgfzJMDheBUjTI2u33voPnETHpCCjLZDPTuCe4gRft/gFu+Mqu/h4J1l
B2y6/6gOXocf2j7s2hJCRHpw1dw/4s9DT9s5iqqMtvj2A/266bhu0vtv+Y2SiGdnWHtYow/3zcGq
qXZ25NfR92D7//vl/Gp+eTuf/Y+DafNsShbs9f6HFCWqlMEl2ZRhYqmq+sOF+9Zl/Z0rfI+cIemJ
0ri9/p2JRfvVgcBg/3m+YLa+MDv/JVhDWP1du7SHK+oD2V7QXdtzMJmLPQS6T7zN3blKe7Bu9ib2
gmY3yN3DAaN7Ewv7VPk+3JTjxsvaV1l7eQ8GlMmvX7mFb/m8L7bkT15WdhN7kP523qCyh+nONlOx
aece2YfBPypZhl1kxD7wtvOqfk2HnfrD/3ncJ17zX19cZ9w8+Ltruw+8LSKLrxfB2EPcsViX2eZb
d9FbGvZfX4oFMcLDZrukT3ZiDyd6GdxDwXrlIe4jEbtsuMmqzfBywtYersvlpsRh2R12H+sAZGh3
dfcBkHbKDMzgjmkAZ7Zdkl/3ef4/d1fT1LgRRP+Kj7tVOay0MbYvqVprYVnADoUNqcptsBU8QaAt
WTJh7/kx+Q+58cfyRvKk1OPBJtIrIBxNUdJopqc/Xne/PiyARGdiEwJGBfNXYP6OcggYFcxfc5XI
1QaEXTiKM0fAQDLefnOP4LKiVUU62wHDAp2ofOVIAyN5fqLzReG6JgGjS3aSpCt17S6ZsMcnGno9
j2/h7zrwDyM/f1L8EaNOociurDSU0TQD5h9hYi32RDy3S1BryGgqp7KwS7giAIhzuVgGWv8ItUHA
qABGcv5OSV3BMM1gwnMVGyM0PAX3SuH0fASMStMzIPdOsAHCLyt2zS2HudFu0RUq4ggPLrVmpm8F
JB8yoo7JNwcjBnMGYcErlVyqbG6fVAI1IWOL7+K5NB4hAyKd3OkclXiuGIcMk3d+bWB44VyCW8bu
THNpW0Nux0icz1MZNjKKuy4MtQLkLtK50BghpasULFSmoSuTAs2IaiYoqJRGNWQ0yiPRGBs+i5GD
IncDBpZeVU2hpidGeZpcfYAGCoKxOk6X6Urs9mCATundfRm7EwEPf5p74wvNQLUHQr3BAL0gfWCe
H3/c/bqXg9bCsoq+LbRWX/8amav/aZ+T2osT/d3RKO0VCibJ5qpz5lC9MSq/9pPORCUrBTTOLtNY
hB7BNH4B70Z8gwKw+oM3yen+OySAOtS5YQerPxfAtP3ZXG+PscGZuirEioOtDRxPRMtO0fAj8+nB
blTAJ53PhWWvO0v+F3fuU1ZcyiNrLwro8NAQhBKcHarsEm1/9qGlx2R/NBc28GYVOpG3g1FUZ1aL
6yxvB8FMGd4YFC5AjMWjGSnKSN3D7feZKUbsGjnSwSDJ+JzeoCdWEnoyQkz7XD8rFKMiF02Cbu8h
IyKEsp+jda+Q7eMMGodDlDJoe91KQINRYHUEOXbOL2AkwkcqM93SLrcHgzcMWEm+NJQIudgNBlXY
KVDrPDUOhvBDQ0YyvOryPNYYuVVq03G80lKDMMo3q7ecFDPpoocMB32K8F7P1bxc/jS9BAVq/QRC
BkZq6n+r/Ykgl+nSpwxDRt6u2qgLjaQKmm9NdGB4ACutsFE+zmBWwmSMXC8XnQudXWmvkkeW3+5n
c3N6Ptn6BoI/OwRW6dB6YUJQ+5VH8GXRMWIfVLoXjHLOiZJeUdgjJIzQDJB39guEIy7rUsjIUFbS
CRcmXzz8lcQ3At/AdFS7Sc3lpPyAkcIbJFgFSgRGX0r1AZUV6Lyrkpfv7arN0X4E/e3OUOXlPH8T
ag/eIvctRHaD0ZsBAAMf+g3jHdf6un7SewCg0J4/2NsDnNPvg5V8J3z7cudeEZC3Dfe2VDq9FO9+
dgU755TVbG19eGJEP0QjnpPVZMCNw0xhzGFdjBhUT6YaTYBSjB6IKE1Sl0aU0fqzP0MsIeEoBtvI
AQKf2cJwwDqEooz03YFKrh+FWgf2OJtbrS8YXy4buoOtvO1PFOIJOmgATAnRCBhVO6aREvCJMN9B
v9t+I07jrLBPKYPB3Up1N0x+nhXuYkPGDblAIuU7GG0kdPSai1h9EyPeoFGoiHpQcaxuUnE4DA9z
iFItFy5kOK5G3abeAIrBDhClJup8dxwjgXF79d4XfzKiwTKdZoq94SIbRex7D6OwJEpT65MJsIFR
XXKgf9d1HcToPD9A8ty0ZliSqjKhqWfZJiXGVr6nJ+r9tS00cxI3KDcY6Y7180tWCHPYBmb4lzPJ
MJ7MxaEwDAMASJFpZ3T7HMYolFhLaPkNo9lngACJ/Zv4CNT/W6FobuePNeaoILS2TypNHIODM1pk
6EUBdu8JVAJG3fY4vutEKvFkyRmlA2PtkCUzCgcu1C1SlNKdYGAkY4WmdXGCjDtrNvjXGOlUWcWO
LL59VXOxO9X5DNiW17hg0BLhBeobkmnmEzZnMARmmp8J0vL7Fl+AjZF7PiBcRxip5UIlfkIQRiq7
gosO4wRJmR86n5YAZZegrK6QZnNjkRZDU3tU3C6En4L5V+33bJpewzcVuxYyXIkpaGrkahkUQ9MC
lWvOYgmS+QuOV1fI+wFGRssgC+O42m/zhpMZMvr/IsP3YrI29tLahRqT0QXI2Oth4FYXpUQf0LjP
qCVdV7VNykFpnRFKHrPOzwXoK+Avet24nqEM+IAOvj5QMIyg2z1s5eXwrz3PELu2gU/9a4xm284l
UP/v/XotErFH0TdB73m/sgrGy+5I+5F2AdsYEzBiG9kjoVQYfExnxdIhpwoZyeXpw99g+r6P61cS
VMb252NWzicBz1Pv0/OMOrTH0rSTtf41r0P6fTMW3+BXegY8vr2v9M2TfGVfWb8AVteVvDGVQl9b
g1mCIPOnfwAAAP//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Radio" firstButton="1" fmlaLink="Analysis1!$B$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hyperlink" Target="#'Dashboard 2'!A1"/><Relationship Id="rId3" Type="http://schemas.openxmlformats.org/officeDocument/2006/relationships/image" Target="../media/image3.gif"/><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gif"/><Relationship Id="rId5" Type="http://schemas.openxmlformats.org/officeDocument/2006/relationships/image" Target="../media/image5.gif"/><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9.png"/><Relationship Id="rId1" Type="http://schemas.openxmlformats.org/officeDocument/2006/relationships/customXml" Target="../ink/ink1.xml"/><Relationship Id="rId6" Type="http://schemas.openxmlformats.org/officeDocument/2006/relationships/image" Target="../media/image11.png"/><Relationship Id="rId5" Type="http://schemas.openxmlformats.org/officeDocument/2006/relationships/customXml" Target="../ink/ink3.xml"/><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3.xml"/><Relationship Id="rId3" Type="http://schemas.openxmlformats.org/officeDocument/2006/relationships/image" Target="../media/image12.png"/><Relationship Id="rId7" Type="http://schemas.openxmlformats.org/officeDocument/2006/relationships/chart" Target="../charts/chart8.xml"/><Relationship Id="rId12" Type="http://schemas.openxmlformats.org/officeDocument/2006/relationships/chart" Target="../charts/chart12.xml"/><Relationship Id="rId17" Type="http://schemas.openxmlformats.org/officeDocument/2006/relationships/hyperlink" Target="#'Time series dashboard'!A1"/><Relationship Id="rId2" Type="http://schemas.openxmlformats.org/officeDocument/2006/relationships/chart" Target="../charts/chart6.xml"/><Relationship Id="rId16" Type="http://schemas.openxmlformats.org/officeDocument/2006/relationships/image" Target="../media/image17.png"/><Relationship Id="rId1" Type="http://schemas.openxmlformats.org/officeDocument/2006/relationships/chart" Target="../charts/chart5.xml"/><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image" Target="../media/image14.png"/><Relationship Id="rId15" Type="http://schemas.openxmlformats.org/officeDocument/2006/relationships/image" Target="../media/image16.png"/><Relationship Id="rId10" Type="http://schemas.openxmlformats.org/officeDocument/2006/relationships/image" Target="../media/image15.gif"/><Relationship Id="rId4" Type="http://schemas.openxmlformats.org/officeDocument/2006/relationships/image" Target="../media/image13.png"/><Relationship Id="rId9" Type="http://schemas.openxmlformats.org/officeDocument/2006/relationships/chart" Target="../charts/chart10.xml"/><Relationship Id="rId14"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customXml" Target="../ink/ink5.xml"/><Relationship Id="rId7" Type="http://schemas.openxmlformats.org/officeDocument/2006/relationships/customXml" Target="../ink/ink7.xml"/><Relationship Id="rId2" Type="http://schemas.openxmlformats.org/officeDocument/2006/relationships/image" Target="../media/image15.png"/><Relationship Id="rId1" Type="http://schemas.openxmlformats.org/officeDocument/2006/relationships/customXml" Target="../ink/ink4.xml"/><Relationship Id="rId6" Type="http://schemas.openxmlformats.org/officeDocument/2006/relationships/image" Target="../media/image170.png"/><Relationship Id="rId5" Type="http://schemas.openxmlformats.org/officeDocument/2006/relationships/customXml" Target="../ink/ink6.xml"/><Relationship Id="rId10" Type="http://schemas.openxmlformats.org/officeDocument/2006/relationships/image" Target="../media/image19.png"/><Relationship Id="rId4" Type="http://schemas.openxmlformats.org/officeDocument/2006/relationships/image" Target="../media/image160.png"/><Relationship Id="rId9" Type="http://schemas.openxmlformats.org/officeDocument/2006/relationships/customXml" Target="../ink/ink8.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customXml" Target="../ink/ink10.xml"/><Relationship Id="rId7" Type="http://schemas.openxmlformats.org/officeDocument/2006/relationships/customXml" Target="../ink/ink12.xml"/><Relationship Id="rId2" Type="http://schemas.openxmlformats.org/officeDocument/2006/relationships/image" Target="../media/image15.png"/><Relationship Id="rId1" Type="http://schemas.openxmlformats.org/officeDocument/2006/relationships/customXml" Target="../ink/ink9.xml"/><Relationship Id="rId6" Type="http://schemas.openxmlformats.org/officeDocument/2006/relationships/image" Target="../media/image170.png"/><Relationship Id="rId5" Type="http://schemas.openxmlformats.org/officeDocument/2006/relationships/customXml" Target="../ink/ink11.xml"/><Relationship Id="rId4"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xdr:from>
      <xdr:col>6</xdr:col>
      <xdr:colOff>17340</xdr:colOff>
      <xdr:row>26</xdr:row>
      <xdr:rowOff>135972</xdr:rowOff>
    </xdr:from>
    <xdr:to>
      <xdr:col>14</xdr:col>
      <xdr:colOff>320387</xdr:colOff>
      <xdr:row>37</xdr:row>
      <xdr:rowOff>155322</xdr:rowOff>
    </xdr:to>
    <xdr:sp macro="" textlink="">
      <xdr:nvSpPr>
        <xdr:cNvPr id="125" name="Rectangle: Rounded Corners 124">
          <a:extLst>
            <a:ext uri="{FF2B5EF4-FFF2-40B4-BE49-F238E27FC236}">
              <a16:creationId xmlns:a16="http://schemas.microsoft.com/office/drawing/2014/main" id="{C40A841D-7912-4D40-B432-398D2A0955A8}"/>
            </a:ext>
          </a:extLst>
        </xdr:cNvPr>
        <xdr:cNvSpPr/>
      </xdr:nvSpPr>
      <xdr:spPr>
        <a:xfrm>
          <a:off x="3654158" y="4863836"/>
          <a:ext cx="5152138" cy="20196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323883</xdr:colOff>
      <xdr:row>15</xdr:row>
      <xdr:rowOff>116310</xdr:rowOff>
    </xdr:from>
    <xdr:to>
      <xdr:col>22</xdr:col>
      <xdr:colOff>169334</xdr:colOff>
      <xdr:row>25</xdr:row>
      <xdr:rowOff>81360</xdr:rowOff>
    </xdr:to>
    <xdr:sp macro="" textlink="">
      <xdr:nvSpPr>
        <xdr:cNvPr id="106" name="Rectangle: Rounded Corners 105">
          <a:extLst>
            <a:ext uri="{FF2B5EF4-FFF2-40B4-BE49-F238E27FC236}">
              <a16:creationId xmlns:a16="http://schemas.microsoft.com/office/drawing/2014/main" id="{DD91875F-6297-4655-BD14-D8F116D1A3BC}"/>
            </a:ext>
          </a:extLst>
        </xdr:cNvPr>
        <xdr:cNvSpPr/>
      </xdr:nvSpPr>
      <xdr:spPr>
        <a:xfrm>
          <a:off x="8303716" y="2815060"/>
          <a:ext cx="5369951" cy="176421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513725</xdr:colOff>
      <xdr:row>16</xdr:row>
      <xdr:rowOff>4885</xdr:rowOff>
    </xdr:from>
    <xdr:to>
      <xdr:col>13</xdr:col>
      <xdr:colOff>243011</xdr:colOff>
      <xdr:row>25</xdr:row>
      <xdr:rowOff>151432</xdr:rowOff>
    </xdr:to>
    <xdr:sp macro="" textlink="">
      <xdr:nvSpPr>
        <xdr:cNvPr id="104" name="Rectangle: Rounded Corners 103">
          <a:extLst>
            <a:ext uri="{FF2B5EF4-FFF2-40B4-BE49-F238E27FC236}">
              <a16:creationId xmlns:a16="http://schemas.microsoft.com/office/drawing/2014/main" id="{7F5CC58B-5319-4249-8EF4-F1B0738BB56D}"/>
            </a:ext>
          </a:extLst>
        </xdr:cNvPr>
        <xdr:cNvSpPr/>
      </xdr:nvSpPr>
      <xdr:spPr>
        <a:xfrm>
          <a:off x="6590434" y="2937138"/>
          <a:ext cx="1552299" cy="1795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122208</xdr:colOff>
      <xdr:row>15</xdr:row>
      <xdr:rowOff>136583</xdr:rowOff>
    </xdr:from>
    <xdr:to>
      <xdr:col>10</xdr:col>
      <xdr:colOff>424132</xdr:colOff>
      <xdr:row>26</xdr:row>
      <xdr:rowOff>43131</xdr:rowOff>
    </xdr:to>
    <xdr:sp macro="" textlink="">
      <xdr:nvSpPr>
        <xdr:cNvPr id="44" name="Rectangle: Rounded Corners 43">
          <a:extLst>
            <a:ext uri="{FF2B5EF4-FFF2-40B4-BE49-F238E27FC236}">
              <a16:creationId xmlns:a16="http://schemas.microsoft.com/office/drawing/2014/main" id="{7FD2554B-44A9-444D-8401-75595B6754C1}"/>
            </a:ext>
          </a:extLst>
        </xdr:cNvPr>
        <xdr:cNvSpPr/>
      </xdr:nvSpPr>
      <xdr:spPr>
        <a:xfrm>
          <a:off x="122208" y="2924388"/>
          <a:ext cx="6435095" cy="195093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99060</xdr:colOff>
      <xdr:row>2</xdr:row>
      <xdr:rowOff>152399</xdr:rowOff>
    </xdr:from>
    <xdr:to>
      <xdr:col>12</xdr:col>
      <xdr:colOff>603849</xdr:colOff>
      <xdr:row>15</xdr:row>
      <xdr:rowOff>4878</xdr:rowOff>
    </xdr:to>
    <xdr:sp macro="" textlink="">
      <xdr:nvSpPr>
        <xdr:cNvPr id="4" name="Rectangle: Rounded Corners 3">
          <a:extLst>
            <a:ext uri="{FF2B5EF4-FFF2-40B4-BE49-F238E27FC236}">
              <a16:creationId xmlns:a16="http://schemas.microsoft.com/office/drawing/2014/main" id="{7642C837-5056-6DF8-76EF-A006A331C520}"/>
            </a:ext>
          </a:extLst>
        </xdr:cNvPr>
        <xdr:cNvSpPr/>
      </xdr:nvSpPr>
      <xdr:spPr>
        <a:xfrm>
          <a:off x="99060" y="511833"/>
          <a:ext cx="7837242" cy="21888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433909</xdr:colOff>
      <xdr:row>5</xdr:row>
      <xdr:rowOff>22573</xdr:rowOff>
    </xdr:from>
    <xdr:to>
      <xdr:col>2</xdr:col>
      <xdr:colOff>257272</xdr:colOff>
      <xdr:row>12</xdr:row>
      <xdr:rowOff>45613</xdr:rowOff>
    </xdr:to>
    <xdr:sp macro="" textlink="">
      <xdr:nvSpPr>
        <xdr:cNvPr id="5" name="Rectangle: Rounded Corners 4">
          <a:extLst>
            <a:ext uri="{FF2B5EF4-FFF2-40B4-BE49-F238E27FC236}">
              <a16:creationId xmlns:a16="http://schemas.microsoft.com/office/drawing/2014/main" id="{E7B09F12-6930-4F30-ABA8-A976C27AEFE5}"/>
            </a:ext>
          </a:extLst>
        </xdr:cNvPr>
        <xdr:cNvSpPr/>
      </xdr:nvSpPr>
      <xdr:spPr>
        <a:xfrm>
          <a:off x="433909" y="921158"/>
          <a:ext cx="1045438" cy="1281059"/>
        </a:xfrm>
        <a:prstGeom prst="roundRect">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449379</xdr:colOff>
      <xdr:row>5</xdr:row>
      <xdr:rowOff>1007</xdr:rowOff>
    </xdr:from>
    <xdr:to>
      <xdr:col>4</xdr:col>
      <xdr:colOff>272741</xdr:colOff>
      <xdr:row>12</xdr:row>
      <xdr:rowOff>24047</xdr:rowOff>
    </xdr:to>
    <xdr:sp macro="" textlink="">
      <xdr:nvSpPr>
        <xdr:cNvPr id="6" name="Rectangle: Rounded Corners 5">
          <a:extLst>
            <a:ext uri="{FF2B5EF4-FFF2-40B4-BE49-F238E27FC236}">
              <a16:creationId xmlns:a16="http://schemas.microsoft.com/office/drawing/2014/main" id="{4CA75234-D43D-411B-A997-322A5B55F47A}"/>
            </a:ext>
          </a:extLst>
        </xdr:cNvPr>
        <xdr:cNvSpPr/>
      </xdr:nvSpPr>
      <xdr:spPr>
        <a:xfrm>
          <a:off x="1671454" y="899592"/>
          <a:ext cx="1045438" cy="128105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314979</xdr:colOff>
      <xdr:row>5</xdr:row>
      <xdr:rowOff>51327</xdr:rowOff>
    </xdr:from>
    <xdr:to>
      <xdr:col>8</xdr:col>
      <xdr:colOff>138341</xdr:colOff>
      <xdr:row>12</xdr:row>
      <xdr:rowOff>74367</xdr:rowOff>
    </xdr:to>
    <xdr:sp macro="" textlink="">
      <xdr:nvSpPr>
        <xdr:cNvPr id="7" name="Rectangle: Rounded Corners 6">
          <a:extLst>
            <a:ext uri="{FF2B5EF4-FFF2-40B4-BE49-F238E27FC236}">
              <a16:creationId xmlns:a16="http://schemas.microsoft.com/office/drawing/2014/main" id="{7C3953B6-AC71-45E9-ABE0-450BEB39CE60}"/>
            </a:ext>
          </a:extLst>
        </xdr:cNvPr>
        <xdr:cNvSpPr/>
      </xdr:nvSpPr>
      <xdr:spPr>
        <a:xfrm>
          <a:off x="3981205" y="949912"/>
          <a:ext cx="1045438" cy="128105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4</xdr:col>
      <xdr:colOff>371396</xdr:colOff>
      <xdr:row>5</xdr:row>
      <xdr:rowOff>29761</xdr:rowOff>
    </xdr:from>
    <xdr:to>
      <xdr:col>6</xdr:col>
      <xdr:colOff>194759</xdr:colOff>
      <xdr:row>12</xdr:row>
      <xdr:rowOff>52801</xdr:rowOff>
    </xdr:to>
    <xdr:sp macro="" textlink="">
      <xdr:nvSpPr>
        <xdr:cNvPr id="8" name="Rectangle: Rounded Corners 7">
          <a:extLst>
            <a:ext uri="{FF2B5EF4-FFF2-40B4-BE49-F238E27FC236}">
              <a16:creationId xmlns:a16="http://schemas.microsoft.com/office/drawing/2014/main" id="{AE624C72-D0C5-40BB-9BE4-0C7BFFA78CF8}"/>
            </a:ext>
          </a:extLst>
        </xdr:cNvPr>
        <xdr:cNvSpPr/>
      </xdr:nvSpPr>
      <xdr:spPr>
        <a:xfrm>
          <a:off x="2815547" y="928346"/>
          <a:ext cx="1045438" cy="128105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288380</xdr:colOff>
      <xdr:row>5</xdr:row>
      <xdr:rowOff>58516</xdr:rowOff>
    </xdr:from>
    <xdr:to>
      <xdr:col>10</xdr:col>
      <xdr:colOff>111743</xdr:colOff>
      <xdr:row>12</xdr:row>
      <xdr:rowOff>81556</xdr:rowOff>
    </xdr:to>
    <xdr:sp macro="" textlink="">
      <xdr:nvSpPr>
        <xdr:cNvPr id="9" name="Rectangle: Rounded Corners 8">
          <a:extLst>
            <a:ext uri="{FF2B5EF4-FFF2-40B4-BE49-F238E27FC236}">
              <a16:creationId xmlns:a16="http://schemas.microsoft.com/office/drawing/2014/main" id="{277AC228-383F-408A-BAA2-50C927A20077}"/>
            </a:ext>
          </a:extLst>
        </xdr:cNvPr>
        <xdr:cNvSpPr/>
      </xdr:nvSpPr>
      <xdr:spPr>
        <a:xfrm>
          <a:off x="5176682" y="957101"/>
          <a:ext cx="1045438" cy="128105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317165</xdr:colOff>
      <xdr:row>5</xdr:row>
      <xdr:rowOff>65705</xdr:rowOff>
    </xdr:from>
    <xdr:to>
      <xdr:col>12</xdr:col>
      <xdr:colOff>140527</xdr:colOff>
      <xdr:row>12</xdr:row>
      <xdr:rowOff>88745</xdr:rowOff>
    </xdr:to>
    <xdr:sp macro="" textlink="">
      <xdr:nvSpPr>
        <xdr:cNvPr id="10" name="Rectangle: Rounded Corners 9">
          <a:extLst>
            <a:ext uri="{FF2B5EF4-FFF2-40B4-BE49-F238E27FC236}">
              <a16:creationId xmlns:a16="http://schemas.microsoft.com/office/drawing/2014/main" id="{71B3C59C-4F91-4886-8A87-5D3DF1FF7A43}"/>
            </a:ext>
          </a:extLst>
        </xdr:cNvPr>
        <xdr:cNvSpPr/>
      </xdr:nvSpPr>
      <xdr:spPr>
        <a:xfrm>
          <a:off x="6427542" y="964290"/>
          <a:ext cx="1045438" cy="1281059"/>
        </a:xfrm>
        <a:prstGeom prst="roundRect">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158411</xdr:colOff>
      <xdr:row>4</xdr:row>
      <xdr:rowOff>89284</xdr:rowOff>
    </xdr:from>
    <xdr:to>
      <xdr:col>3</xdr:col>
      <xdr:colOff>563709</xdr:colOff>
      <xdr:row>6</xdr:row>
      <xdr:rowOff>89284</xdr:rowOff>
    </xdr:to>
    <xdr:sp macro="" textlink="">
      <xdr:nvSpPr>
        <xdr:cNvPr id="13" name="Oval 12">
          <a:extLst>
            <a:ext uri="{FF2B5EF4-FFF2-40B4-BE49-F238E27FC236}">
              <a16:creationId xmlns:a16="http://schemas.microsoft.com/office/drawing/2014/main" id="{F9DB3112-0DCF-A44B-21D1-15E64F8A505B}"/>
            </a:ext>
          </a:extLst>
        </xdr:cNvPr>
        <xdr:cNvSpPr/>
      </xdr:nvSpPr>
      <xdr:spPr>
        <a:xfrm>
          <a:off x="1991524" y="808152"/>
          <a:ext cx="405298" cy="359434"/>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80428</xdr:colOff>
      <xdr:row>4</xdr:row>
      <xdr:rowOff>118038</xdr:rowOff>
    </xdr:from>
    <xdr:to>
      <xdr:col>5</xdr:col>
      <xdr:colOff>485726</xdr:colOff>
      <xdr:row>6</xdr:row>
      <xdr:rowOff>118038</xdr:rowOff>
    </xdr:to>
    <xdr:sp macro="" textlink="">
      <xdr:nvSpPr>
        <xdr:cNvPr id="14" name="Oval 13">
          <a:extLst>
            <a:ext uri="{FF2B5EF4-FFF2-40B4-BE49-F238E27FC236}">
              <a16:creationId xmlns:a16="http://schemas.microsoft.com/office/drawing/2014/main" id="{CA3ED818-81F2-46F6-9FA0-C266DB0548FE}"/>
            </a:ext>
          </a:extLst>
        </xdr:cNvPr>
        <xdr:cNvSpPr/>
      </xdr:nvSpPr>
      <xdr:spPr>
        <a:xfrm>
          <a:off x="3135617" y="836906"/>
          <a:ext cx="405298" cy="359434"/>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24011</xdr:colOff>
      <xdr:row>4</xdr:row>
      <xdr:rowOff>139604</xdr:rowOff>
    </xdr:from>
    <xdr:to>
      <xdr:col>7</xdr:col>
      <xdr:colOff>429309</xdr:colOff>
      <xdr:row>6</xdr:row>
      <xdr:rowOff>139604</xdr:rowOff>
    </xdr:to>
    <xdr:sp macro="" textlink="">
      <xdr:nvSpPr>
        <xdr:cNvPr id="15" name="Oval 14">
          <a:extLst>
            <a:ext uri="{FF2B5EF4-FFF2-40B4-BE49-F238E27FC236}">
              <a16:creationId xmlns:a16="http://schemas.microsoft.com/office/drawing/2014/main" id="{ED27C393-578D-4692-A35F-E18670B745B2}"/>
            </a:ext>
          </a:extLst>
        </xdr:cNvPr>
        <xdr:cNvSpPr/>
      </xdr:nvSpPr>
      <xdr:spPr>
        <a:xfrm>
          <a:off x="4301275" y="858472"/>
          <a:ext cx="405298" cy="359434"/>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599336</xdr:colOff>
      <xdr:row>4</xdr:row>
      <xdr:rowOff>139173</xdr:rowOff>
    </xdr:from>
    <xdr:to>
      <xdr:col>9</xdr:col>
      <xdr:colOff>393596</xdr:colOff>
      <xdr:row>6</xdr:row>
      <xdr:rowOff>139173</xdr:rowOff>
    </xdr:to>
    <xdr:sp macro="" textlink="">
      <xdr:nvSpPr>
        <xdr:cNvPr id="16" name="Oval 15">
          <a:extLst>
            <a:ext uri="{FF2B5EF4-FFF2-40B4-BE49-F238E27FC236}">
              <a16:creationId xmlns:a16="http://schemas.microsoft.com/office/drawing/2014/main" id="{CC15A991-C0DA-488F-BACC-7B9EA2705DDA}"/>
            </a:ext>
          </a:extLst>
        </xdr:cNvPr>
        <xdr:cNvSpPr/>
      </xdr:nvSpPr>
      <xdr:spPr>
        <a:xfrm>
          <a:off x="5487638" y="858041"/>
          <a:ext cx="405298" cy="359434"/>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378758</xdr:colOff>
      <xdr:row>9</xdr:row>
      <xdr:rowOff>168359</xdr:rowOff>
    </xdr:from>
    <xdr:to>
      <xdr:col>2</xdr:col>
      <xdr:colOff>390921</xdr:colOff>
      <xdr:row>13</xdr:row>
      <xdr:rowOff>3882</xdr:rowOff>
    </xdr:to>
    <xdr:sp macro="" textlink="">
      <xdr:nvSpPr>
        <xdr:cNvPr id="17" name="Oval 16">
          <a:extLst>
            <a:ext uri="{FF2B5EF4-FFF2-40B4-BE49-F238E27FC236}">
              <a16:creationId xmlns:a16="http://schemas.microsoft.com/office/drawing/2014/main" id="{229CC34C-3CE4-41C4-8A9F-09C131AB3A65}"/>
            </a:ext>
          </a:extLst>
        </xdr:cNvPr>
        <xdr:cNvSpPr/>
      </xdr:nvSpPr>
      <xdr:spPr>
        <a:xfrm>
          <a:off x="989796" y="1785812"/>
          <a:ext cx="623200" cy="55439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219746</xdr:colOff>
      <xdr:row>9</xdr:row>
      <xdr:rowOff>169222</xdr:rowOff>
    </xdr:from>
    <xdr:to>
      <xdr:col>11</xdr:col>
      <xdr:colOff>231907</xdr:colOff>
      <xdr:row>13</xdr:row>
      <xdr:rowOff>4745</xdr:rowOff>
    </xdr:to>
    <xdr:sp macro="" textlink="">
      <xdr:nvSpPr>
        <xdr:cNvPr id="18" name="Oval 17">
          <a:extLst>
            <a:ext uri="{FF2B5EF4-FFF2-40B4-BE49-F238E27FC236}">
              <a16:creationId xmlns:a16="http://schemas.microsoft.com/office/drawing/2014/main" id="{7AC39DF4-95A4-40E4-9940-E81583C1868A}"/>
            </a:ext>
          </a:extLst>
        </xdr:cNvPr>
        <xdr:cNvSpPr/>
      </xdr:nvSpPr>
      <xdr:spPr>
        <a:xfrm>
          <a:off x="6330123" y="1786675"/>
          <a:ext cx="623199" cy="55439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5214</xdr:colOff>
      <xdr:row>4</xdr:row>
      <xdr:rowOff>158268</xdr:rowOff>
    </xdr:from>
    <xdr:to>
      <xdr:col>9</xdr:col>
      <xdr:colOff>294083</xdr:colOff>
      <xdr:row>6</xdr:row>
      <xdr:rowOff>79939</xdr:rowOff>
    </xdr:to>
    <xdr:pic>
      <xdr:nvPicPr>
        <xdr:cNvPr id="20" name="Picture 19">
          <a:extLst>
            <a:ext uri="{FF2B5EF4-FFF2-40B4-BE49-F238E27FC236}">
              <a16:creationId xmlns:a16="http://schemas.microsoft.com/office/drawing/2014/main" id="{DC159DFF-B943-D63D-CC27-679CC33B09AF}"/>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5504554" y="877136"/>
          <a:ext cx="288869" cy="281105"/>
        </a:xfrm>
        <a:prstGeom prst="rect">
          <a:avLst/>
        </a:prstGeom>
      </xdr:spPr>
    </xdr:pic>
    <xdr:clientData/>
  </xdr:twoCellAnchor>
  <xdr:twoCellAnchor editAs="oneCell">
    <xdr:from>
      <xdr:col>5</xdr:col>
      <xdr:colOff>133073</xdr:colOff>
      <xdr:row>4</xdr:row>
      <xdr:rowOff>155867</xdr:rowOff>
    </xdr:from>
    <xdr:to>
      <xdr:col>5</xdr:col>
      <xdr:colOff>416722</xdr:colOff>
      <xdr:row>6</xdr:row>
      <xdr:rowOff>72318</xdr:rowOff>
    </xdr:to>
    <xdr:pic>
      <xdr:nvPicPr>
        <xdr:cNvPr id="22" name="Picture 21">
          <a:extLst>
            <a:ext uri="{FF2B5EF4-FFF2-40B4-BE49-F238E27FC236}">
              <a16:creationId xmlns:a16="http://schemas.microsoft.com/office/drawing/2014/main" id="{F44F3AB3-C440-F3D7-2F2D-BEA40875BCF9}"/>
            </a:ext>
          </a:extLst>
        </xdr:cNvPr>
        <xdr:cNvPicPr>
          <a:picLocks noChangeAspect="1"/>
        </xdr:cNvPicPr>
      </xdr:nvPicPr>
      <xdr:blipFill>
        <a:blip xmlns:r="http://schemas.openxmlformats.org/officeDocument/2006/relationships" r:embed="rId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3188262" y="874735"/>
          <a:ext cx="283649" cy="275885"/>
        </a:xfrm>
        <a:prstGeom prst="rect">
          <a:avLst/>
        </a:prstGeom>
      </xdr:spPr>
    </xdr:pic>
    <xdr:clientData/>
  </xdr:twoCellAnchor>
  <xdr:twoCellAnchor editAs="oneCell">
    <xdr:from>
      <xdr:col>10</xdr:col>
      <xdr:colOff>209097</xdr:colOff>
      <xdr:row>10</xdr:row>
      <xdr:rowOff>117957</xdr:rowOff>
    </xdr:from>
    <xdr:to>
      <xdr:col>11</xdr:col>
      <xdr:colOff>67136</xdr:colOff>
      <xdr:row>13</xdr:row>
      <xdr:rowOff>34833</xdr:rowOff>
    </xdr:to>
    <xdr:pic>
      <xdr:nvPicPr>
        <xdr:cNvPr id="24" name="Picture 23">
          <a:extLst>
            <a:ext uri="{FF2B5EF4-FFF2-40B4-BE49-F238E27FC236}">
              <a16:creationId xmlns:a16="http://schemas.microsoft.com/office/drawing/2014/main" id="{1870D29D-2A08-8533-B9A9-DEA3696DF38A}"/>
            </a:ext>
          </a:extLst>
        </xdr:cNvPr>
        <xdr:cNvPicPr>
          <a:picLocks noChangeAspect="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270461" y="1936366"/>
          <a:ext cx="464175" cy="462399"/>
        </a:xfrm>
        <a:prstGeom prst="rect">
          <a:avLst/>
        </a:prstGeom>
      </xdr:spPr>
    </xdr:pic>
    <xdr:clientData/>
  </xdr:twoCellAnchor>
  <xdr:twoCellAnchor editAs="oneCell">
    <xdr:from>
      <xdr:col>7</xdr:col>
      <xdr:colOff>85572</xdr:colOff>
      <xdr:row>5</xdr:row>
      <xdr:rowOff>8156</xdr:rowOff>
    </xdr:from>
    <xdr:to>
      <xdr:col>7</xdr:col>
      <xdr:colOff>381641</xdr:colOff>
      <xdr:row>6</xdr:row>
      <xdr:rowOff>116744</xdr:rowOff>
    </xdr:to>
    <xdr:pic>
      <xdr:nvPicPr>
        <xdr:cNvPr id="26" name="Picture 25">
          <a:extLst>
            <a:ext uri="{FF2B5EF4-FFF2-40B4-BE49-F238E27FC236}">
              <a16:creationId xmlns:a16="http://schemas.microsoft.com/office/drawing/2014/main" id="{CC32916A-55ED-1618-67F5-DAA25797348D}"/>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4362836" y="906741"/>
          <a:ext cx="296069" cy="288305"/>
        </a:xfrm>
        <a:prstGeom prst="rect">
          <a:avLst/>
        </a:prstGeom>
      </xdr:spPr>
    </xdr:pic>
    <xdr:clientData/>
  </xdr:twoCellAnchor>
  <xdr:twoCellAnchor editAs="oneCell">
    <xdr:from>
      <xdr:col>1</xdr:col>
      <xdr:colOff>468558</xdr:colOff>
      <xdr:row>10</xdr:row>
      <xdr:rowOff>57222</xdr:rowOff>
    </xdr:from>
    <xdr:to>
      <xdr:col>2</xdr:col>
      <xdr:colOff>284241</xdr:colOff>
      <xdr:row>12</xdr:row>
      <xdr:rowOff>115019</xdr:rowOff>
    </xdr:to>
    <xdr:pic>
      <xdr:nvPicPr>
        <xdr:cNvPr id="30" name="Picture 29">
          <a:extLst>
            <a:ext uri="{FF2B5EF4-FFF2-40B4-BE49-F238E27FC236}">
              <a16:creationId xmlns:a16="http://schemas.microsoft.com/office/drawing/2014/main" id="{E4B32356-A7A9-9ACA-2B09-860CAA24C810}"/>
            </a:ext>
          </a:extLst>
        </xdr:cNvPr>
        <xdr:cNvPicPr>
          <a:picLocks noChangeAspect="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079596" y="1854392"/>
          <a:ext cx="426720" cy="417231"/>
        </a:xfrm>
        <a:prstGeom prst="rect">
          <a:avLst/>
        </a:prstGeom>
      </xdr:spPr>
    </xdr:pic>
    <xdr:clientData/>
  </xdr:twoCellAnchor>
  <xdr:twoCellAnchor editAs="oneCell">
    <xdr:from>
      <xdr:col>3</xdr:col>
      <xdr:colOff>217818</xdr:colOff>
      <xdr:row>4</xdr:row>
      <xdr:rowOff>110045</xdr:rowOff>
    </xdr:from>
    <xdr:to>
      <xdr:col>3</xdr:col>
      <xdr:colOff>516435</xdr:colOff>
      <xdr:row>6</xdr:row>
      <xdr:rowOff>41464</xdr:rowOff>
    </xdr:to>
    <xdr:pic>
      <xdr:nvPicPr>
        <xdr:cNvPr id="32" name="Picture 31">
          <a:extLst>
            <a:ext uri="{FF2B5EF4-FFF2-40B4-BE49-F238E27FC236}">
              <a16:creationId xmlns:a16="http://schemas.microsoft.com/office/drawing/2014/main" id="{E13C0874-4F06-DC2E-15FD-0D3858DDA8EA}"/>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050931" y="828913"/>
          <a:ext cx="298617" cy="290853"/>
        </a:xfrm>
        <a:prstGeom prst="rect">
          <a:avLst/>
        </a:prstGeom>
      </xdr:spPr>
    </xdr:pic>
    <xdr:clientData/>
  </xdr:twoCellAnchor>
  <xdr:twoCellAnchor editAs="oneCell">
    <xdr:from>
      <xdr:col>19</xdr:col>
      <xdr:colOff>231953</xdr:colOff>
      <xdr:row>49</xdr:row>
      <xdr:rowOff>102000</xdr:rowOff>
    </xdr:from>
    <xdr:to>
      <xdr:col>32</xdr:col>
      <xdr:colOff>79553</xdr:colOff>
      <xdr:row>73</xdr:row>
      <xdr:rowOff>9793</xdr:rowOff>
    </xdr:to>
    <xdr:pic>
      <xdr:nvPicPr>
        <xdr:cNvPr id="34" name="Picture 33">
          <a:extLst>
            <a:ext uri="{FF2B5EF4-FFF2-40B4-BE49-F238E27FC236}">
              <a16:creationId xmlns:a16="http://schemas.microsoft.com/office/drawing/2014/main" id="{83A96C3E-2B71-B925-7DB6-93720269CCB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748544" y="9012205"/>
          <a:ext cx="7727373" cy="4271974"/>
        </a:xfrm>
        <a:prstGeom prst="rect">
          <a:avLst/>
        </a:prstGeom>
      </xdr:spPr>
    </xdr:pic>
    <xdr:clientData/>
  </xdr:twoCellAnchor>
  <xdr:twoCellAnchor>
    <xdr:from>
      <xdr:col>0</xdr:col>
      <xdr:colOff>418669</xdr:colOff>
      <xdr:row>5</xdr:row>
      <xdr:rowOff>16510</xdr:rowOff>
    </xdr:from>
    <xdr:to>
      <xdr:col>2</xdr:col>
      <xdr:colOff>272452</xdr:colOff>
      <xdr:row>7</xdr:row>
      <xdr:rowOff>98478</xdr:rowOff>
    </xdr:to>
    <xdr:sp macro="" textlink="">
      <xdr:nvSpPr>
        <xdr:cNvPr id="35" name="TextBox 34">
          <a:extLst>
            <a:ext uri="{FF2B5EF4-FFF2-40B4-BE49-F238E27FC236}">
              <a16:creationId xmlns:a16="http://schemas.microsoft.com/office/drawing/2014/main" id="{17750BCF-B3D0-177F-B1C1-E2F6E56E9EBD}"/>
            </a:ext>
          </a:extLst>
        </xdr:cNvPr>
        <xdr:cNvSpPr txBox="1"/>
      </xdr:nvSpPr>
      <xdr:spPr>
        <a:xfrm>
          <a:off x="418669" y="915095"/>
          <a:ext cx="1075858" cy="441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lumMod val="95000"/>
                </a:schemeClr>
              </a:solidFill>
            </a:rPr>
            <a:t>Total</a:t>
          </a:r>
          <a:r>
            <a:rPr lang="en-IN" sz="1050" baseline="0">
              <a:solidFill>
                <a:schemeClr val="bg1">
                  <a:lumMod val="95000"/>
                </a:schemeClr>
              </a:solidFill>
            </a:rPr>
            <a:t> Products</a:t>
          </a:r>
        </a:p>
        <a:p>
          <a:pPr algn="ctr"/>
          <a:r>
            <a:rPr lang="en-IN" sz="1050" baseline="0">
              <a:solidFill>
                <a:schemeClr val="bg1">
                  <a:lumMod val="95000"/>
                </a:schemeClr>
              </a:solidFill>
            </a:rPr>
            <a:t>Sold</a:t>
          </a:r>
        </a:p>
        <a:p>
          <a:pPr algn="ctr"/>
          <a:endParaRPr lang="en-IN" sz="1050" baseline="0">
            <a:solidFill>
              <a:schemeClr val="bg1">
                <a:lumMod val="95000"/>
              </a:schemeClr>
            </a:solidFill>
          </a:endParaRPr>
        </a:p>
        <a:p>
          <a:pPr algn="ctr"/>
          <a:endParaRPr lang="en-IN" sz="1050">
            <a:solidFill>
              <a:schemeClr val="bg1">
                <a:lumMod val="95000"/>
              </a:schemeClr>
            </a:solidFill>
          </a:endParaRPr>
        </a:p>
      </xdr:txBody>
    </xdr:sp>
    <xdr:clientData/>
  </xdr:twoCellAnchor>
  <xdr:twoCellAnchor>
    <xdr:from>
      <xdr:col>2</xdr:col>
      <xdr:colOff>417375</xdr:colOff>
      <xdr:row>6</xdr:row>
      <xdr:rowOff>104524</xdr:rowOff>
    </xdr:from>
    <xdr:to>
      <xdr:col>4</xdr:col>
      <xdr:colOff>271157</xdr:colOff>
      <xdr:row>7</xdr:row>
      <xdr:rowOff>150244</xdr:rowOff>
    </xdr:to>
    <xdr:sp macro="" textlink="">
      <xdr:nvSpPr>
        <xdr:cNvPr id="36" name="TextBox 35">
          <a:extLst>
            <a:ext uri="{FF2B5EF4-FFF2-40B4-BE49-F238E27FC236}">
              <a16:creationId xmlns:a16="http://schemas.microsoft.com/office/drawing/2014/main" id="{EDB5C264-2875-411A-9289-0FE3E1C59E2F}"/>
            </a:ext>
          </a:extLst>
        </xdr:cNvPr>
        <xdr:cNvSpPr txBox="1"/>
      </xdr:nvSpPr>
      <xdr:spPr>
        <a:xfrm>
          <a:off x="1639450" y="1182826"/>
          <a:ext cx="1075858" cy="2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aseline="0">
              <a:solidFill>
                <a:schemeClr val="tx1"/>
              </a:solidFill>
            </a:rPr>
            <a:t>Total COGS</a:t>
          </a:r>
        </a:p>
      </xdr:txBody>
    </xdr:sp>
    <xdr:clientData/>
  </xdr:twoCellAnchor>
  <xdr:twoCellAnchor>
    <xdr:from>
      <xdr:col>4</xdr:col>
      <xdr:colOff>345488</xdr:colOff>
      <xdr:row>6</xdr:row>
      <xdr:rowOff>133278</xdr:rowOff>
    </xdr:from>
    <xdr:to>
      <xdr:col>6</xdr:col>
      <xdr:colOff>199271</xdr:colOff>
      <xdr:row>7</xdr:row>
      <xdr:rowOff>178998</xdr:rowOff>
    </xdr:to>
    <xdr:sp macro="" textlink="">
      <xdr:nvSpPr>
        <xdr:cNvPr id="37" name="TextBox 36">
          <a:extLst>
            <a:ext uri="{FF2B5EF4-FFF2-40B4-BE49-F238E27FC236}">
              <a16:creationId xmlns:a16="http://schemas.microsoft.com/office/drawing/2014/main" id="{2D50B177-13CA-41D9-A5E2-566BFC61F6EC}"/>
            </a:ext>
          </a:extLst>
        </xdr:cNvPr>
        <xdr:cNvSpPr txBox="1"/>
      </xdr:nvSpPr>
      <xdr:spPr>
        <a:xfrm>
          <a:off x="2789639" y="1211580"/>
          <a:ext cx="1075858" cy="2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aseline="0">
              <a:solidFill>
                <a:schemeClr val="tx1"/>
              </a:solidFill>
            </a:rPr>
            <a:t>Total Revenue</a:t>
          </a:r>
        </a:p>
      </xdr:txBody>
    </xdr:sp>
    <xdr:clientData/>
  </xdr:twoCellAnchor>
  <xdr:twoCellAnchor>
    <xdr:from>
      <xdr:col>8</xdr:col>
      <xdr:colOff>273170</xdr:colOff>
      <xdr:row>6</xdr:row>
      <xdr:rowOff>162033</xdr:rowOff>
    </xdr:from>
    <xdr:to>
      <xdr:col>10</xdr:col>
      <xdr:colOff>126953</xdr:colOff>
      <xdr:row>8</xdr:row>
      <xdr:rowOff>28036</xdr:rowOff>
    </xdr:to>
    <xdr:sp macro="" textlink="">
      <xdr:nvSpPr>
        <xdr:cNvPr id="38" name="TextBox 37">
          <a:extLst>
            <a:ext uri="{FF2B5EF4-FFF2-40B4-BE49-F238E27FC236}">
              <a16:creationId xmlns:a16="http://schemas.microsoft.com/office/drawing/2014/main" id="{478F6038-F95E-4A8B-A798-26B6683CE81B}"/>
            </a:ext>
          </a:extLst>
        </xdr:cNvPr>
        <xdr:cNvSpPr txBox="1"/>
      </xdr:nvSpPr>
      <xdr:spPr>
        <a:xfrm>
          <a:off x="5161472" y="1240335"/>
          <a:ext cx="1075858" cy="2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aseline="0">
              <a:solidFill>
                <a:schemeClr val="tx1"/>
              </a:solidFill>
            </a:rPr>
            <a:t>% Profit Margin</a:t>
          </a:r>
        </a:p>
      </xdr:txBody>
    </xdr:sp>
    <xdr:clientData/>
  </xdr:twoCellAnchor>
  <xdr:twoCellAnchor>
    <xdr:from>
      <xdr:col>6</xdr:col>
      <xdr:colOff>295167</xdr:colOff>
      <xdr:row>6</xdr:row>
      <xdr:rowOff>154844</xdr:rowOff>
    </xdr:from>
    <xdr:to>
      <xdr:col>8</xdr:col>
      <xdr:colOff>148949</xdr:colOff>
      <xdr:row>8</xdr:row>
      <xdr:rowOff>20847</xdr:rowOff>
    </xdr:to>
    <xdr:sp macro="" textlink="">
      <xdr:nvSpPr>
        <xdr:cNvPr id="39" name="TextBox 38">
          <a:extLst>
            <a:ext uri="{FF2B5EF4-FFF2-40B4-BE49-F238E27FC236}">
              <a16:creationId xmlns:a16="http://schemas.microsoft.com/office/drawing/2014/main" id="{5103EF11-0B6A-47FD-A492-C3913ADCCD77}"/>
            </a:ext>
          </a:extLst>
        </xdr:cNvPr>
        <xdr:cNvSpPr txBox="1"/>
      </xdr:nvSpPr>
      <xdr:spPr>
        <a:xfrm>
          <a:off x="3961393" y="1233146"/>
          <a:ext cx="1075858" cy="2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aseline="0">
              <a:solidFill>
                <a:schemeClr val="tx1"/>
              </a:solidFill>
            </a:rPr>
            <a:t>Total Profit</a:t>
          </a:r>
        </a:p>
      </xdr:txBody>
    </xdr:sp>
    <xdr:clientData/>
  </xdr:twoCellAnchor>
  <xdr:twoCellAnchor>
    <xdr:from>
      <xdr:col>10</xdr:col>
      <xdr:colOff>254768</xdr:colOff>
      <xdr:row>5</xdr:row>
      <xdr:rowOff>96185</xdr:rowOff>
    </xdr:from>
    <xdr:to>
      <xdr:col>12</xdr:col>
      <xdr:colOff>186187</xdr:colOff>
      <xdr:row>6</xdr:row>
      <xdr:rowOff>108262</xdr:rowOff>
    </xdr:to>
    <xdr:sp macro="" textlink="">
      <xdr:nvSpPr>
        <xdr:cNvPr id="60" name="TextBox 59">
          <a:extLst>
            <a:ext uri="{FF2B5EF4-FFF2-40B4-BE49-F238E27FC236}">
              <a16:creationId xmlns:a16="http://schemas.microsoft.com/office/drawing/2014/main" id="{3C9844C8-921E-4864-B52A-54ADECD3C653}"/>
            </a:ext>
          </a:extLst>
        </xdr:cNvPr>
        <xdr:cNvSpPr txBox="1"/>
      </xdr:nvSpPr>
      <xdr:spPr>
        <a:xfrm>
          <a:off x="6365145" y="994770"/>
          <a:ext cx="1153495" cy="191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aseline="0">
              <a:solidFill>
                <a:schemeClr val="bg1"/>
              </a:solidFill>
            </a:rPr>
            <a:t>Total Transactions</a:t>
          </a:r>
        </a:p>
      </xdr:txBody>
    </xdr:sp>
    <xdr:clientData/>
  </xdr:twoCellAnchor>
  <xdr:twoCellAnchor>
    <xdr:from>
      <xdr:col>2</xdr:col>
      <xdr:colOff>332118</xdr:colOff>
      <xdr:row>7</xdr:row>
      <xdr:rowOff>112144</xdr:rowOff>
    </xdr:from>
    <xdr:to>
      <xdr:col>4</xdr:col>
      <xdr:colOff>362597</xdr:colOff>
      <xdr:row>8</xdr:row>
      <xdr:rowOff>165484</xdr:rowOff>
    </xdr:to>
    <xdr:sp macro="" textlink="Analysis1!$B$3">
      <xdr:nvSpPr>
        <xdr:cNvPr id="65" name="TextBox 64">
          <a:extLst>
            <a:ext uri="{FF2B5EF4-FFF2-40B4-BE49-F238E27FC236}">
              <a16:creationId xmlns:a16="http://schemas.microsoft.com/office/drawing/2014/main" id="{713CAE41-8614-4697-93E3-9809FBD7C7DD}"/>
            </a:ext>
          </a:extLst>
        </xdr:cNvPr>
        <xdr:cNvSpPr txBox="1"/>
      </xdr:nvSpPr>
      <xdr:spPr>
        <a:xfrm>
          <a:off x="1554193" y="1370163"/>
          <a:ext cx="1252555" cy="233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A6018E-A3DF-4913-8D66-061C0AD928C1}" type="TxLink">
            <a:rPr lang="en-US" sz="1100" b="1" i="0" u="none" strike="noStrike" baseline="0">
              <a:solidFill>
                <a:srgbClr val="000000"/>
              </a:solidFill>
              <a:latin typeface="Arial" panose="020B0604020202020204" pitchFamily="34" charset="0"/>
              <a:cs typeface="Arial" panose="020B0604020202020204" pitchFamily="34" charset="0"/>
            </a:rPr>
            <a:pPr algn="ctr"/>
            <a:t> $5,96,96,553 </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290710</xdr:colOff>
      <xdr:row>7</xdr:row>
      <xdr:rowOff>140898</xdr:rowOff>
    </xdr:from>
    <xdr:to>
      <xdr:col>6</xdr:col>
      <xdr:colOff>290659</xdr:colOff>
      <xdr:row>8</xdr:row>
      <xdr:rowOff>157114</xdr:rowOff>
    </xdr:to>
    <xdr:sp macro="" textlink="Analysis1!$D$3">
      <xdr:nvSpPr>
        <xdr:cNvPr id="66" name="TextBox 65">
          <a:extLst>
            <a:ext uri="{FF2B5EF4-FFF2-40B4-BE49-F238E27FC236}">
              <a16:creationId xmlns:a16="http://schemas.microsoft.com/office/drawing/2014/main" id="{74DD3698-7085-4569-B143-191691CA514E}"/>
            </a:ext>
          </a:extLst>
        </xdr:cNvPr>
        <xdr:cNvSpPr txBox="1"/>
      </xdr:nvSpPr>
      <xdr:spPr>
        <a:xfrm>
          <a:off x="2741679" y="1405661"/>
          <a:ext cx="1225434" cy="196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D58078-D9BD-41E5-8338-E70B881CC749}" type="TxLink">
            <a:rPr lang="en-US" sz="1100" b="1" i="0" u="none" strike="noStrike" baseline="0">
              <a:solidFill>
                <a:srgbClr val="000000"/>
              </a:solidFill>
              <a:latin typeface="Arial" panose="020B0604020202020204" pitchFamily="34" charset="0"/>
              <a:cs typeface="Arial" panose="020B0604020202020204" pitchFamily="34" charset="0"/>
            </a:rPr>
            <a:pPr algn="ctr"/>
            <a:t> $10,18,58,617 </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264112</xdr:colOff>
      <xdr:row>7</xdr:row>
      <xdr:rowOff>162033</xdr:rowOff>
    </xdr:from>
    <xdr:to>
      <xdr:col>10</xdr:col>
      <xdr:colOff>119333</xdr:colOff>
      <xdr:row>9</xdr:row>
      <xdr:rowOff>28036</xdr:rowOff>
    </xdr:to>
    <xdr:sp macro="" textlink="Analysis1!$C$3">
      <xdr:nvSpPr>
        <xdr:cNvPr id="67" name="TextBox 66">
          <a:extLst>
            <a:ext uri="{FF2B5EF4-FFF2-40B4-BE49-F238E27FC236}">
              <a16:creationId xmlns:a16="http://schemas.microsoft.com/office/drawing/2014/main" id="{29B81663-058A-4FE2-A970-71E6ABE8E658}"/>
            </a:ext>
          </a:extLst>
        </xdr:cNvPr>
        <xdr:cNvSpPr txBox="1"/>
      </xdr:nvSpPr>
      <xdr:spPr>
        <a:xfrm>
          <a:off x="5152414" y="1420052"/>
          <a:ext cx="1077296" cy="2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B97C0D-B6B9-4CD3-9645-8824DFA0C2AC}" type="TxLink">
            <a:rPr lang="en-US" sz="1100" b="1" i="0" u="none" strike="noStrike" baseline="0">
              <a:solidFill>
                <a:srgbClr val="000000"/>
              </a:solidFill>
              <a:latin typeface="Arial" panose="020B0604020202020204" pitchFamily="34" charset="0"/>
              <a:cs typeface="Arial" panose="020B0604020202020204" pitchFamily="34" charset="0"/>
            </a:rPr>
            <a:pPr algn="ctr"/>
            <a:t>41.39%</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240390</xdr:colOff>
      <xdr:row>7</xdr:row>
      <xdr:rowOff>154844</xdr:rowOff>
    </xdr:from>
    <xdr:to>
      <xdr:col>8</xdr:col>
      <xdr:colOff>171809</xdr:colOff>
      <xdr:row>9</xdr:row>
      <xdr:rowOff>5607</xdr:rowOff>
    </xdr:to>
    <xdr:sp macro="" textlink="Analysis1!$E$3">
      <xdr:nvSpPr>
        <xdr:cNvPr id="68" name="TextBox 67">
          <a:extLst>
            <a:ext uri="{FF2B5EF4-FFF2-40B4-BE49-F238E27FC236}">
              <a16:creationId xmlns:a16="http://schemas.microsoft.com/office/drawing/2014/main" id="{48BEAA1D-B272-4086-9505-B698E7E07951}"/>
            </a:ext>
          </a:extLst>
        </xdr:cNvPr>
        <xdr:cNvSpPr txBox="1"/>
      </xdr:nvSpPr>
      <xdr:spPr>
        <a:xfrm>
          <a:off x="3906616" y="1412863"/>
          <a:ext cx="1153495" cy="210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252F34-1943-4E66-A19A-A1B4802FC17F}" type="TxLink">
            <a:rPr lang="en-US" sz="1100" b="1" i="0" u="none" strike="noStrike" baseline="0">
              <a:solidFill>
                <a:srgbClr val="000000"/>
              </a:solidFill>
              <a:latin typeface="Arial" panose="020B0604020202020204" pitchFamily="34" charset="0"/>
              <a:cs typeface="Arial" panose="020B0604020202020204" pitchFamily="34" charset="0"/>
            </a:rPr>
            <a:pPr algn="ctr"/>
            <a:t> $4,21,62,064 </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473587</xdr:colOff>
      <xdr:row>6</xdr:row>
      <xdr:rowOff>176688</xdr:rowOff>
    </xdr:from>
    <xdr:to>
      <xdr:col>2</xdr:col>
      <xdr:colOff>197830</xdr:colOff>
      <xdr:row>8</xdr:row>
      <xdr:rowOff>49770</xdr:rowOff>
    </xdr:to>
    <xdr:sp macro="" textlink="Analysis1!$H$3">
      <xdr:nvSpPr>
        <xdr:cNvPr id="69" name="TextBox 68">
          <a:extLst>
            <a:ext uri="{FF2B5EF4-FFF2-40B4-BE49-F238E27FC236}">
              <a16:creationId xmlns:a16="http://schemas.microsoft.com/office/drawing/2014/main" id="{CAC79EC7-1218-40F9-83E3-70D4CEB64960}"/>
            </a:ext>
          </a:extLst>
        </xdr:cNvPr>
        <xdr:cNvSpPr txBox="1"/>
      </xdr:nvSpPr>
      <xdr:spPr>
        <a:xfrm>
          <a:off x="473587" y="1254990"/>
          <a:ext cx="946318" cy="232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DB9D28-54F6-40B8-B7F6-8C0B28DEC01D}" type="TxLink">
            <a:rPr lang="en-US" sz="1100" b="0" i="0" u="none" strike="noStrike" baseline="0">
              <a:solidFill>
                <a:schemeClr val="bg1"/>
              </a:solidFill>
              <a:latin typeface="Aptos Narrow"/>
              <a:cs typeface="Arial" panose="020B0604020202020204" pitchFamily="34" charset="0"/>
            </a:rPr>
            <a:pPr algn="ctr"/>
            <a:t>102</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209048</xdr:colOff>
      <xdr:row>6</xdr:row>
      <xdr:rowOff>134932</xdr:rowOff>
    </xdr:from>
    <xdr:to>
      <xdr:col>12</xdr:col>
      <xdr:colOff>140467</xdr:colOff>
      <xdr:row>7</xdr:row>
      <xdr:rowOff>165412</xdr:rowOff>
    </xdr:to>
    <xdr:sp macro="" textlink="Analysis1!$A$3">
      <xdr:nvSpPr>
        <xdr:cNvPr id="70" name="TextBox 69">
          <a:extLst>
            <a:ext uri="{FF2B5EF4-FFF2-40B4-BE49-F238E27FC236}">
              <a16:creationId xmlns:a16="http://schemas.microsoft.com/office/drawing/2014/main" id="{E48768EB-380F-48BC-88FB-84AA87BA7899}"/>
            </a:ext>
          </a:extLst>
        </xdr:cNvPr>
        <xdr:cNvSpPr txBox="1"/>
      </xdr:nvSpPr>
      <xdr:spPr>
        <a:xfrm>
          <a:off x="6319425" y="1213234"/>
          <a:ext cx="1153495" cy="210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E9B0A0C-F728-48BA-87E1-ED1B0F93B6AA}" type="TxLink">
            <a:rPr lang="en-US" sz="1100" b="1" i="0" u="none" strike="noStrike" baseline="0">
              <a:solidFill>
                <a:schemeClr val="bg1"/>
              </a:solidFill>
              <a:latin typeface="Arial" panose="020B0604020202020204" pitchFamily="34" charset="0"/>
              <a:cs typeface="Arial" panose="020B0604020202020204" pitchFamily="34" charset="0"/>
            </a:rPr>
            <a:pPr algn="ctr"/>
            <a:t> 32,265 </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118486</xdr:colOff>
      <xdr:row>2</xdr:row>
      <xdr:rowOff>159272</xdr:rowOff>
    </xdr:from>
    <xdr:to>
      <xdr:col>22</xdr:col>
      <xdr:colOff>42435</xdr:colOff>
      <xdr:row>15</xdr:row>
      <xdr:rowOff>12110</xdr:rowOff>
    </xdr:to>
    <xdr:sp macro="" textlink="">
      <xdr:nvSpPr>
        <xdr:cNvPr id="73" name="Rectangle: Rounded Corners 72">
          <a:extLst>
            <a:ext uri="{FF2B5EF4-FFF2-40B4-BE49-F238E27FC236}">
              <a16:creationId xmlns:a16="http://schemas.microsoft.com/office/drawing/2014/main" id="{4A15DFED-9781-4E27-A55B-2E5DA1F24C6B}"/>
            </a:ext>
          </a:extLst>
        </xdr:cNvPr>
        <xdr:cNvSpPr/>
      </xdr:nvSpPr>
      <xdr:spPr>
        <a:xfrm>
          <a:off x="8062902" y="521411"/>
          <a:ext cx="5423929" cy="220673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14</xdr:col>
          <xdr:colOff>7620</xdr:colOff>
          <xdr:row>2</xdr:row>
          <xdr:rowOff>144780</xdr:rowOff>
        </xdr:from>
        <xdr:to>
          <xdr:col>15</xdr:col>
          <xdr:colOff>144780</xdr:colOff>
          <xdr:row>4</xdr:row>
          <xdr:rowOff>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129540</xdr:colOff>
          <xdr:row>2</xdr:row>
          <xdr:rowOff>144780</xdr:rowOff>
        </xdr:from>
        <xdr:to>
          <xdr:col>16</xdr:col>
          <xdr:colOff>266700</xdr:colOff>
          <xdr:row>4</xdr:row>
          <xdr:rowOff>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121920</xdr:colOff>
          <xdr:row>2</xdr:row>
          <xdr:rowOff>144780</xdr:rowOff>
        </xdr:from>
        <xdr:to>
          <xdr:col>17</xdr:col>
          <xdr:colOff>259080</xdr:colOff>
          <xdr:row>4</xdr:row>
          <xdr:rowOff>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13</xdr:col>
      <xdr:colOff>207973</xdr:colOff>
      <xdr:row>6</xdr:row>
      <xdr:rowOff>150294</xdr:rowOff>
    </xdr:from>
    <xdr:to>
      <xdr:col>21</xdr:col>
      <xdr:colOff>179361</xdr:colOff>
      <xdr:row>14</xdr:row>
      <xdr:rowOff>80858</xdr:rowOff>
    </xdr:to>
    <xdr:graphicFrame macro="">
      <xdr:nvGraphicFramePr>
        <xdr:cNvPr id="74" name="Chart 73">
          <a:extLst>
            <a:ext uri="{FF2B5EF4-FFF2-40B4-BE49-F238E27FC236}">
              <a16:creationId xmlns:a16="http://schemas.microsoft.com/office/drawing/2014/main" id="{9FD71A3C-1714-4AB5-A6F8-EE26C03C5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418235</xdr:colOff>
      <xdr:row>12</xdr:row>
      <xdr:rowOff>111593</xdr:rowOff>
    </xdr:from>
    <xdr:to>
      <xdr:col>20</xdr:col>
      <xdr:colOff>594762</xdr:colOff>
      <xdr:row>14</xdr:row>
      <xdr:rowOff>151545</xdr:rowOff>
    </xdr:to>
    <mc:AlternateContent xmlns:mc="http://schemas.openxmlformats.org/markup-compatibility/2006" xmlns:a14="http://schemas.microsoft.com/office/drawing/2010/main">
      <mc:Choice Requires="a14">
        <xdr:graphicFrame macro="">
          <xdr:nvGraphicFramePr>
            <xdr:cNvPr id="75" name="Year">
              <a:extLst>
                <a:ext uri="{FF2B5EF4-FFF2-40B4-BE49-F238E27FC236}">
                  <a16:creationId xmlns:a16="http://schemas.microsoft.com/office/drawing/2014/main" id="{596BE22A-AD28-48A4-B13A-B1D78AF1C5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62651" y="2284425"/>
              <a:ext cx="4454289" cy="402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24281</xdr:colOff>
      <xdr:row>3</xdr:row>
      <xdr:rowOff>75752</xdr:rowOff>
    </xdr:from>
    <xdr:to>
      <xdr:col>14</xdr:col>
      <xdr:colOff>536259</xdr:colOff>
      <xdr:row>6</xdr:row>
      <xdr:rowOff>18398</xdr:rowOff>
    </xdr:to>
    <xdr:sp macro="" textlink="Analysis1!B24">
      <xdr:nvSpPr>
        <xdr:cNvPr id="76" name="TextBox 75">
          <a:extLst>
            <a:ext uri="{FF2B5EF4-FFF2-40B4-BE49-F238E27FC236}">
              <a16:creationId xmlns:a16="http://schemas.microsoft.com/office/drawing/2014/main" id="{4E3E56AA-8C18-4BE7-828B-218CC5A983C5}"/>
            </a:ext>
          </a:extLst>
        </xdr:cNvPr>
        <xdr:cNvSpPr txBox="1"/>
      </xdr:nvSpPr>
      <xdr:spPr>
        <a:xfrm>
          <a:off x="7967772" y="614903"/>
          <a:ext cx="1123015" cy="481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8F6312-4E4F-4E56-8D51-106A0443C6B5}" type="TxLink">
            <a:rPr lang="en-US" sz="1800" b="1" i="0" u="none" strike="noStrike" baseline="0">
              <a:solidFill>
                <a:srgbClr val="4DC1F5"/>
              </a:solidFill>
              <a:latin typeface="Aptos Narrow"/>
              <a:cs typeface="Arial" panose="020B0604020202020204" pitchFamily="34" charset="0"/>
            </a:rPr>
            <a:pPr algn="ctr"/>
            <a:t>66.5%</a:t>
          </a:fld>
          <a:endParaRPr lang="en-IN" sz="1800" b="1" baseline="0">
            <a:solidFill>
              <a:srgbClr val="4DC1F5"/>
            </a:solidFill>
            <a:latin typeface="Arial" panose="020B0604020202020204" pitchFamily="34" charset="0"/>
            <a:cs typeface="Arial" panose="020B0604020202020204" pitchFamily="34" charset="0"/>
          </a:endParaRPr>
        </a:p>
      </xdr:txBody>
    </xdr:sp>
    <xdr:clientData/>
  </xdr:twoCellAnchor>
  <xdr:twoCellAnchor>
    <xdr:from>
      <xdr:col>13</xdr:col>
      <xdr:colOff>271477</xdr:colOff>
      <xdr:row>5</xdr:row>
      <xdr:rowOff>26465</xdr:rowOff>
    </xdr:from>
    <xdr:to>
      <xdr:col>18</xdr:col>
      <xdr:colOff>348334</xdr:colOff>
      <xdr:row>6</xdr:row>
      <xdr:rowOff>145264</xdr:rowOff>
    </xdr:to>
    <xdr:sp macro="" textlink="Analysis1!D23">
      <xdr:nvSpPr>
        <xdr:cNvPr id="77" name="TextBox 76">
          <a:extLst>
            <a:ext uri="{FF2B5EF4-FFF2-40B4-BE49-F238E27FC236}">
              <a16:creationId xmlns:a16="http://schemas.microsoft.com/office/drawing/2014/main" id="{7F096E30-56A7-4AA2-94B1-D679CFF485ED}"/>
            </a:ext>
          </a:extLst>
        </xdr:cNvPr>
        <xdr:cNvSpPr txBox="1"/>
      </xdr:nvSpPr>
      <xdr:spPr>
        <a:xfrm>
          <a:off x="8215893" y="931812"/>
          <a:ext cx="3132401" cy="299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BB85DA-EE82-487C-8A08-D3BE07106B8A}" type="TxLink">
            <a:rPr lang="en-US" sz="1100" b="0" i="0" u="none" strike="noStrike" baseline="0">
              <a:solidFill>
                <a:schemeClr val="tx1">
                  <a:lumMod val="65000"/>
                  <a:lumOff val="35000"/>
                </a:schemeClr>
              </a:solidFill>
              <a:latin typeface="Aptos Narrow"/>
              <a:cs typeface="Arial" panose="020B0604020202020204" pitchFamily="34" charset="0"/>
            </a:rPr>
            <a:pPr algn="ctr"/>
            <a:t>of  Revenue came from the highlighted years</a:t>
          </a:fld>
          <a:endParaRPr lang="en-IN" sz="1800" b="1" baseline="0">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4</xdr:col>
      <xdr:colOff>524646</xdr:colOff>
      <xdr:row>9</xdr:row>
      <xdr:rowOff>99356</xdr:rowOff>
    </xdr:from>
    <xdr:to>
      <xdr:col>5</xdr:col>
      <xdr:colOff>530323</xdr:colOff>
      <xdr:row>10</xdr:row>
      <xdr:rowOff>118773</xdr:rowOff>
    </xdr:to>
    <xdr:sp macro="" textlink="">
      <xdr:nvSpPr>
        <xdr:cNvPr id="78" name="Rectangle: Rounded Corners 77">
          <a:extLst>
            <a:ext uri="{FF2B5EF4-FFF2-40B4-BE49-F238E27FC236}">
              <a16:creationId xmlns:a16="http://schemas.microsoft.com/office/drawing/2014/main" id="{D3A37C1A-B08B-4CC9-8DD9-391C6D573444}"/>
            </a:ext>
          </a:extLst>
        </xdr:cNvPr>
        <xdr:cNvSpPr/>
      </xdr:nvSpPr>
      <xdr:spPr>
        <a:xfrm>
          <a:off x="2968797" y="1716809"/>
          <a:ext cx="616715" cy="199134"/>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591245</xdr:colOff>
      <xdr:row>9</xdr:row>
      <xdr:rowOff>93173</xdr:rowOff>
    </xdr:from>
    <xdr:to>
      <xdr:col>3</xdr:col>
      <xdr:colOff>596922</xdr:colOff>
      <xdr:row>10</xdr:row>
      <xdr:rowOff>112590</xdr:rowOff>
    </xdr:to>
    <xdr:sp macro="" textlink="">
      <xdr:nvSpPr>
        <xdr:cNvPr id="79" name="Rectangle: Rounded Corners 78">
          <a:extLst>
            <a:ext uri="{FF2B5EF4-FFF2-40B4-BE49-F238E27FC236}">
              <a16:creationId xmlns:a16="http://schemas.microsoft.com/office/drawing/2014/main" id="{64F20CAA-F48D-45EB-B641-0763FCCEE66D}"/>
            </a:ext>
          </a:extLst>
        </xdr:cNvPr>
        <xdr:cNvSpPr/>
      </xdr:nvSpPr>
      <xdr:spPr>
        <a:xfrm>
          <a:off x="1813320" y="1710626"/>
          <a:ext cx="616715" cy="199134"/>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526284</xdr:colOff>
      <xdr:row>9</xdr:row>
      <xdr:rowOff>130121</xdr:rowOff>
    </xdr:from>
    <xdr:to>
      <xdr:col>9</xdr:col>
      <xdr:colOff>531962</xdr:colOff>
      <xdr:row>10</xdr:row>
      <xdr:rowOff>149538</xdr:rowOff>
    </xdr:to>
    <xdr:sp macro="" textlink="">
      <xdr:nvSpPr>
        <xdr:cNvPr id="80" name="Rectangle: Rounded Corners 79">
          <a:extLst>
            <a:ext uri="{FF2B5EF4-FFF2-40B4-BE49-F238E27FC236}">
              <a16:creationId xmlns:a16="http://schemas.microsoft.com/office/drawing/2014/main" id="{61AD5D2D-DEDC-4EB5-ACE2-55F7FA158F1F}"/>
            </a:ext>
          </a:extLst>
        </xdr:cNvPr>
        <xdr:cNvSpPr/>
      </xdr:nvSpPr>
      <xdr:spPr>
        <a:xfrm>
          <a:off x="5414586" y="1747574"/>
          <a:ext cx="616716" cy="199134"/>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507627</xdr:colOff>
      <xdr:row>9</xdr:row>
      <xdr:rowOff>116426</xdr:rowOff>
    </xdr:from>
    <xdr:to>
      <xdr:col>7</xdr:col>
      <xdr:colOff>513304</xdr:colOff>
      <xdr:row>10</xdr:row>
      <xdr:rowOff>135843</xdr:rowOff>
    </xdr:to>
    <xdr:sp macro="" textlink="">
      <xdr:nvSpPr>
        <xdr:cNvPr id="81" name="Rectangle: Rounded Corners 80">
          <a:extLst>
            <a:ext uri="{FF2B5EF4-FFF2-40B4-BE49-F238E27FC236}">
              <a16:creationId xmlns:a16="http://schemas.microsoft.com/office/drawing/2014/main" id="{0AF3C30B-832F-43D7-AEF5-FF3CFFBA1236}"/>
            </a:ext>
          </a:extLst>
        </xdr:cNvPr>
        <xdr:cNvSpPr/>
      </xdr:nvSpPr>
      <xdr:spPr>
        <a:xfrm>
          <a:off x="4176516" y="1725093"/>
          <a:ext cx="617158" cy="198157"/>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405387</xdr:colOff>
      <xdr:row>9</xdr:row>
      <xdr:rowOff>78697</xdr:rowOff>
    </xdr:from>
    <xdr:to>
      <xdr:col>7</xdr:col>
      <xdr:colOff>607044</xdr:colOff>
      <xdr:row>11</xdr:row>
      <xdr:rowOff>12292</xdr:rowOff>
    </xdr:to>
    <xdr:sp macro="" textlink="Analysis1!AA14">
      <xdr:nvSpPr>
        <xdr:cNvPr id="82" name="TextBox 81">
          <a:extLst>
            <a:ext uri="{FF2B5EF4-FFF2-40B4-BE49-F238E27FC236}">
              <a16:creationId xmlns:a16="http://schemas.microsoft.com/office/drawing/2014/main" id="{765FE70C-770D-4287-B0D4-AA4E2385E5AC}"/>
            </a:ext>
          </a:extLst>
        </xdr:cNvPr>
        <xdr:cNvSpPr txBox="1"/>
      </xdr:nvSpPr>
      <xdr:spPr>
        <a:xfrm>
          <a:off x="4074276" y="1687364"/>
          <a:ext cx="813138" cy="291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EEB0F4-4726-4C69-82D3-C3D8909D28EB}" type="TxLink">
            <a:rPr lang="en-US" sz="1100" b="0" i="0" u="none" strike="noStrike" baseline="0">
              <a:solidFill>
                <a:srgbClr val="000000"/>
              </a:solidFill>
              <a:latin typeface="Aptos Narrow"/>
              <a:cs typeface="Arial" panose="020B0604020202020204" pitchFamily="34" charset="0"/>
            </a:rPr>
            <a:pPr algn="ctr"/>
            <a:t>-0.45%</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503015</xdr:colOff>
      <xdr:row>9</xdr:row>
      <xdr:rowOff>64800</xdr:rowOff>
    </xdr:from>
    <xdr:to>
      <xdr:col>6</xdr:col>
      <xdr:colOff>28755</xdr:colOff>
      <xdr:row>10</xdr:row>
      <xdr:rowOff>177136</xdr:rowOff>
    </xdr:to>
    <xdr:sp macro="" textlink="Analysis1!AA22">
      <xdr:nvSpPr>
        <xdr:cNvPr id="83" name="TextBox 82">
          <a:extLst>
            <a:ext uri="{FF2B5EF4-FFF2-40B4-BE49-F238E27FC236}">
              <a16:creationId xmlns:a16="http://schemas.microsoft.com/office/drawing/2014/main" id="{E3E56102-48F0-406F-B732-955243FBF8BC}"/>
            </a:ext>
          </a:extLst>
        </xdr:cNvPr>
        <xdr:cNvSpPr txBox="1"/>
      </xdr:nvSpPr>
      <xdr:spPr>
        <a:xfrm>
          <a:off x="2947166" y="1682253"/>
          <a:ext cx="747815" cy="292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FF334B-9EE3-4FC8-B252-83188302BF92}" type="TxLink">
            <a:rPr lang="en-US" sz="1100" b="0" i="0" u="none" strike="noStrike" baseline="0">
              <a:solidFill>
                <a:srgbClr val="000000"/>
              </a:solidFill>
              <a:latin typeface="Aptos Narrow"/>
              <a:cs typeface="Arial" panose="020B0604020202020204" pitchFamily="34" charset="0"/>
            </a:rPr>
            <a:pPr algn="ctr"/>
            <a:t>-0.26%</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550059</xdr:colOff>
      <xdr:row>9</xdr:row>
      <xdr:rowOff>61524</xdr:rowOff>
    </xdr:from>
    <xdr:to>
      <xdr:col>4</xdr:col>
      <xdr:colOff>71886</xdr:colOff>
      <xdr:row>10</xdr:row>
      <xdr:rowOff>173860</xdr:rowOff>
    </xdr:to>
    <xdr:sp macro="" textlink="Analysis1!AA28">
      <xdr:nvSpPr>
        <xdr:cNvPr id="84" name="TextBox 83">
          <a:extLst>
            <a:ext uri="{FF2B5EF4-FFF2-40B4-BE49-F238E27FC236}">
              <a16:creationId xmlns:a16="http://schemas.microsoft.com/office/drawing/2014/main" id="{8731275C-EC33-4BEE-A80D-35936DF22F83}"/>
            </a:ext>
          </a:extLst>
        </xdr:cNvPr>
        <xdr:cNvSpPr txBox="1"/>
      </xdr:nvSpPr>
      <xdr:spPr>
        <a:xfrm>
          <a:off x="1772134" y="1678977"/>
          <a:ext cx="743903" cy="292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930379-1A04-4A2B-BF0F-EAAC1390E032}" type="TxLink">
            <a:rPr lang="en-US" sz="1100" b="0" i="0" u="none" strike="noStrike" baseline="0">
              <a:solidFill>
                <a:srgbClr val="000000"/>
              </a:solidFill>
              <a:latin typeface="Aptos Narrow"/>
              <a:cs typeface="Arial" panose="020B0604020202020204" pitchFamily="34" charset="0"/>
            </a:rPr>
            <a:pPr algn="ctr"/>
            <a:t>-0.11%</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487632</xdr:colOff>
      <xdr:row>9</xdr:row>
      <xdr:rowOff>105768</xdr:rowOff>
    </xdr:from>
    <xdr:to>
      <xdr:col>9</xdr:col>
      <xdr:colOff>571044</xdr:colOff>
      <xdr:row>11</xdr:row>
      <xdr:rowOff>38387</xdr:rowOff>
    </xdr:to>
    <xdr:sp macro="" textlink="Analysis1!AA34">
      <xdr:nvSpPr>
        <xdr:cNvPr id="85" name="TextBox 84">
          <a:extLst>
            <a:ext uri="{FF2B5EF4-FFF2-40B4-BE49-F238E27FC236}">
              <a16:creationId xmlns:a16="http://schemas.microsoft.com/office/drawing/2014/main" id="{E15C195D-6EBC-41AC-A74B-4B9BB81333FB}"/>
            </a:ext>
          </a:extLst>
        </xdr:cNvPr>
        <xdr:cNvSpPr txBox="1"/>
      </xdr:nvSpPr>
      <xdr:spPr>
        <a:xfrm>
          <a:off x="5375934" y="1723221"/>
          <a:ext cx="694450" cy="292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80C2C2-DE14-4AA8-A1FD-577BA42B8D7C}" type="TxLink">
            <a:rPr lang="en-US" sz="1100" b="0" i="0" u="none" strike="noStrike" baseline="0">
              <a:solidFill>
                <a:srgbClr val="000000"/>
              </a:solidFill>
              <a:latin typeface="Aptos Narrow"/>
              <a:cs typeface="Arial" panose="020B0604020202020204" pitchFamily="34" charset="0"/>
            </a:rPr>
            <a:pPr algn="ctr"/>
            <a:t>-0.17%</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596270</xdr:colOff>
      <xdr:row>8</xdr:row>
      <xdr:rowOff>68331</xdr:rowOff>
    </xdr:from>
    <xdr:to>
      <xdr:col>1</xdr:col>
      <xdr:colOff>601947</xdr:colOff>
      <xdr:row>9</xdr:row>
      <xdr:rowOff>87747</xdr:rowOff>
    </xdr:to>
    <xdr:sp macro="" textlink="">
      <xdr:nvSpPr>
        <xdr:cNvPr id="11" name="Rectangle: Rounded Corners 10">
          <a:extLst>
            <a:ext uri="{FF2B5EF4-FFF2-40B4-BE49-F238E27FC236}">
              <a16:creationId xmlns:a16="http://schemas.microsoft.com/office/drawing/2014/main" id="{5551B512-0122-490B-8E87-ECA39F1AE34E}"/>
            </a:ext>
          </a:extLst>
        </xdr:cNvPr>
        <xdr:cNvSpPr/>
      </xdr:nvSpPr>
      <xdr:spPr>
        <a:xfrm>
          <a:off x="596270" y="1506067"/>
          <a:ext cx="616715" cy="199133"/>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583729</xdr:colOff>
      <xdr:row>8</xdr:row>
      <xdr:rowOff>16119</xdr:rowOff>
    </xdr:from>
    <xdr:to>
      <xdr:col>2</xdr:col>
      <xdr:colOff>56103</xdr:colOff>
      <xdr:row>9</xdr:row>
      <xdr:rowOff>128454</xdr:rowOff>
    </xdr:to>
    <xdr:sp macro="" textlink="Analysis1!AA47">
      <xdr:nvSpPr>
        <xdr:cNvPr id="2" name="TextBox 1">
          <a:extLst>
            <a:ext uri="{FF2B5EF4-FFF2-40B4-BE49-F238E27FC236}">
              <a16:creationId xmlns:a16="http://schemas.microsoft.com/office/drawing/2014/main" id="{2A87507D-68DD-4FF6-96CF-F03FBEC7A2D2}"/>
            </a:ext>
          </a:extLst>
        </xdr:cNvPr>
        <xdr:cNvSpPr txBox="1"/>
      </xdr:nvSpPr>
      <xdr:spPr>
        <a:xfrm>
          <a:off x="583729" y="1453855"/>
          <a:ext cx="694449" cy="29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F1CCE3-56D0-43C8-A20C-ECB06A7AFD2A}" type="TxLink">
            <a:rPr lang="en-US" sz="1100" b="0" i="0" u="none" strike="noStrike" baseline="0">
              <a:solidFill>
                <a:schemeClr val="tx1"/>
              </a:solidFill>
              <a:latin typeface="Aptos Narrow"/>
              <a:cs typeface="Arial" panose="020B0604020202020204" pitchFamily="34" charset="0"/>
            </a:rPr>
            <a:pPr algn="ctr"/>
            <a:t>-13.2%</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523008</xdr:colOff>
      <xdr:row>8</xdr:row>
      <xdr:rowOff>74206</xdr:rowOff>
    </xdr:from>
    <xdr:to>
      <xdr:col>11</xdr:col>
      <xdr:colOff>528686</xdr:colOff>
      <xdr:row>9</xdr:row>
      <xdr:rowOff>93623</xdr:rowOff>
    </xdr:to>
    <xdr:sp macro="" textlink="">
      <xdr:nvSpPr>
        <xdr:cNvPr id="19" name="Rectangle: Rounded Corners 18">
          <a:extLst>
            <a:ext uri="{FF2B5EF4-FFF2-40B4-BE49-F238E27FC236}">
              <a16:creationId xmlns:a16="http://schemas.microsoft.com/office/drawing/2014/main" id="{BD810A4E-E439-4F03-96D2-0CCACD78A13E}"/>
            </a:ext>
          </a:extLst>
        </xdr:cNvPr>
        <xdr:cNvSpPr/>
      </xdr:nvSpPr>
      <xdr:spPr>
        <a:xfrm>
          <a:off x="6633385" y="1511942"/>
          <a:ext cx="616716" cy="199134"/>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500372</xdr:colOff>
      <xdr:row>8</xdr:row>
      <xdr:rowOff>33093</xdr:rowOff>
    </xdr:from>
    <xdr:to>
      <xdr:col>11</xdr:col>
      <xdr:colOff>583784</xdr:colOff>
      <xdr:row>9</xdr:row>
      <xdr:rowOff>144887</xdr:rowOff>
    </xdr:to>
    <xdr:sp macro="" textlink="Analysis1!AA53">
      <xdr:nvSpPr>
        <xdr:cNvPr id="12" name="TextBox 11">
          <a:extLst>
            <a:ext uri="{FF2B5EF4-FFF2-40B4-BE49-F238E27FC236}">
              <a16:creationId xmlns:a16="http://schemas.microsoft.com/office/drawing/2014/main" id="{792CB64C-13FD-4ADE-8E2E-4AAECEABC77D}"/>
            </a:ext>
          </a:extLst>
        </xdr:cNvPr>
        <xdr:cNvSpPr txBox="1"/>
      </xdr:nvSpPr>
      <xdr:spPr>
        <a:xfrm>
          <a:off x="6610749" y="1470829"/>
          <a:ext cx="694450" cy="291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E95F7C-159D-4B91-B3EE-04361759B6E5}" type="TxLink">
            <a:rPr lang="en-US" sz="1100" b="0" i="0" u="none" strike="noStrike" baseline="0">
              <a:solidFill>
                <a:srgbClr val="000000"/>
              </a:solidFill>
              <a:latin typeface="Aptos Narrow"/>
              <a:cs typeface="Arial" panose="020B0604020202020204" pitchFamily="34" charset="0"/>
            </a:rPr>
            <a:pPr algn="ctr"/>
            <a:t>+13.8%</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xdr:col>
      <xdr:colOff>287547</xdr:colOff>
      <xdr:row>3</xdr:row>
      <xdr:rowOff>43132</xdr:rowOff>
    </xdr:from>
    <xdr:to>
      <xdr:col>8</xdr:col>
      <xdr:colOff>539151</xdr:colOff>
      <xdr:row>4</xdr:row>
      <xdr:rowOff>107830</xdr:rowOff>
    </xdr:to>
    <xdr:sp macro="" textlink="Analysis1!D26">
      <xdr:nvSpPr>
        <xdr:cNvPr id="42" name="TextBox 41">
          <a:extLst>
            <a:ext uri="{FF2B5EF4-FFF2-40B4-BE49-F238E27FC236}">
              <a16:creationId xmlns:a16="http://schemas.microsoft.com/office/drawing/2014/main" id="{15EB407F-B3E0-F99A-5392-BEA3EC3EE756}"/>
            </a:ext>
          </a:extLst>
        </xdr:cNvPr>
        <xdr:cNvSpPr txBox="1"/>
      </xdr:nvSpPr>
      <xdr:spPr>
        <a:xfrm>
          <a:off x="898585" y="582283"/>
          <a:ext cx="4528868" cy="244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D4052C-CDBE-492E-B334-6EE3B174BFB4}" type="TxLink">
            <a:rPr lang="en-US" sz="1100" b="0" i="0" u="none" strike="noStrike">
              <a:solidFill>
                <a:schemeClr val="tx1">
                  <a:lumMod val="65000"/>
                  <a:lumOff val="35000"/>
                </a:schemeClr>
              </a:solidFill>
              <a:latin typeface="Aptos Narrow"/>
            </a:rPr>
            <a:pPr/>
            <a:t>The Percentages Are Showing Changes Between 2008 and 2007</a:t>
          </a:fld>
          <a:endParaRPr lang="en-IN" sz="1100">
            <a:solidFill>
              <a:schemeClr val="tx1">
                <a:lumMod val="65000"/>
                <a:lumOff val="35000"/>
              </a:schemeClr>
            </a:solidFill>
          </a:endParaRPr>
        </a:p>
      </xdr:txBody>
    </xdr:sp>
    <xdr:clientData/>
  </xdr:twoCellAnchor>
  <xdr:twoCellAnchor editAs="oneCell">
    <xdr:from>
      <xdr:col>10</xdr:col>
      <xdr:colOff>531963</xdr:colOff>
      <xdr:row>16</xdr:row>
      <xdr:rowOff>165342</xdr:rowOff>
    </xdr:from>
    <xdr:to>
      <xdr:col>13</xdr:col>
      <xdr:colOff>222849</xdr:colOff>
      <xdr:row>24</xdr:row>
      <xdr:rowOff>150962</xdr:rowOff>
    </xdr:to>
    <mc:AlternateContent xmlns:mc="http://schemas.openxmlformats.org/markup-compatibility/2006" xmlns:a14="http://schemas.microsoft.com/office/drawing/2010/main">
      <mc:Choice Requires="a14">
        <xdr:graphicFrame macro="">
          <xdr:nvGraphicFramePr>
            <xdr:cNvPr id="21" name="Month Name">
              <a:extLst>
                <a:ext uri="{FF2B5EF4-FFF2-40B4-BE49-F238E27FC236}">
                  <a16:creationId xmlns:a16="http://schemas.microsoft.com/office/drawing/2014/main" id="{75F64004-ECB7-4CF0-AFC1-5C142FE87ABC}"/>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643052" y="3062451"/>
              <a:ext cx="1524213" cy="1434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237227</xdr:colOff>
      <xdr:row>17</xdr:row>
      <xdr:rowOff>136585</xdr:rowOff>
    </xdr:from>
    <xdr:to>
      <xdr:col>10</xdr:col>
      <xdr:colOff>265982</xdr:colOff>
      <xdr:row>25</xdr:row>
      <xdr:rowOff>140896</xdr:rowOff>
    </xdr:to>
    <xdr:graphicFrame macro="">
      <xdr:nvGraphicFramePr>
        <xdr:cNvPr id="43" name="Chart 42">
          <a:extLst>
            <a:ext uri="{FF2B5EF4-FFF2-40B4-BE49-F238E27FC236}">
              <a16:creationId xmlns:a16="http://schemas.microsoft.com/office/drawing/2014/main" id="{F9999B58-8FE1-48ED-8E78-7FDF7D742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303235</xdr:colOff>
      <xdr:row>16</xdr:row>
      <xdr:rowOff>79229</xdr:rowOff>
    </xdr:from>
    <xdr:to>
      <xdr:col>1</xdr:col>
      <xdr:colOff>308912</xdr:colOff>
      <xdr:row>17</xdr:row>
      <xdr:rowOff>98646</xdr:rowOff>
    </xdr:to>
    <xdr:sp macro="" textlink="">
      <xdr:nvSpPr>
        <xdr:cNvPr id="45" name="Rectangle: Rounded Corners 44">
          <a:extLst>
            <a:ext uri="{FF2B5EF4-FFF2-40B4-BE49-F238E27FC236}">
              <a16:creationId xmlns:a16="http://schemas.microsoft.com/office/drawing/2014/main" id="{BA3A5E8E-0D5F-4FD2-AEFA-FDB710989958}"/>
            </a:ext>
          </a:extLst>
        </xdr:cNvPr>
        <xdr:cNvSpPr/>
      </xdr:nvSpPr>
      <xdr:spPr>
        <a:xfrm>
          <a:off x="303235" y="2954701"/>
          <a:ext cx="616715" cy="199134"/>
        </a:xfrm>
        <a:prstGeom prst="roundRect">
          <a:avLst/>
        </a:prstGeom>
        <a:solidFill>
          <a:srgbClr val="4DC1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231282</xdr:colOff>
      <xdr:row>16</xdr:row>
      <xdr:rowOff>37483</xdr:rowOff>
    </xdr:from>
    <xdr:to>
      <xdr:col>1</xdr:col>
      <xdr:colOff>368059</xdr:colOff>
      <xdr:row>17</xdr:row>
      <xdr:rowOff>149819</xdr:rowOff>
    </xdr:to>
    <xdr:sp macro="" textlink="'Analysis1 (2)'!G9">
      <xdr:nvSpPr>
        <xdr:cNvPr id="46" name="TextBox 45">
          <a:extLst>
            <a:ext uri="{FF2B5EF4-FFF2-40B4-BE49-F238E27FC236}">
              <a16:creationId xmlns:a16="http://schemas.microsoft.com/office/drawing/2014/main" id="{606B42A8-ABA2-49BE-9B47-7C20FB17677E}"/>
            </a:ext>
          </a:extLst>
        </xdr:cNvPr>
        <xdr:cNvSpPr txBox="1"/>
      </xdr:nvSpPr>
      <xdr:spPr>
        <a:xfrm>
          <a:off x="231282" y="2912955"/>
          <a:ext cx="747815" cy="292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3EBF01-7E9F-454B-A024-CD537F2C7CF8}" type="TxLink">
            <a:rPr lang="en-US" sz="1100" b="1" i="0" u="none" strike="noStrike" baseline="0">
              <a:solidFill>
                <a:srgbClr val="000000"/>
              </a:solidFill>
              <a:latin typeface="Aptos Narrow"/>
              <a:cs typeface="Arial" panose="020B0604020202020204" pitchFamily="34" charset="0"/>
            </a:rPr>
            <a:pPr algn="ctr"/>
            <a:t>In 2008</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xdr:col>
      <xdr:colOff>369835</xdr:colOff>
      <xdr:row>16</xdr:row>
      <xdr:rowOff>73044</xdr:rowOff>
    </xdr:from>
    <xdr:to>
      <xdr:col>2</xdr:col>
      <xdr:colOff>136586</xdr:colOff>
      <xdr:row>17</xdr:row>
      <xdr:rowOff>100640</xdr:rowOff>
    </xdr:to>
    <xdr:sp macro="" textlink="">
      <xdr:nvSpPr>
        <xdr:cNvPr id="49" name="Rectangle: Rounded Corners 48">
          <a:extLst>
            <a:ext uri="{FF2B5EF4-FFF2-40B4-BE49-F238E27FC236}">
              <a16:creationId xmlns:a16="http://schemas.microsoft.com/office/drawing/2014/main" id="{9974392E-4723-4324-9246-0ADB24A192A0}"/>
            </a:ext>
          </a:extLst>
        </xdr:cNvPr>
        <xdr:cNvSpPr/>
      </xdr:nvSpPr>
      <xdr:spPr>
        <a:xfrm>
          <a:off x="980873" y="2948516"/>
          <a:ext cx="377788" cy="207313"/>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271138</xdr:colOff>
      <xdr:row>16</xdr:row>
      <xdr:rowOff>48585</xdr:rowOff>
    </xdr:from>
    <xdr:to>
      <xdr:col>2</xdr:col>
      <xdr:colOff>179719</xdr:colOff>
      <xdr:row>17</xdr:row>
      <xdr:rowOff>158152</xdr:rowOff>
    </xdr:to>
    <xdr:sp macro="" textlink="'Analysis1 (2)'!J3">
      <xdr:nvSpPr>
        <xdr:cNvPr id="50" name="TextBox 49">
          <a:extLst>
            <a:ext uri="{FF2B5EF4-FFF2-40B4-BE49-F238E27FC236}">
              <a16:creationId xmlns:a16="http://schemas.microsoft.com/office/drawing/2014/main" id="{614DBCA2-74DF-4D02-BB8C-47B658CFD057}"/>
            </a:ext>
          </a:extLst>
        </xdr:cNvPr>
        <xdr:cNvSpPr txBox="1"/>
      </xdr:nvSpPr>
      <xdr:spPr>
        <a:xfrm>
          <a:off x="882176" y="2924057"/>
          <a:ext cx="519618" cy="28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E0DB2D-B172-417C-82C6-637E77164CDA}" type="TxLink">
            <a:rPr lang="en-US" sz="1100" b="0" i="0" u="none" strike="noStrike" baseline="0">
              <a:solidFill>
                <a:srgbClr val="000000"/>
              </a:solidFill>
              <a:latin typeface="Aptos Narrow"/>
              <a:cs typeface="Arial" panose="020B0604020202020204" pitchFamily="34" charset="0"/>
            </a:rPr>
            <a:pPr algn="ctr"/>
            <a:t>Jun</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205934</xdr:colOff>
      <xdr:row>16</xdr:row>
      <xdr:rowOff>67293</xdr:rowOff>
    </xdr:from>
    <xdr:to>
      <xdr:col>2</xdr:col>
      <xdr:colOff>583722</xdr:colOff>
      <xdr:row>17</xdr:row>
      <xdr:rowOff>94889</xdr:rowOff>
    </xdr:to>
    <xdr:sp macro="" textlink="">
      <xdr:nvSpPr>
        <xdr:cNvPr id="51" name="Rectangle: Rounded Corners 50">
          <a:extLst>
            <a:ext uri="{FF2B5EF4-FFF2-40B4-BE49-F238E27FC236}">
              <a16:creationId xmlns:a16="http://schemas.microsoft.com/office/drawing/2014/main" id="{E5E37E47-956B-4069-818B-DEC1E575FC38}"/>
            </a:ext>
          </a:extLst>
        </xdr:cNvPr>
        <xdr:cNvSpPr/>
      </xdr:nvSpPr>
      <xdr:spPr>
        <a:xfrm>
          <a:off x="1428009" y="2942765"/>
          <a:ext cx="377788" cy="207313"/>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502107</xdr:colOff>
      <xdr:row>16</xdr:row>
      <xdr:rowOff>68730</xdr:rowOff>
    </xdr:from>
    <xdr:to>
      <xdr:col>4</xdr:col>
      <xdr:colOff>268857</xdr:colOff>
      <xdr:row>17</xdr:row>
      <xdr:rowOff>96326</xdr:rowOff>
    </xdr:to>
    <xdr:sp macro="" textlink="">
      <xdr:nvSpPr>
        <xdr:cNvPr id="52" name="Rectangle: Rounded Corners 51">
          <a:extLst>
            <a:ext uri="{FF2B5EF4-FFF2-40B4-BE49-F238E27FC236}">
              <a16:creationId xmlns:a16="http://schemas.microsoft.com/office/drawing/2014/main" id="{2C7C26BD-0948-4A8C-B754-0C1ABC716846}"/>
            </a:ext>
          </a:extLst>
        </xdr:cNvPr>
        <xdr:cNvSpPr/>
      </xdr:nvSpPr>
      <xdr:spPr>
        <a:xfrm>
          <a:off x="2335220" y="2944202"/>
          <a:ext cx="377788" cy="207313"/>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100048</xdr:colOff>
      <xdr:row>16</xdr:row>
      <xdr:rowOff>42834</xdr:rowOff>
    </xdr:from>
    <xdr:to>
      <xdr:col>3</xdr:col>
      <xdr:colOff>8628</xdr:colOff>
      <xdr:row>17</xdr:row>
      <xdr:rowOff>152401</xdr:rowOff>
    </xdr:to>
    <xdr:sp macro="" textlink="'Analysis1 (2)'!J4">
      <xdr:nvSpPr>
        <xdr:cNvPr id="53" name="TextBox 52">
          <a:extLst>
            <a:ext uri="{FF2B5EF4-FFF2-40B4-BE49-F238E27FC236}">
              <a16:creationId xmlns:a16="http://schemas.microsoft.com/office/drawing/2014/main" id="{ABC9F64F-D925-48BD-8FF2-B08344C8598A}"/>
            </a:ext>
          </a:extLst>
        </xdr:cNvPr>
        <xdr:cNvSpPr txBox="1"/>
      </xdr:nvSpPr>
      <xdr:spPr>
        <a:xfrm>
          <a:off x="1322123" y="2918306"/>
          <a:ext cx="519618" cy="28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B18769-517A-4C0D-A56F-39B447440055}" type="TxLink">
            <a:rPr lang="en-US" sz="1100" b="0" i="0" u="none" strike="noStrike" baseline="0">
              <a:solidFill>
                <a:srgbClr val="000000"/>
              </a:solidFill>
              <a:latin typeface="Aptos Narrow"/>
              <a:cs typeface="Arial" panose="020B0604020202020204" pitchFamily="34" charset="0"/>
            </a:rPr>
            <a:pPr algn="ctr"/>
            <a:t>May</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417787</xdr:colOff>
      <xdr:row>16</xdr:row>
      <xdr:rowOff>44272</xdr:rowOff>
    </xdr:from>
    <xdr:to>
      <xdr:col>4</xdr:col>
      <xdr:colOff>326367</xdr:colOff>
      <xdr:row>17</xdr:row>
      <xdr:rowOff>153839</xdr:rowOff>
    </xdr:to>
    <xdr:sp macro="" textlink="'Analysis1 (2)'!J5">
      <xdr:nvSpPr>
        <xdr:cNvPr id="54" name="TextBox 53">
          <a:extLst>
            <a:ext uri="{FF2B5EF4-FFF2-40B4-BE49-F238E27FC236}">
              <a16:creationId xmlns:a16="http://schemas.microsoft.com/office/drawing/2014/main" id="{5B0EFC5E-B147-4547-B791-E690438B1A31}"/>
            </a:ext>
          </a:extLst>
        </xdr:cNvPr>
        <xdr:cNvSpPr txBox="1"/>
      </xdr:nvSpPr>
      <xdr:spPr>
        <a:xfrm>
          <a:off x="2250900" y="2919744"/>
          <a:ext cx="519618" cy="28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BDF225-31B2-4A80-9610-989E20B374FD}" type="TxLink">
            <a:rPr lang="en-US" sz="1100" b="0" i="0" u="none" strike="noStrike" baseline="0">
              <a:solidFill>
                <a:srgbClr val="000000"/>
              </a:solidFill>
              <a:latin typeface="Aptos Narrow"/>
              <a:cs typeface="Arial" panose="020B0604020202020204" pitchFamily="34" charset="0"/>
            </a:rPr>
            <a:pPr algn="ctr"/>
            <a:t>Apr</a:t>
          </a:fld>
          <a:endParaRPr lang="en-IN" sz="11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43470</xdr:colOff>
      <xdr:row>16</xdr:row>
      <xdr:rowOff>70168</xdr:rowOff>
    </xdr:from>
    <xdr:to>
      <xdr:col>3</xdr:col>
      <xdr:colOff>421258</xdr:colOff>
      <xdr:row>17</xdr:row>
      <xdr:rowOff>97764</xdr:rowOff>
    </xdr:to>
    <xdr:sp macro="" textlink="">
      <xdr:nvSpPr>
        <xdr:cNvPr id="56" name="Rectangle: Rounded Corners 55">
          <a:extLst>
            <a:ext uri="{FF2B5EF4-FFF2-40B4-BE49-F238E27FC236}">
              <a16:creationId xmlns:a16="http://schemas.microsoft.com/office/drawing/2014/main" id="{74ECDA3D-AB2A-4056-94B1-C9086D3860A1}"/>
            </a:ext>
          </a:extLst>
        </xdr:cNvPr>
        <xdr:cNvSpPr/>
      </xdr:nvSpPr>
      <xdr:spPr>
        <a:xfrm>
          <a:off x="1876583" y="2945640"/>
          <a:ext cx="377788" cy="207313"/>
        </a:xfrm>
        <a:prstGeom prst="roundRect">
          <a:avLst/>
        </a:prstGeom>
        <a:solidFill>
          <a:schemeClr val="bg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14377</xdr:colOff>
      <xdr:row>16</xdr:row>
      <xdr:rowOff>38521</xdr:rowOff>
    </xdr:from>
    <xdr:to>
      <xdr:col>3</xdr:col>
      <xdr:colOff>435635</xdr:colOff>
      <xdr:row>17</xdr:row>
      <xdr:rowOff>148088</xdr:rowOff>
    </xdr:to>
    <xdr:sp macro="" textlink="">
      <xdr:nvSpPr>
        <xdr:cNvPr id="55" name="TextBox 54">
          <a:extLst>
            <a:ext uri="{FF2B5EF4-FFF2-40B4-BE49-F238E27FC236}">
              <a16:creationId xmlns:a16="http://schemas.microsoft.com/office/drawing/2014/main" id="{FAF9B171-83E4-4C67-BB9D-2094BA73F3BD}"/>
            </a:ext>
          </a:extLst>
        </xdr:cNvPr>
        <xdr:cNvSpPr txBox="1"/>
      </xdr:nvSpPr>
      <xdr:spPr>
        <a:xfrm>
          <a:off x="1847490" y="2913993"/>
          <a:ext cx="421258" cy="28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baseline="0">
              <a:solidFill>
                <a:srgbClr val="000000"/>
              </a:solidFill>
              <a:latin typeface="Aptos Narrow"/>
              <a:cs typeface="Arial" panose="020B0604020202020204" pitchFamily="34" charset="0"/>
            </a:rPr>
            <a:t>&amp;</a:t>
          </a:r>
        </a:p>
      </xdr:txBody>
    </xdr:sp>
    <xdr:clientData/>
  </xdr:twoCellAnchor>
  <xdr:twoCellAnchor>
    <xdr:from>
      <xdr:col>4</xdr:col>
      <xdr:colOff>253042</xdr:colOff>
      <xdr:row>16</xdr:row>
      <xdr:rowOff>57851</xdr:rowOff>
    </xdr:from>
    <xdr:to>
      <xdr:col>7</xdr:col>
      <xdr:colOff>100643</xdr:colOff>
      <xdr:row>18</xdr:row>
      <xdr:rowOff>1325</xdr:rowOff>
    </xdr:to>
    <xdr:sp macro="" textlink="">
      <xdr:nvSpPr>
        <xdr:cNvPr id="57" name="TextBox 56">
          <a:extLst>
            <a:ext uri="{FF2B5EF4-FFF2-40B4-BE49-F238E27FC236}">
              <a16:creationId xmlns:a16="http://schemas.microsoft.com/office/drawing/2014/main" id="{E7F0F38E-2035-451A-9FE5-F9DF17BBF7E5}"/>
            </a:ext>
          </a:extLst>
        </xdr:cNvPr>
        <xdr:cNvSpPr txBox="1"/>
      </xdr:nvSpPr>
      <xdr:spPr>
        <a:xfrm>
          <a:off x="2691442" y="3009598"/>
          <a:ext cx="1676401" cy="312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tx1">
                  <a:lumMod val="65000"/>
                  <a:lumOff val="35000"/>
                </a:schemeClr>
              </a:solidFill>
              <a:latin typeface="Aptos Narrow"/>
            </a:rPr>
            <a:t> Collectively Accounted</a:t>
          </a:r>
          <a:r>
            <a:rPr lang="en-US" sz="1000" b="0" i="0" u="none" strike="noStrike" baseline="0">
              <a:solidFill>
                <a:schemeClr val="tx1">
                  <a:lumMod val="65000"/>
                  <a:lumOff val="35000"/>
                </a:schemeClr>
              </a:solidFill>
              <a:latin typeface="Aptos Narrow"/>
            </a:rPr>
            <a:t> For</a:t>
          </a:r>
          <a:endParaRPr lang="en-US" sz="1000" b="0" i="0" u="none" strike="noStrike">
            <a:solidFill>
              <a:schemeClr val="tx1">
                <a:lumMod val="65000"/>
                <a:lumOff val="35000"/>
              </a:schemeClr>
            </a:solidFill>
            <a:latin typeface="Aptos Narrow"/>
          </a:endParaRPr>
        </a:p>
      </xdr:txBody>
    </xdr:sp>
    <xdr:clientData/>
  </xdr:twoCellAnchor>
  <xdr:twoCellAnchor>
    <xdr:from>
      <xdr:col>6</xdr:col>
      <xdr:colOff>462951</xdr:colOff>
      <xdr:row>15</xdr:row>
      <xdr:rowOff>175404</xdr:rowOff>
    </xdr:from>
    <xdr:to>
      <xdr:col>8</xdr:col>
      <xdr:colOff>35943</xdr:colOff>
      <xdr:row>17</xdr:row>
      <xdr:rowOff>172528</xdr:rowOff>
    </xdr:to>
    <xdr:sp macro="" textlink="'Analysis1 (2)'!I7">
      <xdr:nvSpPr>
        <xdr:cNvPr id="58" name="TextBox 57">
          <a:extLst>
            <a:ext uri="{FF2B5EF4-FFF2-40B4-BE49-F238E27FC236}">
              <a16:creationId xmlns:a16="http://schemas.microsoft.com/office/drawing/2014/main" id="{79E96A75-0365-4283-B8F1-340F6CC31860}"/>
            </a:ext>
          </a:extLst>
        </xdr:cNvPr>
        <xdr:cNvSpPr txBox="1"/>
      </xdr:nvSpPr>
      <xdr:spPr>
        <a:xfrm>
          <a:off x="4120551" y="2942667"/>
          <a:ext cx="792192" cy="366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50322C-0793-4A77-98B9-77809EDA80A8}" type="TxLink">
            <a:rPr lang="en-US" sz="1800" b="1" i="0" u="none" strike="noStrike">
              <a:solidFill>
                <a:srgbClr val="4DC1F5"/>
              </a:solidFill>
              <a:latin typeface="Aptos Narrow"/>
            </a:rPr>
            <a:pPr/>
            <a:t>55.6%</a:t>
          </a:fld>
          <a:endParaRPr lang="en-US" sz="1800" b="1" i="0" u="none" strike="noStrike">
            <a:solidFill>
              <a:srgbClr val="4DC1F5"/>
            </a:solidFill>
            <a:latin typeface="Aptos Narrow"/>
          </a:endParaRPr>
        </a:p>
      </xdr:txBody>
    </xdr:sp>
    <xdr:clientData/>
  </xdr:twoCellAnchor>
  <xdr:twoCellAnchor>
    <xdr:from>
      <xdr:col>7</xdr:col>
      <xdr:colOff>513273</xdr:colOff>
      <xdr:row>16</xdr:row>
      <xdr:rowOff>35112</xdr:rowOff>
    </xdr:from>
    <xdr:to>
      <xdr:col>9</xdr:col>
      <xdr:colOff>366623</xdr:colOff>
      <xdr:row>17</xdr:row>
      <xdr:rowOff>144379</xdr:rowOff>
    </xdr:to>
    <xdr:sp macro="" textlink="">
      <xdr:nvSpPr>
        <xdr:cNvPr id="62" name="TextBox 61">
          <a:extLst>
            <a:ext uri="{FF2B5EF4-FFF2-40B4-BE49-F238E27FC236}">
              <a16:creationId xmlns:a16="http://schemas.microsoft.com/office/drawing/2014/main" id="{A34311A2-C9BD-4E12-8E79-AA20301CA5AB}"/>
            </a:ext>
          </a:extLst>
        </xdr:cNvPr>
        <xdr:cNvSpPr txBox="1"/>
      </xdr:nvSpPr>
      <xdr:spPr>
        <a:xfrm>
          <a:off x="4780473" y="2986859"/>
          <a:ext cx="1072550" cy="293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tx1">
                  <a:lumMod val="65000"/>
                  <a:lumOff val="35000"/>
                </a:schemeClr>
              </a:solidFill>
              <a:latin typeface="Aptos Narrow"/>
            </a:rPr>
            <a:t>Of</a:t>
          </a:r>
          <a:r>
            <a:rPr lang="en-US" sz="1000" b="0" i="0" u="none" strike="noStrike" baseline="0">
              <a:solidFill>
                <a:schemeClr val="tx1">
                  <a:lumMod val="65000"/>
                  <a:lumOff val="35000"/>
                </a:schemeClr>
              </a:solidFill>
              <a:latin typeface="Aptos Narrow"/>
            </a:rPr>
            <a:t> Total </a:t>
          </a:r>
          <a:r>
            <a:rPr lang="en-US" sz="1200" b="1" i="0" u="none" strike="noStrike" baseline="0">
              <a:solidFill>
                <a:schemeClr val="tx1">
                  <a:lumMod val="95000"/>
                  <a:lumOff val="5000"/>
                </a:schemeClr>
              </a:solidFill>
              <a:latin typeface="Aptos Narrow"/>
            </a:rPr>
            <a:t>Profit</a:t>
          </a:r>
        </a:p>
      </xdr:txBody>
    </xdr:sp>
    <xdr:clientData/>
  </xdr:twoCellAnchor>
  <xdr:twoCellAnchor>
    <xdr:from>
      <xdr:col>13</xdr:col>
      <xdr:colOff>333374</xdr:colOff>
      <xdr:row>18</xdr:row>
      <xdr:rowOff>19049</xdr:rowOff>
    </xdr:from>
    <xdr:to>
      <xdr:col>22</xdr:col>
      <xdr:colOff>171449</xdr:colOff>
      <xdr:row>25</xdr:row>
      <xdr:rowOff>175259</xdr:rowOff>
    </xdr:to>
    <xdr:graphicFrame macro="">
      <xdr:nvGraphicFramePr>
        <xdr:cNvPr id="105" name="Chart 104">
          <a:extLst>
            <a:ext uri="{FF2B5EF4-FFF2-40B4-BE49-F238E27FC236}">
              <a16:creationId xmlns:a16="http://schemas.microsoft.com/office/drawing/2014/main" id="{DA05D0F3-772D-4B67-8042-E03E2E2FC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383346</xdr:colOff>
      <xdr:row>16</xdr:row>
      <xdr:rowOff>7644</xdr:rowOff>
    </xdr:from>
    <xdr:to>
      <xdr:col>14</xdr:col>
      <xdr:colOff>565938</xdr:colOff>
      <xdr:row>18</xdr:row>
      <xdr:rowOff>4768</xdr:rowOff>
    </xdr:to>
    <xdr:sp macro="" textlink="'Analysis1 (2)'!S11">
      <xdr:nvSpPr>
        <xdr:cNvPr id="107" name="TextBox 106">
          <a:extLst>
            <a:ext uri="{FF2B5EF4-FFF2-40B4-BE49-F238E27FC236}">
              <a16:creationId xmlns:a16="http://schemas.microsoft.com/office/drawing/2014/main" id="{3BC583C3-440A-498C-91FE-54682C2328EB}"/>
            </a:ext>
          </a:extLst>
        </xdr:cNvPr>
        <xdr:cNvSpPr txBox="1"/>
      </xdr:nvSpPr>
      <xdr:spPr>
        <a:xfrm>
          <a:off x="8308146" y="2959391"/>
          <a:ext cx="792192" cy="366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E30EB0-42E4-4F3A-8606-2ED87BEC4C6A}" type="TxLink">
            <a:rPr lang="en-US" sz="1800" b="1" i="0" u="none" strike="noStrike">
              <a:solidFill>
                <a:srgbClr val="4DC1F5"/>
              </a:solidFill>
              <a:latin typeface="Aptos Narrow"/>
            </a:rPr>
            <a:pPr/>
            <a:t>44.6%</a:t>
          </a:fld>
          <a:endParaRPr lang="en-US" sz="1800" b="1" i="0" u="none" strike="noStrike">
            <a:solidFill>
              <a:srgbClr val="4DC1F5"/>
            </a:solidFill>
            <a:latin typeface="Aptos Narrow"/>
          </a:endParaRPr>
        </a:p>
      </xdr:txBody>
    </xdr:sp>
    <xdr:clientData/>
  </xdr:twoCellAnchor>
  <xdr:twoCellAnchor>
    <xdr:from>
      <xdr:col>14</xdr:col>
      <xdr:colOff>395151</xdr:colOff>
      <xdr:row>16</xdr:row>
      <xdr:rowOff>34469</xdr:rowOff>
    </xdr:from>
    <xdr:to>
      <xdr:col>20</xdr:col>
      <xdr:colOff>336884</xdr:colOff>
      <xdr:row>17</xdr:row>
      <xdr:rowOff>162427</xdr:rowOff>
    </xdr:to>
    <xdr:sp macro="" textlink="">
      <xdr:nvSpPr>
        <xdr:cNvPr id="111" name="TextBox 110">
          <a:extLst>
            <a:ext uri="{FF2B5EF4-FFF2-40B4-BE49-F238E27FC236}">
              <a16:creationId xmlns:a16="http://schemas.microsoft.com/office/drawing/2014/main" id="{36EA57E2-31C7-403B-A0CB-54E2CB997FC4}"/>
            </a:ext>
          </a:extLst>
        </xdr:cNvPr>
        <xdr:cNvSpPr txBox="1"/>
      </xdr:nvSpPr>
      <xdr:spPr>
        <a:xfrm>
          <a:off x="8929551" y="2986216"/>
          <a:ext cx="3599333" cy="312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0" i="0" u="none" strike="noStrike">
              <a:solidFill>
                <a:schemeClr val="tx1">
                  <a:lumMod val="65000"/>
                  <a:lumOff val="35000"/>
                </a:schemeClr>
              </a:solidFill>
              <a:latin typeface="Aptos Narrow"/>
            </a:rPr>
            <a:t>Of</a:t>
          </a:r>
          <a:r>
            <a:rPr lang="en-US" sz="1000" b="0" i="0" u="none" strike="noStrike" baseline="0">
              <a:solidFill>
                <a:schemeClr val="tx1">
                  <a:lumMod val="65000"/>
                  <a:lumOff val="35000"/>
                </a:schemeClr>
              </a:solidFill>
              <a:latin typeface="Aptos Narrow"/>
            </a:rPr>
            <a:t> </a:t>
          </a:r>
          <a:r>
            <a:rPr lang="en-US" sz="1200" b="1" i="0" u="none" strike="noStrike" baseline="0">
              <a:solidFill>
                <a:schemeClr val="tx1">
                  <a:lumMod val="95000"/>
                  <a:lumOff val="5000"/>
                </a:schemeClr>
              </a:solidFill>
              <a:latin typeface="Aptos Narrow"/>
            </a:rPr>
            <a:t>Profit</a:t>
          </a:r>
          <a:r>
            <a:rPr lang="en-US" sz="1000" b="0" i="0" u="none" strike="noStrike" baseline="0">
              <a:solidFill>
                <a:schemeClr val="tx1">
                  <a:lumMod val="65000"/>
                  <a:lumOff val="35000"/>
                </a:schemeClr>
              </a:solidFill>
              <a:latin typeface="Aptos Narrow"/>
            </a:rPr>
            <a:t> Came From the Highlighted Day</a:t>
          </a:r>
          <a:endParaRPr lang="en-US" sz="1000" b="0" i="0" u="none" strike="noStrike">
            <a:solidFill>
              <a:schemeClr val="tx1">
                <a:lumMod val="65000"/>
                <a:lumOff val="35000"/>
              </a:schemeClr>
            </a:solidFill>
            <a:latin typeface="Aptos Narrow"/>
          </a:endParaRPr>
        </a:p>
      </xdr:txBody>
    </xdr:sp>
    <xdr:clientData/>
  </xdr:twoCellAnchor>
  <xdr:twoCellAnchor>
    <xdr:from>
      <xdr:col>0</xdr:col>
      <xdr:colOff>155885</xdr:colOff>
      <xdr:row>26</xdr:row>
      <xdr:rowOff>145179</xdr:rowOff>
    </xdr:from>
    <xdr:to>
      <xdr:col>5</xdr:col>
      <xdr:colOff>481263</xdr:colOff>
      <xdr:row>37</xdr:row>
      <xdr:rowOff>164522</xdr:rowOff>
    </xdr:to>
    <xdr:sp macro="" textlink="">
      <xdr:nvSpPr>
        <xdr:cNvPr id="113" name="Rectangle: Rounded Corners 112">
          <a:extLst>
            <a:ext uri="{FF2B5EF4-FFF2-40B4-BE49-F238E27FC236}">
              <a16:creationId xmlns:a16="http://schemas.microsoft.com/office/drawing/2014/main" id="{BCDAE8A3-1430-4A67-9D5A-5BECA355340B}"/>
            </a:ext>
          </a:extLst>
        </xdr:cNvPr>
        <xdr:cNvSpPr/>
      </xdr:nvSpPr>
      <xdr:spPr>
        <a:xfrm>
          <a:off x="155885" y="4873043"/>
          <a:ext cx="3356060" cy="2019593"/>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549821</xdr:colOff>
      <xdr:row>27</xdr:row>
      <xdr:rowOff>49829</xdr:rowOff>
    </xdr:from>
    <xdr:to>
      <xdr:col>5</xdr:col>
      <xdr:colOff>397422</xdr:colOff>
      <xdr:row>28</xdr:row>
      <xdr:rowOff>177788</xdr:rowOff>
    </xdr:to>
    <xdr:sp macro="" textlink="'Analysis1 (2)'!AA11">
      <xdr:nvSpPr>
        <xdr:cNvPr id="115" name="TextBox 114">
          <a:extLst>
            <a:ext uri="{FF2B5EF4-FFF2-40B4-BE49-F238E27FC236}">
              <a16:creationId xmlns:a16="http://schemas.microsoft.com/office/drawing/2014/main" id="{BF982DFF-5E89-40C1-9863-DC8543BA3889}"/>
            </a:ext>
          </a:extLst>
        </xdr:cNvPr>
        <xdr:cNvSpPr txBox="1"/>
      </xdr:nvSpPr>
      <xdr:spPr>
        <a:xfrm>
          <a:off x="1769021" y="5030903"/>
          <a:ext cx="1676401" cy="312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921EAA-CAE1-4487-B577-129977F3A834}" type="TxLink">
            <a:rPr lang="en-US" sz="1400" b="0" i="0" u="none" strike="noStrike">
              <a:solidFill>
                <a:srgbClr val="000000"/>
              </a:solidFill>
              <a:latin typeface="Aptos Narrow"/>
            </a:rPr>
            <a:pPr/>
            <a:t>WEEKDAY makes  up</a:t>
          </a:fld>
          <a:endParaRPr lang="en-US" sz="1400" b="0" i="0" u="none" strike="noStrike">
            <a:solidFill>
              <a:schemeClr val="tx1">
                <a:lumMod val="65000"/>
                <a:lumOff val="35000"/>
              </a:schemeClr>
            </a:solidFill>
            <a:latin typeface="Aptos Narrow"/>
          </a:endParaRPr>
        </a:p>
      </xdr:txBody>
    </xdr:sp>
    <xdr:clientData/>
  </xdr:twoCellAnchor>
  <xdr:twoCellAnchor editAs="oneCell">
    <xdr:from>
      <xdr:col>1</xdr:col>
      <xdr:colOff>115457</xdr:colOff>
      <xdr:row>29</xdr:row>
      <xdr:rowOff>112570</xdr:rowOff>
    </xdr:from>
    <xdr:to>
      <xdr:col>2</xdr:col>
      <xdr:colOff>343673</xdr:colOff>
      <xdr:row>34</xdr:row>
      <xdr:rowOff>25977</xdr:rowOff>
    </xdr:to>
    <xdr:pic>
      <xdr:nvPicPr>
        <xdr:cNvPr id="120" name="Picture 119">
          <a:extLst>
            <a:ext uri="{FF2B5EF4-FFF2-40B4-BE49-F238E27FC236}">
              <a16:creationId xmlns:a16="http://schemas.microsoft.com/office/drawing/2014/main" id="{A34668E3-C7FE-BA2E-8F60-8D9EF0756EC2}"/>
            </a:ext>
          </a:extLst>
        </xdr:cNvPr>
        <xdr:cNvPicPr>
          <a:picLocks noChangeAspect="1"/>
        </xdr:cNvPicPr>
      </xdr:nvPicPr>
      <xdr:blipFill>
        <a:blip xmlns:r="http://schemas.openxmlformats.org/officeDocument/2006/relationships" r:embed="rId11" cstate="print">
          <a:duotone>
            <a:prstClr val="black"/>
            <a:schemeClr val="bg1">
              <a:lumMod val="95000"/>
              <a:tint val="45000"/>
              <a:satMod val="400000"/>
            </a:schemeClr>
          </a:duotone>
          <a:extLst>
            <a:ext uri="{28A0092B-C50C-407E-A947-70E740481C1C}">
              <a14:useLocalDpi xmlns:a14="http://schemas.microsoft.com/office/drawing/2010/main" val="0"/>
            </a:ext>
          </a:extLst>
        </a:blip>
        <a:stretch>
          <a:fillRect/>
        </a:stretch>
      </xdr:blipFill>
      <xdr:spPr>
        <a:xfrm>
          <a:off x="721593" y="5385956"/>
          <a:ext cx="834353" cy="822612"/>
        </a:xfrm>
        <a:prstGeom prst="rect">
          <a:avLst/>
        </a:prstGeom>
        <a:ln>
          <a:noFill/>
        </a:ln>
      </xdr:spPr>
    </xdr:pic>
    <xdr:clientData/>
  </xdr:twoCellAnchor>
  <xdr:twoCellAnchor>
    <xdr:from>
      <xdr:col>3</xdr:col>
      <xdr:colOff>344417</xdr:colOff>
      <xdr:row>28</xdr:row>
      <xdr:rowOff>127925</xdr:rowOff>
    </xdr:from>
    <xdr:to>
      <xdr:col>4</xdr:col>
      <xdr:colOff>527010</xdr:colOff>
      <xdr:row>30</xdr:row>
      <xdr:rowOff>125050</xdr:rowOff>
    </xdr:to>
    <xdr:sp macro="" textlink="'Analysis1 (2)'!Z9">
      <xdr:nvSpPr>
        <xdr:cNvPr id="116" name="TextBox 115">
          <a:extLst>
            <a:ext uri="{FF2B5EF4-FFF2-40B4-BE49-F238E27FC236}">
              <a16:creationId xmlns:a16="http://schemas.microsoft.com/office/drawing/2014/main" id="{F597BD79-D954-4457-BF7E-C3E6F864481B}"/>
            </a:ext>
          </a:extLst>
        </xdr:cNvPr>
        <xdr:cNvSpPr txBox="1"/>
      </xdr:nvSpPr>
      <xdr:spPr>
        <a:xfrm>
          <a:off x="2168599" y="5300289"/>
          <a:ext cx="790653" cy="366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5849B3-D306-47EC-917D-780ADB8D3050}" type="TxLink">
            <a:rPr lang="en-US" sz="1800" b="1" i="0" u="none" strike="noStrike">
              <a:solidFill>
                <a:srgbClr val="4DC1F5"/>
              </a:solidFill>
              <a:latin typeface="Aptos Narrow"/>
            </a:rPr>
            <a:pPr/>
            <a:t>71.6%</a:t>
          </a:fld>
          <a:endParaRPr lang="en-US" sz="1800" b="1" i="0" u="none" strike="noStrike">
            <a:solidFill>
              <a:srgbClr val="4DC1F5"/>
            </a:solidFill>
            <a:latin typeface="Aptos Narrow"/>
          </a:endParaRPr>
        </a:p>
      </xdr:txBody>
    </xdr:sp>
    <xdr:clientData/>
  </xdr:twoCellAnchor>
  <xdr:twoCellAnchor>
    <xdr:from>
      <xdr:col>3</xdr:col>
      <xdr:colOff>161636</xdr:colOff>
      <xdr:row>30</xdr:row>
      <xdr:rowOff>114350</xdr:rowOff>
    </xdr:from>
    <xdr:to>
      <xdr:col>5</xdr:col>
      <xdr:colOff>361758</xdr:colOff>
      <xdr:row>32</xdr:row>
      <xdr:rowOff>38890</xdr:rowOff>
    </xdr:to>
    <xdr:sp macro="" textlink="">
      <xdr:nvSpPr>
        <xdr:cNvPr id="118" name="TextBox 117">
          <a:extLst>
            <a:ext uri="{FF2B5EF4-FFF2-40B4-BE49-F238E27FC236}">
              <a16:creationId xmlns:a16="http://schemas.microsoft.com/office/drawing/2014/main" id="{AAB1F655-AB02-4CB8-BED4-7C1BF39413A5}"/>
            </a:ext>
          </a:extLst>
        </xdr:cNvPr>
        <xdr:cNvSpPr txBox="1"/>
      </xdr:nvSpPr>
      <xdr:spPr>
        <a:xfrm>
          <a:off x="1985818" y="5656168"/>
          <a:ext cx="1416243" cy="293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tx1">
                  <a:lumMod val="65000"/>
                  <a:lumOff val="35000"/>
                </a:schemeClr>
              </a:solidFill>
              <a:latin typeface="Aptos Narrow"/>
            </a:rPr>
            <a:t>Of</a:t>
          </a:r>
          <a:r>
            <a:rPr lang="en-US" sz="1400" b="0" i="0" u="none" strike="noStrike" baseline="0">
              <a:solidFill>
                <a:schemeClr val="tx1">
                  <a:lumMod val="65000"/>
                  <a:lumOff val="35000"/>
                </a:schemeClr>
              </a:solidFill>
              <a:latin typeface="Aptos Narrow"/>
            </a:rPr>
            <a:t> Total </a:t>
          </a:r>
          <a:r>
            <a:rPr lang="en-US" sz="1400" b="1" i="0" u="none" strike="noStrike" baseline="0">
              <a:solidFill>
                <a:schemeClr val="tx1">
                  <a:lumMod val="95000"/>
                  <a:lumOff val="5000"/>
                </a:schemeClr>
              </a:solidFill>
              <a:latin typeface="Aptos Narrow"/>
            </a:rPr>
            <a:t>Profit</a:t>
          </a:r>
        </a:p>
      </xdr:txBody>
    </xdr:sp>
    <xdr:clientData/>
  </xdr:twoCellAnchor>
  <xdr:twoCellAnchor>
    <xdr:from>
      <xdr:col>0</xdr:col>
      <xdr:colOff>199159</xdr:colOff>
      <xdr:row>26</xdr:row>
      <xdr:rowOff>82123</xdr:rowOff>
    </xdr:from>
    <xdr:to>
      <xdr:col>3</xdr:col>
      <xdr:colOff>441614</xdr:colOff>
      <xdr:row>38</xdr:row>
      <xdr:rowOff>17317</xdr:rowOff>
    </xdr:to>
    <xdr:graphicFrame macro="">
      <xdr:nvGraphicFramePr>
        <xdr:cNvPr id="112" name="Chart 111">
          <a:extLst>
            <a:ext uri="{FF2B5EF4-FFF2-40B4-BE49-F238E27FC236}">
              <a16:creationId xmlns:a16="http://schemas.microsoft.com/office/drawing/2014/main" id="{0A1EAA99-794E-4F72-90E0-24EF65FF5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236292</xdr:colOff>
      <xdr:row>30</xdr:row>
      <xdr:rowOff>37768</xdr:rowOff>
    </xdr:from>
    <xdr:to>
      <xdr:col>8</xdr:col>
      <xdr:colOff>59653</xdr:colOff>
      <xdr:row>36</xdr:row>
      <xdr:rowOff>98722</xdr:rowOff>
    </xdr:to>
    <xdr:sp macro="" textlink="">
      <xdr:nvSpPr>
        <xdr:cNvPr id="121" name="Rectangle: Rounded Corners 120">
          <a:extLst>
            <a:ext uri="{FF2B5EF4-FFF2-40B4-BE49-F238E27FC236}">
              <a16:creationId xmlns:a16="http://schemas.microsoft.com/office/drawing/2014/main" id="{E3A07CD3-F163-47F2-BF44-D3E697686F63}"/>
            </a:ext>
          </a:extLst>
        </xdr:cNvPr>
        <xdr:cNvSpPr/>
      </xdr:nvSpPr>
      <xdr:spPr>
        <a:xfrm>
          <a:off x="3873110" y="5492995"/>
          <a:ext cx="1035634" cy="1152000"/>
        </a:xfrm>
        <a:prstGeom prst="roundRect">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206851</xdr:colOff>
      <xdr:row>30</xdr:row>
      <xdr:rowOff>37768</xdr:rowOff>
    </xdr:from>
    <xdr:to>
      <xdr:col>10</xdr:col>
      <xdr:colOff>30212</xdr:colOff>
      <xdr:row>36</xdr:row>
      <xdr:rowOff>98722</xdr:rowOff>
    </xdr:to>
    <xdr:sp macro="" textlink="">
      <xdr:nvSpPr>
        <xdr:cNvPr id="122" name="Rectangle: Rounded Corners 121">
          <a:extLst>
            <a:ext uri="{FF2B5EF4-FFF2-40B4-BE49-F238E27FC236}">
              <a16:creationId xmlns:a16="http://schemas.microsoft.com/office/drawing/2014/main" id="{A6900E68-0D97-4BDB-9E70-D4A492637D4F}"/>
            </a:ext>
          </a:extLst>
        </xdr:cNvPr>
        <xdr:cNvSpPr/>
      </xdr:nvSpPr>
      <xdr:spPr>
        <a:xfrm>
          <a:off x="5055942" y="5492995"/>
          <a:ext cx="1035634" cy="1152000"/>
        </a:xfrm>
        <a:prstGeom prst="roundRect">
          <a:avLst/>
        </a:prstGeom>
        <a:solidFill>
          <a:srgbClr val="D0CE3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177410</xdr:colOff>
      <xdr:row>30</xdr:row>
      <xdr:rowOff>37768</xdr:rowOff>
    </xdr:from>
    <xdr:to>
      <xdr:col>12</xdr:col>
      <xdr:colOff>772</xdr:colOff>
      <xdr:row>36</xdr:row>
      <xdr:rowOff>98722</xdr:rowOff>
    </xdr:to>
    <xdr:sp macro="" textlink="">
      <xdr:nvSpPr>
        <xdr:cNvPr id="123" name="Rectangle: Rounded Corners 122">
          <a:extLst>
            <a:ext uri="{FF2B5EF4-FFF2-40B4-BE49-F238E27FC236}">
              <a16:creationId xmlns:a16="http://schemas.microsoft.com/office/drawing/2014/main" id="{B0B477A3-E44C-4E75-AE1C-427FD2567679}"/>
            </a:ext>
          </a:extLst>
        </xdr:cNvPr>
        <xdr:cNvSpPr/>
      </xdr:nvSpPr>
      <xdr:spPr>
        <a:xfrm>
          <a:off x="6238774" y="5492995"/>
          <a:ext cx="1035634" cy="11520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147970</xdr:colOff>
      <xdr:row>30</xdr:row>
      <xdr:rowOff>37768</xdr:rowOff>
    </xdr:from>
    <xdr:to>
      <xdr:col>13</xdr:col>
      <xdr:colOff>577467</xdr:colOff>
      <xdr:row>36</xdr:row>
      <xdr:rowOff>98722</xdr:rowOff>
    </xdr:to>
    <xdr:sp macro="" textlink="">
      <xdr:nvSpPr>
        <xdr:cNvPr id="124" name="Rectangle: Rounded Corners 123">
          <a:extLst>
            <a:ext uri="{FF2B5EF4-FFF2-40B4-BE49-F238E27FC236}">
              <a16:creationId xmlns:a16="http://schemas.microsoft.com/office/drawing/2014/main" id="{A61E4F15-053A-4B52-8D0E-A4A939056E5A}"/>
            </a:ext>
          </a:extLst>
        </xdr:cNvPr>
        <xdr:cNvSpPr/>
      </xdr:nvSpPr>
      <xdr:spPr>
        <a:xfrm>
          <a:off x="7421606" y="5492995"/>
          <a:ext cx="1035634" cy="1152000"/>
        </a:xfrm>
        <a:prstGeom prst="roundRect">
          <a:avLst/>
        </a:prstGeom>
        <a:solidFill>
          <a:srgbClr val="E657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346690</xdr:colOff>
      <xdr:row>34</xdr:row>
      <xdr:rowOff>174032</xdr:rowOff>
    </xdr:from>
    <xdr:to>
      <xdr:col>14</xdr:col>
      <xdr:colOff>155863</xdr:colOff>
      <xdr:row>37</xdr:row>
      <xdr:rowOff>84538</xdr:rowOff>
    </xdr:to>
    <xdr:sp macro="" textlink="">
      <xdr:nvSpPr>
        <xdr:cNvPr id="1025" name="Oval 1024">
          <a:extLst>
            <a:ext uri="{FF2B5EF4-FFF2-40B4-BE49-F238E27FC236}">
              <a16:creationId xmlns:a16="http://schemas.microsoft.com/office/drawing/2014/main" id="{099A77CA-5B39-434C-8132-3D81E2287927}"/>
            </a:ext>
          </a:extLst>
        </xdr:cNvPr>
        <xdr:cNvSpPr/>
      </xdr:nvSpPr>
      <xdr:spPr>
        <a:xfrm>
          <a:off x="8294527" y="6500404"/>
          <a:ext cx="420545" cy="468715"/>
        </a:xfrm>
        <a:prstGeom prst="ellipse">
          <a:avLst/>
        </a:prstGeom>
        <a:solidFill>
          <a:schemeClr val="bg1"/>
        </a:solidFill>
        <a:ln>
          <a:noFill/>
        </a:ln>
        <a:effectLst>
          <a:outerShdw blurRad="50800" dist="38100" dir="5400000" algn="t" rotWithShape="0">
            <a:prstClr val="black">
              <a:alpha val="4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282613</xdr:colOff>
      <xdr:row>34</xdr:row>
      <xdr:rowOff>174032</xdr:rowOff>
    </xdr:from>
    <xdr:to>
      <xdr:col>12</xdr:col>
      <xdr:colOff>91786</xdr:colOff>
      <xdr:row>37</xdr:row>
      <xdr:rowOff>84538</xdr:rowOff>
    </xdr:to>
    <xdr:sp macro="" textlink="">
      <xdr:nvSpPr>
        <xdr:cNvPr id="1027" name="Oval 1026">
          <a:extLst>
            <a:ext uri="{FF2B5EF4-FFF2-40B4-BE49-F238E27FC236}">
              <a16:creationId xmlns:a16="http://schemas.microsoft.com/office/drawing/2014/main" id="{FE9583AE-069B-4B87-9F24-5B2624D1561F}"/>
            </a:ext>
          </a:extLst>
        </xdr:cNvPr>
        <xdr:cNvSpPr/>
      </xdr:nvSpPr>
      <xdr:spPr>
        <a:xfrm>
          <a:off x="7007706" y="6500404"/>
          <a:ext cx="420545" cy="468715"/>
        </a:xfrm>
        <a:prstGeom prst="ellipse">
          <a:avLst/>
        </a:prstGeom>
        <a:solidFill>
          <a:schemeClr val="bg1">
            <a:lumMod val="85000"/>
          </a:schemeClr>
        </a:solidFill>
        <a:ln>
          <a:noFill/>
        </a:ln>
        <a:effectLst>
          <a:outerShdw blurRad="50800" dist="38100" dir="5400000" algn="t" rotWithShape="0">
            <a:prstClr val="black">
              <a:alpha val="4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273954</xdr:colOff>
      <xdr:row>34</xdr:row>
      <xdr:rowOff>174032</xdr:rowOff>
    </xdr:from>
    <xdr:to>
      <xdr:col>10</xdr:col>
      <xdr:colOff>83126</xdr:colOff>
      <xdr:row>37</xdr:row>
      <xdr:rowOff>84538</xdr:rowOff>
    </xdr:to>
    <xdr:sp macro="" textlink="">
      <xdr:nvSpPr>
        <xdr:cNvPr id="1030" name="Oval 1029">
          <a:extLst>
            <a:ext uri="{FF2B5EF4-FFF2-40B4-BE49-F238E27FC236}">
              <a16:creationId xmlns:a16="http://schemas.microsoft.com/office/drawing/2014/main" id="{F6ACEB9C-E399-4567-B701-FDC4043709FC}"/>
            </a:ext>
          </a:extLst>
        </xdr:cNvPr>
        <xdr:cNvSpPr/>
      </xdr:nvSpPr>
      <xdr:spPr>
        <a:xfrm>
          <a:off x="5776303" y="6500404"/>
          <a:ext cx="420544" cy="468715"/>
        </a:xfrm>
        <a:prstGeom prst="ellipse">
          <a:avLst/>
        </a:prstGeom>
        <a:solidFill>
          <a:schemeClr val="bg1"/>
        </a:solidFill>
        <a:ln>
          <a:noFill/>
        </a:ln>
        <a:effectLst>
          <a:outerShdw blurRad="50800" dist="38100" dir="5400000" algn="t" rotWithShape="0">
            <a:prstClr val="black">
              <a:alpha val="4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279149</xdr:colOff>
      <xdr:row>34</xdr:row>
      <xdr:rowOff>174032</xdr:rowOff>
    </xdr:from>
    <xdr:to>
      <xdr:col>8</xdr:col>
      <xdr:colOff>88322</xdr:colOff>
      <xdr:row>37</xdr:row>
      <xdr:rowOff>84538</xdr:rowOff>
    </xdr:to>
    <xdr:sp macro="" textlink="">
      <xdr:nvSpPr>
        <xdr:cNvPr id="1031" name="Oval 1030">
          <a:extLst>
            <a:ext uri="{FF2B5EF4-FFF2-40B4-BE49-F238E27FC236}">
              <a16:creationId xmlns:a16="http://schemas.microsoft.com/office/drawing/2014/main" id="{9AFB9240-7145-40BA-B16C-E6CFD35B004B}"/>
            </a:ext>
          </a:extLst>
        </xdr:cNvPr>
        <xdr:cNvSpPr/>
      </xdr:nvSpPr>
      <xdr:spPr>
        <a:xfrm>
          <a:off x="4558754" y="6500404"/>
          <a:ext cx="420545" cy="468715"/>
        </a:xfrm>
        <a:prstGeom prst="ellipse">
          <a:avLst/>
        </a:prstGeom>
        <a:solidFill>
          <a:schemeClr val="bg1">
            <a:lumMod val="85000"/>
          </a:schemeClr>
        </a:solidFill>
        <a:ln>
          <a:noFill/>
        </a:ln>
        <a:effectLst>
          <a:outerShdw blurRad="50800" dist="38100" dir="5400000" algn="t" rotWithShape="0">
            <a:prstClr val="black">
              <a:alpha val="4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340664</xdr:colOff>
      <xdr:row>33</xdr:row>
      <xdr:rowOff>118053</xdr:rowOff>
    </xdr:from>
    <xdr:to>
      <xdr:col>7</xdr:col>
      <xdr:colOff>578616</xdr:colOff>
      <xdr:row>35</xdr:row>
      <xdr:rowOff>80342</xdr:rowOff>
    </xdr:to>
    <xdr:sp macro="" textlink="">
      <xdr:nvSpPr>
        <xdr:cNvPr id="117" name="TextBox 116">
          <a:extLst>
            <a:ext uri="{FF2B5EF4-FFF2-40B4-BE49-F238E27FC236}">
              <a16:creationId xmlns:a16="http://schemas.microsoft.com/office/drawing/2014/main" id="{8CB0DB91-51D7-4D0F-BAB8-CEDCE1A83D85}"/>
            </a:ext>
          </a:extLst>
        </xdr:cNvPr>
        <xdr:cNvSpPr txBox="1"/>
      </xdr:nvSpPr>
      <xdr:spPr>
        <a:xfrm>
          <a:off x="3986689" y="6165825"/>
          <a:ext cx="845623"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chemeClr val="bg1"/>
              </a:solidFill>
              <a:latin typeface="Aptos Narrow"/>
            </a:rPr>
            <a:t>Quarter 01</a:t>
          </a:r>
        </a:p>
      </xdr:txBody>
    </xdr:sp>
    <xdr:clientData/>
  </xdr:twoCellAnchor>
  <xdr:twoCellAnchor>
    <xdr:from>
      <xdr:col>8</xdr:col>
      <xdr:colOff>296564</xdr:colOff>
      <xdr:row>33</xdr:row>
      <xdr:rowOff>89117</xdr:rowOff>
    </xdr:from>
    <xdr:to>
      <xdr:col>9</xdr:col>
      <xdr:colOff>534516</xdr:colOff>
      <xdr:row>35</xdr:row>
      <xdr:rowOff>51406</xdr:rowOff>
    </xdr:to>
    <xdr:sp macro="" textlink="">
      <xdr:nvSpPr>
        <xdr:cNvPr id="1032" name="TextBox 1031">
          <a:extLst>
            <a:ext uri="{FF2B5EF4-FFF2-40B4-BE49-F238E27FC236}">
              <a16:creationId xmlns:a16="http://schemas.microsoft.com/office/drawing/2014/main" id="{9DC9121A-DB45-4A00-9674-C0520E36065A}"/>
            </a:ext>
          </a:extLst>
        </xdr:cNvPr>
        <xdr:cNvSpPr txBox="1"/>
      </xdr:nvSpPr>
      <xdr:spPr>
        <a:xfrm>
          <a:off x="5157931" y="6136889"/>
          <a:ext cx="845623"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chemeClr val="tx1"/>
              </a:solidFill>
              <a:latin typeface="Aptos Narrow"/>
            </a:rPr>
            <a:t>Quarter 02</a:t>
          </a:r>
        </a:p>
        <a:p>
          <a:endParaRPr lang="en-US" sz="1200" b="0" i="0" u="none" strike="noStrike" baseline="0">
            <a:solidFill>
              <a:schemeClr val="tx1"/>
            </a:solidFill>
            <a:latin typeface="Aptos Narrow"/>
          </a:endParaRPr>
        </a:p>
      </xdr:txBody>
    </xdr:sp>
    <xdr:clientData/>
  </xdr:twoCellAnchor>
  <xdr:twoCellAnchor>
    <xdr:from>
      <xdr:col>10</xdr:col>
      <xdr:colOff>258524</xdr:colOff>
      <xdr:row>33</xdr:row>
      <xdr:rowOff>98763</xdr:rowOff>
    </xdr:from>
    <xdr:to>
      <xdr:col>11</xdr:col>
      <xdr:colOff>496476</xdr:colOff>
      <xdr:row>35</xdr:row>
      <xdr:rowOff>61052</xdr:rowOff>
    </xdr:to>
    <xdr:sp macro="" textlink="">
      <xdr:nvSpPr>
        <xdr:cNvPr id="1033" name="TextBox 1032">
          <a:extLst>
            <a:ext uri="{FF2B5EF4-FFF2-40B4-BE49-F238E27FC236}">
              <a16:creationId xmlns:a16="http://schemas.microsoft.com/office/drawing/2014/main" id="{D4C88CA6-1B85-4E57-9484-7FB7514FFC3C}"/>
            </a:ext>
          </a:extLst>
        </xdr:cNvPr>
        <xdr:cNvSpPr txBox="1"/>
      </xdr:nvSpPr>
      <xdr:spPr>
        <a:xfrm>
          <a:off x="6335233" y="6146535"/>
          <a:ext cx="845623"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chemeClr val="tx1"/>
              </a:solidFill>
              <a:latin typeface="Aptos Narrow"/>
            </a:rPr>
            <a:t>Quarter 03</a:t>
          </a:r>
        </a:p>
        <a:p>
          <a:endParaRPr lang="en-US" sz="1200" b="0" i="0" u="none" strike="noStrike" baseline="0">
            <a:solidFill>
              <a:schemeClr val="tx1"/>
            </a:solidFill>
            <a:latin typeface="Aptos Narrow"/>
          </a:endParaRPr>
        </a:p>
      </xdr:txBody>
    </xdr:sp>
    <xdr:clientData/>
  </xdr:twoCellAnchor>
  <xdr:twoCellAnchor>
    <xdr:from>
      <xdr:col>12</xdr:col>
      <xdr:colOff>246523</xdr:colOff>
      <xdr:row>33</xdr:row>
      <xdr:rowOff>108408</xdr:rowOff>
    </xdr:from>
    <xdr:to>
      <xdr:col>13</xdr:col>
      <xdr:colOff>484475</xdr:colOff>
      <xdr:row>35</xdr:row>
      <xdr:rowOff>67893</xdr:rowOff>
    </xdr:to>
    <xdr:sp macro="" textlink="">
      <xdr:nvSpPr>
        <xdr:cNvPr id="1034" name="TextBox 1033">
          <a:extLst>
            <a:ext uri="{FF2B5EF4-FFF2-40B4-BE49-F238E27FC236}">
              <a16:creationId xmlns:a16="http://schemas.microsoft.com/office/drawing/2014/main" id="{F993449B-1BC4-4ED6-9283-922381C2EDA5}"/>
            </a:ext>
          </a:extLst>
        </xdr:cNvPr>
        <xdr:cNvSpPr txBox="1"/>
      </xdr:nvSpPr>
      <xdr:spPr>
        <a:xfrm>
          <a:off x="7538574" y="6156180"/>
          <a:ext cx="845623" cy="326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chemeClr val="bg1"/>
              </a:solidFill>
              <a:latin typeface="Aptos Narrow"/>
            </a:rPr>
            <a:t>Quarter 04</a:t>
          </a:r>
        </a:p>
      </xdr:txBody>
    </xdr:sp>
    <xdr:clientData/>
  </xdr:twoCellAnchor>
  <xdr:twoCellAnchor>
    <xdr:from>
      <xdr:col>6</xdr:col>
      <xdr:colOff>221849</xdr:colOff>
      <xdr:row>32</xdr:row>
      <xdr:rowOff>72697</xdr:rowOff>
    </xdr:from>
    <xdr:to>
      <xdr:col>8</xdr:col>
      <xdr:colOff>57874</xdr:colOff>
      <xdr:row>34</xdr:row>
      <xdr:rowOff>32183</xdr:rowOff>
    </xdr:to>
    <xdr:sp macro="" textlink="'Analysis1 (2)'!AG5">
      <xdr:nvSpPr>
        <xdr:cNvPr id="1040" name="TextBox 1039">
          <a:extLst>
            <a:ext uri="{FF2B5EF4-FFF2-40B4-BE49-F238E27FC236}">
              <a16:creationId xmlns:a16="http://schemas.microsoft.com/office/drawing/2014/main" id="{4FF82BA7-0535-465E-8521-48C528D7830B}"/>
            </a:ext>
          </a:extLst>
        </xdr:cNvPr>
        <xdr:cNvSpPr txBox="1"/>
      </xdr:nvSpPr>
      <xdr:spPr>
        <a:xfrm>
          <a:off x="3867874" y="5937203"/>
          <a:ext cx="1051367" cy="3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C7223-C0F0-461E-B127-6624FF7A7C90}" type="TxLink">
            <a:rPr lang="en-US" sz="1200" b="1" i="0" u="none" strike="noStrike" baseline="0">
              <a:solidFill>
                <a:schemeClr val="bg1"/>
              </a:solidFill>
              <a:latin typeface="Aptos Narrow"/>
            </a:rPr>
            <a:pPr algn="ctr"/>
            <a:t> $1,84,36,556 </a:t>
          </a:fld>
          <a:endParaRPr lang="en-US" sz="1200" b="1" i="0" u="none" strike="noStrike" baseline="0">
            <a:solidFill>
              <a:schemeClr val="bg1"/>
            </a:solidFill>
            <a:latin typeface="Aptos Narrow"/>
          </a:endParaRPr>
        </a:p>
      </xdr:txBody>
    </xdr:sp>
    <xdr:clientData/>
  </xdr:twoCellAnchor>
  <xdr:twoCellAnchor>
    <xdr:from>
      <xdr:col>8</xdr:col>
      <xdr:colOff>135802</xdr:colOff>
      <xdr:row>32</xdr:row>
      <xdr:rowOff>82343</xdr:rowOff>
    </xdr:from>
    <xdr:to>
      <xdr:col>10</xdr:col>
      <xdr:colOff>57873</xdr:colOff>
      <xdr:row>34</xdr:row>
      <xdr:rowOff>41829</xdr:rowOff>
    </xdr:to>
    <xdr:sp macro="" textlink="'Analysis1 (2)'!AG6">
      <xdr:nvSpPr>
        <xdr:cNvPr id="1041" name="TextBox 1040">
          <a:extLst>
            <a:ext uri="{FF2B5EF4-FFF2-40B4-BE49-F238E27FC236}">
              <a16:creationId xmlns:a16="http://schemas.microsoft.com/office/drawing/2014/main" id="{43F5D9D7-6999-44F0-9A30-5E347B0C5CB4}"/>
            </a:ext>
          </a:extLst>
        </xdr:cNvPr>
        <xdr:cNvSpPr txBox="1"/>
      </xdr:nvSpPr>
      <xdr:spPr>
        <a:xfrm>
          <a:off x="5024673" y="5876561"/>
          <a:ext cx="1144289" cy="32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8E415F-7C81-424D-AA4E-CE43EBEEAF69}" type="TxLink">
            <a:rPr lang="en-US" sz="1200" b="1" i="0" u="none" strike="noStrike" baseline="0">
              <a:solidFill>
                <a:srgbClr val="000000"/>
              </a:solidFill>
              <a:latin typeface="Aptos Narrow"/>
            </a:rPr>
            <a:pPr algn="ctr"/>
            <a:t> $2,34,28,981 </a:t>
          </a:fld>
          <a:endParaRPr lang="en-US" sz="1200" b="1" i="0" u="none" strike="noStrike" baseline="0">
            <a:solidFill>
              <a:schemeClr val="tx1"/>
            </a:solidFill>
            <a:latin typeface="Aptos Narrow"/>
          </a:endParaRPr>
        </a:p>
      </xdr:txBody>
    </xdr:sp>
    <xdr:clientData/>
  </xdr:twoCellAnchor>
  <xdr:twoCellAnchor>
    <xdr:from>
      <xdr:col>10</xdr:col>
      <xdr:colOff>123463</xdr:colOff>
      <xdr:row>32</xdr:row>
      <xdr:rowOff>82343</xdr:rowOff>
    </xdr:from>
    <xdr:to>
      <xdr:col>11</xdr:col>
      <xdr:colOff>567159</xdr:colOff>
      <xdr:row>34</xdr:row>
      <xdr:rowOff>41829</xdr:rowOff>
    </xdr:to>
    <xdr:sp macro="" textlink="'Analysis1 (2)'!AG7">
      <xdr:nvSpPr>
        <xdr:cNvPr id="1049" name="TextBox 1048">
          <a:extLst>
            <a:ext uri="{FF2B5EF4-FFF2-40B4-BE49-F238E27FC236}">
              <a16:creationId xmlns:a16="http://schemas.microsoft.com/office/drawing/2014/main" id="{817C814D-7062-4E48-A1DE-1B248EF8C49B}"/>
            </a:ext>
          </a:extLst>
        </xdr:cNvPr>
        <xdr:cNvSpPr txBox="1"/>
      </xdr:nvSpPr>
      <xdr:spPr>
        <a:xfrm>
          <a:off x="6200172" y="5946849"/>
          <a:ext cx="1051367" cy="3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2D9B8F9-7D4B-4FC1-A2BB-E99D6C3A9A5B}" type="TxLink">
            <a:rPr lang="en-US" sz="1100" b="1" i="0" u="none" strike="noStrike" baseline="0">
              <a:solidFill>
                <a:srgbClr val="000000"/>
              </a:solidFill>
              <a:latin typeface="Aptos Narrow"/>
            </a:rPr>
            <a:pPr algn="ctr"/>
            <a:t> $2,96,527 </a:t>
          </a:fld>
          <a:endParaRPr lang="en-US" sz="1200" b="1" i="0" u="none" strike="noStrike" baseline="0">
            <a:solidFill>
              <a:schemeClr val="tx1"/>
            </a:solidFill>
            <a:latin typeface="Aptos Narrow"/>
          </a:endParaRPr>
        </a:p>
      </xdr:txBody>
    </xdr:sp>
    <xdr:clientData/>
  </xdr:twoCellAnchor>
  <xdr:twoCellAnchor>
    <xdr:from>
      <xdr:col>12</xdr:col>
      <xdr:colOff>84382</xdr:colOff>
      <xdr:row>32</xdr:row>
      <xdr:rowOff>82343</xdr:rowOff>
    </xdr:from>
    <xdr:to>
      <xdr:col>14</xdr:col>
      <xdr:colOff>47037</xdr:colOff>
      <xdr:row>34</xdr:row>
      <xdr:rowOff>41829</xdr:rowOff>
    </xdr:to>
    <xdr:sp macro="" textlink="'Analysis1 (2)'!AG8">
      <xdr:nvSpPr>
        <xdr:cNvPr id="1050" name="TextBox 1049">
          <a:extLst>
            <a:ext uri="{FF2B5EF4-FFF2-40B4-BE49-F238E27FC236}">
              <a16:creationId xmlns:a16="http://schemas.microsoft.com/office/drawing/2014/main" id="{00A9581D-6E56-422E-AE3C-699F6CD846F5}"/>
            </a:ext>
          </a:extLst>
        </xdr:cNvPr>
        <xdr:cNvSpPr txBox="1"/>
      </xdr:nvSpPr>
      <xdr:spPr>
        <a:xfrm>
          <a:off x="7422160" y="5802047"/>
          <a:ext cx="1185618" cy="31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EAC359-6B07-4A30-9CFF-CF19CD8BEA63}" type="TxLink">
            <a:rPr lang="en-US" sz="1100" b="1" i="0" u="none" strike="noStrike" baseline="0">
              <a:solidFill>
                <a:srgbClr val="000000"/>
              </a:solidFill>
              <a:latin typeface="Aptos Narrow"/>
            </a:rPr>
            <a:pPr algn="ctr"/>
            <a:t> $-   </a:t>
          </a:fld>
          <a:endParaRPr lang="en-US" sz="1200" b="1" i="0" u="none" strike="noStrike" baseline="0">
            <a:solidFill>
              <a:schemeClr val="bg1"/>
            </a:solidFill>
            <a:latin typeface="Aptos Narrow"/>
          </a:endParaRPr>
        </a:p>
      </xdr:txBody>
    </xdr:sp>
    <xdr:clientData/>
  </xdr:twoCellAnchor>
  <xdr:twoCellAnchor>
    <xdr:from>
      <xdr:col>7</xdr:col>
      <xdr:colOff>200629</xdr:colOff>
      <xdr:row>35</xdr:row>
      <xdr:rowOff>86812</xdr:rowOff>
    </xdr:from>
    <xdr:to>
      <xdr:col>8</xdr:col>
      <xdr:colOff>144683</xdr:colOff>
      <xdr:row>37</xdr:row>
      <xdr:rowOff>115747</xdr:rowOff>
    </xdr:to>
    <xdr:sp macro="" textlink="'Analysis1 (2)'!AH5">
      <xdr:nvSpPr>
        <xdr:cNvPr id="1051" name="TextBox 1050">
          <a:extLst>
            <a:ext uri="{FF2B5EF4-FFF2-40B4-BE49-F238E27FC236}">
              <a16:creationId xmlns:a16="http://schemas.microsoft.com/office/drawing/2014/main" id="{945BD674-EA48-44E7-942C-0F2263C0093D}"/>
            </a:ext>
          </a:extLst>
        </xdr:cNvPr>
        <xdr:cNvSpPr txBox="1"/>
      </xdr:nvSpPr>
      <xdr:spPr>
        <a:xfrm>
          <a:off x="4454325" y="6501116"/>
          <a:ext cx="551725" cy="395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BD4FB47-6C2E-4F9E-9312-659D05398FEF}" type="TxLink">
            <a:rPr lang="en-US" sz="1200" b="1" i="0" u="none" strike="noStrike" baseline="0">
              <a:solidFill>
                <a:srgbClr val="000000"/>
              </a:solidFill>
              <a:latin typeface="Aptos Narrow"/>
            </a:rPr>
            <a:pPr algn="ctr"/>
            <a:t>44%</a:t>
          </a:fld>
          <a:endParaRPr lang="en-US" sz="1200" b="1" i="0" u="none" strike="noStrike" baseline="0">
            <a:solidFill>
              <a:schemeClr val="bg1"/>
            </a:solidFill>
            <a:latin typeface="Aptos Narrow"/>
          </a:endParaRPr>
        </a:p>
      </xdr:txBody>
    </xdr:sp>
    <xdr:clientData/>
  </xdr:twoCellAnchor>
  <xdr:twoCellAnchor>
    <xdr:from>
      <xdr:col>9</xdr:col>
      <xdr:colOff>208345</xdr:colOff>
      <xdr:row>35</xdr:row>
      <xdr:rowOff>65592</xdr:rowOff>
    </xdr:from>
    <xdr:to>
      <xdr:col>10</xdr:col>
      <xdr:colOff>152399</xdr:colOff>
      <xdr:row>37</xdr:row>
      <xdr:rowOff>94527</xdr:rowOff>
    </xdr:to>
    <xdr:sp macro="" textlink="'Analysis1 (2)'!AH6">
      <xdr:nvSpPr>
        <xdr:cNvPr id="1052" name="TextBox 1051">
          <a:extLst>
            <a:ext uri="{FF2B5EF4-FFF2-40B4-BE49-F238E27FC236}">
              <a16:creationId xmlns:a16="http://schemas.microsoft.com/office/drawing/2014/main" id="{5647ED7C-981A-4285-BC87-32A9B540BF36}"/>
            </a:ext>
          </a:extLst>
        </xdr:cNvPr>
        <xdr:cNvSpPr txBox="1"/>
      </xdr:nvSpPr>
      <xdr:spPr>
        <a:xfrm>
          <a:off x="5677383" y="6479896"/>
          <a:ext cx="551725" cy="395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643946-5011-4F81-AEAF-6878E5228309}" type="TxLink">
            <a:rPr lang="en-US" sz="1200" b="1" i="0" u="none" strike="noStrike" baseline="0">
              <a:solidFill>
                <a:srgbClr val="000000"/>
              </a:solidFill>
              <a:latin typeface="Aptos Narrow"/>
            </a:rPr>
            <a:pPr algn="ctr"/>
            <a:t>56%</a:t>
          </a:fld>
          <a:endParaRPr lang="en-US" sz="1200" b="1" i="0" u="none" strike="noStrike" baseline="0">
            <a:solidFill>
              <a:schemeClr val="bg1"/>
            </a:solidFill>
            <a:latin typeface="Aptos Narrow"/>
          </a:endParaRPr>
        </a:p>
      </xdr:txBody>
    </xdr:sp>
    <xdr:clientData/>
  </xdr:twoCellAnchor>
  <xdr:twoCellAnchor>
    <xdr:from>
      <xdr:col>11</xdr:col>
      <xdr:colOff>225706</xdr:colOff>
      <xdr:row>35</xdr:row>
      <xdr:rowOff>92599</xdr:rowOff>
    </xdr:from>
    <xdr:to>
      <xdr:col>12</xdr:col>
      <xdr:colOff>169760</xdr:colOff>
      <xdr:row>37</xdr:row>
      <xdr:rowOff>121534</xdr:rowOff>
    </xdr:to>
    <xdr:sp macro="" textlink="'Analysis1 (2)'!AH7">
      <xdr:nvSpPr>
        <xdr:cNvPr id="1053" name="TextBox 1052">
          <a:extLst>
            <a:ext uri="{FF2B5EF4-FFF2-40B4-BE49-F238E27FC236}">
              <a16:creationId xmlns:a16="http://schemas.microsoft.com/office/drawing/2014/main" id="{6023E59E-4BAF-41F4-B7D7-61B5BCDE7DDC}"/>
            </a:ext>
          </a:extLst>
        </xdr:cNvPr>
        <xdr:cNvSpPr txBox="1"/>
      </xdr:nvSpPr>
      <xdr:spPr>
        <a:xfrm>
          <a:off x="6910086" y="6506903"/>
          <a:ext cx="551725" cy="395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F05364-A068-423C-8E05-2463B2F4014F}" type="TxLink">
            <a:rPr lang="en-US" sz="1200" b="1" i="0" u="none" strike="noStrike" baseline="0">
              <a:solidFill>
                <a:srgbClr val="000000"/>
              </a:solidFill>
              <a:latin typeface="Aptos Narrow"/>
            </a:rPr>
            <a:pPr algn="ctr"/>
            <a:t>1%</a:t>
          </a:fld>
          <a:endParaRPr lang="en-US" sz="1200" b="1" i="0" u="none" strike="noStrike" baseline="0">
            <a:solidFill>
              <a:schemeClr val="bg1"/>
            </a:solidFill>
            <a:latin typeface="Aptos Narrow"/>
          </a:endParaRPr>
        </a:p>
      </xdr:txBody>
    </xdr:sp>
    <xdr:clientData/>
  </xdr:twoCellAnchor>
  <xdr:twoCellAnchor>
    <xdr:from>
      <xdr:col>13</xdr:col>
      <xdr:colOff>281650</xdr:colOff>
      <xdr:row>35</xdr:row>
      <xdr:rowOff>71379</xdr:rowOff>
    </xdr:from>
    <xdr:to>
      <xdr:col>14</xdr:col>
      <xdr:colOff>225705</xdr:colOff>
      <xdr:row>37</xdr:row>
      <xdr:rowOff>100314</xdr:rowOff>
    </xdr:to>
    <xdr:sp macro="" textlink="'Analysis1 (2)'!AH8">
      <xdr:nvSpPr>
        <xdr:cNvPr id="1055" name="TextBox 1054">
          <a:extLst>
            <a:ext uri="{FF2B5EF4-FFF2-40B4-BE49-F238E27FC236}">
              <a16:creationId xmlns:a16="http://schemas.microsoft.com/office/drawing/2014/main" id="{D17B77A8-B1AF-4762-A6C6-83E1E83C6B2F}"/>
            </a:ext>
          </a:extLst>
        </xdr:cNvPr>
        <xdr:cNvSpPr txBox="1"/>
      </xdr:nvSpPr>
      <xdr:spPr>
        <a:xfrm>
          <a:off x="8181372" y="6485683"/>
          <a:ext cx="551725" cy="395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2ED3828-084E-40C5-956A-F09146F128AD}" type="TxLink">
            <a:rPr lang="en-US" sz="1200" b="1" i="0" u="none" strike="noStrike" baseline="0">
              <a:solidFill>
                <a:srgbClr val="000000"/>
              </a:solidFill>
              <a:latin typeface="Aptos Narrow"/>
            </a:rPr>
            <a:pPr algn="ctr"/>
            <a:t>0%</a:t>
          </a:fld>
          <a:endParaRPr lang="en-US" sz="1200" b="1" i="0" u="none" strike="noStrike" baseline="0">
            <a:solidFill>
              <a:schemeClr val="bg1"/>
            </a:solidFill>
            <a:latin typeface="Aptos Narrow"/>
          </a:endParaRPr>
        </a:p>
      </xdr:txBody>
    </xdr:sp>
    <xdr:clientData/>
  </xdr:twoCellAnchor>
  <xdr:twoCellAnchor>
    <xdr:from>
      <xdr:col>6</xdr:col>
      <xdr:colOff>241467</xdr:colOff>
      <xdr:row>27</xdr:row>
      <xdr:rowOff>135218</xdr:rowOff>
    </xdr:from>
    <xdr:to>
      <xdr:col>9</xdr:col>
      <xdr:colOff>89067</xdr:colOff>
      <xdr:row>29</xdr:row>
      <xdr:rowOff>78692</xdr:rowOff>
    </xdr:to>
    <xdr:sp macro="" textlink="">
      <xdr:nvSpPr>
        <xdr:cNvPr id="1057" name="TextBox 1056">
          <a:extLst>
            <a:ext uri="{FF2B5EF4-FFF2-40B4-BE49-F238E27FC236}">
              <a16:creationId xmlns:a16="http://schemas.microsoft.com/office/drawing/2014/main" id="{B90C16EA-6537-4256-890F-8A9D4B64B76F}"/>
            </a:ext>
          </a:extLst>
        </xdr:cNvPr>
        <xdr:cNvSpPr txBox="1"/>
      </xdr:nvSpPr>
      <xdr:spPr>
        <a:xfrm>
          <a:off x="3887492" y="5083395"/>
          <a:ext cx="1670613" cy="310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tx1">
                  <a:lumMod val="65000"/>
                  <a:lumOff val="35000"/>
                </a:schemeClr>
              </a:solidFill>
              <a:latin typeface="Aptos Narrow"/>
            </a:rPr>
            <a:t>Quarterly View By </a:t>
          </a:r>
          <a:r>
            <a:rPr lang="en-US" sz="1100" b="1" i="0" u="none" strike="noStrike">
              <a:solidFill>
                <a:schemeClr val="tx1">
                  <a:lumMod val="65000"/>
                  <a:lumOff val="35000"/>
                </a:schemeClr>
              </a:solidFill>
              <a:latin typeface="Aptos Narrow"/>
            </a:rPr>
            <a:t>Profit</a:t>
          </a:r>
        </a:p>
      </xdr:txBody>
    </xdr:sp>
    <xdr:clientData/>
  </xdr:twoCellAnchor>
  <xdr:twoCellAnchor>
    <xdr:from>
      <xdr:col>14</xdr:col>
      <xdr:colOff>426241</xdr:colOff>
      <xdr:row>26</xdr:row>
      <xdr:rowOff>69586</xdr:rowOff>
    </xdr:from>
    <xdr:to>
      <xdr:col>22</xdr:col>
      <xdr:colOff>201084</xdr:colOff>
      <xdr:row>37</xdr:row>
      <xdr:rowOff>88936</xdr:rowOff>
    </xdr:to>
    <xdr:sp macro="" textlink="">
      <xdr:nvSpPr>
        <xdr:cNvPr id="1060" name="Rectangle: Rounded Corners 1059">
          <a:extLst>
            <a:ext uri="{FF2B5EF4-FFF2-40B4-BE49-F238E27FC236}">
              <a16:creationId xmlns:a16="http://schemas.microsoft.com/office/drawing/2014/main" id="{F2DA2469-1E3C-47C1-A429-5D288B6C5BD5}"/>
            </a:ext>
          </a:extLst>
        </xdr:cNvPr>
        <xdr:cNvSpPr/>
      </xdr:nvSpPr>
      <xdr:spPr>
        <a:xfrm>
          <a:off x="9019908" y="4747419"/>
          <a:ext cx="4685509" cy="199843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518583</xdr:colOff>
      <xdr:row>27</xdr:row>
      <xdr:rowOff>122503</xdr:rowOff>
    </xdr:from>
    <xdr:to>
      <xdr:col>22</xdr:col>
      <xdr:colOff>74084</xdr:colOff>
      <xdr:row>36</xdr:row>
      <xdr:rowOff>137584</xdr:rowOff>
    </xdr:to>
    <mc:AlternateContent xmlns:mc="http://schemas.openxmlformats.org/markup-compatibility/2006" xmlns:a14="http://schemas.microsoft.com/office/drawing/2010/main">
      <mc:Choice Requires="a14">
        <xdr:graphicFrame macro="">
          <xdr:nvGraphicFramePr>
            <xdr:cNvPr id="1061" name="Country">
              <a:extLst>
                <a:ext uri="{FF2B5EF4-FFF2-40B4-BE49-F238E27FC236}">
                  <a16:creationId xmlns:a16="http://schemas.microsoft.com/office/drawing/2014/main" id="{8DAB5F41-1E6E-4BD3-9986-075DB7900CA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112250" y="4980253"/>
              <a:ext cx="4466167" cy="1634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460435</xdr:colOff>
      <xdr:row>0</xdr:row>
      <xdr:rowOff>76228</xdr:rowOff>
    </xdr:from>
    <xdr:to>
      <xdr:col>8</xdr:col>
      <xdr:colOff>102439</xdr:colOff>
      <xdr:row>2</xdr:row>
      <xdr:rowOff>46395</xdr:rowOff>
    </xdr:to>
    <xdr:sp macro="" textlink="">
      <xdr:nvSpPr>
        <xdr:cNvPr id="3" name="TextBox 2">
          <a:extLst>
            <a:ext uri="{FF2B5EF4-FFF2-40B4-BE49-F238E27FC236}">
              <a16:creationId xmlns:a16="http://schemas.microsoft.com/office/drawing/2014/main" id="{8A4BC52E-64C3-4B43-A5B0-5E869F8F497A}"/>
            </a:ext>
          </a:extLst>
        </xdr:cNvPr>
        <xdr:cNvSpPr txBox="1"/>
      </xdr:nvSpPr>
      <xdr:spPr>
        <a:xfrm>
          <a:off x="460435" y="76228"/>
          <a:ext cx="4530875" cy="332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i="0">
              <a:solidFill>
                <a:srgbClr val="4DC1F5"/>
              </a:solidFill>
              <a:effectLst/>
              <a:latin typeface="+mn-lt"/>
              <a:ea typeface="+mn-ea"/>
              <a:cs typeface="+mn-cs"/>
            </a:rPr>
            <a:t>Quick Fix Solutions </a:t>
          </a:r>
          <a:r>
            <a:rPr lang="en-IN" sz="1800" b="0" i="0">
              <a:solidFill>
                <a:schemeClr val="tx1"/>
              </a:solidFill>
              <a:effectLst/>
              <a:latin typeface="+mn-lt"/>
              <a:ea typeface="+mn-ea"/>
              <a:cs typeface="+mn-cs"/>
            </a:rPr>
            <a:t>Sales</a:t>
          </a:r>
          <a:r>
            <a:rPr lang="en-IN" sz="1800" b="0" i="0" baseline="0">
              <a:solidFill>
                <a:schemeClr val="tx1"/>
              </a:solidFill>
              <a:effectLst/>
              <a:latin typeface="+mn-lt"/>
              <a:ea typeface="+mn-ea"/>
              <a:cs typeface="+mn-cs"/>
            </a:rPr>
            <a:t> Analysis</a:t>
          </a:r>
          <a:endParaRPr lang="en-US" sz="1800" b="0" i="0" u="none" strike="noStrike">
            <a:solidFill>
              <a:srgbClr val="4DC1F5"/>
            </a:solidFill>
            <a:latin typeface="Aptos Narrow"/>
          </a:endParaRPr>
        </a:p>
      </xdr:txBody>
    </xdr:sp>
    <xdr:clientData/>
  </xdr:twoCellAnchor>
  <xdr:twoCellAnchor>
    <xdr:from>
      <xdr:col>13</xdr:col>
      <xdr:colOff>295219</xdr:colOff>
      <xdr:row>1</xdr:row>
      <xdr:rowOff>0</xdr:rowOff>
    </xdr:from>
    <xdr:to>
      <xdr:col>14</xdr:col>
      <xdr:colOff>573386</xdr:colOff>
      <xdr:row>2</xdr:row>
      <xdr:rowOff>22632</xdr:rowOff>
    </xdr:to>
    <xdr:sp macro="[0]!noFilter2" textlink="">
      <xdr:nvSpPr>
        <xdr:cNvPr id="23" name="Rectangle: Rounded Corners 22">
          <a:extLst>
            <a:ext uri="{FF2B5EF4-FFF2-40B4-BE49-F238E27FC236}">
              <a16:creationId xmlns:a16="http://schemas.microsoft.com/office/drawing/2014/main" id="{2B16335F-692E-4C33-BDB4-74EA7D5DAADE}"/>
            </a:ext>
          </a:extLst>
        </xdr:cNvPr>
        <xdr:cNvSpPr/>
      </xdr:nvSpPr>
      <xdr:spPr>
        <a:xfrm>
          <a:off x="8239635" y="181069"/>
          <a:ext cx="889276" cy="203702"/>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bg1">
                  <a:lumMod val="85000"/>
                </a:schemeClr>
              </a:solidFill>
              <a:latin typeface="+mn-lt"/>
              <a:ea typeface="+mn-ea"/>
              <a:cs typeface="+mn-cs"/>
            </a:rPr>
            <a:t>Clear Filters</a:t>
          </a:r>
        </a:p>
      </xdr:txBody>
    </xdr:sp>
    <xdr:clientData/>
  </xdr:twoCellAnchor>
  <xdr:twoCellAnchor>
    <xdr:from>
      <xdr:col>8</xdr:col>
      <xdr:colOff>467762</xdr:colOff>
      <xdr:row>0</xdr:row>
      <xdr:rowOff>165980</xdr:rowOff>
    </xdr:from>
    <xdr:to>
      <xdr:col>11</xdr:col>
      <xdr:colOff>45266</xdr:colOff>
      <xdr:row>2</xdr:row>
      <xdr:rowOff>45267</xdr:rowOff>
    </xdr:to>
    <xdr:sp macro="" textlink="">
      <xdr:nvSpPr>
        <xdr:cNvPr id="25" name="Rectangle 24">
          <a:hlinkClick xmlns:r="http://schemas.openxmlformats.org/officeDocument/2006/relationships" r:id="rId13" tooltip="Go to profit and customer details"/>
          <a:extLst>
            <a:ext uri="{FF2B5EF4-FFF2-40B4-BE49-F238E27FC236}">
              <a16:creationId xmlns:a16="http://schemas.microsoft.com/office/drawing/2014/main" id="{769C41F5-2F15-E6BC-4F75-44D0EE2BA431}"/>
            </a:ext>
          </a:extLst>
        </xdr:cNvPr>
        <xdr:cNvSpPr/>
      </xdr:nvSpPr>
      <xdr:spPr>
        <a:xfrm>
          <a:off x="5356633" y="165980"/>
          <a:ext cx="1410831" cy="24142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65000"/>
                  <a:lumOff val="35000"/>
                </a:schemeClr>
              </a:solidFill>
            </a:rPr>
            <a:t>Profit</a:t>
          </a:r>
          <a:r>
            <a:rPr lang="en-IN" sz="1100" baseline="0">
              <a:solidFill>
                <a:schemeClr val="tx1">
                  <a:lumMod val="65000"/>
                  <a:lumOff val="35000"/>
                </a:schemeClr>
              </a:solidFill>
            </a:rPr>
            <a:t> and Customer</a:t>
          </a:r>
          <a:endParaRPr lang="en-IN" sz="1100">
            <a:solidFill>
              <a:schemeClr val="tx1">
                <a:lumMod val="65000"/>
                <a:lumOff val="35000"/>
              </a:schemeClr>
            </a:solidFill>
          </a:endParaRPr>
        </a:p>
      </xdr:txBody>
    </xdr:sp>
    <xdr:clientData/>
  </xdr:twoCellAnchor>
  <xdr:twoCellAnchor>
    <xdr:from>
      <xdr:col>6</xdr:col>
      <xdr:colOff>499450</xdr:colOff>
      <xdr:row>0</xdr:row>
      <xdr:rowOff>158435</xdr:rowOff>
    </xdr:from>
    <xdr:to>
      <xdr:col>8</xdr:col>
      <xdr:colOff>393826</xdr:colOff>
      <xdr:row>2</xdr:row>
      <xdr:rowOff>37722</xdr:rowOff>
    </xdr:to>
    <xdr:sp macro="" textlink="">
      <xdr:nvSpPr>
        <xdr:cNvPr id="27" name="Rectangle 26">
          <a:extLst>
            <a:ext uri="{FF2B5EF4-FFF2-40B4-BE49-F238E27FC236}">
              <a16:creationId xmlns:a16="http://schemas.microsoft.com/office/drawing/2014/main" id="{8F92AA8A-BE54-42B5-9F33-142ADF9D083C}"/>
            </a:ext>
          </a:extLst>
        </xdr:cNvPr>
        <xdr:cNvSpPr/>
      </xdr:nvSpPr>
      <xdr:spPr>
        <a:xfrm>
          <a:off x="4166103" y="158435"/>
          <a:ext cx="1116594" cy="241426"/>
        </a:xfrm>
        <a:prstGeom prst="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Time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853003</xdr:colOff>
      <xdr:row>3</xdr:row>
      <xdr:rowOff>53598</xdr:rowOff>
    </xdr:from>
    <xdr:to>
      <xdr:col>20</xdr:col>
      <xdr:colOff>259243</xdr:colOff>
      <xdr:row>10</xdr:row>
      <xdr:rowOff>18219</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839A49B1-4B6C-17BB-D6C7-ADED2170D67C}"/>
                </a:ext>
              </a:extLst>
            </xdr14:cNvPr>
            <xdr14:cNvContentPartPr/>
          </xdr14:nvContentPartPr>
          <xdr14:nvPr macro=""/>
          <xdr14:xfrm>
            <a:off x="15196532" y="591480"/>
            <a:ext cx="473040" cy="1219680"/>
          </xdr14:xfrm>
        </xdr:contentPart>
      </mc:Choice>
      <mc:Fallback xmlns="">
        <xdr:pic>
          <xdr:nvPicPr>
            <xdr:cNvPr id="4" name="Ink 3">
              <a:extLst>
                <a:ext uri="{FF2B5EF4-FFF2-40B4-BE49-F238E27FC236}">
                  <a16:creationId xmlns:a16="http://schemas.microsoft.com/office/drawing/2014/main" id="{839A49B1-4B6C-17BB-D6C7-ADED2170D67C}"/>
                </a:ext>
              </a:extLst>
            </xdr:cNvPr>
            <xdr:cNvPicPr/>
          </xdr:nvPicPr>
          <xdr:blipFill>
            <a:blip xmlns:r="http://schemas.openxmlformats.org/officeDocument/2006/relationships" r:embed="rId2"/>
            <a:stretch>
              <a:fillRect/>
            </a:stretch>
          </xdr:blipFill>
          <xdr:spPr>
            <a:xfrm>
              <a:off x="15190412" y="585360"/>
              <a:ext cx="485280" cy="1231920"/>
            </a:xfrm>
            <a:prstGeom prst="rect">
              <a:avLst/>
            </a:prstGeom>
          </xdr:spPr>
        </xdr:pic>
      </mc:Fallback>
    </mc:AlternateContent>
    <xdr:clientData/>
  </xdr:twoCellAnchor>
  <xdr:twoCellAnchor editAs="oneCell">
    <xdr:from>
      <xdr:col>19</xdr:col>
      <xdr:colOff>143083</xdr:colOff>
      <xdr:row>7</xdr:row>
      <xdr:rowOff>8901</xdr:rowOff>
    </xdr:from>
    <xdr:to>
      <xdr:col>19</xdr:col>
      <xdr:colOff>806563</xdr:colOff>
      <xdr:row>7</xdr:row>
      <xdr:rowOff>9621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6" name="Ink 5">
              <a:extLst>
                <a:ext uri="{FF2B5EF4-FFF2-40B4-BE49-F238E27FC236}">
                  <a16:creationId xmlns:a16="http://schemas.microsoft.com/office/drawing/2014/main" id="{7FE18604-63A0-C0C2-1528-7F2D7E47FF51}"/>
                </a:ext>
              </a:extLst>
            </xdr14:cNvPr>
            <xdr14:cNvContentPartPr/>
          </xdr14:nvContentPartPr>
          <xdr14:nvPr macro=""/>
          <xdr14:xfrm>
            <a:off x="14486612" y="1263960"/>
            <a:ext cx="663480" cy="720"/>
          </xdr14:xfrm>
        </xdr:contentPart>
      </mc:Choice>
      <mc:Fallback xmlns="">
        <xdr:pic>
          <xdr:nvPicPr>
            <xdr:cNvPr id="6" name="Ink 5">
              <a:extLst>
                <a:ext uri="{FF2B5EF4-FFF2-40B4-BE49-F238E27FC236}">
                  <a16:creationId xmlns:a16="http://schemas.microsoft.com/office/drawing/2014/main" id="{7FE18604-63A0-C0C2-1528-7F2D7E47FF51}"/>
                </a:ext>
              </a:extLst>
            </xdr:cNvPr>
            <xdr:cNvPicPr/>
          </xdr:nvPicPr>
          <xdr:blipFill>
            <a:blip xmlns:r="http://schemas.openxmlformats.org/officeDocument/2006/relationships" r:embed="rId4"/>
            <a:stretch>
              <a:fillRect/>
            </a:stretch>
          </xdr:blipFill>
          <xdr:spPr>
            <a:xfrm>
              <a:off x="14480492" y="1251720"/>
              <a:ext cx="675720" cy="25200"/>
            </a:xfrm>
            <a:prstGeom prst="rect">
              <a:avLst/>
            </a:prstGeom>
          </xdr:spPr>
        </xdr:pic>
      </mc:Fallback>
    </mc:AlternateContent>
    <xdr:clientData/>
  </xdr:twoCellAnchor>
  <xdr:twoCellAnchor editAs="oneCell">
    <xdr:from>
      <xdr:col>19</xdr:col>
      <xdr:colOff>111403</xdr:colOff>
      <xdr:row>5</xdr:row>
      <xdr:rowOff>152209</xdr:rowOff>
    </xdr:from>
    <xdr:to>
      <xdr:col>19</xdr:col>
      <xdr:colOff>314083</xdr:colOff>
      <xdr:row>7</xdr:row>
      <xdr:rowOff>176301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Ink 8">
              <a:extLst>
                <a:ext uri="{FF2B5EF4-FFF2-40B4-BE49-F238E27FC236}">
                  <a16:creationId xmlns:a16="http://schemas.microsoft.com/office/drawing/2014/main" id="{625DDD96-85DA-8579-5454-EF37F8E739AF}"/>
                </a:ext>
              </a:extLst>
            </xdr14:cNvPr>
            <xdr14:cNvContentPartPr/>
          </xdr14:nvContentPartPr>
          <xdr14:nvPr macro=""/>
          <xdr14:xfrm>
            <a:off x="14454932" y="1048680"/>
            <a:ext cx="202680" cy="382680"/>
          </xdr14:xfrm>
        </xdr:contentPart>
      </mc:Choice>
      <mc:Fallback xmlns="">
        <xdr:pic>
          <xdr:nvPicPr>
            <xdr:cNvPr id="9" name="Ink 8">
              <a:extLst>
                <a:ext uri="{FF2B5EF4-FFF2-40B4-BE49-F238E27FC236}">
                  <a16:creationId xmlns:a16="http://schemas.microsoft.com/office/drawing/2014/main" id="{625DDD96-85DA-8579-5454-EF37F8E739AF}"/>
                </a:ext>
              </a:extLst>
            </xdr:cNvPr>
            <xdr:cNvPicPr/>
          </xdr:nvPicPr>
          <xdr:blipFill>
            <a:blip xmlns:r="http://schemas.openxmlformats.org/officeDocument/2006/relationships" r:embed="rId6"/>
            <a:stretch>
              <a:fillRect/>
            </a:stretch>
          </xdr:blipFill>
          <xdr:spPr>
            <a:xfrm>
              <a:off x="14448812" y="1042560"/>
              <a:ext cx="214920" cy="39492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153385</xdr:rowOff>
    </xdr:from>
    <xdr:to>
      <xdr:col>8</xdr:col>
      <xdr:colOff>455384</xdr:colOff>
      <xdr:row>19</xdr:row>
      <xdr:rowOff>53495</xdr:rowOff>
    </xdr:to>
    <xdr:sp macro="" textlink="">
      <xdr:nvSpPr>
        <xdr:cNvPr id="6" name="Rectangle: Rounded Corners 5">
          <a:extLst>
            <a:ext uri="{FF2B5EF4-FFF2-40B4-BE49-F238E27FC236}">
              <a16:creationId xmlns:a16="http://schemas.microsoft.com/office/drawing/2014/main" id="{B3694A6F-1AFC-44F9-A2BE-3986AD1D5AED}"/>
            </a:ext>
          </a:extLst>
        </xdr:cNvPr>
        <xdr:cNvSpPr/>
      </xdr:nvSpPr>
      <xdr:spPr>
        <a:xfrm>
          <a:off x="0" y="904947"/>
          <a:ext cx="5298781" cy="27184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378792</xdr:colOff>
      <xdr:row>4</xdr:row>
      <xdr:rowOff>102373</xdr:rowOff>
    </xdr:from>
    <xdr:to>
      <xdr:col>4</xdr:col>
      <xdr:colOff>489857</xdr:colOff>
      <xdr:row>6</xdr:row>
      <xdr:rowOff>64921</xdr:rowOff>
    </xdr:to>
    <xdr:sp macro="" textlink="">
      <xdr:nvSpPr>
        <xdr:cNvPr id="4138" name="TextBox 4137">
          <a:extLst>
            <a:ext uri="{FF2B5EF4-FFF2-40B4-BE49-F238E27FC236}">
              <a16:creationId xmlns:a16="http://schemas.microsoft.com/office/drawing/2014/main" id="{944FBF96-7AA8-4CB0-9C25-81B0BCCE507E}"/>
            </a:ext>
          </a:extLst>
        </xdr:cNvPr>
        <xdr:cNvSpPr txBox="1"/>
      </xdr:nvSpPr>
      <xdr:spPr>
        <a:xfrm>
          <a:off x="378792" y="853935"/>
          <a:ext cx="2532764" cy="33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tx1"/>
              </a:solidFill>
              <a:effectLst/>
              <a:latin typeface="+mn-lt"/>
              <a:ea typeface="+mn-ea"/>
              <a:cs typeface="+mn-cs"/>
            </a:rPr>
            <a:t>Top</a:t>
          </a:r>
          <a:r>
            <a:rPr lang="en-IN" sz="1600" b="0" i="0" u="none" strike="noStrike" baseline="0">
              <a:solidFill>
                <a:schemeClr val="tx1"/>
              </a:solidFill>
              <a:effectLst/>
              <a:latin typeface="+mn-lt"/>
              <a:ea typeface="+mn-ea"/>
              <a:cs typeface="+mn-cs"/>
            </a:rPr>
            <a:t>-5 Products By  </a:t>
          </a:r>
          <a:r>
            <a:rPr lang="en-IN" sz="1600" b="1" i="0" u="none" strike="noStrike" baseline="0">
              <a:solidFill>
                <a:schemeClr val="tx1"/>
              </a:solidFill>
              <a:effectLst/>
              <a:latin typeface="+mn-lt"/>
              <a:ea typeface="+mn-ea"/>
              <a:cs typeface="+mn-cs"/>
            </a:rPr>
            <a:t>Profit</a:t>
          </a:r>
          <a:r>
            <a:rPr lang="en-IN" sz="1600" b="0" i="0" u="none" strike="noStrike" baseline="0">
              <a:solidFill>
                <a:schemeClr val="tx1"/>
              </a:solidFill>
              <a:effectLst/>
              <a:latin typeface="+mn-lt"/>
              <a:ea typeface="+mn-ea"/>
              <a:cs typeface="+mn-cs"/>
            </a:rPr>
            <a:t>	</a:t>
          </a:r>
          <a:endParaRPr lang="en-US" sz="1600" b="0" i="0" u="none" strike="noStrike">
            <a:solidFill>
              <a:schemeClr val="tx1"/>
            </a:solidFill>
            <a:latin typeface="Aptos Narrow"/>
          </a:endParaRPr>
        </a:p>
      </xdr:txBody>
    </xdr:sp>
    <xdr:clientData/>
  </xdr:twoCellAnchor>
  <xdr:twoCellAnchor>
    <xdr:from>
      <xdr:col>0</xdr:col>
      <xdr:colOff>270232</xdr:colOff>
      <xdr:row>5</xdr:row>
      <xdr:rowOff>102521</xdr:rowOff>
    </xdr:from>
    <xdr:to>
      <xdr:col>6</xdr:col>
      <xdr:colOff>233947</xdr:colOff>
      <xdr:row>18</xdr:row>
      <xdr:rowOff>136255</xdr:rowOff>
    </xdr:to>
    <xdr:graphicFrame macro="">
      <xdr:nvGraphicFramePr>
        <xdr:cNvPr id="5" name="Chart 4">
          <a:extLst>
            <a:ext uri="{FF2B5EF4-FFF2-40B4-BE49-F238E27FC236}">
              <a16:creationId xmlns:a16="http://schemas.microsoft.com/office/drawing/2014/main" id="{DB11517B-D753-4887-86E3-B78F58BF3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236050</xdr:colOff>
      <xdr:row>11</xdr:row>
      <xdr:rowOff>146130</xdr:rowOff>
    </xdr:from>
    <xdr:to>
      <xdr:col>7</xdr:col>
      <xdr:colOff>0</xdr:colOff>
      <xdr:row>18</xdr:row>
      <xdr:rowOff>127997</xdr:rowOff>
    </xdr:to>
    <xdr:graphicFrame macro="">
      <xdr:nvGraphicFramePr>
        <xdr:cNvPr id="4" name="Chart 3">
          <a:extLst>
            <a:ext uri="{FF2B5EF4-FFF2-40B4-BE49-F238E27FC236}">
              <a16:creationId xmlns:a16="http://schemas.microsoft.com/office/drawing/2014/main" id="{691F05C4-52AC-4CFD-83B4-F6A417EB1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515256</xdr:colOff>
      <xdr:row>4</xdr:row>
      <xdr:rowOff>119711</xdr:rowOff>
    </xdr:from>
    <xdr:to>
      <xdr:col>12</xdr:col>
      <xdr:colOff>9071</xdr:colOff>
      <xdr:row>19</xdr:row>
      <xdr:rowOff>26282</xdr:rowOff>
    </xdr:to>
    <xdr:sp macro="" textlink="">
      <xdr:nvSpPr>
        <xdr:cNvPr id="19" name="Rectangle: Rounded Corners 18">
          <a:extLst>
            <a:ext uri="{FF2B5EF4-FFF2-40B4-BE49-F238E27FC236}">
              <a16:creationId xmlns:a16="http://schemas.microsoft.com/office/drawing/2014/main" id="{D3ED8BE3-12B6-4FE5-8912-43657329D76A}"/>
            </a:ext>
          </a:extLst>
        </xdr:cNvPr>
        <xdr:cNvSpPr/>
      </xdr:nvSpPr>
      <xdr:spPr>
        <a:xfrm>
          <a:off x="5358653" y="871273"/>
          <a:ext cx="1915514" cy="272492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426357</xdr:colOff>
      <xdr:row>6</xdr:row>
      <xdr:rowOff>89674</xdr:rowOff>
    </xdr:from>
    <xdr:to>
      <xdr:col>11</xdr:col>
      <xdr:colOff>268908</xdr:colOff>
      <xdr:row>10</xdr:row>
      <xdr:rowOff>21740</xdr:rowOff>
    </xdr:to>
    <xdr:sp macro="" textlink="">
      <xdr:nvSpPr>
        <xdr:cNvPr id="20" name="TextBox 19">
          <a:extLst>
            <a:ext uri="{FF2B5EF4-FFF2-40B4-BE49-F238E27FC236}">
              <a16:creationId xmlns:a16="http://schemas.microsoft.com/office/drawing/2014/main" id="{2843BF01-EAE7-4CD0-8945-9277EDB911B5}"/>
            </a:ext>
          </a:extLst>
        </xdr:cNvPr>
        <xdr:cNvSpPr txBox="1"/>
      </xdr:nvSpPr>
      <xdr:spPr>
        <a:xfrm>
          <a:off x="5875179" y="1217016"/>
          <a:ext cx="1053400" cy="68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Total</a:t>
          </a:r>
          <a:r>
            <a:rPr lang="en-US" sz="1400" b="0" i="0" u="none" strike="noStrike" baseline="0">
              <a:solidFill>
                <a:schemeClr val="tx1"/>
              </a:solidFill>
              <a:latin typeface="Aptos Narrow"/>
            </a:rPr>
            <a:t> </a:t>
          </a:r>
          <a:r>
            <a:rPr lang="en-US" sz="1400" b="1" i="0" u="none" strike="noStrike" baseline="0">
              <a:solidFill>
                <a:schemeClr val="tx1"/>
              </a:solidFill>
              <a:latin typeface="Aptos Narrow"/>
            </a:rPr>
            <a:t>Products</a:t>
          </a:r>
          <a:endParaRPr lang="en-US" sz="1400" b="1" i="0" u="none" strike="noStrike">
            <a:solidFill>
              <a:schemeClr val="tx1"/>
            </a:solidFill>
            <a:latin typeface="Aptos Narrow"/>
          </a:endParaRPr>
        </a:p>
      </xdr:txBody>
    </xdr:sp>
    <xdr:clientData/>
  </xdr:twoCellAnchor>
  <xdr:twoCellAnchor>
    <xdr:from>
      <xdr:col>9</xdr:col>
      <xdr:colOff>426357</xdr:colOff>
      <xdr:row>10</xdr:row>
      <xdr:rowOff>64778</xdr:rowOff>
    </xdr:from>
    <xdr:to>
      <xdr:col>11</xdr:col>
      <xdr:colOff>268908</xdr:colOff>
      <xdr:row>13</xdr:row>
      <xdr:rowOff>184737</xdr:rowOff>
    </xdr:to>
    <xdr:sp macro="" textlink="">
      <xdr:nvSpPr>
        <xdr:cNvPr id="21" name="TextBox 20">
          <a:extLst>
            <a:ext uri="{FF2B5EF4-FFF2-40B4-BE49-F238E27FC236}">
              <a16:creationId xmlns:a16="http://schemas.microsoft.com/office/drawing/2014/main" id="{DD443AFB-10F3-4C94-9A78-09A3E07CB8FB}"/>
            </a:ext>
          </a:extLst>
        </xdr:cNvPr>
        <xdr:cNvSpPr txBox="1"/>
      </xdr:nvSpPr>
      <xdr:spPr>
        <a:xfrm>
          <a:off x="5875179" y="1943682"/>
          <a:ext cx="1053400" cy="68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Sold</a:t>
          </a:r>
          <a:r>
            <a:rPr lang="en-US" sz="1400" b="0" i="0" u="none" strike="noStrike" baseline="0">
              <a:solidFill>
                <a:schemeClr val="tx1"/>
              </a:solidFill>
              <a:latin typeface="Aptos Narrow"/>
            </a:rPr>
            <a:t> </a:t>
          </a:r>
          <a:r>
            <a:rPr lang="en-US" sz="1400" b="1" i="0" u="none" strike="noStrike" baseline="0">
              <a:solidFill>
                <a:schemeClr val="tx1"/>
              </a:solidFill>
              <a:latin typeface="Aptos Narrow"/>
            </a:rPr>
            <a:t>Products</a:t>
          </a:r>
          <a:endParaRPr lang="en-US" sz="1400" b="1" i="0" u="none" strike="noStrike">
            <a:solidFill>
              <a:schemeClr val="tx1"/>
            </a:solidFill>
            <a:latin typeface="Aptos Narrow"/>
          </a:endParaRPr>
        </a:p>
      </xdr:txBody>
    </xdr:sp>
    <xdr:clientData/>
  </xdr:twoCellAnchor>
  <xdr:twoCellAnchor>
    <xdr:from>
      <xdr:col>9</xdr:col>
      <xdr:colOff>426357</xdr:colOff>
      <xdr:row>14</xdr:row>
      <xdr:rowOff>67097</xdr:rowOff>
    </xdr:from>
    <xdr:to>
      <xdr:col>11</xdr:col>
      <xdr:colOff>268908</xdr:colOff>
      <xdr:row>17</xdr:row>
      <xdr:rowOff>179436</xdr:rowOff>
    </xdr:to>
    <xdr:sp macro="" textlink="">
      <xdr:nvSpPr>
        <xdr:cNvPr id="22" name="TextBox 21">
          <a:extLst>
            <a:ext uri="{FF2B5EF4-FFF2-40B4-BE49-F238E27FC236}">
              <a16:creationId xmlns:a16="http://schemas.microsoft.com/office/drawing/2014/main" id="{CDA06705-1938-4075-A09F-3E4D53B269F5}"/>
            </a:ext>
          </a:extLst>
        </xdr:cNvPr>
        <xdr:cNvSpPr txBox="1"/>
      </xdr:nvSpPr>
      <xdr:spPr>
        <a:xfrm>
          <a:off x="5875179" y="2697563"/>
          <a:ext cx="1053400" cy="676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baseline="0">
              <a:solidFill>
                <a:schemeClr val="tx1"/>
              </a:solidFill>
              <a:latin typeface="Aptos Narrow"/>
            </a:rPr>
            <a:t>Unsold </a:t>
          </a:r>
          <a:r>
            <a:rPr lang="en-US" sz="1400" b="1" i="0" u="none" strike="noStrike" baseline="0">
              <a:solidFill>
                <a:schemeClr val="tx1"/>
              </a:solidFill>
              <a:latin typeface="Aptos Narrow"/>
            </a:rPr>
            <a:t>Products</a:t>
          </a:r>
          <a:endParaRPr lang="en-US" sz="1400" b="1" i="0" u="none" strike="noStrike">
            <a:solidFill>
              <a:schemeClr val="tx1"/>
            </a:solidFill>
            <a:latin typeface="Aptos Narrow"/>
          </a:endParaRPr>
        </a:p>
      </xdr:txBody>
    </xdr:sp>
    <xdr:clientData/>
  </xdr:twoCellAnchor>
  <xdr:twoCellAnchor>
    <xdr:from>
      <xdr:col>11</xdr:col>
      <xdr:colOff>12703</xdr:colOff>
      <xdr:row>6</xdr:row>
      <xdr:rowOff>108829</xdr:rowOff>
    </xdr:from>
    <xdr:to>
      <xdr:col>12</xdr:col>
      <xdr:colOff>5445</xdr:colOff>
      <xdr:row>8</xdr:row>
      <xdr:rowOff>136043</xdr:rowOff>
    </xdr:to>
    <xdr:sp macro="" textlink="'Product Analysis'!N4">
      <xdr:nvSpPr>
        <xdr:cNvPr id="23" name="TextBox 22">
          <a:extLst>
            <a:ext uri="{FF2B5EF4-FFF2-40B4-BE49-F238E27FC236}">
              <a16:creationId xmlns:a16="http://schemas.microsoft.com/office/drawing/2014/main" id="{ABE7BAFB-1AC3-4CCA-9033-2B452A3C6738}"/>
            </a:ext>
          </a:extLst>
        </xdr:cNvPr>
        <xdr:cNvSpPr txBox="1"/>
      </xdr:nvSpPr>
      <xdr:spPr>
        <a:xfrm>
          <a:off x="6672374" y="1236171"/>
          <a:ext cx="598167" cy="402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0CEEDE-7F78-4523-BD70-5798F0E5F381}" type="TxLink">
            <a:rPr lang="en-US" sz="1800" b="1" i="0" u="none" strike="noStrike">
              <a:solidFill>
                <a:schemeClr val="bg2">
                  <a:lumMod val="50000"/>
                </a:schemeClr>
              </a:solidFill>
              <a:latin typeface="Aptos Narrow"/>
              <a:ea typeface="+mn-ea"/>
              <a:cs typeface="+mn-cs"/>
            </a:rPr>
            <a:pPr marL="0" indent="0"/>
            <a:t>606</a:t>
          </a:fld>
          <a:endParaRPr lang="en-IN" sz="1800" b="1" i="0" u="none" strike="noStrike">
            <a:solidFill>
              <a:schemeClr val="bg2">
                <a:lumMod val="50000"/>
              </a:schemeClr>
            </a:solidFill>
            <a:latin typeface="Aptos Narrow"/>
            <a:ea typeface="+mn-ea"/>
            <a:cs typeface="+mn-cs"/>
          </a:endParaRPr>
        </a:p>
      </xdr:txBody>
    </xdr:sp>
    <xdr:clientData/>
  </xdr:twoCellAnchor>
  <xdr:twoCellAnchor>
    <xdr:from>
      <xdr:col>11</xdr:col>
      <xdr:colOff>12703</xdr:colOff>
      <xdr:row>10</xdr:row>
      <xdr:rowOff>169355</xdr:rowOff>
    </xdr:from>
    <xdr:to>
      <xdr:col>12</xdr:col>
      <xdr:colOff>5445</xdr:colOff>
      <xdr:row>13</xdr:row>
      <xdr:rowOff>16300</xdr:rowOff>
    </xdr:to>
    <xdr:sp macro="" textlink="'Product Analysis'!O4">
      <xdr:nvSpPr>
        <xdr:cNvPr id="24" name="TextBox 23">
          <a:extLst>
            <a:ext uri="{FF2B5EF4-FFF2-40B4-BE49-F238E27FC236}">
              <a16:creationId xmlns:a16="http://schemas.microsoft.com/office/drawing/2014/main" id="{7F903039-D045-4C24-A8F4-9F40C1E74823}"/>
            </a:ext>
          </a:extLst>
        </xdr:cNvPr>
        <xdr:cNvSpPr txBox="1"/>
      </xdr:nvSpPr>
      <xdr:spPr>
        <a:xfrm>
          <a:off x="6672374" y="2048259"/>
          <a:ext cx="598167" cy="41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058257F-21D5-4456-B774-0889C0E0F0F9}" type="TxLink">
            <a:rPr lang="en-US" sz="1800" b="1" i="0" u="none" strike="noStrike">
              <a:solidFill>
                <a:srgbClr val="4DC1F5"/>
              </a:solidFill>
              <a:latin typeface="Aptos Narrow"/>
              <a:ea typeface="+mn-ea"/>
              <a:cs typeface="+mn-cs"/>
            </a:rPr>
            <a:pPr marL="0" indent="0"/>
            <a:t>102</a:t>
          </a:fld>
          <a:endParaRPr lang="en-IN" sz="1800" b="1" i="0" u="none" strike="noStrike">
            <a:solidFill>
              <a:srgbClr val="4DC1F5"/>
            </a:solidFill>
            <a:latin typeface="Aptos Narrow"/>
            <a:ea typeface="+mn-ea"/>
            <a:cs typeface="+mn-cs"/>
          </a:endParaRPr>
        </a:p>
      </xdr:txBody>
    </xdr:sp>
    <xdr:clientData/>
  </xdr:twoCellAnchor>
  <xdr:twoCellAnchor>
    <xdr:from>
      <xdr:col>11</xdr:col>
      <xdr:colOff>12703</xdr:colOff>
      <xdr:row>15</xdr:row>
      <xdr:rowOff>5413</xdr:rowOff>
    </xdr:from>
    <xdr:to>
      <xdr:col>12</xdr:col>
      <xdr:colOff>5445</xdr:colOff>
      <xdr:row>17</xdr:row>
      <xdr:rowOff>32627</xdr:rowOff>
    </xdr:to>
    <xdr:sp macro="" textlink="'Product Analysis'!P4">
      <xdr:nvSpPr>
        <xdr:cNvPr id="25" name="TextBox 24">
          <a:extLst>
            <a:ext uri="{FF2B5EF4-FFF2-40B4-BE49-F238E27FC236}">
              <a16:creationId xmlns:a16="http://schemas.microsoft.com/office/drawing/2014/main" id="{F49DB2C4-6E3C-4558-A667-08C602FD378D}"/>
            </a:ext>
          </a:extLst>
        </xdr:cNvPr>
        <xdr:cNvSpPr txBox="1"/>
      </xdr:nvSpPr>
      <xdr:spPr>
        <a:xfrm>
          <a:off x="6672374" y="2823769"/>
          <a:ext cx="598167" cy="402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BCA434-655F-468C-B4C2-220BDA4E7E55}" type="TxLink">
            <a:rPr lang="en-US" sz="1800" b="1" i="0" u="none" strike="noStrike">
              <a:solidFill>
                <a:schemeClr val="bg2">
                  <a:lumMod val="50000"/>
                </a:schemeClr>
              </a:solidFill>
              <a:latin typeface="Aptos Narrow"/>
              <a:ea typeface="+mn-ea"/>
              <a:cs typeface="+mn-cs"/>
            </a:rPr>
            <a:pPr marL="0" indent="0"/>
            <a:t>504</a:t>
          </a:fld>
          <a:endParaRPr lang="en-IN" sz="1800" b="1" i="0" u="none" strike="noStrike">
            <a:solidFill>
              <a:schemeClr val="bg2">
                <a:lumMod val="50000"/>
              </a:schemeClr>
            </a:solidFill>
            <a:latin typeface="Aptos Narrow"/>
            <a:ea typeface="+mn-ea"/>
            <a:cs typeface="+mn-cs"/>
          </a:endParaRPr>
        </a:p>
      </xdr:txBody>
    </xdr:sp>
    <xdr:clientData/>
  </xdr:twoCellAnchor>
  <xdr:twoCellAnchor>
    <xdr:from>
      <xdr:col>9</xdr:col>
      <xdr:colOff>204169</xdr:colOff>
      <xdr:row>9</xdr:row>
      <xdr:rowOff>4964</xdr:rowOff>
    </xdr:from>
    <xdr:to>
      <xdr:col>12</xdr:col>
      <xdr:colOff>43243</xdr:colOff>
      <xdr:row>9</xdr:row>
      <xdr:rowOff>4964</xdr:rowOff>
    </xdr:to>
    <xdr:cxnSp macro="">
      <xdr:nvCxnSpPr>
        <xdr:cNvPr id="27" name="Straight Connector 26">
          <a:extLst>
            <a:ext uri="{FF2B5EF4-FFF2-40B4-BE49-F238E27FC236}">
              <a16:creationId xmlns:a16="http://schemas.microsoft.com/office/drawing/2014/main" id="{94948ADD-B6E2-FC27-5468-8ECF0CBF86BA}"/>
            </a:ext>
          </a:extLst>
        </xdr:cNvPr>
        <xdr:cNvCxnSpPr/>
      </xdr:nvCxnSpPr>
      <xdr:spPr>
        <a:xfrm>
          <a:off x="5652991" y="1695978"/>
          <a:ext cx="1655348"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99786</xdr:colOff>
      <xdr:row>13</xdr:row>
      <xdr:rowOff>153389</xdr:rowOff>
    </xdr:from>
    <xdr:to>
      <xdr:col>11</xdr:col>
      <xdr:colOff>544285</xdr:colOff>
      <xdr:row>13</xdr:row>
      <xdr:rowOff>153389</xdr:rowOff>
    </xdr:to>
    <xdr:cxnSp macro="">
      <xdr:nvCxnSpPr>
        <xdr:cNvPr id="28" name="Straight Connector 27">
          <a:extLst>
            <a:ext uri="{FF2B5EF4-FFF2-40B4-BE49-F238E27FC236}">
              <a16:creationId xmlns:a16="http://schemas.microsoft.com/office/drawing/2014/main" id="{858C7CEA-752D-4676-8A99-631A3FADAB18}"/>
            </a:ext>
          </a:extLst>
        </xdr:cNvPr>
        <xdr:cNvCxnSpPr/>
      </xdr:nvCxnSpPr>
      <xdr:spPr>
        <a:xfrm>
          <a:off x="5548608" y="2595964"/>
          <a:ext cx="1655348"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99786</xdr:colOff>
      <xdr:row>17</xdr:row>
      <xdr:rowOff>160646</xdr:rowOff>
    </xdr:from>
    <xdr:to>
      <xdr:col>11</xdr:col>
      <xdr:colOff>544285</xdr:colOff>
      <xdr:row>17</xdr:row>
      <xdr:rowOff>160646</xdr:rowOff>
    </xdr:to>
    <xdr:cxnSp macro="">
      <xdr:nvCxnSpPr>
        <xdr:cNvPr id="29" name="Straight Connector 28">
          <a:extLst>
            <a:ext uri="{FF2B5EF4-FFF2-40B4-BE49-F238E27FC236}">
              <a16:creationId xmlns:a16="http://schemas.microsoft.com/office/drawing/2014/main" id="{43EE09ED-2E30-4344-B479-6E3483893064}"/>
            </a:ext>
          </a:extLst>
        </xdr:cNvPr>
        <xdr:cNvCxnSpPr/>
      </xdr:nvCxnSpPr>
      <xdr:spPr>
        <a:xfrm>
          <a:off x="5548608" y="3354783"/>
          <a:ext cx="1655348"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587827</xdr:colOff>
      <xdr:row>6</xdr:row>
      <xdr:rowOff>182417</xdr:rowOff>
    </xdr:from>
    <xdr:to>
      <xdr:col>9</xdr:col>
      <xdr:colOff>442685</xdr:colOff>
      <xdr:row>9</xdr:row>
      <xdr:rowOff>39883</xdr:rowOff>
    </xdr:to>
    <xdr:sp macro="" textlink="">
      <xdr:nvSpPr>
        <xdr:cNvPr id="30" name="Rectangle: Rounded Corners 29">
          <a:extLst>
            <a:ext uri="{FF2B5EF4-FFF2-40B4-BE49-F238E27FC236}">
              <a16:creationId xmlns:a16="http://schemas.microsoft.com/office/drawing/2014/main" id="{8E40D54A-EB44-4AD9-2045-E2DC71DD6B31}"/>
            </a:ext>
          </a:extLst>
        </xdr:cNvPr>
        <xdr:cNvSpPr/>
      </xdr:nvSpPr>
      <xdr:spPr>
        <a:xfrm>
          <a:off x="5431224" y="1309759"/>
          <a:ext cx="460283" cy="421138"/>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587827</xdr:colOff>
      <xdr:row>14</xdr:row>
      <xdr:rowOff>110640</xdr:rowOff>
    </xdr:from>
    <xdr:to>
      <xdr:col>9</xdr:col>
      <xdr:colOff>442685</xdr:colOff>
      <xdr:row>16</xdr:row>
      <xdr:rowOff>162458</xdr:rowOff>
    </xdr:to>
    <xdr:sp macro="" textlink="">
      <xdr:nvSpPr>
        <xdr:cNvPr id="32" name="Rectangle: Rounded Corners 31">
          <a:extLst>
            <a:ext uri="{FF2B5EF4-FFF2-40B4-BE49-F238E27FC236}">
              <a16:creationId xmlns:a16="http://schemas.microsoft.com/office/drawing/2014/main" id="{69B0D9BA-0794-48C8-BB68-5E5DC796102B}"/>
            </a:ext>
          </a:extLst>
        </xdr:cNvPr>
        <xdr:cNvSpPr/>
      </xdr:nvSpPr>
      <xdr:spPr>
        <a:xfrm>
          <a:off x="5431224" y="2741106"/>
          <a:ext cx="460283" cy="427599"/>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587827</xdr:colOff>
      <xdr:row>10</xdr:row>
      <xdr:rowOff>117897</xdr:rowOff>
    </xdr:from>
    <xdr:to>
      <xdr:col>9</xdr:col>
      <xdr:colOff>442685</xdr:colOff>
      <xdr:row>12</xdr:row>
      <xdr:rowOff>169717</xdr:rowOff>
    </xdr:to>
    <xdr:sp macro="" textlink="">
      <xdr:nvSpPr>
        <xdr:cNvPr id="33" name="Rectangle: Rounded Corners 32">
          <a:extLst>
            <a:ext uri="{FF2B5EF4-FFF2-40B4-BE49-F238E27FC236}">
              <a16:creationId xmlns:a16="http://schemas.microsoft.com/office/drawing/2014/main" id="{48278957-C44B-4C3C-8055-B03DD0F0ABCB}"/>
            </a:ext>
          </a:extLst>
        </xdr:cNvPr>
        <xdr:cNvSpPr/>
      </xdr:nvSpPr>
      <xdr:spPr>
        <a:xfrm>
          <a:off x="5431224" y="1996801"/>
          <a:ext cx="460283" cy="427601"/>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54429</xdr:colOff>
      <xdr:row>10</xdr:row>
      <xdr:rowOff>173347</xdr:rowOff>
    </xdr:from>
    <xdr:to>
      <xdr:col>9</xdr:col>
      <xdr:colOff>371929</xdr:colOff>
      <xdr:row>12</xdr:row>
      <xdr:rowOff>121526</xdr:rowOff>
    </xdr:to>
    <xdr:pic>
      <xdr:nvPicPr>
        <xdr:cNvPr id="41" name="Picture 40">
          <a:extLst>
            <a:ext uri="{FF2B5EF4-FFF2-40B4-BE49-F238E27FC236}">
              <a16:creationId xmlns:a16="http://schemas.microsoft.com/office/drawing/2014/main" id="{CEA16962-3C18-8439-5E44-8A03EDE1F7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3251" y="2052251"/>
          <a:ext cx="317500" cy="323961"/>
        </a:xfrm>
        <a:prstGeom prst="rect">
          <a:avLst/>
        </a:prstGeom>
      </xdr:spPr>
    </xdr:pic>
    <xdr:clientData/>
  </xdr:twoCellAnchor>
  <xdr:twoCellAnchor editAs="oneCell">
    <xdr:from>
      <xdr:col>9</xdr:col>
      <xdr:colOff>41143</xdr:colOff>
      <xdr:row>15</xdr:row>
      <xdr:rowOff>8457</xdr:rowOff>
    </xdr:from>
    <xdr:to>
      <xdr:col>9</xdr:col>
      <xdr:colOff>353785</xdr:colOff>
      <xdr:row>16</xdr:row>
      <xdr:rowOff>146130</xdr:rowOff>
    </xdr:to>
    <xdr:pic>
      <xdr:nvPicPr>
        <xdr:cNvPr id="43" name="Picture 42">
          <a:extLst>
            <a:ext uri="{FF2B5EF4-FFF2-40B4-BE49-F238E27FC236}">
              <a16:creationId xmlns:a16="http://schemas.microsoft.com/office/drawing/2014/main" id="{85AA2B6F-03FD-2AFC-FC3A-B03FA254D9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9965" y="2826813"/>
          <a:ext cx="312642" cy="325565"/>
        </a:xfrm>
        <a:prstGeom prst="rect">
          <a:avLst/>
        </a:prstGeom>
      </xdr:spPr>
    </xdr:pic>
    <xdr:clientData/>
  </xdr:twoCellAnchor>
  <xdr:twoCellAnchor editAs="oneCell">
    <xdr:from>
      <xdr:col>9</xdr:col>
      <xdr:colOff>27859</xdr:colOff>
      <xdr:row>7</xdr:row>
      <xdr:rowOff>22384</xdr:rowOff>
    </xdr:from>
    <xdr:to>
      <xdr:col>9</xdr:col>
      <xdr:colOff>381001</xdr:colOff>
      <xdr:row>9</xdr:row>
      <xdr:rowOff>12670</xdr:rowOff>
    </xdr:to>
    <xdr:pic>
      <xdr:nvPicPr>
        <xdr:cNvPr id="45" name="Picture 44">
          <a:extLst>
            <a:ext uri="{FF2B5EF4-FFF2-40B4-BE49-F238E27FC236}">
              <a16:creationId xmlns:a16="http://schemas.microsoft.com/office/drawing/2014/main" id="{46CB1BA6-238C-09CD-0D9A-611532055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76681" y="1337617"/>
          <a:ext cx="353142" cy="366066"/>
        </a:xfrm>
        <a:prstGeom prst="rect">
          <a:avLst/>
        </a:prstGeom>
      </xdr:spPr>
    </xdr:pic>
    <xdr:clientData/>
  </xdr:twoCellAnchor>
  <xdr:twoCellAnchor>
    <xdr:from>
      <xdr:col>12</xdr:col>
      <xdr:colOff>67581</xdr:colOff>
      <xdr:row>4</xdr:row>
      <xdr:rowOff>105579</xdr:rowOff>
    </xdr:from>
    <xdr:to>
      <xdr:col>16</xdr:col>
      <xdr:colOff>144638</xdr:colOff>
      <xdr:row>19</xdr:row>
      <xdr:rowOff>10699</xdr:rowOff>
    </xdr:to>
    <xdr:sp macro="" textlink="">
      <xdr:nvSpPr>
        <xdr:cNvPr id="2" name="Rectangle: Rounded Corners 1">
          <a:extLst>
            <a:ext uri="{FF2B5EF4-FFF2-40B4-BE49-F238E27FC236}">
              <a16:creationId xmlns:a16="http://schemas.microsoft.com/office/drawing/2014/main" id="{A7EDC947-4179-48C1-9F4B-D5871A9493FC}"/>
            </a:ext>
          </a:extLst>
        </xdr:cNvPr>
        <xdr:cNvSpPr/>
      </xdr:nvSpPr>
      <xdr:spPr>
        <a:xfrm>
          <a:off x="7332677" y="857141"/>
          <a:ext cx="2498756" cy="272347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45720</xdr:colOff>
      <xdr:row>6</xdr:row>
      <xdr:rowOff>64921</xdr:rowOff>
    </xdr:from>
    <xdr:to>
      <xdr:col>16</xdr:col>
      <xdr:colOff>220980</xdr:colOff>
      <xdr:row>18</xdr:row>
      <xdr:rowOff>26821</xdr:rowOff>
    </xdr:to>
    <xdr:graphicFrame macro="">
      <xdr:nvGraphicFramePr>
        <xdr:cNvPr id="3" name="Chart 2">
          <a:extLst>
            <a:ext uri="{FF2B5EF4-FFF2-40B4-BE49-F238E27FC236}">
              <a16:creationId xmlns:a16="http://schemas.microsoft.com/office/drawing/2014/main" id="{286AD5FC-C707-42B1-8CD7-51FE1F8DF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378792</xdr:colOff>
      <xdr:row>4</xdr:row>
      <xdr:rowOff>99470</xdr:rowOff>
    </xdr:from>
    <xdr:to>
      <xdr:col>4</xdr:col>
      <xdr:colOff>489857</xdr:colOff>
      <xdr:row>6</xdr:row>
      <xdr:rowOff>69638</xdr:rowOff>
    </xdr:to>
    <xdr:sp macro="" textlink="">
      <xdr:nvSpPr>
        <xdr:cNvPr id="13" name="TextBox 12">
          <a:extLst>
            <a:ext uri="{FF2B5EF4-FFF2-40B4-BE49-F238E27FC236}">
              <a16:creationId xmlns:a16="http://schemas.microsoft.com/office/drawing/2014/main" id="{00F224E9-91E0-4320-AEF9-F97C23E393A0}"/>
            </a:ext>
          </a:extLst>
        </xdr:cNvPr>
        <xdr:cNvSpPr txBox="1"/>
      </xdr:nvSpPr>
      <xdr:spPr>
        <a:xfrm>
          <a:off x="378792" y="851032"/>
          <a:ext cx="2532764" cy="34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tx1"/>
              </a:solidFill>
              <a:effectLst/>
              <a:latin typeface="+mn-lt"/>
              <a:ea typeface="+mn-ea"/>
              <a:cs typeface="+mn-cs"/>
            </a:rPr>
            <a:t>Top</a:t>
          </a:r>
          <a:r>
            <a:rPr lang="en-IN" sz="1600" b="0" i="0" u="none" strike="noStrike" baseline="0">
              <a:solidFill>
                <a:schemeClr val="tx1"/>
              </a:solidFill>
              <a:effectLst/>
              <a:latin typeface="+mn-lt"/>
              <a:ea typeface="+mn-ea"/>
              <a:cs typeface="+mn-cs"/>
            </a:rPr>
            <a:t>-5 Products By  </a:t>
          </a:r>
          <a:r>
            <a:rPr lang="en-IN" sz="1600" b="1" i="0" u="none" strike="noStrike" baseline="0">
              <a:solidFill>
                <a:schemeClr val="tx1"/>
              </a:solidFill>
              <a:effectLst/>
              <a:latin typeface="+mn-lt"/>
              <a:ea typeface="+mn-ea"/>
              <a:cs typeface="+mn-cs"/>
            </a:rPr>
            <a:t>Profit</a:t>
          </a:r>
          <a:r>
            <a:rPr lang="en-IN" sz="1600" b="0" i="0" u="none" strike="noStrike" baseline="0">
              <a:solidFill>
                <a:schemeClr val="tx1"/>
              </a:solidFill>
              <a:effectLst/>
              <a:latin typeface="+mn-lt"/>
              <a:ea typeface="+mn-ea"/>
              <a:cs typeface="+mn-cs"/>
            </a:rPr>
            <a:t>	</a:t>
          </a:r>
          <a:endParaRPr lang="en-US" sz="1600" b="0" i="0" u="none" strike="noStrike">
            <a:solidFill>
              <a:schemeClr val="tx1"/>
            </a:solidFill>
            <a:latin typeface="Aptos Narrow"/>
          </a:endParaRPr>
        </a:p>
      </xdr:txBody>
    </xdr:sp>
    <xdr:clientData/>
  </xdr:twoCellAnchor>
  <xdr:twoCellAnchor>
    <xdr:from>
      <xdr:col>12</xdr:col>
      <xdr:colOff>180672</xdr:colOff>
      <xdr:row>4</xdr:row>
      <xdr:rowOff>165440</xdr:rowOff>
    </xdr:from>
    <xdr:to>
      <xdr:col>16</xdr:col>
      <xdr:colOff>291737</xdr:colOff>
      <xdr:row>6</xdr:row>
      <xdr:rowOff>130598</xdr:rowOff>
    </xdr:to>
    <xdr:sp macro="" textlink="">
      <xdr:nvSpPr>
        <xdr:cNvPr id="15" name="TextBox 14">
          <a:extLst>
            <a:ext uri="{FF2B5EF4-FFF2-40B4-BE49-F238E27FC236}">
              <a16:creationId xmlns:a16="http://schemas.microsoft.com/office/drawing/2014/main" id="{746E6BC5-5C59-4365-BDCE-7AC380BC61DC}"/>
            </a:ext>
          </a:extLst>
        </xdr:cNvPr>
        <xdr:cNvSpPr txBox="1"/>
      </xdr:nvSpPr>
      <xdr:spPr>
        <a:xfrm>
          <a:off x="7445768" y="917002"/>
          <a:ext cx="2532764" cy="34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baseline="0">
              <a:solidFill>
                <a:schemeClr val="tx1"/>
              </a:solidFill>
              <a:effectLst/>
              <a:latin typeface="+mn-lt"/>
              <a:ea typeface="+mn-ea"/>
              <a:cs typeface="+mn-cs"/>
            </a:rPr>
            <a:t>Profit By Product</a:t>
          </a:r>
          <a:r>
            <a:rPr lang="en-IN" sz="1600" b="1" i="0" u="none" strike="noStrike" baseline="0">
              <a:solidFill>
                <a:schemeClr val="tx1"/>
              </a:solidFill>
              <a:effectLst/>
              <a:latin typeface="+mn-lt"/>
              <a:ea typeface="+mn-ea"/>
              <a:cs typeface="+mn-cs"/>
            </a:rPr>
            <a:t> Color</a:t>
          </a:r>
          <a:r>
            <a:rPr lang="en-IN" sz="1600" b="0" i="0" u="none" strike="noStrike" baseline="0">
              <a:solidFill>
                <a:schemeClr val="tx1"/>
              </a:solidFill>
              <a:effectLst/>
              <a:latin typeface="+mn-lt"/>
              <a:ea typeface="+mn-ea"/>
              <a:cs typeface="+mn-cs"/>
            </a:rPr>
            <a:t>	</a:t>
          </a:r>
          <a:endParaRPr lang="en-US" sz="1600" b="0" i="0" u="none" strike="noStrike">
            <a:solidFill>
              <a:schemeClr val="tx1"/>
            </a:solidFill>
            <a:latin typeface="Aptos Narrow"/>
          </a:endParaRPr>
        </a:p>
      </xdr:txBody>
    </xdr:sp>
    <xdr:clientData/>
  </xdr:twoCellAnchor>
  <xdr:twoCellAnchor>
    <xdr:from>
      <xdr:col>16</xdr:col>
      <xdr:colOff>290759</xdr:colOff>
      <xdr:row>4</xdr:row>
      <xdr:rowOff>90473</xdr:rowOff>
    </xdr:from>
    <xdr:to>
      <xdr:col>23</xdr:col>
      <xdr:colOff>323348</xdr:colOff>
      <xdr:row>18</xdr:row>
      <xdr:rowOff>183483</xdr:rowOff>
    </xdr:to>
    <xdr:sp macro="" textlink="">
      <xdr:nvSpPr>
        <xdr:cNvPr id="17" name="Rectangle: Rounded Corners 16">
          <a:extLst>
            <a:ext uri="{FF2B5EF4-FFF2-40B4-BE49-F238E27FC236}">
              <a16:creationId xmlns:a16="http://schemas.microsoft.com/office/drawing/2014/main" id="{755E705F-9CBA-4B34-A169-E7A2D26F7E17}"/>
            </a:ext>
          </a:extLst>
        </xdr:cNvPr>
        <xdr:cNvSpPr/>
      </xdr:nvSpPr>
      <xdr:spPr>
        <a:xfrm>
          <a:off x="9977554" y="842035"/>
          <a:ext cx="4270561" cy="27234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210552</xdr:colOff>
      <xdr:row>6</xdr:row>
      <xdr:rowOff>121556</xdr:rowOff>
    </xdr:from>
    <xdr:to>
      <xdr:col>23</xdr:col>
      <xdr:colOff>250657</xdr:colOff>
      <xdr:row>16</xdr:row>
      <xdr:rowOff>8371</xdr:rowOff>
    </xdr:to>
    <xdr:graphicFrame macro="">
      <xdr:nvGraphicFramePr>
        <xdr:cNvPr id="26" name="Chart 25">
          <a:extLst>
            <a:ext uri="{FF2B5EF4-FFF2-40B4-BE49-F238E27FC236}">
              <a16:creationId xmlns:a16="http://schemas.microsoft.com/office/drawing/2014/main" id="{AE8C44F0-36D0-4ECE-B19F-5F4E6DC0F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467424</xdr:colOff>
      <xdr:row>4</xdr:row>
      <xdr:rowOff>122130</xdr:rowOff>
    </xdr:from>
    <xdr:to>
      <xdr:col>20</xdr:col>
      <xdr:colOff>578489</xdr:colOff>
      <xdr:row>6</xdr:row>
      <xdr:rowOff>94704</xdr:rowOff>
    </xdr:to>
    <xdr:sp macro="" textlink="">
      <xdr:nvSpPr>
        <xdr:cNvPr id="34" name="TextBox 33">
          <a:extLst>
            <a:ext uri="{FF2B5EF4-FFF2-40B4-BE49-F238E27FC236}">
              <a16:creationId xmlns:a16="http://schemas.microsoft.com/office/drawing/2014/main" id="{4E7F5240-2FC7-4993-BBBB-847A14ACA23C}"/>
            </a:ext>
          </a:extLst>
        </xdr:cNvPr>
        <xdr:cNvSpPr txBox="1"/>
      </xdr:nvSpPr>
      <xdr:spPr>
        <a:xfrm>
          <a:off x="10154219" y="873692"/>
          <a:ext cx="2532763" cy="348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baseline="0">
              <a:solidFill>
                <a:schemeClr val="tx1"/>
              </a:solidFill>
              <a:effectLst/>
              <a:latin typeface="+mn-lt"/>
              <a:ea typeface="+mn-ea"/>
              <a:cs typeface="+mn-cs"/>
            </a:rPr>
            <a:t>Product Profit By </a:t>
          </a:r>
          <a:r>
            <a:rPr lang="en-IN" sz="1600" b="1" i="0" u="none" strike="noStrike" baseline="0">
              <a:solidFill>
                <a:schemeClr val="tx1"/>
              </a:solidFill>
              <a:effectLst/>
              <a:latin typeface="+mn-lt"/>
              <a:ea typeface="+mn-ea"/>
              <a:cs typeface="+mn-cs"/>
            </a:rPr>
            <a:t>Price Type </a:t>
          </a:r>
          <a:r>
            <a:rPr lang="en-IN" sz="1600" b="0" i="0" u="none" strike="noStrike" baseline="0">
              <a:solidFill>
                <a:schemeClr val="tx1"/>
              </a:solidFill>
              <a:effectLst/>
              <a:latin typeface="+mn-lt"/>
              <a:ea typeface="+mn-ea"/>
              <a:cs typeface="+mn-cs"/>
            </a:rPr>
            <a:t>	</a:t>
          </a:r>
          <a:endParaRPr lang="en-US" sz="1600" b="0" i="0" u="none" strike="noStrike">
            <a:solidFill>
              <a:schemeClr val="tx1"/>
            </a:solidFill>
            <a:latin typeface="Aptos Narrow"/>
          </a:endParaRPr>
        </a:p>
      </xdr:txBody>
    </xdr:sp>
    <xdr:clientData/>
  </xdr:twoCellAnchor>
  <xdr:twoCellAnchor>
    <xdr:from>
      <xdr:col>16</xdr:col>
      <xdr:colOff>329061</xdr:colOff>
      <xdr:row>6</xdr:row>
      <xdr:rowOff>117118</xdr:rowOff>
    </xdr:from>
    <xdr:to>
      <xdr:col>19</xdr:col>
      <xdr:colOff>280736</xdr:colOff>
      <xdr:row>8</xdr:row>
      <xdr:rowOff>89691</xdr:rowOff>
    </xdr:to>
    <xdr:sp macro="" textlink="">
      <xdr:nvSpPr>
        <xdr:cNvPr id="35" name="TextBox 34">
          <a:extLst>
            <a:ext uri="{FF2B5EF4-FFF2-40B4-BE49-F238E27FC236}">
              <a16:creationId xmlns:a16="http://schemas.microsoft.com/office/drawing/2014/main" id="{937ACDBE-0104-4A26-92F9-1F6ED9AD5F16}"/>
            </a:ext>
          </a:extLst>
        </xdr:cNvPr>
        <xdr:cNvSpPr txBox="1"/>
      </xdr:nvSpPr>
      <xdr:spPr>
        <a:xfrm>
          <a:off x="10015856" y="1244460"/>
          <a:ext cx="1767948" cy="348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solidFill>
              <a:latin typeface="Aptos Narrow"/>
            </a:rPr>
            <a:t>Price</a:t>
          </a:r>
          <a:r>
            <a:rPr lang="en-US" sz="1400" b="0" i="0" u="none" strike="noStrike" baseline="0">
              <a:solidFill>
                <a:schemeClr val="tx1"/>
              </a:solidFill>
              <a:latin typeface="Aptos Narrow"/>
            </a:rPr>
            <a:t> Above </a:t>
          </a:r>
          <a:r>
            <a:rPr lang="en-US" sz="1400" b="0" i="0" u="none" strike="noStrike" baseline="0">
              <a:solidFill>
                <a:srgbClr val="4DC1F5"/>
              </a:solidFill>
              <a:latin typeface="Aptos Narrow"/>
            </a:rPr>
            <a:t>$150</a:t>
          </a:r>
          <a:endParaRPr lang="en-US" sz="1400" b="0" i="0" u="none" strike="noStrike">
            <a:solidFill>
              <a:srgbClr val="4DC1F5"/>
            </a:solidFill>
            <a:latin typeface="Aptos Narrow"/>
          </a:endParaRPr>
        </a:p>
      </xdr:txBody>
    </xdr:sp>
    <xdr:clientData/>
  </xdr:twoCellAnchor>
  <xdr:twoCellAnchor>
    <xdr:from>
      <xdr:col>19</xdr:col>
      <xdr:colOff>591751</xdr:colOff>
      <xdr:row>6</xdr:row>
      <xdr:rowOff>117118</xdr:rowOff>
    </xdr:from>
    <xdr:to>
      <xdr:col>22</xdr:col>
      <xdr:colOff>543426</xdr:colOff>
      <xdr:row>8</xdr:row>
      <xdr:rowOff>89691</xdr:rowOff>
    </xdr:to>
    <xdr:sp macro="" textlink="">
      <xdr:nvSpPr>
        <xdr:cNvPr id="36" name="TextBox 35">
          <a:extLst>
            <a:ext uri="{FF2B5EF4-FFF2-40B4-BE49-F238E27FC236}">
              <a16:creationId xmlns:a16="http://schemas.microsoft.com/office/drawing/2014/main" id="{51D4EB69-AE26-4D2D-85B5-B4802202B9CE}"/>
            </a:ext>
          </a:extLst>
        </xdr:cNvPr>
        <xdr:cNvSpPr txBox="1"/>
      </xdr:nvSpPr>
      <xdr:spPr>
        <a:xfrm>
          <a:off x="12094819" y="1244460"/>
          <a:ext cx="1767949" cy="348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solidFill>
              <a:latin typeface="Aptos Narrow"/>
            </a:rPr>
            <a:t>Price</a:t>
          </a:r>
          <a:r>
            <a:rPr lang="en-US" sz="1400" b="0" i="0" u="none" strike="noStrike" baseline="0">
              <a:solidFill>
                <a:schemeClr val="tx1"/>
              </a:solidFill>
              <a:latin typeface="Aptos Narrow"/>
            </a:rPr>
            <a:t> Below </a:t>
          </a:r>
          <a:r>
            <a:rPr lang="en-US" sz="1400" b="0" i="0" u="none" strike="noStrike" baseline="0">
              <a:solidFill>
                <a:srgbClr val="E65700"/>
              </a:solidFill>
              <a:latin typeface="Aptos Narrow"/>
            </a:rPr>
            <a:t>$150</a:t>
          </a:r>
          <a:endParaRPr lang="en-US" sz="1400" b="0" i="0" u="none" strike="noStrike">
            <a:solidFill>
              <a:srgbClr val="E65700"/>
            </a:solidFill>
            <a:latin typeface="Aptos Narrow"/>
          </a:endParaRPr>
        </a:p>
      </xdr:txBody>
    </xdr:sp>
    <xdr:clientData/>
  </xdr:twoCellAnchor>
  <xdr:twoCellAnchor>
    <xdr:from>
      <xdr:col>16</xdr:col>
      <xdr:colOff>311013</xdr:colOff>
      <xdr:row>12</xdr:row>
      <xdr:rowOff>50944</xdr:rowOff>
    </xdr:from>
    <xdr:to>
      <xdr:col>19</xdr:col>
      <xdr:colOff>262688</xdr:colOff>
      <xdr:row>14</xdr:row>
      <xdr:rowOff>23518</xdr:rowOff>
    </xdr:to>
    <xdr:sp macro="" textlink="'Product Analysis'!AD9">
      <xdr:nvSpPr>
        <xdr:cNvPr id="37" name="TextBox 36">
          <a:extLst>
            <a:ext uri="{FF2B5EF4-FFF2-40B4-BE49-F238E27FC236}">
              <a16:creationId xmlns:a16="http://schemas.microsoft.com/office/drawing/2014/main" id="{C950D5A9-2FD7-41D1-A105-2ECF7052B02A}"/>
            </a:ext>
          </a:extLst>
        </xdr:cNvPr>
        <xdr:cNvSpPr txBox="1"/>
      </xdr:nvSpPr>
      <xdr:spPr>
        <a:xfrm>
          <a:off x="9997808" y="2305629"/>
          <a:ext cx="1767948" cy="348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BFE1515-9A07-44F2-88EB-D64D3A2D6F65}" type="TxLink">
            <a:rPr lang="en-US" sz="2400" b="1" i="0" u="none" strike="noStrike">
              <a:solidFill>
                <a:srgbClr val="4DC1F5"/>
              </a:solidFill>
              <a:latin typeface="Aptos Narrow"/>
              <a:ea typeface="+mn-ea"/>
              <a:cs typeface="+mn-cs"/>
            </a:rPr>
            <a:pPr marL="0" indent="0" algn="ctr"/>
            <a:t>92.0%</a:t>
          </a:fld>
          <a:endParaRPr lang="en-US" sz="2400" b="1" i="0" u="none" strike="noStrike">
            <a:solidFill>
              <a:srgbClr val="4DC1F5"/>
            </a:solidFill>
            <a:latin typeface="Aptos Narrow"/>
            <a:ea typeface="+mn-ea"/>
            <a:cs typeface="+mn-cs"/>
          </a:endParaRPr>
        </a:p>
      </xdr:txBody>
    </xdr:sp>
    <xdr:clientData/>
  </xdr:twoCellAnchor>
  <xdr:twoCellAnchor>
    <xdr:from>
      <xdr:col>20</xdr:col>
      <xdr:colOff>112492</xdr:colOff>
      <xdr:row>12</xdr:row>
      <xdr:rowOff>33298</xdr:rowOff>
    </xdr:from>
    <xdr:to>
      <xdr:col>23</xdr:col>
      <xdr:colOff>64167</xdr:colOff>
      <xdr:row>14</xdr:row>
      <xdr:rowOff>13492</xdr:rowOff>
    </xdr:to>
    <xdr:sp macro="" textlink="'Product Analysis'!AD10">
      <xdr:nvSpPr>
        <xdr:cNvPr id="38" name="TextBox 37">
          <a:extLst>
            <a:ext uri="{FF2B5EF4-FFF2-40B4-BE49-F238E27FC236}">
              <a16:creationId xmlns:a16="http://schemas.microsoft.com/office/drawing/2014/main" id="{C3043EA6-6917-40D0-871B-FFAE61A2D0A1}"/>
            </a:ext>
          </a:extLst>
        </xdr:cNvPr>
        <xdr:cNvSpPr txBox="1"/>
      </xdr:nvSpPr>
      <xdr:spPr>
        <a:xfrm>
          <a:off x="12220985" y="2287983"/>
          <a:ext cx="1767949" cy="35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9ADA7F5-8348-4D03-8A08-9C72C3F74851}" type="TxLink">
            <a:rPr lang="en-US" sz="2400" b="1" i="0" u="none" strike="noStrike">
              <a:solidFill>
                <a:srgbClr val="E65700"/>
              </a:solidFill>
              <a:latin typeface="Aptos Narrow"/>
              <a:ea typeface="+mn-ea"/>
              <a:cs typeface="+mn-cs"/>
            </a:rPr>
            <a:pPr marL="0" indent="0" algn="ctr"/>
            <a:t>8.0%</a:t>
          </a:fld>
          <a:endParaRPr lang="en-US" sz="2400" b="1" i="0" u="none" strike="noStrike">
            <a:solidFill>
              <a:srgbClr val="E65700"/>
            </a:solidFill>
            <a:latin typeface="Aptos Narrow"/>
            <a:ea typeface="+mn-ea"/>
            <a:cs typeface="+mn-cs"/>
          </a:endParaRPr>
        </a:p>
      </xdr:txBody>
    </xdr:sp>
    <xdr:clientData/>
  </xdr:twoCellAnchor>
  <xdr:twoCellAnchor>
    <xdr:from>
      <xdr:col>17</xdr:col>
      <xdr:colOff>18244</xdr:colOff>
      <xdr:row>14</xdr:row>
      <xdr:rowOff>16855</xdr:rowOff>
    </xdr:from>
    <xdr:to>
      <xdr:col>18</xdr:col>
      <xdr:colOff>571499</xdr:colOff>
      <xdr:row>15</xdr:row>
      <xdr:rowOff>169699</xdr:rowOff>
    </xdr:to>
    <xdr:sp macro="" textlink="">
      <xdr:nvSpPr>
        <xdr:cNvPr id="48" name="TextBox 47">
          <a:extLst>
            <a:ext uri="{FF2B5EF4-FFF2-40B4-BE49-F238E27FC236}">
              <a16:creationId xmlns:a16="http://schemas.microsoft.com/office/drawing/2014/main" id="{084E270E-96CB-48C9-8158-439DFBC4CA57}"/>
            </a:ext>
          </a:extLst>
        </xdr:cNvPr>
        <xdr:cNvSpPr txBox="1"/>
      </xdr:nvSpPr>
      <xdr:spPr>
        <a:xfrm>
          <a:off x="10310463" y="2647321"/>
          <a:ext cx="1158680" cy="34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baseline="0">
              <a:solidFill>
                <a:schemeClr val="tx1"/>
              </a:solidFill>
              <a:effectLst/>
              <a:latin typeface="+mn-lt"/>
              <a:ea typeface="+mn-ea"/>
              <a:cs typeface="+mn-cs"/>
            </a:rPr>
            <a:t>Expensive</a:t>
          </a:r>
          <a:endParaRPr lang="en-US" sz="1600" b="0" i="0" u="none" strike="noStrike">
            <a:solidFill>
              <a:schemeClr val="tx1"/>
            </a:solidFill>
            <a:latin typeface="Aptos Narrow"/>
          </a:endParaRPr>
        </a:p>
      </xdr:txBody>
    </xdr:sp>
    <xdr:clientData/>
  </xdr:twoCellAnchor>
  <xdr:twoCellAnchor>
    <xdr:from>
      <xdr:col>20</xdr:col>
      <xdr:colOff>180474</xdr:colOff>
      <xdr:row>13</xdr:row>
      <xdr:rowOff>179077</xdr:rowOff>
    </xdr:from>
    <xdr:to>
      <xdr:col>23</xdr:col>
      <xdr:colOff>70183</xdr:colOff>
      <xdr:row>15</xdr:row>
      <xdr:rowOff>159270</xdr:rowOff>
    </xdr:to>
    <xdr:sp macro="" textlink="">
      <xdr:nvSpPr>
        <xdr:cNvPr id="49" name="TextBox 48">
          <a:extLst>
            <a:ext uri="{FF2B5EF4-FFF2-40B4-BE49-F238E27FC236}">
              <a16:creationId xmlns:a16="http://schemas.microsoft.com/office/drawing/2014/main" id="{CD77127D-F0BD-4627-B308-779129561706}"/>
            </a:ext>
          </a:extLst>
        </xdr:cNvPr>
        <xdr:cNvSpPr txBox="1"/>
      </xdr:nvSpPr>
      <xdr:spPr>
        <a:xfrm>
          <a:off x="12288967" y="2621652"/>
          <a:ext cx="1705983" cy="35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baseline="0">
              <a:solidFill>
                <a:schemeClr val="tx1"/>
              </a:solidFill>
              <a:effectLst/>
              <a:latin typeface="+mn-lt"/>
              <a:ea typeface="+mn-ea"/>
              <a:cs typeface="+mn-cs"/>
            </a:rPr>
            <a:t>Less Expensive</a:t>
          </a:r>
          <a:endParaRPr lang="en-US" sz="1600" b="0" i="0" u="none" strike="noStrike">
            <a:solidFill>
              <a:schemeClr val="tx1"/>
            </a:solidFill>
            <a:latin typeface="Aptos Narrow"/>
          </a:endParaRPr>
        </a:p>
      </xdr:txBody>
    </xdr:sp>
    <xdr:clientData/>
  </xdr:twoCellAnchor>
  <xdr:twoCellAnchor>
    <xdr:from>
      <xdr:col>16</xdr:col>
      <xdr:colOff>333071</xdr:colOff>
      <xdr:row>15</xdr:row>
      <xdr:rowOff>170657</xdr:rowOff>
    </xdr:from>
    <xdr:to>
      <xdr:col>19</xdr:col>
      <xdr:colOff>284746</xdr:colOff>
      <xdr:row>17</xdr:row>
      <xdr:rowOff>135814</xdr:rowOff>
    </xdr:to>
    <xdr:sp macro="" textlink="'Product Analysis'!AC9">
      <xdr:nvSpPr>
        <xdr:cNvPr id="50" name="TextBox 49">
          <a:extLst>
            <a:ext uri="{FF2B5EF4-FFF2-40B4-BE49-F238E27FC236}">
              <a16:creationId xmlns:a16="http://schemas.microsoft.com/office/drawing/2014/main" id="{6D8099AB-8228-45BD-B015-5B71762D51A5}"/>
            </a:ext>
          </a:extLst>
        </xdr:cNvPr>
        <xdr:cNvSpPr txBox="1"/>
      </xdr:nvSpPr>
      <xdr:spPr>
        <a:xfrm>
          <a:off x="10019866" y="2989013"/>
          <a:ext cx="1767948" cy="34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F86CFE-BBB4-4F00-B444-C0E67AC36C71}" type="TxLink">
            <a:rPr lang="en-US" sz="1600" b="1" i="0" u="none" strike="noStrike">
              <a:solidFill>
                <a:srgbClr val="4DC1F5"/>
              </a:solidFill>
              <a:latin typeface="Aptos Narrow"/>
              <a:ea typeface="+mn-ea"/>
              <a:cs typeface="+mn-cs"/>
            </a:rPr>
            <a:pPr marL="0" indent="0" algn="ctr"/>
            <a:t> $3,87,82,840 </a:t>
          </a:fld>
          <a:endParaRPr lang="en-US" sz="1600" b="1" i="0" u="none" strike="noStrike">
            <a:solidFill>
              <a:srgbClr val="4DC1F5"/>
            </a:solidFill>
            <a:latin typeface="Aptos Narrow"/>
            <a:ea typeface="+mn-ea"/>
            <a:cs typeface="+mn-cs"/>
          </a:endParaRPr>
        </a:p>
      </xdr:txBody>
    </xdr:sp>
    <xdr:clientData/>
  </xdr:twoCellAnchor>
  <xdr:twoCellAnchor>
    <xdr:from>
      <xdr:col>20</xdr:col>
      <xdr:colOff>54339</xdr:colOff>
      <xdr:row>15</xdr:row>
      <xdr:rowOff>170657</xdr:rowOff>
    </xdr:from>
    <xdr:to>
      <xdr:col>23</xdr:col>
      <xdr:colOff>6014</xdr:colOff>
      <xdr:row>17</xdr:row>
      <xdr:rowOff>135814</xdr:rowOff>
    </xdr:to>
    <xdr:sp macro="" textlink="'Product Analysis'!AC10">
      <xdr:nvSpPr>
        <xdr:cNvPr id="51" name="TextBox 50">
          <a:extLst>
            <a:ext uri="{FF2B5EF4-FFF2-40B4-BE49-F238E27FC236}">
              <a16:creationId xmlns:a16="http://schemas.microsoft.com/office/drawing/2014/main" id="{F8E2BF35-6E02-4FDE-AE53-F86D237F96AF}"/>
            </a:ext>
          </a:extLst>
        </xdr:cNvPr>
        <xdr:cNvSpPr txBox="1"/>
      </xdr:nvSpPr>
      <xdr:spPr>
        <a:xfrm>
          <a:off x="12162832" y="2989013"/>
          <a:ext cx="1767949" cy="34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650C94-B866-42DE-ABF0-650B7622D555}" type="TxLink">
            <a:rPr lang="en-US" sz="1400" b="1" i="0" u="none" strike="noStrike">
              <a:solidFill>
                <a:srgbClr val="E65700"/>
              </a:solidFill>
              <a:latin typeface="Aptos Narrow"/>
              <a:ea typeface="+mn-ea"/>
              <a:cs typeface="+mn-cs"/>
            </a:rPr>
            <a:pPr marL="0" indent="0" algn="ctr"/>
            <a:t> $33,79,224 </a:t>
          </a:fld>
          <a:endParaRPr lang="en-US" sz="1400" b="1" i="0" u="none" strike="noStrike">
            <a:solidFill>
              <a:srgbClr val="E65700"/>
            </a:solidFill>
            <a:latin typeface="Aptos Narrow"/>
            <a:ea typeface="+mn-ea"/>
            <a:cs typeface="+mn-cs"/>
          </a:endParaRPr>
        </a:p>
      </xdr:txBody>
    </xdr:sp>
    <xdr:clientData/>
  </xdr:twoCellAnchor>
  <xdr:twoCellAnchor>
    <xdr:from>
      <xdr:col>16</xdr:col>
      <xdr:colOff>351117</xdr:colOff>
      <xdr:row>16</xdr:row>
      <xdr:rowOff>166646</xdr:rowOff>
    </xdr:from>
    <xdr:to>
      <xdr:col>18</xdr:col>
      <xdr:colOff>292767</xdr:colOff>
      <xdr:row>18</xdr:row>
      <xdr:rowOff>131804</xdr:rowOff>
    </xdr:to>
    <xdr:sp macro="" textlink="">
      <xdr:nvSpPr>
        <xdr:cNvPr id="52" name="TextBox 51">
          <a:extLst>
            <a:ext uri="{FF2B5EF4-FFF2-40B4-BE49-F238E27FC236}">
              <a16:creationId xmlns:a16="http://schemas.microsoft.com/office/drawing/2014/main" id="{5DAA8BB9-DD79-412D-BC72-B3C6952DF517}"/>
            </a:ext>
          </a:extLst>
        </xdr:cNvPr>
        <xdr:cNvSpPr txBox="1"/>
      </xdr:nvSpPr>
      <xdr:spPr>
        <a:xfrm>
          <a:off x="10037912" y="3172893"/>
          <a:ext cx="1152499" cy="34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1" u="none" strike="noStrike" baseline="0">
              <a:solidFill>
                <a:schemeClr val="bg2">
                  <a:lumMod val="50000"/>
                </a:schemeClr>
              </a:solidFill>
              <a:effectLst/>
              <a:latin typeface="+mn-lt"/>
              <a:ea typeface="+mn-ea"/>
              <a:cs typeface="+mn-cs"/>
            </a:rPr>
            <a:t>Profit</a:t>
          </a:r>
          <a:endParaRPr lang="en-US" sz="1400" b="0" i="1" u="none" strike="noStrike">
            <a:solidFill>
              <a:schemeClr val="bg2">
                <a:lumMod val="50000"/>
              </a:schemeClr>
            </a:solidFill>
            <a:latin typeface="Aptos Narrow"/>
          </a:endParaRPr>
        </a:p>
      </xdr:txBody>
    </xdr:sp>
    <xdr:clientData/>
  </xdr:twoCellAnchor>
  <xdr:twoCellAnchor>
    <xdr:from>
      <xdr:col>20</xdr:col>
      <xdr:colOff>212754</xdr:colOff>
      <xdr:row>16</xdr:row>
      <xdr:rowOff>158625</xdr:rowOff>
    </xdr:from>
    <xdr:to>
      <xdr:col>22</xdr:col>
      <xdr:colOff>154404</xdr:colOff>
      <xdr:row>18</xdr:row>
      <xdr:rowOff>123783</xdr:rowOff>
    </xdr:to>
    <xdr:sp macro="" textlink="">
      <xdr:nvSpPr>
        <xdr:cNvPr id="53" name="TextBox 52">
          <a:extLst>
            <a:ext uri="{FF2B5EF4-FFF2-40B4-BE49-F238E27FC236}">
              <a16:creationId xmlns:a16="http://schemas.microsoft.com/office/drawing/2014/main" id="{E3C30A09-2CA8-40B2-B29F-93A41834D623}"/>
            </a:ext>
          </a:extLst>
        </xdr:cNvPr>
        <xdr:cNvSpPr txBox="1"/>
      </xdr:nvSpPr>
      <xdr:spPr>
        <a:xfrm>
          <a:off x="12321247" y="3164872"/>
          <a:ext cx="1152499" cy="34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1" u="none" strike="noStrike" baseline="0">
              <a:solidFill>
                <a:schemeClr val="bg2">
                  <a:lumMod val="50000"/>
                </a:schemeClr>
              </a:solidFill>
              <a:effectLst/>
              <a:latin typeface="+mn-lt"/>
              <a:ea typeface="+mn-ea"/>
              <a:cs typeface="+mn-cs"/>
            </a:rPr>
            <a:t>Profit</a:t>
          </a:r>
          <a:endParaRPr lang="en-US" sz="1400" b="0" i="1" u="none" strike="noStrike">
            <a:solidFill>
              <a:schemeClr val="bg2">
                <a:lumMod val="50000"/>
              </a:schemeClr>
            </a:solidFill>
            <a:latin typeface="Aptos Narrow"/>
          </a:endParaRPr>
        </a:p>
      </xdr:txBody>
    </xdr:sp>
    <xdr:clientData/>
  </xdr:twoCellAnchor>
  <xdr:twoCellAnchor>
    <xdr:from>
      <xdr:col>0</xdr:col>
      <xdr:colOff>0</xdr:colOff>
      <xdr:row>20</xdr:row>
      <xdr:rowOff>87816</xdr:rowOff>
    </xdr:from>
    <xdr:to>
      <xdr:col>8</xdr:col>
      <xdr:colOff>455384</xdr:colOff>
      <xdr:row>36</xdr:row>
      <xdr:rowOff>63015</xdr:rowOff>
    </xdr:to>
    <xdr:sp macro="" textlink="">
      <xdr:nvSpPr>
        <xdr:cNvPr id="54" name="Rectangle: Rounded Corners 53">
          <a:extLst>
            <a:ext uri="{FF2B5EF4-FFF2-40B4-BE49-F238E27FC236}">
              <a16:creationId xmlns:a16="http://schemas.microsoft.com/office/drawing/2014/main" id="{7700EB87-526A-4BE0-9EBE-2731D942F47E}"/>
            </a:ext>
          </a:extLst>
        </xdr:cNvPr>
        <xdr:cNvSpPr/>
      </xdr:nvSpPr>
      <xdr:spPr>
        <a:xfrm>
          <a:off x="0" y="3845624"/>
          <a:ext cx="5298781" cy="298144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310816</xdr:colOff>
      <xdr:row>21</xdr:row>
      <xdr:rowOff>101114</xdr:rowOff>
    </xdr:from>
    <xdr:to>
      <xdr:col>6</xdr:col>
      <xdr:colOff>274531</xdr:colOff>
      <xdr:row>36</xdr:row>
      <xdr:rowOff>63014</xdr:rowOff>
    </xdr:to>
    <xdr:graphicFrame macro="">
      <xdr:nvGraphicFramePr>
        <xdr:cNvPr id="56" name="Chart 55">
          <a:extLst>
            <a:ext uri="{FF2B5EF4-FFF2-40B4-BE49-F238E27FC236}">
              <a16:creationId xmlns:a16="http://schemas.microsoft.com/office/drawing/2014/main" id="{ECB42BC7-D63D-40B9-850B-CC18E3576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129297</xdr:colOff>
      <xdr:row>27</xdr:row>
      <xdr:rowOff>14984</xdr:rowOff>
    </xdr:from>
    <xdr:to>
      <xdr:col>6</xdr:col>
      <xdr:colOff>501228</xdr:colOff>
      <xdr:row>33</xdr:row>
      <xdr:rowOff>180210</xdr:rowOff>
    </xdr:to>
    <xdr:graphicFrame macro="">
      <xdr:nvGraphicFramePr>
        <xdr:cNvPr id="59" name="Chart 58">
          <a:extLst>
            <a:ext uri="{FF2B5EF4-FFF2-40B4-BE49-F238E27FC236}">
              <a16:creationId xmlns:a16="http://schemas.microsoft.com/office/drawing/2014/main" id="{99F23CC2-17AD-4684-A585-2C04A5377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388701</xdr:colOff>
      <xdr:row>28</xdr:row>
      <xdr:rowOff>39304</xdr:rowOff>
    </xdr:from>
    <xdr:to>
      <xdr:col>6</xdr:col>
      <xdr:colOff>72552</xdr:colOff>
      <xdr:row>33</xdr:row>
      <xdr:rowOff>47409</xdr:rowOff>
    </xdr:to>
    <xdr:sp macro="" textlink="">
      <xdr:nvSpPr>
        <xdr:cNvPr id="61" name="Oval 60">
          <a:extLst>
            <a:ext uri="{FF2B5EF4-FFF2-40B4-BE49-F238E27FC236}">
              <a16:creationId xmlns:a16="http://schemas.microsoft.com/office/drawing/2014/main" id="{65C17EFD-59F0-D233-0C50-40CE9F25A388}"/>
            </a:ext>
          </a:extLst>
        </xdr:cNvPr>
        <xdr:cNvSpPr/>
      </xdr:nvSpPr>
      <xdr:spPr>
        <a:xfrm>
          <a:off x="2810400" y="5300236"/>
          <a:ext cx="894700" cy="94755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563181</xdr:colOff>
      <xdr:row>29</xdr:row>
      <xdr:rowOff>44669</xdr:rowOff>
    </xdr:from>
    <xdr:to>
      <xdr:col>5</xdr:col>
      <xdr:colOff>510298</xdr:colOff>
      <xdr:row>32</xdr:row>
      <xdr:rowOff>69471</xdr:rowOff>
    </xdr:to>
    <xdr:pic>
      <xdr:nvPicPr>
        <xdr:cNvPr id="60" name="Picture 59">
          <a:extLst>
            <a:ext uri="{FF2B5EF4-FFF2-40B4-BE49-F238E27FC236}">
              <a16:creationId xmlns:a16="http://schemas.microsoft.com/office/drawing/2014/main" id="{643AF142-5601-461F-8C28-FBE52CC9BBB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84880" y="5493491"/>
          <a:ext cx="552541" cy="588472"/>
        </a:xfrm>
        <a:prstGeom prst="rect">
          <a:avLst/>
        </a:prstGeom>
      </xdr:spPr>
    </xdr:pic>
    <xdr:clientData/>
  </xdr:twoCellAnchor>
  <xdr:twoCellAnchor>
    <xdr:from>
      <xdr:col>4</xdr:col>
      <xdr:colOff>340469</xdr:colOff>
      <xdr:row>12</xdr:row>
      <xdr:rowOff>96536</xdr:rowOff>
    </xdr:from>
    <xdr:to>
      <xdr:col>6</xdr:col>
      <xdr:colOff>24320</xdr:colOff>
      <xdr:row>17</xdr:row>
      <xdr:rowOff>112261</xdr:rowOff>
    </xdr:to>
    <xdr:sp macro="" textlink="">
      <xdr:nvSpPr>
        <xdr:cNvPr id="62" name="Oval 61">
          <a:extLst>
            <a:ext uri="{FF2B5EF4-FFF2-40B4-BE49-F238E27FC236}">
              <a16:creationId xmlns:a16="http://schemas.microsoft.com/office/drawing/2014/main" id="{2AD6112C-15CF-400B-9D24-BF03783CF0A5}"/>
            </a:ext>
          </a:extLst>
        </xdr:cNvPr>
        <xdr:cNvSpPr/>
      </xdr:nvSpPr>
      <xdr:spPr>
        <a:xfrm>
          <a:off x="2762168" y="2351221"/>
          <a:ext cx="894700" cy="95517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495493</xdr:colOff>
      <xdr:row>13</xdr:row>
      <xdr:rowOff>140326</xdr:rowOff>
    </xdr:from>
    <xdr:to>
      <xdr:col>5</xdr:col>
      <xdr:colOff>444231</xdr:colOff>
      <xdr:row>16</xdr:row>
      <xdr:rowOff>166568</xdr:rowOff>
    </xdr:to>
    <xdr:pic>
      <xdr:nvPicPr>
        <xdr:cNvPr id="63" name="Picture 62">
          <a:extLst>
            <a:ext uri="{FF2B5EF4-FFF2-40B4-BE49-F238E27FC236}">
              <a16:creationId xmlns:a16="http://schemas.microsoft.com/office/drawing/2014/main" id="{79BB0675-974C-4243-9483-33CED88A2F3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17192" y="2582901"/>
          <a:ext cx="554162" cy="589915"/>
        </a:xfrm>
        <a:prstGeom prst="rect">
          <a:avLst/>
        </a:prstGeom>
      </xdr:spPr>
    </xdr:pic>
    <xdr:clientData/>
  </xdr:twoCellAnchor>
  <xdr:twoCellAnchor>
    <xdr:from>
      <xdr:col>6</xdr:col>
      <xdr:colOff>256702</xdr:colOff>
      <xdr:row>26</xdr:row>
      <xdr:rowOff>150955</xdr:rowOff>
    </xdr:from>
    <xdr:to>
      <xdr:col>8</xdr:col>
      <xdr:colOff>299936</xdr:colOff>
      <xdr:row>28</xdr:row>
      <xdr:rowOff>96049</xdr:rowOff>
    </xdr:to>
    <xdr:sp macro="" textlink="">
      <xdr:nvSpPr>
        <xdr:cNvPr id="7" name="TextBox 6">
          <a:extLst>
            <a:ext uri="{FF2B5EF4-FFF2-40B4-BE49-F238E27FC236}">
              <a16:creationId xmlns:a16="http://schemas.microsoft.com/office/drawing/2014/main" id="{F5BE78BF-12DB-8672-739B-3AAC4793A9D4}"/>
            </a:ext>
          </a:extLst>
        </xdr:cNvPr>
        <xdr:cNvSpPr txBox="1"/>
      </xdr:nvSpPr>
      <xdr:spPr>
        <a:xfrm>
          <a:off x="3889250" y="5036106"/>
          <a:ext cx="1254083" cy="32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Top-5</a:t>
          </a:r>
        </a:p>
      </xdr:txBody>
    </xdr:sp>
    <xdr:clientData/>
  </xdr:twoCellAnchor>
  <xdr:twoCellAnchor>
    <xdr:from>
      <xdr:col>6</xdr:col>
      <xdr:colOff>528392</xdr:colOff>
      <xdr:row>27</xdr:row>
      <xdr:rowOff>165470</xdr:rowOff>
    </xdr:from>
    <xdr:to>
      <xdr:col>8</xdr:col>
      <xdr:colOff>328819</xdr:colOff>
      <xdr:row>30</xdr:row>
      <xdr:rowOff>4795</xdr:rowOff>
    </xdr:to>
    <xdr:sp macro="" textlink="'Customer Analysis'!K5">
      <xdr:nvSpPr>
        <xdr:cNvPr id="8" name="TextBox 7">
          <a:extLst>
            <a:ext uri="{FF2B5EF4-FFF2-40B4-BE49-F238E27FC236}">
              <a16:creationId xmlns:a16="http://schemas.microsoft.com/office/drawing/2014/main" id="{575C99E5-5D88-334C-3DBC-08663B893A17}"/>
            </a:ext>
          </a:extLst>
        </xdr:cNvPr>
        <xdr:cNvSpPr txBox="1"/>
      </xdr:nvSpPr>
      <xdr:spPr>
        <a:xfrm>
          <a:off x="4160940" y="5238511"/>
          <a:ext cx="1011276" cy="402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D7BE3A-8F54-4885-898C-824CCAF5D3D7}" type="TxLink">
            <a:rPr lang="en-US" sz="2400" b="1" i="0" u="none" strike="noStrike">
              <a:solidFill>
                <a:srgbClr val="4DC1F5"/>
              </a:solidFill>
              <a:latin typeface="Aptos Narrow"/>
              <a:ea typeface="+mn-ea"/>
              <a:cs typeface="+mn-cs"/>
            </a:rPr>
            <a:pPr marL="0" indent="0"/>
            <a:t>0.5%</a:t>
          </a:fld>
          <a:endParaRPr lang="en-IN" sz="2400" b="1" i="0" u="none" strike="noStrike">
            <a:solidFill>
              <a:srgbClr val="4DC1F5"/>
            </a:solidFill>
            <a:latin typeface="Aptos Narrow"/>
            <a:ea typeface="+mn-ea"/>
            <a:cs typeface="+mn-cs"/>
          </a:endParaRPr>
        </a:p>
      </xdr:txBody>
    </xdr:sp>
    <xdr:clientData/>
  </xdr:twoCellAnchor>
  <xdr:twoCellAnchor>
    <xdr:from>
      <xdr:col>6</xdr:col>
      <xdr:colOff>247631</xdr:colOff>
      <xdr:row>30</xdr:row>
      <xdr:rowOff>24751</xdr:rowOff>
    </xdr:from>
    <xdr:to>
      <xdr:col>7</xdr:col>
      <xdr:colOff>429059</xdr:colOff>
      <xdr:row>31</xdr:row>
      <xdr:rowOff>185426</xdr:rowOff>
    </xdr:to>
    <xdr:sp macro="" textlink="">
      <xdr:nvSpPr>
        <xdr:cNvPr id="9" name="TextBox 8">
          <a:extLst>
            <a:ext uri="{FF2B5EF4-FFF2-40B4-BE49-F238E27FC236}">
              <a16:creationId xmlns:a16="http://schemas.microsoft.com/office/drawing/2014/main" id="{193EEBAB-70D3-4225-8306-85E93E3CA01D}"/>
            </a:ext>
          </a:extLst>
        </xdr:cNvPr>
        <xdr:cNvSpPr txBox="1"/>
      </xdr:nvSpPr>
      <xdr:spPr>
        <a:xfrm>
          <a:off x="3880179" y="5661463"/>
          <a:ext cx="786853" cy="348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Others</a:t>
          </a:r>
        </a:p>
        <a:p>
          <a:endParaRPr lang="en-IN" sz="1600"/>
        </a:p>
      </xdr:txBody>
    </xdr:sp>
    <xdr:clientData/>
  </xdr:twoCellAnchor>
  <xdr:twoCellAnchor>
    <xdr:from>
      <xdr:col>6</xdr:col>
      <xdr:colOff>528392</xdr:colOff>
      <xdr:row>31</xdr:row>
      <xdr:rowOff>74764</xdr:rowOff>
    </xdr:from>
    <xdr:to>
      <xdr:col>8</xdr:col>
      <xdr:colOff>328819</xdr:colOff>
      <xdr:row>33</xdr:row>
      <xdr:rowOff>96507</xdr:rowOff>
    </xdr:to>
    <xdr:sp macro="" textlink="'Customer Analysis'!K6">
      <xdr:nvSpPr>
        <xdr:cNvPr id="10" name="TextBox 9">
          <a:extLst>
            <a:ext uri="{FF2B5EF4-FFF2-40B4-BE49-F238E27FC236}">
              <a16:creationId xmlns:a16="http://schemas.microsoft.com/office/drawing/2014/main" id="{C2454D44-766B-40CE-9EDF-2E5758964081}"/>
            </a:ext>
          </a:extLst>
        </xdr:cNvPr>
        <xdr:cNvSpPr txBox="1"/>
      </xdr:nvSpPr>
      <xdr:spPr>
        <a:xfrm>
          <a:off x="4160940" y="5899367"/>
          <a:ext cx="1011276" cy="397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DCC1A0-0326-44CE-8E91-176021EB0C70}" type="TxLink">
            <a:rPr lang="en-US" sz="2400" b="1" i="0" u="none" strike="noStrike">
              <a:solidFill>
                <a:schemeClr val="bg2">
                  <a:lumMod val="75000"/>
                </a:schemeClr>
              </a:solidFill>
              <a:latin typeface="Aptos Narrow"/>
              <a:ea typeface="+mn-ea"/>
              <a:cs typeface="+mn-cs"/>
            </a:rPr>
            <a:pPr marL="0" indent="0"/>
            <a:t>99.5%</a:t>
          </a:fld>
          <a:endParaRPr lang="en-IN" sz="2400" b="1" i="0" u="none" strike="noStrike">
            <a:solidFill>
              <a:schemeClr val="bg2">
                <a:lumMod val="75000"/>
              </a:schemeClr>
            </a:solidFill>
            <a:latin typeface="Aptos Narrow"/>
            <a:ea typeface="+mn-ea"/>
            <a:cs typeface="+mn-cs"/>
          </a:endParaRPr>
        </a:p>
      </xdr:txBody>
    </xdr:sp>
    <xdr:clientData/>
  </xdr:twoCellAnchor>
  <xdr:twoCellAnchor>
    <xdr:from>
      <xdr:col>6</xdr:col>
      <xdr:colOff>291627</xdr:colOff>
      <xdr:row>27</xdr:row>
      <xdr:rowOff>17494</xdr:rowOff>
    </xdr:from>
    <xdr:to>
      <xdr:col>6</xdr:col>
      <xdr:colOff>291627</xdr:colOff>
      <xdr:row>30</xdr:row>
      <xdr:rowOff>17494</xdr:rowOff>
    </xdr:to>
    <xdr:cxnSp macro="">
      <xdr:nvCxnSpPr>
        <xdr:cNvPr id="12" name="Straight Connector 11">
          <a:extLst>
            <a:ext uri="{FF2B5EF4-FFF2-40B4-BE49-F238E27FC236}">
              <a16:creationId xmlns:a16="http://schemas.microsoft.com/office/drawing/2014/main" id="{7BF5EA8C-CB24-8FBB-2A67-4B4964951F4D}"/>
            </a:ext>
          </a:extLst>
        </xdr:cNvPr>
        <xdr:cNvCxnSpPr/>
      </xdr:nvCxnSpPr>
      <xdr:spPr>
        <a:xfrm>
          <a:off x="3924175" y="5090535"/>
          <a:ext cx="0" cy="563671"/>
        </a:xfrm>
        <a:prstGeom prst="line">
          <a:avLst/>
        </a:prstGeom>
        <a:ln w="28575">
          <a:solidFill>
            <a:srgbClr val="4DC1F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291627</xdr:colOff>
      <xdr:row>30</xdr:row>
      <xdr:rowOff>149144</xdr:rowOff>
    </xdr:from>
    <xdr:to>
      <xdr:col>6</xdr:col>
      <xdr:colOff>291627</xdr:colOff>
      <xdr:row>33</xdr:row>
      <xdr:rowOff>149141</xdr:rowOff>
    </xdr:to>
    <xdr:cxnSp macro="">
      <xdr:nvCxnSpPr>
        <xdr:cNvPr id="14" name="Straight Connector 13">
          <a:extLst>
            <a:ext uri="{FF2B5EF4-FFF2-40B4-BE49-F238E27FC236}">
              <a16:creationId xmlns:a16="http://schemas.microsoft.com/office/drawing/2014/main" id="{0854169F-DF63-4704-A948-819C02D4B44C}"/>
            </a:ext>
          </a:extLst>
        </xdr:cNvPr>
        <xdr:cNvCxnSpPr/>
      </xdr:nvCxnSpPr>
      <xdr:spPr>
        <a:xfrm>
          <a:off x="3924175" y="5785856"/>
          <a:ext cx="0" cy="563669"/>
        </a:xfrm>
        <a:prstGeom prst="line">
          <a:avLst/>
        </a:prstGeom>
        <a:ln w="285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532929</xdr:colOff>
      <xdr:row>24</xdr:row>
      <xdr:rowOff>31489</xdr:rowOff>
    </xdr:from>
    <xdr:to>
      <xdr:col>8</xdr:col>
      <xdr:colOff>533400</xdr:colOff>
      <xdr:row>27</xdr:row>
      <xdr:rowOff>53489</xdr:rowOff>
    </xdr:to>
    <xdr:sp macro="" textlink="">
      <xdr:nvSpPr>
        <xdr:cNvPr id="16" name="TextBox 15">
          <a:extLst>
            <a:ext uri="{FF2B5EF4-FFF2-40B4-BE49-F238E27FC236}">
              <a16:creationId xmlns:a16="http://schemas.microsoft.com/office/drawing/2014/main" id="{DD50B8CA-4484-49A4-A184-2695F3F692D0}"/>
            </a:ext>
          </a:extLst>
        </xdr:cNvPr>
        <xdr:cNvSpPr txBox="1"/>
      </xdr:nvSpPr>
      <xdr:spPr>
        <a:xfrm>
          <a:off x="2954628" y="4540859"/>
          <a:ext cx="2422169" cy="585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Profit</a:t>
          </a:r>
          <a:r>
            <a:rPr lang="en-US" sz="1400" b="0" i="0" u="none" strike="noStrike" baseline="0">
              <a:solidFill>
                <a:schemeClr val="tx1"/>
              </a:solidFill>
              <a:latin typeface="Aptos Narrow"/>
            </a:rPr>
            <a:t> share of the</a:t>
          </a:r>
          <a:r>
            <a:rPr lang="en-US" sz="1400" b="1" i="0" u="none" strike="noStrike" baseline="0">
              <a:solidFill>
                <a:srgbClr val="4DC1F5"/>
              </a:solidFill>
              <a:latin typeface="Aptos Narrow"/>
            </a:rPr>
            <a:t> Top-5 </a:t>
          </a:r>
          <a:r>
            <a:rPr lang="en-US" sz="1400" b="0" i="0" u="none" strike="noStrike" baseline="0">
              <a:solidFill>
                <a:schemeClr val="tx1"/>
              </a:solidFill>
              <a:latin typeface="Aptos Narrow"/>
            </a:rPr>
            <a:t>Customers VS Others</a:t>
          </a:r>
          <a:endParaRPr lang="en-US" sz="1400" b="0" i="0" u="none" strike="noStrike">
            <a:solidFill>
              <a:schemeClr val="tx1"/>
            </a:solidFill>
            <a:latin typeface="Aptos Narrow"/>
          </a:endParaRPr>
        </a:p>
      </xdr:txBody>
    </xdr:sp>
    <xdr:clientData/>
  </xdr:twoCellAnchor>
  <xdr:twoCellAnchor>
    <xdr:from>
      <xdr:col>6</xdr:col>
      <xdr:colOff>198336</xdr:colOff>
      <xdr:row>11</xdr:row>
      <xdr:rowOff>58720</xdr:rowOff>
    </xdr:from>
    <xdr:to>
      <xdr:col>8</xdr:col>
      <xdr:colOff>241570</xdr:colOff>
      <xdr:row>13</xdr:row>
      <xdr:rowOff>5258</xdr:rowOff>
    </xdr:to>
    <xdr:sp macro="" textlink="">
      <xdr:nvSpPr>
        <xdr:cNvPr id="4097" name="TextBox 4096">
          <a:extLst>
            <a:ext uri="{FF2B5EF4-FFF2-40B4-BE49-F238E27FC236}">
              <a16:creationId xmlns:a16="http://schemas.microsoft.com/office/drawing/2014/main" id="{682CEC30-04C4-4A36-8017-48F766BD56D6}"/>
            </a:ext>
          </a:extLst>
        </xdr:cNvPr>
        <xdr:cNvSpPr txBox="1"/>
      </xdr:nvSpPr>
      <xdr:spPr>
        <a:xfrm>
          <a:off x="3830884" y="2125515"/>
          <a:ext cx="1254083" cy="32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Top-5</a:t>
          </a:r>
        </a:p>
      </xdr:txBody>
    </xdr:sp>
    <xdr:clientData/>
  </xdr:twoCellAnchor>
  <xdr:twoCellAnchor>
    <xdr:from>
      <xdr:col>6</xdr:col>
      <xdr:colOff>479551</xdr:colOff>
      <xdr:row>12</xdr:row>
      <xdr:rowOff>96337</xdr:rowOff>
    </xdr:from>
    <xdr:to>
      <xdr:col>8</xdr:col>
      <xdr:colOff>279978</xdr:colOff>
      <xdr:row>14</xdr:row>
      <xdr:rowOff>123552</xdr:rowOff>
    </xdr:to>
    <xdr:sp macro="" textlink="'Product Analysis'!J3">
      <xdr:nvSpPr>
        <xdr:cNvPr id="4098" name="TextBox 4097">
          <a:extLst>
            <a:ext uri="{FF2B5EF4-FFF2-40B4-BE49-F238E27FC236}">
              <a16:creationId xmlns:a16="http://schemas.microsoft.com/office/drawing/2014/main" id="{FFFB622A-1247-46C6-90EF-2F04923367B1}"/>
            </a:ext>
          </a:extLst>
        </xdr:cNvPr>
        <xdr:cNvSpPr txBox="1"/>
      </xdr:nvSpPr>
      <xdr:spPr>
        <a:xfrm>
          <a:off x="4112099" y="2351022"/>
          <a:ext cx="1011276" cy="402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F03CBE-7F03-4A80-A2E4-414B1AE11B60}" type="TxLink">
            <a:rPr lang="en-US" sz="2400" b="1" i="0" u="none" strike="noStrike">
              <a:solidFill>
                <a:srgbClr val="4DC1F5"/>
              </a:solidFill>
              <a:latin typeface="Aptos Narrow"/>
            </a:rPr>
            <a:pPr/>
            <a:t>31.5%</a:t>
          </a:fld>
          <a:endParaRPr lang="en-IN" sz="2400" b="1">
            <a:solidFill>
              <a:srgbClr val="4DC1F5"/>
            </a:solidFill>
          </a:endParaRPr>
        </a:p>
      </xdr:txBody>
    </xdr:sp>
    <xdr:clientData/>
  </xdr:twoCellAnchor>
  <xdr:twoCellAnchor>
    <xdr:from>
      <xdr:col>6</xdr:col>
      <xdr:colOff>189265</xdr:colOff>
      <xdr:row>14</xdr:row>
      <xdr:rowOff>120405</xdr:rowOff>
    </xdr:from>
    <xdr:to>
      <xdr:col>7</xdr:col>
      <xdr:colOff>370693</xdr:colOff>
      <xdr:row>16</xdr:row>
      <xdr:rowOff>85571</xdr:rowOff>
    </xdr:to>
    <xdr:sp macro="" textlink="">
      <xdr:nvSpPr>
        <xdr:cNvPr id="4099" name="TextBox 4098">
          <a:extLst>
            <a:ext uri="{FF2B5EF4-FFF2-40B4-BE49-F238E27FC236}">
              <a16:creationId xmlns:a16="http://schemas.microsoft.com/office/drawing/2014/main" id="{35F920CE-D3BC-4E70-9AA0-7034D66F8F3B}"/>
            </a:ext>
          </a:extLst>
        </xdr:cNvPr>
        <xdr:cNvSpPr txBox="1"/>
      </xdr:nvSpPr>
      <xdr:spPr>
        <a:xfrm>
          <a:off x="3821813" y="2750871"/>
          <a:ext cx="786853" cy="340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Others</a:t>
          </a:r>
        </a:p>
        <a:p>
          <a:endParaRPr lang="en-IN" sz="1600"/>
        </a:p>
      </xdr:txBody>
    </xdr:sp>
    <xdr:clientData/>
  </xdr:twoCellAnchor>
  <xdr:twoCellAnchor>
    <xdr:from>
      <xdr:col>6</xdr:col>
      <xdr:colOff>479551</xdr:colOff>
      <xdr:row>16</xdr:row>
      <xdr:rowOff>29692</xdr:rowOff>
    </xdr:from>
    <xdr:to>
      <xdr:col>8</xdr:col>
      <xdr:colOff>279978</xdr:colOff>
      <xdr:row>18</xdr:row>
      <xdr:rowOff>56908</xdr:rowOff>
    </xdr:to>
    <xdr:sp macro="" textlink="'Product Analysis'!J4">
      <xdr:nvSpPr>
        <xdr:cNvPr id="4100" name="TextBox 4099">
          <a:extLst>
            <a:ext uri="{FF2B5EF4-FFF2-40B4-BE49-F238E27FC236}">
              <a16:creationId xmlns:a16="http://schemas.microsoft.com/office/drawing/2014/main" id="{B7CEFDBF-0307-4A8A-80F2-5B9B4804D20F}"/>
            </a:ext>
          </a:extLst>
        </xdr:cNvPr>
        <xdr:cNvSpPr txBox="1"/>
      </xdr:nvSpPr>
      <xdr:spPr>
        <a:xfrm>
          <a:off x="4112099" y="3035939"/>
          <a:ext cx="1011276" cy="402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9E681F-88FF-437B-A970-DF32F3B04F8A}" type="TxLink">
            <a:rPr lang="en-US" sz="2400" b="1" i="0" u="none" strike="noStrike">
              <a:solidFill>
                <a:schemeClr val="bg2">
                  <a:lumMod val="75000"/>
                </a:schemeClr>
              </a:solidFill>
              <a:latin typeface="Aptos Narrow"/>
              <a:ea typeface="+mn-ea"/>
              <a:cs typeface="+mn-cs"/>
            </a:rPr>
            <a:pPr marL="0" indent="0"/>
            <a:t>68.5%</a:t>
          </a:fld>
          <a:endParaRPr lang="en-IN" sz="2400" b="1" i="0" u="none" strike="noStrike">
            <a:solidFill>
              <a:schemeClr val="bg2">
                <a:lumMod val="75000"/>
              </a:schemeClr>
            </a:solidFill>
            <a:latin typeface="Aptos Narrow"/>
            <a:ea typeface="+mn-ea"/>
            <a:cs typeface="+mn-cs"/>
          </a:endParaRPr>
        </a:p>
      </xdr:txBody>
    </xdr:sp>
    <xdr:clientData/>
  </xdr:twoCellAnchor>
  <xdr:twoCellAnchor>
    <xdr:from>
      <xdr:col>6</xdr:col>
      <xdr:colOff>261836</xdr:colOff>
      <xdr:row>11</xdr:row>
      <xdr:rowOff>113149</xdr:rowOff>
    </xdr:from>
    <xdr:to>
      <xdr:col>6</xdr:col>
      <xdr:colOff>261836</xdr:colOff>
      <xdr:row>14</xdr:row>
      <xdr:rowOff>113148</xdr:rowOff>
    </xdr:to>
    <xdr:cxnSp macro="">
      <xdr:nvCxnSpPr>
        <xdr:cNvPr id="4101" name="Straight Connector 4100">
          <a:extLst>
            <a:ext uri="{FF2B5EF4-FFF2-40B4-BE49-F238E27FC236}">
              <a16:creationId xmlns:a16="http://schemas.microsoft.com/office/drawing/2014/main" id="{CC65157A-4D3F-4ACD-942B-12B1497D3895}"/>
            </a:ext>
          </a:extLst>
        </xdr:cNvPr>
        <xdr:cNvCxnSpPr/>
      </xdr:nvCxnSpPr>
      <xdr:spPr>
        <a:xfrm>
          <a:off x="3894384" y="2179944"/>
          <a:ext cx="0" cy="563670"/>
        </a:xfrm>
        <a:prstGeom prst="line">
          <a:avLst/>
        </a:prstGeom>
        <a:ln w="28575">
          <a:solidFill>
            <a:srgbClr val="4DC1F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250950</xdr:colOff>
      <xdr:row>15</xdr:row>
      <xdr:rowOff>56907</xdr:rowOff>
    </xdr:from>
    <xdr:to>
      <xdr:col>6</xdr:col>
      <xdr:colOff>250950</xdr:colOff>
      <xdr:row>18</xdr:row>
      <xdr:rowOff>56907</xdr:rowOff>
    </xdr:to>
    <xdr:cxnSp macro="">
      <xdr:nvCxnSpPr>
        <xdr:cNvPr id="4102" name="Straight Connector 4101">
          <a:extLst>
            <a:ext uri="{FF2B5EF4-FFF2-40B4-BE49-F238E27FC236}">
              <a16:creationId xmlns:a16="http://schemas.microsoft.com/office/drawing/2014/main" id="{A6A515F4-B8CE-47C2-A164-A241D7BBAEA8}"/>
            </a:ext>
          </a:extLst>
        </xdr:cNvPr>
        <xdr:cNvCxnSpPr/>
      </xdr:nvCxnSpPr>
      <xdr:spPr>
        <a:xfrm>
          <a:off x="3883498" y="2875263"/>
          <a:ext cx="0" cy="563671"/>
        </a:xfrm>
        <a:prstGeom prst="line">
          <a:avLst/>
        </a:prstGeom>
        <a:ln w="285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474563</xdr:colOff>
      <xdr:row>8</xdr:row>
      <xdr:rowOff>126537</xdr:rowOff>
    </xdr:from>
    <xdr:to>
      <xdr:col>8</xdr:col>
      <xdr:colOff>457200</xdr:colOff>
      <xdr:row>11</xdr:row>
      <xdr:rowOff>174705</xdr:rowOff>
    </xdr:to>
    <xdr:sp macro="" textlink="">
      <xdr:nvSpPr>
        <xdr:cNvPr id="4103" name="TextBox 4102">
          <a:extLst>
            <a:ext uri="{FF2B5EF4-FFF2-40B4-BE49-F238E27FC236}">
              <a16:creationId xmlns:a16="http://schemas.microsoft.com/office/drawing/2014/main" id="{8D046C68-69EA-4672-B48D-807082FF78BC}"/>
            </a:ext>
          </a:extLst>
        </xdr:cNvPr>
        <xdr:cNvSpPr txBox="1"/>
      </xdr:nvSpPr>
      <xdr:spPr>
        <a:xfrm>
          <a:off x="2896262" y="1629660"/>
          <a:ext cx="2404335" cy="611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Profit</a:t>
          </a:r>
          <a:r>
            <a:rPr lang="en-US" sz="1400" b="0" i="0" u="none" strike="noStrike" baseline="0">
              <a:solidFill>
                <a:schemeClr val="tx1"/>
              </a:solidFill>
              <a:latin typeface="Aptos Narrow"/>
            </a:rPr>
            <a:t> share of the</a:t>
          </a:r>
          <a:r>
            <a:rPr lang="en-US" sz="1400" b="1" i="0" u="none" strike="noStrike" baseline="0">
              <a:solidFill>
                <a:srgbClr val="4DC1F5"/>
              </a:solidFill>
              <a:latin typeface="Aptos Narrow"/>
            </a:rPr>
            <a:t> Top-5 </a:t>
          </a:r>
          <a:r>
            <a:rPr lang="en-US" sz="1400" b="0" i="0" u="none" strike="noStrike" baseline="0">
              <a:solidFill>
                <a:schemeClr val="tx1"/>
              </a:solidFill>
              <a:latin typeface="Aptos Narrow"/>
            </a:rPr>
            <a:t>Products VS Others</a:t>
          </a:r>
          <a:endParaRPr lang="en-US" sz="1400" b="0" i="0" u="none" strike="noStrike">
            <a:solidFill>
              <a:schemeClr val="tx1"/>
            </a:solidFill>
            <a:latin typeface="Aptos Narrow"/>
          </a:endParaRPr>
        </a:p>
      </xdr:txBody>
    </xdr:sp>
    <xdr:clientData/>
  </xdr:twoCellAnchor>
  <xdr:twoCellAnchor>
    <xdr:from>
      <xdr:col>0</xdr:col>
      <xdr:colOff>312117</xdr:colOff>
      <xdr:row>20</xdr:row>
      <xdr:rowOff>122330</xdr:rowOff>
    </xdr:from>
    <xdr:to>
      <xdr:col>4</xdr:col>
      <xdr:colOff>423182</xdr:colOff>
      <xdr:row>22</xdr:row>
      <xdr:rowOff>92497</xdr:rowOff>
    </xdr:to>
    <xdr:sp macro="" textlink="">
      <xdr:nvSpPr>
        <xdr:cNvPr id="18" name="TextBox 17">
          <a:extLst>
            <a:ext uri="{FF2B5EF4-FFF2-40B4-BE49-F238E27FC236}">
              <a16:creationId xmlns:a16="http://schemas.microsoft.com/office/drawing/2014/main" id="{CCBDE20B-FA05-4A75-A39E-FB4A1B257BB3}"/>
            </a:ext>
          </a:extLst>
        </xdr:cNvPr>
        <xdr:cNvSpPr txBox="1"/>
      </xdr:nvSpPr>
      <xdr:spPr>
        <a:xfrm>
          <a:off x="312117" y="3880138"/>
          <a:ext cx="2532764" cy="34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tx1"/>
              </a:solidFill>
              <a:effectLst/>
              <a:latin typeface="+mn-lt"/>
              <a:ea typeface="+mn-ea"/>
              <a:cs typeface="+mn-cs"/>
            </a:rPr>
            <a:t>Top</a:t>
          </a:r>
          <a:r>
            <a:rPr lang="en-IN" sz="1600" b="0" i="0" u="none" strike="noStrike" baseline="0">
              <a:solidFill>
                <a:schemeClr val="tx1"/>
              </a:solidFill>
              <a:effectLst/>
              <a:latin typeface="+mn-lt"/>
              <a:ea typeface="+mn-ea"/>
              <a:cs typeface="+mn-cs"/>
            </a:rPr>
            <a:t>-5 Customers By  </a:t>
          </a:r>
          <a:r>
            <a:rPr lang="en-IN" sz="1600" b="1" i="0" u="none" strike="noStrike" baseline="0">
              <a:solidFill>
                <a:schemeClr val="tx1"/>
              </a:solidFill>
              <a:effectLst/>
              <a:latin typeface="+mn-lt"/>
              <a:ea typeface="+mn-ea"/>
              <a:cs typeface="+mn-cs"/>
            </a:rPr>
            <a:t>Profit</a:t>
          </a:r>
          <a:r>
            <a:rPr lang="en-IN" sz="1600" b="0" i="0" u="none" strike="noStrike" baseline="0">
              <a:solidFill>
                <a:schemeClr val="tx1"/>
              </a:solidFill>
              <a:effectLst/>
              <a:latin typeface="+mn-lt"/>
              <a:ea typeface="+mn-ea"/>
              <a:cs typeface="+mn-cs"/>
            </a:rPr>
            <a:t>	</a:t>
          </a:r>
          <a:endParaRPr lang="en-US" sz="1600" b="0" i="0" u="none" strike="noStrike">
            <a:solidFill>
              <a:schemeClr val="tx1"/>
            </a:solidFill>
            <a:latin typeface="Aptos Narrow"/>
          </a:endParaRPr>
        </a:p>
      </xdr:txBody>
    </xdr:sp>
    <xdr:clientData/>
  </xdr:twoCellAnchor>
  <xdr:twoCellAnchor>
    <xdr:from>
      <xdr:col>8</xdr:col>
      <xdr:colOff>505731</xdr:colOff>
      <xdr:row>20</xdr:row>
      <xdr:rowOff>87816</xdr:rowOff>
    </xdr:from>
    <xdr:to>
      <xdr:col>12</xdr:col>
      <xdr:colOff>3721</xdr:colOff>
      <xdr:row>28</xdr:row>
      <xdr:rowOff>110640</xdr:rowOff>
    </xdr:to>
    <xdr:sp macro="" textlink="">
      <xdr:nvSpPr>
        <xdr:cNvPr id="31" name="Rectangle: Rounded Corners 30">
          <a:extLst>
            <a:ext uri="{FF2B5EF4-FFF2-40B4-BE49-F238E27FC236}">
              <a16:creationId xmlns:a16="http://schemas.microsoft.com/office/drawing/2014/main" id="{69BCDC80-0006-4A5A-8D54-32821AF151E4}"/>
            </a:ext>
          </a:extLst>
        </xdr:cNvPr>
        <xdr:cNvSpPr/>
      </xdr:nvSpPr>
      <xdr:spPr>
        <a:xfrm>
          <a:off x="5349128" y="3845624"/>
          <a:ext cx="1919689" cy="152594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400503</xdr:colOff>
      <xdr:row>21</xdr:row>
      <xdr:rowOff>5762</xdr:rowOff>
    </xdr:from>
    <xdr:to>
      <xdr:col>11</xdr:col>
      <xdr:colOff>243054</xdr:colOff>
      <xdr:row>25</xdr:row>
      <xdr:rowOff>63015</xdr:rowOff>
    </xdr:to>
    <xdr:sp macro="" textlink="">
      <xdr:nvSpPr>
        <xdr:cNvPr id="39" name="TextBox 38">
          <a:extLst>
            <a:ext uri="{FF2B5EF4-FFF2-40B4-BE49-F238E27FC236}">
              <a16:creationId xmlns:a16="http://schemas.microsoft.com/office/drawing/2014/main" id="{8FDA13CC-00ED-49FD-8783-7969F1AE9C8C}"/>
            </a:ext>
          </a:extLst>
        </xdr:cNvPr>
        <xdr:cNvSpPr txBox="1"/>
      </xdr:nvSpPr>
      <xdr:spPr>
        <a:xfrm>
          <a:off x="5849325" y="3951461"/>
          <a:ext cx="1053400" cy="808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Average Customer</a:t>
          </a:r>
        </a:p>
        <a:p>
          <a:pPr algn="l"/>
          <a:r>
            <a:rPr lang="en-US" sz="1400" b="1" i="0" u="none" strike="noStrike">
              <a:solidFill>
                <a:schemeClr val="tx1"/>
              </a:solidFill>
              <a:latin typeface="Aptos Narrow"/>
            </a:rPr>
            <a:t>Age</a:t>
          </a:r>
        </a:p>
      </xdr:txBody>
    </xdr:sp>
    <xdr:clientData/>
  </xdr:twoCellAnchor>
  <xdr:twoCellAnchor>
    <xdr:from>
      <xdr:col>8</xdr:col>
      <xdr:colOff>573313</xdr:colOff>
      <xdr:row>22</xdr:row>
      <xdr:rowOff>6319</xdr:rowOff>
    </xdr:from>
    <xdr:to>
      <xdr:col>9</xdr:col>
      <xdr:colOff>428171</xdr:colOff>
      <xdr:row>24</xdr:row>
      <xdr:rowOff>44056</xdr:rowOff>
    </xdr:to>
    <xdr:sp macro="" textlink="">
      <xdr:nvSpPr>
        <xdr:cNvPr id="40" name="Rectangle: Rounded Corners 39">
          <a:extLst>
            <a:ext uri="{FF2B5EF4-FFF2-40B4-BE49-F238E27FC236}">
              <a16:creationId xmlns:a16="http://schemas.microsoft.com/office/drawing/2014/main" id="{AE01A6FF-3525-4D4D-8C80-9705C5BA70B6}"/>
            </a:ext>
          </a:extLst>
        </xdr:cNvPr>
        <xdr:cNvSpPr/>
      </xdr:nvSpPr>
      <xdr:spPr>
        <a:xfrm>
          <a:off x="5416710" y="4139908"/>
          <a:ext cx="460283" cy="413518"/>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30845</xdr:colOff>
      <xdr:row>21</xdr:row>
      <xdr:rowOff>148037</xdr:rowOff>
    </xdr:from>
    <xdr:to>
      <xdr:col>12</xdr:col>
      <xdr:colOff>9524</xdr:colOff>
      <xdr:row>23</xdr:row>
      <xdr:rowOff>182873</xdr:rowOff>
    </xdr:to>
    <xdr:sp macro="" textlink="'Customer Analysis'!P4">
      <xdr:nvSpPr>
        <xdr:cNvPr id="42" name="TextBox 41">
          <a:extLst>
            <a:ext uri="{FF2B5EF4-FFF2-40B4-BE49-F238E27FC236}">
              <a16:creationId xmlns:a16="http://schemas.microsoft.com/office/drawing/2014/main" id="{132C836D-D275-4015-B3C7-FA2BE9601891}"/>
            </a:ext>
          </a:extLst>
        </xdr:cNvPr>
        <xdr:cNvSpPr txBox="1"/>
      </xdr:nvSpPr>
      <xdr:spPr>
        <a:xfrm>
          <a:off x="6690516" y="4093736"/>
          <a:ext cx="584104" cy="41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8CF788-6201-406F-B7BF-F6B8B14C041E}" type="TxLink">
            <a:rPr lang="en-US" sz="1800" b="1" i="0" u="none" strike="noStrike">
              <a:solidFill>
                <a:schemeClr val="bg2">
                  <a:lumMod val="50000"/>
                </a:schemeClr>
              </a:solidFill>
              <a:latin typeface="Aptos Narrow"/>
              <a:ea typeface="+mn-ea"/>
              <a:cs typeface="+mn-cs"/>
            </a:rPr>
            <a:pPr marL="0" indent="0"/>
            <a:t>46</a:t>
          </a:fld>
          <a:endParaRPr lang="en-IN" sz="1800" b="1" i="0" u="none" strike="noStrike">
            <a:solidFill>
              <a:schemeClr val="bg2">
                <a:lumMod val="50000"/>
              </a:schemeClr>
            </a:solidFill>
            <a:latin typeface="Aptos Narrow"/>
            <a:ea typeface="+mn-ea"/>
            <a:cs typeface="+mn-cs"/>
          </a:endParaRPr>
        </a:p>
      </xdr:txBody>
    </xdr:sp>
    <xdr:clientData/>
  </xdr:twoCellAnchor>
  <xdr:twoCellAnchor>
    <xdr:from>
      <xdr:col>9</xdr:col>
      <xdr:colOff>400503</xdr:colOff>
      <xdr:row>25</xdr:row>
      <xdr:rowOff>34337</xdr:rowOff>
    </xdr:from>
    <xdr:to>
      <xdr:col>11</xdr:col>
      <xdr:colOff>243054</xdr:colOff>
      <xdr:row>29</xdr:row>
      <xdr:rowOff>91590</xdr:rowOff>
    </xdr:to>
    <xdr:sp macro="" textlink="">
      <xdr:nvSpPr>
        <xdr:cNvPr id="46" name="TextBox 45">
          <a:extLst>
            <a:ext uri="{FF2B5EF4-FFF2-40B4-BE49-F238E27FC236}">
              <a16:creationId xmlns:a16="http://schemas.microsoft.com/office/drawing/2014/main" id="{EB35A492-6A1B-4962-A054-FCF9F60ED788}"/>
            </a:ext>
          </a:extLst>
        </xdr:cNvPr>
        <xdr:cNvSpPr txBox="1"/>
      </xdr:nvSpPr>
      <xdr:spPr>
        <a:xfrm>
          <a:off x="5849325" y="4731597"/>
          <a:ext cx="1053400" cy="808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tx1"/>
              </a:solidFill>
              <a:latin typeface="Aptos Narrow"/>
            </a:rPr>
            <a:t>Total</a:t>
          </a:r>
          <a:r>
            <a:rPr lang="en-US" sz="1400" b="0" i="0" u="none" strike="noStrike" baseline="0">
              <a:solidFill>
                <a:schemeClr val="tx1"/>
              </a:solidFill>
              <a:latin typeface="Aptos Narrow"/>
            </a:rPr>
            <a:t> </a:t>
          </a:r>
          <a:r>
            <a:rPr lang="en-US" sz="1400" b="1" i="0" u="none" strike="noStrike" baseline="0">
              <a:solidFill>
                <a:schemeClr val="tx1"/>
              </a:solidFill>
              <a:latin typeface="Aptos Narrow"/>
            </a:rPr>
            <a:t>Customers</a:t>
          </a:r>
          <a:endParaRPr lang="en-US" sz="1400" b="1" i="0" u="none" strike="noStrike">
            <a:solidFill>
              <a:schemeClr val="tx1"/>
            </a:solidFill>
            <a:latin typeface="Aptos Narrow"/>
          </a:endParaRPr>
        </a:p>
      </xdr:txBody>
    </xdr:sp>
    <xdr:clientData/>
  </xdr:twoCellAnchor>
  <xdr:twoCellAnchor>
    <xdr:from>
      <xdr:col>8</xdr:col>
      <xdr:colOff>573313</xdr:colOff>
      <xdr:row>25</xdr:row>
      <xdr:rowOff>102476</xdr:rowOff>
    </xdr:from>
    <xdr:to>
      <xdr:col>9</xdr:col>
      <xdr:colOff>428171</xdr:colOff>
      <xdr:row>27</xdr:row>
      <xdr:rowOff>154296</xdr:rowOff>
    </xdr:to>
    <xdr:sp macro="" textlink="">
      <xdr:nvSpPr>
        <xdr:cNvPr id="47" name="Rectangle: Rounded Corners 46">
          <a:extLst>
            <a:ext uri="{FF2B5EF4-FFF2-40B4-BE49-F238E27FC236}">
              <a16:creationId xmlns:a16="http://schemas.microsoft.com/office/drawing/2014/main" id="{9AA267C6-1E13-455A-9A3F-BAC4DA7D9B52}"/>
            </a:ext>
          </a:extLst>
        </xdr:cNvPr>
        <xdr:cNvSpPr/>
      </xdr:nvSpPr>
      <xdr:spPr>
        <a:xfrm>
          <a:off x="5416710" y="4799736"/>
          <a:ext cx="460283" cy="427601"/>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30845</xdr:colOff>
      <xdr:row>25</xdr:row>
      <xdr:rowOff>53492</xdr:rowOff>
    </xdr:from>
    <xdr:to>
      <xdr:col>12</xdr:col>
      <xdr:colOff>9524</xdr:colOff>
      <xdr:row>27</xdr:row>
      <xdr:rowOff>80707</xdr:rowOff>
    </xdr:to>
    <xdr:sp macro="" textlink="'Customer Analysis'!O4">
      <xdr:nvSpPr>
        <xdr:cNvPr id="55" name="TextBox 54">
          <a:extLst>
            <a:ext uri="{FF2B5EF4-FFF2-40B4-BE49-F238E27FC236}">
              <a16:creationId xmlns:a16="http://schemas.microsoft.com/office/drawing/2014/main" id="{548641C9-8673-434F-9ADE-A5890242CB06}"/>
            </a:ext>
          </a:extLst>
        </xdr:cNvPr>
        <xdr:cNvSpPr txBox="1"/>
      </xdr:nvSpPr>
      <xdr:spPr>
        <a:xfrm>
          <a:off x="6690516" y="4750752"/>
          <a:ext cx="584104" cy="402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B8D834-3FDD-425D-A77B-B128C7DFA20C}" type="TxLink">
            <a:rPr lang="en-US" sz="1800" b="1" i="0" u="none" strike="noStrike">
              <a:solidFill>
                <a:srgbClr val="4DC1F5"/>
              </a:solidFill>
              <a:latin typeface="Aptos Narrow"/>
              <a:ea typeface="+mn-ea"/>
              <a:cs typeface="+mn-cs"/>
            </a:rPr>
            <a:pPr marL="0" indent="0"/>
            <a:t>11377</a:t>
          </a:fld>
          <a:endParaRPr lang="en-IN" sz="1800" b="1" i="0" u="none" strike="noStrike">
            <a:solidFill>
              <a:srgbClr val="4DC1F5"/>
            </a:solidFill>
            <a:latin typeface="Aptos Narrow"/>
            <a:ea typeface="+mn-ea"/>
            <a:cs typeface="+mn-cs"/>
          </a:endParaRPr>
        </a:p>
      </xdr:txBody>
    </xdr:sp>
    <xdr:clientData/>
  </xdr:twoCellAnchor>
  <xdr:twoCellAnchor>
    <xdr:from>
      <xdr:col>9</xdr:col>
      <xdr:colOff>83457</xdr:colOff>
      <xdr:row>17</xdr:row>
      <xdr:rowOff>167903</xdr:rowOff>
    </xdr:from>
    <xdr:to>
      <xdr:col>11</xdr:col>
      <xdr:colOff>527956</xdr:colOff>
      <xdr:row>17</xdr:row>
      <xdr:rowOff>167903</xdr:rowOff>
    </xdr:to>
    <xdr:cxnSp macro="">
      <xdr:nvCxnSpPr>
        <xdr:cNvPr id="57" name="Straight Connector 56">
          <a:extLst>
            <a:ext uri="{FF2B5EF4-FFF2-40B4-BE49-F238E27FC236}">
              <a16:creationId xmlns:a16="http://schemas.microsoft.com/office/drawing/2014/main" id="{4F1B41A5-DA2B-4902-B6DA-3C7E3152FAC5}"/>
            </a:ext>
          </a:extLst>
        </xdr:cNvPr>
        <xdr:cNvCxnSpPr/>
      </xdr:nvCxnSpPr>
      <xdr:spPr>
        <a:xfrm>
          <a:off x="5532279" y="3362040"/>
          <a:ext cx="1655348"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35832</xdr:colOff>
      <xdr:row>24</xdr:row>
      <xdr:rowOff>179332</xdr:rowOff>
    </xdr:from>
    <xdr:to>
      <xdr:col>11</xdr:col>
      <xdr:colOff>480331</xdr:colOff>
      <xdr:row>24</xdr:row>
      <xdr:rowOff>179332</xdr:rowOff>
    </xdr:to>
    <xdr:cxnSp macro="">
      <xdr:nvCxnSpPr>
        <xdr:cNvPr id="58" name="Straight Connector 57">
          <a:extLst>
            <a:ext uri="{FF2B5EF4-FFF2-40B4-BE49-F238E27FC236}">
              <a16:creationId xmlns:a16="http://schemas.microsoft.com/office/drawing/2014/main" id="{C90061A1-0808-4429-BA41-6F54B03CF8D6}"/>
            </a:ext>
          </a:extLst>
        </xdr:cNvPr>
        <xdr:cNvCxnSpPr/>
      </xdr:nvCxnSpPr>
      <xdr:spPr>
        <a:xfrm>
          <a:off x="5484654" y="4688702"/>
          <a:ext cx="1655348"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505731</xdr:colOff>
      <xdr:row>28</xdr:row>
      <xdr:rowOff>161406</xdr:rowOff>
    </xdr:from>
    <xdr:to>
      <xdr:col>12</xdr:col>
      <xdr:colOff>3721</xdr:colOff>
      <xdr:row>32</xdr:row>
      <xdr:rowOff>64920</xdr:rowOff>
    </xdr:to>
    <xdr:sp macro="" textlink="">
      <xdr:nvSpPr>
        <xdr:cNvPr id="4096" name="Rectangle: Rounded Corners 4095">
          <a:extLst>
            <a:ext uri="{FF2B5EF4-FFF2-40B4-BE49-F238E27FC236}">
              <a16:creationId xmlns:a16="http://schemas.microsoft.com/office/drawing/2014/main" id="{C440E3D9-737F-48A4-BA56-FE48257DA61C}"/>
            </a:ext>
          </a:extLst>
        </xdr:cNvPr>
        <xdr:cNvSpPr/>
      </xdr:nvSpPr>
      <xdr:spPr>
        <a:xfrm>
          <a:off x="5349128" y="5422338"/>
          <a:ext cx="1919689" cy="655075"/>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505731</xdr:colOff>
      <xdr:row>32</xdr:row>
      <xdr:rowOff>116391</xdr:rowOff>
    </xdr:from>
    <xdr:to>
      <xdr:col>12</xdr:col>
      <xdr:colOff>3721</xdr:colOff>
      <xdr:row>36</xdr:row>
      <xdr:rowOff>34440</xdr:rowOff>
    </xdr:to>
    <xdr:sp macro="" textlink="">
      <xdr:nvSpPr>
        <xdr:cNvPr id="4104" name="Rectangle: Rounded Corners 4103">
          <a:extLst>
            <a:ext uri="{FF2B5EF4-FFF2-40B4-BE49-F238E27FC236}">
              <a16:creationId xmlns:a16="http://schemas.microsoft.com/office/drawing/2014/main" id="{CF1D20F9-30FD-4073-A1FF-85CEB4AFC2EA}"/>
            </a:ext>
          </a:extLst>
        </xdr:cNvPr>
        <xdr:cNvSpPr/>
      </xdr:nvSpPr>
      <xdr:spPr>
        <a:xfrm>
          <a:off x="5349128" y="6128884"/>
          <a:ext cx="1919689" cy="669611"/>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114301</xdr:colOff>
      <xdr:row>30</xdr:row>
      <xdr:rowOff>5865</xdr:rowOff>
    </xdr:from>
    <xdr:to>
      <xdr:col>11</xdr:col>
      <xdr:colOff>419101</xdr:colOff>
      <xdr:row>32</xdr:row>
      <xdr:rowOff>120165</xdr:rowOff>
    </xdr:to>
    <xdr:graphicFrame macro="">
      <xdr:nvGraphicFramePr>
        <xdr:cNvPr id="4105" name="Chart 4104">
          <a:extLst>
            <a:ext uri="{FF2B5EF4-FFF2-40B4-BE49-F238E27FC236}">
              <a16:creationId xmlns:a16="http://schemas.microsoft.com/office/drawing/2014/main" id="{540442FA-0DDE-4F89-9E9E-98927CB69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514803</xdr:colOff>
      <xdr:row>28</xdr:row>
      <xdr:rowOff>101013</xdr:rowOff>
    </xdr:from>
    <xdr:to>
      <xdr:col>11</xdr:col>
      <xdr:colOff>333375</xdr:colOff>
      <xdr:row>32</xdr:row>
      <xdr:rowOff>82065</xdr:rowOff>
    </xdr:to>
    <xdr:sp macro="" textlink="">
      <xdr:nvSpPr>
        <xdr:cNvPr id="4106" name="TextBox 4105">
          <a:extLst>
            <a:ext uri="{FF2B5EF4-FFF2-40B4-BE49-F238E27FC236}">
              <a16:creationId xmlns:a16="http://schemas.microsoft.com/office/drawing/2014/main" id="{AC604072-C37D-45E5-9216-CED039D5EEDC}"/>
            </a:ext>
          </a:extLst>
        </xdr:cNvPr>
        <xdr:cNvSpPr txBox="1"/>
      </xdr:nvSpPr>
      <xdr:spPr>
        <a:xfrm>
          <a:off x="5358200" y="5361945"/>
          <a:ext cx="1634846" cy="732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chemeClr val="bg1"/>
              </a:solidFill>
              <a:latin typeface="Aptos Narrow"/>
            </a:rPr>
            <a:t>Profit By Gender</a:t>
          </a:r>
        </a:p>
        <a:p>
          <a:pPr algn="l"/>
          <a:endParaRPr lang="en-US" sz="1400" b="0" i="0" u="none" strike="noStrike">
            <a:solidFill>
              <a:schemeClr val="bg1"/>
            </a:solidFill>
            <a:latin typeface="Aptos Narrow"/>
          </a:endParaRPr>
        </a:p>
      </xdr:txBody>
    </xdr:sp>
    <xdr:clientData/>
  </xdr:twoCellAnchor>
  <xdr:twoCellAnchor>
    <xdr:from>
      <xdr:col>9</xdr:col>
      <xdr:colOff>19050</xdr:colOff>
      <xdr:row>29</xdr:row>
      <xdr:rowOff>82065</xdr:rowOff>
    </xdr:from>
    <xdr:to>
      <xdr:col>10</xdr:col>
      <xdr:colOff>485775</xdr:colOff>
      <xdr:row>31</xdr:row>
      <xdr:rowOff>53490</xdr:rowOff>
    </xdr:to>
    <xdr:sp macro="" textlink="">
      <xdr:nvSpPr>
        <xdr:cNvPr id="4107" name="TextBox 4106">
          <a:extLst>
            <a:ext uri="{FF2B5EF4-FFF2-40B4-BE49-F238E27FC236}">
              <a16:creationId xmlns:a16="http://schemas.microsoft.com/office/drawing/2014/main" id="{0C82C93B-88B9-43A4-AD0E-7299BC967CA8}"/>
            </a:ext>
          </a:extLst>
        </xdr:cNvPr>
        <xdr:cNvSpPr txBox="1"/>
      </xdr:nvSpPr>
      <xdr:spPr>
        <a:xfrm>
          <a:off x="5467872" y="5530887"/>
          <a:ext cx="1072150" cy="347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i="0" u="none" strike="noStrike">
              <a:solidFill>
                <a:schemeClr val="bg1"/>
              </a:solidFill>
              <a:latin typeface="Aptos Narrow"/>
            </a:rPr>
            <a:t>Female</a:t>
          </a:r>
        </a:p>
      </xdr:txBody>
    </xdr:sp>
    <xdr:clientData/>
  </xdr:twoCellAnchor>
  <xdr:twoCellAnchor>
    <xdr:from>
      <xdr:col>11</xdr:col>
      <xdr:colOff>183246</xdr:colOff>
      <xdr:row>34</xdr:row>
      <xdr:rowOff>13214</xdr:rowOff>
    </xdr:from>
    <xdr:to>
      <xdr:col>12</xdr:col>
      <xdr:colOff>175988</xdr:colOff>
      <xdr:row>36</xdr:row>
      <xdr:rowOff>48048</xdr:rowOff>
    </xdr:to>
    <xdr:sp macro="" textlink="'Customer Analysis'!Q14">
      <xdr:nvSpPr>
        <xdr:cNvPr id="4108" name="TextBox 4107">
          <a:extLst>
            <a:ext uri="{FF2B5EF4-FFF2-40B4-BE49-F238E27FC236}">
              <a16:creationId xmlns:a16="http://schemas.microsoft.com/office/drawing/2014/main" id="{D06E3341-1D90-41B7-8F3A-94E54E01BCEE}"/>
            </a:ext>
          </a:extLst>
        </xdr:cNvPr>
        <xdr:cNvSpPr txBox="1"/>
      </xdr:nvSpPr>
      <xdr:spPr>
        <a:xfrm>
          <a:off x="6842917" y="6401488"/>
          <a:ext cx="598167" cy="41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7E4203-9952-4D22-9028-C383F95AB64C}" type="TxLink">
            <a:rPr lang="en-US" sz="1100" b="0" i="0" u="none" strike="noStrike">
              <a:solidFill>
                <a:schemeClr val="bg1"/>
              </a:solidFill>
              <a:latin typeface="Aptos Narrow"/>
              <a:ea typeface="+mn-ea"/>
              <a:cs typeface="+mn-cs"/>
            </a:rPr>
            <a:pPr marL="0" indent="0"/>
            <a:t>50%</a:t>
          </a:fld>
          <a:endParaRPr lang="en-IN" sz="1800" b="1" i="0" u="none" strike="noStrike">
            <a:solidFill>
              <a:schemeClr val="bg1"/>
            </a:solidFill>
            <a:latin typeface="Aptos Narrow"/>
            <a:ea typeface="+mn-ea"/>
            <a:cs typeface="+mn-cs"/>
          </a:endParaRPr>
        </a:p>
      </xdr:txBody>
    </xdr:sp>
    <xdr:clientData/>
  </xdr:twoCellAnchor>
  <xdr:twoCellAnchor>
    <xdr:from>
      <xdr:col>8</xdr:col>
      <xdr:colOff>581026</xdr:colOff>
      <xdr:row>33</xdr:row>
      <xdr:rowOff>91590</xdr:rowOff>
    </xdr:from>
    <xdr:to>
      <xdr:col>11</xdr:col>
      <xdr:colOff>333375</xdr:colOff>
      <xdr:row>36</xdr:row>
      <xdr:rowOff>63015</xdr:rowOff>
    </xdr:to>
    <xdr:graphicFrame macro="">
      <xdr:nvGraphicFramePr>
        <xdr:cNvPr id="4109" name="Chart 4108">
          <a:extLst>
            <a:ext uri="{FF2B5EF4-FFF2-40B4-BE49-F238E27FC236}">
              <a16:creationId xmlns:a16="http://schemas.microsoft.com/office/drawing/2014/main" id="{FA1B447D-26B2-4425-A8FB-9AD22DE23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590550</xdr:colOff>
      <xdr:row>32</xdr:row>
      <xdr:rowOff>146131</xdr:rowOff>
    </xdr:from>
    <xdr:to>
      <xdr:col>10</xdr:col>
      <xdr:colOff>447675</xdr:colOff>
      <xdr:row>34</xdr:row>
      <xdr:rowOff>110640</xdr:rowOff>
    </xdr:to>
    <xdr:sp macro="" textlink="">
      <xdr:nvSpPr>
        <xdr:cNvPr id="4111" name="TextBox 4110">
          <a:extLst>
            <a:ext uri="{FF2B5EF4-FFF2-40B4-BE49-F238E27FC236}">
              <a16:creationId xmlns:a16="http://schemas.microsoft.com/office/drawing/2014/main" id="{51DD9969-2CE8-4684-A8C3-8F4BA3F35B12}"/>
            </a:ext>
          </a:extLst>
        </xdr:cNvPr>
        <xdr:cNvSpPr txBox="1"/>
      </xdr:nvSpPr>
      <xdr:spPr>
        <a:xfrm>
          <a:off x="5433947" y="6158624"/>
          <a:ext cx="1067975" cy="340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i="0" u="none" strike="noStrike">
              <a:solidFill>
                <a:schemeClr val="bg1"/>
              </a:solidFill>
              <a:latin typeface="Aptos Narrow"/>
            </a:rPr>
            <a:t>Male</a:t>
          </a:r>
        </a:p>
      </xdr:txBody>
    </xdr:sp>
    <xdr:clientData/>
  </xdr:twoCellAnchor>
  <xdr:twoCellAnchor>
    <xdr:from>
      <xdr:col>11</xdr:col>
      <xdr:colOff>211821</xdr:colOff>
      <xdr:row>30</xdr:row>
      <xdr:rowOff>146131</xdr:rowOff>
    </xdr:from>
    <xdr:to>
      <xdr:col>12</xdr:col>
      <xdr:colOff>95250</xdr:colOff>
      <xdr:row>32</xdr:row>
      <xdr:rowOff>178789</xdr:rowOff>
    </xdr:to>
    <xdr:sp macro="" textlink="'Customer Analysis'!Q13">
      <xdr:nvSpPr>
        <xdr:cNvPr id="4112" name="TextBox 4111">
          <a:extLst>
            <a:ext uri="{FF2B5EF4-FFF2-40B4-BE49-F238E27FC236}">
              <a16:creationId xmlns:a16="http://schemas.microsoft.com/office/drawing/2014/main" id="{F44426CE-587A-48A3-A0D5-C9C9DB83C283}"/>
            </a:ext>
          </a:extLst>
        </xdr:cNvPr>
        <xdr:cNvSpPr txBox="1"/>
      </xdr:nvSpPr>
      <xdr:spPr>
        <a:xfrm>
          <a:off x="6871492" y="5782843"/>
          <a:ext cx="488854" cy="408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8BAEA5-706B-43B8-83A9-40438D3DF9EA}" type="TxLink">
            <a:rPr lang="en-US" sz="1100" b="0" i="0" u="none" strike="noStrike">
              <a:solidFill>
                <a:schemeClr val="bg1"/>
              </a:solidFill>
              <a:latin typeface="Aptos Narrow"/>
              <a:ea typeface="+mn-ea"/>
              <a:cs typeface="+mn-cs"/>
            </a:rPr>
            <a:pPr marL="0" indent="0"/>
            <a:t>50%</a:t>
          </a:fld>
          <a:endParaRPr lang="en-IN" sz="1800" b="1" i="0" u="none" strike="noStrike">
            <a:solidFill>
              <a:schemeClr val="bg1"/>
            </a:solidFill>
            <a:latin typeface="Aptos Narrow"/>
            <a:ea typeface="+mn-ea"/>
            <a:cs typeface="+mn-cs"/>
          </a:endParaRPr>
        </a:p>
      </xdr:txBody>
    </xdr:sp>
    <xdr:clientData/>
  </xdr:twoCellAnchor>
  <xdr:twoCellAnchor>
    <xdr:from>
      <xdr:col>12</xdr:col>
      <xdr:colOff>77106</xdr:colOff>
      <xdr:row>20</xdr:row>
      <xdr:rowOff>54941</xdr:rowOff>
    </xdr:from>
    <xdr:to>
      <xdr:col>17</xdr:col>
      <xdr:colOff>438150</xdr:colOff>
      <xdr:row>29</xdr:row>
      <xdr:rowOff>24915</xdr:rowOff>
    </xdr:to>
    <xdr:sp macro="" textlink="">
      <xdr:nvSpPr>
        <xdr:cNvPr id="4113" name="Rectangle: Rounded Corners 4112">
          <a:extLst>
            <a:ext uri="{FF2B5EF4-FFF2-40B4-BE49-F238E27FC236}">
              <a16:creationId xmlns:a16="http://schemas.microsoft.com/office/drawing/2014/main" id="{E6609380-1F41-47C1-AC49-B153339D1CA9}"/>
            </a:ext>
          </a:extLst>
        </xdr:cNvPr>
        <xdr:cNvSpPr/>
      </xdr:nvSpPr>
      <xdr:spPr>
        <a:xfrm>
          <a:off x="7342202" y="3812749"/>
          <a:ext cx="3388167" cy="166098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66675</xdr:colOff>
      <xdr:row>20</xdr:row>
      <xdr:rowOff>110640</xdr:rowOff>
    </xdr:from>
    <xdr:to>
      <xdr:col>17</xdr:col>
      <xdr:colOff>590550</xdr:colOff>
      <xdr:row>29</xdr:row>
      <xdr:rowOff>24915</xdr:rowOff>
    </xdr:to>
    <xdr:graphicFrame macro="">
      <xdr:nvGraphicFramePr>
        <xdr:cNvPr id="4114" name="Chart 4113">
          <a:extLst>
            <a:ext uri="{FF2B5EF4-FFF2-40B4-BE49-F238E27FC236}">
              <a16:creationId xmlns:a16="http://schemas.microsoft.com/office/drawing/2014/main" id="{3608C02E-BDE3-4333-8E35-D08205BA7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133047</xdr:colOff>
      <xdr:row>20</xdr:row>
      <xdr:rowOff>126140</xdr:rowOff>
    </xdr:from>
    <xdr:to>
      <xdr:col>15</xdr:col>
      <xdr:colOff>533400</xdr:colOff>
      <xdr:row>22</xdr:row>
      <xdr:rowOff>98212</xdr:rowOff>
    </xdr:to>
    <xdr:sp macro="" textlink="'Customer Analysis'!Z15">
      <xdr:nvSpPr>
        <xdr:cNvPr id="4116" name="TextBox 4115">
          <a:extLst>
            <a:ext uri="{FF2B5EF4-FFF2-40B4-BE49-F238E27FC236}">
              <a16:creationId xmlns:a16="http://schemas.microsoft.com/office/drawing/2014/main" id="{C9381D15-1959-4BE6-A3B9-7B961952F8FA}"/>
            </a:ext>
          </a:extLst>
        </xdr:cNvPr>
        <xdr:cNvSpPr txBox="1"/>
      </xdr:nvSpPr>
      <xdr:spPr>
        <a:xfrm>
          <a:off x="7398143" y="3883948"/>
          <a:ext cx="2216627" cy="34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B65BECA-DCD8-4ADE-A355-648496DA27F9}" type="TxLink">
            <a:rPr lang="en-US" sz="1100" b="0" i="0" u="none" strike="noStrike">
              <a:solidFill>
                <a:schemeClr val="tx1"/>
              </a:solidFill>
              <a:latin typeface="Aptos Narrow"/>
              <a:ea typeface="+mn-ea"/>
              <a:cs typeface="+mn-cs"/>
            </a:rPr>
            <a:pPr marL="0" indent="0"/>
            <a:t>The 50 Plus Age-Group Contributed</a:t>
          </a:fld>
          <a:endParaRPr lang="en-US" sz="1100" b="0" i="0" u="none" strike="noStrike">
            <a:solidFill>
              <a:schemeClr val="tx1"/>
            </a:solidFill>
            <a:latin typeface="Aptos Narrow"/>
            <a:ea typeface="+mn-ea"/>
            <a:cs typeface="+mn-cs"/>
          </a:endParaRPr>
        </a:p>
      </xdr:txBody>
    </xdr:sp>
    <xdr:clientData/>
  </xdr:twoCellAnchor>
  <xdr:twoCellAnchor>
    <xdr:from>
      <xdr:col>12</xdr:col>
      <xdr:colOff>173721</xdr:colOff>
      <xdr:row>21</xdr:row>
      <xdr:rowOff>116991</xdr:rowOff>
    </xdr:from>
    <xdr:to>
      <xdr:col>13</xdr:col>
      <xdr:colOff>333375</xdr:colOff>
      <xdr:row>23</xdr:row>
      <xdr:rowOff>151122</xdr:rowOff>
    </xdr:to>
    <xdr:sp macro="" textlink="'Customer Analysis'!Z13">
      <xdr:nvSpPr>
        <xdr:cNvPr id="4117" name="TextBox 4116">
          <a:extLst>
            <a:ext uri="{FF2B5EF4-FFF2-40B4-BE49-F238E27FC236}">
              <a16:creationId xmlns:a16="http://schemas.microsoft.com/office/drawing/2014/main" id="{CA9F2298-56D8-4D81-9ABB-A35C2C4EC2C4}"/>
            </a:ext>
          </a:extLst>
        </xdr:cNvPr>
        <xdr:cNvSpPr txBox="1"/>
      </xdr:nvSpPr>
      <xdr:spPr>
        <a:xfrm>
          <a:off x="7438817" y="4062690"/>
          <a:ext cx="765079" cy="409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5B9E586-4149-4954-8816-CD4FA24D5A81}" type="TxLink">
            <a:rPr lang="en-US" sz="1800" b="1" i="0" u="none" strike="noStrike">
              <a:solidFill>
                <a:srgbClr val="4DC1F5"/>
              </a:solidFill>
              <a:latin typeface="Aptos Narrow"/>
              <a:ea typeface="+mn-ea"/>
              <a:cs typeface="+mn-cs"/>
            </a:rPr>
            <a:pPr marL="0" indent="0"/>
            <a:t>40.7%</a:t>
          </a:fld>
          <a:endParaRPr lang="en-IN" sz="1800" b="1" i="0" u="none" strike="noStrike">
            <a:solidFill>
              <a:srgbClr val="4DC1F5"/>
            </a:solidFill>
            <a:latin typeface="Aptos Narrow"/>
            <a:ea typeface="+mn-ea"/>
            <a:cs typeface="+mn-cs"/>
          </a:endParaRPr>
        </a:p>
      </xdr:txBody>
    </xdr:sp>
    <xdr:clientData/>
  </xdr:twoCellAnchor>
  <xdr:twoCellAnchor>
    <xdr:from>
      <xdr:col>13</xdr:col>
      <xdr:colOff>204233</xdr:colOff>
      <xdr:row>21</xdr:row>
      <xdr:rowOff>166142</xdr:rowOff>
    </xdr:from>
    <xdr:to>
      <xdr:col>15</xdr:col>
      <xdr:colOff>76200</xdr:colOff>
      <xdr:row>23</xdr:row>
      <xdr:rowOff>131801</xdr:rowOff>
    </xdr:to>
    <xdr:sp macro="" textlink="">
      <xdr:nvSpPr>
        <xdr:cNvPr id="4118" name="TextBox 4117">
          <a:extLst>
            <a:ext uri="{FF2B5EF4-FFF2-40B4-BE49-F238E27FC236}">
              <a16:creationId xmlns:a16="http://schemas.microsoft.com/office/drawing/2014/main" id="{3728E760-4AF9-4891-AACB-B58CBA634770}"/>
            </a:ext>
          </a:extLst>
        </xdr:cNvPr>
        <xdr:cNvSpPr txBox="1"/>
      </xdr:nvSpPr>
      <xdr:spPr>
        <a:xfrm>
          <a:off x="8074754" y="4111841"/>
          <a:ext cx="1082816" cy="34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tx1"/>
              </a:solidFill>
              <a:latin typeface="Aptos Narrow"/>
            </a:rPr>
            <a:t>Of</a:t>
          </a:r>
          <a:r>
            <a:rPr lang="en-US" sz="1100" b="0" i="0" u="none" strike="noStrike" baseline="0">
              <a:solidFill>
                <a:schemeClr val="tx1"/>
              </a:solidFill>
              <a:latin typeface="Aptos Narrow"/>
            </a:rPr>
            <a:t> The Profit</a:t>
          </a:r>
          <a:endParaRPr lang="en-US" sz="1100" b="0" i="0" u="none" strike="noStrike">
            <a:solidFill>
              <a:schemeClr val="tx1"/>
            </a:solidFill>
            <a:latin typeface="Aptos Narrow"/>
          </a:endParaRPr>
        </a:p>
      </xdr:txBody>
    </xdr:sp>
    <xdr:clientData/>
  </xdr:twoCellAnchor>
  <xdr:twoCellAnchor>
    <xdr:from>
      <xdr:col>12</xdr:col>
      <xdr:colOff>77106</xdr:colOff>
      <xdr:row>29</xdr:row>
      <xdr:rowOff>82065</xdr:rowOff>
    </xdr:from>
    <xdr:to>
      <xdr:col>17</xdr:col>
      <xdr:colOff>447675</xdr:colOff>
      <xdr:row>36</xdr:row>
      <xdr:rowOff>82066</xdr:rowOff>
    </xdr:to>
    <xdr:sp macro="" textlink="">
      <xdr:nvSpPr>
        <xdr:cNvPr id="4119" name="Rectangle: Rounded Corners 4118">
          <a:extLst>
            <a:ext uri="{FF2B5EF4-FFF2-40B4-BE49-F238E27FC236}">
              <a16:creationId xmlns:a16="http://schemas.microsoft.com/office/drawing/2014/main" id="{477878BA-8CA2-464C-96F2-9541D1575B00}"/>
            </a:ext>
          </a:extLst>
        </xdr:cNvPr>
        <xdr:cNvSpPr/>
      </xdr:nvSpPr>
      <xdr:spPr>
        <a:xfrm>
          <a:off x="7342202" y="5530887"/>
          <a:ext cx="3397692" cy="131523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12</xdr:col>
      <xdr:colOff>180975</xdr:colOff>
      <xdr:row>30</xdr:row>
      <xdr:rowOff>53489</xdr:rowOff>
    </xdr:from>
    <xdr:to>
      <xdr:col>17</xdr:col>
      <xdr:colOff>409575</xdr:colOff>
      <xdr:row>36</xdr:row>
      <xdr:rowOff>11638</xdr:rowOff>
    </xdr:to>
    <mc:AlternateContent xmlns:mc="http://schemas.openxmlformats.org/markup-compatibility/2006" xmlns:a14="http://schemas.microsoft.com/office/drawing/2010/main">
      <mc:Choice Requires="a14">
        <xdr:graphicFrame macro="">
          <xdr:nvGraphicFramePr>
            <xdr:cNvPr id="4120" name="Year 1">
              <a:extLst>
                <a:ext uri="{FF2B5EF4-FFF2-40B4-BE49-F238E27FC236}">
                  <a16:creationId xmlns:a16="http://schemas.microsoft.com/office/drawing/2014/main" id="{598C5294-51BE-4A3A-83EE-83DD6D32297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43676" y="5397385"/>
              <a:ext cx="3296393" cy="1026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199722</xdr:colOff>
      <xdr:row>29</xdr:row>
      <xdr:rowOff>15389</xdr:rowOff>
    </xdr:from>
    <xdr:to>
      <xdr:col>16</xdr:col>
      <xdr:colOff>310787</xdr:colOff>
      <xdr:row>30</xdr:row>
      <xdr:rowOff>136312</xdr:rowOff>
    </xdr:to>
    <xdr:sp macro="" textlink="">
      <xdr:nvSpPr>
        <xdr:cNvPr id="4121" name="TextBox 4120">
          <a:extLst>
            <a:ext uri="{FF2B5EF4-FFF2-40B4-BE49-F238E27FC236}">
              <a16:creationId xmlns:a16="http://schemas.microsoft.com/office/drawing/2014/main" id="{01E56125-739B-41FC-A15B-00DF7965F9AD}"/>
            </a:ext>
          </a:extLst>
        </xdr:cNvPr>
        <xdr:cNvSpPr txBox="1"/>
      </xdr:nvSpPr>
      <xdr:spPr>
        <a:xfrm>
          <a:off x="7464818" y="5464211"/>
          <a:ext cx="2532764" cy="308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chemeClr val="tx1"/>
              </a:solidFill>
              <a:latin typeface="Aptos Narrow"/>
            </a:rPr>
            <a:t>Filter</a:t>
          </a:r>
          <a:r>
            <a:rPr lang="en-US" sz="1600" b="0" i="0" u="none" strike="noStrike" baseline="0">
              <a:solidFill>
                <a:schemeClr val="tx1"/>
              </a:solidFill>
              <a:latin typeface="Aptos Narrow"/>
            </a:rPr>
            <a:t> By Year</a:t>
          </a:r>
          <a:endParaRPr lang="en-US" sz="1600" b="0" i="0" u="none" strike="noStrike">
            <a:solidFill>
              <a:schemeClr val="tx1"/>
            </a:solidFill>
            <a:latin typeface="Aptos Narrow"/>
          </a:endParaRPr>
        </a:p>
      </xdr:txBody>
    </xdr:sp>
    <xdr:clientData/>
  </xdr:twoCellAnchor>
  <xdr:twoCellAnchor>
    <xdr:from>
      <xdr:col>0</xdr:col>
      <xdr:colOff>285750</xdr:colOff>
      <xdr:row>1</xdr:row>
      <xdr:rowOff>126049</xdr:rowOff>
    </xdr:from>
    <xdr:to>
      <xdr:col>7</xdr:col>
      <xdr:colOff>537354</xdr:colOff>
      <xdr:row>3</xdr:row>
      <xdr:rowOff>100026</xdr:rowOff>
    </xdr:to>
    <xdr:sp macro="" textlink="">
      <xdr:nvSpPr>
        <xdr:cNvPr id="4122" name="TextBox 4121">
          <a:extLst>
            <a:ext uri="{FF2B5EF4-FFF2-40B4-BE49-F238E27FC236}">
              <a16:creationId xmlns:a16="http://schemas.microsoft.com/office/drawing/2014/main" id="{B0B4B7DA-1B8F-4402-8EC9-C3AE7D8B87A5}"/>
            </a:ext>
          </a:extLst>
        </xdr:cNvPr>
        <xdr:cNvSpPr txBox="1"/>
      </xdr:nvSpPr>
      <xdr:spPr>
        <a:xfrm>
          <a:off x="285750" y="304179"/>
          <a:ext cx="4546513" cy="330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i="0">
              <a:solidFill>
                <a:srgbClr val="4DC1F5"/>
              </a:solidFill>
              <a:effectLst/>
              <a:latin typeface="+mn-lt"/>
              <a:ea typeface="+mn-ea"/>
              <a:cs typeface="+mn-cs"/>
            </a:rPr>
            <a:t>Quick Fix Solutions </a:t>
          </a:r>
          <a:r>
            <a:rPr lang="en-IN" sz="1800" b="0" i="0">
              <a:solidFill>
                <a:schemeClr val="tx1"/>
              </a:solidFill>
              <a:effectLst/>
              <a:latin typeface="+mn-lt"/>
              <a:ea typeface="+mn-ea"/>
              <a:cs typeface="+mn-cs"/>
            </a:rPr>
            <a:t>Sales</a:t>
          </a:r>
          <a:r>
            <a:rPr lang="en-IN" sz="1800" b="0" i="0" baseline="0">
              <a:solidFill>
                <a:schemeClr val="tx1"/>
              </a:solidFill>
              <a:effectLst/>
              <a:latin typeface="+mn-lt"/>
              <a:ea typeface="+mn-ea"/>
              <a:cs typeface="+mn-cs"/>
            </a:rPr>
            <a:t> Analysis</a:t>
          </a:r>
          <a:endParaRPr lang="en-US" sz="1800" b="0" i="0" u="none" strike="noStrike">
            <a:solidFill>
              <a:srgbClr val="4DC1F5"/>
            </a:solidFill>
            <a:latin typeface="Aptos Narrow"/>
          </a:endParaRPr>
        </a:p>
      </xdr:txBody>
    </xdr:sp>
    <xdr:clientData/>
  </xdr:twoCellAnchor>
  <xdr:twoCellAnchor>
    <xdr:from>
      <xdr:col>17</xdr:col>
      <xdr:colOff>489991</xdr:colOff>
      <xdr:row>20</xdr:row>
      <xdr:rowOff>774</xdr:rowOff>
    </xdr:from>
    <xdr:to>
      <xdr:col>23</xdr:col>
      <xdr:colOff>417871</xdr:colOff>
      <xdr:row>36</xdr:row>
      <xdr:rowOff>122111</xdr:rowOff>
    </xdr:to>
    <xdr:sp macro="" textlink="">
      <xdr:nvSpPr>
        <xdr:cNvPr id="44" name="Rectangle: Rounded Corners 43">
          <a:extLst>
            <a:ext uri="{FF2B5EF4-FFF2-40B4-BE49-F238E27FC236}">
              <a16:creationId xmlns:a16="http://schemas.microsoft.com/office/drawing/2014/main" id="{9630ED9F-7EB9-4154-A55F-7C56EA6906C4}"/>
            </a:ext>
          </a:extLst>
        </xdr:cNvPr>
        <xdr:cNvSpPr/>
      </xdr:nvSpPr>
      <xdr:spPr>
        <a:xfrm>
          <a:off x="10782210" y="3758582"/>
          <a:ext cx="3560428" cy="312758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368709</xdr:colOff>
      <xdr:row>22</xdr:row>
      <xdr:rowOff>122112</xdr:rowOff>
    </xdr:from>
    <xdr:to>
      <xdr:col>24</xdr:col>
      <xdr:colOff>17124</xdr:colOff>
      <xdr:row>38</xdr:row>
      <xdr:rowOff>64757</xdr:rowOff>
    </xdr:to>
    <mc:AlternateContent xmlns:mc="http://schemas.openxmlformats.org/markup-compatibility/2006">
      <mc:Choice xmlns:cx4="http://schemas.microsoft.com/office/drawing/2016/5/10/chartex" Requires="cx4">
        <xdr:graphicFrame macro="">
          <xdr:nvGraphicFramePr>
            <xdr:cNvPr id="4110" name="Chart 4109">
              <a:extLst>
                <a:ext uri="{FF2B5EF4-FFF2-40B4-BE49-F238E27FC236}">
                  <a16:creationId xmlns:a16="http://schemas.microsoft.com/office/drawing/2014/main" id="{F16B16ED-344D-4043-96DE-6A673BD35F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122309" y="4145472"/>
              <a:ext cx="4525215" cy="2868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582053</xdr:colOff>
      <xdr:row>20</xdr:row>
      <xdr:rowOff>57110</xdr:rowOff>
    </xdr:from>
    <xdr:to>
      <xdr:col>21</xdr:col>
      <xdr:colOff>376084</xdr:colOff>
      <xdr:row>22</xdr:row>
      <xdr:rowOff>29182</xdr:rowOff>
    </xdr:to>
    <xdr:sp macro="" textlink="'Customer Analysis'!AI8">
      <xdr:nvSpPr>
        <xdr:cNvPr id="4123" name="TextBox 4122">
          <a:extLst>
            <a:ext uri="{FF2B5EF4-FFF2-40B4-BE49-F238E27FC236}">
              <a16:creationId xmlns:a16="http://schemas.microsoft.com/office/drawing/2014/main" id="{D3ECC0FB-6D78-4723-B6C6-1E67C813A1AD}"/>
            </a:ext>
          </a:extLst>
        </xdr:cNvPr>
        <xdr:cNvSpPr txBox="1"/>
      </xdr:nvSpPr>
      <xdr:spPr>
        <a:xfrm>
          <a:off x="10874272" y="3814918"/>
          <a:ext cx="2215730" cy="34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CCB9B23-C414-4E36-A036-5EBF92CCC142}" type="TxLink">
            <a:rPr lang="en-US" sz="1100" b="0" i="0" u="none" strike="noStrike">
              <a:solidFill>
                <a:srgbClr val="000000"/>
              </a:solidFill>
              <a:latin typeface="Aptos Narrow"/>
              <a:ea typeface="+mn-ea"/>
              <a:cs typeface="+mn-cs"/>
            </a:rPr>
            <a:pPr marL="0" indent="0"/>
            <a:t>United States and Australia</a:t>
          </a:fld>
          <a:endParaRPr lang="en-US" sz="1100" b="0" i="0" u="none" strike="noStrike">
            <a:solidFill>
              <a:schemeClr val="tx1"/>
            </a:solidFill>
            <a:latin typeface="Aptos Narrow"/>
            <a:ea typeface="+mn-ea"/>
            <a:cs typeface="+mn-cs"/>
          </a:endParaRPr>
        </a:p>
      </xdr:txBody>
    </xdr:sp>
    <xdr:clientData/>
  </xdr:twoCellAnchor>
  <xdr:twoCellAnchor>
    <xdr:from>
      <xdr:col>17</xdr:col>
      <xdr:colOff>590247</xdr:colOff>
      <xdr:row>21</xdr:row>
      <xdr:rowOff>65304</xdr:rowOff>
    </xdr:from>
    <xdr:to>
      <xdr:col>19</xdr:col>
      <xdr:colOff>417871</xdr:colOff>
      <xdr:row>23</xdr:row>
      <xdr:rowOff>37377</xdr:rowOff>
    </xdr:to>
    <xdr:sp macro="" textlink="">
      <xdr:nvSpPr>
        <xdr:cNvPr id="4124" name="TextBox 4123">
          <a:extLst>
            <a:ext uri="{FF2B5EF4-FFF2-40B4-BE49-F238E27FC236}">
              <a16:creationId xmlns:a16="http://schemas.microsoft.com/office/drawing/2014/main" id="{1D468FE1-405C-4C94-8A8E-A60B216BFB1D}"/>
            </a:ext>
          </a:extLst>
        </xdr:cNvPr>
        <xdr:cNvSpPr txBox="1"/>
      </xdr:nvSpPr>
      <xdr:spPr>
        <a:xfrm>
          <a:off x="10882466" y="4011003"/>
          <a:ext cx="1038473" cy="34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0" i="0" u="none" strike="noStrike">
              <a:solidFill>
                <a:schemeClr val="tx1"/>
              </a:solidFill>
              <a:latin typeface="Aptos Narrow"/>
              <a:ea typeface="+mn-ea"/>
              <a:cs typeface="+mn-cs"/>
            </a:rPr>
            <a:t>Contributed</a:t>
          </a:r>
        </a:p>
      </xdr:txBody>
    </xdr:sp>
    <xdr:clientData/>
  </xdr:twoCellAnchor>
  <xdr:twoCellAnchor>
    <xdr:from>
      <xdr:col>19</xdr:col>
      <xdr:colOff>114727</xdr:colOff>
      <xdr:row>21</xdr:row>
      <xdr:rowOff>32290</xdr:rowOff>
    </xdr:from>
    <xdr:to>
      <xdr:col>20</xdr:col>
      <xdr:colOff>274381</xdr:colOff>
      <xdr:row>23</xdr:row>
      <xdr:rowOff>58789</xdr:rowOff>
    </xdr:to>
    <xdr:sp macro="" textlink="'Customer Analysis'!AK6">
      <xdr:nvSpPr>
        <xdr:cNvPr id="4125" name="TextBox 4124">
          <a:extLst>
            <a:ext uri="{FF2B5EF4-FFF2-40B4-BE49-F238E27FC236}">
              <a16:creationId xmlns:a16="http://schemas.microsoft.com/office/drawing/2014/main" id="{328094D8-67C8-4087-A8FB-9D06EC870DE3}"/>
            </a:ext>
          </a:extLst>
        </xdr:cNvPr>
        <xdr:cNvSpPr txBox="1"/>
      </xdr:nvSpPr>
      <xdr:spPr>
        <a:xfrm>
          <a:off x="11617795" y="3977989"/>
          <a:ext cx="765079" cy="402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23277FA-F143-402B-8AFB-BBD446823BDC}" type="TxLink">
            <a:rPr lang="en-US" sz="1800" b="1" i="0" u="none" strike="noStrike">
              <a:solidFill>
                <a:srgbClr val="4DC1F5"/>
              </a:solidFill>
              <a:latin typeface="Aptos Narrow"/>
              <a:ea typeface="+mn-ea"/>
              <a:cs typeface="+mn-cs"/>
            </a:rPr>
            <a:pPr marL="0" indent="0"/>
            <a:t>60.1%</a:t>
          </a:fld>
          <a:endParaRPr lang="en-IN" sz="1800" b="1" i="0" u="none" strike="noStrike">
            <a:solidFill>
              <a:srgbClr val="4DC1F5"/>
            </a:solidFill>
            <a:latin typeface="Aptos Narrow"/>
            <a:ea typeface="+mn-ea"/>
            <a:cs typeface="+mn-cs"/>
          </a:endParaRPr>
        </a:p>
      </xdr:txBody>
    </xdr:sp>
    <xdr:clientData/>
  </xdr:twoCellAnchor>
  <xdr:twoCellAnchor>
    <xdr:from>
      <xdr:col>20</xdr:col>
      <xdr:colOff>144517</xdr:colOff>
      <xdr:row>21</xdr:row>
      <xdr:rowOff>78413</xdr:rowOff>
    </xdr:from>
    <xdr:to>
      <xdr:col>21</xdr:col>
      <xdr:colOff>578464</xdr:colOff>
      <xdr:row>23</xdr:row>
      <xdr:rowOff>50486</xdr:rowOff>
    </xdr:to>
    <xdr:sp macro="" textlink="">
      <xdr:nvSpPr>
        <xdr:cNvPr id="4126" name="TextBox 4125">
          <a:extLst>
            <a:ext uri="{FF2B5EF4-FFF2-40B4-BE49-F238E27FC236}">
              <a16:creationId xmlns:a16="http://schemas.microsoft.com/office/drawing/2014/main" id="{FB277798-AD18-41A9-8085-CC4A649F14FF}"/>
            </a:ext>
          </a:extLst>
        </xdr:cNvPr>
        <xdr:cNvSpPr txBox="1"/>
      </xdr:nvSpPr>
      <xdr:spPr>
        <a:xfrm>
          <a:off x="12253010" y="4024112"/>
          <a:ext cx="1039372" cy="34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0" i="0" u="none" strike="noStrike">
              <a:solidFill>
                <a:schemeClr val="tx1"/>
              </a:solidFill>
              <a:latin typeface="Aptos Narrow"/>
              <a:ea typeface="+mn-ea"/>
              <a:cs typeface="+mn-cs"/>
            </a:rPr>
            <a:t>Of</a:t>
          </a:r>
          <a:r>
            <a:rPr lang="en-US" sz="1100" b="0" i="0" u="none" strike="noStrike" baseline="0">
              <a:solidFill>
                <a:schemeClr val="tx1"/>
              </a:solidFill>
              <a:latin typeface="Aptos Narrow"/>
              <a:ea typeface="+mn-ea"/>
              <a:cs typeface="+mn-cs"/>
            </a:rPr>
            <a:t> The Profit</a:t>
          </a:r>
          <a:endParaRPr lang="en-US" sz="1100" b="0" i="0" u="none" strike="noStrike">
            <a:solidFill>
              <a:schemeClr val="tx1"/>
            </a:solidFill>
            <a:latin typeface="Aptos Narrow"/>
            <a:ea typeface="+mn-ea"/>
            <a:cs typeface="+mn-cs"/>
          </a:endParaRPr>
        </a:p>
      </xdr:txBody>
    </xdr:sp>
    <xdr:clientData/>
  </xdr:twoCellAnchor>
  <xdr:twoCellAnchor editAs="oneCell">
    <xdr:from>
      <xdr:col>9</xdr:col>
      <xdr:colOff>9182</xdr:colOff>
      <xdr:row>22</xdr:row>
      <xdr:rowOff>32912</xdr:rowOff>
    </xdr:from>
    <xdr:to>
      <xdr:col>9</xdr:col>
      <xdr:colOff>403953</xdr:colOff>
      <xdr:row>24</xdr:row>
      <xdr:rowOff>60453</xdr:rowOff>
    </xdr:to>
    <xdr:pic>
      <xdr:nvPicPr>
        <xdr:cNvPr id="4130" name="Picture 4129">
          <a:extLst>
            <a:ext uri="{FF2B5EF4-FFF2-40B4-BE49-F238E27FC236}">
              <a16:creationId xmlns:a16="http://schemas.microsoft.com/office/drawing/2014/main" id="{D0404EAA-3503-F6DC-E58D-559E457796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458004" y="4166501"/>
          <a:ext cx="394771" cy="403323"/>
        </a:xfrm>
        <a:prstGeom prst="rect">
          <a:avLst/>
        </a:prstGeom>
      </xdr:spPr>
    </xdr:pic>
    <xdr:clientData/>
  </xdr:twoCellAnchor>
  <xdr:twoCellAnchor editAs="oneCell">
    <xdr:from>
      <xdr:col>9</xdr:col>
      <xdr:colOff>30651</xdr:colOff>
      <xdr:row>25</xdr:row>
      <xdr:rowOff>153573</xdr:rowOff>
    </xdr:from>
    <xdr:to>
      <xdr:col>9</xdr:col>
      <xdr:colOff>353714</xdr:colOff>
      <xdr:row>27</xdr:row>
      <xdr:rowOff>105132</xdr:rowOff>
    </xdr:to>
    <xdr:pic>
      <xdr:nvPicPr>
        <xdr:cNvPr id="4132" name="Picture 4131">
          <a:extLst>
            <a:ext uri="{FF2B5EF4-FFF2-40B4-BE49-F238E27FC236}">
              <a16:creationId xmlns:a16="http://schemas.microsoft.com/office/drawing/2014/main" id="{D02688CB-ED66-452E-F296-690D60203B1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479473" y="4850833"/>
          <a:ext cx="323063" cy="327339"/>
        </a:xfrm>
        <a:prstGeom prst="rect">
          <a:avLst/>
        </a:prstGeom>
      </xdr:spPr>
    </xdr:pic>
    <xdr:clientData/>
  </xdr:twoCellAnchor>
  <xdr:twoCellAnchor editAs="oneCell">
    <xdr:from>
      <xdr:col>13</xdr:col>
      <xdr:colOff>347244</xdr:colOff>
      <xdr:row>1</xdr:row>
      <xdr:rowOff>17124</xdr:rowOff>
    </xdr:from>
    <xdr:to>
      <xdr:col>23</xdr:col>
      <xdr:colOff>376051</xdr:colOff>
      <xdr:row>5</xdr:row>
      <xdr:rowOff>17124</xdr:rowOff>
    </xdr:to>
    <mc:AlternateContent xmlns:mc="http://schemas.openxmlformats.org/markup-compatibility/2006" xmlns:a14="http://schemas.microsoft.com/office/drawing/2010/main">
      <mc:Choice Requires="a14">
        <xdr:graphicFrame macro="">
          <xdr:nvGraphicFramePr>
            <xdr:cNvPr id="4134" name="Country 1">
              <a:extLst>
                <a:ext uri="{FF2B5EF4-FFF2-40B4-BE49-F238E27FC236}">
                  <a16:creationId xmlns:a16="http://schemas.microsoft.com/office/drawing/2014/main" id="{7FA53132-3C5C-4660-9D79-CA6EA4AC94F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312893" y="197804"/>
              <a:ext cx="6156230" cy="542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455222</xdr:colOff>
      <xdr:row>2</xdr:row>
      <xdr:rowOff>0</xdr:rowOff>
    </xdr:from>
    <xdr:to>
      <xdr:col>8</xdr:col>
      <xdr:colOff>344699</xdr:colOff>
      <xdr:row>3</xdr:row>
      <xdr:rowOff>63296</xdr:rowOff>
    </xdr:to>
    <xdr:sp macro="" textlink="">
      <xdr:nvSpPr>
        <xdr:cNvPr id="4127" name="Rectangle 4126">
          <a:hlinkClick xmlns:r="http://schemas.openxmlformats.org/officeDocument/2006/relationships" r:id="rId17" tooltip="Go to time series dashboard"/>
          <a:extLst>
            <a:ext uri="{FF2B5EF4-FFF2-40B4-BE49-F238E27FC236}">
              <a16:creationId xmlns:a16="http://schemas.microsoft.com/office/drawing/2014/main" id="{1EDABED4-9C3D-402D-949F-A1DF8084A554}"/>
            </a:ext>
          </a:extLst>
        </xdr:cNvPr>
        <xdr:cNvSpPr/>
      </xdr:nvSpPr>
      <xdr:spPr>
        <a:xfrm>
          <a:off x="4136573" y="356260"/>
          <a:ext cx="1116594" cy="24142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65000"/>
                  <a:lumOff val="35000"/>
                </a:schemeClr>
              </a:solidFill>
            </a:rPr>
            <a:t>Time Analysis</a:t>
          </a:r>
        </a:p>
      </xdr:txBody>
    </xdr:sp>
    <xdr:clientData/>
  </xdr:twoCellAnchor>
  <xdr:twoCellAnchor>
    <xdr:from>
      <xdr:col>8</xdr:col>
      <xdr:colOff>436743</xdr:colOff>
      <xdr:row>2</xdr:row>
      <xdr:rowOff>0</xdr:rowOff>
    </xdr:from>
    <xdr:to>
      <xdr:col>10</xdr:col>
      <xdr:colOff>603663</xdr:colOff>
      <xdr:row>3</xdr:row>
      <xdr:rowOff>49480</xdr:rowOff>
    </xdr:to>
    <xdr:sp macro="" textlink="">
      <xdr:nvSpPr>
        <xdr:cNvPr id="4128" name="Rectangle 4127">
          <a:extLst>
            <a:ext uri="{FF2B5EF4-FFF2-40B4-BE49-F238E27FC236}">
              <a16:creationId xmlns:a16="http://schemas.microsoft.com/office/drawing/2014/main" id="{F755DF52-BE96-49C4-91EE-CBEA37A24ABC}"/>
            </a:ext>
          </a:extLst>
        </xdr:cNvPr>
        <xdr:cNvSpPr/>
      </xdr:nvSpPr>
      <xdr:spPr>
        <a:xfrm>
          <a:off x="5345211" y="356260"/>
          <a:ext cx="1394036" cy="227610"/>
        </a:xfrm>
        <a:prstGeom prst="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Profit and Customer</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84648</xdr:colOff>
      <xdr:row>4</xdr:row>
      <xdr:rowOff>112677</xdr:rowOff>
    </xdr:from>
    <xdr:to>
      <xdr:col>3</xdr:col>
      <xdr:colOff>472368</xdr:colOff>
      <xdr:row>7</xdr:row>
      <xdr:rowOff>46255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 name="Ink 5">
              <a:extLst>
                <a:ext uri="{FF2B5EF4-FFF2-40B4-BE49-F238E27FC236}">
                  <a16:creationId xmlns:a16="http://schemas.microsoft.com/office/drawing/2014/main" id="{2E8F3BBD-F6F8-9F49-F36E-B7E55D2E0880}"/>
                </a:ext>
              </a:extLst>
            </xdr14:cNvPr>
            <xdr14:cNvContentPartPr/>
          </xdr14:nvContentPartPr>
          <xdr14:nvPr macro=""/>
          <xdr14:xfrm>
            <a:off x="3443092" y="827640"/>
            <a:ext cx="387720" cy="469800"/>
          </xdr14:xfrm>
        </xdr:contentPart>
      </mc:Choice>
      <mc:Fallback xmlns="">
        <xdr:pic>
          <xdr:nvPicPr>
            <xdr:cNvPr id="6" name="Ink 5">
              <a:extLst>
                <a:ext uri="{FF2B5EF4-FFF2-40B4-BE49-F238E27FC236}">
                  <a16:creationId xmlns:a16="http://schemas.microsoft.com/office/drawing/2014/main" id="{2E8F3BBD-F6F8-9F49-F36E-B7E55D2E0880}"/>
                </a:ext>
              </a:extLst>
            </xdr:cNvPr>
            <xdr:cNvPicPr/>
          </xdr:nvPicPr>
          <xdr:blipFill>
            <a:blip xmlns:r="http://schemas.openxmlformats.org/officeDocument/2006/relationships" r:embed="rId2"/>
            <a:stretch>
              <a:fillRect/>
            </a:stretch>
          </xdr:blipFill>
          <xdr:spPr>
            <a:xfrm>
              <a:off x="3436978" y="821520"/>
              <a:ext cx="399949" cy="482040"/>
            </a:xfrm>
            <a:prstGeom prst="rect">
              <a:avLst/>
            </a:prstGeom>
          </xdr:spPr>
        </xdr:pic>
      </mc:Fallback>
    </mc:AlternateContent>
    <xdr:clientData/>
  </xdr:twoCellAnchor>
  <xdr:twoCellAnchor editAs="oneCell">
    <xdr:from>
      <xdr:col>3</xdr:col>
      <xdr:colOff>74208</xdr:colOff>
      <xdr:row>7</xdr:row>
      <xdr:rowOff>84775</xdr:rowOff>
    </xdr:from>
    <xdr:to>
      <xdr:col>3</xdr:col>
      <xdr:colOff>158808</xdr:colOff>
      <xdr:row>8</xdr:row>
      <xdr:rowOff>104394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83EC7AF2-01DA-4FF7-609A-75910E2A7BFF}"/>
                </a:ext>
              </a:extLst>
            </xdr14:cNvPr>
            <xdr14:cNvContentPartPr/>
          </xdr14:nvContentPartPr>
          <xdr14:nvPr macro=""/>
          <xdr14:xfrm>
            <a:off x="3432652" y="1335960"/>
            <a:ext cx="84600" cy="198360"/>
          </xdr14:xfrm>
        </xdr:contentPart>
      </mc:Choice>
      <mc:Fallback xmlns="">
        <xdr:pic>
          <xdr:nvPicPr>
            <xdr:cNvPr id="7" name="Ink 6">
              <a:extLst>
                <a:ext uri="{FF2B5EF4-FFF2-40B4-BE49-F238E27FC236}">
                  <a16:creationId xmlns:a16="http://schemas.microsoft.com/office/drawing/2014/main" id="{83EC7AF2-01DA-4FF7-609A-75910E2A7BFF}"/>
                </a:ext>
              </a:extLst>
            </xdr:cNvPr>
            <xdr:cNvPicPr/>
          </xdr:nvPicPr>
          <xdr:blipFill>
            <a:blip xmlns:r="http://schemas.openxmlformats.org/officeDocument/2006/relationships" r:embed="rId4"/>
            <a:stretch>
              <a:fillRect/>
            </a:stretch>
          </xdr:blipFill>
          <xdr:spPr>
            <a:xfrm>
              <a:off x="3426532" y="1329840"/>
              <a:ext cx="96840" cy="210600"/>
            </a:xfrm>
            <a:prstGeom prst="rect">
              <a:avLst/>
            </a:prstGeom>
          </xdr:spPr>
        </xdr:pic>
      </mc:Fallback>
    </mc:AlternateContent>
    <xdr:clientData/>
  </xdr:twoCellAnchor>
  <xdr:twoCellAnchor editAs="oneCell">
    <xdr:from>
      <xdr:col>3</xdr:col>
      <xdr:colOff>146849</xdr:colOff>
      <xdr:row>7</xdr:row>
      <xdr:rowOff>153956</xdr:rowOff>
    </xdr:from>
    <xdr:to>
      <xdr:col>3</xdr:col>
      <xdr:colOff>330967</xdr:colOff>
      <xdr:row>9</xdr:row>
      <xdr:rowOff>9112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Ink 8">
              <a:extLst>
                <a:ext uri="{FF2B5EF4-FFF2-40B4-BE49-F238E27FC236}">
                  <a16:creationId xmlns:a16="http://schemas.microsoft.com/office/drawing/2014/main" id="{D78249BE-42D7-6219-A9AD-2BF3D93ECE13}"/>
                </a:ext>
              </a:extLst>
            </xdr14:cNvPr>
            <xdr14:cNvContentPartPr/>
          </xdr14:nvContentPartPr>
          <xdr14:nvPr macro=""/>
          <xdr14:xfrm rot="-1011491">
            <a:off x="3505293" y="1405141"/>
            <a:ext cx="184118" cy="212638"/>
          </xdr14:xfrm>
        </xdr:contentPart>
      </mc:Choice>
      <mc:Fallback xmlns="">
        <xdr:pic>
          <xdr:nvPicPr>
            <xdr:cNvPr id="9" name="Ink 8">
              <a:extLst>
                <a:ext uri="{FF2B5EF4-FFF2-40B4-BE49-F238E27FC236}">
                  <a16:creationId xmlns:a16="http://schemas.microsoft.com/office/drawing/2014/main" id="{D78249BE-42D7-6219-A9AD-2BF3D93ECE13}"/>
                </a:ext>
              </a:extLst>
            </xdr:cNvPr>
            <xdr:cNvPicPr/>
          </xdr:nvPicPr>
          <xdr:blipFill>
            <a:blip xmlns:r="http://schemas.openxmlformats.org/officeDocument/2006/relationships" r:embed="rId6"/>
            <a:stretch>
              <a:fillRect/>
            </a:stretch>
          </xdr:blipFill>
          <xdr:spPr>
            <a:xfrm rot="-1011491">
              <a:off x="3499180" y="1399025"/>
              <a:ext cx="196345" cy="224871"/>
            </a:xfrm>
            <a:prstGeom prst="rect">
              <a:avLst/>
            </a:prstGeom>
          </xdr:spPr>
        </xdr:pic>
      </mc:Fallback>
    </mc:AlternateContent>
    <xdr:clientData/>
  </xdr:twoCellAnchor>
  <xdr:twoCellAnchor editAs="oneCell">
    <xdr:from>
      <xdr:col>3</xdr:col>
      <xdr:colOff>403248</xdr:colOff>
      <xdr:row>6</xdr:row>
      <xdr:rowOff>141116</xdr:rowOff>
    </xdr:from>
    <xdr:to>
      <xdr:col>4</xdr:col>
      <xdr:colOff>215</xdr:colOff>
      <xdr:row>8</xdr:row>
      <xdr:rowOff>128154</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4" name="Ink 13">
              <a:extLst>
                <a:ext uri="{FF2B5EF4-FFF2-40B4-BE49-F238E27FC236}">
                  <a16:creationId xmlns:a16="http://schemas.microsoft.com/office/drawing/2014/main" id="{42235958-FEEB-E59D-144B-BE086EB51080}"/>
                </a:ext>
              </a:extLst>
            </xdr14:cNvPr>
            <xdr14:cNvContentPartPr/>
          </xdr14:nvContentPartPr>
          <xdr14:nvPr macro=""/>
          <xdr14:xfrm>
            <a:off x="3761692" y="1213560"/>
            <a:ext cx="349560" cy="344520"/>
          </xdr14:xfrm>
        </xdr:contentPart>
      </mc:Choice>
      <mc:Fallback xmlns="">
        <xdr:pic>
          <xdr:nvPicPr>
            <xdr:cNvPr id="14" name="Ink 13">
              <a:extLst>
                <a:ext uri="{FF2B5EF4-FFF2-40B4-BE49-F238E27FC236}">
                  <a16:creationId xmlns:a16="http://schemas.microsoft.com/office/drawing/2014/main" id="{42235958-FEEB-E59D-144B-BE086EB51080}"/>
                </a:ext>
              </a:extLst>
            </xdr:cNvPr>
            <xdr:cNvPicPr/>
          </xdr:nvPicPr>
          <xdr:blipFill>
            <a:blip xmlns:r="http://schemas.openxmlformats.org/officeDocument/2006/relationships" r:embed="rId8"/>
            <a:stretch>
              <a:fillRect/>
            </a:stretch>
          </xdr:blipFill>
          <xdr:spPr>
            <a:xfrm>
              <a:off x="3755572" y="1207440"/>
              <a:ext cx="361800" cy="356760"/>
            </a:xfrm>
            <a:prstGeom prst="rect">
              <a:avLst/>
            </a:prstGeom>
          </xdr:spPr>
        </xdr:pic>
      </mc:Fallback>
    </mc:AlternateContent>
    <xdr:clientData/>
  </xdr:twoCellAnchor>
  <xdr:twoCellAnchor editAs="oneCell">
    <xdr:from>
      <xdr:col>18</xdr:col>
      <xdr:colOff>423011</xdr:colOff>
      <xdr:row>0</xdr:row>
      <xdr:rowOff>74520</xdr:rowOff>
    </xdr:from>
    <xdr:to>
      <xdr:col>21</xdr:col>
      <xdr:colOff>171900</xdr:colOff>
      <xdr:row>1</xdr:row>
      <xdr:rowOff>141299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3" name="Ink 12">
              <a:extLst>
                <a:ext uri="{FF2B5EF4-FFF2-40B4-BE49-F238E27FC236}">
                  <a16:creationId xmlns:a16="http://schemas.microsoft.com/office/drawing/2014/main" id="{AF2D618C-6748-C519-411A-D3831AFD1DE9}"/>
                </a:ext>
              </a:extLst>
            </xdr14:cNvPr>
            <xdr14:cNvContentPartPr/>
          </xdr14:nvContentPartPr>
          <xdr14:nvPr macro=""/>
          <xdr14:xfrm>
            <a:off x="18438196" y="74520"/>
            <a:ext cx="2430000" cy="245520"/>
          </xdr14:xfrm>
        </xdr:contentPart>
      </mc:Choice>
      <mc:Fallback xmlns="">
        <xdr:pic>
          <xdr:nvPicPr>
            <xdr:cNvPr id="13" name="Ink 12">
              <a:extLst>
                <a:ext uri="{FF2B5EF4-FFF2-40B4-BE49-F238E27FC236}">
                  <a16:creationId xmlns:a16="http://schemas.microsoft.com/office/drawing/2014/main" id="{AF2D618C-6748-C519-411A-D3831AFD1DE9}"/>
                </a:ext>
              </a:extLst>
            </xdr:cNvPr>
            <xdr:cNvPicPr/>
          </xdr:nvPicPr>
          <xdr:blipFill>
            <a:blip xmlns:r="http://schemas.openxmlformats.org/officeDocument/2006/relationships" r:embed="rId10"/>
            <a:stretch>
              <a:fillRect/>
            </a:stretch>
          </xdr:blipFill>
          <xdr:spPr>
            <a:xfrm>
              <a:off x="18432076" y="68400"/>
              <a:ext cx="2442240" cy="25776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84648</xdr:colOff>
      <xdr:row>4</xdr:row>
      <xdr:rowOff>112677</xdr:rowOff>
    </xdr:from>
    <xdr:to>
      <xdr:col>3</xdr:col>
      <xdr:colOff>472368</xdr:colOff>
      <xdr:row>7</xdr:row>
      <xdr:rowOff>46255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D6652309-025E-4FDF-B658-105797626E4B}"/>
                </a:ext>
              </a:extLst>
            </xdr14:cNvPr>
            <xdr14:cNvContentPartPr/>
          </xdr14:nvContentPartPr>
          <xdr14:nvPr macro=""/>
          <xdr14:xfrm>
            <a:off x="3443092" y="827640"/>
            <a:ext cx="387720" cy="469800"/>
          </xdr14:xfrm>
        </xdr:contentPart>
      </mc:Choice>
      <mc:Fallback xmlns="">
        <xdr:pic>
          <xdr:nvPicPr>
            <xdr:cNvPr id="6" name="Ink 5">
              <a:extLst>
                <a:ext uri="{FF2B5EF4-FFF2-40B4-BE49-F238E27FC236}">
                  <a16:creationId xmlns:a16="http://schemas.microsoft.com/office/drawing/2014/main" id="{2E8F3BBD-F6F8-9F49-F36E-B7E55D2E0880}"/>
                </a:ext>
              </a:extLst>
            </xdr:cNvPr>
            <xdr:cNvPicPr/>
          </xdr:nvPicPr>
          <xdr:blipFill>
            <a:blip xmlns:r="http://schemas.openxmlformats.org/officeDocument/2006/relationships" r:embed="rId2"/>
            <a:stretch>
              <a:fillRect/>
            </a:stretch>
          </xdr:blipFill>
          <xdr:spPr>
            <a:xfrm>
              <a:off x="3436978" y="821520"/>
              <a:ext cx="399949" cy="482040"/>
            </a:xfrm>
            <a:prstGeom prst="rect">
              <a:avLst/>
            </a:prstGeom>
          </xdr:spPr>
        </xdr:pic>
      </mc:Fallback>
    </mc:AlternateContent>
    <xdr:clientData/>
  </xdr:twoCellAnchor>
  <xdr:twoCellAnchor editAs="oneCell">
    <xdr:from>
      <xdr:col>3</xdr:col>
      <xdr:colOff>74208</xdr:colOff>
      <xdr:row>7</xdr:row>
      <xdr:rowOff>84775</xdr:rowOff>
    </xdr:from>
    <xdr:to>
      <xdr:col>3</xdr:col>
      <xdr:colOff>158808</xdr:colOff>
      <xdr:row>8</xdr:row>
      <xdr:rowOff>104394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3429277D-A1AE-42C2-80D1-6CE7EC35A92E}"/>
                </a:ext>
              </a:extLst>
            </xdr14:cNvPr>
            <xdr14:cNvContentPartPr/>
          </xdr14:nvContentPartPr>
          <xdr14:nvPr macro=""/>
          <xdr14:xfrm>
            <a:off x="3432652" y="1335960"/>
            <a:ext cx="84600" cy="198360"/>
          </xdr14:xfrm>
        </xdr:contentPart>
      </mc:Choice>
      <mc:Fallback xmlns="">
        <xdr:pic>
          <xdr:nvPicPr>
            <xdr:cNvPr id="7" name="Ink 6">
              <a:extLst>
                <a:ext uri="{FF2B5EF4-FFF2-40B4-BE49-F238E27FC236}">
                  <a16:creationId xmlns:a16="http://schemas.microsoft.com/office/drawing/2014/main" id="{83EC7AF2-01DA-4FF7-609A-75910E2A7BFF}"/>
                </a:ext>
              </a:extLst>
            </xdr:cNvPr>
            <xdr:cNvPicPr/>
          </xdr:nvPicPr>
          <xdr:blipFill>
            <a:blip xmlns:r="http://schemas.openxmlformats.org/officeDocument/2006/relationships" r:embed="rId4"/>
            <a:stretch>
              <a:fillRect/>
            </a:stretch>
          </xdr:blipFill>
          <xdr:spPr>
            <a:xfrm>
              <a:off x="3426532" y="1329840"/>
              <a:ext cx="96840" cy="210600"/>
            </a:xfrm>
            <a:prstGeom prst="rect">
              <a:avLst/>
            </a:prstGeom>
          </xdr:spPr>
        </xdr:pic>
      </mc:Fallback>
    </mc:AlternateContent>
    <xdr:clientData/>
  </xdr:twoCellAnchor>
  <xdr:twoCellAnchor editAs="oneCell">
    <xdr:from>
      <xdr:col>3</xdr:col>
      <xdr:colOff>146849</xdr:colOff>
      <xdr:row>7</xdr:row>
      <xdr:rowOff>153956</xdr:rowOff>
    </xdr:from>
    <xdr:to>
      <xdr:col>3</xdr:col>
      <xdr:colOff>330967</xdr:colOff>
      <xdr:row>9</xdr:row>
      <xdr:rowOff>9112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501CD8A5-4C63-4FE0-813B-031DAA3BC69B}"/>
                </a:ext>
              </a:extLst>
            </xdr14:cNvPr>
            <xdr14:cNvContentPartPr/>
          </xdr14:nvContentPartPr>
          <xdr14:nvPr macro=""/>
          <xdr14:xfrm rot="-1011491">
            <a:off x="3505293" y="1405141"/>
            <a:ext cx="184118" cy="212638"/>
          </xdr14:xfrm>
        </xdr:contentPart>
      </mc:Choice>
      <mc:Fallback xmlns="">
        <xdr:pic>
          <xdr:nvPicPr>
            <xdr:cNvPr id="9" name="Ink 8">
              <a:extLst>
                <a:ext uri="{FF2B5EF4-FFF2-40B4-BE49-F238E27FC236}">
                  <a16:creationId xmlns:a16="http://schemas.microsoft.com/office/drawing/2014/main" id="{D78249BE-42D7-6219-A9AD-2BF3D93ECE13}"/>
                </a:ext>
              </a:extLst>
            </xdr:cNvPr>
            <xdr:cNvPicPr/>
          </xdr:nvPicPr>
          <xdr:blipFill>
            <a:blip xmlns:r="http://schemas.openxmlformats.org/officeDocument/2006/relationships" r:embed="rId6"/>
            <a:stretch>
              <a:fillRect/>
            </a:stretch>
          </xdr:blipFill>
          <xdr:spPr>
            <a:xfrm rot="-1011491">
              <a:off x="3499180" y="1399025"/>
              <a:ext cx="196345" cy="224871"/>
            </a:xfrm>
            <a:prstGeom prst="rect">
              <a:avLst/>
            </a:prstGeom>
          </xdr:spPr>
        </xdr:pic>
      </mc:Fallback>
    </mc:AlternateContent>
    <xdr:clientData/>
  </xdr:twoCellAnchor>
  <xdr:twoCellAnchor editAs="oneCell">
    <xdr:from>
      <xdr:col>3</xdr:col>
      <xdr:colOff>403248</xdr:colOff>
      <xdr:row>6</xdr:row>
      <xdr:rowOff>141116</xdr:rowOff>
    </xdr:from>
    <xdr:to>
      <xdr:col>3</xdr:col>
      <xdr:colOff>750120</xdr:colOff>
      <xdr:row>8</xdr:row>
      <xdr:rowOff>128154</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EC96395D-D3D1-41C9-952A-D09CA415FC26}"/>
                </a:ext>
              </a:extLst>
            </xdr14:cNvPr>
            <xdr14:cNvContentPartPr/>
          </xdr14:nvContentPartPr>
          <xdr14:nvPr macro=""/>
          <xdr14:xfrm>
            <a:off x="3761692" y="1213560"/>
            <a:ext cx="349560" cy="344520"/>
          </xdr14:xfrm>
        </xdr:contentPart>
      </mc:Choice>
      <mc:Fallback xmlns="">
        <xdr:pic>
          <xdr:nvPicPr>
            <xdr:cNvPr id="14" name="Ink 13">
              <a:extLst>
                <a:ext uri="{FF2B5EF4-FFF2-40B4-BE49-F238E27FC236}">
                  <a16:creationId xmlns:a16="http://schemas.microsoft.com/office/drawing/2014/main" id="{42235958-FEEB-E59D-144B-BE086EB51080}"/>
                </a:ext>
              </a:extLst>
            </xdr:cNvPr>
            <xdr:cNvPicPr/>
          </xdr:nvPicPr>
          <xdr:blipFill>
            <a:blip xmlns:r="http://schemas.openxmlformats.org/officeDocument/2006/relationships" r:embed="rId8"/>
            <a:stretch>
              <a:fillRect/>
            </a:stretch>
          </xdr:blipFill>
          <xdr:spPr>
            <a:xfrm>
              <a:off x="3755572" y="1207440"/>
              <a:ext cx="361800" cy="35676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8T06:46:01.241"/>
    </inkml:context>
    <inkml:brush xml:id="br0">
      <inkml:brushProperty name="width" value="0.035" units="cm"/>
      <inkml:brushProperty name="height" value="0.035" units="cm"/>
      <inkml:brushProperty name="color" value="#E71224"/>
    </inkml:brush>
  </inkml:definitions>
  <inkml:trace contextRef="#ctx0" brushRef="#br0">544 76 24575,'-10'-1'0,"1"0"0,-1 0 0,0-1 0,0-1 0,-12-4 0,-15-4 0,36 11 0,-277-49 0,270 48 0,1 1 0,-1 0 0,1 1 0,-1 0 0,1 0 0,-1 0 0,1 1 0,-1 0 0,1 1 0,0 0 0,0 0 0,1 0 0,-1 1 0,0 0 0,1 0 0,0 0 0,-11 11 0,15-12 0,0 0 0,0 0 0,0 0 0,0 0 0,1 0 0,0 0 0,-1 0 0,1 0 0,0 1 0,0-1 0,1 0 0,-1 1 0,1-1 0,0 1 0,0-1 0,0 1 0,0-1 0,0 0 0,1 1 0,-1-1 0,1 1 0,0-1 0,0 0 0,1 0 0,1 5 0,6 12 0,1-1 0,0-1 0,14 18 0,-12-18 0,22 36 0,230 368 0,-252-398 0,-1 0 0,-1 1 0,-1 0 0,-2 1 0,5 26 0,9 31 0,27 63 0,33 126 0,-74-231 0,-3 1 0,-1-1 0,-5 81 0,0-32 0,1-65 0,0-1 0,-2 1 0,-8 36 0,8-49 0,0 0 0,-1 0 0,-1-1 0,0 1 0,-1-1 0,0 0 0,0 0 0,-16 18 0,17-24 0,0-1 0,0 0 0,0 1 0,-1-2 0,0 1 0,0-1 0,0 0 0,0 0 0,0 0 0,-1-1 0,1 0 0,-1 0 0,-9 1 0,-1-1 0,-1-1 0,1 0 0,0-1 0,-20-2 0,31 1 0,0-1 0,0 1 0,0-1 0,1 0 0,-1 0 0,1 0 0,-1-1 0,1 0 0,0 0 0,0 0 0,0-1 0,1 1 0,-1-1 0,1 0 0,0-1 0,0 1 0,0-1 0,1 0 0,-6-8 0,-2-8 0,0 0 0,2-1 0,-11-36 0,17 50 0,-9-31 0,2-1 0,2 0 0,1 0 0,2-1 0,2 0 0,2 0 0,5-52 0,-4 91 0,0 0 0,0 0 0,0 1 0,0-1 0,0 0 0,1 0 0,-1 0 0,1 0 0,0 0 0,-1 1 0,1-1 0,0 0 0,0 0 0,0 1 0,0-1 0,0 1 0,0-1 0,1 1 0,-1-1 0,0 1 0,1 0 0,-1 0 0,1 0 0,-1 0 0,1 0 0,0 0 0,0 0 0,-1 0 0,1 0 0,0 1 0,0-1 0,0 1 0,0 0 0,-1-1 0,1 1 0,0 0 0,0 0 0,2 0 0,1 1 0,1 0 0,-1 0 0,0 1 0,0-1 0,0 1 0,-1 0 0,1 1 0,0-1 0,-1 1 0,1 0 0,-1 0 0,0 0 0,4 5 0,12 14 0,0 0 0,-2 2 0,0 1 0,14 27 0,51 111 0,-75-144 0,-1 0 0,0 1 0,-2 0 0,0 0 0,-2 0 0,2 27 0,-4 126 0,-3-90 0,1 20 0,3 131 0,6-174 0,3 0 0,36 109 0,14 5 0,-51-150 0,1-1 0,1-1 0,1 0 0,0-1 0,2 0 0,26 28 0,115 99 0,-147-142 0,-1 0 0,1 0 0,0-1 0,1 0 0,-1 0 0,1-1 0,0-1 0,0 1 0,0-2 0,0 1 0,21 1 0,7-2 0,0-1 0,39-5 0,0 0 0,-67 4-120,-6-1 47,-1 1 0,1-1-1,-1 1 1,0 0 0,1 0 0,-1 1-1,1-1 1,-1 1 0,0 0 0,1 0-1,-1 0 1,0 0 0,0 0 0,0 1-1,1-1 1,4 5 0,1 4-6753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8T06:46:04.561"/>
    </inkml:context>
    <inkml:brush xml:id="br0">
      <inkml:brushProperty name="width" value="0.035" units="cm"/>
      <inkml:brushProperty name="height" value="0.035" units="cm"/>
      <inkml:brushProperty name="color" value="#E71224"/>
    </inkml:brush>
  </inkml:definitions>
  <inkml:trace contextRef="#ctx0" brushRef="#br0">1843 0 22186,'-1842'0'0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8T06:46:28.670"/>
    </inkml:context>
    <inkml:brush xml:id="br0">
      <inkml:brushProperty name="width" value="0.035" units="cm"/>
      <inkml:brushProperty name="height" value="0.035" units="cm"/>
      <inkml:brushProperty name="color" value="#E71224"/>
    </inkml:brush>
  </inkml:definitions>
  <inkml:trace contextRef="#ctx0" brushRef="#br0">562 1 24575,'-77'87'0,"-208"194"0,245-246 0,30-29 0,1 1 0,1 1 0,0 0 0,0 0 0,0 1 0,-11 16 0,9-8 0,-1-1 0,-19 24 0,29-40 0,-4 6 0,0 0 0,0 1 0,0-1 0,1 1 0,-7 14 0,10-19 0,1 0 0,-1 0 0,1 0 0,-1 0 0,1 1 0,0-1 0,0 0 0,0 0 0,0 1 0,0-1 0,1 0 0,-1 0 0,1 0 0,-1 0 0,1 0 0,0 1 0,0-1 0,0 0 0,0 0 0,0-1 0,0 1 0,1 0 0,-1 0 0,0-1 0,4 4 0,6 4 0,0 0 0,0 0 0,1-1 0,0-1 0,25 12 0,-22-12 0,-1 0 0,0 1 0,0 1 0,20 16 0,86 98 0,4 3 0,-91-96-1365,-19-20-5461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9T09:23:25.673"/>
    </inkml:context>
    <inkml:brush xml:id="br0">
      <inkml:brushProperty name="width" value="0.035" units="cm"/>
      <inkml:brushProperty name="height" value="0.035" units="cm"/>
      <inkml:brushProperty name="color" value="#E71224"/>
    </inkml:brush>
  </inkml:definitions>
  <inkml:trace contextRef="#ctx0" brushRef="#br0">0 1 24575,'449'0'0,"-447"0"0,0 0 0,0 0 0,0 0 0,0 0 0,0 0 0,0 0 0,0 1 0,0-1 0,0 1 0,0-1 0,0 1 0,0 0 0,0 0 0,0 0 0,-1 0 0,1 0 0,0 0 0,-1 0 0,1 1 0,-1-1 0,2 2 0,-1 1 0,0-1 0,-1 1 0,0-1 0,0 1 0,0-1 0,0 1 0,0 0 0,-1-1 0,0 1 0,0 6 0,-2 236 0,-1-70 0,3 180 0,-4-310-1365,-2-30-5461</inkml:trace>
  <inkml:trace contextRef="#ctx0" brushRef="#br0" timeOffset="2066.33">340 837 24575,'32'44'0,"-12"-16"0,109 127 0,31 41 0,-156-190 0,22 25 0,-26-30 0,1-1 0,0 1 0,0 0 0,0-1 0,0 1 0,0-1 0,0 1 0,-1-1 0,1 1 0,0-1 0,1 0 0,-1 1 0,0-1 0,0 0 0,0 0 0,0 0 0,0 0 0,0 0 0,0 0 0,0 0 0,0 0 0,0 0 0,0-1 0,0 1 0,0 0 0,0-1 0,0 1 0,0 0 0,0-1 0,0 1 0,0-1 0,0 0 0,1 0 0,6-9 0,1 0 0,-1 0 0,-1-1 0,0 0 0,0 0 0,-1-1 0,8-20 0,0-1 0,-12 30 0,226-517 0,-210 450-1365,-14 46-5461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9T09:23:31.523"/>
    </inkml:context>
    <inkml:brush xml:id="br0">
      <inkml:brushProperty name="width" value="0.035" units="cm"/>
      <inkml:brushProperty name="height" value="0.035" units="cm"/>
      <inkml:brushProperty name="color" value="#E71224"/>
    </inkml:brush>
  </inkml:definitions>
  <inkml:trace contextRef="#ctx0" brushRef="#br0">186 0 24575,'-5'2'0,"0"0"0,1 1 0,-1-1 0,1 1 0,0 0 0,0 0 0,0 0 0,0 0 0,0 1 0,1 0 0,-6 6 0,7-7 0,-15 16 0,0 2 0,1 0 0,-24 44 0,34-53 0,0 2 0,1-1 0,0 0 0,1 1 0,0 0 0,2 0 0,-1 0 0,0 27 0,2-35 0,1 1 0,0 0 0,0-1 0,1 1 0,0-1 0,0 1 0,0-1 0,1 1 0,0-1 0,0 0 0,0 1 0,1-1 0,0 0 0,0-1 0,1 1 0,0 0 0,7 7 0,0 0 24,1 0 0,0-1 0,1-1 0,16 12 0,-22-18-173,1-1 1,0 1-1,0-1 1,1-1-1,-1 1 1,1-1-1,-1-1 1,1 0-1,13 2 1,-1-2-6678</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9T09:23:35.451"/>
    </inkml:context>
    <inkml:brush xml:id="br0">
      <inkml:brushProperty name="width" value="0.035" units="cm"/>
      <inkml:brushProperty name="height" value="0.035" units="cm"/>
      <inkml:brushProperty name="color" value="#E71224"/>
    </inkml:brush>
  </inkml:definitions>
  <inkml:trace contextRef="#ctx0" brushRef="#br0">256 1 24424,'-255'148'0,"255"146"0,255-146 0,1-296 0,-256-146 0,-256 146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9T09:23:38.374"/>
    </inkml:context>
    <inkml:brush xml:id="br0">
      <inkml:brushProperty name="width" value="0.035" units="cm"/>
      <inkml:brushProperty name="height" value="0.035" units="cm"/>
      <inkml:brushProperty name="color" value="#E71224"/>
    </inkml:brush>
  </inkml:definitions>
  <inkml:trace contextRef="#ctx0" brushRef="#br0">82 444 24575,'23'52'0,"23"71"0,-19-59 0,-21-52 0,0 1 0,-1 0 0,-1 0 0,1 0 0,-2 0 0,0 1 0,1 17 0,-3-23 0,1 0 0,-1-1 0,1 0 0,0 1 0,1-1 0,0 0 0,0 0 0,5 8 0,-3-7 0,-1 0 0,-1 1 0,1-1 0,-2 0 0,4 13 0,-5-6 0,-3-14 0,-8-22 0,3 5 0,-51-90 0,30 58 0,2-2 0,2 0 0,3-1 0,-18-65 0,22 58 0,-9-46 0,24 94 0,0 0 0,1 0 0,1-1 0,0 1 0,0 0 0,1-1 0,4-17 0,-4 24 0,0-1 0,0 1 0,1 0 0,0 0 0,0 0 0,0 0 0,0 1 0,1-1 0,-1 1 0,1-1 0,0 1 0,0 0 0,0 0 0,0 0 0,1 0 0,-1 0 0,1 1 0,6-4 0,-4 4 0,0 0 0,0 0 0,0 1 0,0-1 0,0 1 0,0 1 0,0-1 0,0 1 0,0 0 0,1 0 0,-1 1 0,8 1 0,-6 0 0,-1-1 0,0 1 0,1 1 0,-1-1 0,0 1 0,0 1 0,-1-1 0,1 1 0,-1 0 0,1 0 0,-1 1 0,-1 0 0,1 0 0,-1 1 0,0-1 0,0 1 0,0 0 0,-1 0 0,0 1 0,0-1 0,-1 1 0,5 10 0,-3 13 0,-1 1 0,-2 0 0,0-1 0,-6 51 0,2-6 0,2-66-97,0-1-1,0 1 1,0-1-1,-1 1 1,-1 0-1,1-1 1,-1 0-1,-1 1 1,0-1-1,0 0 1,0 0-1,-1-1 0,-6 10 1,1-4-6729</inkml:trace>
  <inkml:trace contextRef="#ctx0" brushRef="#br0" timeOffset="1581.93">971 1 24575,'-58'143'0,"32"-75"0,18-45 0,-17 35 0,-45 95 0,54-112 0,-2 0 0,-2-1 0,-2 0 0,-40 55 0,49-78-195,1 1 0,0 1 0,2-1 0,0 2 0,1-1 0,-9 29 0,12-26-6631</inkml:trace>
  <inkml:trace contextRef="#ctx0" brushRef="#br0" timeOffset="3318.68">500 183 24575,'2'3'0,"-1"0"0,1-1 0,0 1 0,0 0 0,0-1 0,0 0 0,1 0 0,-1 0 0,1 0 0,-1 0 0,1 0 0,0 0 0,4 1 0,12 11 0,30 33 0,-2 3 0,59 81 0,-101-123 21,-1 0-1,1 1 1,-2-1-1,1 1 1,3 18-1,9 20-1508,-11-35-5338</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10T10:01:21.140"/>
    </inkml:context>
    <inkml:brush xml:id="br0">
      <inkml:brushProperty name="width" value="0.035" units="cm"/>
      <inkml:brushProperty name="height" value="0.035" units="cm"/>
      <inkml:brushProperty name="color" value="#E71224"/>
    </inkml:brush>
  </inkml:definitions>
  <inkml:trace contextRef="#ctx0" brushRef="#br0">0 682 24575,'13'-1'0,"-1"0"0,0 0 0,0-2 0,-1 1 0,1-1 0,12-6 0,70-33 0,-27 10 0,138-42 0,10-5 0,-120 47 0,-68 25 0,-1-2 0,48-22 0,-27 8 0,2 2 0,55-16 0,-56 21 0,0-2 0,59-31 0,-81 34 0,-10 4 0,1 2 0,1 0 0,-1 0 0,1 2 0,1 0 0,0 1 0,19-3 0,-15 5 0,23-2 0,75-22 0,-85 19 0,70-9 0,-50 11 0,21-1 0,1 3 0,93 7 0,-47 0 0,400-2 0,-498-2 0,-1 0 0,32-8 0,-28 5 0,36-3 0,221 6 0,-147 4 0,-107 0 0,-1 2 0,1 1 0,-1 1 0,-1 2 0,37 13 0,6 2 0,-49-18 0,0 0 0,44 1 0,23 4 0,34 25 0,-105-30 0,35 15 0,-42-14 0,1-1 0,0 0 0,0-1 0,0-1 0,27 3 0,6-4 0,0 0 0,65 10 0,-51-5 0,0-2 0,105-6 0,-63-1 0,-80 1 0,0-2 0,0 0 0,0-2 0,31-10 0,-31 8 0,1 1 0,0 1 0,47-4 0,358 10 0,-380 2 0,55 8 0,36 3 0,-96-11 0,56 12 0,-51-7 0,-35-6 0,0 1 0,0 1 0,-1 0 0,1 0 0,-1 2 0,0-1 0,0 2 0,-1 0 0,1 0 0,-2 1 0,1 1 0,-1 0 0,0 0 0,13 17 0,105 102-1365,-115-116-5461</inkml:trace>
  <inkml:trace contextRef="#ctx0" brushRef="#br0" timeOffset="2208">6142 472 24575,'6'5'0,"-1"0"0,0-1 0,1 0 0,0 0 0,0 0 0,0-1 0,1 1 0,-1-2 0,1 1 0,11 3 0,7-1 0,43 4 0,-49-8 0,-2 1 0,1 1 0,0 0 0,23 9 0,16 11 0,0-3 0,67 15 0,-107-30 0,19 3 0,-35-9 0,0 1 0,0 0 0,0 0 0,0 0 0,0 0 0,0-1 0,0 1 0,0 0 0,0-1 0,0 1 0,0-1 0,0 1 0,0-1 0,0 1 0,-1-1 0,1 0 0,0 1 0,0-1 0,-1 0 0,1 0 0,0 0 0,-1 1 0,1-1 0,-1 0 0,1 0 0,-1 0 0,1 0 0,-1 0 0,0 0 0,1-1 0,2-17 0,0 1 0,-1-1 0,-1 1 0,-1-1 0,-3-23 0,1-3 0,-1-268-1365,3 291-5461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11T06:48:34.597"/>
    </inkml:context>
    <inkml:brush xml:id="br0">
      <inkml:brushProperty name="width" value="0.035" units="cm"/>
      <inkml:brushProperty name="height" value="0.035" units="cm"/>
      <inkml:brushProperty name="color" value="#E71224"/>
    </inkml:brush>
  </inkml:definitions>
  <inkml:trace contextRef="#ctx0" brushRef="#br0">0 1 24575,'449'0'0,"-447"0"0,0 0 0,0 0 0,0 0 0,0 0 0,0 0 0,0 0 0,0 1 0,0-1 0,0 1 0,0-1 0,0 1 0,0 0 0,0 0 0,0 0 0,-1 0 0,1 0 0,0 0 0,-1 0 0,1 1 0,-1-1 0,2 2 0,-1 1 0,0-1 0,-1 1 0,0 0 0,0 0 0,0-1 0,0 1 0,0 0 0,-1-1 0,0 1 0,0 6 0,-2 241 0,-1-72 0,3 183 0,-4-315-1365,-2-30-5461</inkml:trace>
  <inkml:trace contextRef="#ctx0" brushRef="#br0" timeOffset="1">340 852 24575,'32'45'0,"-12"-16"0,109 129 0,30 41 0,-155-193 0,22 26 0,-26-31 0,1-1 0,0 1 0,0 0 0,0-1 0,0 1 0,0-1 0,0 1 0,-1-1 0,1 1 0,0-1 0,1 0 0,-1 1 0,0-1 0,0 0 0,0 0 0,0 0 0,0 0 0,0 0 0,0 0 0,0 0 0,0 0 0,0 0 0,0-1 0,0 1 0,0 0 0,0-1 0,0 1 0,0 0 0,0-1 0,0 1 0,0-1 0,0 0 0,1 0 0,6-9 0,1 0 0,-1-1 0,-1 0 0,0 0 0,0 0 0,-1-2 0,8-19 0,0-2 0,-12 31 0,226-526 0,-210 457-1365,-14 48-5461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11T06:48:34.599"/>
    </inkml:context>
    <inkml:brush xml:id="br0">
      <inkml:brushProperty name="width" value="0.035" units="cm"/>
      <inkml:brushProperty name="height" value="0.035" units="cm"/>
      <inkml:brushProperty name="color" value="#E71224"/>
    </inkml:brush>
  </inkml:definitions>
  <inkml:trace contextRef="#ctx0" brushRef="#br0">186 0 24575,'-5'2'0,"0"0"0,1 1 0,-1-1 0,1 1 0,0 0 0,0 0 0,0 0 0,0 0 0,0 1 0,1 0 0,-6 6 0,7-7 0,-15 16 0,0 2 0,1 0 0,-24 44 0,34-53 0,0 2 0,1-1 0,0 0 0,1 1 0,0 0 0,2 0 0,-1 0 0,0 27 0,2-35 0,1 1 0,0 0 0,0-1 0,1 1 0,0-1 0,0 1 0,0-1 0,1 1 0,0-1 0,0 0 0,0 1 0,1-1 0,0 0 0,0-1 0,1 1 0,0 0 0,7 7 0,0 0 24,1 0 0,0-1 0,1-1 0,16 12 0,-22-18-173,1-1 1,0 1-1,0-1 1,1-1-1,-1 1 1,1-1-1,-1-1 1,1 0-1,13 2 1,-1-2-6678</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11T06:48:34.600"/>
    </inkml:context>
    <inkml:brush xml:id="br0">
      <inkml:brushProperty name="width" value="0.035" units="cm"/>
      <inkml:brushProperty name="height" value="0.035" units="cm"/>
      <inkml:brushProperty name="color" value="#E71224"/>
    </inkml:brush>
  </inkml:definitions>
  <inkml:trace contextRef="#ctx0" brushRef="#br0">256 1 24424,'-255'149'0,"255"146"0,255-146 0,1-298 0,-256-146 0,-256 146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11T06:48:34.601"/>
    </inkml:context>
    <inkml:brush xml:id="br0">
      <inkml:brushProperty name="width" value="0.035" units="cm"/>
      <inkml:brushProperty name="height" value="0.035" units="cm"/>
      <inkml:brushProperty name="color" value="#E71224"/>
    </inkml:brush>
  </inkml:definitions>
  <inkml:trace contextRef="#ctx0" brushRef="#br0">81 446 24575,'23'52'0,"23"72"0,-19-60 0,-21-52 0,0 1 0,-1 0 0,-1 0 0,1 0 0,-2 0 0,-1 1 0,2 17 0,-3-23 0,1 0 0,-1-1 0,1 0 0,0 2 0,1-2 0,0 0 0,0 0 0,5 8 0,-3-7 0,-1 0 0,-1 1 0,1-1 0,-2 0 0,4 13 0,-5-6 0,-3-14 0,-8-22 0,3 5 0,-50-91 0,29 59 0,2-2 0,2 0 0,3-1 0,-17-66 0,21 59 0,-9-47 0,24 95 0,0 0 0,1 0 0,1-1 0,0 1 0,0 0 0,1-1 0,4-17 0,-4 24 0,0-1 0,0 1 0,1 0 0,0 0 0,0 0 0,0 0 0,0 1 0,1-1 0,-1 1 0,1-1 0,0 1 0,0 0 0,0 0 0,0 0 0,1 0 0,-1 0 0,1 1 0,6-4 0,-4 4 0,-1 0 0,1 0 0,0 1 0,0-1 0,0 1 0,0 1 0,0-1 0,0 1 0,0 0 0,1 0 0,-1 1 0,8 1 0,-6 0 0,-1-1 0,0 1 0,1 1 0,-1-1 0,0 1 0,0 1 0,-1-1 0,0 1 0,0 0 0,1 0 0,-1 1 0,-1 0 0,1 0 0,-1 1 0,0-1 0,0 1 0,0 0 0,-1 0 0,0 1 0,0-1 0,-1 1 0,5 10 0,-3 13 0,-1 1 0,-2 1 0,0-2 0,-6 51 0,2-6 0,2-66-97,0-1-1,0 1 1,0-1-1,-1 1 1,-1 1-1,1-2 1,-1 0-1,-1 1 1,0-1-1,0 0 1,0 0-1,-1-1 0,-6 10 1,1-4-6729</inkml:trace>
  <inkml:trace contextRef="#ctx0" brushRef="#br0" timeOffset="1">964 1 24575,'-58'144'0,"33"-76"0,17-45 0,-17 35 0,-45 96 0,54-113 0,-1 0 0,-3-1 0,-2 1 0,-40 54 0,49-78-195,2 1 0,-1 1 0,2-1 0,0 2 0,1-1 0,-9 30 0,12-27-6631</inkml:trace>
  <inkml:trace contextRef="#ctx0" brushRef="#br0" timeOffset="2">496 184 24575,'2'3'0,"-1"0"0,1-1 0,0 1 0,0 0 0,0-1 0,0 0 0,1 0 0,-1 0 0,1 0 0,-1 0 0,1 0 0,0 0 0,4 1 0,12 11 0,30 33 0,-3 3 0,60 82 0,-101-124 21,-2 0-1,2 1 1,-2-1-1,1 1 1,3 18-1,9 20-1508,-11-35-5338</inkml:trace>
</inkm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41.671019675923" backgroundQuery="1" createdVersion="8" refreshedVersion="8" minRefreshableVersion="3" recordCount="0" supportSubquery="1" supportAdvancedDrill="1" xr:uid="{F84A67BB-4D65-4811-BB05-70BE98DCDD06}">
  <cacheSource type="external" connectionId="8"/>
  <cacheFields count="1">
    <cacheField name="[Measures].[Min of Year]" caption="Min of Year" numFmtId="0" hierarchy="55" level="32767"/>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2982638889" backgroundQuery="1" createdVersion="8" refreshedVersion="8" minRefreshableVersion="3" recordCount="0" supportSubquery="1" supportAdvancedDrill="1" xr:uid="{DDCBC933-0FE1-4098-BA98-32E64D6CA306}">
  <cacheSource type="external" connectionId="8"/>
  <cacheFields count="1">
    <cacheField name="[DimDate].[Year].[Year]" caption="Year" numFmtId="0" hierarchy="11"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DimDate].[Year].&amp;[2008]"/>
          </x15:cachedUniqueNames>
        </ext>
      </extLst>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3001273147" backgroundQuery="1" createdVersion="8" refreshedVersion="8" minRefreshableVersion="3" recordCount="0" supportSubquery="1" supportAdvancedDrill="1" xr:uid="{C17F9D4E-579E-4EBE-B506-7F9287FC93FE}">
  <cacheSource type="external" connectionId="8"/>
  <cacheFields count="4">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DimGeography].[Country].[Country]" caption="Country" numFmtId="0" hierarchy="20" level="1">
      <sharedItems count="6">
        <s v="Australia"/>
        <s v="Canada"/>
        <s v="France"/>
        <s v="Germany"/>
        <s v="United Kingdom"/>
        <s v="United States"/>
      </sharedItems>
    </cacheField>
    <cacheField name="[Measures].[Sum of Profit]" caption="Sum of Profit" numFmtId="0" hierarchy="52" level="32767"/>
    <cacheField name="[DimDate].[Year].[Year]" caption="Year" numFmtId="0" hierarchy="11"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2"/>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2986111" backgroundQuery="1" createdVersion="8" refreshedVersion="8" minRefreshableVersion="3" recordCount="0" supportSubquery="1" supportAdvancedDrill="1" xr:uid="{8D248926-154E-4F54-A102-EC786EFEB292}">
  <cacheSource type="external" connectionId="8"/>
  <cacheFields count="6">
    <cacheField name="[Measures].[Sum of Profit]" caption="Sum of Profit" numFmtId="0" hierarchy="52" level="32767"/>
    <cacheField name="[DimDate].[Day Name].[Day Name]" caption="Day Name" numFmtId="0" hierarchy="14" level="1">
      <sharedItems count="7">
        <s v="Sun"/>
        <s v="Mon"/>
        <s v="Tue"/>
        <s v="Wed"/>
        <s v="Thu"/>
        <s v="Fri"/>
        <s v="Sat"/>
      </sharedItems>
    </cacheField>
    <cacheField name="[DimDate].[Quarter].[Quarter]" caption="Quarter" numFmtId="0" hierarchy="16" level="1">
      <sharedItems count="4">
        <s v="Qtr-1"/>
        <s v="Qtr-2"/>
        <s v="Qtr-3"/>
        <s v="Qtr-4"/>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 name="Unsupported0" numFmtId="0" hierarchy="81" level="32767">
      <extLst>
        <ext xmlns:x14="http://schemas.microsoft.com/office/spreadsheetml/2009/9/main" uri="{63CAB8AC-B538-458d-9737-405883B0398D}">
          <x14:cacheField ignore="1"/>
        </ext>
      </extLst>
    </cacheField>
  </cacheFields>
  <cacheHierarchies count="8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3564811" backgroundQuery="1" createdVersion="8" refreshedVersion="8" minRefreshableVersion="3" recordCount="0" supportSubquery="1" supportAdvancedDrill="1" xr:uid="{ECE3F78E-A4FE-424C-B8A2-091D1173867C}">
  <cacheSource type="external" connectionId="8"/>
  <cacheFields count="5">
    <cacheField name="[Measures].[Sum of Profit]" caption="Sum of Profit" numFmtId="0" hierarchy="52" level="32767"/>
    <cacheField name="[DimDate].[Day Name].[Day Name]" caption="Day Name" numFmtId="0" hierarchy="14" level="1">
      <sharedItems count="7">
        <s v="Sun"/>
        <s v="Mon"/>
        <s v="Tue"/>
        <s v="Wed"/>
        <s v="Thu"/>
        <s v="Fri"/>
        <s v="Sat"/>
      </sharedItems>
    </cacheField>
    <cacheField name="[DimDate].[WeekType].[WeekType]" caption="WeekType" numFmtId="0" hierarchy="15" level="1">
      <sharedItems count="2">
        <s v="Weekday"/>
        <s v="Weekend"/>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4027781" backgroundQuery="1" createdVersion="8" refreshedVersion="8" minRefreshableVersion="3" recordCount="0" supportSubquery="1" supportAdvancedDrill="1" xr:uid="{12E1DC19-7FC9-4AA4-A562-F8800B00E9BF}">
  <cacheSource type="external" connectionId="8"/>
  <cacheFields count="4">
    <cacheField name="[Measures].[Sum of Profit]" caption="Sum of Profit" numFmtId="0" hierarchy="52" level="32767"/>
    <cacheField name="[DimDate].[Day Name].[Day Name]" caption="Day Name" numFmtId="0" hierarchy="14" level="1">
      <sharedItems count="7">
        <s v="Sun"/>
        <s v="Mon"/>
        <s v="Tue"/>
        <s v="Wed"/>
        <s v="Thu"/>
        <s v="Fri"/>
        <s v="Sat"/>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4606481" backgroundQuery="1" createdVersion="8" refreshedVersion="8" minRefreshableVersion="3" recordCount="0" supportSubquery="1" supportAdvancedDrill="1" xr:uid="{A36A87C6-2A85-4EE9-A391-1A765D717407}">
  <cacheSource type="external" connectionId="8"/>
  <cacheFields count="4">
    <cacheField name="[Measures].[Sum of Profit]" caption="Sum of Profit" numFmtId="0" hierarchy="52" level="32767"/>
    <cacheField name="[DimDate].[Month Name].[Month Name]" caption="Month Name" numFmtId="0" hierarchy="13" level="1">
      <sharedItems count="10">
        <s v="Jan"/>
        <s v="Feb"/>
        <s v="Mar"/>
        <s v="Apr"/>
        <s v="May"/>
        <s v="Jun"/>
        <s v="Jul"/>
        <s v="Sep" u="1"/>
        <s v="Nov" u="1"/>
        <s v="Dec" u="1"/>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5185182" backgroundQuery="1" createdVersion="8" refreshedVersion="8" minRefreshableVersion="3" recordCount="0" supportSubquery="1" supportAdvancedDrill="1" xr:uid="{70C34F8A-2F32-4D1F-8079-0BF954C43B17}">
  <cacheSource type="external" connectionId="8"/>
  <cacheFields count="5">
    <cacheField name="[Measures].[#trasnactions]" caption="#trasnactions" numFmtId="0" hierarchy="65" level="32767"/>
    <cacheField name="[Measures].[Sum of Total revenue]" caption="Sum of Total revenue" numFmtId="0" hierarchy="51" level="32767"/>
    <cacheField name="[Measures].[Sum of Profit]" caption="Sum of Profit" numFmtId="0" hierarchy="52" level="32767"/>
    <cacheField name="[DimDate].[Year].[Year]" caption="Year" numFmtId="0" hierarchy="11"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2"/>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5648151" backgroundQuery="1" createdVersion="8" refreshedVersion="8" minRefreshableVersion="3" recordCount="0" supportSubquery="1" supportAdvancedDrill="1" xr:uid="{A75E60C1-A65A-4372-A54A-9C2F842FE6B3}">
  <cacheSource type="external" connectionId="8"/>
  <cacheFields count="11">
    <cacheField name="[Measures].[#trasnactions]" caption="#trasnactions" numFmtId="0" hierarchy="65" level="32767"/>
    <cacheField name="[Measures].[Sum of COGS]" caption="Sum of COGS" numFmtId="0" hierarchy="50" level="32767"/>
    <cacheField name="[Measures].[Sum of Total revenue]" caption="Sum of Total revenue" numFmtId="0" hierarchy="51" level="32767"/>
    <cacheField name="[Measures].[Sum of Profit]" caption="Sum of Profit" numFmtId="0" hierarchy="52" level="32767"/>
    <cacheField name="[Measures].[Sum of OrderQuantity]" caption="Sum of OrderQuantity" numFmtId="0" hierarchy="53" level="32767"/>
    <cacheField name="[Measures].[All products]" caption="All products" numFmtId="0" hierarchy="66" level="32767"/>
    <cacheField name="[Measures].[Sold products]" caption="Sold products" numFmtId="0" hierarchy="67" level="32767"/>
    <cacheField name="[Measures].[Unsold]" caption="Unsold" numFmtId="0" hierarchy="68" level="32767"/>
    <cacheField name="[Measures].[% profit margin]" caption="% profit margin" numFmtId="0" hierarchy="69" level="32767"/>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caption="Unsold"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6111113" backgroundQuery="1" createdVersion="8" refreshedVersion="8" minRefreshableVersion="3" recordCount="0" supportSubquery="1" supportAdvancedDrill="1" xr:uid="{80F7CF41-6DF6-4FF4-88D1-C788C264DB75}">
  <cacheSource type="external" connectionId="8"/>
  <cacheFields count="9">
    <cacheField name="[Measures].[#trasnactions]" caption="#trasnactions" numFmtId="0" hierarchy="65" level="32767"/>
    <cacheField name="[Measures].[Sum of COGS]" caption="Sum of COGS" numFmtId="0" hierarchy="50" level="32767"/>
    <cacheField name="[Measures].[Sum of Total revenue]" caption="Sum of Total revenue" numFmtId="0" hierarchy="51" level="32767"/>
    <cacheField name="[Measures].[Sum of Profit]" caption="Sum of Profit" numFmtId="0" hierarchy="52" level="32767"/>
    <cacheField name="[Measures].[Sum of OrderQuantity]" caption="Sum of OrderQuantity" numFmtId="0" hierarchy="53" level="32767"/>
    <cacheField name="[Measures].[% profit margin]" caption="% profit margin" numFmtId="0" hierarchy="69" level="32767"/>
    <cacheField name="[DimDate].[Year].[Year]" caption="Year" numFmtId="0" hierarchy="11"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no_of_products]" caption="no_of_products" numFmtId="0" hierarchy="70" level="32767"/>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no_of_products]" caption="no_of_products" measure="1" displayFolder="" measureGroup="All measures" count="0" oneField="1">
      <fieldsUsage count="1">
        <fieldUsage x="7"/>
      </fieldsUsage>
    </cacheHierarchy>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6805552" backgroundQuery="1" createdVersion="8" refreshedVersion="8" minRefreshableVersion="3" recordCount="0" supportSubquery="1" supportAdvancedDrill="1" xr:uid="{791A1A74-6F6A-4645-B56D-163F52FA4CAD}">
  <cacheSource type="external" connectionId="8"/>
  <cacheFields count="5">
    <cacheField name="[Measures].[Sum of Profit]" caption="Sum of Profit" numFmtId="0" hierarchy="52" level="32767"/>
    <cacheField name="[DimProduct].[Product name].[Product name]" caption="Product name" numFmtId="0" hierarchy="24" level="1">
      <sharedItems count="5">
        <s v="Mountain-200 Black, 38"/>
        <s v="Mountain-200 Black, 42"/>
        <s v="Mountain-200 Silver, 38"/>
        <s v="Mountain-200 Silver, 42"/>
        <s v="Mountain-200 Silver, 46"/>
      </sharedItems>
    </cacheField>
    <cacheField name="[DimDate].[Month Name].[Month Name]" caption="Month Name" numFmtId="0" hierarchy="13" level="1">
      <sharedItems containsSemiMixedTypes="0" containsNonDate="0" containsString="0"/>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7499998" backgroundQuery="1" createdVersion="8" refreshedVersion="8" minRefreshableVersion="3" recordCount="0" supportSubquery="1" supportAdvancedDrill="1" xr:uid="{35CAA900-5DD7-4767-A181-CBAC7060C6FE}">
  <cacheSource type="external" connectionId="8"/>
  <cacheFields count="4">
    <cacheField name="[Measures].[Sum of Profit]" caption="Sum of Profit" numFmtId="0" hierarchy="52" level="32767"/>
    <cacheField name="[DimProduct].[Product name].[Product name]" caption="Product name" numFmtId="0" hierarchy="24" level="1">
      <sharedItems count="102">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250 Black, 44"/>
        <s v="Road-250 Black, 48"/>
        <s v="Road-250 Black, 52"/>
        <s v="Road-250 Black, 58"/>
        <s v="Road-250 Red, 58"/>
        <s v="Road-350-W Yellow, 40"/>
        <s v="Road-350-W Yellow, 42"/>
        <s v="Road-350-W Yellow, 44"/>
        <s v="Road-350-W Yellow, 48"/>
        <s v="Road-550-W Yellow, 38"/>
        <s v="Road-550-W Yellow, 40"/>
        <s v="Road-550-W Yellow, 42"/>
        <s v="Road-550-W Yellow, 44"/>
        <s v="Road-550-W Yellow, 48"/>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8078706" backgroundQuery="1" createdVersion="8" refreshedVersion="8" minRefreshableVersion="3" recordCount="0" supportSubquery="1" supportAdvancedDrill="1" xr:uid="{BF7DA346-8F03-46FE-8653-4BE168D0D532}">
  <cacheSource type="external" connectionId="8"/>
  <cacheFields count="8">
    <cacheField name="[DimProduct].[Product name].[Product name]" caption="Product name" numFmtId="0" hierarchy="24" level="1">
      <sharedItems count="5">
        <s v="Mountain-200 Black, 42"/>
        <s v="Mountain-200 Silver, 38"/>
        <s v="Mountain-200 Silver, 42"/>
        <s v="Road-150 Red, 52"/>
        <s v="Road-150 Red, 56"/>
      </sharedItems>
    </cacheField>
    <cacheField name="[DimDate].[Month Name].[Month Name]" caption="Month Name" numFmtId="0" hierarchy="13" level="1">
      <sharedItems containsSemiMixedTypes="0" containsNonDate="0" containsString="0"/>
    </cacheField>
    <cacheField name="[DimProduct].[ProductKey].[ProductKey]" caption="ProductKey" numFmtId="0" hierarchy="22" level="1">
      <sharedItems containsSemiMixedTypes="0" containsString="0" containsNumber="1" containsInteger="1" minValue="1" maxValue="606" count="60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sharedItems>
      <extLst>
        <ext xmlns:x15="http://schemas.microsoft.com/office/spreadsheetml/2010/11/main" uri="{4F2E5C28-24EA-4eb8-9CBF-B6C8F9C3D259}">
          <x15:cachedUniqueNames>
            <x15:cachedUniqueName index="0" name="[DimProduct].[ProductKey].&amp;[1]"/>
            <x15:cachedUniqueName index="1" name="[DimProduct].[ProductKey].&amp;[2]"/>
            <x15:cachedUniqueName index="2" name="[DimProduct].[ProductKey].&amp;[3]"/>
            <x15:cachedUniqueName index="3" name="[DimProduct].[ProductKey].&amp;[4]"/>
            <x15:cachedUniqueName index="4" name="[DimProduct].[ProductKey].&amp;[5]"/>
            <x15:cachedUniqueName index="5" name="[DimProduct].[ProductKey].&amp;[6]"/>
            <x15:cachedUniqueName index="6" name="[DimProduct].[ProductKey].&amp;[7]"/>
            <x15:cachedUniqueName index="7" name="[DimProduct].[ProductKey].&amp;[8]"/>
            <x15:cachedUniqueName index="8" name="[DimProduct].[ProductKey].&amp;[9]"/>
            <x15:cachedUniqueName index="9" name="[DimProduct].[ProductKey].&amp;[10]"/>
            <x15:cachedUniqueName index="10" name="[DimProduct].[ProductKey].&amp;[11]"/>
            <x15:cachedUniqueName index="11" name="[DimProduct].[ProductKey].&amp;[12]"/>
            <x15:cachedUniqueName index="12" name="[DimProduct].[ProductKey].&amp;[13]"/>
            <x15:cachedUniqueName index="13" name="[DimProduct].[ProductKey].&amp;[14]"/>
            <x15:cachedUniqueName index="14" name="[DimProduct].[ProductKey].&amp;[15]"/>
            <x15:cachedUniqueName index="15" name="[DimProduct].[ProductKey].&amp;[16]"/>
            <x15:cachedUniqueName index="16" name="[DimProduct].[ProductKey].&amp;[17]"/>
            <x15:cachedUniqueName index="17" name="[DimProduct].[ProductKey].&amp;[18]"/>
            <x15:cachedUniqueName index="18" name="[DimProduct].[ProductKey].&amp;[19]"/>
            <x15:cachedUniqueName index="19" name="[DimProduct].[ProductKey].&amp;[20]"/>
            <x15:cachedUniqueName index="20" name="[DimProduct].[ProductKey].&amp;[21]"/>
            <x15:cachedUniqueName index="21" name="[DimProduct].[ProductKey].&amp;[22]"/>
            <x15:cachedUniqueName index="22" name="[DimProduct].[ProductKey].&amp;[23]"/>
            <x15:cachedUniqueName index="23" name="[DimProduct].[ProductKey].&amp;[24]"/>
            <x15:cachedUniqueName index="24" name="[DimProduct].[ProductKey].&amp;[25]"/>
            <x15:cachedUniqueName index="25" name="[DimProduct].[ProductKey].&amp;[26]"/>
            <x15:cachedUniqueName index="26" name="[DimProduct].[ProductKey].&amp;[27]"/>
            <x15:cachedUniqueName index="27" name="[DimProduct].[ProductKey].&amp;[28]"/>
            <x15:cachedUniqueName index="28" name="[DimProduct].[ProductKey].&amp;[29]"/>
            <x15:cachedUniqueName index="29" name="[DimProduct].[ProductKey].&amp;[30]"/>
            <x15:cachedUniqueName index="30" name="[DimProduct].[ProductKey].&amp;[31]"/>
            <x15:cachedUniqueName index="31" name="[DimProduct].[ProductKey].&amp;[32]"/>
            <x15:cachedUniqueName index="32" name="[DimProduct].[ProductKey].&amp;[33]"/>
            <x15:cachedUniqueName index="33" name="[DimProduct].[ProductKey].&amp;[34]"/>
            <x15:cachedUniqueName index="34" name="[DimProduct].[ProductKey].&amp;[35]"/>
            <x15:cachedUniqueName index="35" name="[DimProduct].[ProductKey].&amp;[36]"/>
            <x15:cachedUniqueName index="36" name="[DimProduct].[ProductKey].&amp;[37]"/>
            <x15:cachedUniqueName index="37" name="[DimProduct].[ProductKey].&amp;[38]"/>
            <x15:cachedUniqueName index="38" name="[DimProduct].[ProductKey].&amp;[39]"/>
            <x15:cachedUniqueName index="39" name="[DimProduct].[ProductKey].&amp;[40]"/>
            <x15:cachedUniqueName index="40" name="[DimProduct].[ProductKey].&amp;[41]"/>
            <x15:cachedUniqueName index="41" name="[DimProduct].[ProductKey].&amp;[42]"/>
            <x15:cachedUniqueName index="42" name="[DimProduct].[ProductKey].&amp;[43]"/>
            <x15:cachedUniqueName index="43" name="[DimProduct].[ProductKey].&amp;[44]"/>
            <x15:cachedUniqueName index="44" name="[DimProduct].[ProductKey].&amp;[45]"/>
            <x15:cachedUniqueName index="45" name="[DimProduct].[ProductKey].&amp;[46]"/>
            <x15:cachedUniqueName index="46" name="[DimProduct].[ProductKey].&amp;[47]"/>
            <x15:cachedUniqueName index="47" name="[DimProduct].[ProductKey].&amp;[48]"/>
            <x15:cachedUniqueName index="48" name="[DimProduct].[ProductKey].&amp;[49]"/>
            <x15:cachedUniqueName index="49" name="[DimProduct].[ProductKey].&amp;[50]"/>
            <x15:cachedUniqueName index="50" name="[DimProduct].[ProductKey].&amp;[51]"/>
            <x15:cachedUniqueName index="51" name="[DimProduct].[ProductKey].&amp;[52]"/>
            <x15:cachedUniqueName index="52" name="[DimProduct].[ProductKey].&amp;[53]"/>
            <x15:cachedUniqueName index="53" name="[DimProduct].[ProductKey].&amp;[54]"/>
            <x15:cachedUniqueName index="54" name="[DimProduct].[ProductKey].&amp;[55]"/>
            <x15:cachedUniqueName index="55" name="[DimProduct].[ProductKey].&amp;[56]"/>
            <x15:cachedUniqueName index="56" name="[DimProduct].[ProductKey].&amp;[57]"/>
            <x15:cachedUniqueName index="57" name="[DimProduct].[ProductKey].&amp;[58]"/>
            <x15:cachedUniqueName index="58" name="[DimProduct].[ProductKey].&amp;[59]"/>
            <x15:cachedUniqueName index="59" name="[DimProduct].[ProductKey].&amp;[60]"/>
            <x15:cachedUniqueName index="60" name="[DimProduct].[ProductKey].&amp;[61]"/>
            <x15:cachedUniqueName index="61" name="[DimProduct].[ProductKey].&amp;[62]"/>
            <x15:cachedUniqueName index="62" name="[DimProduct].[ProductKey].&amp;[63]"/>
            <x15:cachedUniqueName index="63" name="[DimProduct].[ProductKey].&amp;[64]"/>
            <x15:cachedUniqueName index="64" name="[DimProduct].[ProductKey].&amp;[65]"/>
            <x15:cachedUniqueName index="65" name="[DimProduct].[ProductKey].&amp;[66]"/>
            <x15:cachedUniqueName index="66" name="[DimProduct].[ProductKey].&amp;[67]"/>
            <x15:cachedUniqueName index="67" name="[DimProduct].[ProductKey].&amp;[68]"/>
            <x15:cachedUniqueName index="68" name="[DimProduct].[ProductKey].&amp;[69]"/>
            <x15:cachedUniqueName index="69" name="[DimProduct].[ProductKey].&amp;[70]"/>
            <x15:cachedUniqueName index="70" name="[DimProduct].[ProductKey].&amp;[71]"/>
            <x15:cachedUniqueName index="71" name="[DimProduct].[ProductKey].&amp;[72]"/>
            <x15:cachedUniqueName index="72" name="[DimProduct].[ProductKey].&amp;[73]"/>
            <x15:cachedUniqueName index="73" name="[DimProduct].[ProductKey].&amp;[74]"/>
            <x15:cachedUniqueName index="74" name="[DimProduct].[ProductKey].&amp;[75]"/>
            <x15:cachedUniqueName index="75" name="[DimProduct].[ProductKey].&amp;[76]"/>
            <x15:cachedUniqueName index="76" name="[DimProduct].[ProductKey].&amp;[77]"/>
            <x15:cachedUniqueName index="77" name="[DimProduct].[ProductKey].&amp;[78]"/>
            <x15:cachedUniqueName index="78" name="[DimProduct].[ProductKey].&amp;[79]"/>
            <x15:cachedUniqueName index="79" name="[DimProduct].[ProductKey].&amp;[80]"/>
            <x15:cachedUniqueName index="80" name="[DimProduct].[ProductKey].&amp;[81]"/>
            <x15:cachedUniqueName index="81" name="[DimProduct].[ProductKey].&amp;[82]"/>
            <x15:cachedUniqueName index="82" name="[DimProduct].[ProductKey].&amp;[83]"/>
            <x15:cachedUniqueName index="83" name="[DimProduct].[ProductKey].&amp;[84]"/>
            <x15:cachedUniqueName index="84" name="[DimProduct].[ProductKey].&amp;[85]"/>
            <x15:cachedUniqueName index="85" name="[DimProduct].[ProductKey].&amp;[86]"/>
            <x15:cachedUniqueName index="86" name="[DimProduct].[ProductKey].&amp;[87]"/>
            <x15:cachedUniqueName index="87" name="[DimProduct].[ProductKey].&amp;[88]"/>
            <x15:cachedUniqueName index="88" name="[DimProduct].[ProductKey].&amp;[89]"/>
            <x15:cachedUniqueName index="89" name="[DimProduct].[ProductKey].&amp;[90]"/>
            <x15:cachedUniqueName index="90" name="[DimProduct].[ProductKey].&amp;[91]"/>
            <x15:cachedUniqueName index="91" name="[DimProduct].[ProductKey].&amp;[92]"/>
            <x15:cachedUniqueName index="92" name="[DimProduct].[ProductKey].&amp;[93]"/>
            <x15:cachedUniqueName index="93" name="[DimProduct].[ProductKey].&amp;[94]"/>
            <x15:cachedUniqueName index="94" name="[DimProduct].[ProductKey].&amp;[95]"/>
            <x15:cachedUniqueName index="95" name="[DimProduct].[ProductKey].&amp;[96]"/>
            <x15:cachedUniqueName index="96" name="[DimProduct].[ProductKey].&amp;[97]"/>
            <x15:cachedUniqueName index="97" name="[DimProduct].[ProductKey].&amp;[98]"/>
            <x15:cachedUniqueName index="98" name="[DimProduct].[ProductKey].&amp;[99]"/>
            <x15:cachedUniqueName index="99" name="[DimProduct].[ProductKey].&amp;[100]"/>
            <x15:cachedUniqueName index="100" name="[DimProduct].[ProductKey].&amp;[101]"/>
            <x15:cachedUniqueName index="101" name="[DimProduct].[ProductKey].&amp;[102]"/>
            <x15:cachedUniqueName index="102" name="[DimProduct].[ProductKey].&amp;[103]"/>
            <x15:cachedUniqueName index="103" name="[DimProduct].[ProductKey].&amp;[104]"/>
            <x15:cachedUniqueName index="104" name="[DimProduct].[ProductKey].&amp;[105]"/>
            <x15:cachedUniqueName index="105" name="[DimProduct].[ProductKey].&amp;[106]"/>
            <x15:cachedUniqueName index="106" name="[DimProduct].[ProductKey].&amp;[107]"/>
            <x15:cachedUniqueName index="107" name="[DimProduct].[ProductKey].&amp;[108]"/>
            <x15:cachedUniqueName index="108" name="[DimProduct].[ProductKey].&amp;[109]"/>
            <x15:cachedUniqueName index="109" name="[DimProduct].[ProductKey].&amp;[110]"/>
            <x15:cachedUniqueName index="110" name="[DimProduct].[ProductKey].&amp;[111]"/>
            <x15:cachedUniqueName index="111" name="[DimProduct].[ProductKey].&amp;[112]"/>
            <x15:cachedUniqueName index="112" name="[DimProduct].[ProductKey].&amp;[113]"/>
            <x15:cachedUniqueName index="113" name="[DimProduct].[ProductKey].&amp;[114]"/>
            <x15:cachedUniqueName index="114" name="[DimProduct].[ProductKey].&amp;[115]"/>
            <x15:cachedUniqueName index="115" name="[DimProduct].[ProductKey].&amp;[116]"/>
            <x15:cachedUniqueName index="116" name="[DimProduct].[ProductKey].&amp;[117]"/>
            <x15:cachedUniqueName index="117" name="[DimProduct].[ProductKey].&amp;[118]"/>
            <x15:cachedUniqueName index="118" name="[DimProduct].[ProductKey].&amp;[119]"/>
            <x15:cachedUniqueName index="119" name="[DimProduct].[ProductKey].&amp;[120]"/>
            <x15:cachedUniqueName index="120" name="[DimProduct].[ProductKey].&amp;[121]"/>
            <x15:cachedUniqueName index="121" name="[DimProduct].[ProductKey].&amp;[122]"/>
            <x15:cachedUniqueName index="122" name="[DimProduct].[ProductKey].&amp;[123]"/>
            <x15:cachedUniqueName index="123" name="[DimProduct].[ProductKey].&amp;[124]"/>
            <x15:cachedUniqueName index="124" name="[DimProduct].[ProductKey].&amp;[125]"/>
            <x15:cachedUniqueName index="125" name="[DimProduct].[ProductKey].&amp;[126]"/>
            <x15:cachedUniqueName index="126" name="[DimProduct].[ProductKey].&amp;[127]"/>
            <x15:cachedUniqueName index="127" name="[DimProduct].[ProductKey].&amp;[128]"/>
            <x15:cachedUniqueName index="128" name="[DimProduct].[ProductKey].&amp;[129]"/>
            <x15:cachedUniqueName index="129" name="[DimProduct].[ProductKey].&amp;[130]"/>
            <x15:cachedUniqueName index="130" name="[DimProduct].[ProductKey].&amp;[131]"/>
            <x15:cachedUniqueName index="131" name="[DimProduct].[ProductKey].&amp;[132]"/>
            <x15:cachedUniqueName index="132" name="[DimProduct].[ProductKey].&amp;[133]"/>
            <x15:cachedUniqueName index="133" name="[DimProduct].[ProductKey].&amp;[134]"/>
            <x15:cachedUniqueName index="134" name="[DimProduct].[ProductKey].&amp;[135]"/>
            <x15:cachedUniqueName index="135" name="[DimProduct].[ProductKey].&amp;[136]"/>
            <x15:cachedUniqueName index="136" name="[DimProduct].[ProductKey].&amp;[137]"/>
            <x15:cachedUniqueName index="137" name="[DimProduct].[ProductKey].&amp;[138]"/>
            <x15:cachedUniqueName index="138" name="[DimProduct].[ProductKey].&amp;[139]"/>
            <x15:cachedUniqueName index="139" name="[DimProduct].[ProductKey].&amp;[140]"/>
            <x15:cachedUniqueName index="140" name="[DimProduct].[ProductKey].&amp;[141]"/>
            <x15:cachedUniqueName index="141" name="[DimProduct].[ProductKey].&amp;[142]"/>
            <x15:cachedUniqueName index="142" name="[DimProduct].[ProductKey].&amp;[143]"/>
            <x15:cachedUniqueName index="143" name="[DimProduct].[ProductKey].&amp;[144]"/>
            <x15:cachedUniqueName index="144" name="[DimProduct].[ProductKey].&amp;[145]"/>
            <x15:cachedUniqueName index="145" name="[DimProduct].[ProductKey].&amp;[146]"/>
            <x15:cachedUniqueName index="146" name="[DimProduct].[ProductKey].&amp;[147]"/>
            <x15:cachedUniqueName index="147" name="[DimProduct].[ProductKey].&amp;[148]"/>
            <x15:cachedUniqueName index="148" name="[DimProduct].[ProductKey].&amp;[149]"/>
            <x15:cachedUniqueName index="149" name="[DimProduct].[ProductKey].&amp;[150]"/>
            <x15:cachedUniqueName index="150" name="[DimProduct].[ProductKey].&amp;[151]"/>
            <x15:cachedUniqueName index="151" name="[DimProduct].[ProductKey].&amp;[152]"/>
            <x15:cachedUniqueName index="152" name="[DimProduct].[ProductKey].&amp;[153]"/>
            <x15:cachedUniqueName index="153" name="[DimProduct].[ProductKey].&amp;[154]"/>
            <x15:cachedUniqueName index="154" name="[DimProduct].[ProductKey].&amp;[155]"/>
            <x15:cachedUniqueName index="155" name="[DimProduct].[ProductKey].&amp;[156]"/>
            <x15:cachedUniqueName index="156" name="[DimProduct].[ProductKey].&amp;[157]"/>
            <x15:cachedUniqueName index="157" name="[DimProduct].[ProductKey].&amp;[158]"/>
            <x15:cachedUniqueName index="158" name="[DimProduct].[ProductKey].&amp;[159]"/>
            <x15:cachedUniqueName index="159" name="[DimProduct].[ProductKey].&amp;[160]"/>
            <x15:cachedUniqueName index="160" name="[DimProduct].[ProductKey].&amp;[161]"/>
            <x15:cachedUniqueName index="161" name="[DimProduct].[ProductKey].&amp;[162]"/>
            <x15:cachedUniqueName index="162" name="[DimProduct].[ProductKey].&amp;[163]"/>
            <x15:cachedUniqueName index="163" name="[DimProduct].[ProductKey].&amp;[164]"/>
            <x15:cachedUniqueName index="164" name="[DimProduct].[ProductKey].&amp;[165]"/>
            <x15:cachedUniqueName index="165" name="[DimProduct].[ProductKey].&amp;[166]"/>
            <x15:cachedUniqueName index="166" name="[DimProduct].[ProductKey].&amp;[167]"/>
            <x15:cachedUniqueName index="167" name="[DimProduct].[ProductKey].&amp;[168]"/>
            <x15:cachedUniqueName index="168" name="[DimProduct].[ProductKey].&amp;[169]"/>
            <x15:cachedUniqueName index="169" name="[DimProduct].[ProductKey].&amp;[170]"/>
            <x15:cachedUniqueName index="170" name="[DimProduct].[ProductKey].&amp;[171]"/>
            <x15:cachedUniqueName index="171" name="[DimProduct].[ProductKey].&amp;[172]"/>
            <x15:cachedUniqueName index="172" name="[DimProduct].[ProductKey].&amp;[173]"/>
            <x15:cachedUniqueName index="173" name="[DimProduct].[ProductKey].&amp;[174]"/>
            <x15:cachedUniqueName index="174" name="[DimProduct].[ProductKey].&amp;[175]"/>
            <x15:cachedUniqueName index="175" name="[DimProduct].[ProductKey].&amp;[176]"/>
            <x15:cachedUniqueName index="176" name="[DimProduct].[ProductKey].&amp;[177]"/>
            <x15:cachedUniqueName index="177" name="[DimProduct].[ProductKey].&amp;[178]"/>
            <x15:cachedUniqueName index="178" name="[DimProduct].[ProductKey].&amp;[179]"/>
            <x15:cachedUniqueName index="179" name="[DimProduct].[ProductKey].&amp;[180]"/>
            <x15:cachedUniqueName index="180" name="[DimProduct].[ProductKey].&amp;[181]"/>
            <x15:cachedUniqueName index="181" name="[DimProduct].[ProductKey].&amp;[182]"/>
            <x15:cachedUniqueName index="182" name="[DimProduct].[ProductKey].&amp;[183]"/>
            <x15:cachedUniqueName index="183" name="[DimProduct].[ProductKey].&amp;[184]"/>
            <x15:cachedUniqueName index="184" name="[DimProduct].[ProductKey].&amp;[185]"/>
            <x15:cachedUniqueName index="185" name="[DimProduct].[ProductKey].&amp;[186]"/>
            <x15:cachedUniqueName index="186" name="[DimProduct].[ProductKey].&amp;[187]"/>
            <x15:cachedUniqueName index="187" name="[DimProduct].[ProductKey].&amp;[188]"/>
            <x15:cachedUniqueName index="188" name="[DimProduct].[ProductKey].&amp;[189]"/>
            <x15:cachedUniqueName index="189" name="[DimProduct].[ProductKey].&amp;[190]"/>
            <x15:cachedUniqueName index="190" name="[DimProduct].[ProductKey].&amp;[191]"/>
            <x15:cachedUniqueName index="191" name="[DimProduct].[ProductKey].&amp;[192]"/>
            <x15:cachedUniqueName index="192" name="[DimProduct].[ProductKey].&amp;[193]"/>
            <x15:cachedUniqueName index="193" name="[DimProduct].[ProductKey].&amp;[194]"/>
            <x15:cachedUniqueName index="194" name="[DimProduct].[ProductKey].&amp;[195]"/>
            <x15:cachedUniqueName index="195" name="[DimProduct].[ProductKey].&amp;[196]"/>
            <x15:cachedUniqueName index="196" name="[DimProduct].[ProductKey].&amp;[197]"/>
            <x15:cachedUniqueName index="197" name="[DimProduct].[ProductKey].&amp;[198]"/>
            <x15:cachedUniqueName index="198" name="[DimProduct].[ProductKey].&amp;[199]"/>
            <x15:cachedUniqueName index="199" name="[DimProduct].[ProductKey].&amp;[200]"/>
            <x15:cachedUniqueName index="200" name="[DimProduct].[ProductKey].&amp;[201]"/>
            <x15:cachedUniqueName index="201" name="[DimProduct].[ProductKey].&amp;[202]"/>
            <x15:cachedUniqueName index="202" name="[DimProduct].[ProductKey].&amp;[203]"/>
            <x15:cachedUniqueName index="203" name="[DimProduct].[ProductKey].&amp;[204]"/>
            <x15:cachedUniqueName index="204" name="[DimProduct].[ProductKey].&amp;[205]"/>
            <x15:cachedUniqueName index="205" name="[DimProduct].[ProductKey].&amp;[206]"/>
            <x15:cachedUniqueName index="206" name="[DimProduct].[ProductKey].&amp;[207]"/>
            <x15:cachedUniqueName index="207" name="[DimProduct].[ProductKey].&amp;[208]"/>
            <x15:cachedUniqueName index="208" name="[DimProduct].[ProductKey].&amp;[209]"/>
            <x15:cachedUniqueName index="209" name="[DimProduct].[ProductKey].&amp;[210]"/>
            <x15:cachedUniqueName index="210" name="[DimProduct].[ProductKey].&amp;[211]"/>
            <x15:cachedUniqueName index="211" name="[DimProduct].[ProductKey].&amp;[212]"/>
            <x15:cachedUniqueName index="212" name="[DimProduct].[ProductKey].&amp;[213]"/>
            <x15:cachedUniqueName index="213" name="[DimProduct].[ProductKey].&amp;[214]"/>
            <x15:cachedUniqueName index="214" name="[DimProduct].[ProductKey].&amp;[215]"/>
            <x15:cachedUniqueName index="215" name="[DimProduct].[ProductKey].&amp;[216]"/>
            <x15:cachedUniqueName index="216" name="[DimProduct].[ProductKey].&amp;[217]"/>
            <x15:cachedUniqueName index="217" name="[DimProduct].[ProductKey].&amp;[218]"/>
            <x15:cachedUniqueName index="218" name="[DimProduct].[ProductKey].&amp;[219]"/>
            <x15:cachedUniqueName index="219" name="[DimProduct].[ProductKey].&amp;[220]"/>
            <x15:cachedUniqueName index="220" name="[DimProduct].[ProductKey].&amp;[221]"/>
            <x15:cachedUniqueName index="221" name="[DimProduct].[ProductKey].&amp;[222]"/>
            <x15:cachedUniqueName index="222" name="[DimProduct].[ProductKey].&amp;[223]"/>
            <x15:cachedUniqueName index="223" name="[DimProduct].[ProductKey].&amp;[224]"/>
            <x15:cachedUniqueName index="224" name="[DimProduct].[ProductKey].&amp;[225]"/>
            <x15:cachedUniqueName index="225" name="[DimProduct].[ProductKey].&amp;[226]"/>
            <x15:cachedUniqueName index="226" name="[DimProduct].[ProductKey].&amp;[227]"/>
            <x15:cachedUniqueName index="227" name="[DimProduct].[ProductKey].&amp;[228]"/>
            <x15:cachedUniqueName index="228" name="[DimProduct].[ProductKey].&amp;[229]"/>
            <x15:cachedUniqueName index="229" name="[DimProduct].[ProductKey].&amp;[230]"/>
            <x15:cachedUniqueName index="230" name="[DimProduct].[ProductKey].&amp;[231]"/>
            <x15:cachedUniqueName index="231" name="[DimProduct].[ProductKey].&amp;[232]"/>
            <x15:cachedUniqueName index="232" name="[DimProduct].[ProductKey].&amp;[233]"/>
            <x15:cachedUniqueName index="233" name="[DimProduct].[ProductKey].&amp;[234]"/>
            <x15:cachedUniqueName index="234" name="[DimProduct].[ProductKey].&amp;[235]"/>
            <x15:cachedUniqueName index="235" name="[DimProduct].[ProductKey].&amp;[236]"/>
            <x15:cachedUniqueName index="236" name="[DimProduct].[ProductKey].&amp;[237]"/>
            <x15:cachedUniqueName index="237" name="[DimProduct].[ProductKey].&amp;[238]"/>
            <x15:cachedUniqueName index="238" name="[DimProduct].[ProductKey].&amp;[239]"/>
            <x15:cachedUniqueName index="239" name="[DimProduct].[ProductKey].&amp;[240]"/>
            <x15:cachedUniqueName index="240" name="[DimProduct].[ProductKey].&amp;[241]"/>
            <x15:cachedUniqueName index="241" name="[DimProduct].[ProductKey].&amp;[242]"/>
            <x15:cachedUniqueName index="242" name="[DimProduct].[ProductKey].&amp;[243]"/>
            <x15:cachedUniqueName index="243" name="[DimProduct].[ProductKey].&amp;[244]"/>
            <x15:cachedUniqueName index="244" name="[DimProduct].[ProductKey].&amp;[245]"/>
            <x15:cachedUniqueName index="245" name="[DimProduct].[ProductKey].&amp;[246]"/>
            <x15:cachedUniqueName index="246" name="[DimProduct].[ProductKey].&amp;[247]"/>
            <x15:cachedUniqueName index="247" name="[DimProduct].[ProductKey].&amp;[248]"/>
            <x15:cachedUniqueName index="248" name="[DimProduct].[ProductKey].&amp;[249]"/>
            <x15:cachedUniqueName index="249" name="[DimProduct].[ProductKey].&amp;[250]"/>
            <x15:cachedUniqueName index="250" name="[DimProduct].[ProductKey].&amp;[251]"/>
            <x15:cachedUniqueName index="251" name="[DimProduct].[ProductKey].&amp;[252]"/>
            <x15:cachedUniqueName index="252" name="[DimProduct].[ProductKey].&amp;[253]"/>
            <x15:cachedUniqueName index="253" name="[DimProduct].[ProductKey].&amp;[254]"/>
            <x15:cachedUniqueName index="254" name="[DimProduct].[ProductKey].&amp;[255]"/>
            <x15:cachedUniqueName index="255" name="[DimProduct].[ProductKey].&amp;[256]"/>
            <x15:cachedUniqueName index="256" name="[DimProduct].[ProductKey].&amp;[257]"/>
            <x15:cachedUniqueName index="257" name="[DimProduct].[ProductKey].&amp;[258]"/>
            <x15:cachedUniqueName index="258" name="[DimProduct].[ProductKey].&amp;[259]"/>
            <x15:cachedUniqueName index="259" name="[DimProduct].[ProductKey].&amp;[260]"/>
            <x15:cachedUniqueName index="260" name="[DimProduct].[ProductKey].&amp;[261]"/>
            <x15:cachedUniqueName index="261" name="[DimProduct].[ProductKey].&amp;[262]"/>
            <x15:cachedUniqueName index="262" name="[DimProduct].[ProductKey].&amp;[263]"/>
            <x15:cachedUniqueName index="263" name="[DimProduct].[ProductKey].&amp;[264]"/>
            <x15:cachedUniqueName index="264" name="[DimProduct].[ProductKey].&amp;[265]"/>
            <x15:cachedUniqueName index="265" name="[DimProduct].[ProductKey].&amp;[266]"/>
            <x15:cachedUniqueName index="266" name="[DimProduct].[ProductKey].&amp;[267]"/>
            <x15:cachedUniqueName index="267" name="[DimProduct].[ProductKey].&amp;[268]"/>
            <x15:cachedUniqueName index="268" name="[DimProduct].[ProductKey].&amp;[269]"/>
            <x15:cachedUniqueName index="269" name="[DimProduct].[ProductKey].&amp;[270]"/>
            <x15:cachedUniqueName index="270" name="[DimProduct].[ProductKey].&amp;[271]"/>
            <x15:cachedUniqueName index="271" name="[DimProduct].[ProductKey].&amp;[272]"/>
            <x15:cachedUniqueName index="272" name="[DimProduct].[ProductKey].&amp;[273]"/>
            <x15:cachedUniqueName index="273" name="[DimProduct].[ProductKey].&amp;[274]"/>
            <x15:cachedUniqueName index="274" name="[DimProduct].[ProductKey].&amp;[275]"/>
            <x15:cachedUniqueName index="275" name="[DimProduct].[ProductKey].&amp;[276]"/>
            <x15:cachedUniqueName index="276" name="[DimProduct].[ProductKey].&amp;[277]"/>
            <x15:cachedUniqueName index="277" name="[DimProduct].[ProductKey].&amp;[278]"/>
            <x15:cachedUniqueName index="278" name="[DimProduct].[ProductKey].&amp;[279]"/>
            <x15:cachedUniqueName index="279" name="[DimProduct].[ProductKey].&amp;[280]"/>
            <x15:cachedUniqueName index="280" name="[DimProduct].[ProductKey].&amp;[281]"/>
            <x15:cachedUniqueName index="281" name="[DimProduct].[ProductKey].&amp;[282]"/>
            <x15:cachedUniqueName index="282" name="[DimProduct].[ProductKey].&amp;[283]"/>
            <x15:cachedUniqueName index="283" name="[DimProduct].[ProductKey].&amp;[284]"/>
            <x15:cachedUniqueName index="284" name="[DimProduct].[ProductKey].&amp;[285]"/>
            <x15:cachedUniqueName index="285" name="[DimProduct].[ProductKey].&amp;[286]"/>
            <x15:cachedUniqueName index="286" name="[DimProduct].[ProductKey].&amp;[287]"/>
            <x15:cachedUniqueName index="287" name="[DimProduct].[ProductKey].&amp;[288]"/>
            <x15:cachedUniqueName index="288" name="[DimProduct].[ProductKey].&amp;[289]"/>
            <x15:cachedUniqueName index="289" name="[DimProduct].[ProductKey].&amp;[290]"/>
            <x15:cachedUniqueName index="290" name="[DimProduct].[ProductKey].&amp;[291]"/>
            <x15:cachedUniqueName index="291" name="[DimProduct].[ProductKey].&amp;[292]"/>
            <x15:cachedUniqueName index="292" name="[DimProduct].[ProductKey].&amp;[293]"/>
            <x15:cachedUniqueName index="293" name="[DimProduct].[ProductKey].&amp;[294]"/>
            <x15:cachedUniqueName index="294" name="[DimProduct].[ProductKey].&amp;[295]"/>
            <x15:cachedUniqueName index="295" name="[DimProduct].[ProductKey].&amp;[296]"/>
            <x15:cachedUniqueName index="296" name="[DimProduct].[ProductKey].&amp;[297]"/>
            <x15:cachedUniqueName index="297" name="[DimProduct].[ProductKey].&amp;[298]"/>
            <x15:cachedUniqueName index="298" name="[DimProduct].[ProductKey].&amp;[299]"/>
            <x15:cachedUniqueName index="299" name="[DimProduct].[ProductKey].&amp;[300]"/>
            <x15:cachedUniqueName index="300" name="[DimProduct].[ProductKey].&amp;[301]"/>
            <x15:cachedUniqueName index="301" name="[DimProduct].[ProductKey].&amp;[302]"/>
            <x15:cachedUniqueName index="302" name="[DimProduct].[ProductKey].&amp;[303]"/>
            <x15:cachedUniqueName index="303" name="[DimProduct].[ProductKey].&amp;[304]"/>
            <x15:cachedUniqueName index="304" name="[DimProduct].[ProductKey].&amp;[305]"/>
            <x15:cachedUniqueName index="305" name="[DimProduct].[ProductKey].&amp;[306]"/>
            <x15:cachedUniqueName index="306" name="[DimProduct].[ProductKey].&amp;[307]"/>
            <x15:cachedUniqueName index="307" name="[DimProduct].[ProductKey].&amp;[308]"/>
            <x15:cachedUniqueName index="308" name="[DimProduct].[ProductKey].&amp;[309]"/>
            <x15:cachedUniqueName index="309" name="[DimProduct].[ProductKey].&amp;[310]"/>
            <x15:cachedUniqueName index="310" name="[DimProduct].[ProductKey].&amp;[311]"/>
            <x15:cachedUniqueName index="311" name="[DimProduct].[ProductKey].&amp;[312]"/>
            <x15:cachedUniqueName index="312" name="[DimProduct].[ProductKey].&amp;[313]"/>
            <x15:cachedUniqueName index="313" name="[DimProduct].[ProductKey].&amp;[314]"/>
            <x15:cachedUniqueName index="314" name="[DimProduct].[ProductKey].&amp;[315]"/>
            <x15:cachedUniqueName index="315" name="[DimProduct].[ProductKey].&amp;[316]"/>
            <x15:cachedUniqueName index="316" name="[DimProduct].[ProductKey].&amp;[317]"/>
            <x15:cachedUniqueName index="317" name="[DimProduct].[ProductKey].&amp;[318]"/>
            <x15:cachedUniqueName index="318" name="[DimProduct].[ProductKey].&amp;[319]"/>
            <x15:cachedUniqueName index="319" name="[DimProduct].[ProductKey].&amp;[320]"/>
            <x15:cachedUniqueName index="320" name="[DimProduct].[ProductKey].&amp;[321]"/>
            <x15:cachedUniqueName index="321" name="[DimProduct].[ProductKey].&amp;[322]"/>
            <x15:cachedUniqueName index="322" name="[DimProduct].[ProductKey].&amp;[323]"/>
            <x15:cachedUniqueName index="323" name="[DimProduct].[ProductKey].&amp;[324]"/>
            <x15:cachedUniqueName index="324" name="[DimProduct].[ProductKey].&amp;[325]"/>
            <x15:cachedUniqueName index="325" name="[DimProduct].[ProductKey].&amp;[326]"/>
            <x15:cachedUniqueName index="326" name="[DimProduct].[ProductKey].&amp;[327]"/>
            <x15:cachedUniqueName index="327" name="[DimProduct].[ProductKey].&amp;[328]"/>
            <x15:cachedUniqueName index="328" name="[DimProduct].[ProductKey].&amp;[329]"/>
            <x15:cachedUniqueName index="329" name="[DimProduct].[ProductKey].&amp;[330]"/>
            <x15:cachedUniqueName index="330" name="[DimProduct].[ProductKey].&amp;[331]"/>
            <x15:cachedUniqueName index="331" name="[DimProduct].[ProductKey].&amp;[332]"/>
            <x15:cachedUniqueName index="332" name="[DimProduct].[ProductKey].&amp;[333]"/>
            <x15:cachedUniqueName index="333" name="[DimProduct].[ProductKey].&amp;[334]"/>
            <x15:cachedUniqueName index="334" name="[DimProduct].[ProductKey].&amp;[335]"/>
            <x15:cachedUniqueName index="335" name="[DimProduct].[ProductKey].&amp;[336]"/>
            <x15:cachedUniqueName index="336" name="[DimProduct].[ProductKey].&amp;[337]"/>
            <x15:cachedUniqueName index="337" name="[DimProduct].[ProductKey].&amp;[338]"/>
            <x15:cachedUniqueName index="338" name="[DimProduct].[ProductKey].&amp;[339]"/>
            <x15:cachedUniqueName index="339" name="[DimProduct].[ProductKey].&amp;[340]"/>
            <x15:cachedUniqueName index="340" name="[DimProduct].[ProductKey].&amp;[341]"/>
            <x15:cachedUniqueName index="341" name="[DimProduct].[ProductKey].&amp;[342]"/>
            <x15:cachedUniqueName index="342" name="[DimProduct].[ProductKey].&amp;[343]"/>
            <x15:cachedUniqueName index="343" name="[DimProduct].[ProductKey].&amp;[344]"/>
            <x15:cachedUniqueName index="344" name="[DimProduct].[ProductKey].&amp;[345]"/>
            <x15:cachedUniqueName index="345" name="[DimProduct].[ProductKey].&amp;[346]"/>
            <x15:cachedUniqueName index="346" name="[DimProduct].[ProductKey].&amp;[347]"/>
            <x15:cachedUniqueName index="347" name="[DimProduct].[ProductKey].&amp;[348]"/>
            <x15:cachedUniqueName index="348" name="[DimProduct].[ProductKey].&amp;[349]"/>
            <x15:cachedUniqueName index="349" name="[DimProduct].[ProductKey].&amp;[350]"/>
            <x15:cachedUniqueName index="350" name="[DimProduct].[ProductKey].&amp;[351]"/>
            <x15:cachedUniqueName index="351" name="[DimProduct].[ProductKey].&amp;[352]"/>
            <x15:cachedUniqueName index="352" name="[DimProduct].[ProductKey].&amp;[353]"/>
            <x15:cachedUniqueName index="353" name="[DimProduct].[ProductKey].&amp;[354]"/>
            <x15:cachedUniqueName index="354" name="[DimProduct].[ProductKey].&amp;[355]"/>
            <x15:cachedUniqueName index="355" name="[DimProduct].[ProductKey].&amp;[356]"/>
            <x15:cachedUniqueName index="356" name="[DimProduct].[ProductKey].&amp;[357]"/>
            <x15:cachedUniqueName index="357" name="[DimProduct].[ProductKey].&amp;[358]"/>
            <x15:cachedUniqueName index="358" name="[DimProduct].[ProductKey].&amp;[359]"/>
            <x15:cachedUniqueName index="359" name="[DimProduct].[ProductKey].&amp;[360]"/>
            <x15:cachedUniqueName index="360" name="[DimProduct].[ProductKey].&amp;[361]"/>
            <x15:cachedUniqueName index="361" name="[DimProduct].[ProductKey].&amp;[362]"/>
            <x15:cachedUniqueName index="362" name="[DimProduct].[ProductKey].&amp;[363]"/>
            <x15:cachedUniqueName index="363" name="[DimProduct].[ProductKey].&amp;[364]"/>
            <x15:cachedUniqueName index="364" name="[DimProduct].[ProductKey].&amp;[365]"/>
            <x15:cachedUniqueName index="365" name="[DimProduct].[ProductKey].&amp;[366]"/>
            <x15:cachedUniqueName index="366" name="[DimProduct].[ProductKey].&amp;[367]"/>
            <x15:cachedUniqueName index="367" name="[DimProduct].[ProductKey].&amp;[368]"/>
            <x15:cachedUniqueName index="368" name="[DimProduct].[ProductKey].&amp;[369]"/>
            <x15:cachedUniqueName index="369" name="[DimProduct].[ProductKey].&amp;[370]"/>
            <x15:cachedUniqueName index="370" name="[DimProduct].[ProductKey].&amp;[371]"/>
            <x15:cachedUniqueName index="371" name="[DimProduct].[ProductKey].&amp;[372]"/>
            <x15:cachedUniqueName index="372" name="[DimProduct].[ProductKey].&amp;[373]"/>
            <x15:cachedUniqueName index="373" name="[DimProduct].[ProductKey].&amp;[374]"/>
            <x15:cachedUniqueName index="374" name="[DimProduct].[ProductKey].&amp;[375]"/>
            <x15:cachedUniqueName index="375" name="[DimProduct].[ProductKey].&amp;[376]"/>
            <x15:cachedUniqueName index="376" name="[DimProduct].[ProductKey].&amp;[377]"/>
            <x15:cachedUniqueName index="377" name="[DimProduct].[ProductKey].&amp;[378]"/>
            <x15:cachedUniqueName index="378" name="[DimProduct].[ProductKey].&amp;[379]"/>
            <x15:cachedUniqueName index="379" name="[DimProduct].[ProductKey].&amp;[380]"/>
            <x15:cachedUniqueName index="380" name="[DimProduct].[ProductKey].&amp;[381]"/>
            <x15:cachedUniqueName index="381" name="[DimProduct].[ProductKey].&amp;[382]"/>
            <x15:cachedUniqueName index="382" name="[DimProduct].[ProductKey].&amp;[383]"/>
            <x15:cachedUniqueName index="383" name="[DimProduct].[ProductKey].&amp;[384]"/>
            <x15:cachedUniqueName index="384" name="[DimProduct].[ProductKey].&amp;[385]"/>
            <x15:cachedUniqueName index="385" name="[DimProduct].[ProductKey].&amp;[386]"/>
            <x15:cachedUniqueName index="386" name="[DimProduct].[ProductKey].&amp;[387]"/>
            <x15:cachedUniqueName index="387" name="[DimProduct].[ProductKey].&amp;[388]"/>
            <x15:cachedUniqueName index="388" name="[DimProduct].[ProductKey].&amp;[389]"/>
            <x15:cachedUniqueName index="389" name="[DimProduct].[ProductKey].&amp;[390]"/>
            <x15:cachedUniqueName index="390" name="[DimProduct].[ProductKey].&amp;[391]"/>
            <x15:cachedUniqueName index="391" name="[DimProduct].[ProductKey].&amp;[392]"/>
            <x15:cachedUniqueName index="392" name="[DimProduct].[ProductKey].&amp;[393]"/>
            <x15:cachedUniqueName index="393" name="[DimProduct].[ProductKey].&amp;[394]"/>
            <x15:cachedUniqueName index="394" name="[DimProduct].[ProductKey].&amp;[395]"/>
            <x15:cachedUniqueName index="395" name="[DimProduct].[ProductKey].&amp;[396]"/>
            <x15:cachedUniqueName index="396" name="[DimProduct].[ProductKey].&amp;[397]"/>
            <x15:cachedUniqueName index="397" name="[DimProduct].[ProductKey].&amp;[398]"/>
            <x15:cachedUniqueName index="398" name="[DimProduct].[ProductKey].&amp;[399]"/>
            <x15:cachedUniqueName index="399" name="[DimProduct].[ProductKey].&amp;[400]"/>
            <x15:cachedUniqueName index="400" name="[DimProduct].[ProductKey].&amp;[401]"/>
            <x15:cachedUniqueName index="401" name="[DimProduct].[ProductKey].&amp;[402]"/>
            <x15:cachedUniqueName index="402" name="[DimProduct].[ProductKey].&amp;[403]"/>
            <x15:cachedUniqueName index="403" name="[DimProduct].[ProductKey].&amp;[404]"/>
            <x15:cachedUniqueName index="404" name="[DimProduct].[ProductKey].&amp;[405]"/>
            <x15:cachedUniqueName index="405" name="[DimProduct].[ProductKey].&amp;[406]"/>
            <x15:cachedUniqueName index="406" name="[DimProduct].[ProductKey].&amp;[407]"/>
            <x15:cachedUniqueName index="407" name="[DimProduct].[ProductKey].&amp;[408]"/>
            <x15:cachedUniqueName index="408" name="[DimProduct].[ProductKey].&amp;[409]"/>
            <x15:cachedUniqueName index="409" name="[DimProduct].[ProductKey].&amp;[410]"/>
            <x15:cachedUniqueName index="410" name="[DimProduct].[ProductKey].&amp;[411]"/>
            <x15:cachedUniqueName index="411" name="[DimProduct].[ProductKey].&amp;[412]"/>
            <x15:cachedUniqueName index="412" name="[DimProduct].[ProductKey].&amp;[413]"/>
            <x15:cachedUniqueName index="413" name="[DimProduct].[ProductKey].&amp;[414]"/>
            <x15:cachedUniqueName index="414" name="[DimProduct].[ProductKey].&amp;[415]"/>
            <x15:cachedUniqueName index="415" name="[DimProduct].[ProductKey].&amp;[416]"/>
            <x15:cachedUniqueName index="416" name="[DimProduct].[ProductKey].&amp;[417]"/>
            <x15:cachedUniqueName index="417" name="[DimProduct].[ProductKey].&amp;[418]"/>
            <x15:cachedUniqueName index="418" name="[DimProduct].[ProductKey].&amp;[419]"/>
            <x15:cachedUniqueName index="419" name="[DimProduct].[ProductKey].&amp;[420]"/>
            <x15:cachedUniqueName index="420" name="[DimProduct].[ProductKey].&amp;[421]"/>
            <x15:cachedUniqueName index="421" name="[DimProduct].[ProductKey].&amp;[422]"/>
            <x15:cachedUniqueName index="422" name="[DimProduct].[ProductKey].&amp;[423]"/>
            <x15:cachedUniqueName index="423" name="[DimProduct].[ProductKey].&amp;[424]"/>
            <x15:cachedUniqueName index="424" name="[DimProduct].[ProductKey].&amp;[425]"/>
            <x15:cachedUniqueName index="425" name="[DimProduct].[ProductKey].&amp;[426]"/>
            <x15:cachedUniqueName index="426" name="[DimProduct].[ProductKey].&amp;[427]"/>
            <x15:cachedUniqueName index="427" name="[DimProduct].[ProductKey].&amp;[428]"/>
            <x15:cachedUniqueName index="428" name="[DimProduct].[ProductKey].&amp;[429]"/>
            <x15:cachedUniqueName index="429" name="[DimProduct].[ProductKey].&amp;[430]"/>
            <x15:cachedUniqueName index="430" name="[DimProduct].[ProductKey].&amp;[431]"/>
            <x15:cachedUniqueName index="431" name="[DimProduct].[ProductKey].&amp;[432]"/>
            <x15:cachedUniqueName index="432" name="[DimProduct].[ProductKey].&amp;[433]"/>
            <x15:cachedUniqueName index="433" name="[DimProduct].[ProductKey].&amp;[434]"/>
            <x15:cachedUniqueName index="434" name="[DimProduct].[ProductKey].&amp;[435]"/>
            <x15:cachedUniqueName index="435" name="[DimProduct].[ProductKey].&amp;[436]"/>
            <x15:cachedUniqueName index="436" name="[DimProduct].[ProductKey].&amp;[437]"/>
            <x15:cachedUniqueName index="437" name="[DimProduct].[ProductKey].&amp;[438]"/>
            <x15:cachedUniqueName index="438" name="[DimProduct].[ProductKey].&amp;[439]"/>
            <x15:cachedUniqueName index="439" name="[DimProduct].[ProductKey].&amp;[440]"/>
            <x15:cachedUniqueName index="440" name="[DimProduct].[ProductKey].&amp;[441]"/>
            <x15:cachedUniqueName index="441" name="[DimProduct].[ProductKey].&amp;[442]"/>
            <x15:cachedUniqueName index="442" name="[DimProduct].[ProductKey].&amp;[443]"/>
            <x15:cachedUniqueName index="443" name="[DimProduct].[ProductKey].&amp;[444]"/>
            <x15:cachedUniqueName index="444" name="[DimProduct].[ProductKey].&amp;[445]"/>
            <x15:cachedUniqueName index="445" name="[DimProduct].[ProductKey].&amp;[446]"/>
            <x15:cachedUniqueName index="446" name="[DimProduct].[ProductKey].&amp;[447]"/>
            <x15:cachedUniqueName index="447" name="[DimProduct].[ProductKey].&amp;[448]"/>
            <x15:cachedUniqueName index="448" name="[DimProduct].[ProductKey].&amp;[449]"/>
            <x15:cachedUniqueName index="449" name="[DimProduct].[ProductKey].&amp;[450]"/>
            <x15:cachedUniqueName index="450" name="[DimProduct].[ProductKey].&amp;[451]"/>
            <x15:cachedUniqueName index="451" name="[DimProduct].[ProductKey].&amp;[452]"/>
            <x15:cachedUniqueName index="452" name="[DimProduct].[ProductKey].&amp;[453]"/>
            <x15:cachedUniqueName index="453" name="[DimProduct].[ProductKey].&amp;[454]"/>
            <x15:cachedUniqueName index="454" name="[DimProduct].[ProductKey].&amp;[455]"/>
            <x15:cachedUniqueName index="455" name="[DimProduct].[ProductKey].&amp;[456]"/>
            <x15:cachedUniqueName index="456" name="[DimProduct].[ProductKey].&amp;[457]"/>
            <x15:cachedUniqueName index="457" name="[DimProduct].[ProductKey].&amp;[458]"/>
            <x15:cachedUniqueName index="458" name="[DimProduct].[ProductKey].&amp;[459]"/>
            <x15:cachedUniqueName index="459" name="[DimProduct].[ProductKey].&amp;[460]"/>
            <x15:cachedUniqueName index="460" name="[DimProduct].[ProductKey].&amp;[461]"/>
            <x15:cachedUniqueName index="461" name="[DimProduct].[ProductKey].&amp;[462]"/>
            <x15:cachedUniqueName index="462" name="[DimProduct].[ProductKey].&amp;[463]"/>
            <x15:cachedUniqueName index="463" name="[DimProduct].[ProductKey].&amp;[464]"/>
            <x15:cachedUniqueName index="464" name="[DimProduct].[ProductKey].&amp;[465]"/>
            <x15:cachedUniqueName index="465" name="[DimProduct].[ProductKey].&amp;[466]"/>
            <x15:cachedUniqueName index="466" name="[DimProduct].[ProductKey].&amp;[467]"/>
            <x15:cachedUniqueName index="467" name="[DimProduct].[ProductKey].&amp;[468]"/>
            <x15:cachedUniqueName index="468" name="[DimProduct].[ProductKey].&amp;[469]"/>
            <x15:cachedUniqueName index="469" name="[DimProduct].[ProductKey].&amp;[470]"/>
            <x15:cachedUniqueName index="470" name="[DimProduct].[ProductKey].&amp;[471]"/>
            <x15:cachedUniqueName index="471" name="[DimProduct].[ProductKey].&amp;[472]"/>
            <x15:cachedUniqueName index="472" name="[DimProduct].[ProductKey].&amp;[473]"/>
            <x15:cachedUniqueName index="473" name="[DimProduct].[ProductKey].&amp;[474]"/>
            <x15:cachedUniqueName index="474" name="[DimProduct].[ProductKey].&amp;[475]"/>
            <x15:cachedUniqueName index="475" name="[DimProduct].[ProductKey].&amp;[476]"/>
            <x15:cachedUniqueName index="476" name="[DimProduct].[ProductKey].&amp;[477]"/>
            <x15:cachedUniqueName index="477" name="[DimProduct].[ProductKey].&amp;[478]"/>
            <x15:cachedUniqueName index="478" name="[DimProduct].[ProductKey].&amp;[479]"/>
            <x15:cachedUniqueName index="479" name="[DimProduct].[ProductKey].&amp;[480]"/>
            <x15:cachedUniqueName index="480" name="[DimProduct].[ProductKey].&amp;[481]"/>
            <x15:cachedUniqueName index="481" name="[DimProduct].[ProductKey].&amp;[482]"/>
            <x15:cachedUniqueName index="482" name="[DimProduct].[ProductKey].&amp;[483]"/>
            <x15:cachedUniqueName index="483" name="[DimProduct].[ProductKey].&amp;[484]"/>
            <x15:cachedUniqueName index="484" name="[DimProduct].[ProductKey].&amp;[485]"/>
            <x15:cachedUniqueName index="485" name="[DimProduct].[ProductKey].&amp;[486]"/>
            <x15:cachedUniqueName index="486" name="[DimProduct].[ProductKey].&amp;[487]"/>
            <x15:cachedUniqueName index="487" name="[DimProduct].[ProductKey].&amp;[488]"/>
            <x15:cachedUniqueName index="488" name="[DimProduct].[ProductKey].&amp;[489]"/>
            <x15:cachedUniqueName index="489" name="[DimProduct].[ProductKey].&amp;[490]"/>
            <x15:cachedUniqueName index="490" name="[DimProduct].[ProductKey].&amp;[491]"/>
            <x15:cachedUniqueName index="491" name="[DimProduct].[ProductKey].&amp;[492]"/>
            <x15:cachedUniqueName index="492" name="[DimProduct].[ProductKey].&amp;[493]"/>
            <x15:cachedUniqueName index="493" name="[DimProduct].[ProductKey].&amp;[494]"/>
            <x15:cachedUniqueName index="494" name="[DimProduct].[ProductKey].&amp;[495]"/>
            <x15:cachedUniqueName index="495" name="[DimProduct].[ProductKey].&amp;[496]"/>
            <x15:cachedUniqueName index="496" name="[DimProduct].[ProductKey].&amp;[497]"/>
            <x15:cachedUniqueName index="497" name="[DimProduct].[ProductKey].&amp;[498]"/>
            <x15:cachedUniqueName index="498" name="[DimProduct].[ProductKey].&amp;[499]"/>
            <x15:cachedUniqueName index="499" name="[DimProduct].[ProductKey].&amp;[500]"/>
            <x15:cachedUniqueName index="500" name="[DimProduct].[ProductKey].&amp;[501]"/>
            <x15:cachedUniqueName index="501" name="[DimProduct].[ProductKey].&amp;[502]"/>
            <x15:cachedUniqueName index="502" name="[DimProduct].[ProductKey].&amp;[503]"/>
            <x15:cachedUniqueName index="503" name="[DimProduct].[ProductKey].&amp;[504]"/>
            <x15:cachedUniqueName index="504" name="[DimProduct].[ProductKey].&amp;[505]"/>
            <x15:cachedUniqueName index="505" name="[DimProduct].[ProductKey].&amp;[506]"/>
            <x15:cachedUniqueName index="506" name="[DimProduct].[ProductKey].&amp;[507]"/>
            <x15:cachedUniqueName index="507" name="[DimProduct].[ProductKey].&amp;[508]"/>
            <x15:cachedUniqueName index="508" name="[DimProduct].[ProductKey].&amp;[509]"/>
            <x15:cachedUniqueName index="509" name="[DimProduct].[ProductKey].&amp;[510]"/>
            <x15:cachedUniqueName index="510" name="[DimProduct].[ProductKey].&amp;[511]"/>
            <x15:cachedUniqueName index="511" name="[DimProduct].[ProductKey].&amp;[512]"/>
            <x15:cachedUniqueName index="512" name="[DimProduct].[ProductKey].&amp;[513]"/>
            <x15:cachedUniqueName index="513" name="[DimProduct].[ProductKey].&amp;[514]"/>
            <x15:cachedUniqueName index="514" name="[DimProduct].[ProductKey].&amp;[515]"/>
            <x15:cachedUniqueName index="515" name="[DimProduct].[ProductKey].&amp;[516]"/>
            <x15:cachedUniqueName index="516" name="[DimProduct].[ProductKey].&amp;[517]"/>
            <x15:cachedUniqueName index="517" name="[DimProduct].[ProductKey].&amp;[518]"/>
            <x15:cachedUniqueName index="518" name="[DimProduct].[ProductKey].&amp;[519]"/>
            <x15:cachedUniqueName index="519" name="[DimProduct].[ProductKey].&amp;[520]"/>
            <x15:cachedUniqueName index="520" name="[DimProduct].[ProductKey].&amp;[521]"/>
            <x15:cachedUniqueName index="521" name="[DimProduct].[ProductKey].&amp;[522]"/>
            <x15:cachedUniqueName index="522" name="[DimProduct].[ProductKey].&amp;[523]"/>
            <x15:cachedUniqueName index="523" name="[DimProduct].[ProductKey].&amp;[524]"/>
            <x15:cachedUniqueName index="524" name="[DimProduct].[ProductKey].&amp;[525]"/>
            <x15:cachedUniqueName index="525" name="[DimProduct].[ProductKey].&amp;[526]"/>
            <x15:cachedUniqueName index="526" name="[DimProduct].[ProductKey].&amp;[527]"/>
            <x15:cachedUniqueName index="527" name="[DimProduct].[ProductKey].&amp;[528]"/>
            <x15:cachedUniqueName index="528" name="[DimProduct].[ProductKey].&amp;[529]"/>
            <x15:cachedUniqueName index="529" name="[DimProduct].[ProductKey].&amp;[530]"/>
            <x15:cachedUniqueName index="530" name="[DimProduct].[ProductKey].&amp;[531]"/>
            <x15:cachedUniqueName index="531" name="[DimProduct].[ProductKey].&amp;[532]"/>
            <x15:cachedUniqueName index="532" name="[DimProduct].[ProductKey].&amp;[533]"/>
            <x15:cachedUniqueName index="533" name="[DimProduct].[ProductKey].&amp;[534]"/>
            <x15:cachedUniqueName index="534" name="[DimProduct].[ProductKey].&amp;[535]"/>
            <x15:cachedUniqueName index="535" name="[DimProduct].[ProductKey].&amp;[536]"/>
            <x15:cachedUniqueName index="536" name="[DimProduct].[ProductKey].&amp;[537]"/>
            <x15:cachedUniqueName index="537" name="[DimProduct].[ProductKey].&amp;[538]"/>
            <x15:cachedUniqueName index="538" name="[DimProduct].[ProductKey].&amp;[539]"/>
            <x15:cachedUniqueName index="539" name="[DimProduct].[ProductKey].&amp;[540]"/>
            <x15:cachedUniqueName index="540" name="[DimProduct].[ProductKey].&amp;[541]"/>
            <x15:cachedUniqueName index="541" name="[DimProduct].[ProductKey].&amp;[542]"/>
            <x15:cachedUniqueName index="542" name="[DimProduct].[ProductKey].&amp;[543]"/>
            <x15:cachedUniqueName index="543" name="[DimProduct].[ProductKey].&amp;[544]"/>
            <x15:cachedUniqueName index="544" name="[DimProduct].[ProductKey].&amp;[545]"/>
            <x15:cachedUniqueName index="545" name="[DimProduct].[ProductKey].&amp;[546]"/>
            <x15:cachedUniqueName index="546" name="[DimProduct].[ProductKey].&amp;[547]"/>
            <x15:cachedUniqueName index="547" name="[DimProduct].[ProductKey].&amp;[548]"/>
            <x15:cachedUniqueName index="548" name="[DimProduct].[ProductKey].&amp;[549]"/>
            <x15:cachedUniqueName index="549" name="[DimProduct].[ProductKey].&amp;[550]"/>
            <x15:cachedUniqueName index="550" name="[DimProduct].[ProductKey].&amp;[551]"/>
            <x15:cachedUniqueName index="551" name="[DimProduct].[ProductKey].&amp;[552]"/>
            <x15:cachedUniqueName index="552" name="[DimProduct].[ProductKey].&amp;[553]"/>
            <x15:cachedUniqueName index="553" name="[DimProduct].[ProductKey].&amp;[554]"/>
            <x15:cachedUniqueName index="554" name="[DimProduct].[ProductKey].&amp;[555]"/>
            <x15:cachedUniqueName index="555" name="[DimProduct].[ProductKey].&amp;[556]"/>
            <x15:cachedUniqueName index="556" name="[DimProduct].[ProductKey].&amp;[557]"/>
            <x15:cachedUniqueName index="557" name="[DimProduct].[ProductKey].&amp;[558]"/>
            <x15:cachedUniqueName index="558" name="[DimProduct].[ProductKey].&amp;[559]"/>
            <x15:cachedUniqueName index="559" name="[DimProduct].[ProductKey].&amp;[560]"/>
            <x15:cachedUniqueName index="560" name="[DimProduct].[ProductKey].&amp;[561]"/>
            <x15:cachedUniqueName index="561" name="[DimProduct].[ProductKey].&amp;[562]"/>
            <x15:cachedUniqueName index="562" name="[DimProduct].[ProductKey].&amp;[563]"/>
            <x15:cachedUniqueName index="563" name="[DimProduct].[ProductKey].&amp;[564]"/>
            <x15:cachedUniqueName index="564" name="[DimProduct].[ProductKey].&amp;[565]"/>
            <x15:cachedUniqueName index="565" name="[DimProduct].[ProductKey].&amp;[566]"/>
            <x15:cachedUniqueName index="566" name="[DimProduct].[ProductKey].&amp;[567]"/>
            <x15:cachedUniqueName index="567" name="[DimProduct].[ProductKey].&amp;[568]"/>
            <x15:cachedUniqueName index="568" name="[DimProduct].[ProductKey].&amp;[569]"/>
            <x15:cachedUniqueName index="569" name="[DimProduct].[ProductKey].&amp;[570]"/>
            <x15:cachedUniqueName index="570" name="[DimProduct].[ProductKey].&amp;[571]"/>
            <x15:cachedUniqueName index="571" name="[DimProduct].[ProductKey].&amp;[572]"/>
            <x15:cachedUniqueName index="572" name="[DimProduct].[ProductKey].&amp;[573]"/>
            <x15:cachedUniqueName index="573" name="[DimProduct].[ProductKey].&amp;[574]"/>
            <x15:cachedUniqueName index="574" name="[DimProduct].[ProductKey].&amp;[575]"/>
            <x15:cachedUniqueName index="575" name="[DimProduct].[ProductKey].&amp;[576]"/>
            <x15:cachedUniqueName index="576" name="[DimProduct].[ProductKey].&amp;[577]"/>
            <x15:cachedUniqueName index="577" name="[DimProduct].[ProductKey].&amp;[578]"/>
            <x15:cachedUniqueName index="578" name="[DimProduct].[ProductKey].&amp;[579]"/>
            <x15:cachedUniqueName index="579" name="[DimProduct].[ProductKey].&amp;[580]"/>
            <x15:cachedUniqueName index="580" name="[DimProduct].[ProductKey].&amp;[581]"/>
            <x15:cachedUniqueName index="581" name="[DimProduct].[ProductKey].&amp;[582]"/>
            <x15:cachedUniqueName index="582" name="[DimProduct].[ProductKey].&amp;[583]"/>
            <x15:cachedUniqueName index="583" name="[DimProduct].[ProductKey].&amp;[584]"/>
            <x15:cachedUniqueName index="584" name="[DimProduct].[ProductKey].&amp;[585]"/>
            <x15:cachedUniqueName index="585" name="[DimProduct].[ProductKey].&amp;[586]"/>
            <x15:cachedUniqueName index="586" name="[DimProduct].[ProductKey].&amp;[587]"/>
            <x15:cachedUniqueName index="587" name="[DimProduct].[ProductKey].&amp;[588]"/>
            <x15:cachedUniqueName index="588" name="[DimProduct].[ProductKey].&amp;[589]"/>
            <x15:cachedUniqueName index="589" name="[DimProduct].[ProductKey].&amp;[590]"/>
            <x15:cachedUniqueName index="590" name="[DimProduct].[ProductKey].&amp;[591]"/>
            <x15:cachedUniqueName index="591" name="[DimProduct].[ProductKey].&amp;[592]"/>
            <x15:cachedUniqueName index="592" name="[DimProduct].[ProductKey].&amp;[593]"/>
            <x15:cachedUniqueName index="593" name="[DimProduct].[ProductKey].&amp;[594]"/>
            <x15:cachedUniqueName index="594" name="[DimProduct].[ProductKey].&amp;[595]"/>
            <x15:cachedUniqueName index="595" name="[DimProduct].[ProductKey].&amp;[596]"/>
            <x15:cachedUniqueName index="596" name="[DimProduct].[ProductKey].&amp;[597]"/>
            <x15:cachedUniqueName index="597" name="[DimProduct].[ProductKey].&amp;[598]"/>
            <x15:cachedUniqueName index="598" name="[DimProduct].[ProductKey].&amp;[599]"/>
            <x15:cachedUniqueName index="599" name="[DimProduct].[ProductKey].&amp;[600]"/>
            <x15:cachedUniqueName index="600" name="[DimProduct].[ProductKey].&amp;[601]"/>
            <x15:cachedUniqueName index="601" name="[DimProduct].[ProductKey].&amp;[602]"/>
            <x15:cachedUniqueName index="602" name="[DimProduct].[ProductKey].&amp;[603]"/>
            <x15:cachedUniqueName index="603" name="[DimProduct].[ProductKey].&amp;[604]"/>
            <x15:cachedUniqueName index="604" name="[DimProduct].[ProductKey].&amp;[605]"/>
            <x15:cachedUniqueName index="605" name="[DimProduct].[ProductKey].&amp;[606]"/>
          </x15:cachedUniqueNames>
        </ext>
      </extLst>
    </cacheField>
    <cacheField name="[Measures].[All products]" caption="All products" numFmtId="0" hierarchy="66" level="32767"/>
    <cacheField name="[Measures].[Sold products]" caption="Sold products" numFmtId="0" hierarchy="67" level="32767"/>
    <cacheField name="[Measures].[Unsold]" caption="Unsold" numFmtId="0" hierarchy="68" level="32767"/>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2"/>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oneField="1">
      <fieldsUsage count="1">
        <fieldUsage x="3"/>
      </fieldsUsage>
    </cacheHierarchy>
    <cacheHierarchy uniqueName="[Measures].[Sold products]" caption="Sold products" measure="1" displayFolder="" measureGroup="All measures" count="0" oneField="1">
      <fieldsUsage count="1">
        <fieldUsage x="4"/>
      </fieldsUsage>
    </cacheHierarchy>
    <cacheHierarchy uniqueName="[Measures].[Unsold]" caption="Unsold" measure="1" displayFolder="" measureGroup="All measures" count="0" oneField="1">
      <fieldsUsage count="1">
        <fieldUsage x="5"/>
      </fieldsUsage>
    </cacheHierarchy>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8657407" backgroundQuery="1" createdVersion="8" refreshedVersion="8" minRefreshableVersion="3" recordCount="0" supportSubquery="1" supportAdvancedDrill="1" xr:uid="{41B356F3-3C2B-425F-9B15-6089664DE6A1}">
  <cacheSource type="external" connectionId="8"/>
  <cacheFields count="7">
    <cacheField name="[DimProduct].[Product name].[Product name]" caption="Product name" numFmtId="0" hierarchy="24" level="1">
      <sharedItems count="5">
        <s v="Mountain-200 Black, 42"/>
        <s v="Mountain-200 Silver, 38"/>
        <s v="Mountain-200 Silver, 42"/>
        <s v="Road-150 Red, 52"/>
        <s v="Road-150 Red, 56"/>
      </sharedItems>
    </cacheField>
    <cacheField name="[DimDate].[Month Name].[Month Name]" caption="Month Name" numFmtId="0" hierarchy="13" level="1">
      <sharedItems containsSemiMixedTypes="0" containsNonDate="0" containsString="0"/>
    </cacheField>
    <cacheField name="[DimProduct].[ProductKey].[ProductKey]" caption="ProductKey" numFmtId="0" hierarchy="22" level="1">
      <sharedItems containsSemiMixedTypes="0" containsString="0" containsNumber="1" containsInteger="1" minValue="1" maxValue="606" count="60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sharedItems>
      <extLst>
        <ext xmlns:x15="http://schemas.microsoft.com/office/spreadsheetml/2010/11/main" uri="{4F2E5C28-24EA-4eb8-9CBF-B6C8F9C3D259}">
          <x15:cachedUniqueNames>
            <x15:cachedUniqueName index="0" name="[DimProduct].[ProductKey].&amp;[1]"/>
            <x15:cachedUniqueName index="1" name="[DimProduct].[ProductKey].&amp;[2]"/>
            <x15:cachedUniqueName index="2" name="[DimProduct].[ProductKey].&amp;[3]"/>
            <x15:cachedUniqueName index="3" name="[DimProduct].[ProductKey].&amp;[4]"/>
            <x15:cachedUniqueName index="4" name="[DimProduct].[ProductKey].&amp;[5]"/>
            <x15:cachedUniqueName index="5" name="[DimProduct].[ProductKey].&amp;[6]"/>
            <x15:cachedUniqueName index="6" name="[DimProduct].[ProductKey].&amp;[7]"/>
            <x15:cachedUniqueName index="7" name="[DimProduct].[ProductKey].&amp;[8]"/>
            <x15:cachedUniqueName index="8" name="[DimProduct].[ProductKey].&amp;[9]"/>
            <x15:cachedUniqueName index="9" name="[DimProduct].[ProductKey].&amp;[10]"/>
            <x15:cachedUniqueName index="10" name="[DimProduct].[ProductKey].&amp;[11]"/>
            <x15:cachedUniqueName index="11" name="[DimProduct].[ProductKey].&amp;[12]"/>
            <x15:cachedUniqueName index="12" name="[DimProduct].[ProductKey].&amp;[13]"/>
            <x15:cachedUniqueName index="13" name="[DimProduct].[ProductKey].&amp;[14]"/>
            <x15:cachedUniqueName index="14" name="[DimProduct].[ProductKey].&amp;[15]"/>
            <x15:cachedUniqueName index="15" name="[DimProduct].[ProductKey].&amp;[16]"/>
            <x15:cachedUniqueName index="16" name="[DimProduct].[ProductKey].&amp;[17]"/>
            <x15:cachedUniqueName index="17" name="[DimProduct].[ProductKey].&amp;[18]"/>
            <x15:cachedUniqueName index="18" name="[DimProduct].[ProductKey].&amp;[19]"/>
            <x15:cachedUniqueName index="19" name="[DimProduct].[ProductKey].&amp;[20]"/>
            <x15:cachedUniqueName index="20" name="[DimProduct].[ProductKey].&amp;[21]"/>
            <x15:cachedUniqueName index="21" name="[DimProduct].[ProductKey].&amp;[22]"/>
            <x15:cachedUniqueName index="22" name="[DimProduct].[ProductKey].&amp;[23]"/>
            <x15:cachedUniqueName index="23" name="[DimProduct].[ProductKey].&amp;[24]"/>
            <x15:cachedUniqueName index="24" name="[DimProduct].[ProductKey].&amp;[25]"/>
            <x15:cachedUniqueName index="25" name="[DimProduct].[ProductKey].&amp;[26]"/>
            <x15:cachedUniqueName index="26" name="[DimProduct].[ProductKey].&amp;[27]"/>
            <x15:cachedUniqueName index="27" name="[DimProduct].[ProductKey].&amp;[28]"/>
            <x15:cachedUniqueName index="28" name="[DimProduct].[ProductKey].&amp;[29]"/>
            <x15:cachedUniqueName index="29" name="[DimProduct].[ProductKey].&amp;[30]"/>
            <x15:cachedUniqueName index="30" name="[DimProduct].[ProductKey].&amp;[31]"/>
            <x15:cachedUniqueName index="31" name="[DimProduct].[ProductKey].&amp;[32]"/>
            <x15:cachedUniqueName index="32" name="[DimProduct].[ProductKey].&amp;[33]"/>
            <x15:cachedUniqueName index="33" name="[DimProduct].[ProductKey].&amp;[34]"/>
            <x15:cachedUniqueName index="34" name="[DimProduct].[ProductKey].&amp;[35]"/>
            <x15:cachedUniqueName index="35" name="[DimProduct].[ProductKey].&amp;[36]"/>
            <x15:cachedUniqueName index="36" name="[DimProduct].[ProductKey].&amp;[37]"/>
            <x15:cachedUniqueName index="37" name="[DimProduct].[ProductKey].&amp;[38]"/>
            <x15:cachedUniqueName index="38" name="[DimProduct].[ProductKey].&amp;[39]"/>
            <x15:cachedUniqueName index="39" name="[DimProduct].[ProductKey].&amp;[40]"/>
            <x15:cachedUniqueName index="40" name="[DimProduct].[ProductKey].&amp;[41]"/>
            <x15:cachedUniqueName index="41" name="[DimProduct].[ProductKey].&amp;[42]"/>
            <x15:cachedUniqueName index="42" name="[DimProduct].[ProductKey].&amp;[43]"/>
            <x15:cachedUniqueName index="43" name="[DimProduct].[ProductKey].&amp;[44]"/>
            <x15:cachedUniqueName index="44" name="[DimProduct].[ProductKey].&amp;[45]"/>
            <x15:cachedUniqueName index="45" name="[DimProduct].[ProductKey].&amp;[46]"/>
            <x15:cachedUniqueName index="46" name="[DimProduct].[ProductKey].&amp;[47]"/>
            <x15:cachedUniqueName index="47" name="[DimProduct].[ProductKey].&amp;[48]"/>
            <x15:cachedUniqueName index="48" name="[DimProduct].[ProductKey].&amp;[49]"/>
            <x15:cachedUniqueName index="49" name="[DimProduct].[ProductKey].&amp;[50]"/>
            <x15:cachedUniqueName index="50" name="[DimProduct].[ProductKey].&amp;[51]"/>
            <x15:cachedUniqueName index="51" name="[DimProduct].[ProductKey].&amp;[52]"/>
            <x15:cachedUniqueName index="52" name="[DimProduct].[ProductKey].&amp;[53]"/>
            <x15:cachedUniqueName index="53" name="[DimProduct].[ProductKey].&amp;[54]"/>
            <x15:cachedUniqueName index="54" name="[DimProduct].[ProductKey].&amp;[55]"/>
            <x15:cachedUniqueName index="55" name="[DimProduct].[ProductKey].&amp;[56]"/>
            <x15:cachedUniqueName index="56" name="[DimProduct].[ProductKey].&amp;[57]"/>
            <x15:cachedUniqueName index="57" name="[DimProduct].[ProductKey].&amp;[58]"/>
            <x15:cachedUniqueName index="58" name="[DimProduct].[ProductKey].&amp;[59]"/>
            <x15:cachedUniqueName index="59" name="[DimProduct].[ProductKey].&amp;[60]"/>
            <x15:cachedUniqueName index="60" name="[DimProduct].[ProductKey].&amp;[61]"/>
            <x15:cachedUniqueName index="61" name="[DimProduct].[ProductKey].&amp;[62]"/>
            <x15:cachedUniqueName index="62" name="[DimProduct].[ProductKey].&amp;[63]"/>
            <x15:cachedUniqueName index="63" name="[DimProduct].[ProductKey].&amp;[64]"/>
            <x15:cachedUniqueName index="64" name="[DimProduct].[ProductKey].&amp;[65]"/>
            <x15:cachedUniqueName index="65" name="[DimProduct].[ProductKey].&amp;[66]"/>
            <x15:cachedUniqueName index="66" name="[DimProduct].[ProductKey].&amp;[67]"/>
            <x15:cachedUniqueName index="67" name="[DimProduct].[ProductKey].&amp;[68]"/>
            <x15:cachedUniqueName index="68" name="[DimProduct].[ProductKey].&amp;[69]"/>
            <x15:cachedUniqueName index="69" name="[DimProduct].[ProductKey].&amp;[70]"/>
            <x15:cachedUniqueName index="70" name="[DimProduct].[ProductKey].&amp;[71]"/>
            <x15:cachedUniqueName index="71" name="[DimProduct].[ProductKey].&amp;[72]"/>
            <x15:cachedUniqueName index="72" name="[DimProduct].[ProductKey].&amp;[73]"/>
            <x15:cachedUniqueName index="73" name="[DimProduct].[ProductKey].&amp;[74]"/>
            <x15:cachedUniqueName index="74" name="[DimProduct].[ProductKey].&amp;[75]"/>
            <x15:cachedUniqueName index="75" name="[DimProduct].[ProductKey].&amp;[76]"/>
            <x15:cachedUniqueName index="76" name="[DimProduct].[ProductKey].&amp;[77]"/>
            <x15:cachedUniqueName index="77" name="[DimProduct].[ProductKey].&amp;[78]"/>
            <x15:cachedUniqueName index="78" name="[DimProduct].[ProductKey].&amp;[79]"/>
            <x15:cachedUniqueName index="79" name="[DimProduct].[ProductKey].&amp;[80]"/>
            <x15:cachedUniqueName index="80" name="[DimProduct].[ProductKey].&amp;[81]"/>
            <x15:cachedUniqueName index="81" name="[DimProduct].[ProductKey].&amp;[82]"/>
            <x15:cachedUniqueName index="82" name="[DimProduct].[ProductKey].&amp;[83]"/>
            <x15:cachedUniqueName index="83" name="[DimProduct].[ProductKey].&amp;[84]"/>
            <x15:cachedUniqueName index="84" name="[DimProduct].[ProductKey].&amp;[85]"/>
            <x15:cachedUniqueName index="85" name="[DimProduct].[ProductKey].&amp;[86]"/>
            <x15:cachedUniqueName index="86" name="[DimProduct].[ProductKey].&amp;[87]"/>
            <x15:cachedUniqueName index="87" name="[DimProduct].[ProductKey].&amp;[88]"/>
            <x15:cachedUniqueName index="88" name="[DimProduct].[ProductKey].&amp;[89]"/>
            <x15:cachedUniqueName index="89" name="[DimProduct].[ProductKey].&amp;[90]"/>
            <x15:cachedUniqueName index="90" name="[DimProduct].[ProductKey].&amp;[91]"/>
            <x15:cachedUniqueName index="91" name="[DimProduct].[ProductKey].&amp;[92]"/>
            <x15:cachedUniqueName index="92" name="[DimProduct].[ProductKey].&amp;[93]"/>
            <x15:cachedUniqueName index="93" name="[DimProduct].[ProductKey].&amp;[94]"/>
            <x15:cachedUniqueName index="94" name="[DimProduct].[ProductKey].&amp;[95]"/>
            <x15:cachedUniqueName index="95" name="[DimProduct].[ProductKey].&amp;[96]"/>
            <x15:cachedUniqueName index="96" name="[DimProduct].[ProductKey].&amp;[97]"/>
            <x15:cachedUniqueName index="97" name="[DimProduct].[ProductKey].&amp;[98]"/>
            <x15:cachedUniqueName index="98" name="[DimProduct].[ProductKey].&amp;[99]"/>
            <x15:cachedUniqueName index="99" name="[DimProduct].[ProductKey].&amp;[100]"/>
            <x15:cachedUniqueName index="100" name="[DimProduct].[ProductKey].&amp;[101]"/>
            <x15:cachedUniqueName index="101" name="[DimProduct].[ProductKey].&amp;[102]"/>
            <x15:cachedUniqueName index="102" name="[DimProduct].[ProductKey].&amp;[103]"/>
            <x15:cachedUniqueName index="103" name="[DimProduct].[ProductKey].&amp;[104]"/>
            <x15:cachedUniqueName index="104" name="[DimProduct].[ProductKey].&amp;[105]"/>
            <x15:cachedUniqueName index="105" name="[DimProduct].[ProductKey].&amp;[106]"/>
            <x15:cachedUniqueName index="106" name="[DimProduct].[ProductKey].&amp;[107]"/>
            <x15:cachedUniqueName index="107" name="[DimProduct].[ProductKey].&amp;[108]"/>
            <x15:cachedUniqueName index="108" name="[DimProduct].[ProductKey].&amp;[109]"/>
            <x15:cachedUniqueName index="109" name="[DimProduct].[ProductKey].&amp;[110]"/>
            <x15:cachedUniqueName index="110" name="[DimProduct].[ProductKey].&amp;[111]"/>
            <x15:cachedUniqueName index="111" name="[DimProduct].[ProductKey].&amp;[112]"/>
            <x15:cachedUniqueName index="112" name="[DimProduct].[ProductKey].&amp;[113]"/>
            <x15:cachedUniqueName index="113" name="[DimProduct].[ProductKey].&amp;[114]"/>
            <x15:cachedUniqueName index="114" name="[DimProduct].[ProductKey].&amp;[115]"/>
            <x15:cachedUniqueName index="115" name="[DimProduct].[ProductKey].&amp;[116]"/>
            <x15:cachedUniqueName index="116" name="[DimProduct].[ProductKey].&amp;[117]"/>
            <x15:cachedUniqueName index="117" name="[DimProduct].[ProductKey].&amp;[118]"/>
            <x15:cachedUniqueName index="118" name="[DimProduct].[ProductKey].&amp;[119]"/>
            <x15:cachedUniqueName index="119" name="[DimProduct].[ProductKey].&amp;[120]"/>
            <x15:cachedUniqueName index="120" name="[DimProduct].[ProductKey].&amp;[121]"/>
            <x15:cachedUniqueName index="121" name="[DimProduct].[ProductKey].&amp;[122]"/>
            <x15:cachedUniqueName index="122" name="[DimProduct].[ProductKey].&amp;[123]"/>
            <x15:cachedUniqueName index="123" name="[DimProduct].[ProductKey].&amp;[124]"/>
            <x15:cachedUniqueName index="124" name="[DimProduct].[ProductKey].&amp;[125]"/>
            <x15:cachedUniqueName index="125" name="[DimProduct].[ProductKey].&amp;[126]"/>
            <x15:cachedUniqueName index="126" name="[DimProduct].[ProductKey].&amp;[127]"/>
            <x15:cachedUniqueName index="127" name="[DimProduct].[ProductKey].&amp;[128]"/>
            <x15:cachedUniqueName index="128" name="[DimProduct].[ProductKey].&amp;[129]"/>
            <x15:cachedUniqueName index="129" name="[DimProduct].[ProductKey].&amp;[130]"/>
            <x15:cachedUniqueName index="130" name="[DimProduct].[ProductKey].&amp;[131]"/>
            <x15:cachedUniqueName index="131" name="[DimProduct].[ProductKey].&amp;[132]"/>
            <x15:cachedUniqueName index="132" name="[DimProduct].[ProductKey].&amp;[133]"/>
            <x15:cachedUniqueName index="133" name="[DimProduct].[ProductKey].&amp;[134]"/>
            <x15:cachedUniqueName index="134" name="[DimProduct].[ProductKey].&amp;[135]"/>
            <x15:cachedUniqueName index="135" name="[DimProduct].[ProductKey].&amp;[136]"/>
            <x15:cachedUniqueName index="136" name="[DimProduct].[ProductKey].&amp;[137]"/>
            <x15:cachedUniqueName index="137" name="[DimProduct].[ProductKey].&amp;[138]"/>
            <x15:cachedUniqueName index="138" name="[DimProduct].[ProductKey].&amp;[139]"/>
            <x15:cachedUniqueName index="139" name="[DimProduct].[ProductKey].&amp;[140]"/>
            <x15:cachedUniqueName index="140" name="[DimProduct].[ProductKey].&amp;[141]"/>
            <x15:cachedUniqueName index="141" name="[DimProduct].[ProductKey].&amp;[142]"/>
            <x15:cachedUniqueName index="142" name="[DimProduct].[ProductKey].&amp;[143]"/>
            <x15:cachedUniqueName index="143" name="[DimProduct].[ProductKey].&amp;[144]"/>
            <x15:cachedUniqueName index="144" name="[DimProduct].[ProductKey].&amp;[145]"/>
            <x15:cachedUniqueName index="145" name="[DimProduct].[ProductKey].&amp;[146]"/>
            <x15:cachedUniqueName index="146" name="[DimProduct].[ProductKey].&amp;[147]"/>
            <x15:cachedUniqueName index="147" name="[DimProduct].[ProductKey].&amp;[148]"/>
            <x15:cachedUniqueName index="148" name="[DimProduct].[ProductKey].&amp;[149]"/>
            <x15:cachedUniqueName index="149" name="[DimProduct].[ProductKey].&amp;[150]"/>
            <x15:cachedUniqueName index="150" name="[DimProduct].[ProductKey].&amp;[151]"/>
            <x15:cachedUniqueName index="151" name="[DimProduct].[ProductKey].&amp;[152]"/>
            <x15:cachedUniqueName index="152" name="[DimProduct].[ProductKey].&amp;[153]"/>
            <x15:cachedUniqueName index="153" name="[DimProduct].[ProductKey].&amp;[154]"/>
            <x15:cachedUniqueName index="154" name="[DimProduct].[ProductKey].&amp;[155]"/>
            <x15:cachedUniqueName index="155" name="[DimProduct].[ProductKey].&amp;[156]"/>
            <x15:cachedUniqueName index="156" name="[DimProduct].[ProductKey].&amp;[157]"/>
            <x15:cachedUniqueName index="157" name="[DimProduct].[ProductKey].&amp;[158]"/>
            <x15:cachedUniqueName index="158" name="[DimProduct].[ProductKey].&amp;[159]"/>
            <x15:cachedUniqueName index="159" name="[DimProduct].[ProductKey].&amp;[160]"/>
            <x15:cachedUniqueName index="160" name="[DimProduct].[ProductKey].&amp;[161]"/>
            <x15:cachedUniqueName index="161" name="[DimProduct].[ProductKey].&amp;[162]"/>
            <x15:cachedUniqueName index="162" name="[DimProduct].[ProductKey].&amp;[163]"/>
            <x15:cachedUniqueName index="163" name="[DimProduct].[ProductKey].&amp;[164]"/>
            <x15:cachedUniqueName index="164" name="[DimProduct].[ProductKey].&amp;[165]"/>
            <x15:cachedUniqueName index="165" name="[DimProduct].[ProductKey].&amp;[166]"/>
            <x15:cachedUniqueName index="166" name="[DimProduct].[ProductKey].&amp;[167]"/>
            <x15:cachedUniqueName index="167" name="[DimProduct].[ProductKey].&amp;[168]"/>
            <x15:cachedUniqueName index="168" name="[DimProduct].[ProductKey].&amp;[169]"/>
            <x15:cachedUniqueName index="169" name="[DimProduct].[ProductKey].&amp;[170]"/>
            <x15:cachedUniqueName index="170" name="[DimProduct].[ProductKey].&amp;[171]"/>
            <x15:cachedUniqueName index="171" name="[DimProduct].[ProductKey].&amp;[172]"/>
            <x15:cachedUniqueName index="172" name="[DimProduct].[ProductKey].&amp;[173]"/>
            <x15:cachedUniqueName index="173" name="[DimProduct].[ProductKey].&amp;[174]"/>
            <x15:cachedUniqueName index="174" name="[DimProduct].[ProductKey].&amp;[175]"/>
            <x15:cachedUniqueName index="175" name="[DimProduct].[ProductKey].&amp;[176]"/>
            <x15:cachedUniqueName index="176" name="[DimProduct].[ProductKey].&amp;[177]"/>
            <x15:cachedUniqueName index="177" name="[DimProduct].[ProductKey].&amp;[178]"/>
            <x15:cachedUniqueName index="178" name="[DimProduct].[ProductKey].&amp;[179]"/>
            <x15:cachedUniqueName index="179" name="[DimProduct].[ProductKey].&amp;[180]"/>
            <x15:cachedUniqueName index="180" name="[DimProduct].[ProductKey].&amp;[181]"/>
            <x15:cachedUniqueName index="181" name="[DimProduct].[ProductKey].&amp;[182]"/>
            <x15:cachedUniqueName index="182" name="[DimProduct].[ProductKey].&amp;[183]"/>
            <x15:cachedUniqueName index="183" name="[DimProduct].[ProductKey].&amp;[184]"/>
            <x15:cachedUniqueName index="184" name="[DimProduct].[ProductKey].&amp;[185]"/>
            <x15:cachedUniqueName index="185" name="[DimProduct].[ProductKey].&amp;[186]"/>
            <x15:cachedUniqueName index="186" name="[DimProduct].[ProductKey].&amp;[187]"/>
            <x15:cachedUniqueName index="187" name="[DimProduct].[ProductKey].&amp;[188]"/>
            <x15:cachedUniqueName index="188" name="[DimProduct].[ProductKey].&amp;[189]"/>
            <x15:cachedUniqueName index="189" name="[DimProduct].[ProductKey].&amp;[190]"/>
            <x15:cachedUniqueName index="190" name="[DimProduct].[ProductKey].&amp;[191]"/>
            <x15:cachedUniqueName index="191" name="[DimProduct].[ProductKey].&amp;[192]"/>
            <x15:cachedUniqueName index="192" name="[DimProduct].[ProductKey].&amp;[193]"/>
            <x15:cachedUniqueName index="193" name="[DimProduct].[ProductKey].&amp;[194]"/>
            <x15:cachedUniqueName index="194" name="[DimProduct].[ProductKey].&amp;[195]"/>
            <x15:cachedUniqueName index="195" name="[DimProduct].[ProductKey].&amp;[196]"/>
            <x15:cachedUniqueName index="196" name="[DimProduct].[ProductKey].&amp;[197]"/>
            <x15:cachedUniqueName index="197" name="[DimProduct].[ProductKey].&amp;[198]"/>
            <x15:cachedUniqueName index="198" name="[DimProduct].[ProductKey].&amp;[199]"/>
            <x15:cachedUniqueName index="199" name="[DimProduct].[ProductKey].&amp;[200]"/>
            <x15:cachedUniqueName index="200" name="[DimProduct].[ProductKey].&amp;[201]"/>
            <x15:cachedUniqueName index="201" name="[DimProduct].[ProductKey].&amp;[202]"/>
            <x15:cachedUniqueName index="202" name="[DimProduct].[ProductKey].&amp;[203]"/>
            <x15:cachedUniqueName index="203" name="[DimProduct].[ProductKey].&amp;[204]"/>
            <x15:cachedUniqueName index="204" name="[DimProduct].[ProductKey].&amp;[205]"/>
            <x15:cachedUniqueName index="205" name="[DimProduct].[ProductKey].&amp;[206]"/>
            <x15:cachedUniqueName index="206" name="[DimProduct].[ProductKey].&amp;[207]"/>
            <x15:cachedUniqueName index="207" name="[DimProduct].[ProductKey].&amp;[208]"/>
            <x15:cachedUniqueName index="208" name="[DimProduct].[ProductKey].&amp;[209]"/>
            <x15:cachedUniqueName index="209" name="[DimProduct].[ProductKey].&amp;[210]"/>
            <x15:cachedUniqueName index="210" name="[DimProduct].[ProductKey].&amp;[211]"/>
            <x15:cachedUniqueName index="211" name="[DimProduct].[ProductKey].&amp;[212]"/>
            <x15:cachedUniqueName index="212" name="[DimProduct].[ProductKey].&amp;[213]"/>
            <x15:cachedUniqueName index="213" name="[DimProduct].[ProductKey].&amp;[214]"/>
            <x15:cachedUniqueName index="214" name="[DimProduct].[ProductKey].&amp;[215]"/>
            <x15:cachedUniqueName index="215" name="[DimProduct].[ProductKey].&amp;[216]"/>
            <x15:cachedUniqueName index="216" name="[DimProduct].[ProductKey].&amp;[217]"/>
            <x15:cachedUniqueName index="217" name="[DimProduct].[ProductKey].&amp;[218]"/>
            <x15:cachedUniqueName index="218" name="[DimProduct].[ProductKey].&amp;[219]"/>
            <x15:cachedUniqueName index="219" name="[DimProduct].[ProductKey].&amp;[220]"/>
            <x15:cachedUniqueName index="220" name="[DimProduct].[ProductKey].&amp;[221]"/>
            <x15:cachedUniqueName index="221" name="[DimProduct].[ProductKey].&amp;[222]"/>
            <x15:cachedUniqueName index="222" name="[DimProduct].[ProductKey].&amp;[223]"/>
            <x15:cachedUniqueName index="223" name="[DimProduct].[ProductKey].&amp;[224]"/>
            <x15:cachedUniqueName index="224" name="[DimProduct].[ProductKey].&amp;[225]"/>
            <x15:cachedUniqueName index="225" name="[DimProduct].[ProductKey].&amp;[226]"/>
            <x15:cachedUniqueName index="226" name="[DimProduct].[ProductKey].&amp;[227]"/>
            <x15:cachedUniqueName index="227" name="[DimProduct].[ProductKey].&amp;[228]"/>
            <x15:cachedUniqueName index="228" name="[DimProduct].[ProductKey].&amp;[229]"/>
            <x15:cachedUniqueName index="229" name="[DimProduct].[ProductKey].&amp;[230]"/>
            <x15:cachedUniqueName index="230" name="[DimProduct].[ProductKey].&amp;[231]"/>
            <x15:cachedUniqueName index="231" name="[DimProduct].[ProductKey].&amp;[232]"/>
            <x15:cachedUniqueName index="232" name="[DimProduct].[ProductKey].&amp;[233]"/>
            <x15:cachedUniqueName index="233" name="[DimProduct].[ProductKey].&amp;[234]"/>
            <x15:cachedUniqueName index="234" name="[DimProduct].[ProductKey].&amp;[235]"/>
            <x15:cachedUniqueName index="235" name="[DimProduct].[ProductKey].&amp;[236]"/>
            <x15:cachedUniqueName index="236" name="[DimProduct].[ProductKey].&amp;[237]"/>
            <x15:cachedUniqueName index="237" name="[DimProduct].[ProductKey].&amp;[238]"/>
            <x15:cachedUniqueName index="238" name="[DimProduct].[ProductKey].&amp;[239]"/>
            <x15:cachedUniqueName index="239" name="[DimProduct].[ProductKey].&amp;[240]"/>
            <x15:cachedUniqueName index="240" name="[DimProduct].[ProductKey].&amp;[241]"/>
            <x15:cachedUniqueName index="241" name="[DimProduct].[ProductKey].&amp;[242]"/>
            <x15:cachedUniqueName index="242" name="[DimProduct].[ProductKey].&amp;[243]"/>
            <x15:cachedUniqueName index="243" name="[DimProduct].[ProductKey].&amp;[244]"/>
            <x15:cachedUniqueName index="244" name="[DimProduct].[ProductKey].&amp;[245]"/>
            <x15:cachedUniqueName index="245" name="[DimProduct].[ProductKey].&amp;[246]"/>
            <x15:cachedUniqueName index="246" name="[DimProduct].[ProductKey].&amp;[247]"/>
            <x15:cachedUniqueName index="247" name="[DimProduct].[ProductKey].&amp;[248]"/>
            <x15:cachedUniqueName index="248" name="[DimProduct].[ProductKey].&amp;[249]"/>
            <x15:cachedUniqueName index="249" name="[DimProduct].[ProductKey].&amp;[250]"/>
            <x15:cachedUniqueName index="250" name="[DimProduct].[ProductKey].&amp;[251]"/>
            <x15:cachedUniqueName index="251" name="[DimProduct].[ProductKey].&amp;[252]"/>
            <x15:cachedUniqueName index="252" name="[DimProduct].[ProductKey].&amp;[253]"/>
            <x15:cachedUniqueName index="253" name="[DimProduct].[ProductKey].&amp;[254]"/>
            <x15:cachedUniqueName index="254" name="[DimProduct].[ProductKey].&amp;[255]"/>
            <x15:cachedUniqueName index="255" name="[DimProduct].[ProductKey].&amp;[256]"/>
            <x15:cachedUniqueName index="256" name="[DimProduct].[ProductKey].&amp;[257]"/>
            <x15:cachedUniqueName index="257" name="[DimProduct].[ProductKey].&amp;[258]"/>
            <x15:cachedUniqueName index="258" name="[DimProduct].[ProductKey].&amp;[259]"/>
            <x15:cachedUniqueName index="259" name="[DimProduct].[ProductKey].&amp;[260]"/>
            <x15:cachedUniqueName index="260" name="[DimProduct].[ProductKey].&amp;[261]"/>
            <x15:cachedUniqueName index="261" name="[DimProduct].[ProductKey].&amp;[262]"/>
            <x15:cachedUniqueName index="262" name="[DimProduct].[ProductKey].&amp;[263]"/>
            <x15:cachedUniqueName index="263" name="[DimProduct].[ProductKey].&amp;[264]"/>
            <x15:cachedUniqueName index="264" name="[DimProduct].[ProductKey].&amp;[265]"/>
            <x15:cachedUniqueName index="265" name="[DimProduct].[ProductKey].&amp;[266]"/>
            <x15:cachedUniqueName index="266" name="[DimProduct].[ProductKey].&amp;[267]"/>
            <x15:cachedUniqueName index="267" name="[DimProduct].[ProductKey].&amp;[268]"/>
            <x15:cachedUniqueName index="268" name="[DimProduct].[ProductKey].&amp;[269]"/>
            <x15:cachedUniqueName index="269" name="[DimProduct].[ProductKey].&amp;[270]"/>
            <x15:cachedUniqueName index="270" name="[DimProduct].[ProductKey].&amp;[271]"/>
            <x15:cachedUniqueName index="271" name="[DimProduct].[ProductKey].&amp;[272]"/>
            <x15:cachedUniqueName index="272" name="[DimProduct].[ProductKey].&amp;[273]"/>
            <x15:cachedUniqueName index="273" name="[DimProduct].[ProductKey].&amp;[274]"/>
            <x15:cachedUniqueName index="274" name="[DimProduct].[ProductKey].&amp;[275]"/>
            <x15:cachedUniqueName index="275" name="[DimProduct].[ProductKey].&amp;[276]"/>
            <x15:cachedUniqueName index="276" name="[DimProduct].[ProductKey].&amp;[277]"/>
            <x15:cachedUniqueName index="277" name="[DimProduct].[ProductKey].&amp;[278]"/>
            <x15:cachedUniqueName index="278" name="[DimProduct].[ProductKey].&amp;[279]"/>
            <x15:cachedUniqueName index="279" name="[DimProduct].[ProductKey].&amp;[280]"/>
            <x15:cachedUniqueName index="280" name="[DimProduct].[ProductKey].&amp;[281]"/>
            <x15:cachedUniqueName index="281" name="[DimProduct].[ProductKey].&amp;[282]"/>
            <x15:cachedUniqueName index="282" name="[DimProduct].[ProductKey].&amp;[283]"/>
            <x15:cachedUniqueName index="283" name="[DimProduct].[ProductKey].&amp;[284]"/>
            <x15:cachedUniqueName index="284" name="[DimProduct].[ProductKey].&amp;[285]"/>
            <x15:cachedUniqueName index="285" name="[DimProduct].[ProductKey].&amp;[286]"/>
            <x15:cachedUniqueName index="286" name="[DimProduct].[ProductKey].&amp;[287]"/>
            <x15:cachedUniqueName index="287" name="[DimProduct].[ProductKey].&amp;[288]"/>
            <x15:cachedUniqueName index="288" name="[DimProduct].[ProductKey].&amp;[289]"/>
            <x15:cachedUniqueName index="289" name="[DimProduct].[ProductKey].&amp;[290]"/>
            <x15:cachedUniqueName index="290" name="[DimProduct].[ProductKey].&amp;[291]"/>
            <x15:cachedUniqueName index="291" name="[DimProduct].[ProductKey].&amp;[292]"/>
            <x15:cachedUniqueName index="292" name="[DimProduct].[ProductKey].&amp;[293]"/>
            <x15:cachedUniqueName index="293" name="[DimProduct].[ProductKey].&amp;[294]"/>
            <x15:cachedUniqueName index="294" name="[DimProduct].[ProductKey].&amp;[295]"/>
            <x15:cachedUniqueName index="295" name="[DimProduct].[ProductKey].&amp;[296]"/>
            <x15:cachedUniqueName index="296" name="[DimProduct].[ProductKey].&amp;[297]"/>
            <x15:cachedUniqueName index="297" name="[DimProduct].[ProductKey].&amp;[298]"/>
            <x15:cachedUniqueName index="298" name="[DimProduct].[ProductKey].&amp;[299]"/>
            <x15:cachedUniqueName index="299" name="[DimProduct].[ProductKey].&amp;[300]"/>
            <x15:cachedUniqueName index="300" name="[DimProduct].[ProductKey].&amp;[301]"/>
            <x15:cachedUniqueName index="301" name="[DimProduct].[ProductKey].&amp;[302]"/>
            <x15:cachedUniqueName index="302" name="[DimProduct].[ProductKey].&amp;[303]"/>
            <x15:cachedUniqueName index="303" name="[DimProduct].[ProductKey].&amp;[304]"/>
            <x15:cachedUniqueName index="304" name="[DimProduct].[ProductKey].&amp;[305]"/>
            <x15:cachedUniqueName index="305" name="[DimProduct].[ProductKey].&amp;[306]"/>
            <x15:cachedUniqueName index="306" name="[DimProduct].[ProductKey].&amp;[307]"/>
            <x15:cachedUniqueName index="307" name="[DimProduct].[ProductKey].&amp;[308]"/>
            <x15:cachedUniqueName index="308" name="[DimProduct].[ProductKey].&amp;[309]"/>
            <x15:cachedUniqueName index="309" name="[DimProduct].[ProductKey].&amp;[310]"/>
            <x15:cachedUniqueName index="310" name="[DimProduct].[ProductKey].&amp;[311]"/>
            <x15:cachedUniqueName index="311" name="[DimProduct].[ProductKey].&amp;[312]"/>
            <x15:cachedUniqueName index="312" name="[DimProduct].[ProductKey].&amp;[313]"/>
            <x15:cachedUniqueName index="313" name="[DimProduct].[ProductKey].&amp;[314]"/>
            <x15:cachedUniqueName index="314" name="[DimProduct].[ProductKey].&amp;[315]"/>
            <x15:cachedUniqueName index="315" name="[DimProduct].[ProductKey].&amp;[316]"/>
            <x15:cachedUniqueName index="316" name="[DimProduct].[ProductKey].&amp;[317]"/>
            <x15:cachedUniqueName index="317" name="[DimProduct].[ProductKey].&amp;[318]"/>
            <x15:cachedUniqueName index="318" name="[DimProduct].[ProductKey].&amp;[319]"/>
            <x15:cachedUniqueName index="319" name="[DimProduct].[ProductKey].&amp;[320]"/>
            <x15:cachedUniqueName index="320" name="[DimProduct].[ProductKey].&amp;[321]"/>
            <x15:cachedUniqueName index="321" name="[DimProduct].[ProductKey].&amp;[322]"/>
            <x15:cachedUniqueName index="322" name="[DimProduct].[ProductKey].&amp;[323]"/>
            <x15:cachedUniqueName index="323" name="[DimProduct].[ProductKey].&amp;[324]"/>
            <x15:cachedUniqueName index="324" name="[DimProduct].[ProductKey].&amp;[325]"/>
            <x15:cachedUniqueName index="325" name="[DimProduct].[ProductKey].&amp;[326]"/>
            <x15:cachedUniqueName index="326" name="[DimProduct].[ProductKey].&amp;[327]"/>
            <x15:cachedUniqueName index="327" name="[DimProduct].[ProductKey].&amp;[328]"/>
            <x15:cachedUniqueName index="328" name="[DimProduct].[ProductKey].&amp;[329]"/>
            <x15:cachedUniqueName index="329" name="[DimProduct].[ProductKey].&amp;[330]"/>
            <x15:cachedUniqueName index="330" name="[DimProduct].[ProductKey].&amp;[331]"/>
            <x15:cachedUniqueName index="331" name="[DimProduct].[ProductKey].&amp;[332]"/>
            <x15:cachedUniqueName index="332" name="[DimProduct].[ProductKey].&amp;[333]"/>
            <x15:cachedUniqueName index="333" name="[DimProduct].[ProductKey].&amp;[334]"/>
            <x15:cachedUniqueName index="334" name="[DimProduct].[ProductKey].&amp;[335]"/>
            <x15:cachedUniqueName index="335" name="[DimProduct].[ProductKey].&amp;[336]"/>
            <x15:cachedUniqueName index="336" name="[DimProduct].[ProductKey].&amp;[337]"/>
            <x15:cachedUniqueName index="337" name="[DimProduct].[ProductKey].&amp;[338]"/>
            <x15:cachedUniqueName index="338" name="[DimProduct].[ProductKey].&amp;[339]"/>
            <x15:cachedUniqueName index="339" name="[DimProduct].[ProductKey].&amp;[340]"/>
            <x15:cachedUniqueName index="340" name="[DimProduct].[ProductKey].&amp;[341]"/>
            <x15:cachedUniqueName index="341" name="[DimProduct].[ProductKey].&amp;[342]"/>
            <x15:cachedUniqueName index="342" name="[DimProduct].[ProductKey].&amp;[343]"/>
            <x15:cachedUniqueName index="343" name="[DimProduct].[ProductKey].&amp;[344]"/>
            <x15:cachedUniqueName index="344" name="[DimProduct].[ProductKey].&amp;[345]"/>
            <x15:cachedUniqueName index="345" name="[DimProduct].[ProductKey].&amp;[346]"/>
            <x15:cachedUniqueName index="346" name="[DimProduct].[ProductKey].&amp;[347]"/>
            <x15:cachedUniqueName index="347" name="[DimProduct].[ProductKey].&amp;[348]"/>
            <x15:cachedUniqueName index="348" name="[DimProduct].[ProductKey].&amp;[349]"/>
            <x15:cachedUniqueName index="349" name="[DimProduct].[ProductKey].&amp;[350]"/>
            <x15:cachedUniqueName index="350" name="[DimProduct].[ProductKey].&amp;[351]"/>
            <x15:cachedUniqueName index="351" name="[DimProduct].[ProductKey].&amp;[352]"/>
            <x15:cachedUniqueName index="352" name="[DimProduct].[ProductKey].&amp;[353]"/>
            <x15:cachedUniqueName index="353" name="[DimProduct].[ProductKey].&amp;[354]"/>
            <x15:cachedUniqueName index="354" name="[DimProduct].[ProductKey].&amp;[355]"/>
            <x15:cachedUniqueName index="355" name="[DimProduct].[ProductKey].&amp;[356]"/>
            <x15:cachedUniqueName index="356" name="[DimProduct].[ProductKey].&amp;[357]"/>
            <x15:cachedUniqueName index="357" name="[DimProduct].[ProductKey].&amp;[358]"/>
            <x15:cachedUniqueName index="358" name="[DimProduct].[ProductKey].&amp;[359]"/>
            <x15:cachedUniqueName index="359" name="[DimProduct].[ProductKey].&amp;[360]"/>
            <x15:cachedUniqueName index="360" name="[DimProduct].[ProductKey].&amp;[361]"/>
            <x15:cachedUniqueName index="361" name="[DimProduct].[ProductKey].&amp;[362]"/>
            <x15:cachedUniqueName index="362" name="[DimProduct].[ProductKey].&amp;[363]"/>
            <x15:cachedUniqueName index="363" name="[DimProduct].[ProductKey].&amp;[364]"/>
            <x15:cachedUniqueName index="364" name="[DimProduct].[ProductKey].&amp;[365]"/>
            <x15:cachedUniqueName index="365" name="[DimProduct].[ProductKey].&amp;[366]"/>
            <x15:cachedUniqueName index="366" name="[DimProduct].[ProductKey].&amp;[367]"/>
            <x15:cachedUniqueName index="367" name="[DimProduct].[ProductKey].&amp;[368]"/>
            <x15:cachedUniqueName index="368" name="[DimProduct].[ProductKey].&amp;[369]"/>
            <x15:cachedUniqueName index="369" name="[DimProduct].[ProductKey].&amp;[370]"/>
            <x15:cachedUniqueName index="370" name="[DimProduct].[ProductKey].&amp;[371]"/>
            <x15:cachedUniqueName index="371" name="[DimProduct].[ProductKey].&amp;[372]"/>
            <x15:cachedUniqueName index="372" name="[DimProduct].[ProductKey].&amp;[373]"/>
            <x15:cachedUniqueName index="373" name="[DimProduct].[ProductKey].&amp;[374]"/>
            <x15:cachedUniqueName index="374" name="[DimProduct].[ProductKey].&amp;[375]"/>
            <x15:cachedUniqueName index="375" name="[DimProduct].[ProductKey].&amp;[376]"/>
            <x15:cachedUniqueName index="376" name="[DimProduct].[ProductKey].&amp;[377]"/>
            <x15:cachedUniqueName index="377" name="[DimProduct].[ProductKey].&amp;[378]"/>
            <x15:cachedUniqueName index="378" name="[DimProduct].[ProductKey].&amp;[379]"/>
            <x15:cachedUniqueName index="379" name="[DimProduct].[ProductKey].&amp;[380]"/>
            <x15:cachedUniqueName index="380" name="[DimProduct].[ProductKey].&amp;[381]"/>
            <x15:cachedUniqueName index="381" name="[DimProduct].[ProductKey].&amp;[382]"/>
            <x15:cachedUniqueName index="382" name="[DimProduct].[ProductKey].&amp;[383]"/>
            <x15:cachedUniqueName index="383" name="[DimProduct].[ProductKey].&amp;[384]"/>
            <x15:cachedUniqueName index="384" name="[DimProduct].[ProductKey].&amp;[385]"/>
            <x15:cachedUniqueName index="385" name="[DimProduct].[ProductKey].&amp;[386]"/>
            <x15:cachedUniqueName index="386" name="[DimProduct].[ProductKey].&amp;[387]"/>
            <x15:cachedUniqueName index="387" name="[DimProduct].[ProductKey].&amp;[388]"/>
            <x15:cachedUniqueName index="388" name="[DimProduct].[ProductKey].&amp;[389]"/>
            <x15:cachedUniqueName index="389" name="[DimProduct].[ProductKey].&amp;[390]"/>
            <x15:cachedUniqueName index="390" name="[DimProduct].[ProductKey].&amp;[391]"/>
            <x15:cachedUniqueName index="391" name="[DimProduct].[ProductKey].&amp;[392]"/>
            <x15:cachedUniqueName index="392" name="[DimProduct].[ProductKey].&amp;[393]"/>
            <x15:cachedUniqueName index="393" name="[DimProduct].[ProductKey].&amp;[394]"/>
            <x15:cachedUniqueName index="394" name="[DimProduct].[ProductKey].&amp;[395]"/>
            <x15:cachedUniqueName index="395" name="[DimProduct].[ProductKey].&amp;[396]"/>
            <x15:cachedUniqueName index="396" name="[DimProduct].[ProductKey].&amp;[397]"/>
            <x15:cachedUniqueName index="397" name="[DimProduct].[ProductKey].&amp;[398]"/>
            <x15:cachedUniqueName index="398" name="[DimProduct].[ProductKey].&amp;[399]"/>
            <x15:cachedUniqueName index="399" name="[DimProduct].[ProductKey].&amp;[400]"/>
            <x15:cachedUniqueName index="400" name="[DimProduct].[ProductKey].&amp;[401]"/>
            <x15:cachedUniqueName index="401" name="[DimProduct].[ProductKey].&amp;[402]"/>
            <x15:cachedUniqueName index="402" name="[DimProduct].[ProductKey].&amp;[403]"/>
            <x15:cachedUniqueName index="403" name="[DimProduct].[ProductKey].&amp;[404]"/>
            <x15:cachedUniqueName index="404" name="[DimProduct].[ProductKey].&amp;[405]"/>
            <x15:cachedUniqueName index="405" name="[DimProduct].[ProductKey].&amp;[406]"/>
            <x15:cachedUniqueName index="406" name="[DimProduct].[ProductKey].&amp;[407]"/>
            <x15:cachedUniqueName index="407" name="[DimProduct].[ProductKey].&amp;[408]"/>
            <x15:cachedUniqueName index="408" name="[DimProduct].[ProductKey].&amp;[409]"/>
            <x15:cachedUniqueName index="409" name="[DimProduct].[ProductKey].&amp;[410]"/>
            <x15:cachedUniqueName index="410" name="[DimProduct].[ProductKey].&amp;[411]"/>
            <x15:cachedUniqueName index="411" name="[DimProduct].[ProductKey].&amp;[412]"/>
            <x15:cachedUniqueName index="412" name="[DimProduct].[ProductKey].&amp;[413]"/>
            <x15:cachedUniqueName index="413" name="[DimProduct].[ProductKey].&amp;[414]"/>
            <x15:cachedUniqueName index="414" name="[DimProduct].[ProductKey].&amp;[415]"/>
            <x15:cachedUniqueName index="415" name="[DimProduct].[ProductKey].&amp;[416]"/>
            <x15:cachedUniqueName index="416" name="[DimProduct].[ProductKey].&amp;[417]"/>
            <x15:cachedUniqueName index="417" name="[DimProduct].[ProductKey].&amp;[418]"/>
            <x15:cachedUniqueName index="418" name="[DimProduct].[ProductKey].&amp;[419]"/>
            <x15:cachedUniqueName index="419" name="[DimProduct].[ProductKey].&amp;[420]"/>
            <x15:cachedUniqueName index="420" name="[DimProduct].[ProductKey].&amp;[421]"/>
            <x15:cachedUniqueName index="421" name="[DimProduct].[ProductKey].&amp;[422]"/>
            <x15:cachedUniqueName index="422" name="[DimProduct].[ProductKey].&amp;[423]"/>
            <x15:cachedUniqueName index="423" name="[DimProduct].[ProductKey].&amp;[424]"/>
            <x15:cachedUniqueName index="424" name="[DimProduct].[ProductKey].&amp;[425]"/>
            <x15:cachedUniqueName index="425" name="[DimProduct].[ProductKey].&amp;[426]"/>
            <x15:cachedUniqueName index="426" name="[DimProduct].[ProductKey].&amp;[427]"/>
            <x15:cachedUniqueName index="427" name="[DimProduct].[ProductKey].&amp;[428]"/>
            <x15:cachedUniqueName index="428" name="[DimProduct].[ProductKey].&amp;[429]"/>
            <x15:cachedUniqueName index="429" name="[DimProduct].[ProductKey].&amp;[430]"/>
            <x15:cachedUniqueName index="430" name="[DimProduct].[ProductKey].&amp;[431]"/>
            <x15:cachedUniqueName index="431" name="[DimProduct].[ProductKey].&amp;[432]"/>
            <x15:cachedUniqueName index="432" name="[DimProduct].[ProductKey].&amp;[433]"/>
            <x15:cachedUniqueName index="433" name="[DimProduct].[ProductKey].&amp;[434]"/>
            <x15:cachedUniqueName index="434" name="[DimProduct].[ProductKey].&amp;[435]"/>
            <x15:cachedUniqueName index="435" name="[DimProduct].[ProductKey].&amp;[436]"/>
            <x15:cachedUniqueName index="436" name="[DimProduct].[ProductKey].&amp;[437]"/>
            <x15:cachedUniqueName index="437" name="[DimProduct].[ProductKey].&amp;[438]"/>
            <x15:cachedUniqueName index="438" name="[DimProduct].[ProductKey].&amp;[439]"/>
            <x15:cachedUniqueName index="439" name="[DimProduct].[ProductKey].&amp;[440]"/>
            <x15:cachedUniqueName index="440" name="[DimProduct].[ProductKey].&amp;[441]"/>
            <x15:cachedUniqueName index="441" name="[DimProduct].[ProductKey].&amp;[442]"/>
            <x15:cachedUniqueName index="442" name="[DimProduct].[ProductKey].&amp;[443]"/>
            <x15:cachedUniqueName index="443" name="[DimProduct].[ProductKey].&amp;[444]"/>
            <x15:cachedUniqueName index="444" name="[DimProduct].[ProductKey].&amp;[445]"/>
            <x15:cachedUniqueName index="445" name="[DimProduct].[ProductKey].&amp;[446]"/>
            <x15:cachedUniqueName index="446" name="[DimProduct].[ProductKey].&amp;[447]"/>
            <x15:cachedUniqueName index="447" name="[DimProduct].[ProductKey].&amp;[448]"/>
            <x15:cachedUniqueName index="448" name="[DimProduct].[ProductKey].&amp;[449]"/>
            <x15:cachedUniqueName index="449" name="[DimProduct].[ProductKey].&amp;[450]"/>
            <x15:cachedUniqueName index="450" name="[DimProduct].[ProductKey].&amp;[451]"/>
            <x15:cachedUniqueName index="451" name="[DimProduct].[ProductKey].&amp;[452]"/>
            <x15:cachedUniqueName index="452" name="[DimProduct].[ProductKey].&amp;[453]"/>
            <x15:cachedUniqueName index="453" name="[DimProduct].[ProductKey].&amp;[454]"/>
            <x15:cachedUniqueName index="454" name="[DimProduct].[ProductKey].&amp;[455]"/>
            <x15:cachedUniqueName index="455" name="[DimProduct].[ProductKey].&amp;[456]"/>
            <x15:cachedUniqueName index="456" name="[DimProduct].[ProductKey].&amp;[457]"/>
            <x15:cachedUniqueName index="457" name="[DimProduct].[ProductKey].&amp;[458]"/>
            <x15:cachedUniqueName index="458" name="[DimProduct].[ProductKey].&amp;[459]"/>
            <x15:cachedUniqueName index="459" name="[DimProduct].[ProductKey].&amp;[460]"/>
            <x15:cachedUniqueName index="460" name="[DimProduct].[ProductKey].&amp;[461]"/>
            <x15:cachedUniqueName index="461" name="[DimProduct].[ProductKey].&amp;[462]"/>
            <x15:cachedUniqueName index="462" name="[DimProduct].[ProductKey].&amp;[463]"/>
            <x15:cachedUniqueName index="463" name="[DimProduct].[ProductKey].&amp;[464]"/>
            <x15:cachedUniqueName index="464" name="[DimProduct].[ProductKey].&amp;[465]"/>
            <x15:cachedUniqueName index="465" name="[DimProduct].[ProductKey].&amp;[466]"/>
            <x15:cachedUniqueName index="466" name="[DimProduct].[ProductKey].&amp;[467]"/>
            <x15:cachedUniqueName index="467" name="[DimProduct].[ProductKey].&amp;[468]"/>
            <x15:cachedUniqueName index="468" name="[DimProduct].[ProductKey].&amp;[469]"/>
            <x15:cachedUniqueName index="469" name="[DimProduct].[ProductKey].&amp;[470]"/>
            <x15:cachedUniqueName index="470" name="[DimProduct].[ProductKey].&amp;[471]"/>
            <x15:cachedUniqueName index="471" name="[DimProduct].[ProductKey].&amp;[472]"/>
            <x15:cachedUniqueName index="472" name="[DimProduct].[ProductKey].&amp;[473]"/>
            <x15:cachedUniqueName index="473" name="[DimProduct].[ProductKey].&amp;[474]"/>
            <x15:cachedUniqueName index="474" name="[DimProduct].[ProductKey].&amp;[475]"/>
            <x15:cachedUniqueName index="475" name="[DimProduct].[ProductKey].&amp;[476]"/>
            <x15:cachedUniqueName index="476" name="[DimProduct].[ProductKey].&amp;[477]"/>
            <x15:cachedUniqueName index="477" name="[DimProduct].[ProductKey].&amp;[478]"/>
            <x15:cachedUniqueName index="478" name="[DimProduct].[ProductKey].&amp;[479]"/>
            <x15:cachedUniqueName index="479" name="[DimProduct].[ProductKey].&amp;[480]"/>
            <x15:cachedUniqueName index="480" name="[DimProduct].[ProductKey].&amp;[481]"/>
            <x15:cachedUniqueName index="481" name="[DimProduct].[ProductKey].&amp;[482]"/>
            <x15:cachedUniqueName index="482" name="[DimProduct].[ProductKey].&amp;[483]"/>
            <x15:cachedUniqueName index="483" name="[DimProduct].[ProductKey].&amp;[484]"/>
            <x15:cachedUniqueName index="484" name="[DimProduct].[ProductKey].&amp;[485]"/>
            <x15:cachedUniqueName index="485" name="[DimProduct].[ProductKey].&amp;[486]"/>
            <x15:cachedUniqueName index="486" name="[DimProduct].[ProductKey].&amp;[487]"/>
            <x15:cachedUniqueName index="487" name="[DimProduct].[ProductKey].&amp;[488]"/>
            <x15:cachedUniqueName index="488" name="[DimProduct].[ProductKey].&amp;[489]"/>
            <x15:cachedUniqueName index="489" name="[DimProduct].[ProductKey].&amp;[490]"/>
            <x15:cachedUniqueName index="490" name="[DimProduct].[ProductKey].&amp;[491]"/>
            <x15:cachedUniqueName index="491" name="[DimProduct].[ProductKey].&amp;[492]"/>
            <x15:cachedUniqueName index="492" name="[DimProduct].[ProductKey].&amp;[493]"/>
            <x15:cachedUniqueName index="493" name="[DimProduct].[ProductKey].&amp;[494]"/>
            <x15:cachedUniqueName index="494" name="[DimProduct].[ProductKey].&amp;[495]"/>
            <x15:cachedUniqueName index="495" name="[DimProduct].[ProductKey].&amp;[496]"/>
            <x15:cachedUniqueName index="496" name="[DimProduct].[ProductKey].&amp;[497]"/>
            <x15:cachedUniqueName index="497" name="[DimProduct].[ProductKey].&amp;[498]"/>
            <x15:cachedUniqueName index="498" name="[DimProduct].[ProductKey].&amp;[499]"/>
            <x15:cachedUniqueName index="499" name="[DimProduct].[ProductKey].&amp;[500]"/>
            <x15:cachedUniqueName index="500" name="[DimProduct].[ProductKey].&amp;[501]"/>
            <x15:cachedUniqueName index="501" name="[DimProduct].[ProductKey].&amp;[502]"/>
            <x15:cachedUniqueName index="502" name="[DimProduct].[ProductKey].&amp;[503]"/>
            <x15:cachedUniqueName index="503" name="[DimProduct].[ProductKey].&amp;[504]"/>
            <x15:cachedUniqueName index="504" name="[DimProduct].[ProductKey].&amp;[505]"/>
            <x15:cachedUniqueName index="505" name="[DimProduct].[ProductKey].&amp;[506]"/>
            <x15:cachedUniqueName index="506" name="[DimProduct].[ProductKey].&amp;[507]"/>
            <x15:cachedUniqueName index="507" name="[DimProduct].[ProductKey].&amp;[508]"/>
            <x15:cachedUniqueName index="508" name="[DimProduct].[ProductKey].&amp;[509]"/>
            <x15:cachedUniqueName index="509" name="[DimProduct].[ProductKey].&amp;[510]"/>
            <x15:cachedUniqueName index="510" name="[DimProduct].[ProductKey].&amp;[511]"/>
            <x15:cachedUniqueName index="511" name="[DimProduct].[ProductKey].&amp;[512]"/>
            <x15:cachedUniqueName index="512" name="[DimProduct].[ProductKey].&amp;[513]"/>
            <x15:cachedUniqueName index="513" name="[DimProduct].[ProductKey].&amp;[514]"/>
            <x15:cachedUniqueName index="514" name="[DimProduct].[ProductKey].&amp;[515]"/>
            <x15:cachedUniqueName index="515" name="[DimProduct].[ProductKey].&amp;[516]"/>
            <x15:cachedUniqueName index="516" name="[DimProduct].[ProductKey].&amp;[517]"/>
            <x15:cachedUniqueName index="517" name="[DimProduct].[ProductKey].&amp;[518]"/>
            <x15:cachedUniqueName index="518" name="[DimProduct].[ProductKey].&amp;[519]"/>
            <x15:cachedUniqueName index="519" name="[DimProduct].[ProductKey].&amp;[520]"/>
            <x15:cachedUniqueName index="520" name="[DimProduct].[ProductKey].&amp;[521]"/>
            <x15:cachedUniqueName index="521" name="[DimProduct].[ProductKey].&amp;[522]"/>
            <x15:cachedUniqueName index="522" name="[DimProduct].[ProductKey].&amp;[523]"/>
            <x15:cachedUniqueName index="523" name="[DimProduct].[ProductKey].&amp;[524]"/>
            <x15:cachedUniqueName index="524" name="[DimProduct].[ProductKey].&amp;[525]"/>
            <x15:cachedUniqueName index="525" name="[DimProduct].[ProductKey].&amp;[526]"/>
            <x15:cachedUniqueName index="526" name="[DimProduct].[ProductKey].&amp;[527]"/>
            <x15:cachedUniqueName index="527" name="[DimProduct].[ProductKey].&amp;[528]"/>
            <x15:cachedUniqueName index="528" name="[DimProduct].[ProductKey].&amp;[529]"/>
            <x15:cachedUniqueName index="529" name="[DimProduct].[ProductKey].&amp;[530]"/>
            <x15:cachedUniqueName index="530" name="[DimProduct].[ProductKey].&amp;[531]"/>
            <x15:cachedUniqueName index="531" name="[DimProduct].[ProductKey].&amp;[532]"/>
            <x15:cachedUniqueName index="532" name="[DimProduct].[ProductKey].&amp;[533]"/>
            <x15:cachedUniqueName index="533" name="[DimProduct].[ProductKey].&amp;[534]"/>
            <x15:cachedUniqueName index="534" name="[DimProduct].[ProductKey].&amp;[535]"/>
            <x15:cachedUniqueName index="535" name="[DimProduct].[ProductKey].&amp;[536]"/>
            <x15:cachedUniqueName index="536" name="[DimProduct].[ProductKey].&amp;[537]"/>
            <x15:cachedUniqueName index="537" name="[DimProduct].[ProductKey].&amp;[538]"/>
            <x15:cachedUniqueName index="538" name="[DimProduct].[ProductKey].&amp;[539]"/>
            <x15:cachedUniqueName index="539" name="[DimProduct].[ProductKey].&amp;[540]"/>
            <x15:cachedUniqueName index="540" name="[DimProduct].[ProductKey].&amp;[541]"/>
            <x15:cachedUniqueName index="541" name="[DimProduct].[ProductKey].&amp;[542]"/>
            <x15:cachedUniqueName index="542" name="[DimProduct].[ProductKey].&amp;[543]"/>
            <x15:cachedUniqueName index="543" name="[DimProduct].[ProductKey].&amp;[544]"/>
            <x15:cachedUniqueName index="544" name="[DimProduct].[ProductKey].&amp;[545]"/>
            <x15:cachedUniqueName index="545" name="[DimProduct].[ProductKey].&amp;[546]"/>
            <x15:cachedUniqueName index="546" name="[DimProduct].[ProductKey].&amp;[547]"/>
            <x15:cachedUniqueName index="547" name="[DimProduct].[ProductKey].&amp;[548]"/>
            <x15:cachedUniqueName index="548" name="[DimProduct].[ProductKey].&amp;[549]"/>
            <x15:cachedUniqueName index="549" name="[DimProduct].[ProductKey].&amp;[550]"/>
            <x15:cachedUniqueName index="550" name="[DimProduct].[ProductKey].&amp;[551]"/>
            <x15:cachedUniqueName index="551" name="[DimProduct].[ProductKey].&amp;[552]"/>
            <x15:cachedUniqueName index="552" name="[DimProduct].[ProductKey].&amp;[553]"/>
            <x15:cachedUniqueName index="553" name="[DimProduct].[ProductKey].&amp;[554]"/>
            <x15:cachedUniqueName index="554" name="[DimProduct].[ProductKey].&amp;[555]"/>
            <x15:cachedUniqueName index="555" name="[DimProduct].[ProductKey].&amp;[556]"/>
            <x15:cachedUniqueName index="556" name="[DimProduct].[ProductKey].&amp;[557]"/>
            <x15:cachedUniqueName index="557" name="[DimProduct].[ProductKey].&amp;[558]"/>
            <x15:cachedUniqueName index="558" name="[DimProduct].[ProductKey].&amp;[559]"/>
            <x15:cachedUniqueName index="559" name="[DimProduct].[ProductKey].&amp;[560]"/>
            <x15:cachedUniqueName index="560" name="[DimProduct].[ProductKey].&amp;[561]"/>
            <x15:cachedUniqueName index="561" name="[DimProduct].[ProductKey].&amp;[562]"/>
            <x15:cachedUniqueName index="562" name="[DimProduct].[ProductKey].&amp;[563]"/>
            <x15:cachedUniqueName index="563" name="[DimProduct].[ProductKey].&amp;[564]"/>
            <x15:cachedUniqueName index="564" name="[DimProduct].[ProductKey].&amp;[565]"/>
            <x15:cachedUniqueName index="565" name="[DimProduct].[ProductKey].&amp;[566]"/>
            <x15:cachedUniqueName index="566" name="[DimProduct].[ProductKey].&amp;[567]"/>
            <x15:cachedUniqueName index="567" name="[DimProduct].[ProductKey].&amp;[568]"/>
            <x15:cachedUniqueName index="568" name="[DimProduct].[ProductKey].&amp;[569]"/>
            <x15:cachedUniqueName index="569" name="[DimProduct].[ProductKey].&amp;[570]"/>
            <x15:cachedUniqueName index="570" name="[DimProduct].[ProductKey].&amp;[571]"/>
            <x15:cachedUniqueName index="571" name="[DimProduct].[ProductKey].&amp;[572]"/>
            <x15:cachedUniqueName index="572" name="[DimProduct].[ProductKey].&amp;[573]"/>
            <x15:cachedUniqueName index="573" name="[DimProduct].[ProductKey].&amp;[574]"/>
            <x15:cachedUniqueName index="574" name="[DimProduct].[ProductKey].&amp;[575]"/>
            <x15:cachedUniqueName index="575" name="[DimProduct].[ProductKey].&amp;[576]"/>
            <x15:cachedUniqueName index="576" name="[DimProduct].[ProductKey].&amp;[577]"/>
            <x15:cachedUniqueName index="577" name="[DimProduct].[ProductKey].&amp;[578]"/>
            <x15:cachedUniqueName index="578" name="[DimProduct].[ProductKey].&amp;[579]"/>
            <x15:cachedUniqueName index="579" name="[DimProduct].[ProductKey].&amp;[580]"/>
            <x15:cachedUniqueName index="580" name="[DimProduct].[ProductKey].&amp;[581]"/>
            <x15:cachedUniqueName index="581" name="[DimProduct].[ProductKey].&amp;[582]"/>
            <x15:cachedUniqueName index="582" name="[DimProduct].[ProductKey].&amp;[583]"/>
            <x15:cachedUniqueName index="583" name="[DimProduct].[ProductKey].&amp;[584]"/>
            <x15:cachedUniqueName index="584" name="[DimProduct].[ProductKey].&amp;[585]"/>
            <x15:cachedUniqueName index="585" name="[DimProduct].[ProductKey].&amp;[586]"/>
            <x15:cachedUniqueName index="586" name="[DimProduct].[ProductKey].&amp;[587]"/>
            <x15:cachedUniqueName index="587" name="[DimProduct].[ProductKey].&amp;[588]"/>
            <x15:cachedUniqueName index="588" name="[DimProduct].[ProductKey].&amp;[589]"/>
            <x15:cachedUniqueName index="589" name="[DimProduct].[ProductKey].&amp;[590]"/>
            <x15:cachedUniqueName index="590" name="[DimProduct].[ProductKey].&amp;[591]"/>
            <x15:cachedUniqueName index="591" name="[DimProduct].[ProductKey].&amp;[592]"/>
            <x15:cachedUniqueName index="592" name="[DimProduct].[ProductKey].&amp;[593]"/>
            <x15:cachedUniqueName index="593" name="[DimProduct].[ProductKey].&amp;[594]"/>
            <x15:cachedUniqueName index="594" name="[DimProduct].[ProductKey].&amp;[595]"/>
            <x15:cachedUniqueName index="595" name="[DimProduct].[ProductKey].&amp;[596]"/>
            <x15:cachedUniqueName index="596" name="[DimProduct].[ProductKey].&amp;[597]"/>
            <x15:cachedUniqueName index="597" name="[DimProduct].[ProductKey].&amp;[598]"/>
            <x15:cachedUniqueName index="598" name="[DimProduct].[ProductKey].&amp;[599]"/>
            <x15:cachedUniqueName index="599" name="[DimProduct].[ProductKey].&amp;[600]"/>
            <x15:cachedUniqueName index="600" name="[DimProduct].[ProductKey].&amp;[601]"/>
            <x15:cachedUniqueName index="601" name="[DimProduct].[ProductKey].&amp;[602]"/>
            <x15:cachedUniqueName index="602" name="[DimProduct].[ProductKey].&amp;[603]"/>
            <x15:cachedUniqueName index="603" name="[DimProduct].[ProductKey].&amp;[604]"/>
            <x15:cachedUniqueName index="604" name="[DimProduct].[ProductKey].&amp;[605]"/>
            <x15:cachedUniqueName index="605" name="[DimProduct].[ProductKey].&amp;[606]"/>
          </x15:cachedUniqueNames>
        </ext>
      </extLst>
    </cacheField>
    <cacheField name="[Measures].[Sum of Profit]" caption="Sum of Profit" numFmtId="0" hierarchy="52" level="32767"/>
    <cacheField name="[DimProduct].[Color].[Color]" caption="Color" numFmtId="0" hierarchy="25" level="1">
      <sharedItems count="10">
        <s v="Black"/>
        <s v="Blue"/>
        <s v="Grey"/>
        <s v="Multi"/>
        <s v="Red"/>
        <s v="Silver"/>
        <s v="Silver/Black"/>
        <s v="Unspecified"/>
        <s v="White"/>
        <s v="Yellow"/>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6"/>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2"/>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2" memberValueDatatype="130" unbalanced="0">
      <fieldsUsage count="2">
        <fieldUsage x="-1"/>
        <fieldUsage x="4"/>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89236115" backgroundQuery="1" createdVersion="8" refreshedVersion="8" minRefreshableVersion="3" recordCount="0" supportSubquery="1" supportAdvancedDrill="1" xr:uid="{18A65D89-1A19-435C-9944-3FFC0E5078E8}">
  <cacheSource type="external" connectionId="8"/>
  <cacheFields count="6">
    <cacheField name="[DimDate].[Month Name].[Month Name]" caption="Month Name" numFmtId="0" hierarchy="13" level="1">
      <sharedItems containsSemiMixedTypes="0" containsNonDate="0" containsString="0"/>
    </cacheField>
    <cacheField name="[DimProduct].[ProductKey].[ProductKey]" caption="ProductKey" numFmtId="0" hierarchy="22" level="1">
      <sharedItems containsSemiMixedTypes="0" containsString="0" containsNumber="1" containsInteger="1" minValue="1" maxValue="606" count="60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sharedItems>
      <extLst>
        <ext xmlns:x15="http://schemas.microsoft.com/office/spreadsheetml/2010/11/main" uri="{4F2E5C28-24EA-4eb8-9CBF-B6C8F9C3D259}">
          <x15:cachedUniqueNames>
            <x15:cachedUniqueName index="0" name="[DimProduct].[ProductKey].&amp;[1]"/>
            <x15:cachedUniqueName index="1" name="[DimProduct].[ProductKey].&amp;[2]"/>
            <x15:cachedUniqueName index="2" name="[DimProduct].[ProductKey].&amp;[3]"/>
            <x15:cachedUniqueName index="3" name="[DimProduct].[ProductKey].&amp;[4]"/>
            <x15:cachedUniqueName index="4" name="[DimProduct].[ProductKey].&amp;[5]"/>
            <x15:cachedUniqueName index="5" name="[DimProduct].[ProductKey].&amp;[6]"/>
            <x15:cachedUniqueName index="6" name="[DimProduct].[ProductKey].&amp;[7]"/>
            <x15:cachedUniqueName index="7" name="[DimProduct].[ProductKey].&amp;[8]"/>
            <x15:cachedUniqueName index="8" name="[DimProduct].[ProductKey].&amp;[9]"/>
            <x15:cachedUniqueName index="9" name="[DimProduct].[ProductKey].&amp;[10]"/>
            <x15:cachedUniqueName index="10" name="[DimProduct].[ProductKey].&amp;[11]"/>
            <x15:cachedUniqueName index="11" name="[DimProduct].[ProductKey].&amp;[12]"/>
            <x15:cachedUniqueName index="12" name="[DimProduct].[ProductKey].&amp;[13]"/>
            <x15:cachedUniqueName index="13" name="[DimProduct].[ProductKey].&amp;[14]"/>
            <x15:cachedUniqueName index="14" name="[DimProduct].[ProductKey].&amp;[15]"/>
            <x15:cachedUniqueName index="15" name="[DimProduct].[ProductKey].&amp;[16]"/>
            <x15:cachedUniqueName index="16" name="[DimProduct].[ProductKey].&amp;[17]"/>
            <x15:cachedUniqueName index="17" name="[DimProduct].[ProductKey].&amp;[18]"/>
            <x15:cachedUniqueName index="18" name="[DimProduct].[ProductKey].&amp;[19]"/>
            <x15:cachedUniqueName index="19" name="[DimProduct].[ProductKey].&amp;[20]"/>
            <x15:cachedUniqueName index="20" name="[DimProduct].[ProductKey].&amp;[21]"/>
            <x15:cachedUniqueName index="21" name="[DimProduct].[ProductKey].&amp;[22]"/>
            <x15:cachedUniqueName index="22" name="[DimProduct].[ProductKey].&amp;[23]"/>
            <x15:cachedUniqueName index="23" name="[DimProduct].[ProductKey].&amp;[24]"/>
            <x15:cachedUniqueName index="24" name="[DimProduct].[ProductKey].&amp;[25]"/>
            <x15:cachedUniqueName index="25" name="[DimProduct].[ProductKey].&amp;[26]"/>
            <x15:cachedUniqueName index="26" name="[DimProduct].[ProductKey].&amp;[27]"/>
            <x15:cachedUniqueName index="27" name="[DimProduct].[ProductKey].&amp;[28]"/>
            <x15:cachedUniqueName index="28" name="[DimProduct].[ProductKey].&amp;[29]"/>
            <x15:cachedUniqueName index="29" name="[DimProduct].[ProductKey].&amp;[30]"/>
            <x15:cachedUniqueName index="30" name="[DimProduct].[ProductKey].&amp;[31]"/>
            <x15:cachedUniqueName index="31" name="[DimProduct].[ProductKey].&amp;[32]"/>
            <x15:cachedUniqueName index="32" name="[DimProduct].[ProductKey].&amp;[33]"/>
            <x15:cachedUniqueName index="33" name="[DimProduct].[ProductKey].&amp;[34]"/>
            <x15:cachedUniqueName index="34" name="[DimProduct].[ProductKey].&amp;[35]"/>
            <x15:cachedUniqueName index="35" name="[DimProduct].[ProductKey].&amp;[36]"/>
            <x15:cachedUniqueName index="36" name="[DimProduct].[ProductKey].&amp;[37]"/>
            <x15:cachedUniqueName index="37" name="[DimProduct].[ProductKey].&amp;[38]"/>
            <x15:cachedUniqueName index="38" name="[DimProduct].[ProductKey].&amp;[39]"/>
            <x15:cachedUniqueName index="39" name="[DimProduct].[ProductKey].&amp;[40]"/>
            <x15:cachedUniqueName index="40" name="[DimProduct].[ProductKey].&amp;[41]"/>
            <x15:cachedUniqueName index="41" name="[DimProduct].[ProductKey].&amp;[42]"/>
            <x15:cachedUniqueName index="42" name="[DimProduct].[ProductKey].&amp;[43]"/>
            <x15:cachedUniqueName index="43" name="[DimProduct].[ProductKey].&amp;[44]"/>
            <x15:cachedUniqueName index="44" name="[DimProduct].[ProductKey].&amp;[45]"/>
            <x15:cachedUniqueName index="45" name="[DimProduct].[ProductKey].&amp;[46]"/>
            <x15:cachedUniqueName index="46" name="[DimProduct].[ProductKey].&amp;[47]"/>
            <x15:cachedUniqueName index="47" name="[DimProduct].[ProductKey].&amp;[48]"/>
            <x15:cachedUniqueName index="48" name="[DimProduct].[ProductKey].&amp;[49]"/>
            <x15:cachedUniqueName index="49" name="[DimProduct].[ProductKey].&amp;[50]"/>
            <x15:cachedUniqueName index="50" name="[DimProduct].[ProductKey].&amp;[51]"/>
            <x15:cachedUniqueName index="51" name="[DimProduct].[ProductKey].&amp;[52]"/>
            <x15:cachedUniqueName index="52" name="[DimProduct].[ProductKey].&amp;[53]"/>
            <x15:cachedUniqueName index="53" name="[DimProduct].[ProductKey].&amp;[54]"/>
            <x15:cachedUniqueName index="54" name="[DimProduct].[ProductKey].&amp;[55]"/>
            <x15:cachedUniqueName index="55" name="[DimProduct].[ProductKey].&amp;[56]"/>
            <x15:cachedUniqueName index="56" name="[DimProduct].[ProductKey].&amp;[57]"/>
            <x15:cachedUniqueName index="57" name="[DimProduct].[ProductKey].&amp;[58]"/>
            <x15:cachedUniqueName index="58" name="[DimProduct].[ProductKey].&amp;[59]"/>
            <x15:cachedUniqueName index="59" name="[DimProduct].[ProductKey].&amp;[60]"/>
            <x15:cachedUniqueName index="60" name="[DimProduct].[ProductKey].&amp;[61]"/>
            <x15:cachedUniqueName index="61" name="[DimProduct].[ProductKey].&amp;[62]"/>
            <x15:cachedUniqueName index="62" name="[DimProduct].[ProductKey].&amp;[63]"/>
            <x15:cachedUniqueName index="63" name="[DimProduct].[ProductKey].&amp;[64]"/>
            <x15:cachedUniqueName index="64" name="[DimProduct].[ProductKey].&amp;[65]"/>
            <x15:cachedUniqueName index="65" name="[DimProduct].[ProductKey].&amp;[66]"/>
            <x15:cachedUniqueName index="66" name="[DimProduct].[ProductKey].&amp;[67]"/>
            <x15:cachedUniqueName index="67" name="[DimProduct].[ProductKey].&amp;[68]"/>
            <x15:cachedUniqueName index="68" name="[DimProduct].[ProductKey].&amp;[69]"/>
            <x15:cachedUniqueName index="69" name="[DimProduct].[ProductKey].&amp;[70]"/>
            <x15:cachedUniqueName index="70" name="[DimProduct].[ProductKey].&amp;[71]"/>
            <x15:cachedUniqueName index="71" name="[DimProduct].[ProductKey].&amp;[72]"/>
            <x15:cachedUniqueName index="72" name="[DimProduct].[ProductKey].&amp;[73]"/>
            <x15:cachedUniqueName index="73" name="[DimProduct].[ProductKey].&amp;[74]"/>
            <x15:cachedUniqueName index="74" name="[DimProduct].[ProductKey].&amp;[75]"/>
            <x15:cachedUniqueName index="75" name="[DimProduct].[ProductKey].&amp;[76]"/>
            <x15:cachedUniqueName index="76" name="[DimProduct].[ProductKey].&amp;[77]"/>
            <x15:cachedUniqueName index="77" name="[DimProduct].[ProductKey].&amp;[78]"/>
            <x15:cachedUniqueName index="78" name="[DimProduct].[ProductKey].&amp;[79]"/>
            <x15:cachedUniqueName index="79" name="[DimProduct].[ProductKey].&amp;[80]"/>
            <x15:cachedUniqueName index="80" name="[DimProduct].[ProductKey].&amp;[81]"/>
            <x15:cachedUniqueName index="81" name="[DimProduct].[ProductKey].&amp;[82]"/>
            <x15:cachedUniqueName index="82" name="[DimProduct].[ProductKey].&amp;[83]"/>
            <x15:cachedUniqueName index="83" name="[DimProduct].[ProductKey].&amp;[84]"/>
            <x15:cachedUniqueName index="84" name="[DimProduct].[ProductKey].&amp;[85]"/>
            <x15:cachedUniqueName index="85" name="[DimProduct].[ProductKey].&amp;[86]"/>
            <x15:cachedUniqueName index="86" name="[DimProduct].[ProductKey].&amp;[87]"/>
            <x15:cachedUniqueName index="87" name="[DimProduct].[ProductKey].&amp;[88]"/>
            <x15:cachedUniqueName index="88" name="[DimProduct].[ProductKey].&amp;[89]"/>
            <x15:cachedUniqueName index="89" name="[DimProduct].[ProductKey].&amp;[90]"/>
            <x15:cachedUniqueName index="90" name="[DimProduct].[ProductKey].&amp;[91]"/>
            <x15:cachedUniqueName index="91" name="[DimProduct].[ProductKey].&amp;[92]"/>
            <x15:cachedUniqueName index="92" name="[DimProduct].[ProductKey].&amp;[93]"/>
            <x15:cachedUniqueName index="93" name="[DimProduct].[ProductKey].&amp;[94]"/>
            <x15:cachedUniqueName index="94" name="[DimProduct].[ProductKey].&amp;[95]"/>
            <x15:cachedUniqueName index="95" name="[DimProduct].[ProductKey].&amp;[96]"/>
            <x15:cachedUniqueName index="96" name="[DimProduct].[ProductKey].&amp;[97]"/>
            <x15:cachedUniqueName index="97" name="[DimProduct].[ProductKey].&amp;[98]"/>
            <x15:cachedUniqueName index="98" name="[DimProduct].[ProductKey].&amp;[99]"/>
            <x15:cachedUniqueName index="99" name="[DimProduct].[ProductKey].&amp;[100]"/>
            <x15:cachedUniqueName index="100" name="[DimProduct].[ProductKey].&amp;[101]"/>
            <x15:cachedUniqueName index="101" name="[DimProduct].[ProductKey].&amp;[102]"/>
            <x15:cachedUniqueName index="102" name="[DimProduct].[ProductKey].&amp;[103]"/>
            <x15:cachedUniqueName index="103" name="[DimProduct].[ProductKey].&amp;[104]"/>
            <x15:cachedUniqueName index="104" name="[DimProduct].[ProductKey].&amp;[105]"/>
            <x15:cachedUniqueName index="105" name="[DimProduct].[ProductKey].&amp;[106]"/>
            <x15:cachedUniqueName index="106" name="[DimProduct].[ProductKey].&amp;[107]"/>
            <x15:cachedUniqueName index="107" name="[DimProduct].[ProductKey].&amp;[108]"/>
            <x15:cachedUniqueName index="108" name="[DimProduct].[ProductKey].&amp;[109]"/>
            <x15:cachedUniqueName index="109" name="[DimProduct].[ProductKey].&amp;[110]"/>
            <x15:cachedUniqueName index="110" name="[DimProduct].[ProductKey].&amp;[111]"/>
            <x15:cachedUniqueName index="111" name="[DimProduct].[ProductKey].&amp;[112]"/>
            <x15:cachedUniqueName index="112" name="[DimProduct].[ProductKey].&amp;[113]"/>
            <x15:cachedUniqueName index="113" name="[DimProduct].[ProductKey].&amp;[114]"/>
            <x15:cachedUniqueName index="114" name="[DimProduct].[ProductKey].&amp;[115]"/>
            <x15:cachedUniqueName index="115" name="[DimProduct].[ProductKey].&amp;[116]"/>
            <x15:cachedUniqueName index="116" name="[DimProduct].[ProductKey].&amp;[117]"/>
            <x15:cachedUniqueName index="117" name="[DimProduct].[ProductKey].&amp;[118]"/>
            <x15:cachedUniqueName index="118" name="[DimProduct].[ProductKey].&amp;[119]"/>
            <x15:cachedUniqueName index="119" name="[DimProduct].[ProductKey].&amp;[120]"/>
            <x15:cachedUniqueName index="120" name="[DimProduct].[ProductKey].&amp;[121]"/>
            <x15:cachedUniqueName index="121" name="[DimProduct].[ProductKey].&amp;[122]"/>
            <x15:cachedUniqueName index="122" name="[DimProduct].[ProductKey].&amp;[123]"/>
            <x15:cachedUniqueName index="123" name="[DimProduct].[ProductKey].&amp;[124]"/>
            <x15:cachedUniqueName index="124" name="[DimProduct].[ProductKey].&amp;[125]"/>
            <x15:cachedUniqueName index="125" name="[DimProduct].[ProductKey].&amp;[126]"/>
            <x15:cachedUniqueName index="126" name="[DimProduct].[ProductKey].&amp;[127]"/>
            <x15:cachedUniqueName index="127" name="[DimProduct].[ProductKey].&amp;[128]"/>
            <x15:cachedUniqueName index="128" name="[DimProduct].[ProductKey].&amp;[129]"/>
            <x15:cachedUniqueName index="129" name="[DimProduct].[ProductKey].&amp;[130]"/>
            <x15:cachedUniqueName index="130" name="[DimProduct].[ProductKey].&amp;[131]"/>
            <x15:cachedUniqueName index="131" name="[DimProduct].[ProductKey].&amp;[132]"/>
            <x15:cachedUniqueName index="132" name="[DimProduct].[ProductKey].&amp;[133]"/>
            <x15:cachedUniqueName index="133" name="[DimProduct].[ProductKey].&amp;[134]"/>
            <x15:cachedUniqueName index="134" name="[DimProduct].[ProductKey].&amp;[135]"/>
            <x15:cachedUniqueName index="135" name="[DimProduct].[ProductKey].&amp;[136]"/>
            <x15:cachedUniqueName index="136" name="[DimProduct].[ProductKey].&amp;[137]"/>
            <x15:cachedUniqueName index="137" name="[DimProduct].[ProductKey].&amp;[138]"/>
            <x15:cachedUniqueName index="138" name="[DimProduct].[ProductKey].&amp;[139]"/>
            <x15:cachedUniqueName index="139" name="[DimProduct].[ProductKey].&amp;[140]"/>
            <x15:cachedUniqueName index="140" name="[DimProduct].[ProductKey].&amp;[141]"/>
            <x15:cachedUniqueName index="141" name="[DimProduct].[ProductKey].&amp;[142]"/>
            <x15:cachedUniqueName index="142" name="[DimProduct].[ProductKey].&amp;[143]"/>
            <x15:cachedUniqueName index="143" name="[DimProduct].[ProductKey].&amp;[144]"/>
            <x15:cachedUniqueName index="144" name="[DimProduct].[ProductKey].&amp;[145]"/>
            <x15:cachedUniqueName index="145" name="[DimProduct].[ProductKey].&amp;[146]"/>
            <x15:cachedUniqueName index="146" name="[DimProduct].[ProductKey].&amp;[147]"/>
            <x15:cachedUniqueName index="147" name="[DimProduct].[ProductKey].&amp;[148]"/>
            <x15:cachedUniqueName index="148" name="[DimProduct].[ProductKey].&amp;[149]"/>
            <x15:cachedUniqueName index="149" name="[DimProduct].[ProductKey].&amp;[150]"/>
            <x15:cachedUniqueName index="150" name="[DimProduct].[ProductKey].&amp;[151]"/>
            <x15:cachedUniqueName index="151" name="[DimProduct].[ProductKey].&amp;[152]"/>
            <x15:cachedUniqueName index="152" name="[DimProduct].[ProductKey].&amp;[153]"/>
            <x15:cachedUniqueName index="153" name="[DimProduct].[ProductKey].&amp;[154]"/>
            <x15:cachedUniqueName index="154" name="[DimProduct].[ProductKey].&amp;[155]"/>
            <x15:cachedUniqueName index="155" name="[DimProduct].[ProductKey].&amp;[156]"/>
            <x15:cachedUniqueName index="156" name="[DimProduct].[ProductKey].&amp;[157]"/>
            <x15:cachedUniqueName index="157" name="[DimProduct].[ProductKey].&amp;[158]"/>
            <x15:cachedUniqueName index="158" name="[DimProduct].[ProductKey].&amp;[159]"/>
            <x15:cachedUniqueName index="159" name="[DimProduct].[ProductKey].&amp;[160]"/>
            <x15:cachedUniqueName index="160" name="[DimProduct].[ProductKey].&amp;[161]"/>
            <x15:cachedUniqueName index="161" name="[DimProduct].[ProductKey].&amp;[162]"/>
            <x15:cachedUniqueName index="162" name="[DimProduct].[ProductKey].&amp;[163]"/>
            <x15:cachedUniqueName index="163" name="[DimProduct].[ProductKey].&amp;[164]"/>
            <x15:cachedUniqueName index="164" name="[DimProduct].[ProductKey].&amp;[165]"/>
            <x15:cachedUniqueName index="165" name="[DimProduct].[ProductKey].&amp;[166]"/>
            <x15:cachedUniqueName index="166" name="[DimProduct].[ProductKey].&amp;[167]"/>
            <x15:cachedUniqueName index="167" name="[DimProduct].[ProductKey].&amp;[168]"/>
            <x15:cachedUniqueName index="168" name="[DimProduct].[ProductKey].&amp;[169]"/>
            <x15:cachedUniqueName index="169" name="[DimProduct].[ProductKey].&amp;[170]"/>
            <x15:cachedUniqueName index="170" name="[DimProduct].[ProductKey].&amp;[171]"/>
            <x15:cachedUniqueName index="171" name="[DimProduct].[ProductKey].&amp;[172]"/>
            <x15:cachedUniqueName index="172" name="[DimProduct].[ProductKey].&amp;[173]"/>
            <x15:cachedUniqueName index="173" name="[DimProduct].[ProductKey].&amp;[174]"/>
            <x15:cachedUniqueName index="174" name="[DimProduct].[ProductKey].&amp;[175]"/>
            <x15:cachedUniqueName index="175" name="[DimProduct].[ProductKey].&amp;[176]"/>
            <x15:cachedUniqueName index="176" name="[DimProduct].[ProductKey].&amp;[177]"/>
            <x15:cachedUniqueName index="177" name="[DimProduct].[ProductKey].&amp;[178]"/>
            <x15:cachedUniqueName index="178" name="[DimProduct].[ProductKey].&amp;[179]"/>
            <x15:cachedUniqueName index="179" name="[DimProduct].[ProductKey].&amp;[180]"/>
            <x15:cachedUniqueName index="180" name="[DimProduct].[ProductKey].&amp;[181]"/>
            <x15:cachedUniqueName index="181" name="[DimProduct].[ProductKey].&amp;[182]"/>
            <x15:cachedUniqueName index="182" name="[DimProduct].[ProductKey].&amp;[183]"/>
            <x15:cachedUniqueName index="183" name="[DimProduct].[ProductKey].&amp;[184]"/>
            <x15:cachedUniqueName index="184" name="[DimProduct].[ProductKey].&amp;[185]"/>
            <x15:cachedUniqueName index="185" name="[DimProduct].[ProductKey].&amp;[186]"/>
            <x15:cachedUniqueName index="186" name="[DimProduct].[ProductKey].&amp;[187]"/>
            <x15:cachedUniqueName index="187" name="[DimProduct].[ProductKey].&amp;[188]"/>
            <x15:cachedUniqueName index="188" name="[DimProduct].[ProductKey].&amp;[189]"/>
            <x15:cachedUniqueName index="189" name="[DimProduct].[ProductKey].&amp;[190]"/>
            <x15:cachedUniqueName index="190" name="[DimProduct].[ProductKey].&amp;[191]"/>
            <x15:cachedUniqueName index="191" name="[DimProduct].[ProductKey].&amp;[192]"/>
            <x15:cachedUniqueName index="192" name="[DimProduct].[ProductKey].&amp;[193]"/>
            <x15:cachedUniqueName index="193" name="[DimProduct].[ProductKey].&amp;[194]"/>
            <x15:cachedUniqueName index="194" name="[DimProduct].[ProductKey].&amp;[195]"/>
            <x15:cachedUniqueName index="195" name="[DimProduct].[ProductKey].&amp;[196]"/>
            <x15:cachedUniqueName index="196" name="[DimProduct].[ProductKey].&amp;[197]"/>
            <x15:cachedUniqueName index="197" name="[DimProduct].[ProductKey].&amp;[198]"/>
            <x15:cachedUniqueName index="198" name="[DimProduct].[ProductKey].&amp;[199]"/>
            <x15:cachedUniqueName index="199" name="[DimProduct].[ProductKey].&amp;[200]"/>
            <x15:cachedUniqueName index="200" name="[DimProduct].[ProductKey].&amp;[201]"/>
            <x15:cachedUniqueName index="201" name="[DimProduct].[ProductKey].&amp;[202]"/>
            <x15:cachedUniqueName index="202" name="[DimProduct].[ProductKey].&amp;[203]"/>
            <x15:cachedUniqueName index="203" name="[DimProduct].[ProductKey].&amp;[204]"/>
            <x15:cachedUniqueName index="204" name="[DimProduct].[ProductKey].&amp;[205]"/>
            <x15:cachedUniqueName index="205" name="[DimProduct].[ProductKey].&amp;[206]"/>
            <x15:cachedUniqueName index="206" name="[DimProduct].[ProductKey].&amp;[207]"/>
            <x15:cachedUniqueName index="207" name="[DimProduct].[ProductKey].&amp;[208]"/>
            <x15:cachedUniqueName index="208" name="[DimProduct].[ProductKey].&amp;[209]"/>
            <x15:cachedUniqueName index="209" name="[DimProduct].[ProductKey].&amp;[210]"/>
            <x15:cachedUniqueName index="210" name="[DimProduct].[ProductKey].&amp;[211]"/>
            <x15:cachedUniqueName index="211" name="[DimProduct].[ProductKey].&amp;[212]"/>
            <x15:cachedUniqueName index="212" name="[DimProduct].[ProductKey].&amp;[213]"/>
            <x15:cachedUniqueName index="213" name="[DimProduct].[ProductKey].&amp;[214]"/>
            <x15:cachedUniqueName index="214" name="[DimProduct].[ProductKey].&amp;[215]"/>
            <x15:cachedUniqueName index="215" name="[DimProduct].[ProductKey].&amp;[216]"/>
            <x15:cachedUniqueName index="216" name="[DimProduct].[ProductKey].&amp;[217]"/>
            <x15:cachedUniqueName index="217" name="[DimProduct].[ProductKey].&amp;[218]"/>
            <x15:cachedUniqueName index="218" name="[DimProduct].[ProductKey].&amp;[219]"/>
            <x15:cachedUniqueName index="219" name="[DimProduct].[ProductKey].&amp;[220]"/>
            <x15:cachedUniqueName index="220" name="[DimProduct].[ProductKey].&amp;[221]"/>
            <x15:cachedUniqueName index="221" name="[DimProduct].[ProductKey].&amp;[222]"/>
            <x15:cachedUniqueName index="222" name="[DimProduct].[ProductKey].&amp;[223]"/>
            <x15:cachedUniqueName index="223" name="[DimProduct].[ProductKey].&amp;[224]"/>
            <x15:cachedUniqueName index="224" name="[DimProduct].[ProductKey].&amp;[225]"/>
            <x15:cachedUniqueName index="225" name="[DimProduct].[ProductKey].&amp;[226]"/>
            <x15:cachedUniqueName index="226" name="[DimProduct].[ProductKey].&amp;[227]"/>
            <x15:cachedUniqueName index="227" name="[DimProduct].[ProductKey].&amp;[228]"/>
            <x15:cachedUniqueName index="228" name="[DimProduct].[ProductKey].&amp;[229]"/>
            <x15:cachedUniqueName index="229" name="[DimProduct].[ProductKey].&amp;[230]"/>
            <x15:cachedUniqueName index="230" name="[DimProduct].[ProductKey].&amp;[231]"/>
            <x15:cachedUniqueName index="231" name="[DimProduct].[ProductKey].&amp;[232]"/>
            <x15:cachedUniqueName index="232" name="[DimProduct].[ProductKey].&amp;[233]"/>
            <x15:cachedUniqueName index="233" name="[DimProduct].[ProductKey].&amp;[234]"/>
            <x15:cachedUniqueName index="234" name="[DimProduct].[ProductKey].&amp;[235]"/>
            <x15:cachedUniqueName index="235" name="[DimProduct].[ProductKey].&amp;[236]"/>
            <x15:cachedUniqueName index="236" name="[DimProduct].[ProductKey].&amp;[237]"/>
            <x15:cachedUniqueName index="237" name="[DimProduct].[ProductKey].&amp;[238]"/>
            <x15:cachedUniqueName index="238" name="[DimProduct].[ProductKey].&amp;[239]"/>
            <x15:cachedUniqueName index="239" name="[DimProduct].[ProductKey].&amp;[240]"/>
            <x15:cachedUniqueName index="240" name="[DimProduct].[ProductKey].&amp;[241]"/>
            <x15:cachedUniqueName index="241" name="[DimProduct].[ProductKey].&amp;[242]"/>
            <x15:cachedUniqueName index="242" name="[DimProduct].[ProductKey].&amp;[243]"/>
            <x15:cachedUniqueName index="243" name="[DimProduct].[ProductKey].&amp;[244]"/>
            <x15:cachedUniqueName index="244" name="[DimProduct].[ProductKey].&amp;[245]"/>
            <x15:cachedUniqueName index="245" name="[DimProduct].[ProductKey].&amp;[246]"/>
            <x15:cachedUniqueName index="246" name="[DimProduct].[ProductKey].&amp;[247]"/>
            <x15:cachedUniqueName index="247" name="[DimProduct].[ProductKey].&amp;[248]"/>
            <x15:cachedUniqueName index="248" name="[DimProduct].[ProductKey].&amp;[249]"/>
            <x15:cachedUniqueName index="249" name="[DimProduct].[ProductKey].&amp;[250]"/>
            <x15:cachedUniqueName index="250" name="[DimProduct].[ProductKey].&amp;[251]"/>
            <x15:cachedUniqueName index="251" name="[DimProduct].[ProductKey].&amp;[252]"/>
            <x15:cachedUniqueName index="252" name="[DimProduct].[ProductKey].&amp;[253]"/>
            <x15:cachedUniqueName index="253" name="[DimProduct].[ProductKey].&amp;[254]"/>
            <x15:cachedUniqueName index="254" name="[DimProduct].[ProductKey].&amp;[255]"/>
            <x15:cachedUniqueName index="255" name="[DimProduct].[ProductKey].&amp;[256]"/>
            <x15:cachedUniqueName index="256" name="[DimProduct].[ProductKey].&amp;[257]"/>
            <x15:cachedUniqueName index="257" name="[DimProduct].[ProductKey].&amp;[258]"/>
            <x15:cachedUniqueName index="258" name="[DimProduct].[ProductKey].&amp;[259]"/>
            <x15:cachedUniqueName index="259" name="[DimProduct].[ProductKey].&amp;[260]"/>
            <x15:cachedUniqueName index="260" name="[DimProduct].[ProductKey].&amp;[261]"/>
            <x15:cachedUniqueName index="261" name="[DimProduct].[ProductKey].&amp;[262]"/>
            <x15:cachedUniqueName index="262" name="[DimProduct].[ProductKey].&amp;[263]"/>
            <x15:cachedUniqueName index="263" name="[DimProduct].[ProductKey].&amp;[264]"/>
            <x15:cachedUniqueName index="264" name="[DimProduct].[ProductKey].&amp;[265]"/>
            <x15:cachedUniqueName index="265" name="[DimProduct].[ProductKey].&amp;[266]"/>
            <x15:cachedUniqueName index="266" name="[DimProduct].[ProductKey].&amp;[267]"/>
            <x15:cachedUniqueName index="267" name="[DimProduct].[ProductKey].&amp;[268]"/>
            <x15:cachedUniqueName index="268" name="[DimProduct].[ProductKey].&amp;[269]"/>
            <x15:cachedUniqueName index="269" name="[DimProduct].[ProductKey].&amp;[270]"/>
            <x15:cachedUniqueName index="270" name="[DimProduct].[ProductKey].&amp;[271]"/>
            <x15:cachedUniqueName index="271" name="[DimProduct].[ProductKey].&amp;[272]"/>
            <x15:cachedUniqueName index="272" name="[DimProduct].[ProductKey].&amp;[273]"/>
            <x15:cachedUniqueName index="273" name="[DimProduct].[ProductKey].&amp;[274]"/>
            <x15:cachedUniqueName index="274" name="[DimProduct].[ProductKey].&amp;[275]"/>
            <x15:cachedUniqueName index="275" name="[DimProduct].[ProductKey].&amp;[276]"/>
            <x15:cachedUniqueName index="276" name="[DimProduct].[ProductKey].&amp;[277]"/>
            <x15:cachedUniqueName index="277" name="[DimProduct].[ProductKey].&amp;[278]"/>
            <x15:cachedUniqueName index="278" name="[DimProduct].[ProductKey].&amp;[279]"/>
            <x15:cachedUniqueName index="279" name="[DimProduct].[ProductKey].&amp;[280]"/>
            <x15:cachedUniqueName index="280" name="[DimProduct].[ProductKey].&amp;[281]"/>
            <x15:cachedUniqueName index="281" name="[DimProduct].[ProductKey].&amp;[282]"/>
            <x15:cachedUniqueName index="282" name="[DimProduct].[ProductKey].&amp;[283]"/>
            <x15:cachedUniqueName index="283" name="[DimProduct].[ProductKey].&amp;[284]"/>
            <x15:cachedUniqueName index="284" name="[DimProduct].[ProductKey].&amp;[285]"/>
            <x15:cachedUniqueName index="285" name="[DimProduct].[ProductKey].&amp;[286]"/>
            <x15:cachedUniqueName index="286" name="[DimProduct].[ProductKey].&amp;[287]"/>
            <x15:cachedUniqueName index="287" name="[DimProduct].[ProductKey].&amp;[288]"/>
            <x15:cachedUniqueName index="288" name="[DimProduct].[ProductKey].&amp;[289]"/>
            <x15:cachedUniqueName index="289" name="[DimProduct].[ProductKey].&amp;[290]"/>
            <x15:cachedUniqueName index="290" name="[DimProduct].[ProductKey].&amp;[291]"/>
            <x15:cachedUniqueName index="291" name="[DimProduct].[ProductKey].&amp;[292]"/>
            <x15:cachedUniqueName index="292" name="[DimProduct].[ProductKey].&amp;[293]"/>
            <x15:cachedUniqueName index="293" name="[DimProduct].[ProductKey].&amp;[294]"/>
            <x15:cachedUniqueName index="294" name="[DimProduct].[ProductKey].&amp;[295]"/>
            <x15:cachedUniqueName index="295" name="[DimProduct].[ProductKey].&amp;[296]"/>
            <x15:cachedUniqueName index="296" name="[DimProduct].[ProductKey].&amp;[297]"/>
            <x15:cachedUniqueName index="297" name="[DimProduct].[ProductKey].&amp;[298]"/>
            <x15:cachedUniqueName index="298" name="[DimProduct].[ProductKey].&amp;[299]"/>
            <x15:cachedUniqueName index="299" name="[DimProduct].[ProductKey].&amp;[300]"/>
            <x15:cachedUniqueName index="300" name="[DimProduct].[ProductKey].&amp;[301]"/>
            <x15:cachedUniqueName index="301" name="[DimProduct].[ProductKey].&amp;[302]"/>
            <x15:cachedUniqueName index="302" name="[DimProduct].[ProductKey].&amp;[303]"/>
            <x15:cachedUniqueName index="303" name="[DimProduct].[ProductKey].&amp;[304]"/>
            <x15:cachedUniqueName index="304" name="[DimProduct].[ProductKey].&amp;[305]"/>
            <x15:cachedUniqueName index="305" name="[DimProduct].[ProductKey].&amp;[306]"/>
            <x15:cachedUniqueName index="306" name="[DimProduct].[ProductKey].&amp;[307]"/>
            <x15:cachedUniqueName index="307" name="[DimProduct].[ProductKey].&amp;[308]"/>
            <x15:cachedUniqueName index="308" name="[DimProduct].[ProductKey].&amp;[309]"/>
            <x15:cachedUniqueName index="309" name="[DimProduct].[ProductKey].&amp;[310]"/>
            <x15:cachedUniqueName index="310" name="[DimProduct].[ProductKey].&amp;[311]"/>
            <x15:cachedUniqueName index="311" name="[DimProduct].[ProductKey].&amp;[312]"/>
            <x15:cachedUniqueName index="312" name="[DimProduct].[ProductKey].&amp;[313]"/>
            <x15:cachedUniqueName index="313" name="[DimProduct].[ProductKey].&amp;[314]"/>
            <x15:cachedUniqueName index="314" name="[DimProduct].[ProductKey].&amp;[315]"/>
            <x15:cachedUniqueName index="315" name="[DimProduct].[ProductKey].&amp;[316]"/>
            <x15:cachedUniqueName index="316" name="[DimProduct].[ProductKey].&amp;[317]"/>
            <x15:cachedUniqueName index="317" name="[DimProduct].[ProductKey].&amp;[318]"/>
            <x15:cachedUniqueName index="318" name="[DimProduct].[ProductKey].&amp;[319]"/>
            <x15:cachedUniqueName index="319" name="[DimProduct].[ProductKey].&amp;[320]"/>
            <x15:cachedUniqueName index="320" name="[DimProduct].[ProductKey].&amp;[321]"/>
            <x15:cachedUniqueName index="321" name="[DimProduct].[ProductKey].&amp;[322]"/>
            <x15:cachedUniqueName index="322" name="[DimProduct].[ProductKey].&amp;[323]"/>
            <x15:cachedUniqueName index="323" name="[DimProduct].[ProductKey].&amp;[324]"/>
            <x15:cachedUniqueName index="324" name="[DimProduct].[ProductKey].&amp;[325]"/>
            <x15:cachedUniqueName index="325" name="[DimProduct].[ProductKey].&amp;[326]"/>
            <x15:cachedUniqueName index="326" name="[DimProduct].[ProductKey].&amp;[327]"/>
            <x15:cachedUniqueName index="327" name="[DimProduct].[ProductKey].&amp;[328]"/>
            <x15:cachedUniqueName index="328" name="[DimProduct].[ProductKey].&amp;[329]"/>
            <x15:cachedUniqueName index="329" name="[DimProduct].[ProductKey].&amp;[330]"/>
            <x15:cachedUniqueName index="330" name="[DimProduct].[ProductKey].&amp;[331]"/>
            <x15:cachedUniqueName index="331" name="[DimProduct].[ProductKey].&amp;[332]"/>
            <x15:cachedUniqueName index="332" name="[DimProduct].[ProductKey].&amp;[333]"/>
            <x15:cachedUniqueName index="333" name="[DimProduct].[ProductKey].&amp;[334]"/>
            <x15:cachedUniqueName index="334" name="[DimProduct].[ProductKey].&amp;[335]"/>
            <x15:cachedUniqueName index="335" name="[DimProduct].[ProductKey].&amp;[336]"/>
            <x15:cachedUniqueName index="336" name="[DimProduct].[ProductKey].&amp;[337]"/>
            <x15:cachedUniqueName index="337" name="[DimProduct].[ProductKey].&amp;[338]"/>
            <x15:cachedUniqueName index="338" name="[DimProduct].[ProductKey].&amp;[339]"/>
            <x15:cachedUniqueName index="339" name="[DimProduct].[ProductKey].&amp;[340]"/>
            <x15:cachedUniqueName index="340" name="[DimProduct].[ProductKey].&amp;[341]"/>
            <x15:cachedUniqueName index="341" name="[DimProduct].[ProductKey].&amp;[342]"/>
            <x15:cachedUniqueName index="342" name="[DimProduct].[ProductKey].&amp;[343]"/>
            <x15:cachedUniqueName index="343" name="[DimProduct].[ProductKey].&amp;[344]"/>
            <x15:cachedUniqueName index="344" name="[DimProduct].[ProductKey].&amp;[345]"/>
            <x15:cachedUniqueName index="345" name="[DimProduct].[ProductKey].&amp;[346]"/>
            <x15:cachedUniqueName index="346" name="[DimProduct].[ProductKey].&amp;[347]"/>
            <x15:cachedUniqueName index="347" name="[DimProduct].[ProductKey].&amp;[348]"/>
            <x15:cachedUniqueName index="348" name="[DimProduct].[ProductKey].&amp;[349]"/>
            <x15:cachedUniqueName index="349" name="[DimProduct].[ProductKey].&amp;[350]"/>
            <x15:cachedUniqueName index="350" name="[DimProduct].[ProductKey].&amp;[351]"/>
            <x15:cachedUniqueName index="351" name="[DimProduct].[ProductKey].&amp;[352]"/>
            <x15:cachedUniqueName index="352" name="[DimProduct].[ProductKey].&amp;[353]"/>
            <x15:cachedUniqueName index="353" name="[DimProduct].[ProductKey].&amp;[354]"/>
            <x15:cachedUniqueName index="354" name="[DimProduct].[ProductKey].&amp;[355]"/>
            <x15:cachedUniqueName index="355" name="[DimProduct].[ProductKey].&amp;[356]"/>
            <x15:cachedUniqueName index="356" name="[DimProduct].[ProductKey].&amp;[357]"/>
            <x15:cachedUniqueName index="357" name="[DimProduct].[ProductKey].&amp;[358]"/>
            <x15:cachedUniqueName index="358" name="[DimProduct].[ProductKey].&amp;[359]"/>
            <x15:cachedUniqueName index="359" name="[DimProduct].[ProductKey].&amp;[360]"/>
            <x15:cachedUniqueName index="360" name="[DimProduct].[ProductKey].&amp;[361]"/>
            <x15:cachedUniqueName index="361" name="[DimProduct].[ProductKey].&amp;[362]"/>
            <x15:cachedUniqueName index="362" name="[DimProduct].[ProductKey].&amp;[363]"/>
            <x15:cachedUniqueName index="363" name="[DimProduct].[ProductKey].&amp;[364]"/>
            <x15:cachedUniqueName index="364" name="[DimProduct].[ProductKey].&amp;[365]"/>
            <x15:cachedUniqueName index="365" name="[DimProduct].[ProductKey].&amp;[366]"/>
            <x15:cachedUniqueName index="366" name="[DimProduct].[ProductKey].&amp;[367]"/>
            <x15:cachedUniqueName index="367" name="[DimProduct].[ProductKey].&amp;[368]"/>
            <x15:cachedUniqueName index="368" name="[DimProduct].[ProductKey].&amp;[369]"/>
            <x15:cachedUniqueName index="369" name="[DimProduct].[ProductKey].&amp;[370]"/>
            <x15:cachedUniqueName index="370" name="[DimProduct].[ProductKey].&amp;[371]"/>
            <x15:cachedUniqueName index="371" name="[DimProduct].[ProductKey].&amp;[372]"/>
            <x15:cachedUniqueName index="372" name="[DimProduct].[ProductKey].&amp;[373]"/>
            <x15:cachedUniqueName index="373" name="[DimProduct].[ProductKey].&amp;[374]"/>
            <x15:cachedUniqueName index="374" name="[DimProduct].[ProductKey].&amp;[375]"/>
            <x15:cachedUniqueName index="375" name="[DimProduct].[ProductKey].&amp;[376]"/>
            <x15:cachedUniqueName index="376" name="[DimProduct].[ProductKey].&amp;[377]"/>
            <x15:cachedUniqueName index="377" name="[DimProduct].[ProductKey].&amp;[378]"/>
            <x15:cachedUniqueName index="378" name="[DimProduct].[ProductKey].&amp;[379]"/>
            <x15:cachedUniqueName index="379" name="[DimProduct].[ProductKey].&amp;[380]"/>
            <x15:cachedUniqueName index="380" name="[DimProduct].[ProductKey].&amp;[381]"/>
            <x15:cachedUniqueName index="381" name="[DimProduct].[ProductKey].&amp;[382]"/>
            <x15:cachedUniqueName index="382" name="[DimProduct].[ProductKey].&amp;[383]"/>
            <x15:cachedUniqueName index="383" name="[DimProduct].[ProductKey].&amp;[384]"/>
            <x15:cachedUniqueName index="384" name="[DimProduct].[ProductKey].&amp;[385]"/>
            <x15:cachedUniqueName index="385" name="[DimProduct].[ProductKey].&amp;[386]"/>
            <x15:cachedUniqueName index="386" name="[DimProduct].[ProductKey].&amp;[387]"/>
            <x15:cachedUniqueName index="387" name="[DimProduct].[ProductKey].&amp;[388]"/>
            <x15:cachedUniqueName index="388" name="[DimProduct].[ProductKey].&amp;[389]"/>
            <x15:cachedUniqueName index="389" name="[DimProduct].[ProductKey].&amp;[390]"/>
            <x15:cachedUniqueName index="390" name="[DimProduct].[ProductKey].&amp;[391]"/>
            <x15:cachedUniqueName index="391" name="[DimProduct].[ProductKey].&amp;[392]"/>
            <x15:cachedUniqueName index="392" name="[DimProduct].[ProductKey].&amp;[393]"/>
            <x15:cachedUniqueName index="393" name="[DimProduct].[ProductKey].&amp;[394]"/>
            <x15:cachedUniqueName index="394" name="[DimProduct].[ProductKey].&amp;[395]"/>
            <x15:cachedUniqueName index="395" name="[DimProduct].[ProductKey].&amp;[396]"/>
            <x15:cachedUniqueName index="396" name="[DimProduct].[ProductKey].&amp;[397]"/>
            <x15:cachedUniqueName index="397" name="[DimProduct].[ProductKey].&amp;[398]"/>
            <x15:cachedUniqueName index="398" name="[DimProduct].[ProductKey].&amp;[399]"/>
            <x15:cachedUniqueName index="399" name="[DimProduct].[ProductKey].&amp;[400]"/>
            <x15:cachedUniqueName index="400" name="[DimProduct].[ProductKey].&amp;[401]"/>
            <x15:cachedUniqueName index="401" name="[DimProduct].[ProductKey].&amp;[402]"/>
            <x15:cachedUniqueName index="402" name="[DimProduct].[ProductKey].&amp;[403]"/>
            <x15:cachedUniqueName index="403" name="[DimProduct].[ProductKey].&amp;[404]"/>
            <x15:cachedUniqueName index="404" name="[DimProduct].[ProductKey].&amp;[405]"/>
            <x15:cachedUniqueName index="405" name="[DimProduct].[ProductKey].&amp;[406]"/>
            <x15:cachedUniqueName index="406" name="[DimProduct].[ProductKey].&amp;[407]"/>
            <x15:cachedUniqueName index="407" name="[DimProduct].[ProductKey].&amp;[408]"/>
            <x15:cachedUniqueName index="408" name="[DimProduct].[ProductKey].&amp;[409]"/>
            <x15:cachedUniqueName index="409" name="[DimProduct].[ProductKey].&amp;[410]"/>
            <x15:cachedUniqueName index="410" name="[DimProduct].[ProductKey].&amp;[411]"/>
            <x15:cachedUniqueName index="411" name="[DimProduct].[ProductKey].&amp;[412]"/>
            <x15:cachedUniqueName index="412" name="[DimProduct].[ProductKey].&amp;[413]"/>
            <x15:cachedUniqueName index="413" name="[DimProduct].[ProductKey].&amp;[414]"/>
            <x15:cachedUniqueName index="414" name="[DimProduct].[ProductKey].&amp;[415]"/>
            <x15:cachedUniqueName index="415" name="[DimProduct].[ProductKey].&amp;[416]"/>
            <x15:cachedUniqueName index="416" name="[DimProduct].[ProductKey].&amp;[417]"/>
            <x15:cachedUniqueName index="417" name="[DimProduct].[ProductKey].&amp;[418]"/>
            <x15:cachedUniqueName index="418" name="[DimProduct].[ProductKey].&amp;[419]"/>
            <x15:cachedUniqueName index="419" name="[DimProduct].[ProductKey].&amp;[420]"/>
            <x15:cachedUniqueName index="420" name="[DimProduct].[ProductKey].&amp;[421]"/>
            <x15:cachedUniqueName index="421" name="[DimProduct].[ProductKey].&amp;[422]"/>
            <x15:cachedUniqueName index="422" name="[DimProduct].[ProductKey].&amp;[423]"/>
            <x15:cachedUniqueName index="423" name="[DimProduct].[ProductKey].&amp;[424]"/>
            <x15:cachedUniqueName index="424" name="[DimProduct].[ProductKey].&amp;[425]"/>
            <x15:cachedUniqueName index="425" name="[DimProduct].[ProductKey].&amp;[426]"/>
            <x15:cachedUniqueName index="426" name="[DimProduct].[ProductKey].&amp;[427]"/>
            <x15:cachedUniqueName index="427" name="[DimProduct].[ProductKey].&amp;[428]"/>
            <x15:cachedUniqueName index="428" name="[DimProduct].[ProductKey].&amp;[429]"/>
            <x15:cachedUniqueName index="429" name="[DimProduct].[ProductKey].&amp;[430]"/>
            <x15:cachedUniqueName index="430" name="[DimProduct].[ProductKey].&amp;[431]"/>
            <x15:cachedUniqueName index="431" name="[DimProduct].[ProductKey].&amp;[432]"/>
            <x15:cachedUniqueName index="432" name="[DimProduct].[ProductKey].&amp;[433]"/>
            <x15:cachedUniqueName index="433" name="[DimProduct].[ProductKey].&amp;[434]"/>
            <x15:cachedUniqueName index="434" name="[DimProduct].[ProductKey].&amp;[435]"/>
            <x15:cachedUniqueName index="435" name="[DimProduct].[ProductKey].&amp;[436]"/>
            <x15:cachedUniqueName index="436" name="[DimProduct].[ProductKey].&amp;[437]"/>
            <x15:cachedUniqueName index="437" name="[DimProduct].[ProductKey].&amp;[438]"/>
            <x15:cachedUniqueName index="438" name="[DimProduct].[ProductKey].&amp;[439]"/>
            <x15:cachedUniqueName index="439" name="[DimProduct].[ProductKey].&amp;[440]"/>
            <x15:cachedUniqueName index="440" name="[DimProduct].[ProductKey].&amp;[441]"/>
            <x15:cachedUniqueName index="441" name="[DimProduct].[ProductKey].&amp;[442]"/>
            <x15:cachedUniqueName index="442" name="[DimProduct].[ProductKey].&amp;[443]"/>
            <x15:cachedUniqueName index="443" name="[DimProduct].[ProductKey].&amp;[444]"/>
            <x15:cachedUniqueName index="444" name="[DimProduct].[ProductKey].&amp;[445]"/>
            <x15:cachedUniqueName index="445" name="[DimProduct].[ProductKey].&amp;[446]"/>
            <x15:cachedUniqueName index="446" name="[DimProduct].[ProductKey].&amp;[447]"/>
            <x15:cachedUniqueName index="447" name="[DimProduct].[ProductKey].&amp;[448]"/>
            <x15:cachedUniqueName index="448" name="[DimProduct].[ProductKey].&amp;[449]"/>
            <x15:cachedUniqueName index="449" name="[DimProduct].[ProductKey].&amp;[450]"/>
            <x15:cachedUniqueName index="450" name="[DimProduct].[ProductKey].&amp;[451]"/>
            <x15:cachedUniqueName index="451" name="[DimProduct].[ProductKey].&amp;[452]"/>
            <x15:cachedUniqueName index="452" name="[DimProduct].[ProductKey].&amp;[453]"/>
            <x15:cachedUniqueName index="453" name="[DimProduct].[ProductKey].&amp;[454]"/>
            <x15:cachedUniqueName index="454" name="[DimProduct].[ProductKey].&amp;[455]"/>
            <x15:cachedUniqueName index="455" name="[DimProduct].[ProductKey].&amp;[456]"/>
            <x15:cachedUniqueName index="456" name="[DimProduct].[ProductKey].&amp;[457]"/>
            <x15:cachedUniqueName index="457" name="[DimProduct].[ProductKey].&amp;[458]"/>
            <x15:cachedUniqueName index="458" name="[DimProduct].[ProductKey].&amp;[459]"/>
            <x15:cachedUniqueName index="459" name="[DimProduct].[ProductKey].&amp;[460]"/>
            <x15:cachedUniqueName index="460" name="[DimProduct].[ProductKey].&amp;[461]"/>
            <x15:cachedUniqueName index="461" name="[DimProduct].[ProductKey].&amp;[462]"/>
            <x15:cachedUniqueName index="462" name="[DimProduct].[ProductKey].&amp;[463]"/>
            <x15:cachedUniqueName index="463" name="[DimProduct].[ProductKey].&amp;[464]"/>
            <x15:cachedUniqueName index="464" name="[DimProduct].[ProductKey].&amp;[465]"/>
            <x15:cachedUniqueName index="465" name="[DimProduct].[ProductKey].&amp;[466]"/>
            <x15:cachedUniqueName index="466" name="[DimProduct].[ProductKey].&amp;[467]"/>
            <x15:cachedUniqueName index="467" name="[DimProduct].[ProductKey].&amp;[468]"/>
            <x15:cachedUniqueName index="468" name="[DimProduct].[ProductKey].&amp;[469]"/>
            <x15:cachedUniqueName index="469" name="[DimProduct].[ProductKey].&amp;[470]"/>
            <x15:cachedUniqueName index="470" name="[DimProduct].[ProductKey].&amp;[471]"/>
            <x15:cachedUniqueName index="471" name="[DimProduct].[ProductKey].&amp;[472]"/>
            <x15:cachedUniqueName index="472" name="[DimProduct].[ProductKey].&amp;[473]"/>
            <x15:cachedUniqueName index="473" name="[DimProduct].[ProductKey].&amp;[474]"/>
            <x15:cachedUniqueName index="474" name="[DimProduct].[ProductKey].&amp;[475]"/>
            <x15:cachedUniqueName index="475" name="[DimProduct].[ProductKey].&amp;[476]"/>
            <x15:cachedUniqueName index="476" name="[DimProduct].[ProductKey].&amp;[477]"/>
            <x15:cachedUniqueName index="477" name="[DimProduct].[ProductKey].&amp;[478]"/>
            <x15:cachedUniqueName index="478" name="[DimProduct].[ProductKey].&amp;[479]"/>
            <x15:cachedUniqueName index="479" name="[DimProduct].[ProductKey].&amp;[480]"/>
            <x15:cachedUniqueName index="480" name="[DimProduct].[ProductKey].&amp;[481]"/>
            <x15:cachedUniqueName index="481" name="[DimProduct].[ProductKey].&amp;[482]"/>
            <x15:cachedUniqueName index="482" name="[DimProduct].[ProductKey].&amp;[483]"/>
            <x15:cachedUniqueName index="483" name="[DimProduct].[ProductKey].&amp;[484]"/>
            <x15:cachedUniqueName index="484" name="[DimProduct].[ProductKey].&amp;[485]"/>
            <x15:cachedUniqueName index="485" name="[DimProduct].[ProductKey].&amp;[486]"/>
            <x15:cachedUniqueName index="486" name="[DimProduct].[ProductKey].&amp;[487]"/>
            <x15:cachedUniqueName index="487" name="[DimProduct].[ProductKey].&amp;[488]"/>
            <x15:cachedUniqueName index="488" name="[DimProduct].[ProductKey].&amp;[489]"/>
            <x15:cachedUniqueName index="489" name="[DimProduct].[ProductKey].&amp;[490]"/>
            <x15:cachedUniqueName index="490" name="[DimProduct].[ProductKey].&amp;[491]"/>
            <x15:cachedUniqueName index="491" name="[DimProduct].[ProductKey].&amp;[492]"/>
            <x15:cachedUniqueName index="492" name="[DimProduct].[ProductKey].&amp;[493]"/>
            <x15:cachedUniqueName index="493" name="[DimProduct].[ProductKey].&amp;[494]"/>
            <x15:cachedUniqueName index="494" name="[DimProduct].[ProductKey].&amp;[495]"/>
            <x15:cachedUniqueName index="495" name="[DimProduct].[ProductKey].&amp;[496]"/>
            <x15:cachedUniqueName index="496" name="[DimProduct].[ProductKey].&amp;[497]"/>
            <x15:cachedUniqueName index="497" name="[DimProduct].[ProductKey].&amp;[498]"/>
            <x15:cachedUniqueName index="498" name="[DimProduct].[ProductKey].&amp;[499]"/>
            <x15:cachedUniqueName index="499" name="[DimProduct].[ProductKey].&amp;[500]"/>
            <x15:cachedUniqueName index="500" name="[DimProduct].[ProductKey].&amp;[501]"/>
            <x15:cachedUniqueName index="501" name="[DimProduct].[ProductKey].&amp;[502]"/>
            <x15:cachedUniqueName index="502" name="[DimProduct].[ProductKey].&amp;[503]"/>
            <x15:cachedUniqueName index="503" name="[DimProduct].[ProductKey].&amp;[504]"/>
            <x15:cachedUniqueName index="504" name="[DimProduct].[ProductKey].&amp;[505]"/>
            <x15:cachedUniqueName index="505" name="[DimProduct].[ProductKey].&amp;[506]"/>
            <x15:cachedUniqueName index="506" name="[DimProduct].[ProductKey].&amp;[507]"/>
            <x15:cachedUniqueName index="507" name="[DimProduct].[ProductKey].&amp;[508]"/>
            <x15:cachedUniqueName index="508" name="[DimProduct].[ProductKey].&amp;[509]"/>
            <x15:cachedUniqueName index="509" name="[DimProduct].[ProductKey].&amp;[510]"/>
            <x15:cachedUniqueName index="510" name="[DimProduct].[ProductKey].&amp;[511]"/>
            <x15:cachedUniqueName index="511" name="[DimProduct].[ProductKey].&amp;[512]"/>
            <x15:cachedUniqueName index="512" name="[DimProduct].[ProductKey].&amp;[513]"/>
            <x15:cachedUniqueName index="513" name="[DimProduct].[ProductKey].&amp;[514]"/>
            <x15:cachedUniqueName index="514" name="[DimProduct].[ProductKey].&amp;[515]"/>
            <x15:cachedUniqueName index="515" name="[DimProduct].[ProductKey].&amp;[516]"/>
            <x15:cachedUniqueName index="516" name="[DimProduct].[ProductKey].&amp;[517]"/>
            <x15:cachedUniqueName index="517" name="[DimProduct].[ProductKey].&amp;[518]"/>
            <x15:cachedUniqueName index="518" name="[DimProduct].[ProductKey].&amp;[519]"/>
            <x15:cachedUniqueName index="519" name="[DimProduct].[ProductKey].&amp;[520]"/>
            <x15:cachedUniqueName index="520" name="[DimProduct].[ProductKey].&amp;[521]"/>
            <x15:cachedUniqueName index="521" name="[DimProduct].[ProductKey].&amp;[522]"/>
            <x15:cachedUniqueName index="522" name="[DimProduct].[ProductKey].&amp;[523]"/>
            <x15:cachedUniqueName index="523" name="[DimProduct].[ProductKey].&amp;[524]"/>
            <x15:cachedUniqueName index="524" name="[DimProduct].[ProductKey].&amp;[525]"/>
            <x15:cachedUniqueName index="525" name="[DimProduct].[ProductKey].&amp;[526]"/>
            <x15:cachedUniqueName index="526" name="[DimProduct].[ProductKey].&amp;[527]"/>
            <x15:cachedUniqueName index="527" name="[DimProduct].[ProductKey].&amp;[528]"/>
            <x15:cachedUniqueName index="528" name="[DimProduct].[ProductKey].&amp;[529]"/>
            <x15:cachedUniqueName index="529" name="[DimProduct].[ProductKey].&amp;[530]"/>
            <x15:cachedUniqueName index="530" name="[DimProduct].[ProductKey].&amp;[531]"/>
            <x15:cachedUniqueName index="531" name="[DimProduct].[ProductKey].&amp;[532]"/>
            <x15:cachedUniqueName index="532" name="[DimProduct].[ProductKey].&amp;[533]"/>
            <x15:cachedUniqueName index="533" name="[DimProduct].[ProductKey].&amp;[534]"/>
            <x15:cachedUniqueName index="534" name="[DimProduct].[ProductKey].&amp;[535]"/>
            <x15:cachedUniqueName index="535" name="[DimProduct].[ProductKey].&amp;[536]"/>
            <x15:cachedUniqueName index="536" name="[DimProduct].[ProductKey].&amp;[537]"/>
            <x15:cachedUniqueName index="537" name="[DimProduct].[ProductKey].&amp;[538]"/>
            <x15:cachedUniqueName index="538" name="[DimProduct].[ProductKey].&amp;[539]"/>
            <x15:cachedUniqueName index="539" name="[DimProduct].[ProductKey].&amp;[540]"/>
            <x15:cachedUniqueName index="540" name="[DimProduct].[ProductKey].&amp;[541]"/>
            <x15:cachedUniqueName index="541" name="[DimProduct].[ProductKey].&amp;[542]"/>
            <x15:cachedUniqueName index="542" name="[DimProduct].[ProductKey].&amp;[543]"/>
            <x15:cachedUniqueName index="543" name="[DimProduct].[ProductKey].&amp;[544]"/>
            <x15:cachedUniqueName index="544" name="[DimProduct].[ProductKey].&amp;[545]"/>
            <x15:cachedUniqueName index="545" name="[DimProduct].[ProductKey].&amp;[546]"/>
            <x15:cachedUniqueName index="546" name="[DimProduct].[ProductKey].&amp;[547]"/>
            <x15:cachedUniqueName index="547" name="[DimProduct].[ProductKey].&amp;[548]"/>
            <x15:cachedUniqueName index="548" name="[DimProduct].[ProductKey].&amp;[549]"/>
            <x15:cachedUniqueName index="549" name="[DimProduct].[ProductKey].&amp;[550]"/>
            <x15:cachedUniqueName index="550" name="[DimProduct].[ProductKey].&amp;[551]"/>
            <x15:cachedUniqueName index="551" name="[DimProduct].[ProductKey].&amp;[552]"/>
            <x15:cachedUniqueName index="552" name="[DimProduct].[ProductKey].&amp;[553]"/>
            <x15:cachedUniqueName index="553" name="[DimProduct].[ProductKey].&amp;[554]"/>
            <x15:cachedUniqueName index="554" name="[DimProduct].[ProductKey].&amp;[555]"/>
            <x15:cachedUniqueName index="555" name="[DimProduct].[ProductKey].&amp;[556]"/>
            <x15:cachedUniqueName index="556" name="[DimProduct].[ProductKey].&amp;[557]"/>
            <x15:cachedUniqueName index="557" name="[DimProduct].[ProductKey].&amp;[558]"/>
            <x15:cachedUniqueName index="558" name="[DimProduct].[ProductKey].&amp;[559]"/>
            <x15:cachedUniqueName index="559" name="[DimProduct].[ProductKey].&amp;[560]"/>
            <x15:cachedUniqueName index="560" name="[DimProduct].[ProductKey].&amp;[561]"/>
            <x15:cachedUniqueName index="561" name="[DimProduct].[ProductKey].&amp;[562]"/>
            <x15:cachedUniqueName index="562" name="[DimProduct].[ProductKey].&amp;[563]"/>
            <x15:cachedUniqueName index="563" name="[DimProduct].[ProductKey].&amp;[564]"/>
            <x15:cachedUniqueName index="564" name="[DimProduct].[ProductKey].&amp;[565]"/>
            <x15:cachedUniqueName index="565" name="[DimProduct].[ProductKey].&amp;[566]"/>
            <x15:cachedUniqueName index="566" name="[DimProduct].[ProductKey].&amp;[567]"/>
            <x15:cachedUniqueName index="567" name="[DimProduct].[ProductKey].&amp;[568]"/>
            <x15:cachedUniqueName index="568" name="[DimProduct].[ProductKey].&amp;[569]"/>
            <x15:cachedUniqueName index="569" name="[DimProduct].[ProductKey].&amp;[570]"/>
            <x15:cachedUniqueName index="570" name="[DimProduct].[ProductKey].&amp;[571]"/>
            <x15:cachedUniqueName index="571" name="[DimProduct].[ProductKey].&amp;[572]"/>
            <x15:cachedUniqueName index="572" name="[DimProduct].[ProductKey].&amp;[573]"/>
            <x15:cachedUniqueName index="573" name="[DimProduct].[ProductKey].&amp;[574]"/>
            <x15:cachedUniqueName index="574" name="[DimProduct].[ProductKey].&amp;[575]"/>
            <x15:cachedUniqueName index="575" name="[DimProduct].[ProductKey].&amp;[576]"/>
            <x15:cachedUniqueName index="576" name="[DimProduct].[ProductKey].&amp;[577]"/>
            <x15:cachedUniqueName index="577" name="[DimProduct].[ProductKey].&amp;[578]"/>
            <x15:cachedUniqueName index="578" name="[DimProduct].[ProductKey].&amp;[579]"/>
            <x15:cachedUniqueName index="579" name="[DimProduct].[ProductKey].&amp;[580]"/>
            <x15:cachedUniqueName index="580" name="[DimProduct].[ProductKey].&amp;[581]"/>
            <x15:cachedUniqueName index="581" name="[DimProduct].[ProductKey].&amp;[582]"/>
            <x15:cachedUniqueName index="582" name="[DimProduct].[ProductKey].&amp;[583]"/>
            <x15:cachedUniqueName index="583" name="[DimProduct].[ProductKey].&amp;[584]"/>
            <x15:cachedUniqueName index="584" name="[DimProduct].[ProductKey].&amp;[585]"/>
            <x15:cachedUniqueName index="585" name="[DimProduct].[ProductKey].&amp;[586]"/>
            <x15:cachedUniqueName index="586" name="[DimProduct].[ProductKey].&amp;[587]"/>
            <x15:cachedUniqueName index="587" name="[DimProduct].[ProductKey].&amp;[588]"/>
            <x15:cachedUniqueName index="588" name="[DimProduct].[ProductKey].&amp;[589]"/>
            <x15:cachedUniqueName index="589" name="[DimProduct].[ProductKey].&amp;[590]"/>
            <x15:cachedUniqueName index="590" name="[DimProduct].[ProductKey].&amp;[591]"/>
            <x15:cachedUniqueName index="591" name="[DimProduct].[ProductKey].&amp;[592]"/>
            <x15:cachedUniqueName index="592" name="[DimProduct].[ProductKey].&amp;[593]"/>
            <x15:cachedUniqueName index="593" name="[DimProduct].[ProductKey].&amp;[594]"/>
            <x15:cachedUniqueName index="594" name="[DimProduct].[ProductKey].&amp;[595]"/>
            <x15:cachedUniqueName index="595" name="[DimProduct].[ProductKey].&amp;[596]"/>
            <x15:cachedUniqueName index="596" name="[DimProduct].[ProductKey].&amp;[597]"/>
            <x15:cachedUniqueName index="597" name="[DimProduct].[ProductKey].&amp;[598]"/>
            <x15:cachedUniqueName index="598" name="[DimProduct].[ProductKey].&amp;[599]"/>
            <x15:cachedUniqueName index="599" name="[DimProduct].[ProductKey].&amp;[600]"/>
            <x15:cachedUniqueName index="600" name="[DimProduct].[ProductKey].&amp;[601]"/>
            <x15:cachedUniqueName index="601" name="[DimProduct].[ProductKey].&amp;[602]"/>
            <x15:cachedUniqueName index="602" name="[DimProduct].[ProductKey].&amp;[603]"/>
            <x15:cachedUniqueName index="603" name="[DimProduct].[ProductKey].&amp;[604]"/>
            <x15:cachedUniqueName index="604" name="[DimProduct].[ProductKey].&amp;[605]"/>
            <x15:cachedUniqueName index="605" name="[DimProduct].[ProductKey].&amp;[606]"/>
          </x15:cachedUniqueNames>
        </ext>
      </extLst>
    </cacheField>
    <cacheField name="[FactInternetSales].[Price type].[Price type]" caption="Price type" numFmtId="0" hierarchy="45" level="1">
      <sharedItems count="2">
        <s v="Expensive"/>
        <s v="Less Expensive"/>
      </sharedItems>
    </cacheField>
    <cacheField name="[Measures].[Sum of Profit]" caption="Sum of Profit" numFmtId="0" hierarchy="52" level="32767"/>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0"/>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5"/>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1"/>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2" memberValueDatatype="130" unbalanced="0">
      <fieldsUsage count="2">
        <fieldUsage x="-1"/>
        <fieldUsage x="2"/>
      </fieldsUsage>
    </cacheHierarchy>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91319447" backgroundQuery="1" createdVersion="8" refreshedVersion="8" minRefreshableVersion="3" recordCount="0" supportSubquery="1" supportAdvancedDrill="1" xr:uid="{5BCA1A2A-DE7D-4955-B868-FBCA84644E2C}">
  <cacheSource type="external" connectionId="8"/>
  <cacheFields count="5">
    <cacheField name="[Measures].[Sum of Profit]" caption="Sum of Profit" numFmtId="0" hierarchy="52" level="32767"/>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DimCustomer].[full name].[full name]" caption="full name" numFmtId="0" hierarchy="6"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9398148" backgroundQuery="1" createdVersion="8" refreshedVersion="8" minRefreshableVersion="3" recordCount="0" supportSubquery="1" supportAdvancedDrill="1" xr:uid="{34B80531-39A8-4C4B-918B-9690BC79A829}">
  <cacheSource type="external" connectionId="8"/>
  <cacheFields count="5">
    <cacheField name="[Measures].[Sum of Profit]" caption="Sum of Profit" numFmtId="0" hierarchy="52" level="32767"/>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DimCustomer].[full name].[full name]" caption="full name" numFmtId="0" hierarchy="6" level="1">
      <sharedItems count="5">
        <s v="Franklin Xu"/>
        <s v="Jeremiah Griffin"/>
        <s v="Joy Ramos"/>
        <s v="Todd Wang"/>
        <s v="Willie Xu"/>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94675926" backgroundQuery="1" createdVersion="8" refreshedVersion="8" minRefreshableVersion="3" recordCount="0" supportSubquery="1" supportAdvancedDrill="1" xr:uid="{341BCC81-C70D-4186-ABDD-E8B01E826C2F}">
  <cacheSource type="external" connectionId="8"/>
  <cacheFields count="5">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Measures].[No of customers]" caption="No of customers" numFmtId="0" hierarchy="71" level="32767"/>
    <cacheField name="[Measures].[Avg Age]" caption="Avg Age" numFmtId="0" hierarchy="72" level="32767"/>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oneField="1">
      <fieldsUsage count="1">
        <fieldUsage x="1"/>
      </fieldsUsage>
    </cacheHierarchy>
    <cacheHierarchy uniqueName="[Measures].[Avg Age]" caption="Avg Age" measure="1" displayFolder="" measureGroup="All measures" count="0" oneField="1">
      <fieldsUsage count="1">
        <fieldUsage x="2"/>
      </fieldsUsage>
    </cacheHierarchy>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95254627" backgroundQuery="1" createdVersion="8" refreshedVersion="8" minRefreshableVersion="3" recordCount="0" supportSubquery="1" supportAdvancedDrill="1" xr:uid="{97897DD0-C74C-4F12-8356-4E3E6E959939}">
  <cacheSource type="external" connectionId="8"/>
  <cacheFields count="5">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Measures].[Sum of Profit]" caption="Sum of Profit" numFmtId="0" hierarchy="52" level="32767"/>
    <cacheField name="[DimCustomer].[Gender].[Gender]" caption="Gender" numFmtId="0" hierarchy="5" level="1">
      <sharedItems count="2">
        <s v="F"/>
        <s v="M"/>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2"/>
      </fieldsUsage>
    </cacheHierarchy>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1"/>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51.736495833335" backgroundQuery="1" createdVersion="8" refreshedVersion="8" minRefreshableVersion="3" recordCount="0" supportSubquery="1" supportAdvancedDrill="1" xr:uid="{B935E1D8-FA6C-489C-B898-A67987AC6758}">
  <cacheSource type="external" connectionId="8"/>
  <cacheFields count="5">
    <cacheField name="[DimProduct].[Product name].[Product name]" caption="Product name" numFmtId="0" hierarchy="24"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Measures].[Sum of Profit]" caption="Sum of Profit" numFmtId="0" hierarchy="52" level="32767"/>
    <cacheField name="[DimCustomer].[Age Group].[Age Group]" caption="Age Group" numFmtId="0" hierarchy="8" level="1">
      <sharedItems count="6">
        <s v="25-29"/>
        <s v="30-34"/>
        <s v="35-39"/>
        <s v="40-44"/>
        <s v="45-49"/>
        <s v="50 Plus"/>
      </sharedItems>
    </cacheField>
    <cacheField name="[DimDate].[Year].[Year]" caption="Year" numFmtId="0" hierarchy="11" level="1">
      <sharedItems containsSemiMixedTypes="0" containsNonDate="0" containsString="0"/>
    </cacheField>
    <cacheField name="[DimGeography].[Country].[Country]" caption="Country" numFmtId="0" hierarchy="20" level="1">
      <sharedItems containsSemiMixedTypes="0" containsNonDate="0" containsString="0"/>
    </cacheField>
  </cacheFields>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2"/>
      </fieldsUsage>
    </cacheHierarchy>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0"/>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oneField="1">
      <fieldsUsage count="1">
        <fieldUsage x="1"/>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Shahab" refreshedDate="45941.671020486108" backgroundQuery="1" createdVersion="3" refreshedVersion="8" minRefreshableVersion="3" recordCount="0" supportSubquery="1" supportAdvancedDrill="1" xr:uid="{2AD879C5-375C-42EA-95A8-EA97813F27EE}">
  <cacheSource type="external" connectionId="8">
    <extLst>
      <ext xmlns:x14="http://schemas.microsoft.com/office/spreadsheetml/2009/9/main" uri="{F057638F-6D5F-4e77-A914-E7F072B9BCA8}">
        <x14:sourceConnection name="ThisWorkbookDataModel"/>
      </ext>
    </extLst>
  </cacheSource>
  <cacheFields count="0"/>
  <cacheHierarchies count="8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Sum of COGS]" caption="Sum of COGS" measure="1" displayFolder="" measureGroup="FactInternetSales" count="0">
      <extLst>
        <ext xmlns:x15="http://schemas.microsoft.com/office/spreadsheetml/2010/11/main" uri="{B97F6D7D-B522-45F9-BDA1-12C45D357490}">
          <x15:cacheHierarchy aggregatedColumn="42"/>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1"/>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7"/>
        </ext>
      </extLst>
    </cacheHierarchy>
    <cacheHierarchy uniqueName="[Measures].[Sum of Year]" caption="Sum of Year" measure="1" displayFolder="" measureGroup="FactInternetSales" count="0">
      <extLst>
        <ext xmlns:x15="http://schemas.microsoft.com/office/spreadsheetml/2010/11/main" uri="{B97F6D7D-B522-45F9-BDA1-12C45D357490}">
          <x15:cacheHierarchy aggregatedColumn="44"/>
        </ext>
      </extLst>
    </cacheHierarchy>
    <cacheHierarchy uniqueName="[Measures].[Min of Year]" caption="Min of Year" measure="1" displayFolder="" measureGroup="FactInternetSales" count="0">
      <extLst>
        <ext xmlns:x15="http://schemas.microsoft.com/office/spreadsheetml/2010/11/main" uri="{B97F6D7D-B522-45F9-BDA1-12C45D357490}">
          <x15:cacheHierarchy aggregatedColumn="44"/>
        </ext>
      </extLst>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ProductKey 2]" caption="Sum of ProductKey 2" measure="1" displayFolder="" measureGroup="DimProduct" count="0">
      <extLst>
        <ext xmlns:x15="http://schemas.microsoft.com/office/spreadsheetml/2010/11/main" uri="{B97F6D7D-B522-45F9-BDA1-12C45D357490}">
          <x15:cacheHierarchy aggregatedColumn="22"/>
        </ext>
      </extLst>
    </cacheHierarchy>
    <cacheHierarchy uniqueName="[Measures].[Count of ProductKey 2]" caption="Count of ProductKey 2" measure="1" displayFolder="" measureGroup="DimProduct" count="0">
      <extLst>
        <ext xmlns:x15="http://schemas.microsoft.com/office/spreadsheetml/2010/11/main" uri="{B97F6D7D-B522-45F9-BDA1-12C45D357490}">
          <x15:cacheHierarchy aggregatedColumn="22"/>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8"/>
        </ext>
      </extLst>
    </cacheHierarchy>
    <cacheHierarchy uniqueName="[Measures].[Max of UnitPrice]" caption="Max of UnitPrice" measure="1" displayFolder="" measureGroup="FactInternetSales" count="0">
      <extLst>
        <ext xmlns:x15="http://schemas.microsoft.com/office/spreadsheetml/2010/11/main" uri="{B97F6D7D-B522-45F9-BDA1-12C45D357490}">
          <x15:cacheHierarchy aggregatedColumn="38"/>
        </ext>
      </extLst>
    </cacheHierarchy>
    <cacheHierarchy uniqueName="[Measures].[Min of UnitPrice]" caption="Min of UnitPrice" measure="1" displayFolder="" measureGroup="FactInternetSales" count="0">
      <extLst>
        <ext xmlns:x15="http://schemas.microsoft.com/office/spreadsheetml/2010/11/main" uri="{B97F6D7D-B522-45F9-BDA1-12C45D357490}">
          <x15:cacheHierarchy aggregatedColumn="38"/>
        </ext>
      </extLst>
    </cacheHierarchy>
    <cacheHierarchy uniqueName="[Measures].[Sum of Age]" caption="Sum of Age" measure="1" displayFolder="" measureGroup="DimCustomer" count="0">
      <extLst>
        <ext xmlns:x15="http://schemas.microsoft.com/office/spreadsheetml/2010/11/main" uri="{B97F6D7D-B522-45F9-BDA1-12C45D357490}">
          <x15:cacheHierarchy aggregatedColumn="7"/>
        </ext>
      </extLst>
    </cacheHierarchy>
    <cacheHierarchy uniqueName="[Measures].[Average of Age]" caption="Average of Age" measure="1" displayFolder="" measureGroup="DimCustomer" count="0">
      <extLst>
        <ext xmlns:x15="http://schemas.microsoft.com/office/spreadsheetml/2010/11/main" uri="{B97F6D7D-B522-45F9-BDA1-12C45D357490}">
          <x15:cacheHierarchy aggregatedColumn="7"/>
        </ext>
      </extLst>
    </cacheHierarchy>
    <cacheHierarchy uniqueName="[Measures].[#trasnactions]" caption="#trasn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no_of_products]" caption="no_of_products" measure="1" displayFolder="" measureGroup="All measures" count="0"/>
    <cacheHierarchy uniqueName="[Measures].[No of customers]" caption="No of customers" measure="1" displayFolder="" measureGroup="All measures" count="0"/>
    <cacheHierarchy uniqueName="[Measures].[Avg Age]" caption="Avg Age" measure="1" displayFolder="" measureGroup="All measures" count="0"/>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998294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751FC7-8FEB-4954-8E28-1230FB4D35B8}" name="PivotTable3" cacheId="7" applyNumberFormats="0" applyBorderFormats="0" applyFontFormats="0" applyPatternFormats="0" applyAlignmentFormats="0" applyWidthHeightFormats="1" dataCaption="Values" tag="2e82de00-17a1-4182-b19f-cd87fb960cd3" updatedVersion="8" minRefreshableVersion="3" useAutoFormatting="1" subtotalHiddenItems="1" rowGrandTotals="0" colGrandTotals="0" itemPrintTitles="1" createdVersion="8" indent="0" compact="0" compactData="0" multipleFieldFilters="0">
  <location ref="A6:D1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transaction" fld="0" subtotal="count" baseField="3" baseItem="0" numFmtId="164"/>
    <dataField name=" Revenue" fld="1" baseField="3" baseItem="0" numFmtId="166"/>
    <dataField name=" Profit" fld="2" baseField="0" baseItem="0" numFmtId="166"/>
  </dataFields>
  <formats count="8">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2"/>
          </reference>
        </references>
      </pivotArea>
    </format>
    <format dxfId="29">
      <pivotArea type="all" dataOnly="0" outline="0" fieldPosition="0"/>
    </format>
    <format dxfId="28">
      <pivotArea outline="0" collapsedLevelsAreSubtotals="1" fieldPosition="0"/>
    </format>
    <format dxfId="27">
      <pivotArea field="3" type="button" dataOnly="0" labelOnly="1" outline="0" axis="axisRow" fieldPosition="0"/>
    </format>
    <format dxfId="26">
      <pivotArea dataOnly="0" labelOnly="1" outline="0" fieldPosition="0">
        <references count="1">
          <reference field="3" count="0"/>
        </references>
      </pivotArea>
    </format>
    <format dxfId="25">
      <pivotArea dataOnly="0" labelOnly="1" outline="0" fieldPosition="0">
        <references count="1">
          <reference field="4294967294" count="3">
            <x v="0"/>
            <x v="1"/>
            <x v="2"/>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B7B287-B7D2-4BA4-AB04-82996F549ABB}" name="PivotTable1" cacheId="8" applyNumberFormats="0" applyBorderFormats="0" applyFontFormats="0" applyPatternFormats="0" applyAlignmentFormats="0" applyWidthHeightFormats="1" dataCaption="Values" tag="c4d34d70-02af-4319-8226-d05b77352ced" updatedVersion="8" minRefreshableVersion="3" useAutoFormatting="1" subtotalHiddenItems="1" itemPrintTitles="1" createdVersion="8" indent="0" outline="1" outlineData="1" multipleFieldFilters="0">
  <location ref="A2:I3"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 #transaction" fld="0" subtotal="count" baseField="0" baseItem="1" numFmtId="164"/>
    <dataField name="Sum of COGS" fld="1" baseField="0" baseItem="0" numFmtId="172"/>
    <dataField fld="8" subtotal="count" baseField="0" baseItem="0" numFmtId="10"/>
    <dataField name="Sum of Total revenue" fld="2" baseField="0" baseItem="0" numFmtId="172"/>
    <dataField name="Sum of Profit" fld="3" baseField="0" baseItem="0" numFmtId="172"/>
    <dataField name="Sum of OrderQuantity" fld="4" baseField="0" baseItem="0" numFmtId="164"/>
    <dataField fld="5" subtotal="count" baseField="0" baseItem="0"/>
    <dataField fld="6" subtotal="count" baseField="0" baseItem="0"/>
    <dataField fld="7" subtotal="count" baseField="0" baseItem="0"/>
  </dataFields>
  <formats count="6">
    <format dxfId="38">
      <pivotArea outline="0" collapsedLevelsAreSubtotals="1" fieldPosition="0">
        <references count="1">
          <reference field="4294967294" count="1" selected="0">
            <x v="2"/>
          </reference>
        </references>
      </pivotArea>
    </format>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5"/>
          </reference>
        </references>
      </pivotArea>
    </format>
    <format dxfId="35">
      <pivotArea outline="0" collapsedLevelsAreSubtotals="1" fieldPosition="0">
        <references count="1">
          <reference field="4294967294" count="1" selected="0">
            <x v="3"/>
          </reference>
        </references>
      </pivotArea>
    </format>
    <format dxfId="34">
      <pivotArea outline="0" collapsedLevelsAreSubtotals="1" fieldPosition="0">
        <references count="1">
          <reference field="4294967294" count="1" selected="0">
            <x v="1"/>
          </reference>
        </references>
      </pivotArea>
    </format>
    <format dxfId="33">
      <pivotArea outline="0" collapsedLevelsAreSubtotals="1" fieldPosition="0">
        <references count="1">
          <reference field="4294967294" count="1" selected="0">
            <x v="4"/>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881BDD-8349-41FD-B573-C8A616CE71C6}" name="PivotTable14" cacheId="0" applyNumberFormats="0" applyBorderFormats="0" applyFontFormats="0" applyPatternFormats="0" applyAlignmentFormats="0" applyWidthHeightFormats="1" dataCaption="Values" tag="1a3590c2-78a1-4910-bc7a-56843346d571" updatedVersion="8" minRefreshableVersion="3" useAutoFormatting="1" itemPrintTitles="1" createdVersion="8" indent="0" outline="1" outlineData="1" multipleFieldFilters="0">
  <location ref="AA6:AA7" firstHeaderRow="1" firstDataRow="1" firstDataCol="0"/>
  <pivotFields count="1">
    <pivotField dataField="1" subtotalTop="0" showAll="0" defaultSubtotal="0"/>
  </pivotFields>
  <rowItems count="1">
    <i/>
  </rowItems>
  <colItems count="1">
    <i/>
  </colItems>
  <dataFields count="1">
    <dataField name="Min of Year" fld="0" subtotal="min"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Year"/>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7DE0A7-2C7F-432D-870C-C13BB0125EA0}" name="PivotTable12" cacheId="1" applyNumberFormats="0" applyBorderFormats="0" applyFontFormats="0" applyPatternFormats="0" applyAlignmentFormats="0" applyWidthHeightFormats="1" dataCaption="Values" tag="7a72c66f-b4e5-489c-a1e4-8454c7bcb05a" updatedVersion="8" minRefreshableVersion="3" useAutoFormatting="1" subtotalHiddenItems="1" rowGrandTotals="0" colGrandTotals="0" itemPrintTitles="1" createdVersion="8" indent="0" compact="0" compactData="0" multipleFieldFilters="0">
  <location ref="V6:V7"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10">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outline="0" fieldPosition="0">
        <references count="1">
          <reference field="0" count="0"/>
        </references>
      </pivotArea>
    </format>
    <format dxfId="44">
      <pivotArea type="all" dataOnly="0" outline="0" fieldPosition="0"/>
    </format>
    <format dxfId="43">
      <pivotArea field="0" type="button" dataOnly="0" labelOnly="1" outline="0" axis="axisRow" fieldPosition="0"/>
    </format>
    <format dxfId="42">
      <pivotArea dataOnly="0" labelOnly="1" outline="0" fieldPosition="0">
        <references count="1">
          <reference field="0" count="0"/>
        </references>
      </pivotArea>
    </format>
    <format dxfId="41">
      <pivotArea type="all" dataOnly="0" outline="0" fieldPosition="0"/>
    </format>
    <format dxfId="40">
      <pivotArea field="0" type="button" dataOnly="0" labelOnly="1" outline="0" axis="axisRow" fieldPosition="0"/>
    </format>
    <format dxfId="39">
      <pivotArea dataOnly="0" labelOnly="1" outline="0" fieldPosition="0">
        <references count="1">
          <reference field="0" count="0"/>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C80B21-40B5-4944-B393-5B73E4BFB583}" name="Mylookup" cacheId="9" applyNumberFormats="0" applyBorderFormats="0" applyFontFormats="0" applyPatternFormats="0" applyAlignmentFormats="0" applyWidthHeightFormats="1" dataCaption="Values" tag="1cc7a3b6-7ee7-49fc-a35c-a253b2f5bd9e" updatedVersion="8" minRefreshableVersion="3" useAutoFormatting="1" subtotalHiddenItems="1" rowGrandTotals="0" colGrandTotals="0" itemPrintTitles="1" createdVersion="8" indent="0" compact="0" compactData="0" multipleFieldFilters="0">
  <location ref="N6:U10"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7">
    <i>
      <x/>
    </i>
    <i i="1">
      <x v="1"/>
    </i>
    <i i="2">
      <x v="2"/>
    </i>
    <i i="3">
      <x v="3"/>
    </i>
    <i i="4">
      <x v="4"/>
    </i>
    <i i="5">
      <x v="5"/>
    </i>
    <i i="6">
      <x v="6"/>
    </i>
  </colItems>
  <dataFields count="7">
    <dataField name=" #transaction" fld="0" subtotal="count" baseField="0" baseItem="1" numFmtId="164"/>
    <dataField name="Sum of COGS" fld="1" baseField="0" baseItem="0" numFmtId="166"/>
    <dataField fld="5" subtotal="count" baseField="0" baseItem="0" numFmtId="10"/>
    <dataField name="Sum of Total revenue" fld="2" baseField="0" baseItem="0" numFmtId="166"/>
    <dataField name="Sum of Profit" fld="3" baseField="0" baseItem="0" numFmtId="166"/>
    <dataField name="Sum of OrderQuantity" fld="4" baseField="0" baseItem="0" numFmtId="164"/>
    <dataField fld="7" subtotal="count" baseField="0" baseItem="0"/>
  </dataFields>
  <formats count="6">
    <format dxfId="54">
      <pivotArea outline="0" collapsedLevelsAreSubtotals="1" fieldPosition="0">
        <references count="1">
          <reference field="4294967294" count="1" selected="0">
            <x v="2"/>
          </reference>
        </references>
      </pivotArea>
    </format>
    <format dxfId="53">
      <pivotArea outline="0" collapsedLevelsAreSubtotals="1" fieldPosition="0">
        <references count="1">
          <reference field="4294967294" count="1" selected="0">
            <x v="0"/>
          </reference>
        </references>
      </pivotArea>
    </format>
    <format dxfId="52">
      <pivotArea outline="0" collapsedLevelsAreSubtotals="1" fieldPosition="0">
        <references count="1">
          <reference field="4294967294" count="1" selected="0">
            <x v="5"/>
          </reference>
        </references>
      </pivotArea>
    </format>
    <format dxfId="51">
      <pivotArea outline="0" collapsedLevelsAreSubtotals="1" fieldPosition="0">
        <references count="1">
          <reference field="4294967294" count="1" selected="0">
            <x v="1"/>
          </reference>
        </references>
      </pivotArea>
    </format>
    <format dxfId="50">
      <pivotArea outline="0" collapsedLevelsAreSubtotals="1" fieldPosition="0">
        <references count="1">
          <reference field="4294967294" count="1" selected="0">
            <x v="3"/>
          </reference>
        </references>
      </pivotArea>
    </format>
    <format dxfId="49">
      <pivotArea outline="0" collapsedLevelsAreSubtotals="1" fieldPosition="0">
        <references count="1">
          <reference field="4294967294" count="1" selected="0">
            <x v="4"/>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E53BFF-04D3-49B9-9A1B-6BC8852FB5AD}" name="PivotTable1" cacheId="6" applyNumberFormats="0" applyBorderFormats="0" applyFontFormats="0" applyPatternFormats="0" applyAlignmentFormats="0" applyWidthHeightFormats="1" dataCaption="Values" tag="754f11c2-f2ac-41fc-ad3b-3b65d0e3cd98" updatedVersion="8" minRefreshableVersion="3" useAutoFormatting="1" subtotalHiddenItems="1" rowGrandTotals="0" colGrandTotals="0" itemPrintTitles="1" createdVersion="8" indent="0" compact="0" compactData="0" multipleFieldFilters="0" chartFormat="11">
  <location ref="A2:B9"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Profit" fld="0" baseField="0" baseItem="0" numFmtId="172"/>
  </dataFields>
  <formats count="2">
    <format dxfId="16">
      <pivotArea outline="0" collapsedLevelsAreSubtotals="1" fieldPosition="0">
        <references count="1">
          <reference field="4294967294" count="1" selected="0">
            <x v="0"/>
          </reference>
        </references>
      </pivotArea>
    </format>
    <format dxfId="15">
      <pivotArea outline="0" collapsedLevelsAreSubtotals="1" fieldPosition="0"/>
    </format>
  </formats>
  <chartFormats count="8">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0"/>
          </reference>
          <reference field="1" count="1" selected="0">
            <x v="4"/>
          </reference>
        </references>
      </pivotArea>
    </chartFormat>
    <chartFormat chart="4" format="6">
      <pivotArea type="data" outline="0" fieldPosition="0">
        <references count="2">
          <reference field="4294967294" count="1" selected="0">
            <x v="0"/>
          </reference>
          <reference field="1" count="1" selected="0">
            <x v="6"/>
          </reference>
        </references>
      </pivotArea>
    </chartFormat>
    <chartFormat chart="4" format="7">
      <pivotArea type="data" outline="0" fieldPosition="0">
        <references count="2">
          <reference field="4294967294" count="1" selected="0">
            <x v="0"/>
          </reference>
          <reference field="1" count="1" selected="0">
            <x v="7"/>
          </reference>
        </references>
      </pivotArea>
    </chartFormat>
    <chartFormat chart="4" format="8">
      <pivotArea type="data" outline="0" fieldPosition="0">
        <references count="2">
          <reference field="4294967294" count="1" selected="0">
            <x v="0"/>
          </reference>
          <reference field="1" count="1" selected="0">
            <x v="8"/>
          </reference>
        </references>
      </pivotArea>
    </chartFormat>
    <chartFormat chart="4" format="9">
      <pivotArea type="data" outline="0" fieldPosition="0">
        <references count="2">
          <reference field="4294967294" count="1" selected="0">
            <x v="0"/>
          </reference>
          <reference field="1" count="1" selected="0">
            <x v="9"/>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B65B55-A2CB-43E5-ABF8-C1F7177DC294}" name="PivotTable8" cacheId="3" applyNumberFormats="0" applyBorderFormats="0" applyFontFormats="0" applyPatternFormats="0" applyAlignmentFormats="0" applyWidthHeightFormats="1" dataCaption="Values" missingCaption="0" tag="e75224dd-76d3-4a0d-8f2f-bd800b421635" updatedVersion="8" minRefreshableVersion="3" useAutoFormatting="1" subtotalHiddenItems="1" rowGrandTotals="0" colGrandTotals="0" itemPrintTitles="1" createdVersion="8" indent="0" showEmptyRow="1" compact="0" compactData="0" multipleFieldFilters="0" chartFormat="10">
  <location ref="AF4:AH8" firstHeaderRow="0" firstDataRow="1" firstDataCol="1"/>
  <pivotFields count="6">
    <pivotField dataField="1" compact="0" outline="0" subtotalTop="0" showAll="0" defaultSubtotal="0"/>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Sum of Profit" fld="0" baseField="0" baseItem="0" numFmtId="172"/>
    <dataField name="Sum of Profit2" fld="5" showDataAs="percentOfTotal" baseField="0" baseItem="0" numFmtId="9">
      <extLst>
        <ext xmlns:x14="http://schemas.microsoft.com/office/spreadsheetml/2009/9/main" uri="{E15A36E0-9728-4e99-A89B-3F7291B0FE68}">
          <x14:dataField sourceField="0" uniqueName="[__Xl2].[Measures].[Sum of Profit]"/>
        </ext>
      </extLst>
    </dataField>
  </dataFields>
  <formats count="4">
    <format dxfId="20">
      <pivotArea outline="0" collapsedLevelsAreSubtotals="1" fieldPosition="0"/>
    </format>
    <format dxfId="19">
      <pivotArea outline="0" fieldPosition="0">
        <references count="1">
          <reference field="4294967294" count="1">
            <x v="1"/>
          </reference>
        </references>
      </pivotArea>
    </format>
    <format dxfId="18">
      <pivotArea outline="0" fieldPosition="0">
        <references count="1">
          <reference field="4294967294" count="1" selected="0">
            <x v="1"/>
          </reference>
        </references>
      </pivotArea>
    </format>
    <format dxfId="17">
      <pivotArea outline="0" fieldPosition="0">
        <references count="1">
          <reference field="4294967294" count="1" selected="0">
            <x v="0"/>
          </reference>
        </references>
      </pivotArea>
    </format>
  </formats>
  <chartFormats count="2">
    <chartFormat chart="4"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418540-954B-4204-9689-93CCE179CFE6}" name="PivotTable7" cacheId="4" applyNumberFormats="0" applyBorderFormats="0" applyFontFormats="0" applyPatternFormats="0" applyAlignmentFormats="0" applyWidthHeightFormats="1" dataCaption="Values" tag="1ccacf5b-8922-465c-8a4b-b364e2c86900" updatedVersion="8" minRefreshableVersion="3" useAutoFormatting="1" subtotalHiddenItems="1" rowGrandTotals="0" colGrandTotals="0" itemPrintTitles="1" createdVersion="8" indent="0" compact="0" compactData="0" multipleFieldFilters="0" chartFormat="16">
  <location ref="Z4:AA6" firstHeaderRow="1" firstDataRow="1" firstDataCol="1"/>
  <pivotFields count="5">
    <pivotField dataField="1" compact="0" outline="0" subtotalTop="0" showAll="0" defaultSubtotal="0"/>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x v="1"/>
    </i>
  </rowItems>
  <colItems count="1">
    <i/>
  </colItems>
  <dataFields count="1">
    <dataField name="Sum of Profit" fld="0" baseField="0" baseItem="0" numFmtId="172"/>
  </dataFields>
  <formats count="2">
    <format dxfId="22">
      <pivotArea outline="0" collapsedLevelsAreSubtotals="1" fieldPosition="0">
        <references count="1">
          <reference field="4294967294" count="1" selected="0">
            <x v="0"/>
          </reference>
        </references>
      </pivotArea>
    </format>
    <format dxfId="21">
      <pivotArea outline="0" collapsedLevelsAreSubtotals="1" fieldPosition="0"/>
    </format>
  </formats>
  <chartFormats count="4">
    <chartFormat chart="4"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 count="1" selected="0">
            <x v="0"/>
          </reference>
        </references>
      </pivotArea>
    </chartFormat>
    <chartFormat chart="9" format="8">
      <pivotArea type="data" outline="0" fieldPosition="0">
        <references count="2">
          <reference field="4294967294" count="1" selected="0">
            <x v="0"/>
          </reference>
          <reference field="2"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E30FD4-6B49-431F-A32B-00EFDC608BA0}" name="PivotTable2" cacheId="5" applyNumberFormats="0" applyBorderFormats="0" applyFontFormats="0" applyPatternFormats="0" applyAlignmentFormats="0" applyWidthHeightFormats="1" dataCaption="Values" tag="40fad881-7f11-4ac9-94fd-8ab2cc791109" updatedVersion="8" minRefreshableVersion="3" useAutoFormatting="1" subtotalHiddenItems="1" rowGrandTotals="0" colGrandTotals="0" itemPrintTitles="1" createdVersion="8" indent="0" compact="0" compactData="0" multipleFieldFilters="0" chartFormat="5">
  <location ref="N3:O10" firstHeaderRow="1" firstDataRow="1" firstDataCol="1"/>
  <pivotFields count="4">
    <pivotField dataField="1" compact="0" outline="0" subtotalTop="0" showAll="0" defaultSubtotal="0"/>
    <pivotField axis="axisRow" compact="0" allDrilled="1" outline="0" subtotalTop="0" showAll="0" sortType="ascending"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Profit" fld="0" baseField="0" baseItem="0" numFmtId="172"/>
  </dataFields>
  <formats count="2">
    <format dxfId="24">
      <pivotArea outline="0" collapsedLevelsAreSubtotals="1" fieldPosition="0">
        <references count="1">
          <reference field="4294967294" count="1" selected="0">
            <x v="0"/>
          </reference>
        </references>
      </pivotArea>
    </format>
    <format dxfId="2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8B54A9-786E-453E-B3B2-054F58D603EA}" name="PivotTable1" cacheId="11" applyNumberFormats="0" applyBorderFormats="0" applyFontFormats="0" applyPatternFormats="0" applyAlignmentFormats="0" applyWidthHeightFormats="1" dataCaption="Values" tag="0f0b09e8-a4d9-4c47-ab9c-a6625ef53159" updatedVersion="8" minRefreshableVersion="3" useAutoFormatting="1" subtotalHiddenItems="1" rowGrandTotals="0" colGrandTotals="0" itemPrintTitles="1" createdVersion="8" indent="0" compact="0" compactData="0" multipleFieldFilters="0" chartFormat="11">
  <location ref="F3:G105" firstHeaderRow="1" firstDataRow="1" firstDataCol="1"/>
  <pivotFields count="4">
    <pivotField dataField="1" compact="0" outline="0" subtotalTop="0" showAll="0" defaultSubtotal="0"/>
    <pivotField axis="axisRow" compact="0" allDrilled="1" outline="0" subtotalTop="0" showAll="0" sortType="descending" defaultSubtotal="0" defaultAttributeDrillState="1">
      <items count="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rowItems>
  <colItems count="1">
    <i/>
  </colItems>
  <dataFields count="1">
    <dataField name="Sum of Profit" fld="0" baseField="0" baseItem="0" numFmtId="166"/>
  </dataFields>
  <formats count="2">
    <format dxfId="9">
      <pivotArea outline="0" collapsedLevelsAreSubtotals="1" fieldPosition="0">
        <references count="1">
          <reference field="4294967294" count="1" selected="0">
            <x v="0"/>
          </reference>
        </references>
      </pivotArea>
    </format>
    <format dxfId="8">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8B6E07-2CB4-48C4-A783-C8A00A01AEDD}" name="PivotTable5" cacheId="14" applyNumberFormats="0" applyBorderFormats="0" applyFontFormats="0" applyPatternFormats="0" applyAlignmentFormats="0" applyWidthHeightFormats="1" dataCaption="Values" missingCaption="0.00" tag="8d4ae93e-9b2e-44c0-b317-18095161f37c" updatedVersion="8" minRefreshableVersion="3" useAutoFormatting="1" subtotalHiddenItems="1" rowGrandTotals="0" colGrandTotals="0" itemPrintTitles="1" createdVersion="8" indent="0" showEmptyRow="1" showEmptyCol="1" compact="0" compactData="0" multipleFieldFilters="0" chartFormat="21">
  <location ref="AB3:AC5" firstHeaderRow="1" firstDataRow="1" firstDataCol="1"/>
  <pivotFields count="6">
    <pivotField compact="0" allDrilled="1" outline="0" subtotalTop="0" showAll="0" dataSourceSort="1" defaultSubtotal="0" defaultAttributeDrillState="1"/>
    <pivotField compact="0" allDrilled="1" outline="0" subtotalTop="0" showAll="0" sortType="descending" defaultSubtotal="0" defaultAttributeDrillState="1">
      <items count="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x v="1"/>
    </i>
  </rowItems>
  <colItems count="1">
    <i/>
  </colItems>
  <dataFields count="1">
    <dataField name="Sum of Profit" fld="3" baseField="0" baseItem="0" numFmtId="172"/>
  </dataFields>
  <formats count="1">
    <format dxfId="10">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Max of UnitPrice"/>
    <pivotHierarchy dragToData="1" caption="Min of UnitPrice"/>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B6FF39-DDCB-4FC9-AA3A-B215DFF3DEF0}" name="PivotTable2" cacheId="13" applyNumberFormats="0" applyBorderFormats="0" applyFontFormats="0" applyPatternFormats="0" applyAlignmentFormats="0" applyWidthHeightFormats="1" dataCaption="Values" missingCaption="0.00" tag="8d4ae93e-9b2e-44c0-b317-18095161f37c" updatedVersion="8" minRefreshableVersion="3" useAutoFormatting="1" subtotalHiddenItems="1" rowGrandTotals="0" colGrandTotals="0" itemPrintTitles="1" createdVersion="8" indent="0" showEmptyRow="1" showEmptyCol="1" compact="0" compactData="0" multipleFieldFilters="0" chartFormat="21">
  <location ref="S3:T13" firstHeaderRow="1" firstDataRow="1" firstDataCol="1"/>
  <pivotFields count="7">
    <pivotField compact="0" allDrilled="1" outline="0" subtotalTop="0" showAll="0" measureFilter="1" defaultSubtotal="0" defaultAttributeDrillState="1">
      <items count="5">
        <item x="0"/>
        <item x="1"/>
        <item x="2"/>
        <item x="3"/>
        <item x="4"/>
      </items>
    </pivotField>
    <pivotField compact="0" allDrilled="1" outline="0" subtotalTop="0" showAll="0" dataSourceSort="1" defaultSubtotal="0" defaultAttributeDrillState="1"/>
    <pivotField compact="0" allDrilled="1" outline="0" subtotalTop="0" showAll="0" sortType="descending" defaultSubtotal="0" defaultAttributeDrillState="1">
      <items count="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ubtotalTop="0" showAll="0" defaultSubtotal="0"/>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4"/>
  </rowFields>
  <rowItems count="10">
    <i>
      <x/>
    </i>
    <i>
      <x v="9"/>
    </i>
    <i>
      <x v="5"/>
    </i>
    <i>
      <x v="1"/>
    </i>
    <i>
      <x v="7"/>
    </i>
    <i>
      <x v="4"/>
    </i>
    <i>
      <x v="3"/>
    </i>
    <i>
      <x v="8"/>
    </i>
    <i>
      <x v="6"/>
    </i>
    <i>
      <x v="2"/>
    </i>
  </rowItems>
  <colItems count="1">
    <i/>
  </colItems>
  <dataFields count="1">
    <dataField name="Sum of Profit" fld="3" baseField="0" baseItem="0" numFmtId="168"/>
  </dataFields>
  <formats count="1">
    <format dxfId="11">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2">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15DE2E-F9F9-46D9-8094-48BC5251E81C}" name="PivotTable3" cacheId="10" applyNumberFormats="0" applyBorderFormats="0" applyFontFormats="0" applyPatternFormats="0" applyAlignmentFormats="0" applyWidthHeightFormats="1" dataCaption="Values" tag="5d3d7ad7-16d4-45ee-953b-2ca4a8f53518" updatedVersion="8" minRefreshableVersion="3" useAutoFormatting="1" subtotalHiddenItems="1" rowGrandTotals="0" colGrandTotals="0" itemPrintTitles="1" createdVersion="8" indent="0" compact="0" compactData="0" multipleFieldFilters="0" chartFormat="21">
  <location ref="B3:C8" firstHeaderRow="1" firstDataRow="1" firstDataCol="1"/>
  <pivotFields count="5">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5">
    <i>
      <x/>
    </i>
    <i>
      <x v="1"/>
    </i>
    <i>
      <x v="2"/>
    </i>
    <i>
      <x v="4"/>
    </i>
    <i>
      <x v="3"/>
    </i>
  </rowItems>
  <colItems count="1">
    <i/>
  </colItems>
  <dataFields count="1">
    <dataField name="Sum of Profit" fld="0" baseField="0" baseItem="0" numFmtId="166"/>
  </dataFields>
  <formats count="2">
    <format dxfId="13">
      <pivotArea outline="0" collapsedLevelsAreSubtotals="1" fieldPosition="0">
        <references count="1">
          <reference field="4294967294" count="1" selected="0">
            <x v="0"/>
          </reference>
        </references>
      </pivotArea>
    </format>
    <format dxfId="1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52">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A126FA-38D9-4F90-AE1C-356372B2BAC6}" name="PivotTable7" cacheId="12" applyNumberFormats="0" applyBorderFormats="0" applyFontFormats="0" applyPatternFormats="0" applyAlignmentFormats="0" applyWidthHeightFormats="1" dataCaption="Values" tag="8d4ae93e-9b2e-44c0-b317-18095161f37c" updatedVersion="8" minRefreshableVersion="3" useAutoFormatting="1" subtotalHiddenItems="1" rowGrandTotals="0" colGrandTotals="0" itemPrintTitles="1" createdVersion="8" indent="0" compact="0" compactData="0" multipleFieldFilters="0" chartFormat="21">
  <location ref="N3:P4" firstHeaderRow="0" firstDataRow="1" firstDataCol="0"/>
  <pivotFields count="8">
    <pivotField compact="0" allDrilled="1" outline="0" subtotalTop="0" showAll="0" measureFilter="1" defaultSubtotal="0" defaultAttributeDrillState="1">
      <items count="5">
        <item x="0"/>
        <item x="1"/>
        <item x="2"/>
        <item x="3"/>
        <item x="4"/>
      </items>
    </pivotField>
    <pivotField compact="0" allDrilled="1" outline="0" subtotalTop="0" showAll="0" dataSourceSort="1" defaultSubtotal="0" defaultAttributeDrillState="1"/>
    <pivotField compact="0" allDrilled="1" outline="0" subtotalTop="0" showAll="0" sortType="descending" defaultSubtotal="0" defaultAttributeDrillState="1">
      <items count="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3" subtotal="count" baseField="0" baseItem="0"/>
    <dataField fld="4" subtotal="count" baseField="0" baseItem="0"/>
    <dataField fld="5" subtotal="count" baseField="0" baseItem="0"/>
  </dataFields>
  <formats count="1">
    <format dxfId="14">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2">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C48B81-AD12-40FC-A60C-A355710A17ED}" name="PivotTable2" cacheId="17" applyNumberFormats="0" applyBorderFormats="0" applyFontFormats="0" applyPatternFormats="0" applyAlignmentFormats="0" applyWidthHeightFormats="1" dataCaption="Values" missingCaption="0" tag="114d1780-50fa-4159-b750-e2d73e65204e" updatedVersion="8" minRefreshableVersion="3" useAutoFormatting="1" subtotalHiddenItems="1" rowGrandTotals="0" colGrandTotals="0" itemPrintTitles="1" createdVersion="8" indent="0" showEmptyRow="1" showEmptyCol="1" compact="0" compactData="0" multipleFieldFilters="0" chartFormat="11">
  <location ref="O3:P4" firstHeaderRow="0" firstDataRow="1" firstDataCol="0"/>
  <pivotFields count="5">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numFmtId="1"/>
    <dataField fld="2" subtotal="count" baseField="0" baseItem="0"/>
  </dataFields>
  <formats count="1">
    <format dxfId="0">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EE5C261-4A04-47E2-A190-578C9928A661}" name="PivotTable6" cacheId="16" applyNumberFormats="0" applyBorderFormats="0" applyFontFormats="0" applyPatternFormats="0" applyAlignmentFormats="0" applyWidthHeightFormats="1" dataCaption="Values" tag="6f18168a-cc87-494b-8999-12bf9eda7dfd" updatedVersion="8" minRefreshableVersion="3" useAutoFormatting="1" subtotalHiddenItems="1" rowGrandTotals="0" colGrandTotals="0" itemPrintTitles="1" createdVersion="8" indent="0" compact="0" compactData="0" multipleFieldFilters="0" chartFormat="11">
  <location ref="B3:C8" firstHeaderRow="1" firstDataRow="1" firstDataCol="1"/>
  <pivotFields count="5">
    <pivotField dataField="1" compact="0" outline="0" subtotalTop="0" showAll="0" defaultSubtotal="0"/>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
    <i>
      <x/>
    </i>
    <i>
      <x v="3"/>
    </i>
    <i>
      <x v="2"/>
    </i>
    <i>
      <x v="4"/>
    </i>
    <i>
      <x v="1"/>
    </i>
  </rowItems>
  <colItems count="1">
    <i/>
  </colItems>
  <dataFields count="1">
    <dataField name="Sum of Profit" fld="0" baseField="0" baseItem="0" numFmtId="166"/>
  </dataFields>
  <formats count="2">
    <format dxfId="2">
      <pivotArea outline="0" collapsedLevelsAreSubtotals="1" fieldPosition="0">
        <references count="1">
          <reference field="4294967294" count="1" selected="0">
            <x v="0"/>
          </reference>
        </references>
      </pivotArea>
    </format>
    <format dxfId="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2" iMeasureHier="5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EBA858-0789-42E8-8D5F-A1BF7FAC60E3}" name="PivotTable5" cacheId="2" applyNumberFormats="0" applyBorderFormats="0" applyFontFormats="0" applyPatternFormats="0" applyAlignmentFormats="0" applyWidthHeightFormats="1" dataCaption="Values" missingCaption="0" tag="04591d89-78ce-4134-82e5-e9fa0054714a" updatedVersion="8" minRefreshableVersion="3" useAutoFormatting="1" subtotalHiddenItems="1" rowGrandTotals="0" colGrandTotals="0" itemPrintTitles="1" createdVersion="8" indent="0" showEmptyRow="1" showEmptyCol="1" compact="0" compactData="0" multipleFieldFilters="0" chartFormat="11">
  <location ref="AE3:AF9" firstHeaderRow="1" firstDataRow="1" firstDataCol="1"/>
  <pivotFields count="4">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Profit" fld="2" baseField="0" baseItem="0" numFmtId="172"/>
  </dataFields>
  <formats count="1">
    <format dxfId="3">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8102D9F-9702-4177-8222-3A450A5242F5}" name="PivotTable1" cacheId="15" applyNumberFormats="0" applyBorderFormats="0" applyFontFormats="0" applyPatternFormats="0" applyAlignmentFormats="0" applyWidthHeightFormats="1" dataCaption="Values" missingCaption="0" tag="123463b7-db20-4b3a-8657-850307269521" updatedVersion="8" minRefreshableVersion="3" useAutoFormatting="1" subtotalHiddenItems="1" rowGrandTotals="0" colGrandTotals="0" itemPrintTitles="1" createdVersion="8" indent="0" showEmptyRow="1" showEmptyCol="1" compact="0" compactData="0" multipleFieldFilters="0" chartFormat="11">
  <location ref="F3:G18403" firstHeaderRow="1" firstDataRow="1" firstDataCol="1"/>
  <pivotFields count="5">
    <pivotField dataField="1" compact="0" outline="0" subtotalTop="0" showAll="0" defaultSubtotal="0"/>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compact="0" allDrilled="1" outline="0" subtotalTop="0" showAll="0" dataSourceSort="1"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184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4"/>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3"/>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0"/>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7"/>
    </i>
    <i>
      <x v="11398"/>
    </i>
    <i>
      <x v="11399"/>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4"/>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4"/>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5"/>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7"/>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3"/>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0"/>
    </i>
    <i>
      <x v="11821"/>
    </i>
    <i>
      <x v="11822"/>
    </i>
    <i>
      <x v="11823"/>
    </i>
    <i>
      <x v="11824"/>
    </i>
    <i>
      <x v="11825"/>
    </i>
    <i>
      <x v="11826"/>
    </i>
    <i>
      <x v="11827"/>
    </i>
    <i>
      <x v="11828"/>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2"/>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3"/>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1"/>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69"/>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4"/>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3"/>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69"/>
    </i>
    <i>
      <x v="12570"/>
    </i>
    <i>
      <x v="12571"/>
    </i>
    <i>
      <x v="12572"/>
    </i>
    <i>
      <x v="12573"/>
    </i>
    <i>
      <x v="12574"/>
    </i>
    <i>
      <x v="12575"/>
    </i>
    <i>
      <x v="12576"/>
    </i>
    <i>
      <x v="12577"/>
    </i>
    <i>
      <x v="12578"/>
    </i>
    <i>
      <x v="12579"/>
    </i>
    <i>
      <x v="12580"/>
    </i>
    <i>
      <x v="12581"/>
    </i>
    <i>
      <x v="12582"/>
    </i>
    <i>
      <x v="12583"/>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2"/>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1"/>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2"/>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8"/>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29"/>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3"/>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08"/>
    </i>
    <i>
      <x v="12909"/>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4"/>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7"/>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2"/>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2"/>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1"/>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29"/>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8"/>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7"/>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8"/>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7"/>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2"/>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2"/>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6"/>
    </i>
    <i>
      <x v="14097"/>
    </i>
    <i>
      <x v="14098"/>
    </i>
    <i>
      <x v="14099"/>
    </i>
    <i>
      <x v="14100"/>
    </i>
    <i>
      <x v="14101"/>
    </i>
    <i>
      <x v="14102"/>
    </i>
    <i>
      <x v="14103"/>
    </i>
    <i>
      <x v="14104"/>
    </i>
    <i>
      <x v="14105"/>
    </i>
    <i>
      <x v="14106"/>
    </i>
    <i>
      <x v="14107"/>
    </i>
    <i>
      <x v="14108"/>
    </i>
    <i>
      <x v="14109"/>
    </i>
    <i>
      <x v="14110"/>
    </i>
    <i>
      <x v="14111"/>
    </i>
    <i>
      <x v="14112"/>
    </i>
    <i>
      <x v="14113"/>
    </i>
    <i>
      <x v="14114"/>
    </i>
    <i>
      <x v="14115"/>
    </i>
    <i>
      <x v="14116"/>
    </i>
    <i>
      <x v="14117"/>
    </i>
    <i>
      <x v="14118"/>
    </i>
    <i>
      <x v="14119"/>
    </i>
    <i>
      <x v="14120"/>
    </i>
    <i>
      <x v="14121"/>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0"/>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6"/>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6"/>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0"/>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2"/>
    </i>
    <i>
      <x v="14803"/>
    </i>
    <i>
      <x v="14804"/>
    </i>
    <i>
      <x v="14805"/>
    </i>
    <i>
      <x v="14806"/>
    </i>
    <i>
      <x v="14807"/>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7"/>
    </i>
    <i>
      <x v="14868"/>
    </i>
    <i>
      <x v="14869"/>
    </i>
    <i>
      <x v="14870"/>
    </i>
    <i>
      <x v="14871"/>
    </i>
    <i>
      <x v="14872"/>
    </i>
    <i>
      <x v="14873"/>
    </i>
    <i>
      <x v="14874"/>
    </i>
    <i>
      <x v="14875"/>
    </i>
    <i>
      <x v="14876"/>
    </i>
    <i>
      <x v="14877"/>
    </i>
    <i>
      <x v="14878"/>
    </i>
    <i>
      <x v="14879"/>
    </i>
    <i>
      <x v="14880"/>
    </i>
    <i>
      <x v="14881"/>
    </i>
    <i>
      <x v="14882"/>
    </i>
    <i>
      <x v="14883"/>
    </i>
    <i>
      <x v="14884"/>
    </i>
    <i>
      <x v="14885"/>
    </i>
    <i>
      <x v="14886"/>
    </i>
    <i>
      <x v="14887"/>
    </i>
    <i>
      <x v="14888"/>
    </i>
    <i>
      <x v="14889"/>
    </i>
    <i>
      <x v="14890"/>
    </i>
    <i>
      <x v="14891"/>
    </i>
    <i>
      <x v="14892"/>
    </i>
    <i>
      <x v="14893"/>
    </i>
    <i>
      <x v="14894"/>
    </i>
    <i>
      <x v="14895"/>
    </i>
    <i>
      <x v="14896"/>
    </i>
    <i>
      <x v="14897"/>
    </i>
    <i>
      <x v="14898"/>
    </i>
    <i>
      <x v="14899"/>
    </i>
    <i>
      <x v="14900"/>
    </i>
    <i>
      <x v="14901"/>
    </i>
    <i>
      <x v="14902"/>
    </i>
    <i>
      <x v="14903"/>
    </i>
    <i>
      <x v="14904"/>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2"/>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4"/>
    </i>
    <i>
      <x v="15045"/>
    </i>
    <i>
      <x v="15046"/>
    </i>
    <i>
      <x v="15047"/>
    </i>
    <i>
      <x v="15048"/>
    </i>
    <i>
      <x v="15049"/>
    </i>
    <i>
      <x v="15050"/>
    </i>
    <i>
      <x v="15051"/>
    </i>
    <i>
      <x v="15052"/>
    </i>
    <i>
      <x v="15053"/>
    </i>
    <i>
      <x v="15054"/>
    </i>
    <i>
      <x v="15055"/>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5"/>
    </i>
    <i>
      <x v="15106"/>
    </i>
    <i>
      <x v="15107"/>
    </i>
    <i>
      <x v="15108"/>
    </i>
    <i>
      <x v="15109"/>
    </i>
    <i>
      <x v="15110"/>
    </i>
    <i>
      <x v="15111"/>
    </i>
    <i>
      <x v="15112"/>
    </i>
    <i>
      <x v="15113"/>
    </i>
    <i>
      <x v="15114"/>
    </i>
    <i>
      <x v="15115"/>
    </i>
    <i>
      <x v="15116"/>
    </i>
    <i>
      <x v="15117"/>
    </i>
    <i>
      <x v="15118"/>
    </i>
    <i>
      <x v="15119"/>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7"/>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3"/>
    </i>
    <i>
      <x v="15244"/>
    </i>
    <i>
      <x v="15245"/>
    </i>
    <i>
      <x v="15246"/>
    </i>
    <i>
      <x v="15247"/>
    </i>
    <i>
      <x v="15248"/>
    </i>
    <i>
      <x v="15249"/>
    </i>
    <i>
      <x v="15250"/>
    </i>
    <i>
      <x v="15251"/>
    </i>
    <i>
      <x v="15252"/>
    </i>
    <i>
      <x v="15253"/>
    </i>
    <i>
      <x v="15254"/>
    </i>
    <i>
      <x v="15255"/>
    </i>
    <i>
      <x v="15256"/>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6"/>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2"/>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0"/>
    </i>
    <i>
      <x v="15451"/>
    </i>
    <i>
      <x v="15452"/>
    </i>
    <i>
      <x v="15453"/>
    </i>
    <i>
      <x v="15454"/>
    </i>
    <i>
      <x v="15455"/>
    </i>
    <i>
      <x v="15456"/>
    </i>
    <i>
      <x v="15457"/>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59"/>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1"/>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5"/>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7"/>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1"/>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8"/>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3"/>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3"/>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0"/>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4"/>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0"/>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3"/>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5"/>
    </i>
    <i>
      <x v="16716"/>
    </i>
    <i>
      <x v="16717"/>
    </i>
    <i>
      <x v="16718"/>
    </i>
    <i>
      <x v="16719"/>
    </i>
    <i>
      <x v="16720"/>
    </i>
    <i>
      <x v="16721"/>
    </i>
    <i>
      <x v="16722"/>
    </i>
    <i>
      <x v="16723"/>
    </i>
    <i>
      <x v="16724"/>
    </i>
    <i>
      <x v="16725"/>
    </i>
    <i>
      <x v="16726"/>
    </i>
    <i>
      <x v="16727"/>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6"/>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3"/>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6"/>
    </i>
    <i>
      <x v="16947"/>
    </i>
    <i>
      <x v="16948"/>
    </i>
    <i>
      <x v="16949"/>
    </i>
    <i>
      <x v="16950"/>
    </i>
    <i>
      <x v="16951"/>
    </i>
    <i>
      <x v="16952"/>
    </i>
    <i>
      <x v="16953"/>
    </i>
    <i>
      <x v="16954"/>
    </i>
    <i>
      <x v="16955"/>
    </i>
    <i>
      <x v="16956"/>
    </i>
    <i>
      <x v="16957"/>
    </i>
    <i>
      <x v="16958"/>
    </i>
    <i>
      <x v="16959"/>
    </i>
    <i>
      <x v="16960"/>
    </i>
    <i>
      <x v="16961"/>
    </i>
    <i>
      <x v="16962"/>
    </i>
    <i>
      <x v="16963"/>
    </i>
    <i>
      <x v="16964"/>
    </i>
    <i>
      <x v="16965"/>
    </i>
    <i>
      <x v="16966"/>
    </i>
    <i>
      <x v="16967"/>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7"/>
    </i>
    <i>
      <x v="17028"/>
    </i>
    <i>
      <x v="17029"/>
    </i>
    <i>
      <x v="17030"/>
    </i>
    <i>
      <x v="17031"/>
    </i>
    <i>
      <x v="17032"/>
    </i>
    <i>
      <x v="17033"/>
    </i>
    <i>
      <x v="17034"/>
    </i>
    <i>
      <x v="17035"/>
    </i>
    <i>
      <x v="17036"/>
    </i>
    <i>
      <x v="17037"/>
    </i>
    <i>
      <x v="17038"/>
    </i>
    <i>
      <x v="17039"/>
    </i>
    <i>
      <x v="17040"/>
    </i>
    <i>
      <x v="17041"/>
    </i>
    <i>
      <x v="17042"/>
    </i>
    <i>
      <x v="17043"/>
    </i>
    <i>
      <x v="17044"/>
    </i>
    <i>
      <x v="17045"/>
    </i>
    <i>
      <x v="17046"/>
    </i>
    <i>
      <x v="17047"/>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5"/>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69"/>
    </i>
    <i>
      <x v="17170"/>
    </i>
    <i>
      <x v="17171"/>
    </i>
    <i>
      <x v="17172"/>
    </i>
    <i>
      <x v="17173"/>
    </i>
    <i>
      <x v="17174"/>
    </i>
    <i>
      <x v="17175"/>
    </i>
    <i>
      <x v="17176"/>
    </i>
    <i>
      <x v="17177"/>
    </i>
    <i>
      <x v="17178"/>
    </i>
    <i>
      <x v="17179"/>
    </i>
    <i>
      <x v="17180"/>
    </i>
    <i>
      <x v="17181"/>
    </i>
    <i>
      <x v="17182"/>
    </i>
    <i>
      <x v="17183"/>
    </i>
    <i>
      <x v="17184"/>
    </i>
    <i>
      <x v="17185"/>
    </i>
    <i>
      <x v="17186"/>
    </i>
    <i>
      <x v="17187"/>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8"/>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1"/>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4"/>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1"/>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5"/>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8"/>
    </i>
    <i>
      <x v="18109"/>
    </i>
    <i>
      <x v="18110"/>
    </i>
    <i>
      <x v="18111"/>
    </i>
    <i>
      <x v="18112"/>
    </i>
    <i>
      <x v="18113"/>
    </i>
    <i>
      <x v="18114"/>
    </i>
    <i>
      <x v="18115"/>
    </i>
    <i>
      <x v="18116"/>
    </i>
    <i>
      <x v="18117"/>
    </i>
    <i>
      <x v="18118"/>
    </i>
    <i>
      <x v="18119"/>
    </i>
    <i>
      <x v="18120"/>
    </i>
    <i>
      <x v="18121"/>
    </i>
    <i>
      <x v="18122"/>
    </i>
    <i>
      <x v="18123"/>
    </i>
    <i>
      <x v="18124"/>
    </i>
    <i>
      <x v="18125"/>
    </i>
    <i>
      <x v="18126"/>
    </i>
    <i>
      <x v="18127"/>
    </i>
    <i>
      <x v="18128"/>
    </i>
    <i>
      <x v="18129"/>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0"/>
    </i>
    <i>
      <x v="18221"/>
    </i>
    <i>
      <x v="18222"/>
    </i>
    <i>
      <x v="18223"/>
    </i>
    <i>
      <x v="18224"/>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6"/>
    </i>
    <i>
      <x v="18287"/>
    </i>
    <i>
      <x v="18288"/>
    </i>
    <i>
      <x v="18289"/>
    </i>
    <i>
      <x v="18290"/>
    </i>
    <i>
      <x v="18291"/>
    </i>
    <i>
      <x v="18292"/>
    </i>
    <i>
      <x v="18293"/>
    </i>
    <i>
      <x v="18294"/>
    </i>
    <i>
      <x v="18295"/>
    </i>
    <i>
      <x v="18296"/>
    </i>
    <i>
      <x v="18297"/>
    </i>
    <i>
      <x v="18298"/>
    </i>
    <i>
      <x v="18299"/>
    </i>
    <i>
      <x v="18300"/>
    </i>
    <i>
      <x v="18301"/>
    </i>
    <i>
      <x v="18302"/>
    </i>
    <i>
      <x v="18303"/>
    </i>
    <i>
      <x v="18304"/>
    </i>
    <i>
      <x v="18305"/>
    </i>
    <i>
      <x v="18306"/>
    </i>
    <i>
      <x v="18307"/>
    </i>
    <i>
      <x v="18308"/>
    </i>
    <i>
      <x v="18309"/>
    </i>
    <i>
      <x v="18310"/>
    </i>
    <i>
      <x v="18311"/>
    </i>
    <i>
      <x v="18312"/>
    </i>
    <i>
      <x v="18313"/>
    </i>
    <i>
      <x v="18314"/>
    </i>
    <i>
      <x v="18315"/>
    </i>
    <i>
      <x v="18316"/>
    </i>
    <i>
      <x v="18317"/>
    </i>
    <i>
      <x v="18318"/>
    </i>
    <i>
      <x v="18319"/>
    </i>
    <i>
      <x v="18320"/>
    </i>
    <i>
      <x v="18321"/>
    </i>
    <i>
      <x v="18322"/>
    </i>
    <i>
      <x v="18323"/>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3"/>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rowItems>
  <colItems count="1">
    <i/>
  </colItems>
  <dataFields count="1">
    <dataField name="Sum of Profit" fld="0" baseField="0" baseItem="0" numFmtId="171"/>
  </dataFields>
  <formats count="2">
    <format dxfId="5">
      <pivotArea outline="0" collapsedLevelsAreSubtotals="1" fieldPosition="0">
        <references count="1">
          <reference field="4294967294" count="1" selected="0">
            <x v="0"/>
          </reference>
        </references>
      </pivotArea>
    </format>
    <format dxfId="4">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1C857CF-EFA7-4402-B86D-E78C8655A791}" name="PivotTable4" cacheId="19" applyNumberFormats="0" applyBorderFormats="0" applyFontFormats="0" applyPatternFormats="0" applyAlignmentFormats="0" applyWidthHeightFormats="1" dataCaption="Values" missingCaption="0" tag="04591d89-78ce-4134-82e5-e9fa0054714a" updatedVersion="8" minRefreshableVersion="3" useAutoFormatting="1" subtotalHiddenItems="1" rowGrandTotals="0" colGrandTotals="0" itemPrintTitles="1" createdVersion="8" indent="0" showEmptyRow="1" showEmptyCol="1" compact="0" compactData="0" multipleFieldFilters="0" chartFormat="11">
  <location ref="V3:W9" firstHeaderRow="1" firstDataRow="1" firstDataCol="1"/>
  <pivotFields count="5">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6">
    <i>
      <x/>
    </i>
    <i>
      <x v="1"/>
    </i>
    <i>
      <x v="2"/>
    </i>
    <i>
      <x v="3"/>
    </i>
    <i>
      <x v="4"/>
    </i>
    <i>
      <x v="5"/>
    </i>
  </rowItems>
  <colItems count="1">
    <i/>
  </colItems>
  <dataFields count="1">
    <dataField name="Sum of Profit" fld="1" baseField="0" baseItem="0" numFmtId="172"/>
  </dataFields>
  <formats count="1">
    <format dxfId="6">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0D4EF71-B822-4CCE-AC4B-6B486E806132}" name="PivotTable3" cacheId="18" applyNumberFormats="0" applyBorderFormats="0" applyFontFormats="0" applyPatternFormats="0" applyAlignmentFormats="0" applyWidthHeightFormats="1" dataCaption="Values" missingCaption="0" tag="f28cc01b-9389-4380-a160-9368b27252ad" updatedVersion="8" minRefreshableVersion="3" useAutoFormatting="1" subtotalHiddenItems="1" rowGrandTotals="0" colGrandTotals="0" itemPrintTitles="1" createdVersion="8" indent="0" showEmptyRow="1" showEmptyCol="1" compact="0" compactData="0" multipleFieldFilters="0" chartFormat="11">
  <location ref="O7:P9" firstHeaderRow="1" firstDataRow="1" firstDataCol="1"/>
  <pivotFields count="5">
    <pivotField compact="0" allDrilled="1" outline="0" subtotalTop="0" showAll="0" sortType="descending" defaultSubtotal="0" defaultAttributeDrillState="1">
      <items count="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x v="1"/>
    </i>
  </rowItems>
  <colItems count="1">
    <i/>
  </colItems>
  <dataFields count="1">
    <dataField name="Sum of Profit" fld="1" baseField="0" baseItem="0"/>
  </dataFields>
  <formats count="1">
    <format dxfId="7">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500A54-63C8-4849-8C35-CFA7737D8B27}" sourceName="[DimDate].[Year]">
  <pivotTables>
    <pivotTable tabId="1" name="PivotTable1"/>
    <pivotTable tabId="1" name="PivotTable12"/>
    <pivotTable tabId="3" name="PivotTable1"/>
    <pivotTable tabId="3" name="PivotTable2"/>
    <pivotTable tabId="3" name="PivotTable7"/>
    <pivotTable tabId="3" name="PivotTable8"/>
    <pivotTable tabId="6" name="PivotTable3"/>
    <pivotTable tabId="6" name="PivotTable1"/>
    <pivotTable tabId="6" name="PivotTable7"/>
    <pivotTable tabId="6" name="PivotTable2"/>
    <pivotTable tabId="6" name="PivotTable5"/>
    <pivotTable tabId="8" name="PivotTable1"/>
    <pivotTable tabId="8" name="PivotTable6"/>
    <pivotTable tabId="8" name="PivotTable2"/>
    <pivotTable tabId="8" name="PivotTable3"/>
    <pivotTable tabId="8" name="PivotTable4"/>
    <pivotTable tabId="8" name="PivotTable5"/>
  </pivotTables>
  <data>
    <olap pivotCacheId="1699829404">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F96C9EE-3597-48B7-B466-314F3F56AD35}" sourceName="[DimDate].[Month Name]">
  <pivotTables>
    <pivotTable tabId="1" name="Mylookup"/>
  </pivotTables>
  <data>
    <olap pivotCacheId="1699829404">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30B7FCD-49A4-481A-ADA0-8F6364AFE458}" sourceName="[DimGeography].[Country]">
  <pivotTables>
    <pivotTable tabId="3" name="PivotTable8"/>
    <pivotTable tabId="3" name="PivotTable7"/>
    <pivotTable tabId="3" name="PivotTable2"/>
    <pivotTable tabId="3" name="PivotTable1"/>
    <pivotTable tabId="1" name="PivotTable3"/>
    <pivotTable tabId="1" name="PivotTable1"/>
    <pivotTable tabId="1" name="Mylookup"/>
    <pivotTable tabId="6" name="PivotTable3"/>
    <pivotTable tabId="6" name="PivotTable1"/>
    <pivotTable tabId="6" name="PivotTable7"/>
    <pivotTable tabId="6" name="PivotTable2"/>
    <pivotTable tabId="6" name="PivotTable5"/>
    <pivotTable tabId="8" name="PivotTable1"/>
    <pivotTable tabId="8" name="PivotTable6"/>
    <pivotTable tabId="8" name="PivotTable2"/>
    <pivotTable tabId="8" name="PivotTable3"/>
    <pivotTable tabId="8" name="PivotTable4"/>
  </pivotTables>
  <data>
    <olap pivotCacheId="169982940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F9BF95-4512-4197-858D-5330562300A3}" cache="Slicer_Year" caption="Year" columnCount="4" showCaption="0" level="1" style="SlicerStyleLight1 2 2" rowHeight="247650"/>
  <slicer name="Month Name" xr10:uid="{9ED3B811-C5DF-4777-AC2B-840D53AEA1C1}" cache="Slicer_Month_Name" caption="Month Name" columnCount="3" showCaption="0" level="1" style="SlicerStyleLight1 2 2" rowHeight="288000"/>
  <slicer name="Country" xr10:uid="{36CAF543-EC12-4F46-A374-16F9ECCDD3EF}" cache="Slicer_Country" caption="Country" columnCount="3" showCaption="0" level="1" style="SlicerStyleLight1 2 2" rowHeight="68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210189-11D0-4B70-8320-1D2355B351DF}" cache="Slicer_Year" caption="Year" columnCount="2" showCaption="0" level="1" style="SlicerStyleLight1 2 2" rowHeight="396000"/>
  <slicer name="Country 1" xr10:uid="{A3698018-F3E2-4F95-89BF-F95D06C4BFAB}" cache="Slicer_Country" caption="Country" columnCount="6" showCaption="0" level="1" style="SlicerStyleLight1 2" rowHeight="3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5.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17.xml"/><Relationship Id="rId7" Type="http://schemas.openxmlformats.org/officeDocument/2006/relationships/printerSettings" Target="../printerSettings/printerSettings6.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B6F16-98C2-4502-A2EF-914A59EBCDEA}">
  <dimension ref="A2:AB53"/>
  <sheetViews>
    <sheetView zoomScale="93" workbookViewId="0">
      <selection activeCell="B14" sqref="B14"/>
    </sheetView>
  </sheetViews>
  <sheetFormatPr defaultRowHeight="14.4" x14ac:dyDescent="0.3"/>
  <cols>
    <col min="1" max="1" width="11.77734375" bestFit="1" customWidth="1"/>
    <col min="2" max="2" width="13.109375" bestFit="1" customWidth="1"/>
    <col min="3" max="3" width="13.77734375" bestFit="1" customWidth="1"/>
    <col min="4" max="4" width="19.109375" bestFit="1" customWidth="1"/>
    <col min="5" max="5" width="13.109375" bestFit="1" customWidth="1"/>
    <col min="6" max="6" width="19.44140625" bestFit="1" customWidth="1"/>
    <col min="7" max="7" width="11.21875" bestFit="1" customWidth="1"/>
    <col min="8" max="8" width="12.77734375" bestFit="1" customWidth="1"/>
    <col min="9" max="9" width="7.109375" customWidth="1"/>
    <col min="12" max="12" width="3.77734375" style="13" customWidth="1"/>
    <col min="14" max="14" width="7.33203125" bestFit="1" customWidth="1"/>
    <col min="15" max="15" width="11.77734375" bestFit="1" customWidth="1"/>
    <col min="16" max="16" width="12.5546875" bestFit="1" customWidth="1"/>
    <col min="17" max="17" width="13.77734375" bestFit="1" customWidth="1"/>
    <col min="18" max="18" width="19.109375" bestFit="1" customWidth="1"/>
    <col min="19" max="19" width="12.5546875" bestFit="1" customWidth="1"/>
    <col min="20" max="20" width="19.44140625" bestFit="1" customWidth="1"/>
    <col min="21" max="21" width="14.21875" bestFit="1" customWidth="1"/>
    <col min="22" max="22" width="7.33203125" style="20" bestFit="1" customWidth="1"/>
    <col min="26" max="26" width="15.33203125" customWidth="1"/>
    <col min="27" max="27" width="10.21875" bestFit="1" customWidth="1"/>
    <col min="28" max="30" width="15.5546875" bestFit="1" customWidth="1"/>
    <col min="31" max="31" width="10.5546875" bestFit="1" customWidth="1"/>
    <col min="32" max="63" width="15.5546875" bestFit="1" customWidth="1"/>
    <col min="64" max="64" width="10.5546875" bestFit="1" customWidth="1"/>
    <col min="65" max="1150" width="15.5546875" bestFit="1" customWidth="1"/>
    <col min="1151" max="1151" width="10.5546875" bestFit="1" customWidth="1"/>
  </cols>
  <sheetData>
    <row r="2" spans="1:28" x14ac:dyDescent="0.3">
      <c r="A2" t="s">
        <v>8</v>
      </c>
      <c r="B2" t="s">
        <v>0</v>
      </c>
      <c r="C2" t="s">
        <v>7</v>
      </c>
      <c r="D2" t="s">
        <v>1</v>
      </c>
      <c r="E2" t="s">
        <v>2</v>
      </c>
      <c r="F2" t="s">
        <v>3</v>
      </c>
      <c r="G2" t="s">
        <v>4</v>
      </c>
      <c r="H2" t="s">
        <v>5</v>
      </c>
      <c r="I2" t="s">
        <v>6</v>
      </c>
    </row>
    <row r="3" spans="1:28" x14ac:dyDescent="0.3">
      <c r="A3" s="3">
        <v>32265</v>
      </c>
      <c r="B3" s="32">
        <v>59696552.714300968</v>
      </c>
      <c r="C3" s="2">
        <v>0.41392731766365226</v>
      </c>
      <c r="D3" s="32">
        <v>101858616.70999953</v>
      </c>
      <c r="E3" s="32">
        <v>42162063.995700173</v>
      </c>
      <c r="F3" s="3">
        <v>337392</v>
      </c>
      <c r="G3">
        <v>606</v>
      </c>
      <c r="H3" s="1">
        <v>102</v>
      </c>
      <c r="I3" s="1">
        <v>504</v>
      </c>
    </row>
    <row r="6" spans="1:28" x14ac:dyDescent="0.3">
      <c r="A6" s="8" t="s">
        <v>9</v>
      </c>
      <c r="B6" s="9" t="s">
        <v>18</v>
      </c>
      <c r="C6" s="9" t="s">
        <v>17</v>
      </c>
      <c r="D6" s="9" t="s">
        <v>11</v>
      </c>
      <c r="N6" s="5" t="s">
        <v>9</v>
      </c>
      <c r="O6" t="s">
        <v>8</v>
      </c>
      <c r="P6" t="s">
        <v>0</v>
      </c>
      <c r="Q6" t="s">
        <v>7</v>
      </c>
      <c r="R6" t="s">
        <v>1</v>
      </c>
      <c r="S6" t="s">
        <v>2</v>
      </c>
      <c r="T6" t="s">
        <v>3</v>
      </c>
      <c r="U6" t="s">
        <v>32</v>
      </c>
      <c r="V6" s="21" t="s">
        <v>9</v>
      </c>
      <c r="X6" t="s">
        <v>19</v>
      </c>
      <c r="AA6" t="s">
        <v>23</v>
      </c>
      <c r="AB6" t="s">
        <v>41</v>
      </c>
    </row>
    <row r="7" spans="1:28" x14ac:dyDescent="0.3">
      <c r="A7" s="9">
        <v>2005</v>
      </c>
      <c r="B7" s="10">
        <v>1013</v>
      </c>
      <c r="C7" s="11">
        <v>33370192.171199944</v>
      </c>
      <c r="D7" s="11">
        <v>13403626.559800036</v>
      </c>
      <c r="N7">
        <v>2005</v>
      </c>
      <c r="O7" s="3">
        <v>1013</v>
      </c>
      <c r="P7" s="4">
        <v>19966565.611400008</v>
      </c>
      <c r="Q7" s="2">
        <v>0.40166465002763757</v>
      </c>
      <c r="R7" s="4">
        <v>33370192.171199944</v>
      </c>
      <c r="S7" s="4">
        <v>13403626.559800036</v>
      </c>
      <c r="T7" s="3">
        <v>10400</v>
      </c>
      <c r="U7" s="1">
        <v>25</v>
      </c>
      <c r="V7" s="21">
        <v>2008</v>
      </c>
      <c r="X7">
        <f>COUNTA(V7:V171)</f>
        <v>1</v>
      </c>
      <c r="AA7">
        <v>2005</v>
      </c>
    </row>
    <row r="8" spans="1:28" x14ac:dyDescent="0.3">
      <c r="A8" s="9">
        <v>2006</v>
      </c>
      <c r="B8" s="10">
        <v>2677</v>
      </c>
      <c r="C8" s="11">
        <v>69484523.200599849</v>
      </c>
      <c r="D8" s="11">
        <v>28177776.426300008</v>
      </c>
      <c r="E8" t="s">
        <v>18636</v>
      </c>
      <c r="N8">
        <v>2006</v>
      </c>
      <c r="O8" s="3">
        <v>2677</v>
      </c>
      <c r="P8" s="4">
        <v>41306746.77429983</v>
      </c>
      <c r="Q8" s="2">
        <v>0.40552593769624878</v>
      </c>
      <c r="R8" s="4">
        <v>69484523.200599849</v>
      </c>
      <c r="S8" s="4">
        <v>28177776.426300008</v>
      </c>
      <c r="T8" s="3">
        <v>28413</v>
      </c>
      <c r="U8" s="1">
        <v>56</v>
      </c>
      <c r="V8"/>
    </row>
    <row r="9" spans="1:28" x14ac:dyDescent="0.3">
      <c r="A9" s="9">
        <v>2007</v>
      </c>
      <c r="B9" s="10">
        <v>24443</v>
      </c>
      <c r="C9" s="11">
        <v>102379613.11629491</v>
      </c>
      <c r="D9" s="11">
        <v>42547110.664200038</v>
      </c>
      <c r="N9">
        <v>2007</v>
      </c>
      <c r="O9" s="3">
        <v>24443</v>
      </c>
      <c r="P9" s="4">
        <v>59832502.452098437</v>
      </c>
      <c r="Q9" s="2">
        <v>0.41558186604856556</v>
      </c>
      <c r="R9" s="4">
        <v>102379613.11629491</v>
      </c>
      <c r="S9" s="4">
        <v>42547110.664200038</v>
      </c>
      <c r="T9" s="3">
        <v>255715</v>
      </c>
      <c r="U9" s="1">
        <v>133</v>
      </c>
      <c r="V9"/>
    </row>
    <row r="10" spans="1:28" x14ac:dyDescent="0.3">
      <c r="A10" s="9">
        <v>2008</v>
      </c>
      <c r="B10" s="10">
        <v>32265</v>
      </c>
      <c r="C10" s="11">
        <v>101858616.70999643</v>
      </c>
      <c r="D10" s="11">
        <v>42162063.995700173</v>
      </c>
      <c r="N10">
        <v>2008</v>
      </c>
      <c r="O10" s="3">
        <v>32265</v>
      </c>
      <c r="P10" s="4">
        <v>59696552.714300968</v>
      </c>
      <c r="Q10" s="2">
        <v>0.41392731766365226</v>
      </c>
      <c r="R10" s="4">
        <v>101858616.70999953</v>
      </c>
      <c r="S10" s="4">
        <v>42162063.995700173</v>
      </c>
      <c r="T10" s="3">
        <v>337392</v>
      </c>
      <c r="U10" s="1">
        <v>102</v>
      </c>
      <c r="V10"/>
      <c r="X10" s="9" t="s">
        <v>20</v>
      </c>
      <c r="Y10" s="9" t="s">
        <v>9</v>
      </c>
      <c r="Z10" s="9" t="s">
        <v>24</v>
      </c>
      <c r="AA10" s="9" t="s">
        <v>25</v>
      </c>
      <c r="AB10" s="22" t="s">
        <v>36</v>
      </c>
    </row>
    <row r="11" spans="1:28" x14ac:dyDescent="0.3">
      <c r="X11" s="9" t="s">
        <v>21</v>
      </c>
      <c r="Y11" s="9">
        <f>IF(X7=1, V7, 0)</f>
        <v>2008</v>
      </c>
      <c r="Z11" s="14">
        <f>IFERROR(IF(Y11&lt;&gt;0, VLOOKUP(Y11,lookuptable,6,FALSE),0),0)</f>
        <v>42162063.995700173</v>
      </c>
      <c r="AA11" s="15">
        <f>IFERROR(Z11/SUM($Z$11:$Z$12), 0)</f>
        <v>0.49772724341816693</v>
      </c>
    </row>
    <row r="12" spans="1:28" x14ac:dyDescent="0.3">
      <c r="A12" s="7" t="s">
        <v>10</v>
      </c>
      <c r="B12" s="6">
        <v>2</v>
      </c>
      <c r="X12" s="9" t="s">
        <v>22</v>
      </c>
      <c r="Y12" s="9">
        <f>IF(V7&lt;&gt;AA7, IF(X7=1, Y11-1,0),0)</f>
        <v>2007</v>
      </c>
      <c r="Z12" s="16">
        <f>IFERROR(IF(Y12&lt;&gt;0,VLOOKUP(Y12,lookuptable,6,FALSE),0),0)</f>
        <v>42547110.664200038</v>
      </c>
      <c r="AA12" s="15">
        <f>IFERROR(Z12/SUM($Z$11:$Z$12),0)</f>
        <v>0.50227275658183301</v>
      </c>
    </row>
    <row r="14" spans="1:28" x14ac:dyDescent="0.3">
      <c r="A14" s="9" t="str">
        <f>A6</f>
        <v>Year</v>
      </c>
      <c r="B14" s="9" t="str" cm="1">
        <f t="array" ref="B14">_xlfn.IFS($B$12 = 1, B6, B$12 = 2, C6, B$12 = 3, D6)</f>
        <v xml:space="preserve"> Revenue</v>
      </c>
      <c r="C14" s="9" t="str">
        <f>"Average "&amp;B14</f>
        <v>Average  Revenue</v>
      </c>
      <c r="D14" s="9" t="s">
        <v>12</v>
      </c>
      <c r="X14" t="s">
        <v>26</v>
      </c>
      <c r="AA14" s="17">
        <f>AA11-AA12</f>
        <v>-4.5455131636660817E-3</v>
      </c>
    </row>
    <row r="15" spans="1:28" x14ac:dyDescent="0.3">
      <c r="A15" s="9">
        <f>A7</f>
        <v>2005</v>
      </c>
      <c r="B15" s="34" cm="1">
        <f t="array" ref="B15">_xlfn.IFS($B$12 = 1, B7, B$12 = 2, C7, B$12 = 3, D7)</f>
        <v>33370192.171199944</v>
      </c>
      <c r="C15" s="33">
        <f>AVERAGE($B$15:$B$18)</f>
        <v>76773236.299522787</v>
      </c>
      <c r="D15" s="9" t="str">
        <f>IF(B15&gt;C15,B15,"")</f>
        <v/>
      </c>
    </row>
    <row r="16" spans="1:28" x14ac:dyDescent="0.3">
      <c r="A16" s="9">
        <f>A8</f>
        <v>2006</v>
      </c>
      <c r="B16" s="34" cm="1">
        <f t="array" ref="B16">_xlfn.IFS($B$12 = 1, B8, B$12 = 2, C8, B$12 = 3, D8)</f>
        <v>69484523.200599849</v>
      </c>
      <c r="C16" s="33">
        <f>AVERAGE($B$15:$B$18)</f>
        <v>76773236.299522787</v>
      </c>
      <c r="D16" s="9" t="str">
        <f>IF(B16&gt;C16,B16,"")</f>
        <v/>
      </c>
    </row>
    <row r="17" spans="1:27" x14ac:dyDescent="0.3">
      <c r="A17" s="9">
        <f>A9</f>
        <v>2007</v>
      </c>
      <c r="B17" s="34" cm="1">
        <f t="array" ref="B17">_xlfn.IFS($B$12 = 1, B9, B$12 = 2, C9, B$12 = 3, D9)</f>
        <v>102379613.11629491</v>
      </c>
      <c r="C17" s="33">
        <f>AVERAGE($B$15:$B$18)</f>
        <v>76773236.299522787</v>
      </c>
      <c r="D17" s="9">
        <f>IF(B17&gt;C17,B17,"")</f>
        <v>102379613.11629491</v>
      </c>
    </row>
    <row r="18" spans="1:27" x14ac:dyDescent="0.3">
      <c r="A18" s="9">
        <f>A10</f>
        <v>2008</v>
      </c>
      <c r="B18" s="34" cm="1">
        <f t="array" ref="B18">_xlfn.IFS($B$12 = 1, B10, B$12 = 2, C10, B$12 = 3, D10)</f>
        <v>101858616.70999643</v>
      </c>
      <c r="C18" s="33">
        <f>AVERAGE($B$15:$B$18)</f>
        <v>76773236.299522787</v>
      </c>
      <c r="D18" s="9">
        <f>IF(B18&gt;C18,B18,"")</f>
        <v>101858616.70999643</v>
      </c>
      <c r="X18" s="9" t="s">
        <v>27</v>
      </c>
      <c r="Y18" s="9" t="s">
        <v>9</v>
      </c>
      <c r="Z18" s="9" t="s">
        <v>28</v>
      </c>
      <c r="AA18" s="9" t="s">
        <v>25</v>
      </c>
    </row>
    <row r="19" spans="1:27" x14ac:dyDescent="0.3">
      <c r="X19" s="9" t="s">
        <v>21</v>
      </c>
      <c r="Y19" s="9">
        <f>IF(X7=1, V7, 0)</f>
        <v>2008</v>
      </c>
      <c r="Z19" s="14">
        <f>IFERROR(IF(Y19&lt;&gt;0, VLOOKUP(Y19,lookuptable,5,FALSE),0),0)</f>
        <v>101858616.70999953</v>
      </c>
      <c r="AA19" s="15">
        <f>IFERROR(Z19/SUM($Z$19:$Z$20),0)</f>
        <v>0.49872453750030427</v>
      </c>
    </row>
    <row r="20" spans="1:27" x14ac:dyDescent="0.3">
      <c r="X20" s="9" t="s">
        <v>22</v>
      </c>
      <c r="Y20" s="9">
        <f>IF(V7&lt;&gt;AA7, IF(X7=1, Y19-1,0),0)</f>
        <v>2007</v>
      </c>
      <c r="Z20" s="16">
        <f>IFERROR(IF(Y20&lt;&gt;0,VLOOKUP(Y20,lookuptable,5,FALSE),0),0)</f>
        <v>102379613.11629491</v>
      </c>
      <c r="AA20" s="15">
        <f>IFERROR(Z20/SUM($Z$19:$Z$20),0)</f>
        <v>0.50127546249969579</v>
      </c>
    </row>
    <row r="22" spans="1:27" x14ac:dyDescent="0.3">
      <c r="B22" t="s">
        <v>13</v>
      </c>
      <c r="D22" t="s">
        <v>39</v>
      </c>
      <c r="X22" t="s">
        <v>26</v>
      </c>
      <c r="AA22" s="17">
        <f>AA19-AA20</f>
        <v>-2.550924999391524E-3</v>
      </c>
    </row>
    <row r="23" spans="1:27" x14ac:dyDescent="0.3">
      <c r="A23" t="s">
        <v>14</v>
      </c>
      <c r="B23">
        <f>SUM(D15:D18)</f>
        <v>204238229.82629132</v>
      </c>
      <c r="D23" t="str">
        <f>"of "&amp;B14&amp;" came from the highlighted years"</f>
        <v>of  Revenue came from the highlighted years</v>
      </c>
    </row>
    <row r="24" spans="1:27" x14ac:dyDescent="0.3">
      <c r="A24" t="s">
        <v>15</v>
      </c>
      <c r="B24" s="12">
        <f>B23/SUM(B15:B18)</f>
        <v>0.66506975500380472</v>
      </c>
      <c r="X24" s="9" t="s">
        <v>29</v>
      </c>
      <c r="Y24" s="9" t="s">
        <v>9</v>
      </c>
      <c r="Z24" s="9" t="s">
        <v>38</v>
      </c>
      <c r="AA24" s="9" t="s">
        <v>25</v>
      </c>
    </row>
    <row r="25" spans="1:27" x14ac:dyDescent="0.3">
      <c r="C25" t="s">
        <v>42</v>
      </c>
      <c r="D25" t="s">
        <v>40</v>
      </c>
      <c r="X25" s="9" t="s">
        <v>21</v>
      </c>
      <c r="Y25" s="9">
        <f>IF(X7=1, V7, 0)</f>
        <v>2008</v>
      </c>
      <c r="Z25" s="14">
        <f>IFERROR(IF(Y25&lt;&gt;0, VLOOKUP(Y25,lookuptable,3,FALSE),0),0)</f>
        <v>59696552.714300968</v>
      </c>
      <c r="AA25" s="15">
        <f>IFERROR(Z25/SUM($Z$25:$Z$26),0)</f>
        <v>0.4994313109159601</v>
      </c>
    </row>
    <row r="26" spans="1:27" x14ac:dyDescent="0.3">
      <c r="C26">
        <f>V7-1</f>
        <v>2007</v>
      </c>
      <c r="D26" t="str">
        <f>IF(X7=1,"The Percentages Are Showing Changes Between "&amp;V7&amp;" and "&amp;C26,"")</f>
        <v>The Percentages Are Showing Changes Between 2008 and 2007</v>
      </c>
      <c r="X26" s="9" t="s">
        <v>22</v>
      </c>
      <c r="Y26" s="9">
        <f>IF(V7&lt;&gt;AA7, IF(X7=1, Y25-1,0),0)</f>
        <v>2007</v>
      </c>
      <c r="Z26" s="16">
        <f>IFERROR(IF(Y26&lt;&gt;0,VLOOKUP(Y26,lookuptable,3,FALSE),0),0)</f>
        <v>59832502.452098437</v>
      </c>
      <c r="AA26" s="15">
        <f>IFERROR(Z26/SUM($Z$25:$Z$26),0)</f>
        <v>0.50056868908403995</v>
      </c>
    </row>
    <row r="28" spans="1:27" x14ac:dyDescent="0.3">
      <c r="X28" t="s">
        <v>26</v>
      </c>
      <c r="AA28" s="17">
        <f>AA25-AA26</f>
        <v>-1.13737816807985E-3</v>
      </c>
    </row>
    <row r="30" spans="1:27" x14ac:dyDescent="0.3">
      <c r="X30" s="9" t="s">
        <v>30</v>
      </c>
      <c r="Y30" s="9" t="s">
        <v>9</v>
      </c>
      <c r="Z30" s="9" t="s">
        <v>37</v>
      </c>
      <c r="AA30" s="9" t="s">
        <v>25</v>
      </c>
    </row>
    <row r="31" spans="1:27" x14ac:dyDescent="0.3">
      <c r="X31" s="9" t="s">
        <v>21</v>
      </c>
      <c r="Y31" s="9">
        <f>IF(X7=1, V7, 0)</f>
        <v>2008</v>
      </c>
      <c r="Z31" s="15">
        <f>IFERROR(IF(Y25&lt;&gt;0, VLOOKUP(Y25,lookuptable,4,FALSE),0),0)</f>
        <v>0.41392731766365226</v>
      </c>
      <c r="AA31" s="15">
        <f>IFERROR(Z31/SUM($Z$25:$Z$26),0)</f>
        <v>3.4629849377409839E-9</v>
      </c>
    </row>
    <row r="32" spans="1:27" x14ac:dyDescent="0.3">
      <c r="X32" s="9" t="s">
        <v>22</v>
      </c>
      <c r="Y32" s="9">
        <f>IF(V7&lt;&gt;AA7, IF(X7=1, Y31-1,0),0)</f>
        <v>2007</v>
      </c>
      <c r="Z32" s="18">
        <f>IFERROR(IF(Y32&lt;&gt;0,VLOOKUP(Y32,lookuptable,4,FALSE),0),0)</f>
        <v>0.41558186604856556</v>
      </c>
      <c r="AA32" s="15">
        <f>IFERROR(Z32/SUM($Z$25:$Z$26),0)</f>
        <v>3.4768271653283261E-9</v>
      </c>
    </row>
    <row r="34" spans="24:27" x14ac:dyDescent="0.3">
      <c r="X34" t="s">
        <v>26</v>
      </c>
      <c r="AA34" s="17">
        <f>Z31-Z32</f>
        <v>-1.6545483849133014E-3</v>
      </c>
    </row>
    <row r="36" spans="24:27" x14ac:dyDescent="0.3">
      <c r="X36" s="9" t="s">
        <v>30</v>
      </c>
      <c r="Y36" s="9" t="s">
        <v>9</v>
      </c>
      <c r="Z36" s="9" t="s">
        <v>31</v>
      </c>
      <c r="AA36" s="9" t="s">
        <v>25</v>
      </c>
    </row>
    <row r="37" spans="24:27" x14ac:dyDescent="0.3">
      <c r="X37" s="9" t="s">
        <v>21</v>
      </c>
      <c r="Y37" s="9">
        <f>IF(X7=1, V7, 0)</f>
        <v>2008</v>
      </c>
      <c r="Z37" s="23">
        <f>IFERROR(IF(Y37&lt;&gt;0, VLOOKUP(Y37,lookuptable,7,FALSE),0),0)</f>
        <v>337392</v>
      </c>
      <c r="AA37" s="15">
        <f>IFERROR(Z37/SUM($Z$37:$Z$38),0)</f>
        <v>0.56885519813456931</v>
      </c>
    </row>
    <row r="38" spans="24:27" x14ac:dyDescent="0.3">
      <c r="X38" s="9" t="s">
        <v>22</v>
      </c>
      <c r="Y38" s="9">
        <f>IF(V7&lt;&gt;AA7, IF(X7=1, Y37-1,0),0)</f>
        <v>2007</v>
      </c>
      <c r="Z38" s="24">
        <f>IFERROR(IF(Y38&lt;&gt;0,VLOOKUP(Y38,lookuptable,7,FALSE),0),0)</f>
        <v>255715</v>
      </c>
      <c r="AA38" s="15">
        <f>IFERROR(Z38/SUM($Z$37:$Z$38),0)</f>
        <v>0.43114480186543069</v>
      </c>
    </row>
    <row r="40" spans="24:27" x14ac:dyDescent="0.3">
      <c r="X40" t="s">
        <v>26</v>
      </c>
      <c r="AA40" s="17">
        <f>AA37-AA38</f>
        <v>0.13771039626913861</v>
      </c>
    </row>
    <row r="43" spans="24:27" x14ac:dyDescent="0.3">
      <c r="X43" s="9" t="s">
        <v>33</v>
      </c>
      <c r="Y43" s="9" t="s">
        <v>9</v>
      </c>
      <c r="Z43" s="9" t="s">
        <v>34</v>
      </c>
      <c r="AA43" s="9" t="s">
        <v>15</v>
      </c>
    </row>
    <row r="44" spans="24:27" x14ac:dyDescent="0.3">
      <c r="X44" s="9" t="s">
        <v>21</v>
      </c>
      <c r="Y44" s="9">
        <f>IF(X7=1,V7,0)</f>
        <v>2008</v>
      </c>
      <c r="Z44" s="9">
        <f>IFERROR(IF(Y44&lt;&gt;0,VLOOKUP(Y44,N6:U10,8,FALSE)),0)</f>
        <v>102</v>
      </c>
      <c r="AA44" s="15">
        <f>IFERROR(Z44/SUM(Z44:Z45),0)</f>
        <v>0.43404255319148938</v>
      </c>
    </row>
    <row r="45" spans="24:27" x14ac:dyDescent="0.3">
      <c r="X45" s="9" t="s">
        <v>22</v>
      </c>
      <c r="Y45" s="9">
        <f>IF(Y44&lt;&gt;AA7,IF(X7=1, Y44-1,0),0)</f>
        <v>2007</v>
      </c>
      <c r="Z45" s="9">
        <f>IFERROR(IF(Y45&lt;&gt;0,VLOOKUP(Y45,N6:U10,8,FALSE)),0)</f>
        <v>133</v>
      </c>
      <c r="AA45" s="15">
        <f>IFERROR(Z45/SUM(Z44:Z45),0)</f>
        <v>0.56595744680851068</v>
      </c>
    </row>
    <row r="47" spans="24:27" x14ac:dyDescent="0.3">
      <c r="X47" t="s">
        <v>26</v>
      </c>
      <c r="AA47" s="19">
        <f>AA44-AA45</f>
        <v>-0.1319148936170213</v>
      </c>
    </row>
    <row r="49" spans="24:27" x14ac:dyDescent="0.3">
      <c r="X49" s="9" t="s">
        <v>33</v>
      </c>
      <c r="Y49" s="9" t="s">
        <v>9</v>
      </c>
      <c r="Z49" s="9" t="s">
        <v>35</v>
      </c>
      <c r="AA49" s="9" t="s">
        <v>15</v>
      </c>
    </row>
    <row r="50" spans="24:27" x14ac:dyDescent="0.3">
      <c r="X50" s="9" t="s">
        <v>21</v>
      </c>
      <c r="Y50" s="9">
        <f>IF(X7=1,V7,0)</f>
        <v>2008</v>
      </c>
      <c r="Z50" s="9">
        <f>IFERROR(IF(Y50&lt;&gt;0,VLOOKUP(Y50,N6:U10,2,FALSE)),0)</f>
        <v>32265</v>
      </c>
      <c r="AA50" s="15">
        <f>IFERROR(Z50/SUM(Z50:Z51),0)</f>
        <v>0.56896734146857586</v>
      </c>
    </row>
    <row r="51" spans="24:27" x14ac:dyDescent="0.3">
      <c r="X51" s="9" t="s">
        <v>22</v>
      </c>
      <c r="Y51" s="9">
        <f>IF(Y50&lt;&gt;AA7,IF(X7=1, Y50-1,0),0)</f>
        <v>2007</v>
      </c>
      <c r="Z51" s="9">
        <f>IFERROR(IF(Y51&lt;&gt;0,VLOOKUP(Y51,N6:U10,2,FALSE)),0)</f>
        <v>24443</v>
      </c>
      <c r="AA51" s="15">
        <f>IFERROR(Z51/SUM(Z50:Z51),0)</f>
        <v>0.43103265853142414</v>
      </c>
    </row>
    <row r="53" spans="24:27" x14ac:dyDescent="0.3">
      <c r="X53" t="s">
        <v>26</v>
      </c>
      <c r="AA53" s="19">
        <f>AA50-AA51</f>
        <v>0.13793468293715172</v>
      </c>
    </row>
  </sheetData>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126E7-7BE6-47E5-A955-8DDF2D3F85A7}">
  <dimension ref="M5:W18"/>
  <sheetViews>
    <sheetView showGridLines="0" showRowColHeaders="0" zoomScale="84" zoomScaleNormal="107" workbookViewId="0">
      <selection activeCell="W26" sqref="W26"/>
    </sheetView>
  </sheetViews>
  <sheetFormatPr defaultRowHeight="14.4" x14ac:dyDescent="0.3"/>
  <sheetData>
    <row r="5" spans="15:23" x14ac:dyDescent="0.3">
      <c r="W5" t="s">
        <v>16</v>
      </c>
    </row>
    <row r="15" spans="15:23" x14ac:dyDescent="0.3">
      <c r="O15" t="s">
        <v>16</v>
      </c>
    </row>
    <row r="18" spans="13:13" x14ac:dyDescent="0.3">
      <c r="M18" t="s">
        <v>16</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Option Button 2">
              <controlPr defaultSize="0" autoFill="0" autoLine="0" autoPict="0">
                <anchor moveWithCells="1">
                  <from>
                    <xdr:col>14</xdr:col>
                    <xdr:colOff>7620</xdr:colOff>
                    <xdr:row>2</xdr:row>
                    <xdr:rowOff>144780</xdr:rowOff>
                  </from>
                  <to>
                    <xdr:col>15</xdr:col>
                    <xdr:colOff>144780</xdr:colOff>
                    <xdr:row>4</xdr:row>
                    <xdr:rowOff>0</xdr:rowOff>
                  </to>
                </anchor>
              </controlPr>
            </control>
          </mc:Choice>
        </mc:AlternateContent>
        <mc:AlternateContent xmlns:mc="http://schemas.openxmlformats.org/markup-compatibility/2006">
          <mc:Choice Requires="x14">
            <control shapeId="1028" r:id="rId5" name="Option Button 4">
              <controlPr defaultSize="0" autoFill="0" autoLine="0" autoPict="0">
                <anchor moveWithCells="1">
                  <from>
                    <xdr:col>15</xdr:col>
                    <xdr:colOff>129540</xdr:colOff>
                    <xdr:row>2</xdr:row>
                    <xdr:rowOff>144780</xdr:rowOff>
                  </from>
                  <to>
                    <xdr:col>16</xdr:col>
                    <xdr:colOff>266700</xdr:colOff>
                    <xdr:row>4</xdr:row>
                    <xdr:rowOff>0</xdr:rowOff>
                  </to>
                </anchor>
              </controlPr>
            </control>
          </mc:Choice>
        </mc:AlternateContent>
        <mc:AlternateContent xmlns:mc="http://schemas.openxmlformats.org/markup-compatibility/2006">
          <mc:Choice Requires="x14">
            <control shapeId="1029" r:id="rId6" name="Option Button 5">
              <controlPr defaultSize="0" autoFill="0" autoLine="0" autoPict="0">
                <anchor moveWithCells="1">
                  <from>
                    <xdr:col>16</xdr:col>
                    <xdr:colOff>121920</xdr:colOff>
                    <xdr:row>2</xdr:row>
                    <xdr:rowOff>144780</xdr:rowOff>
                  </from>
                  <to>
                    <xdr:col>17</xdr:col>
                    <xdr:colOff>259080</xdr:colOff>
                    <xdr:row>4</xdr:row>
                    <xdr:rowOff>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D8AB-112D-486B-B7AA-85DC270522F4}">
  <dimension ref="A1:AH11"/>
  <sheetViews>
    <sheetView topLeftCell="AJ1" zoomScale="85" workbookViewId="0">
      <selection activeCell="AG5" sqref="AG5:AG8"/>
    </sheetView>
  </sheetViews>
  <sheetFormatPr defaultRowHeight="14.4" x14ac:dyDescent="0.3"/>
  <cols>
    <col min="1" max="1" width="14.33203125" bestFit="1" customWidth="1"/>
    <col min="2" max="2" width="12" bestFit="1" customWidth="1"/>
    <col min="3" max="7" width="6.77734375" bestFit="1" customWidth="1"/>
    <col min="8" max="8" width="10.77734375" customWidth="1"/>
    <col min="9" max="9" width="14.21875" bestFit="1" customWidth="1"/>
    <col min="12" max="12" width="3.88671875" style="13" customWidth="1"/>
    <col min="13" max="13" width="15.5546875" bestFit="1" customWidth="1"/>
    <col min="14" max="14" width="12.21875" bestFit="1" customWidth="1"/>
    <col min="15" max="15" width="12" bestFit="1" customWidth="1"/>
    <col min="16" max="23" width="15.5546875" bestFit="1" customWidth="1"/>
    <col min="24" max="24" width="2.88671875" style="13" customWidth="1"/>
    <col min="25" max="25" width="15.5546875" bestFit="1" customWidth="1"/>
    <col min="26" max="26" width="12.21875" bestFit="1" customWidth="1"/>
    <col min="27" max="27" width="12.88671875" bestFit="1" customWidth="1"/>
    <col min="28" max="29" width="15.5546875" bestFit="1" customWidth="1"/>
    <col min="30" max="30" width="3.6640625" style="13" customWidth="1"/>
    <col min="31" max="31" width="15.5546875" bestFit="1" customWidth="1"/>
    <col min="32" max="32" width="10" bestFit="1" customWidth="1"/>
    <col min="33" max="33" width="12.88671875" bestFit="1" customWidth="1"/>
    <col min="34" max="34" width="13" bestFit="1" customWidth="1"/>
    <col min="35" max="47" width="15.5546875" bestFit="1" customWidth="1"/>
    <col min="48" max="48" width="10.5546875" bestFit="1" customWidth="1"/>
    <col min="49" max="1134" width="15.5546875" bestFit="1" customWidth="1"/>
    <col min="1135" max="1135" width="10.5546875" bestFit="1" customWidth="1"/>
  </cols>
  <sheetData>
    <row r="1" spans="1:34" x14ac:dyDescent="0.3">
      <c r="A1" t="s">
        <v>53</v>
      </c>
    </row>
    <row r="2" spans="1:34" x14ac:dyDescent="0.3">
      <c r="A2" s="5" t="s">
        <v>50</v>
      </c>
      <c r="B2" t="s">
        <v>2</v>
      </c>
      <c r="H2" t="s">
        <v>51</v>
      </c>
      <c r="N2" t="s">
        <v>201</v>
      </c>
    </row>
    <row r="3" spans="1:34" x14ac:dyDescent="0.3">
      <c r="A3" t="s">
        <v>45</v>
      </c>
      <c r="B3" s="32">
        <v>5767055.7357999813</v>
      </c>
      <c r="H3">
        <v>1</v>
      </c>
      <c r="I3" s="25">
        <f>LARGE($B$3:$B$14,H3)</f>
        <v>8276331.7860000124</v>
      </c>
      <c r="J3" t="str">
        <f>_xlfn.XLOOKUP(I3,$B$3:$B$14,$A$3:$A$14)</f>
        <v>Jun</v>
      </c>
      <c r="N3" s="5" t="s">
        <v>54</v>
      </c>
      <c r="O3" t="s">
        <v>2</v>
      </c>
      <c r="Q3" t="str">
        <f t="shared" ref="Q3:R10" si="0">N3</f>
        <v>Day Name</v>
      </c>
      <c r="R3" t="str">
        <f t="shared" si="0"/>
        <v>Sum of Profit</v>
      </c>
      <c r="S3" t="s">
        <v>62</v>
      </c>
      <c r="Z3" t="s">
        <v>68</v>
      </c>
      <c r="AF3" t="s">
        <v>75</v>
      </c>
    </row>
    <row r="4" spans="1:34" x14ac:dyDescent="0.3">
      <c r="A4" t="s">
        <v>44</v>
      </c>
      <c r="B4" s="32">
        <v>6347589.4002000038</v>
      </c>
      <c r="H4">
        <v>2</v>
      </c>
      <c r="I4" s="25">
        <f>LARGE($B$3:$B$14,H4)</f>
        <v>8252983.0976000084</v>
      </c>
      <c r="J4" t="str">
        <f>_xlfn.XLOOKUP(I4,$B$3:$B$14,$A$3:$A$14)</f>
        <v>May</v>
      </c>
      <c r="N4" t="s">
        <v>58</v>
      </c>
      <c r="O4" s="32">
        <v>5885986.6233000038</v>
      </c>
      <c r="Q4" t="str">
        <f t="shared" si="0"/>
        <v>Sun</v>
      </c>
      <c r="R4" s="35">
        <f t="shared" si="0"/>
        <v>5885986.6233000038</v>
      </c>
      <c r="S4" s="26" t="str">
        <f t="shared" ref="S4:S10" si="1">IF(OR(R4=$V$5,R4=$V$6,R4=$V$7),R4,"")</f>
        <v/>
      </c>
      <c r="U4" t="s">
        <v>63</v>
      </c>
      <c r="Z4" s="5" t="s">
        <v>64</v>
      </c>
      <c r="AA4" t="s">
        <v>2</v>
      </c>
      <c r="AB4" t="s">
        <v>67</v>
      </c>
      <c r="AF4" s="5" t="s">
        <v>69</v>
      </c>
      <c r="AG4" t="s">
        <v>2</v>
      </c>
      <c r="AH4" t="s">
        <v>74</v>
      </c>
    </row>
    <row r="5" spans="1:34" x14ac:dyDescent="0.3">
      <c r="A5" t="s">
        <v>48</v>
      </c>
      <c r="B5" s="32">
        <v>6321911.1677999794</v>
      </c>
      <c r="H5">
        <v>3</v>
      </c>
      <c r="I5" s="25">
        <f>LARGE($B$3:$B$14,H5)</f>
        <v>6899665.6435999889</v>
      </c>
      <c r="J5" t="str">
        <f>_xlfn.XLOOKUP(I5,$B$3:$B$14,$A$3:$A$14)</f>
        <v>Apr</v>
      </c>
      <c r="N5" t="s">
        <v>56</v>
      </c>
      <c r="O5" s="32">
        <v>5761848.1430000104</v>
      </c>
      <c r="Q5" t="str">
        <f t="shared" si="0"/>
        <v>Mon</v>
      </c>
      <c r="R5" s="35">
        <f t="shared" si="0"/>
        <v>5761848.1430000104</v>
      </c>
      <c r="S5" s="26" t="str">
        <f t="shared" si="1"/>
        <v/>
      </c>
      <c r="U5">
        <v>1</v>
      </c>
      <c r="V5">
        <f>LARGE(R4:R10,1)</f>
        <v>6425170.8731000023</v>
      </c>
      <c r="Z5" t="s">
        <v>65</v>
      </c>
      <c r="AA5" s="32">
        <v>30167409.314100146</v>
      </c>
      <c r="AB5" s="12">
        <f>AA5/ SUM(AA5:AA6)</f>
        <v>0.71551073299392387</v>
      </c>
      <c r="AF5" t="s">
        <v>70</v>
      </c>
      <c r="AG5" s="32">
        <v>18436556.303799991</v>
      </c>
      <c r="AH5" s="28">
        <v>0.43727831506731291</v>
      </c>
    </row>
    <row r="6" spans="1:34" x14ac:dyDescent="0.3">
      <c r="A6" t="s">
        <v>43</v>
      </c>
      <c r="B6" s="32">
        <v>6899665.6435999889</v>
      </c>
      <c r="N6" t="s">
        <v>60</v>
      </c>
      <c r="O6" s="32">
        <v>5769437.829699981</v>
      </c>
      <c r="Q6" t="str">
        <f t="shared" si="0"/>
        <v>Tue</v>
      </c>
      <c r="R6" s="35">
        <f t="shared" si="0"/>
        <v>5769437.829699981</v>
      </c>
      <c r="S6" s="26" t="str">
        <f t="shared" si="1"/>
        <v/>
      </c>
      <c r="U6">
        <v>2</v>
      </c>
      <c r="V6">
        <f>LARGE(R4:R10,2)</f>
        <v>6287422.5862999978</v>
      </c>
      <c r="Z6" t="s">
        <v>66</v>
      </c>
      <c r="AA6" s="32">
        <v>11994654.681600014</v>
      </c>
      <c r="AB6" s="12">
        <f>AA6/ SUM(AA5:AA6)</f>
        <v>0.28448926700607619</v>
      </c>
      <c r="AF6" t="s">
        <v>71</v>
      </c>
      <c r="AG6" s="32">
        <v>23428980.527200021</v>
      </c>
      <c r="AH6" s="28">
        <v>0.55568865247179045</v>
      </c>
    </row>
    <row r="7" spans="1:34" x14ac:dyDescent="0.3">
      <c r="A7" t="s">
        <v>49</v>
      </c>
      <c r="B7" s="32">
        <v>8252983.0976000084</v>
      </c>
      <c r="G7" t="s">
        <v>52</v>
      </c>
      <c r="I7" s="12">
        <f>SUM(I3:I5)/ SUM(B3:B14)</f>
        <v>0.55568865247179278</v>
      </c>
      <c r="N7" t="s">
        <v>61</v>
      </c>
      <c r="O7" s="32">
        <v>6425170.8731000023</v>
      </c>
      <c r="Q7" t="str">
        <f t="shared" si="0"/>
        <v>Wed</v>
      </c>
      <c r="R7" s="35">
        <f t="shared" si="0"/>
        <v>6425170.8731000023</v>
      </c>
      <c r="S7" s="26">
        <f t="shared" si="1"/>
        <v>6425170.8731000023</v>
      </c>
      <c r="U7">
        <v>3</v>
      </c>
      <c r="V7">
        <f>LARGE(R4:R10,3)</f>
        <v>6108668.0582999988</v>
      </c>
      <c r="AF7" t="s">
        <v>72</v>
      </c>
      <c r="AG7" s="32">
        <v>296527.16470000049</v>
      </c>
      <c r="AH7" s="28">
        <v>7.0330324608928376E-3</v>
      </c>
    </row>
    <row r="8" spans="1:34" x14ac:dyDescent="0.3">
      <c r="A8" t="s">
        <v>47</v>
      </c>
      <c r="B8" s="32">
        <v>8276331.7860000124</v>
      </c>
      <c r="N8" t="s">
        <v>59</v>
      </c>
      <c r="O8" s="32">
        <v>6287422.5862999978</v>
      </c>
      <c r="Q8" t="str">
        <f t="shared" si="0"/>
        <v>Thu</v>
      </c>
      <c r="R8" s="35">
        <f t="shared" si="0"/>
        <v>6287422.5862999978</v>
      </c>
      <c r="S8" s="26">
        <f t="shared" si="1"/>
        <v>6287422.5862999978</v>
      </c>
      <c r="Z8" t="s">
        <v>63</v>
      </c>
      <c r="AF8" t="s">
        <v>73</v>
      </c>
      <c r="AG8" s="32">
        <v>0</v>
      </c>
      <c r="AH8" s="28">
        <v>0</v>
      </c>
    </row>
    <row r="9" spans="1:34" x14ac:dyDescent="0.3">
      <c r="A9" t="s">
        <v>46</v>
      </c>
      <c r="B9" s="32">
        <v>296527.16470000049</v>
      </c>
      <c r="G9" t="str">
        <f>"In "&amp;Analysis1!V7</f>
        <v>In 2008</v>
      </c>
      <c r="N9" t="s">
        <v>55</v>
      </c>
      <c r="O9" s="32">
        <v>5923529.8819999751</v>
      </c>
      <c r="Q9" t="str">
        <f t="shared" si="0"/>
        <v>Fri</v>
      </c>
      <c r="R9" s="35">
        <f t="shared" si="0"/>
        <v>5923529.8819999751</v>
      </c>
      <c r="S9" s="26" t="str">
        <f t="shared" si="1"/>
        <v/>
      </c>
      <c r="Z9" s="27">
        <f>MAX(AB5:AB6)</f>
        <v>0.71551073299392387</v>
      </c>
    </row>
    <row r="10" spans="1:34" x14ac:dyDescent="0.3">
      <c r="N10" t="s">
        <v>57</v>
      </c>
      <c r="O10" s="32">
        <v>6108668.0582999988</v>
      </c>
      <c r="Q10" t="str">
        <f t="shared" si="0"/>
        <v>Sat</v>
      </c>
      <c r="R10" s="35">
        <f t="shared" si="0"/>
        <v>6108668.0582999988</v>
      </c>
      <c r="S10" s="26">
        <f t="shared" si="1"/>
        <v>6108668.0582999988</v>
      </c>
      <c r="Z10" t="str">
        <f>UPPER(_xlfn.XLOOKUP(Z9,AB5:AB6,Z5:Z6))</f>
        <v>WEEKDAY</v>
      </c>
    </row>
    <row r="11" spans="1:34" x14ac:dyDescent="0.3">
      <c r="S11" s="12">
        <f>SUM(S4:S10)/SUM(R4:R10)</f>
        <v>0.44640275484662101</v>
      </c>
      <c r="AA11" t="str">
        <f>Z10&amp;" makes  up"</f>
        <v>WEEKDAY makes  up</v>
      </c>
    </row>
  </sheetData>
  <autoFilter ref="Q3:S10" xr:uid="{1686D8AB-112D-486B-B7AA-85DC270522F4}">
    <sortState xmlns:xlrd2="http://schemas.microsoft.com/office/spreadsheetml/2017/richdata2" ref="Q4:S10">
      <sortCondition descending="1" ref="R3:R10"/>
    </sortState>
  </autoFilter>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E82E7-AFFA-4F3B-A88B-4F40AABF3E81}">
  <dimension ref="G1:W26"/>
  <sheetViews>
    <sheetView showGridLines="0" showRowColHeaders="0" tabSelected="1" topLeftCell="A2" zoomScale="86" zoomScaleNormal="100" workbookViewId="0">
      <selection activeCell="Y15" sqref="Y15"/>
    </sheetView>
  </sheetViews>
  <sheetFormatPr defaultRowHeight="14.4" x14ac:dyDescent="0.3"/>
  <sheetData>
    <row r="1" spans="15:23" hidden="1" x14ac:dyDescent="0.3"/>
    <row r="5" spans="15:23" hidden="1" x14ac:dyDescent="0.3">
      <c r="W5" t="s">
        <v>16</v>
      </c>
    </row>
    <row r="15" spans="15:23" x14ac:dyDescent="0.3">
      <c r="O15" t="s">
        <v>16</v>
      </c>
    </row>
    <row r="18" spans="7:20" x14ac:dyDescent="0.3">
      <c r="M18" t="s">
        <v>16</v>
      </c>
    </row>
    <row r="20" spans="7:20" x14ac:dyDescent="0.3">
      <c r="G20" t="s">
        <v>183</v>
      </c>
    </row>
    <row r="23" spans="7:20" x14ac:dyDescent="0.3">
      <c r="S23" t="s">
        <v>16</v>
      </c>
    </row>
    <row r="26" spans="7:20" x14ac:dyDescent="0.3">
      <c r="T26" t="s">
        <v>183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0AD21-6437-404D-B413-624284FCBF1E}">
  <dimension ref="B2:AF105"/>
  <sheetViews>
    <sheetView topLeftCell="V1" zoomScale="81" workbookViewId="0">
      <selection activeCell="AB2" sqref="AB2"/>
    </sheetView>
  </sheetViews>
  <sheetFormatPr defaultRowHeight="14.4" x14ac:dyDescent="0.3"/>
  <cols>
    <col min="1" max="1" width="15.77734375" bestFit="1" customWidth="1"/>
    <col min="2" max="2" width="21" bestFit="1" customWidth="1"/>
    <col min="3" max="3" width="12.21875" bestFit="1" customWidth="1"/>
    <col min="4" max="4" width="11" customWidth="1"/>
    <col min="5" max="5" width="15.5546875" bestFit="1" customWidth="1"/>
    <col min="6" max="6" width="26.77734375" bestFit="1" customWidth="1"/>
    <col min="7" max="7" width="12.21875" bestFit="1" customWidth="1"/>
    <col min="8" max="9" width="15.5546875" bestFit="1" customWidth="1"/>
    <col min="10" max="10" width="19.33203125" bestFit="1" customWidth="1"/>
    <col min="11" max="11" width="15.5546875" bestFit="1" customWidth="1"/>
    <col min="12" max="12" width="4.6640625" style="29" customWidth="1"/>
    <col min="13" max="13" width="15.5546875" bestFit="1" customWidth="1"/>
    <col min="14" max="14" width="11.21875" bestFit="1" customWidth="1"/>
    <col min="15" max="15" width="13" bestFit="1" customWidth="1"/>
    <col min="16" max="16" width="7" bestFit="1" customWidth="1"/>
    <col min="17" max="18" width="15.5546875" bestFit="1" customWidth="1"/>
    <col min="19" max="19" width="11" bestFit="1" customWidth="1"/>
    <col min="20" max="20" width="12.6640625" bestFit="1" customWidth="1"/>
    <col min="21" max="25" width="15.5546875" bestFit="1" customWidth="1"/>
    <col min="26" max="26" width="5.109375" style="29" customWidth="1"/>
    <col min="27" max="27" width="15.5546875" bestFit="1" customWidth="1"/>
    <col min="28" max="28" width="13.44140625" bestFit="1" customWidth="1"/>
    <col min="29" max="29" width="12.6640625" bestFit="1" customWidth="1"/>
    <col min="30" max="1038" width="15.5546875" bestFit="1" customWidth="1"/>
    <col min="1039" max="1039" width="10.5546875" bestFit="1" customWidth="1"/>
  </cols>
  <sheetData>
    <row r="2" spans="2:32" x14ac:dyDescent="0.3">
      <c r="V2" s="38" t="s">
        <v>195</v>
      </c>
      <c r="W2" s="38"/>
      <c r="X2" s="38"/>
      <c r="AB2" t="s">
        <v>18610</v>
      </c>
    </row>
    <row r="3" spans="2:32" x14ac:dyDescent="0.3">
      <c r="B3" s="5" t="s">
        <v>76</v>
      </c>
      <c r="C3" t="s">
        <v>2</v>
      </c>
      <c r="F3" s="5" t="s">
        <v>76</v>
      </c>
      <c r="G3" t="s">
        <v>2</v>
      </c>
      <c r="I3" t="s">
        <v>179</v>
      </c>
      <c r="J3" s="12">
        <f>SUM(C4:C8)/SUM(G4:G233)</f>
        <v>0.31468428817557775</v>
      </c>
      <c r="N3" t="s">
        <v>4</v>
      </c>
      <c r="O3" t="s">
        <v>5</v>
      </c>
      <c r="P3" t="s">
        <v>6</v>
      </c>
      <c r="S3" s="5" t="s">
        <v>184</v>
      </c>
      <c r="T3" t="s">
        <v>2</v>
      </c>
      <c r="V3" t="str">
        <f>S3</f>
        <v>Color</v>
      </c>
      <c r="W3" t="str">
        <f>T3</f>
        <v>Sum of Profit</v>
      </c>
      <c r="X3" t="s">
        <v>62</v>
      </c>
      <c r="AB3" s="5" t="s">
        <v>196</v>
      </c>
      <c r="AC3" t="s">
        <v>2</v>
      </c>
    </row>
    <row r="4" spans="2:32" x14ac:dyDescent="0.3">
      <c r="B4" t="s">
        <v>77</v>
      </c>
      <c r="C4" s="4">
        <v>2812994.4638999985</v>
      </c>
      <c r="F4" t="s">
        <v>148</v>
      </c>
      <c r="G4" s="4">
        <v>79171.355899999966</v>
      </c>
      <c r="I4" t="s">
        <v>180</v>
      </c>
      <c r="J4" s="12">
        <f>100%-J3</f>
        <v>0.68531571182442219</v>
      </c>
      <c r="N4" s="1">
        <v>606</v>
      </c>
      <c r="O4" s="1">
        <v>102</v>
      </c>
      <c r="P4" s="1">
        <v>504</v>
      </c>
      <c r="Q4" s="1"/>
      <c r="S4" t="s">
        <v>185</v>
      </c>
      <c r="T4" s="30">
        <v>12969102.026900047</v>
      </c>
      <c r="V4" t="str">
        <f t="shared" ref="V4:V11" si="0">S4</f>
        <v>Black</v>
      </c>
      <c r="W4" s="36">
        <f t="shared" ref="W4:W11" si="1">T4</f>
        <v>12969102.026900047</v>
      </c>
      <c r="X4">
        <f>W4</f>
        <v>12969102.026900047</v>
      </c>
      <c r="AB4" t="s">
        <v>197</v>
      </c>
      <c r="AC4" s="32">
        <v>38782840.086500011</v>
      </c>
    </row>
    <row r="5" spans="2:32" x14ac:dyDescent="0.3">
      <c r="B5" t="s">
        <v>78</v>
      </c>
      <c r="C5" s="4">
        <v>2746241.9071000004</v>
      </c>
      <c r="F5" t="s">
        <v>133</v>
      </c>
      <c r="G5" s="4">
        <v>92841.230300000054</v>
      </c>
      <c r="S5" t="s">
        <v>192</v>
      </c>
      <c r="T5" s="30">
        <v>11165455.620300028</v>
      </c>
      <c r="V5" t="str">
        <f t="shared" si="0"/>
        <v>Yellow</v>
      </c>
      <c r="W5" s="36">
        <f t="shared" si="1"/>
        <v>11165455.620300028</v>
      </c>
      <c r="X5">
        <f t="shared" ref="X5:X6" si="2">W5</f>
        <v>11165455.620300028</v>
      </c>
      <c r="AB5" t="s">
        <v>198</v>
      </c>
      <c r="AC5" s="32">
        <v>3379223.9092000043</v>
      </c>
    </row>
    <row r="6" spans="2:32" x14ac:dyDescent="0.3">
      <c r="B6" t="s">
        <v>80</v>
      </c>
      <c r="C6" s="4">
        <v>2622219.433500004</v>
      </c>
      <c r="F6" t="s">
        <v>132</v>
      </c>
      <c r="G6" s="4">
        <v>97792.178399999932</v>
      </c>
      <c r="S6" t="s">
        <v>189</v>
      </c>
      <c r="T6" s="30">
        <v>9469955.8471000176</v>
      </c>
      <c r="V6" t="str">
        <f t="shared" si="0"/>
        <v>Silver</v>
      </c>
      <c r="W6" s="36">
        <f t="shared" si="1"/>
        <v>9469955.8471000176</v>
      </c>
      <c r="X6">
        <f t="shared" si="2"/>
        <v>9469955.8471000176</v>
      </c>
    </row>
    <row r="7" spans="2:32" x14ac:dyDescent="0.3">
      <c r="B7" t="s">
        <v>82</v>
      </c>
      <c r="C7" s="4">
        <v>2558957.2035000036</v>
      </c>
      <c r="F7" t="s">
        <v>147</v>
      </c>
      <c r="G7" s="4">
        <v>83062.306699999157</v>
      </c>
      <c r="S7" t="s">
        <v>186</v>
      </c>
      <c r="T7" s="30">
        <v>5884220.2044999916</v>
      </c>
      <c r="V7" t="str">
        <f t="shared" si="0"/>
        <v>Blue</v>
      </c>
      <c r="W7" s="36">
        <f t="shared" si="1"/>
        <v>5884220.2044999916</v>
      </c>
    </row>
    <row r="8" spans="2:32" x14ac:dyDescent="0.3">
      <c r="B8" t="s">
        <v>81</v>
      </c>
      <c r="C8" s="4">
        <v>2527326.0885000024</v>
      </c>
      <c r="F8" t="s">
        <v>135</v>
      </c>
      <c r="G8" s="4">
        <v>92417.810799999992</v>
      </c>
      <c r="S8" t="s">
        <v>190</v>
      </c>
      <c r="T8" s="30">
        <v>1652207.5969999984</v>
      </c>
      <c r="V8" t="str">
        <f t="shared" si="0"/>
        <v>Unspecified</v>
      </c>
      <c r="W8" s="36">
        <f t="shared" si="1"/>
        <v>1652207.5969999984</v>
      </c>
      <c r="AB8" t="str">
        <f>AB3</f>
        <v>Price type</v>
      </c>
      <c r="AC8" t="str">
        <f>AC3</f>
        <v>Sum of Profit</v>
      </c>
      <c r="AD8" t="s">
        <v>15</v>
      </c>
      <c r="AE8" t="s">
        <v>199</v>
      </c>
      <c r="AF8" t="s">
        <v>200</v>
      </c>
    </row>
    <row r="9" spans="2:32" x14ac:dyDescent="0.3">
      <c r="F9" t="s">
        <v>136</v>
      </c>
      <c r="G9" s="4">
        <v>96350.483600000021</v>
      </c>
      <c r="S9" t="s">
        <v>188</v>
      </c>
      <c r="T9" s="30">
        <v>844118.37580000074</v>
      </c>
      <c r="V9" t="str">
        <f t="shared" si="0"/>
        <v>Red</v>
      </c>
      <c r="W9" s="36">
        <f t="shared" si="1"/>
        <v>844118.37580000074</v>
      </c>
      <c r="AB9" t="str">
        <f t="shared" ref="AB9:AC9" si="3">AB4</f>
        <v>Expensive</v>
      </c>
      <c r="AC9" s="36">
        <f t="shared" si="3"/>
        <v>38782840.086500011</v>
      </c>
      <c r="AD9" s="12">
        <f>AC9/SUM(AC9:AC10)</f>
        <v>0.91985155400493102</v>
      </c>
      <c r="AE9">
        <v>1</v>
      </c>
      <c r="AF9">
        <v>0.7</v>
      </c>
    </row>
    <row r="10" spans="2:32" x14ac:dyDescent="0.3">
      <c r="B10" t="s">
        <v>76</v>
      </c>
      <c r="C10" t="s">
        <v>181</v>
      </c>
      <c r="D10" t="s">
        <v>182</v>
      </c>
      <c r="F10" t="s">
        <v>144</v>
      </c>
      <c r="G10" s="4">
        <v>65450.911600000014</v>
      </c>
      <c r="S10" t="s">
        <v>187</v>
      </c>
      <c r="T10" s="30">
        <v>157937.67650000117</v>
      </c>
      <c r="V10" t="str">
        <f t="shared" si="0"/>
        <v>Multi</v>
      </c>
      <c r="W10" s="36">
        <f t="shared" si="1"/>
        <v>157937.67650000117</v>
      </c>
      <c r="AB10" t="str">
        <f t="shared" ref="AB10:AC10" si="4">AB5</f>
        <v>Less Expensive</v>
      </c>
      <c r="AC10" s="36">
        <f t="shared" si="4"/>
        <v>3379223.9092000043</v>
      </c>
      <c r="AD10" s="12">
        <f>AC10/SUM(AC9:AC10)</f>
        <v>8.0148445995068957E-2</v>
      </c>
      <c r="AE10">
        <v>1</v>
      </c>
      <c r="AF10">
        <v>0.7</v>
      </c>
    </row>
    <row r="11" spans="2:32" x14ac:dyDescent="0.3">
      <c r="B11" t="s">
        <v>78</v>
      </c>
      <c r="C11" s="32">
        <v>1798827.7928999986</v>
      </c>
      <c r="D11" s="32">
        <f>C11</f>
        <v>1798827.7928999986</v>
      </c>
      <c r="F11" t="s">
        <v>130</v>
      </c>
      <c r="G11" s="4">
        <v>89046.948399999994</v>
      </c>
      <c r="S11" t="s">
        <v>191</v>
      </c>
      <c r="T11" s="30">
        <v>19066.647599999924</v>
      </c>
      <c r="V11" t="str">
        <f t="shared" si="0"/>
        <v>White</v>
      </c>
      <c r="W11" s="36">
        <f t="shared" si="1"/>
        <v>19066.647599999924</v>
      </c>
    </row>
    <row r="12" spans="2:32" x14ac:dyDescent="0.3">
      <c r="B12" t="s">
        <v>80</v>
      </c>
      <c r="C12" s="32">
        <v>1695947.1554000019</v>
      </c>
      <c r="D12" s="32">
        <f t="shared" ref="D12:D15" si="5">C12</f>
        <v>1695947.1554000019</v>
      </c>
      <c r="F12" t="s">
        <v>134</v>
      </c>
      <c r="G12" s="4">
        <v>96631.388799999986</v>
      </c>
      <c r="S12" t="s">
        <v>194</v>
      </c>
      <c r="T12" s="30" t="s">
        <v>202</v>
      </c>
    </row>
    <row r="13" spans="2:32" x14ac:dyDescent="0.3">
      <c r="B13" t="s">
        <v>84</v>
      </c>
      <c r="C13" s="32">
        <v>1684150.0326</v>
      </c>
      <c r="D13" s="32">
        <f t="shared" si="5"/>
        <v>1684150.0326</v>
      </c>
      <c r="F13" t="s">
        <v>129</v>
      </c>
      <c r="G13" s="4">
        <v>116013.84759999998</v>
      </c>
      <c r="S13" t="s">
        <v>193</v>
      </c>
      <c r="T13" s="30" t="s">
        <v>202</v>
      </c>
    </row>
    <row r="14" spans="2:32" x14ac:dyDescent="0.3">
      <c r="B14" t="s">
        <v>81</v>
      </c>
      <c r="C14" s="32">
        <v>1659896.9448000011</v>
      </c>
      <c r="D14" s="32">
        <f t="shared" si="5"/>
        <v>1659896.9448000011</v>
      </c>
      <c r="F14" t="s">
        <v>138</v>
      </c>
      <c r="G14" s="4">
        <v>78934.361199999985</v>
      </c>
    </row>
    <row r="15" spans="2:32" x14ac:dyDescent="0.3">
      <c r="B15" t="s">
        <v>83</v>
      </c>
      <c r="C15" s="32">
        <v>1653196.5650000002</v>
      </c>
      <c r="D15" s="32">
        <f t="shared" si="5"/>
        <v>1653196.5650000002</v>
      </c>
      <c r="F15" t="s">
        <v>18634</v>
      </c>
      <c r="G15" s="4">
        <v>114609.3216</v>
      </c>
    </row>
    <row r="16" spans="2:32" x14ac:dyDescent="0.3">
      <c r="F16" t="s">
        <v>145</v>
      </c>
      <c r="G16" s="4">
        <v>65170.006400000013</v>
      </c>
    </row>
    <row r="17" spans="6:7" x14ac:dyDescent="0.3">
      <c r="F17" t="s">
        <v>146</v>
      </c>
      <c r="G17" s="4">
        <v>87080.611999999994</v>
      </c>
    </row>
    <row r="18" spans="6:7" x14ac:dyDescent="0.3">
      <c r="F18" t="s">
        <v>121</v>
      </c>
      <c r="G18" s="4">
        <v>229389.90080000003</v>
      </c>
    </row>
    <row r="19" spans="6:7" x14ac:dyDescent="0.3">
      <c r="F19" t="s">
        <v>120</v>
      </c>
      <c r="G19" s="4">
        <v>238583.88480000006</v>
      </c>
    </row>
    <row r="20" spans="6:7" x14ac:dyDescent="0.3">
      <c r="F20" t="s">
        <v>114</v>
      </c>
      <c r="G20" s="4">
        <v>293747.78879999998</v>
      </c>
    </row>
    <row r="21" spans="6:7" x14ac:dyDescent="0.3">
      <c r="F21" t="s">
        <v>117</v>
      </c>
      <c r="G21" s="4">
        <v>236745.08800000002</v>
      </c>
    </row>
    <row r="22" spans="6:7" x14ac:dyDescent="0.3">
      <c r="F22" t="s">
        <v>106</v>
      </c>
      <c r="G22" s="4">
        <v>867851.08019999997</v>
      </c>
    </row>
    <row r="23" spans="6:7" x14ac:dyDescent="0.3">
      <c r="F23" t="s">
        <v>101</v>
      </c>
      <c r="G23" s="4">
        <v>1008583.6877999998</v>
      </c>
    </row>
    <row r="24" spans="6:7" x14ac:dyDescent="0.3">
      <c r="F24" t="s">
        <v>102</v>
      </c>
      <c r="G24" s="4">
        <v>965281.34699999983</v>
      </c>
    </row>
    <row r="25" spans="6:7" x14ac:dyDescent="0.3">
      <c r="F25" t="s">
        <v>97</v>
      </c>
      <c r="G25" s="4">
        <v>1060005.2175</v>
      </c>
    </row>
    <row r="26" spans="6:7" x14ac:dyDescent="0.3">
      <c r="F26" t="s">
        <v>105</v>
      </c>
      <c r="G26" s="4">
        <v>886795.85430000001</v>
      </c>
    </row>
    <row r="27" spans="6:7" x14ac:dyDescent="0.3">
      <c r="F27" t="s">
        <v>100</v>
      </c>
      <c r="G27" s="4">
        <v>1056396.6890999994</v>
      </c>
    </row>
    <row r="28" spans="6:7" x14ac:dyDescent="0.3">
      <c r="F28" t="s">
        <v>104</v>
      </c>
      <c r="G28" s="4">
        <v>872361.74069999997</v>
      </c>
    </row>
    <row r="29" spans="6:7" x14ac:dyDescent="0.3">
      <c r="F29" t="s">
        <v>95</v>
      </c>
      <c r="G29" s="4">
        <v>1172771.7299999997</v>
      </c>
    </row>
    <row r="30" spans="6:7" x14ac:dyDescent="0.3">
      <c r="F30" t="s">
        <v>172</v>
      </c>
      <c r="G30" s="4">
        <v>30143.705000000275</v>
      </c>
    </row>
    <row r="31" spans="6:7" x14ac:dyDescent="0.3">
      <c r="F31" t="s">
        <v>131</v>
      </c>
      <c r="G31" s="4">
        <v>110301.7206</v>
      </c>
    </row>
    <row r="32" spans="6:7" x14ac:dyDescent="0.3">
      <c r="F32" t="s">
        <v>112</v>
      </c>
      <c r="G32" s="4">
        <v>303081.49690000026</v>
      </c>
    </row>
    <row r="33" spans="6:7" x14ac:dyDescent="0.3">
      <c r="F33" t="s">
        <v>116</v>
      </c>
      <c r="G33" s="4">
        <v>287069.89219999954</v>
      </c>
    </row>
    <row r="34" spans="6:7" x14ac:dyDescent="0.3">
      <c r="F34" t="s">
        <v>118</v>
      </c>
      <c r="G34" s="4">
        <v>272766.7760999992</v>
      </c>
    </row>
    <row r="35" spans="6:7" x14ac:dyDescent="0.3">
      <c r="F35" t="s">
        <v>167</v>
      </c>
      <c r="G35" s="4">
        <v>33949.991799999982</v>
      </c>
    </row>
    <row r="36" spans="6:7" x14ac:dyDescent="0.3">
      <c r="F36" t="s">
        <v>170</v>
      </c>
      <c r="G36" s="4">
        <v>29715.55609999998</v>
      </c>
    </row>
    <row r="37" spans="6:7" x14ac:dyDescent="0.3">
      <c r="F37" t="s">
        <v>169</v>
      </c>
      <c r="G37" s="4">
        <v>29194.01269999997</v>
      </c>
    </row>
    <row r="38" spans="6:7" x14ac:dyDescent="0.3">
      <c r="F38" t="s">
        <v>173</v>
      </c>
      <c r="G38" s="4">
        <v>28213.014399999989</v>
      </c>
    </row>
    <row r="39" spans="6:7" x14ac:dyDescent="0.3">
      <c r="F39" t="s">
        <v>110</v>
      </c>
      <c r="G39" s="4">
        <v>380507.69520000007</v>
      </c>
    </row>
    <row r="40" spans="6:7" x14ac:dyDescent="0.3">
      <c r="F40" t="s">
        <v>107</v>
      </c>
      <c r="G40" s="4">
        <v>469842.57719999994</v>
      </c>
    </row>
    <row r="41" spans="6:7" x14ac:dyDescent="0.3">
      <c r="F41" t="s">
        <v>109</v>
      </c>
      <c r="G41" s="4">
        <v>406228.28759999987</v>
      </c>
    </row>
    <row r="42" spans="6:7" x14ac:dyDescent="0.3">
      <c r="F42" t="s">
        <v>108</v>
      </c>
      <c r="G42" s="4">
        <v>436072.02839999966</v>
      </c>
    </row>
    <row r="43" spans="6:7" x14ac:dyDescent="0.3">
      <c r="F43" t="s">
        <v>94</v>
      </c>
      <c r="G43" s="4">
        <v>510484.98060000001</v>
      </c>
    </row>
    <row r="44" spans="6:7" x14ac:dyDescent="0.3">
      <c r="F44" t="s">
        <v>93</v>
      </c>
      <c r="G44" s="4">
        <v>489707.06040000007</v>
      </c>
    </row>
    <row r="45" spans="6:7" x14ac:dyDescent="0.3">
      <c r="F45" t="s">
        <v>92</v>
      </c>
      <c r="G45" s="4">
        <v>596448.53280000028</v>
      </c>
    </row>
    <row r="46" spans="6:7" x14ac:dyDescent="0.3">
      <c r="F46" t="s">
        <v>91</v>
      </c>
      <c r="G46" s="4">
        <v>530040.67019999993</v>
      </c>
    </row>
    <row r="47" spans="6:7" x14ac:dyDescent="0.3">
      <c r="F47" t="s">
        <v>90</v>
      </c>
      <c r="G47" s="4">
        <v>500299.72560000006</v>
      </c>
    </row>
    <row r="48" spans="6:7" x14ac:dyDescent="0.3">
      <c r="F48" t="s">
        <v>99</v>
      </c>
      <c r="G48" s="4">
        <v>1055745.3599999999</v>
      </c>
    </row>
    <row r="49" spans="6:7" x14ac:dyDescent="0.3">
      <c r="F49" t="s">
        <v>103</v>
      </c>
      <c r="G49" s="4">
        <v>957407.04000000015</v>
      </c>
    </row>
    <row r="50" spans="6:7" x14ac:dyDescent="0.3">
      <c r="F50" t="s">
        <v>98</v>
      </c>
      <c r="G50" s="4">
        <v>1037190.9600000002</v>
      </c>
    </row>
    <row r="51" spans="6:7" x14ac:dyDescent="0.3">
      <c r="F51" t="s">
        <v>96</v>
      </c>
      <c r="G51" s="4">
        <v>1025439.8399999999</v>
      </c>
    </row>
    <row r="52" spans="6:7" x14ac:dyDescent="0.3">
      <c r="F52" t="s">
        <v>89</v>
      </c>
      <c r="G52" s="4">
        <v>541036.87890000013</v>
      </c>
    </row>
    <row r="53" spans="6:7" x14ac:dyDescent="0.3">
      <c r="F53" t="s">
        <v>88</v>
      </c>
      <c r="G53" s="4">
        <v>557028.11670000013</v>
      </c>
    </row>
    <row r="54" spans="6:7" x14ac:dyDescent="0.3">
      <c r="F54" t="s">
        <v>87</v>
      </c>
      <c r="G54" s="4">
        <v>505500.7949000001</v>
      </c>
    </row>
    <row r="55" spans="6:7" x14ac:dyDescent="0.3">
      <c r="F55" t="s">
        <v>86</v>
      </c>
      <c r="G55" s="4">
        <v>627211.88260000001</v>
      </c>
    </row>
    <row r="56" spans="6:7" x14ac:dyDescent="0.3">
      <c r="F56" t="s">
        <v>85</v>
      </c>
      <c r="G56" s="4">
        <v>485955.94870000007</v>
      </c>
    </row>
    <row r="57" spans="6:7" x14ac:dyDescent="0.3">
      <c r="F57" t="s">
        <v>164</v>
      </c>
      <c r="G57" s="4">
        <v>35562.252599999985</v>
      </c>
    </row>
    <row r="58" spans="6:7" x14ac:dyDescent="0.3">
      <c r="F58" t="s">
        <v>157</v>
      </c>
      <c r="G58" s="4">
        <v>56862.28079999995</v>
      </c>
    </row>
    <row r="59" spans="6:7" x14ac:dyDescent="0.3">
      <c r="F59" t="s">
        <v>177</v>
      </c>
      <c r="G59" s="4">
        <v>10084.838399999995</v>
      </c>
    </row>
    <row r="60" spans="6:7" x14ac:dyDescent="0.3">
      <c r="F60" t="s">
        <v>178</v>
      </c>
      <c r="G60" s="4">
        <v>8981.8091999999979</v>
      </c>
    </row>
    <row r="61" spans="6:7" x14ac:dyDescent="0.3">
      <c r="F61" t="s">
        <v>175</v>
      </c>
      <c r="G61" s="4">
        <v>27022.908500000023</v>
      </c>
    </row>
    <row r="62" spans="6:7" x14ac:dyDescent="0.3">
      <c r="F62" t="s">
        <v>142</v>
      </c>
      <c r="G62" s="4">
        <v>78829.034700000018</v>
      </c>
    </row>
    <row r="63" spans="6:7" x14ac:dyDescent="0.3">
      <c r="F63" t="s">
        <v>140</v>
      </c>
      <c r="G63" s="4">
        <v>80626.439400000017</v>
      </c>
    </row>
    <row r="64" spans="6:7" x14ac:dyDescent="0.3">
      <c r="F64" t="s">
        <v>18635</v>
      </c>
      <c r="G64" s="4">
        <v>61111.759800000007</v>
      </c>
    </row>
    <row r="65" spans="6:7" x14ac:dyDescent="0.3">
      <c r="F65" t="s">
        <v>156</v>
      </c>
      <c r="G65" s="4">
        <v>57516.950400000002</v>
      </c>
    </row>
    <row r="66" spans="6:7" x14ac:dyDescent="0.3">
      <c r="F66" t="s">
        <v>153</v>
      </c>
      <c r="G66" s="4">
        <v>75490.997400000007</v>
      </c>
    </row>
    <row r="67" spans="6:7" x14ac:dyDescent="0.3">
      <c r="F67" t="s">
        <v>154</v>
      </c>
      <c r="G67" s="4">
        <v>70187.345799999996</v>
      </c>
    </row>
    <row r="68" spans="6:7" x14ac:dyDescent="0.3">
      <c r="F68" t="s">
        <v>141</v>
      </c>
      <c r="G68" s="4">
        <v>101599.86420000003</v>
      </c>
    </row>
    <row r="69" spans="6:7" x14ac:dyDescent="0.3">
      <c r="F69" t="s">
        <v>149</v>
      </c>
      <c r="G69" s="4">
        <v>77549.654800000004</v>
      </c>
    </row>
    <row r="70" spans="6:7" x14ac:dyDescent="0.3">
      <c r="F70" t="s">
        <v>151</v>
      </c>
      <c r="G70" s="4">
        <v>62825.036800000009</v>
      </c>
    </row>
    <row r="71" spans="6:7" x14ac:dyDescent="0.3">
      <c r="F71" t="s">
        <v>152</v>
      </c>
      <c r="G71" s="4">
        <v>57671.420500000007</v>
      </c>
    </row>
    <row r="72" spans="6:7" x14ac:dyDescent="0.3">
      <c r="F72" t="s">
        <v>115</v>
      </c>
      <c r="G72" s="4">
        <v>288512.06999999977</v>
      </c>
    </row>
    <row r="73" spans="6:7" x14ac:dyDescent="0.3">
      <c r="F73" t="s">
        <v>113</v>
      </c>
      <c r="G73" s="4">
        <v>317538.1327999999</v>
      </c>
    </row>
    <row r="74" spans="6:7" x14ac:dyDescent="0.3">
      <c r="F74" t="s">
        <v>119</v>
      </c>
      <c r="G74" s="4">
        <v>294806.87879999995</v>
      </c>
    </row>
    <row r="75" spans="6:7" x14ac:dyDescent="0.3">
      <c r="F75" t="s">
        <v>111</v>
      </c>
      <c r="G75" s="4">
        <v>351460.15799999988</v>
      </c>
    </row>
    <row r="76" spans="6:7" x14ac:dyDescent="0.3">
      <c r="F76" t="s">
        <v>82</v>
      </c>
      <c r="G76" s="4">
        <v>2558957.2035000036</v>
      </c>
    </row>
    <row r="77" spans="6:7" x14ac:dyDescent="0.3">
      <c r="F77" t="s">
        <v>81</v>
      </c>
      <c r="G77" s="4">
        <v>2527326.0885000024</v>
      </c>
    </row>
    <row r="78" spans="6:7" x14ac:dyDescent="0.3">
      <c r="F78" t="s">
        <v>80</v>
      </c>
      <c r="G78" s="4">
        <v>2622219.433500004</v>
      </c>
    </row>
    <row r="79" spans="6:7" x14ac:dyDescent="0.3">
      <c r="F79" t="s">
        <v>79</v>
      </c>
      <c r="G79" s="4">
        <v>2496962.8277999996</v>
      </c>
    </row>
    <row r="80" spans="6:7" x14ac:dyDescent="0.3">
      <c r="F80" t="s">
        <v>78</v>
      </c>
      <c r="G80" s="4">
        <v>2746241.9071000004</v>
      </c>
    </row>
    <row r="81" spans="6:7" x14ac:dyDescent="0.3">
      <c r="F81" t="s">
        <v>77</v>
      </c>
      <c r="G81" s="4">
        <v>2812994.4638999985</v>
      </c>
    </row>
    <row r="82" spans="6:7" x14ac:dyDescent="0.3">
      <c r="F82" t="s">
        <v>155</v>
      </c>
      <c r="G82" s="4">
        <v>58182.036199999791</v>
      </c>
    </row>
    <row r="83" spans="6:7" x14ac:dyDescent="0.3">
      <c r="F83" t="s">
        <v>150</v>
      </c>
      <c r="G83" s="4">
        <v>78684.053400000004</v>
      </c>
    </row>
    <row r="84" spans="6:7" x14ac:dyDescent="0.3">
      <c r="F84" t="s">
        <v>137</v>
      </c>
      <c r="G84" s="4">
        <v>89106.515200000009</v>
      </c>
    </row>
    <row r="85" spans="6:7" x14ac:dyDescent="0.3">
      <c r="F85" t="s">
        <v>127</v>
      </c>
      <c r="G85" s="4">
        <v>127492.1967</v>
      </c>
    </row>
    <row r="86" spans="6:7" x14ac:dyDescent="0.3">
      <c r="F86" t="s">
        <v>171</v>
      </c>
      <c r="G86" s="4">
        <v>29284.641899999948</v>
      </c>
    </row>
    <row r="87" spans="6:7" x14ac:dyDescent="0.3">
      <c r="F87" t="s">
        <v>168</v>
      </c>
      <c r="G87" s="4">
        <v>34148.1689999999</v>
      </c>
    </row>
    <row r="88" spans="6:7" x14ac:dyDescent="0.3">
      <c r="F88" t="s">
        <v>165</v>
      </c>
      <c r="G88" s="4">
        <v>34757.547099999894</v>
      </c>
    </row>
    <row r="89" spans="6:7" x14ac:dyDescent="0.3">
      <c r="F89" t="s">
        <v>166</v>
      </c>
      <c r="G89" s="4">
        <v>30733.352099999964</v>
      </c>
    </row>
    <row r="90" spans="6:7" x14ac:dyDescent="0.3">
      <c r="F90" t="s">
        <v>139</v>
      </c>
      <c r="G90" s="4">
        <v>84698.199199999988</v>
      </c>
    </row>
    <row r="91" spans="6:7" x14ac:dyDescent="0.3">
      <c r="F91" t="s">
        <v>143</v>
      </c>
      <c r="G91" s="4">
        <v>82567.448600000003</v>
      </c>
    </row>
    <row r="92" spans="6:7" x14ac:dyDescent="0.3">
      <c r="F92" t="s">
        <v>124</v>
      </c>
      <c r="G92" s="4">
        <v>155560.70029999997</v>
      </c>
    </row>
    <row r="93" spans="6:7" x14ac:dyDescent="0.3">
      <c r="F93" t="s">
        <v>128</v>
      </c>
      <c r="G93" s="4">
        <v>99629.903199999942</v>
      </c>
    </row>
    <row r="94" spans="6:7" x14ac:dyDescent="0.3">
      <c r="F94" t="s">
        <v>122</v>
      </c>
      <c r="G94" s="4">
        <v>192063.06000000003</v>
      </c>
    </row>
    <row r="95" spans="6:7" x14ac:dyDescent="0.3">
      <c r="F95" t="s">
        <v>126</v>
      </c>
      <c r="G95" s="4">
        <v>150916.08000000007</v>
      </c>
    </row>
    <row r="96" spans="6:7" x14ac:dyDescent="0.3">
      <c r="F96" t="s">
        <v>161</v>
      </c>
      <c r="G96" s="4">
        <v>41944.795199999986</v>
      </c>
    </row>
    <row r="97" spans="6:7" x14ac:dyDescent="0.3">
      <c r="F97" t="s">
        <v>160</v>
      </c>
      <c r="G97" s="4">
        <v>47969.760300000016</v>
      </c>
    </row>
    <row r="98" spans="6:7" x14ac:dyDescent="0.3">
      <c r="F98" t="s">
        <v>163</v>
      </c>
      <c r="G98" s="4">
        <v>42236.078499999996</v>
      </c>
    </row>
    <row r="99" spans="6:7" x14ac:dyDescent="0.3">
      <c r="F99" t="s">
        <v>123</v>
      </c>
      <c r="G99" s="4">
        <v>179148.69000000032</v>
      </c>
    </row>
    <row r="100" spans="6:7" x14ac:dyDescent="0.3">
      <c r="F100" t="s">
        <v>162</v>
      </c>
      <c r="G100" s="4">
        <v>40585.771000000008</v>
      </c>
    </row>
    <row r="101" spans="6:7" x14ac:dyDescent="0.3">
      <c r="F101" t="s">
        <v>158</v>
      </c>
      <c r="G101" s="4">
        <v>53862.604999999974</v>
      </c>
    </row>
    <row r="102" spans="6:7" x14ac:dyDescent="0.3">
      <c r="F102" t="s">
        <v>159</v>
      </c>
      <c r="G102" s="4">
        <v>54101.110999999975</v>
      </c>
    </row>
    <row r="103" spans="6:7" x14ac:dyDescent="0.3">
      <c r="F103" t="s">
        <v>176</v>
      </c>
      <c r="G103" s="4">
        <v>26719.902300000002</v>
      </c>
    </row>
    <row r="104" spans="6:7" x14ac:dyDescent="0.3">
      <c r="F104" t="s">
        <v>174</v>
      </c>
      <c r="G104" s="4">
        <v>29013.966399999994</v>
      </c>
    </row>
    <row r="105" spans="6:7" x14ac:dyDescent="0.3">
      <c r="F105" t="s">
        <v>125</v>
      </c>
      <c r="G105" s="4">
        <v>140044.33799999981</v>
      </c>
    </row>
  </sheetData>
  <mergeCells count="1">
    <mergeCell ref="V2:X2"/>
  </mergeCells>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A4C34-10F3-4E34-ADBC-59AEAEB290DE}">
  <dimension ref="B3:AK18403"/>
  <sheetViews>
    <sheetView topLeftCell="AC1" zoomScale="112" workbookViewId="0">
      <selection activeCell="AK8" sqref="AK8"/>
    </sheetView>
  </sheetViews>
  <sheetFormatPr defaultRowHeight="14.4" x14ac:dyDescent="0.3"/>
  <cols>
    <col min="1" max="1" width="15.77734375" bestFit="1" customWidth="1"/>
    <col min="2" max="2" width="13.88671875" bestFit="1" customWidth="1"/>
    <col min="3" max="3" width="11.88671875" bestFit="1" customWidth="1"/>
    <col min="4" max="4" width="12.44140625" customWidth="1"/>
    <col min="5" max="5" width="15.5546875" bestFit="1" customWidth="1"/>
    <col min="6" max="6" width="22.6640625" bestFit="1" customWidth="1"/>
    <col min="7" max="7" width="11.88671875" bestFit="1" customWidth="1"/>
    <col min="8" max="12" width="15.5546875" bestFit="1" customWidth="1"/>
    <col min="13" max="13" width="4.5546875" style="13" customWidth="1"/>
    <col min="14" max="14" width="15.5546875" bestFit="1" customWidth="1"/>
    <col min="15" max="15" width="9.33203125" bestFit="1" customWidth="1"/>
    <col min="16" max="16" width="11.88671875" bestFit="1" customWidth="1"/>
    <col min="17" max="19" width="15.5546875" bestFit="1" customWidth="1"/>
    <col min="20" max="20" width="3.6640625" style="13" customWidth="1"/>
    <col min="21" max="21" width="15.5546875" bestFit="1" customWidth="1"/>
    <col min="22" max="22" width="11.77734375" bestFit="1" customWidth="1"/>
    <col min="23" max="23" width="13.21875" bestFit="1" customWidth="1"/>
    <col min="24" max="28" width="15.5546875" bestFit="1" customWidth="1"/>
    <col min="29" max="29" width="4.77734375" style="13" customWidth="1"/>
    <col min="30" max="30" width="15.5546875" bestFit="1" customWidth="1"/>
    <col min="31" max="31" width="14.33203125" bestFit="1" customWidth="1"/>
    <col min="32" max="32" width="13.21875" bestFit="1" customWidth="1"/>
    <col min="33" max="1010" width="15.5546875" bestFit="1" customWidth="1"/>
    <col min="1011" max="1011" width="10.5546875" bestFit="1" customWidth="1"/>
  </cols>
  <sheetData>
    <row r="3" spans="2:37" x14ac:dyDescent="0.3">
      <c r="B3" s="5" t="s">
        <v>203</v>
      </c>
      <c r="C3" t="s">
        <v>2</v>
      </c>
      <c r="F3" s="5" t="s">
        <v>203</v>
      </c>
      <c r="G3" t="s">
        <v>2</v>
      </c>
      <c r="O3" t="s">
        <v>18609</v>
      </c>
      <c r="P3" t="s">
        <v>18611</v>
      </c>
      <c r="V3" s="5" t="s">
        <v>18616</v>
      </c>
      <c r="W3" t="s">
        <v>2</v>
      </c>
      <c r="Y3" t="str">
        <f>V3</f>
        <v>Age Group</v>
      </c>
      <c r="Z3" t="str">
        <f>W3</f>
        <v>Sum of Profit</v>
      </c>
      <c r="AA3" t="s">
        <v>62</v>
      </c>
      <c r="AE3" s="5" t="s">
        <v>18625</v>
      </c>
      <c r="AF3" t="s">
        <v>2</v>
      </c>
      <c r="AH3" t="s">
        <v>18632</v>
      </c>
      <c r="AI3" t="s">
        <v>24</v>
      </c>
      <c r="AJ3" t="s">
        <v>18633</v>
      </c>
    </row>
    <row r="4" spans="2:37" x14ac:dyDescent="0.3">
      <c r="B4" t="s">
        <v>9108</v>
      </c>
      <c r="C4" s="4">
        <v>49130.982199999999</v>
      </c>
      <c r="F4" t="s">
        <v>3791</v>
      </c>
      <c r="G4" s="31">
        <v>0</v>
      </c>
      <c r="I4" t="s">
        <v>3789</v>
      </c>
      <c r="J4" t="s">
        <v>3788</v>
      </c>
      <c r="K4" t="s">
        <v>25</v>
      </c>
      <c r="O4" s="1">
        <v>11377</v>
      </c>
      <c r="P4" s="1">
        <v>45.765959748972087</v>
      </c>
      <c r="V4" t="s">
        <v>18617</v>
      </c>
      <c r="W4" s="32">
        <v>3851100.0241999957</v>
      </c>
      <c r="Y4" t="str">
        <f t="shared" ref="Y4:Y9" si="0">V4</f>
        <v>25-29</v>
      </c>
      <c r="Z4" s="36">
        <f t="shared" ref="Z4:Z9" si="1">W4</f>
        <v>3851100.0241999957</v>
      </c>
      <c r="AA4" t="str">
        <f>IF(Z4=MAX(Z4:Z9),Z4,"")</f>
        <v/>
      </c>
      <c r="AE4" t="s">
        <v>18627</v>
      </c>
      <c r="AF4" s="32">
        <v>10866319.511499962</v>
      </c>
      <c r="AH4">
        <v>1</v>
      </c>
      <c r="AI4">
        <f>LARGE(AF4:AF9,1)</f>
        <v>14465810.071800025</v>
      </c>
      <c r="AJ4" t="str">
        <f>INDEX($AE$4:$AE$9,MATCH(AI4,$AF$4:$AF$9,0))</f>
        <v>United States</v>
      </c>
    </row>
    <row r="5" spans="2:37" x14ac:dyDescent="0.3">
      <c r="B5" t="s">
        <v>17872</v>
      </c>
      <c r="C5" s="4">
        <v>39747.186800000003</v>
      </c>
      <c r="F5" t="s">
        <v>3792</v>
      </c>
      <c r="G5" s="31">
        <v>306.69589999999999</v>
      </c>
      <c r="I5" t="s">
        <v>3786</v>
      </c>
      <c r="J5" s="32">
        <f>SUM(C12:C16)</f>
        <v>202100.09999999998</v>
      </c>
      <c r="K5" s="12">
        <f>J5/SUM(J5:J6)</f>
        <v>4.7705437912915743E-3</v>
      </c>
      <c r="V5" t="s">
        <v>18618</v>
      </c>
      <c r="W5" s="32">
        <v>5386070.9533999907</v>
      </c>
      <c r="Y5" t="str">
        <f t="shared" si="0"/>
        <v>30-34</v>
      </c>
      <c r="Z5" s="36">
        <f t="shared" si="1"/>
        <v>5386070.9533999907</v>
      </c>
      <c r="AA5" t="str">
        <f t="shared" ref="AA5:AA9" si="2">IF(Z5=MAX(Z5:Z10),Z5,"")</f>
        <v/>
      </c>
      <c r="AE5" t="s">
        <v>18628</v>
      </c>
      <c r="AF5" s="32">
        <v>2915521.0278999656</v>
      </c>
      <c r="AH5">
        <v>2</v>
      </c>
      <c r="AI5">
        <f>LARGE(AF4:AF9,2)</f>
        <v>10866319.511499962</v>
      </c>
      <c r="AJ5" t="str">
        <f>INDEX($AE$4:$AE$9,MATCH(AI5,$AF$4:$AF$9,))</f>
        <v>Australia</v>
      </c>
    </row>
    <row r="6" spans="2:37" x14ac:dyDescent="0.3">
      <c r="B6" t="s">
        <v>636</v>
      </c>
      <c r="C6" s="4">
        <v>38316.628499999999</v>
      </c>
      <c r="F6" t="s">
        <v>3793</v>
      </c>
      <c r="G6" s="31">
        <v>0</v>
      </c>
      <c r="I6" t="s">
        <v>3790</v>
      </c>
      <c r="J6" s="31">
        <f>SUM(G4:G18403)</f>
        <v>42162063.995700188</v>
      </c>
      <c r="K6" s="12">
        <f>J6/SUM(J5:J6)</f>
        <v>0.9952294562087084</v>
      </c>
      <c r="V6" t="s">
        <v>18619</v>
      </c>
      <c r="W6" s="32">
        <v>5565498.9239999903</v>
      </c>
      <c r="Y6" t="str">
        <f t="shared" si="0"/>
        <v>35-39</v>
      </c>
      <c r="Z6" s="36">
        <f t="shared" si="1"/>
        <v>5565498.9239999903</v>
      </c>
      <c r="AA6" t="str">
        <f t="shared" si="2"/>
        <v/>
      </c>
      <c r="AE6" t="s">
        <v>18626</v>
      </c>
      <c r="AF6" s="32">
        <v>4009847.7756000017</v>
      </c>
      <c r="AK6" s="12">
        <f>SUM(AI4:AI5)/SUM(AF4:AF9)</f>
        <v>0.60082754928420035</v>
      </c>
    </row>
    <row r="7" spans="2:37" x14ac:dyDescent="0.3">
      <c r="B7" t="s">
        <v>1056</v>
      </c>
      <c r="C7" s="4">
        <v>37918.679500000006</v>
      </c>
      <c r="F7" t="s">
        <v>3794</v>
      </c>
      <c r="G7" s="31">
        <v>652.97310000000004</v>
      </c>
      <c r="O7" s="5" t="s">
        <v>18612</v>
      </c>
      <c r="P7" t="s">
        <v>2</v>
      </c>
      <c r="V7" t="s">
        <v>18620</v>
      </c>
      <c r="W7" s="32">
        <v>5156125.5307999933</v>
      </c>
      <c r="Y7" t="str">
        <f t="shared" si="0"/>
        <v>40-44</v>
      </c>
      <c r="Z7" s="36">
        <f t="shared" si="1"/>
        <v>5156125.5307999933</v>
      </c>
      <c r="AA7" t="str">
        <f t="shared" si="2"/>
        <v/>
      </c>
      <c r="AE7" t="s">
        <v>18629</v>
      </c>
      <c r="AF7" s="32">
        <v>4581910.6920999689</v>
      </c>
    </row>
    <row r="8" spans="2:37" x14ac:dyDescent="0.3">
      <c r="B8" t="s">
        <v>10981</v>
      </c>
      <c r="C8" s="4">
        <v>36986.623</v>
      </c>
      <c r="F8" t="s">
        <v>3795</v>
      </c>
      <c r="G8" s="31">
        <v>450.64440000000002</v>
      </c>
      <c r="O8" t="s">
        <v>18613</v>
      </c>
      <c r="P8" s="1">
        <v>21176147.897699993</v>
      </c>
      <c r="V8" t="s">
        <v>18621</v>
      </c>
      <c r="W8" s="32">
        <v>5061092.8378999876</v>
      </c>
      <c r="Y8" t="str">
        <f t="shared" si="0"/>
        <v>45-49</v>
      </c>
      <c r="Z8" s="36">
        <f t="shared" si="1"/>
        <v>5061092.8378999876</v>
      </c>
      <c r="AA8" t="str">
        <f t="shared" si="2"/>
        <v/>
      </c>
      <c r="AE8" t="s">
        <v>18630</v>
      </c>
      <c r="AF8" s="32">
        <v>5322654.9167999756</v>
      </c>
      <c r="AI8" t="str">
        <f>AJ4&amp;" and "&amp;AJ5</f>
        <v>United States and Australia</v>
      </c>
    </row>
    <row r="9" spans="2:37" x14ac:dyDescent="0.3">
      <c r="F9" t="s">
        <v>3796</v>
      </c>
      <c r="G9" s="31">
        <v>134.3947</v>
      </c>
      <c r="O9" t="s">
        <v>18614</v>
      </c>
      <c r="P9" s="1">
        <v>20985916.098000076</v>
      </c>
      <c r="V9" t="s">
        <v>18622</v>
      </c>
      <c r="W9" s="32">
        <v>17142175.725399982</v>
      </c>
      <c r="Y9" t="str">
        <f t="shared" si="0"/>
        <v>50 Plus</v>
      </c>
      <c r="Z9" s="36">
        <f t="shared" si="1"/>
        <v>17142175.725399982</v>
      </c>
      <c r="AA9" s="32">
        <f t="shared" si="2"/>
        <v>17142175.725399982</v>
      </c>
      <c r="AE9" t="s">
        <v>18631</v>
      </c>
      <c r="AF9" s="32">
        <v>14465810.071800025</v>
      </c>
    </row>
    <row r="10" spans="2:37" x14ac:dyDescent="0.3">
      <c r="F10" t="s">
        <v>3797</v>
      </c>
      <c r="G10" s="31">
        <v>4060.9584</v>
      </c>
    </row>
    <row r="11" spans="2:37" x14ac:dyDescent="0.3">
      <c r="B11" t="str" cm="1">
        <f t="array" ref="B11:C16">B3:C8</f>
        <v>full name</v>
      </c>
      <c r="C11" s="32" t="str">
        <v>Sum of Profit</v>
      </c>
      <c r="D11" s="32" t="s">
        <v>3787</v>
      </c>
      <c r="F11" t="s">
        <v>3798</v>
      </c>
      <c r="G11" s="31">
        <v>447.40730000000002</v>
      </c>
    </row>
    <row r="12" spans="2:37" x14ac:dyDescent="0.3">
      <c r="B12" t="str">
        <v>Franklin Xu</v>
      </c>
      <c r="C12" s="32">
        <v>49130.982199999999</v>
      </c>
      <c r="D12" s="32">
        <f>C12</f>
        <v>49130.982199999999</v>
      </c>
      <c r="F12" t="s">
        <v>3799</v>
      </c>
      <c r="G12" s="31">
        <v>90.738500000000002</v>
      </c>
      <c r="O12" t="str">
        <f>O7</f>
        <v>Gender</v>
      </c>
      <c r="P12" t="str">
        <f>P7</f>
        <v>Sum of Profit</v>
      </c>
      <c r="Q12" t="s">
        <v>15</v>
      </c>
      <c r="R12" t="s">
        <v>18615</v>
      </c>
      <c r="Y12" t="s">
        <v>199</v>
      </c>
      <c r="Z12" s="32">
        <f>MAX(Z4:Z9)</f>
        <v>17142175.725399982</v>
      </c>
      <c r="AE12" t="str">
        <f>AE3</f>
        <v>Country</v>
      </c>
      <c r="AF12" t="str">
        <f>AF3</f>
        <v>Sum of Profit</v>
      </c>
    </row>
    <row r="13" spans="2:37" x14ac:dyDescent="0.3">
      <c r="B13" t="str">
        <v>Todd Wang</v>
      </c>
      <c r="C13" s="32">
        <v>39747.186800000003</v>
      </c>
      <c r="D13" s="32">
        <f t="shared" ref="D13:D16" si="3">C13</f>
        <v>39747.186800000003</v>
      </c>
      <c r="F13" t="s">
        <v>3800</v>
      </c>
      <c r="G13" s="31">
        <v>281.54930000000002</v>
      </c>
      <c r="O13" t="str">
        <f t="shared" ref="O13:P13" si="4">O8</f>
        <v>F</v>
      </c>
      <c r="P13" s="35">
        <f t="shared" si="4"/>
        <v>21176147.897699993</v>
      </c>
      <c r="Q13" s="37">
        <f>P13/SUM($P$13:$P$14)</f>
        <v>0.50225595928746891</v>
      </c>
      <c r="R13">
        <v>1</v>
      </c>
      <c r="Y13" t="s">
        <v>18623</v>
      </c>
      <c r="Z13" s="12">
        <f>Z12/SUM(Z4:Z9)</f>
        <v>0.40657819140799872</v>
      </c>
      <c r="AE13" t="str">
        <f t="shared" ref="AE13:AF13" si="5">AE4</f>
        <v>Australia</v>
      </c>
      <c r="AF13" s="36">
        <f t="shared" si="5"/>
        <v>10866319.511499962</v>
      </c>
    </row>
    <row r="14" spans="2:37" x14ac:dyDescent="0.3">
      <c r="B14" t="str">
        <v>Joy Ramos</v>
      </c>
      <c r="C14" s="32">
        <v>38316.628499999999</v>
      </c>
      <c r="D14" s="32">
        <f t="shared" si="3"/>
        <v>38316.628499999999</v>
      </c>
      <c r="F14" t="s">
        <v>3801</v>
      </c>
      <c r="G14" s="31">
        <v>18141.754499999999</v>
      </c>
      <c r="O14" t="str">
        <f t="shared" ref="O14:P14" si="6">O9</f>
        <v>M</v>
      </c>
      <c r="P14" s="35">
        <f t="shared" si="6"/>
        <v>20985916.098000076</v>
      </c>
      <c r="Q14" s="37">
        <f>P14/SUM($P$13:$P$14)</f>
        <v>0.49774404071253109</v>
      </c>
      <c r="R14">
        <v>1</v>
      </c>
      <c r="Y14" t="s">
        <v>18616</v>
      </c>
      <c r="Z14" t="str">
        <f>INDEX(Y4:Y9,MATCH(Z12,Z4:Z9))</f>
        <v>50 Plus</v>
      </c>
      <c r="AE14" t="str">
        <f t="shared" ref="AE14:AF14" si="7">AE5</f>
        <v>Canada</v>
      </c>
      <c r="AF14" s="36">
        <f t="shared" si="7"/>
        <v>2915521.0278999656</v>
      </c>
    </row>
    <row r="15" spans="2:37" x14ac:dyDescent="0.3">
      <c r="B15" t="str">
        <v>Willie Xu</v>
      </c>
      <c r="C15" s="32">
        <v>37918.679500000006</v>
      </c>
      <c r="D15" s="32">
        <f t="shared" si="3"/>
        <v>37918.679500000006</v>
      </c>
      <c r="F15" t="s">
        <v>1062</v>
      </c>
      <c r="G15" s="31">
        <v>0</v>
      </c>
      <c r="Y15" t="s">
        <v>18624</v>
      </c>
      <c r="Z15" t="str">
        <f>"The "&amp;Z14&amp;" Age-Group Contributed"</f>
        <v>The 50 Plus Age-Group Contributed</v>
      </c>
      <c r="AE15" t="str">
        <f t="shared" ref="AE15:AF15" si="8">AE6</f>
        <v>France</v>
      </c>
      <c r="AF15" s="36">
        <f t="shared" si="8"/>
        <v>4009847.7756000017</v>
      </c>
    </row>
    <row r="16" spans="2:37" x14ac:dyDescent="0.3">
      <c r="B16" t="str">
        <v>Jeremiah Griffin</v>
      </c>
      <c r="C16" s="32">
        <v>36986.623</v>
      </c>
      <c r="D16" s="32">
        <f t="shared" si="3"/>
        <v>36986.623</v>
      </c>
      <c r="F16" t="s">
        <v>3802</v>
      </c>
      <c r="G16" s="31">
        <v>0</v>
      </c>
      <c r="AE16" t="str">
        <f t="shared" ref="AE16:AF16" si="9">AE7</f>
        <v>Germany</v>
      </c>
      <c r="AF16" s="36">
        <f t="shared" si="9"/>
        <v>4581910.6920999689</v>
      </c>
    </row>
    <row r="17" spans="6:32" x14ac:dyDescent="0.3">
      <c r="F17" t="s">
        <v>3803</v>
      </c>
      <c r="G17" s="31">
        <v>0</v>
      </c>
      <c r="AE17" t="str">
        <f t="shared" ref="AE17:AF17" si="10">AE8</f>
        <v>United Kingdom</v>
      </c>
      <c r="AF17" s="36">
        <f t="shared" si="10"/>
        <v>5322654.9167999756</v>
      </c>
    </row>
    <row r="18" spans="6:32" x14ac:dyDescent="0.3">
      <c r="F18" t="s">
        <v>3804</v>
      </c>
      <c r="G18" s="31">
        <v>662.54779999999994</v>
      </c>
      <c r="AE18" t="str">
        <f t="shared" ref="AE18:AF18" si="11">AE9</f>
        <v>United States</v>
      </c>
      <c r="AF18" s="36">
        <f t="shared" si="11"/>
        <v>14465810.071800025</v>
      </c>
    </row>
    <row r="19" spans="6:32" x14ac:dyDescent="0.3">
      <c r="F19" t="s">
        <v>3805</v>
      </c>
      <c r="G19" s="31">
        <v>24833.779900000005</v>
      </c>
    </row>
    <row r="20" spans="6:32" x14ac:dyDescent="0.3">
      <c r="F20" t="s">
        <v>3806</v>
      </c>
      <c r="G20" s="31">
        <v>4425.4390999999996</v>
      </c>
    </row>
    <row r="21" spans="6:32" x14ac:dyDescent="0.3">
      <c r="F21" t="s">
        <v>3807</v>
      </c>
      <c r="G21" s="31">
        <v>848.65589999999997</v>
      </c>
    </row>
    <row r="22" spans="6:32" x14ac:dyDescent="0.3">
      <c r="F22" t="s">
        <v>3808</v>
      </c>
      <c r="G22" s="31">
        <v>0</v>
      </c>
    </row>
    <row r="23" spans="6:32" x14ac:dyDescent="0.3">
      <c r="F23" t="s">
        <v>3809</v>
      </c>
      <c r="G23" s="31">
        <v>293.84359999999998</v>
      </c>
    </row>
    <row r="24" spans="6:32" x14ac:dyDescent="0.3">
      <c r="F24" t="s">
        <v>3810</v>
      </c>
      <c r="G24" s="31">
        <v>0</v>
      </c>
    </row>
    <row r="25" spans="6:32" x14ac:dyDescent="0.3">
      <c r="F25" t="s">
        <v>3811</v>
      </c>
      <c r="G25" s="31">
        <v>4242.4967999999999</v>
      </c>
    </row>
    <row r="26" spans="6:32" x14ac:dyDescent="0.3">
      <c r="F26" t="s">
        <v>3812</v>
      </c>
      <c r="G26" s="31">
        <v>226.17929999999998</v>
      </c>
    </row>
    <row r="27" spans="6:32" x14ac:dyDescent="0.3">
      <c r="F27" t="s">
        <v>3813</v>
      </c>
      <c r="G27" s="31">
        <v>1182.8879999999999</v>
      </c>
    </row>
    <row r="28" spans="6:32" x14ac:dyDescent="0.3">
      <c r="F28" t="s">
        <v>1063</v>
      </c>
      <c r="G28" s="31">
        <v>0</v>
      </c>
    </row>
    <row r="29" spans="6:32" x14ac:dyDescent="0.3">
      <c r="F29" t="s">
        <v>3814</v>
      </c>
      <c r="G29" s="31">
        <v>3756.3852999999999</v>
      </c>
    </row>
    <row r="30" spans="6:32" x14ac:dyDescent="0.3">
      <c r="F30" t="s">
        <v>3815</v>
      </c>
      <c r="G30" s="31">
        <v>2182.4409999999998</v>
      </c>
    </row>
    <row r="31" spans="6:32" x14ac:dyDescent="0.3">
      <c r="F31" t="s">
        <v>3816</v>
      </c>
      <c r="G31" s="31">
        <v>0</v>
      </c>
    </row>
    <row r="32" spans="6:32" x14ac:dyDescent="0.3">
      <c r="F32" t="s">
        <v>3817</v>
      </c>
      <c r="G32" s="31">
        <v>0</v>
      </c>
    </row>
    <row r="33" spans="6:7" x14ac:dyDescent="0.3">
      <c r="F33" t="s">
        <v>3818</v>
      </c>
      <c r="G33" s="31">
        <v>0</v>
      </c>
    </row>
    <row r="34" spans="6:7" x14ac:dyDescent="0.3">
      <c r="F34" t="s">
        <v>3819</v>
      </c>
      <c r="G34" s="31">
        <v>4262.6788000000006</v>
      </c>
    </row>
    <row r="35" spans="6:7" x14ac:dyDescent="0.3">
      <c r="F35" t="s">
        <v>3820</v>
      </c>
      <c r="G35" s="31">
        <v>16480.382299999997</v>
      </c>
    </row>
    <row r="36" spans="6:7" x14ac:dyDescent="0.3">
      <c r="F36" t="s">
        <v>3821</v>
      </c>
      <c r="G36" s="31">
        <v>0</v>
      </c>
    </row>
    <row r="37" spans="6:7" x14ac:dyDescent="0.3">
      <c r="F37" t="s">
        <v>3822</v>
      </c>
      <c r="G37" s="31">
        <v>124.8366</v>
      </c>
    </row>
    <row r="38" spans="6:7" x14ac:dyDescent="0.3">
      <c r="F38" t="s">
        <v>3823</v>
      </c>
      <c r="G38" s="31">
        <v>0</v>
      </c>
    </row>
    <row r="39" spans="6:7" x14ac:dyDescent="0.3">
      <c r="F39" t="s">
        <v>3824</v>
      </c>
      <c r="G39" s="31">
        <v>0</v>
      </c>
    </row>
    <row r="40" spans="6:7" x14ac:dyDescent="0.3">
      <c r="F40" t="s">
        <v>3825</v>
      </c>
      <c r="G40" s="31">
        <v>0</v>
      </c>
    </row>
    <row r="41" spans="6:7" x14ac:dyDescent="0.3">
      <c r="F41" t="s">
        <v>3826</v>
      </c>
      <c r="G41" s="31">
        <v>0</v>
      </c>
    </row>
    <row r="42" spans="6:7" x14ac:dyDescent="0.3">
      <c r="F42" t="s">
        <v>3827</v>
      </c>
      <c r="G42" s="31">
        <v>0</v>
      </c>
    </row>
    <row r="43" spans="6:7" x14ac:dyDescent="0.3">
      <c r="F43" t="s">
        <v>1064</v>
      </c>
      <c r="G43" s="31">
        <v>0</v>
      </c>
    </row>
    <row r="44" spans="6:7" x14ac:dyDescent="0.3">
      <c r="F44" t="s">
        <v>3828</v>
      </c>
      <c r="G44" s="31">
        <v>0</v>
      </c>
    </row>
    <row r="45" spans="6:7" x14ac:dyDescent="0.3">
      <c r="F45" t="s">
        <v>3829</v>
      </c>
      <c r="G45" s="31">
        <v>0</v>
      </c>
    </row>
    <row r="46" spans="6:7" x14ac:dyDescent="0.3">
      <c r="F46" t="s">
        <v>3830</v>
      </c>
      <c r="G46" s="31">
        <v>8359.3048999999992</v>
      </c>
    </row>
    <row r="47" spans="6:7" x14ac:dyDescent="0.3">
      <c r="F47" t="s">
        <v>3831</v>
      </c>
      <c r="G47" s="31">
        <v>2151.5199000000002</v>
      </c>
    </row>
    <row r="48" spans="6:7" x14ac:dyDescent="0.3">
      <c r="F48" t="s">
        <v>3832</v>
      </c>
      <c r="G48" s="31">
        <v>0</v>
      </c>
    </row>
    <row r="49" spans="6:7" x14ac:dyDescent="0.3">
      <c r="F49" t="s">
        <v>3833</v>
      </c>
      <c r="G49" s="31">
        <v>630.03829999999994</v>
      </c>
    </row>
    <row r="50" spans="6:7" x14ac:dyDescent="0.3">
      <c r="F50" t="s">
        <v>3834</v>
      </c>
      <c r="G50" s="31">
        <v>0</v>
      </c>
    </row>
    <row r="51" spans="6:7" x14ac:dyDescent="0.3">
      <c r="F51" t="s">
        <v>3835</v>
      </c>
      <c r="G51" s="31">
        <v>0</v>
      </c>
    </row>
    <row r="52" spans="6:7" x14ac:dyDescent="0.3">
      <c r="F52" t="s">
        <v>3836</v>
      </c>
      <c r="G52" s="31">
        <v>0</v>
      </c>
    </row>
    <row r="53" spans="6:7" x14ac:dyDescent="0.3">
      <c r="F53" t="s">
        <v>3837</v>
      </c>
      <c r="G53" s="31">
        <v>0</v>
      </c>
    </row>
    <row r="54" spans="6:7" x14ac:dyDescent="0.3">
      <c r="F54" t="s">
        <v>3838</v>
      </c>
      <c r="G54" s="31">
        <v>93.975799999999992</v>
      </c>
    </row>
    <row r="55" spans="6:7" x14ac:dyDescent="0.3">
      <c r="F55" t="s">
        <v>3839</v>
      </c>
      <c r="G55" s="31">
        <v>0</v>
      </c>
    </row>
    <row r="56" spans="6:7" x14ac:dyDescent="0.3">
      <c r="F56" t="s">
        <v>3840</v>
      </c>
      <c r="G56" s="31">
        <v>0</v>
      </c>
    </row>
    <row r="57" spans="6:7" x14ac:dyDescent="0.3">
      <c r="F57" t="s">
        <v>3841</v>
      </c>
      <c r="G57" s="31">
        <v>3485.6496999999999</v>
      </c>
    </row>
    <row r="58" spans="6:7" x14ac:dyDescent="0.3">
      <c r="F58" t="s">
        <v>3842</v>
      </c>
      <c r="G58" s="31">
        <v>186.57389999999998</v>
      </c>
    </row>
    <row r="59" spans="6:7" x14ac:dyDescent="0.3">
      <c r="F59" t="s">
        <v>3843</v>
      </c>
      <c r="G59" s="31">
        <v>106.27549999999999</v>
      </c>
    </row>
    <row r="60" spans="6:7" x14ac:dyDescent="0.3">
      <c r="F60" t="s">
        <v>3844</v>
      </c>
      <c r="G60" s="31">
        <v>0</v>
      </c>
    </row>
    <row r="61" spans="6:7" x14ac:dyDescent="0.3">
      <c r="F61" t="s">
        <v>3845</v>
      </c>
      <c r="G61" s="31">
        <v>1498.5117</v>
      </c>
    </row>
    <row r="62" spans="6:7" x14ac:dyDescent="0.3">
      <c r="F62" t="s">
        <v>1065</v>
      </c>
      <c r="G62" s="31">
        <v>0</v>
      </c>
    </row>
    <row r="63" spans="6:7" x14ac:dyDescent="0.3">
      <c r="F63" t="s">
        <v>3846</v>
      </c>
      <c r="G63" s="31">
        <v>0</v>
      </c>
    </row>
    <row r="64" spans="6:7" x14ac:dyDescent="0.3">
      <c r="F64" t="s">
        <v>3847</v>
      </c>
      <c r="G64" s="31">
        <v>167.08539999999999</v>
      </c>
    </row>
    <row r="65" spans="6:7" x14ac:dyDescent="0.3">
      <c r="F65" t="s">
        <v>3848</v>
      </c>
      <c r="G65" s="31">
        <v>429.1336</v>
      </c>
    </row>
    <row r="66" spans="6:7" x14ac:dyDescent="0.3">
      <c r="F66" t="s">
        <v>1066</v>
      </c>
      <c r="G66" s="31">
        <v>0</v>
      </c>
    </row>
    <row r="67" spans="6:7" x14ac:dyDescent="0.3">
      <c r="F67" t="s">
        <v>1067</v>
      </c>
      <c r="G67" s="31">
        <v>0</v>
      </c>
    </row>
    <row r="68" spans="6:7" x14ac:dyDescent="0.3">
      <c r="F68" t="s">
        <v>1068</v>
      </c>
      <c r="G68" s="31">
        <v>11526.9066</v>
      </c>
    </row>
    <row r="69" spans="6:7" x14ac:dyDescent="0.3">
      <c r="F69" t="s">
        <v>3849</v>
      </c>
      <c r="G69" s="31">
        <v>0</v>
      </c>
    </row>
    <row r="70" spans="6:7" x14ac:dyDescent="0.3">
      <c r="F70" t="s">
        <v>1069</v>
      </c>
      <c r="G70" s="31">
        <v>17836.093200000003</v>
      </c>
    </row>
    <row r="71" spans="6:7" x14ac:dyDescent="0.3">
      <c r="F71" t="s">
        <v>3850</v>
      </c>
      <c r="G71" s="31">
        <v>337.05659999999995</v>
      </c>
    </row>
    <row r="72" spans="6:7" x14ac:dyDescent="0.3">
      <c r="F72" t="s">
        <v>1070</v>
      </c>
      <c r="G72" s="31">
        <v>0</v>
      </c>
    </row>
    <row r="73" spans="6:7" x14ac:dyDescent="0.3">
      <c r="F73" t="s">
        <v>204</v>
      </c>
      <c r="G73" s="31">
        <v>0</v>
      </c>
    </row>
    <row r="74" spans="6:7" x14ac:dyDescent="0.3">
      <c r="F74" t="s">
        <v>3851</v>
      </c>
      <c r="G74" s="31">
        <v>7568.2548999999999</v>
      </c>
    </row>
    <row r="75" spans="6:7" x14ac:dyDescent="0.3">
      <c r="F75" t="s">
        <v>3852</v>
      </c>
      <c r="G75" s="31">
        <v>11323.578799999999</v>
      </c>
    </row>
    <row r="76" spans="6:7" x14ac:dyDescent="0.3">
      <c r="F76" t="s">
        <v>3853</v>
      </c>
      <c r="G76" s="31">
        <v>0</v>
      </c>
    </row>
    <row r="77" spans="6:7" x14ac:dyDescent="0.3">
      <c r="F77" t="s">
        <v>3854</v>
      </c>
      <c r="G77" s="31">
        <v>0</v>
      </c>
    </row>
    <row r="78" spans="6:7" x14ac:dyDescent="0.3">
      <c r="F78" t="s">
        <v>3855</v>
      </c>
      <c r="G78" s="31">
        <v>318.8023</v>
      </c>
    </row>
    <row r="79" spans="6:7" x14ac:dyDescent="0.3">
      <c r="F79" t="s">
        <v>3856</v>
      </c>
      <c r="G79" s="31">
        <v>0</v>
      </c>
    </row>
    <row r="80" spans="6:7" x14ac:dyDescent="0.3">
      <c r="F80" t="s">
        <v>3857</v>
      </c>
      <c r="G80" s="31">
        <v>319.73480000000001</v>
      </c>
    </row>
    <row r="81" spans="6:7" x14ac:dyDescent="0.3">
      <c r="F81" t="s">
        <v>3858</v>
      </c>
      <c r="G81" s="31">
        <v>0</v>
      </c>
    </row>
    <row r="82" spans="6:7" x14ac:dyDescent="0.3">
      <c r="F82" t="s">
        <v>3859</v>
      </c>
      <c r="G82" s="31">
        <v>0</v>
      </c>
    </row>
    <row r="83" spans="6:7" x14ac:dyDescent="0.3">
      <c r="F83" t="s">
        <v>3860</v>
      </c>
      <c r="G83" s="31">
        <v>0</v>
      </c>
    </row>
    <row r="84" spans="6:7" x14ac:dyDescent="0.3">
      <c r="F84" t="s">
        <v>3861</v>
      </c>
      <c r="G84" s="31">
        <v>0</v>
      </c>
    </row>
    <row r="85" spans="6:7" x14ac:dyDescent="0.3">
      <c r="F85" t="s">
        <v>3862</v>
      </c>
      <c r="G85" s="31">
        <v>0</v>
      </c>
    </row>
    <row r="86" spans="6:7" x14ac:dyDescent="0.3">
      <c r="F86" t="s">
        <v>3863</v>
      </c>
      <c r="G86" s="31">
        <v>3228.7532999999999</v>
      </c>
    </row>
    <row r="87" spans="6:7" x14ac:dyDescent="0.3">
      <c r="F87" t="s">
        <v>3864</v>
      </c>
      <c r="G87" s="31">
        <v>2328.4694</v>
      </c>
    </row>
    <row r="88" spans="6:7" x14ac:dyDescent="0.3">
      <c r="F88" t="s">
        <v>3865</v>
      </c>
      <c r="G88" s="31">
        <v>785.36159999999995</v>
      </c>
    </row>
    <row r="89" spans="6:7" x14ac:dyDescent="0.3">
      <c r="F89" t="s">
        <v>3866</v>
      </c>
      <c r="G89" s="31">
        <v>2868.0186000000003</v>
      </c>
    </row>
    <row r="90" spans="6:7" x14ac:dyDescent="0.3">
      <c r="F90" t="s">
        <v>3867</v>
      </c>
      <c r="G90" s="31">
        <v>2358.1117999999997</v>
      </c>
    </row>
    <row r="91" spans="6:7" x14ac:dyDescent="0.3">
      <c r="F91" t="s">
        <v>3868</v>
      </c>
      <c r="G91" s="31">
        <v>3668.0379000000003</v>
      </c>
    </row>
    <row r="92" spans="6:7" x14ac:dyDescent="0.3">
      <c r="F92" t="s">
        <v>3869</v>
      </c>
      <c r="G92" s="31">
        <v>0</v>
      </c>
    </row>
    <row r="93" spans="6:7" x14ac:dyDescent="0.3">
      <c r="F93" t="s">
        <v>3870</v>
      </c>
      <c r="G93" s="31">
        <v>525.19479999999999</v>
      </c>
    </row>
    <row r="94" spans="6:7" x14ac:dyDescent="0.3">
      <c r="F94" t="s">
        <v>3871</v>
      </c>
      <c r="G94" s="31">
        <v>0</v>
      </c>
    </row>
    <row r="95" spans="6:7" x14ac:dyDescent="0.3">
      <c r="F95" t="s">
        <v>3872</v>
      </c>
      <c r="G95" s="31">
        <v>525.76440000000002</v>
      </c>
    </row>
    <row r="96" spans="6:7" x14ac:dyDescent="0.3">
      <c r="F96" t="s">
        <v>3873</v>
      </c>
      <c r="G96" s="31">
        <v>2868.1866</v>
      </c>
    </row>
    <row r="97" spans="6:7" x14ac:dyDescent="0.3">
      <c r="F97" t="s">
        <v>3874</v>
      </c>
      <c r="G97" s="31">
        <v>0</v>
      </c>
    </row>
    <row r="98" spans="6:7" x14ac:dyDescent="0.3">
      <c r="F98" t="s">
        <v>3875</v>
      </c>
      <c r="G98" s="31">
        <v>11083.929399999999</v>
      </c>
    </row>
    <row r="99" spans="6:7" x14ac:dyDescent="0.3">
      <c r="F99" t="s">
        <v>3876</v>
      </c>
      <c r="G99" s="31">
        <v>0</v>
      </c>
    </row>
    <row r="100" spans="6:7" x14ac:dyDescent="0.3">
      <c r="F100" t="s">
        <v>3877</v>
      </c>
      <c r="G100" s="31">
        <v>2778.2665999999999</v>
      </c>
    </row>
    <row r="101" spans="6:7" x14ac:dyDescent="0.3">
      <c r="F101" t="s">
        <v>3878</v>
      </c>
      <c r="G101" s="31">
        <v>0</v>
      </c>
    </row>
    <row r="102" spans="6:7" x14ac:dyDescent="0.3">
      <c r="F102" t="s">
        <v>3879</v>
      </c>
      <c r="G102" s="31">
        <v>5245.674</v>
      </c>
    </row>
    <row r="103" spans="6:7" x14ac:dyDescent="0.3">
      <c r="F103" t="s">
        <v>3880</v>
      </c>
      <c r="G103" s="31">
        <v>43.769599999999997</v>
      </c>
    </row>
    <row r="104" spans="6:7" x14ac:dyDescent="0.3">
      <c r="F104" t="s">
        <v>3881</v>
      </c>
      <c r="G104" s="31">
        <v>860.56729999999993</v>
      </c>
    </row>
    <row r="105" spans="6:7" x14ac:dyDescent="0.3">
      <c r="F105" t="s">
        <v>3882</v>
      </c>
      <c r="G105" s="31">
        <v>17326.775400000002</v>
      </c>
    </row>
    <row r="106" spans="6:7" x14ac:dyDescent="0.3">
      <c r="F106" t="s">
        <v>3883</v>
      </c>
      <c r="G106" s="31">
        <v>0</v>
      </c>
    </row>
    <row r="107" spans="6:7" x14ac:dyDescent="0.3">
      <c r="F107" t="s">
        <v>3884</v>
      </c>
      <c r="G107" s="31">
        <v>353.49469999999997</v>
      </c>
    </row>
    <row r="108" spans="6:7" x14ac:dyDescent="0.3">
      <c r="F108" t="s">
        <v>3885</v>
      </c>
      <c r="G108" s="31">
        <v>0</v>
      </c>
    </row>
    <row r="109" spans="6:7" x14ac:dyDescent="0.3">
      <c r="F109" t="s">
        <v>3886</v>
      </c>
      <c r="G109" s="31">
        <v>51.958300000000001</v>
      </c>
    </row>
    <row r="110" spans="6:7" x14ac:dyDescent="0.3">
      <c r="F110" t="s">
        <v>3887</v>
      </c>
      <c r="G110" s="31">
        <v>143.67250000000001</v>
      </c>
    </row>
    <row r="111" spans="6:7" x14ac:dyDescent="0.3">
      <c r="F111" t="s">
        <v>3888</v>
      </c>
      <c r="G111" s="31">
        <v>0</v>
      </c>
    </row>
    <row r="112" spans="6:7" x14ac:dyDescent="0.3">
      <c r="F112" t="s">
        <v>3889</v>
      </c>
      <c r="G112" s="31">
        <v>2.867</v>
      </c>
    </row>
    <row r="113" spans="6:7" x14ac:dyDescent="0.3">
      <c r="F113" t="s">
        <v>3890</v>
      </c>
      <c r="G113" s="31">
        <v>0</v>
      </c>
    </row>
    <row r="114" spans="6:7" x14ac:dyDescent="0.3">
      <c r="F114" t="s">
        <v>3891</v>
      </c>
      <c r="G114" s="31">
        <v>10276.208400000003</v>
      </c>
    </row>
    <row r="115" spans="6:7" x14ac:dyDescent="0.3">
      <c r="F115" t="s">
        <v>3892</v>
      </c>
      <c r="G115" s="31">
        <v>0</v>
      </c>
    </row>
    <row r="116" spans="6:7" x14ac:dyDescent="0.3">
      <c r="F116" t="s">
        <v>3893</v>
      </c>
      <c r="G116" s="31">
        <v>31.675200000000004</v>
      </c>
    </row>
    <row r="117" spans="6:7" x14ac:dyDescent="0.3">
      <c r="F117" t="s">
        <v>3894</v>
      </c>
      <c r="G117" s="31">
        <v>3721.4010000000003</v>
      </c>
    </row>
    <row r="118" spans="6:7" x14ac:dyDescent="0.3">
      <c r="F118" t="s">
        <v>3895</v>
      </c>
      <c r="G118" s="31">
        <v>635.3223999999999</v>
      </c>
    </row>
    <row r="119" spans="6:7" x14ac:dyDescent="0.3">
      <c r="F119" t="s">
        <v>3896</v>
      </c>
      <c r="G119" s="31">
        <v>290.46870000000001</v>
      </c>
    </row>
    <row r="120" spans="6:7" x14ac:dyDescent="0.3">
      <c r="F120" t="s">
        <v>3897</v>
      </c>
      <c r="G120" s="31">
        <v>2321.7991000000002</v>
      </c>
    </row>
    <row r="121" spans="6:7" x14ac:dyDescent="0.3">
      <c r="F121" t="s">
        <v>1071</v>
      </c>
      <c r="G121" s="31">
        <v>22047.6109</v>
      </c>
    </row>
    <row r="122" spans="6:7" x14ac:dyDescent="0.3">
      <c r="F122" t="s">
        <v>3898</v>
      </c>
      <c r="G122" s="31">
        <v>0</v>
      </c>
    </row>
    <row r="123" spans="6:7" x14ac:dyDescent="0.3">
      <c r="F123" t="s">
        <v>3899</v>
      </c>
      <c r="G123" s="31">
        <v>5708.3181999999997</v>
      </c>
    </row>
    <row r="124" spans="6:7" x14ac:dyDescent="0.3">
      <c r="F124" t="s">
        <v>3900</v>
      </c>
      <c r="G124" s="31">
        <v>0</v>
      </c>
    </row>
    <row r="125" spans="6:7" x14ac:dyDescent="0.3">
      <c r="F125" t="s">
        <v>3901</v>
      </c>
      <c r="G125" s="31">
        <v>438.137</v>
      </c>
    </row>
    <row r="126" spans="6:7" x14ac:dyDescent="0.3">
      <c r="F126" t="s">
        <v>3902</v>
      </c>
      <c r="G126" s="31">
        <v>10636.507399999999</v>
      </c>
    </row>
    <row r="127" spans="6:7" x14ac:dyDescent="0.3">
      <c r="F127" t="s">
        <v>3903</v>
      </c>
      <c r="G127" s="31">
        <v>87.939799999999991</v>
      </c>
    </row>
    <row r="128" spans="6:7" x14ac:dyDescent="0.3">
      <c r="F128" t="s">
        <v>3904</v>
      </c>
      <c r="G128" s="31">
        <v>73.441299999999998</v>
      </c>
    </row>
    <row r="129" spans="6:7" x14ac:dyDescent="0.3">
      <c r="F129" t="s">
        <v>3905</v>
      </c>
      <c r="G129" s="31">
        <v>0</v>
      </c>
    </row>
    <row r="130" spans="6:7" x14ac:dyDescent="0.3">
      <c r="F130" t="s">
        <v>3906</v>
      </c>
      <c r="G130" s="31">
        <v>14294.984199999999</v>
      </c>
    </row>
    <row r="131" spans="6:7" x14ac:dyDescent="0.3">
      <c r="F131" t="s">
        <v>3907</v>
      </c>
      <c r="G131" s="31">
        <v>0</v>
      </c>
    </row>
    <row r="132" spans="6:7" x14ac:dyDescent="0.3">
      <c r="F132" t="s">
        <v>3908</v>
      </c>
      <c r="G132" s="31">
        <v>18187.142900000003</v>
      </c>
    </row>
    <row r="133" spans="6:7" x14ac:dyDescent="0.3">
      <c r="F133" t="s">
        <v>3909</v>
      </c>
      <c r="G133" s="31">
        <v>5152.6594000000005</v>
      </c>
    </row>
    <row r="134" spans="6:7" x14ac:dyDescent="0.3">
      <c r="F134" t="s">
        <v>3910</v>
      </c>
      <c r="G134" s="31">
        <v>34.360700000000001</v>
      </c>
    </row>
    <row r="135" spans="6:7" x14ac:dyDescent="0.3">
      <c r="F135" t="s">
        <v>3911</v>
      </c>
      <c r="G135" s="31">
        <v>0</v>
      </c>
    </row>
    <row r="136" spans="6:7" x14ac:dyDescent="0.3">
      <c r="F136" t="s">
        <v>3912</v>
      </c>
      <c r="G136" s="31">
        <v>4421.7306000000008</v>
      </c>
    </row>
    <row r="137" spans="6:7" x14ac:dyDescent="0.3">
      <c r="F137" t="s">
        <v>1072</v>
      </c>
      <c r="G137" s="31">
        <v>8400.2034999999996</v>
      </c>
    </row>
    <row r="138" spans="6:7" x14ac:dyDescent="0.3">
      <c r="F138" t="s">
        <v>3913</v>
      </c>
      <c r="G138" s="31">
        <v>644.35989999999993</v>
      </c>
    </row>
    <row r="139" spans="6:7" x14ac:dyDescent="0.3">
      <c r="F139" t="s">
        <v>3914</v>
      </c>
      <c r="G139" s="31">
        <v>5794.4535999999998</v>
      </c>
    </row>
    <row r="140" spans="6:7" x14ac:dyDescent="0.3">
      <c r="F140" t="s">
        <v>3915</v>
      </c>
      <c r="G140" s="31">
        <v>2945.1060000000002</v>
      </c>
    </row>
    <row r="141" spans="6:7" x14ac:dyDescent="0.3">
      <c r="F141" t="s">
        <v>3916</v>
      </c>
      <c r="G141" s="31">
        <v>219.03750000000002</v>
      </c>
    </row>
    <row r="142" spans="6:7" x14ac:dyDescent="0.3">
      <c r="F142" t="s">
        <v>3917</v>
      </c>
      <c r="G142" s="31">
        <v>0</v>
      </c>
    </row>
    <row r="143" spans="6:7" x14ac:dyDescent="0.3">
      <c r="F143" t="s">
        <v>3918</v>
      </c>
      <c r="G143" s="31">
        <v>5340.0733999999993</v>
      </c>
    </row>
    <row r="144" spans="6:7" x14ac:dyDescent="0.3">
      <c r="F144" t="s">
        <v>3919</v>
      </c>
      <c r="G144" s="31">
        <v>2813.6621</v>
      </c>
    </row>
    <row r="145" spans="6:7" x14ac:dyDescent="0.3">
      <c r="F145" t="s">
        <v>3920</v>
      </c>
      <c r="G145" s="31">
        <v>130.07570000000001</v>
      </c>
    </row>
    <row r="146" spans="6:7" x14ac:dyDescent="0.3">
      <c r="F146" t="s">
        <v>3921</v>
      </c>
      <c r="G146" s="31">
        <v>0</v>
      </c>
    </row>
    <row r="147" spans="6:7" x14ac:dyDescent="0.3">
      <c r="F147" t="s">
        <v>3922</v>
      </c>
      <c r="G147" s="31">
        <v>0</v>
      </c>
    </row>
    <row r="148" spans="6:7" x14ac:dyDescent="0.3">
      <c r="F148" t="s">
        <v>3923</v>
      </c>
      <c r="G148" s="31">
        <v>304.5675</v>
      </c>
    </row>
    <row r="149" spans="6:7" x14ac:dyDescent="0.3">
      <c r="F149" t="s">
        <v>3924</v>
      </c>
      <c r="G149" s="31">
        <v>3192.0956999999999</v>
      </c>
    </row>
    <row r="150" spans="6:7" x14ac:dyDescent="0.3">
      <c r="F150" t="s">
        <v>3925</v>
      </c>
      <c r="G150" s="31">
        <v>0</v>
      </c>
    </row>
    <row r="151" spans="6:7" x14ac:dyDescent="0.3">
      <c r="F151" t="s">
        <v>1073</v>
      </c>
      <c r="G151" s="31">
        <v>0</v>
      </c>
    </row>
    <row r="152" spans="6:7" x14ac:dyDescent="0.3">
      <c r="F152" t="s">
        <v>2809</v>
      </c>
      <c r="G152" s="31">
        <v>11918.8968</v>
      </c>
    </row>
    <row r="153" spans="6:7" x14ac:dyDescent="0.3">
      <c r="F153" t="s">
        <v>3926</v>
      </c>
      <c r="G153" s="31">
        <v>175.25479999999999</v>
      </c>
    </row>
    <row r="154" spans="6:7" x14ac:dyDescent="0.3">
      <c r="F154" t="s">
        <v>3927</v>
      </c>
      <c r="G154" s="31">
        <v>3846.8276000000001</v>
      </c>
    </row>
    <row r="155" spans="6:7" x14ac:dyDescent="0.3">
      <c r="F155" t="s">
        <v>3928</v>
      </c>
      <c r="G155" s="31">
        <v>0</v>
      </c>
    </row>
    <row r="156" spans="6:7" x14ac:dyDescent="0.3">
      <c r="F156" t="s">
        <v>3929</v>
      </c>
      <c r="G156" s="31">
        <v>394.32330000000002</v>
      </c>
    </row>
    <row r="157" spans="6:7" x14ac:dyDescent="0.3">
      <c r="F157" t="s">
        <v>3930</v>
      </c>
      <c r="G157" s="31">
        <v>162.64030000000002</v>
      </c>
    </row>
    <row r="158" spans="6:7" x14ac:dyDescent="0.3">
      <c r="F158" t="s">
        <v>3931</v>
      </c>
      <c r="G158" s="31">
        <v>2880.0392000000006</v>
      </c>
    </row>
    <row r="159" spans="6:7" x14ac:dyDescent="0.3">
      <c r="F159" t="s">
        <v>3932</v>
      </c>
      <c r="G159" s="31">
        <v>0</v>
      </c>
    </row>
    <row r="160" spans="6:7" x14ac:dyDescent="0.3">
      <c r="F160" t="s">
        <v>3933</v>
      </c>
      <c r="G160" s="31">
        <v>0</v>
      </c>
    </row>
    <row r="161" spans="6:7" x14ac:dyDescent="0.3">
      <c r="F161" t="s">
        <v>205</v>
      </c>
      <c r="G161" s="31">
        <v>0</v>
      </c>
    </row>
    <row r="162" spans="6:7" x14ac:dyDescent="0.3">
      <c r="F162" t="s">
        <v>3934</v>
      </c>
      <c r="G162" s="31">
        <v>0</v>
      </c>
    </row>
    <row r="163" spans="6:7" x14ac:dyDescent="0.3">
      <c r="F163" t="s">
        <v>3935</v>
      </c>
      <c r="G163" s="31">
        <v>0</v>
      </c>
    </row>
    <row r="164" spans="6:7" x14ac:dyDescent="0.3">
      <c r="F164" t="s">
        <v>3936</v>
      </c>
      <c r="G164" s="31">
        <v>4688.8056999999999</v>
      </c>
    </row>
    <row r="165" spans="6:7" x14ac:dyDescent="0.3">
      <c r="F165" t="s">
        <v>3937</v>
      </c>
      <c r="G165" s="31">
        <v>24.476199999999999</v>
      </c>
    </row>
    <row r="166" spans="6:7" x14ac:dyDescent="0.3">
      <c r="F166" t="s">
        <v>3938</v>
      </c>
      <c r="G166" s="31">
        <v>0</v>
      </c>
    </row>
    <row r="167" spans="6:7" x14ac:dyDescent="0.3">
      <c r="F167" t="s">
        <v>3939</v>
      </c>
      <c r="G167" s="31">
        <v>0</v>
      </c>
    </row>
    <row r="168" spans="6:7" x14ac:dyDescent="0.3">
      <c r="F168" t="s">
        <v>3940</v>
      </c>
      <c r="G168" s="31">
        <v>53.058599999999998</v>
      </c>
    </row>
    <row r="169" spans="6:7" x14ac:dyDescent="0.3">
      <c r="F169" t="s">
        <v>3941</v>
      </c>
      <c r="G169" s="31">
        <v>3281.4070999999999</v>
      </c>
    </row>
    <row r="170" spans="6:7" x14ac:dyDescent="0.3">
      <c r="F170" t="s">
        <v>3942</v>
      </c>
      <c r="G170" s="31">
        <v>0</v>
      </c>
    </row>
    <row r="171" spans="6:7" x14ac:dyDescent="0.3">
      <c r="F171" t="s">
        <v>3943</v>
      </c>
      <c r="G171" s="31">
        <v>5780.9709000000003</v>
      </c>
    </row>
    <row r="172" spans="6:7" x14ac:dyDescent="0.3">
      <c r="F172" t="s">
        <v>3944</v>
      </c>
      <c r="G172" s="31">
        <v>391.53039999999999</v>
      </c>
    </row>
    <row r="173" spans="6:7" x14ac:dyDescent="0.3">
      <c r="F173" t="s">
        <v>3945</v>
      </c>
      <c r="G173" s="31">
        <v>1261.7724000000001</v>
      </c>
    </row>
    <row r="174" spans="6:7" x14ac:dyDescent="0.3">
      <c r="F174" t="s">
        <v>3946</v>
      </c>
      <c r="G174" s="31">
        <v>0</v>
      </c>
    </row>
    <row r="175" spans="6:7" x14ac:dyDescent="0.3">
      <c r="F175" t="s">
        <v>3947</v>
      </c>
      <c r="G175" s="31">
        <v>0</v>
      </c>
    </row>
    <row r="176" spans="6:7" x14ac:dyDescent="0.3">
      <c r="F176" t="s">
        <v>3948</v>
      </c>
      <c r="G176" s="31">
        <v>4809.1329999999998</v>
      </c>
    </row>
    <row r="177" spans="6:7" x14ac:dyDescent="0.3">
      <c r="F177" t="s">
        <v>3949</v>
      </c>
      <c r="G177" s="31">
        <v>1718.7604000000001</v>
      </c>
    </row>
    <row r="178" spans="6:7" x14ac:dyDescent="0.3">
      <c r="F178" t="s">
        <v>1074</v>
      </c>
      <c r="G178" s="31">
        <v>3303.5009</v>
      </c>
    </row>
    <row r="179" spans="6:7" x14ac:dyDescent="0.3">
      <c r="F179" t="s">
        <v>3950</v>
      </c>
      <c r="G179" s="31">
        <v>578.86099999999999</v>
      </c>
    </row>
    <row r="180" spans="6:7" x14ac:dyDescent="0.3">
      <c r="F180" t="s">
        <v>1075</v>
      </c>
      <c r="G180" s="31">
        <v>6552.7675999999992</v>
      </c>
    </row>
    <row r="181" spans="6:7" x14ac:dyDescent="0.3">
      <c r="F181" t="s">
        <v>3951</v>
      </c>
      <c r="G181" s="31">
        <v>18550.262299999999</v>
      </c>
    </row>
    <row r="182" spans="6:7" x14ac:dyDescent="0.3">
      <c r="F182" t="s">
        <v>3952</v>
      </c>
      <c r="G182" s="31">
        <v>811.40780000000007</v>
      </c>
    </row>
    <row r="183" spans="6:7" x14ac:dyDescent="0.3">
      <c r="F183" t="s">
        <v>3953</v>
      </c>
      <c r="G183" s="31">
        <v>876.274</v>
      </c>
    </row>
    <row r="184" spans="6:7" x14ac:dyDescent="0.3">
      <c r="F184" t="s">
        <v>3954</v>
      </c>
      <c r="G184" s="31">
        <v>1574.1011999999998</v>
      </c>
    </row>
    <row r="185" spans="6:7" x14ac:dyDescent="0.3">
      <c r="F185" t="s">
        <v>3955</v>
      </c>
      <c r="G185" s="31">
        <v>0</v>
      </c>
    </row>
    <row r="186" spans="6:7" x14ac:dyDescent="0.3">
      <c r="F186" t="s">
        <v>3956</v>
      </c>
      <c r="G186" s="31">
        <v>4419.4530999999997</v>
      </c>
    </row>
    <row r="187" spans="6:7" x14ac:dyDescent="0.3">
      <c r="F187" t="s">
        <v>3957</v>
      </c>
      <c r="G187" s="31">
        <v>0</v>
      </c>
    </row>
    <row r="188" spans="6:7" x14ac:dyDescent="0.3">
      <c r="F188" t="s">
        <v>3958</v>
      </c>
      <c r="G188" s="31">
        <v>42.631500000000003</v>
      </c>
    </row>
    <row r="189" spans="6:7" x14ac:dyDescent="0.3">
      <c r="F189" t="s">
        <v>3959</v>
      </c>
      <c r="G189" s="31">
        <v>49.979199999999999</v>
      </c>
    </row>
    <row r="190" spans="6:7" x14ac:dyDescent="0.3">
      <c r="F190" t="s">
        <v>3960</v>
      </c>
      <c r="G190" s="31">
        <v>171.4358</v>
      </c>
    </row>
    <row r="191" spans="6:7" x14ac:dyDescent="0.3">
      <c r="F191" t="s">
        <v>3961</v>
      </c>
      <c r="G191" s="31">
        <v>0</v>
      </c>
    </row>
    <row r="192" spans="6:7" x14ac:dyDescent="0.3">
      <c r="F192" t="s">
        <v>3962</v>
      </c>
      <c r="G192" s="31">
        <v>8345.3372999999992</v>
      </c>
    </row>
    <row r="193" spans="6:7" x14ac:dyDescent="0.3">
      <c r="F193" t="s">
        <v>3963</v>
      </c>
      <c r="G193" s="31">
        <v>358.08330000000001</v>
      </c>
    </row>
    <row r="194" spans="6:7" x14ac:dyDescent="0.3">
      <c r="F194" t="s">
        <v>3964</v>
      </c>
      <c r="G194" s="31">
        <v>356.70030000000003</v>
      </c>
    </row>
    <row r="195" spans="6:7" x14ac:dyDescent="0.3">
      <c r="F195" t="s">
        <v>3965</v>
      </c>
      <c r="G195" s="31">
        <v>915.27299999999991</v>
      </c>
    </row>
    <row r="196" spans="6:7" x14ac:dyDescent="0.3">
      <c r="F196" t="s">
        <v>3966</v>
      </c>
      <c r="G196" s="31">
        <v>1836.1728000000001</v>
      </c>
    </row>
    <row r="197" spans="6:7" x14ac:dyDescent="0.3">
      <c r="F197" t="s">
        <v>3967</v>
      </c>
      <c r="G197" s="31">
        <v>336.54230000000001</v>
      </c>
    </row>
    <row r="198" spans="6:7" x14ac:dyDescent="0.3">
      <c r="F198" t="s">
        <v>3968</v>
      </c>
      <c r="G198" s="31">
        <v>2537.4015000000004</v>
      </c>
    </row>
    <row r="199" spans="6:7" x14ac:dyDescent="0.3">
      <c r="F199" t="s">
        <v>3969</v>
      </c>
      <c r="G199" s="31">
        <v>813.30129999999997</v>
      </c>
    </row>
    <row r="200" spans="6:7" x14ac:dyDescent="0.3">
      <c r="F200" t="s">
        <v>3970</v>
      </c>
      <c r="G200" s="31">
        <v>21.8659</v>
      </c>
    </row>
    <row r="201" spans="6:7" x14ac:dyDescent="0.3">
      <c r="F201" t="s">
        <v>3971</v>
      </c>
      <c r="G201" s="31">
        <v>224.30759999999998</v>
      </c>
    </row>
    <row r="202" spans="6:7" x14ac:dyDescent="0.3">
      <c r="F202" t="s">
        <v>3972</v>
      </c>
      <c r="G202" s="31">
        <v>0</v>
      </c>
    </row>
    <row r="203" spans="6:7" x14ac:dyDescent="0.3">
      <c r="F203" t="s">
        <v>3973</v>
      </c>
      <c r="G203" s="31">
        <v>338.42070000000001</v>
      </c>
    </row>
    <row r="204" spans="6:7" x14ac:dyDescent="0.3">
      <c r="F204" t="s">
        <v>3974</v>
      </c>
      <c r="G204" s="31">
        <v>0</v>
      </c>
    </row>
    <row r="205" spans="6:7" x14ac:dyDescent="0.3">
      <c r="F205" t="s">
        <v>3975</v>
      </c>
      <c r="G205" s="31">
        <v>0</v>
      </c>
    </row>
    <row r="206" spans="6:7" x14ac:dyDescent="0.3">
      <c r="F206" t="s">
        <v>3976</v>
      </c>
      <c r="G206" s="31">
        <v>0</v>
      </c>
    </row>
    <row r="207" spans="6:7" x14ac:dyDescent="0.3">
      <c r="F207" t="s">
        <v>3977</v>
      </c>
      <c r="G207" s="31">
        <v>448.48960000000005</v>
      </c>
    </row>
    <row r="208" spans="6:7" x14ac:dyDescent="0.3">
      <c r="F208" t="s">
        <v>3978</v>
      </c>
      <c r="G208" s="31">
        <v>7668.0118000000002</v>
      </c>
    </row>
    <row r="209" spans="6:7" x14ac:dyDescent="0.3">
      <c r="F209" t="s">
        <v>3979</v>
      </c>
      <c r="G209" s="31">
        <v>564.80000000000007</v>
      </c>
    </row>
    <row r="210" spans="6:7" x14ac:dyDescent="0.3">
      <c r="F210" t="s">
        <v>3980</v>
      </c>
      <c r="G210" s="31">
        <v>0</v>
      </c>
    </row>
    <row r="211" spans="6:7" x14ac:dyDescent="0.3">
      <c r="F211" t="s">
        <v>3981</v>
      </c>
      <c r="G211" s="31">
        <v>0</v>
      </c>
    </row>
    <row r="212" spans="6:7" x14ac:dyDescent="0.3">
      <c r="F212" t="s">
        <v>1076</v>
      </c>
      <c r="G212" s="31">
        <v>0</v>
      </c>
    </row>
    <row r="213" spans="6:7" x14ac:dyDescent="0.3">
      <c r="F213" t="s">
        <v>3982</v>
      </c>
      <c r="G213" s="31">
        <v>0</v>
      </c>
    </row>
    <row r="214" spans="6:7" x14ac:dyDescent="0.3">
      <c r="F214" t="s">
        <v>3983</v>
      </c>
      <c r="G214" s="31">
        <v>0</v>
      </c>
    </row>
    <row r="215" spans="6:7" x14ac:dyDescent="0.3">
      <c r="F215" t="s">
        <v>3984</v>
      </c>
      <c r="G215" s="31">
        <v>0</v>
      </c>
    </row>
    <row r="216" spans="6:7" x14ac:dyDescent="0.3">
      <c r="F216" t="s">
        <v>3985</v>
      </c>
      <c r="G216" s="31">
        <v>16642.572200000002</v>
      </c>
    </row>
    <row r="217" spans="6:7" x14ac:dyDescent="0.3">
      <c r="F217" t="s">
        <v>3986</v>
      </c>
      <c r="G217" s="31">
        <v>0</v>
      </c>
    </row>
    <row r="218" spans="6:7" x14ac:dyDescent="0.3">
      <c r="F218" t="s">
        <v>206</v>
      </c>
      <c r="G218" s="31">
        <v>2906.0209999999997</v>
      </c>
    </row>
    <row r="219" spans="6:7" x14ac:dyDescent="0.3">
      <c r="F219" t="s">
        <v>3987</v>
      </c>
      <c r="G219" s="31">
        <v>18976.770799999998</v>
      </c>
    </row>
    <row r="220" spans="6:7" x14ac:dyDescent="0.3">
      <c r="F220" t="s">
        <v>3988</v>
      </c>
      <c r="G220" s="31">
        <v>1376.7862</v>
      </c>
    </row>
    <row r="221" spans="6:7" x14ac:dyDescent="0.3">
      <c r="F221" t="s">
        <v>3989</v>
      </c>
      <c r="G221" s="31">
        <v>1950.7306000000001</v>
      </c>
    </row>
    <row r="222" spans="6:7" x14ac:dyDescent="0.3">
      <c r="F222" t="s">
        <v>3990</v>
      </c>
      <c r="G222" s="31">
        <v>8455.0329999999994</v>
      </c>
    </row>
    <row r="223" spans="6:7" x14ac:dyDescent="0.3">
      <c r="F223" t="s">
        <v>3991</v>
      </c>
      <c r="G223" s="31">
        <v>580.01850000000002</v>
      </c>
    </row>
    <row r="224" spans="6:7" x14ac:dyDescent="0.3">
      <c r="F224" t="s">
        <v>3992</v>
      </c>
      <c r="G224" s="31">
        <v>0</v>
      </c>
    </row>
    <row r="225" spans="6:7" x14ac:dyDescent="0.3">
      <c r="F225" t="s">
        <v>3993</v>
      </c>
      <c r="G225" s="31">
        <v>0</v>
      </c>
    </row>
    <row r="226" spans="6:7" x14ac:dyDescent="0.3">
      <c r="F226" t="s">
        <v>3994</v>
      </c>
      <c r="G226" s="31">
        <v>0</v>
      </c>
    </row>
    <row r="227" spans="6:7" x14ac:dyDescent="0.3">
      <c r="F227" t="s">
        <v>3995</v>
      </c>
      <c r="G227" s="31">
        <v>602.79430000000002</v>
      </c>
    </row>
    <row r="228" spans="6:7" x14ac:dyDescent="0.3">
      <c r="F228" t="s">
        <v>3996</v>
      </c>
      <c r="G228" s="31">
        <v>43.656199999999998</v>
      </c>
    </row>
    <row r="229" spans="6:7" x14ac:dyDescent="0.3">
      <c r="F229" t="s">
        <v>3997</v>
      </c>
      <c r="G229" s="31">
        <v>0</v>
      </c>
    </row>
    <row r="230" spans="6:7" x14ac:dyDescent="0.3">
      <c r="F230" t="s">
        <v>3998</v>
      </c>
      <c r="G230" s="31">
        <v>0</v>
      </c>
    </row>
    <row r="231" spans="6:7" x14ac:dyDescent="0.3">
      <c r="F231" t="s">
        <v>2984</v>
      </c>
      <c r="G231" s="31">
        <v>873.66289999999992</v>
      </c>
    </row>
    <row r="232" spans="6:7" x14ac:dyDescent="0.3">
      <c r="F232" t="s">
        <v>1077</v>
      </c>
      <c r="G232" s="31">
        <v>0</v>
      </c>
    </row>
    <row r="233" spans="6:7" x14ac:dyDescent="0.3">
      <c r="F233" t="s">
        <v>1078</v>
      </c>
      <c r="G233" s="31">
        <v>0</v>
      </c>
    </row>
    <row r="234" spans="6:7" x14ac:dyDescent="0.3">
      <c r="F234" t="s">
        <v>2810</v>
      </c>
      <c r="G234" s="31">
        <v>4569.8900000000003</v>
      </c>
    </row>
    <row r="235" spans="6:7" x14ac:dyDescent="0.3">
      <c r="F235" t="s">
        <v>3999</v>
      </c>
      <c r="G235" s="31">
        <v>8336.1675999999989</v>
      </c>
    </row>
    <row r="236" spans="6:7" x14ac:dyDescent="0.3">
      <c r="F236" t="s">
        <v>2985</v>
      </c>
      <c r="G236" s="31">
        <v>421.20099999999996</v>
      </c>
    </row>
    <row r="237" spans="6:7" x14ac:dyDescent="0.3">
      <c r="F237" t="s">
        <v>4000</v>
      </c>
      <c r="G237" s="31">
        <v>7486.8559999999998</v>
      </c>
    </row>
    <row r="238" spans="6:7" x14ac:dyDescent="0.3">
      <c r="F238" t="s">
        <v>4001</v>
      </c>
      <c r="G238" s="31">
        <v>1810.1757</v>
      </c>
    </row>
    <row r="239" spans="6:7" x14ac:dyDescent="0.3">
      <c r="F239" t="s">
        <v>4002</v>
      </c>
      <c r="G239" s="31">
        <v>0</v>
      </c>
    </row>
    <row r="240" spans="6:7" x14ac:dyDescent="0.3">
      <c r="F240" t="s">
        <v>207</v>
      </c>
      <c r="G240" s="31">
        <v>9284.1653999999999</v>
      </c>
    </row>
    <row r="241" spans="6:7" x14ac:dyDescent="0.3">
      <c r="F241" t="s">
        <v>208</v>
      </c>
      <c r="G241" s="31">
        <v>0</v>
      </c>
    </row>
    <row r="242" spans="6:7" x14ac:dyDescent="0.3">
      <c r="F242" t="s">
        <v>4003</v>
      </c>
      <c r="G242" s="31">
        <v>0</v>
      </c>
    </row>
    <row r="243" spans="6:7" x14ac:dyDescent="0.3">
      <c r="F243" t="s">
        <v>4004</v>
      </c>
      <c r="G243" s="31">
        <v>142.85319999999999</v>
      </c>
    </row>
    <row r="244" spans="6:7" x14ac:dyDescent="0.3">
      <c r="F244" t="s">
        <v>1079</v>
      </c>
      <c r="G244" s="31">
        <v>115.0076</v>
      </c>
    </row>
    <row r="245" spans="6:7" x14ac:dyDescent="0.3">
      <c r="F245" t="s">
        <v>4005</v>
      </c>
      <c r="G245" s="31">
        <v>409.25279999999998</v>
      </c>
    </row>
    <row r="246" spans="6:7" x14ac:dyDescent="0.3">
      <c r="F246" t="s">
        <v>4006</v>
      </c>
      <c r="G246" s="31">
        <v>0</v>
      </c>
    </row>
    <row r="247" spans="6:7" x14ac:dyDescent="0.3">
      <c r="F247" t="s">
        <v>1080</v>
      </c>
      <c r="G247" s="31">
        <v>0</v>
      </c>
    </row>
    <row r="248" spans="6:7" x14ac:dyDescent="0.3">
      <c r="F248" t="s">
        <v>1081</v>
      </c>
      <c r="G248" s="31">
        <v>0</v>
      </c>
    </row>
    <row r="249" spans="6:7" x14ac:dyDescent="0.3">
      <c r="F249" t="s">
        <v>4007</v>
      </c>
      <c r="G249" s="31">
        <v>19009.741999999998</v>
      </c>
    </row>
    <row r="250" spans="6:7" x14ac:dyDescent="0.3">
      <c r="F250" t="s">
        <v>4008</v>
      </c>
      <c r="G250" s="31">
        <v>16644.480299999999</v>
      </c>
    </row>
    <row r="251" spans="6:7" x14ac:dyDescent="0.3">
      <c r="F251" t="s">
        <v>4009</v>
      </c>
      <c r="G251" s="31">
        <v>57.534499999999994</v>
      </c>
    </row>
    <row r="252" spans="6:7" x14ac:dyDescent="0.3">
      <c r="F252" t="s">
        <v>4010</v>
      </c>
      <c r="G252" s="31">
        <v>2058.3319999999999</v>
      </c>
    </row>
    <row r="253" spans="6:7" x14ac:dyDescent="0.3">
      <c r="F253" t="s">
        <v>4011</v>
      </c>
      <c r="G253" s="31">
        <v>11866.097000000002</v>
      </c>
    </row>
    <row r="254" spans="6:7" x14ac:dyDescent="0.3">
      <c r="F254" t="s">
        <v>4012</v>
      </c>
      <c r="G254" s="31">
        <v>0</v>
      </c>
    </row>
    <row r="255" spans="6:7" x14ac:dyDescent="0.3">
      <c r="F255" t="s">
        <v>4013</v>
      </c>
      <c r="G255" s="31">
        <v>0</v>
      </c>
    </row>
    <row r="256" spans="6:7" x14ac:dyDescent="0.3">
      <c r="F256" t="s">
        <v>4014</v>
      </c>
      <c r="G256" s="31">
        <v>1254.2377000000001</v>
      </c>
    </row>
    <row r="257" spans="6:7" x14ac:dyDescent="0.3">
      <c r="F257" t="s">
        <v>4015</v>
      </c>
      <c r="G257" s="31">
        <v>12887.8429</v>
      </c>
    </row>
    <row r="258" spans="6:7" x14ac:dyDescent="0.3">
      <c r="F258" t="s">
        <v>4016</v>
      </c>
      <c r="G258" s="31">
        <v>222.16070000000002</v>
      </c>
    </row>
    <row r="259" spans="6:7" x14ac:dyDescent="0.3">
      <c r="F259" t="s">
        <v>4017</v>
      </c>
      <c r="G259" s="31">
        <v>4423.3455999999996</v>
      </c>
    </row>
    <row r="260" spans="6:7" x14ac:dyDescent="0.3">
      <c r="F260" t="s">
        <v>4018</v>
      </c>
      <c r="G260" s="31">
        <v>7420.8983000000007</v>
      </c>
    </row>
    <row r="261" spans="6:7" x14ac:dyDescent="0.3">
      <c r="F261" t="s">
        <v>4019</v>
      </c>
      <c r="G261" s="31">
        <v>0</v>
      </c>
    </row>
    <row r="262" spans="6:7" x14ac:dyDescent="0.3">
      <c r="F262" t="s">
        <v>209</v>
      </c>
      <c r="G262" s="31">
        <v>6628.0816999999997</v>
      </c>
    </row>
    <row r="263" spans="6:7" x14ac:dyDescent="0.3">
      <c r="F263" t="s">
        <v>4020</v>
      </c>
      <c r="G263" s="31">
        <v>1236.96</v>
      </c>
    </row>
    <row r="264" spans="6:7" x14ac:dyDescent="0.3">
      <c r="F264" t="s">
        <v>4021</v>
      </c>
      <c r="G264" s="31">
        <v>0</v>
      </c>
    </row>
    <row r="265" spans="6:7" x14ac:dyDescent="0.3">
      <c r="F265" t="s">
        <v>4022</v>
      </c>
      <c r="G265" s="31">
        <v>462.86439999999999</v>
      </c>
    </row>
    <row r="266" spans="6:7" x14ac:dyDescent="0.3">
      <c r="F266" t="s">
        <v>4023</v>
      </c>
      <c r="G266" s="31">
        <v>0</v>
      </c>
    </row>
    <row r="267" spans="6:7" x14ac:dyDescent="0.3">
      <c r="F267" t="s">
        <v>4024</v>
      </c>
      <c r="G267" s="31">
        <v>0</v>
      </c>
    </row>
    <row r="268" spans="6:7" x14ac:dyDescent="0.3">
      <c r="F268" t="s">
        <v>4025</v>
      </c>
      <c r="G268" s="31">
        <v>337.92660000000001</v>
      </c>
    </row>
    <row r="269" spans="6:7" x14ac:dyDescent="0.3">
      <c r="F269" t="s">
        <v>4026</v>
      </c>
      <c r="G269" s="31">
        <v>0</v>
      </c>
    </row>
    <row r="270" spans="6:7" x14ac:dyDescent="0.3">
      <c r="F270" t="s">
        <v>4027</v>
      </c>
      <c r="G270" s="31">
        <v>0</v>
      </c>
    </row>
    <row r="271" spans="6:7" x14ac:dyDescent="0.3">
      <c r="F271" t="s">
        <v>4028</v>
      </c>
      <c r="G271" s="31">
        <v>10718.3783</v>
      </c>
    </row>
    <row r="272" spans="6:7" x14ac:dyDescent="0.3">
      <c r="F272" t="s">
        <v>4029</v>
      </c>
      <c r="G272" s="31">
        <v>0</v>
      </c>
    </row>
    <row r="273" spans="6:7" x14ac:dyDescent="0.3">
      <c r="F273" t="s">
        <v>4030</v>
      </c>
      <c r="G273" s="31">
        <v>0</v>
      </c>
    </row>
    <row r="274" spans="6:7" x14ac:dyDescent="0.3">
      <c r="F274" t="s">
        <v>4031</v>
      </c>
      <c r="G274" s="31">
        <v>0</v>
      </c>
    </row>
    <row r="275" spans="6:7" x14ac:dyDescent="0.3">
      <c r="F275" t="s">
        <v>4032</v>
      </c>
      <c r="G275" s="31">
        <v>0</v>
      </c>
    </row>
    <row r="276" spans="6:7" x14ac:dyDescent="0.3">
      <c r="F276" t="s">
        <v>4033</v>
      </c>
      <c r="G276" s="31">
        <v>235.62669999999997</v>
      </c>
    </row>
    <row r="277" spans="6:7" x14ac:dyDescent="0.3">
      <c r="F277" t="s">
        <v>4034</v>
      </c>
      <c r="G277" s="31">
        <v>6929.2685000000001</v>
      </c>
    </row>
    <row r="278" spans="6:7" x14ac:dyDescent="0.3">
      <c r="F278" t="s">
        <v>1082</v>
      </c>
      <c r="G278" s="31">
        <v>8210.2924999999996</v>
      </c>
    </row>
    <row r="279" spans="6:7" x14ac:dyDescent="0.3">
      <c r="F279" t="s">
        <v>4035</v>
      </c>
      <c r="G279" s="31">
        <v>2005.3553999999999</v>
      </c>
    </row>
    <row r="280" spans="6:7" x14ac:dyDescent="0.3">
      <c r="F280" t="s">
        <v>2986</v>
      </c>
      <c r="G280" s="31">
        <v>421.14699999999999</v>
      </c>
    </row>
    <row r="281" spans="6:7" x14ac:dyDescent="0.3">
      <c r="F281" t="s">
        <v>1083</v>
      </c>
      <c r="G281" s="31">
        <v>0</v>
      </c>
    </row>
    <row r="282" spans="6:7" x14ac:dyDescent="0.3">
      <c r="F282" t="s">
        <v>1084</v>
      </c>
      <c r="G282" s="31">
        <v>0</v>
      </c>
    </row>
    <row r="283" spans="6:7" x14ac:dyDescent="0.3">
      <c r="F283" t="s">
        <v>4036</v>
      </c>
      <c r="G283" s="31">
        <v>2026.6118000000001</v>
      </c>
    </row>
    <row r="284" spans="6:7" x14ac:dyDescent="0.3">
      <c r="F284" t="s">
        <v>2811</v>
      </c>
      <c r="G284" s="31">
        <v>8598.9444999999996</v>
      </c>
    </row>
    <row r="285" spans="6:7" x14ac:dyDescent="0.3">
      <c r="F285" t="s">
        <v>4037</v>
      </c>
      <c r="G285" s="31">
        <v>0</v>
      </c>
    </row>
    <row r="286" spans="6:7" x14ac:dyDescent="0.3">
      <c r="F286" t="s">
        <v>4038</v>
      </c>
      <c r="G286" s="31">
        <v>452.61090000000002</v>
      </c>
    </row>
    <row r="287" spans="6:7" x14ac:dyDescent="0.3">
      <c r="F287" t="s">
        <v>4039</v>
      </c>
      <c r="G287" s="31">
        <v>0</v>
      </c>
    </row>
    <row r="288" spans="6:7" x14ac:dyDescent="0.3">
      <c r="F288" t="s">
        <v>4040</v>
      </c>
      <c r="G288" s="31">
        <v>0</v>
      </c>
    </row>
    <row r="289" spans="6:7" x14ac:dyDescent="0.3">
      <c r="F289" t="s">
        <v>1085</v>
      </c>
      <c r="G289" s="31">
        <v>0</v>
      </c>
    </row>
    <row r="290" spans="6:7" x14ac:dyDescent="0.3">
      <c r="F290" t="s">
        <v>4041</v>
      </c>
      <c r="G290" s="31">
        <v>0</v>
      </c>
    </row>
    <row r="291" spans="6:7" x14ac:dyDescent="0.3">
      <c r="F291" t="s">
        <v>2987</v>
      </c>
      <c r="G291" s="31">
        <v>1397.4367</v>
      </c>
    </row>
    <row r="292" spans="6:7" x14ac:dyDescent="0.3">
      <c r="F292" t="s">
        <v>4042</v>
      </c>
      <c r="G292" s="31">
        <v>0</v>
      </c>
    </row>
    <row r="293" spans="6:7" x14ac:dyDescent="0.3">
      <c r="F293" t="s">
        <v>210</v>
      </c>
      <c r="G293" s="31">
        <v>2895.6284000000001</v>
      </c>
    </row>
    <row r="294" spans="6:7" x14ac:dyDescent="0.3">
      <c r="F294" t="s">
        <v>1086</v>
      </c>
      <c r="G294" s="31">
        <v>1119.0154</v>
      </c>
    </row>
    <row r="295" spans="6:7" x14ac:dyDescent="0.3">
      <c r="F295" t="s">
        <v>4043</v>
      </c>
      <c r="G295" s="31">
        <v>0</v>
      </c>
    </row>
    <row r="296" spans="6:7" x14ac:dyDescent="0.3">
      <c r="F296" t="s">
        <v>1087</v>
      </c>
      <c r="G296" s="31">
        <v>0</v>
      </c>
    </row>
    <row r="297" spans="6:7" x14ac:dyDescent="0.3">
      <c r="F297" t="s">
        <v>4044</v>
      </c>
      <c r="G297" s="31">
        <v>0</v>
      </c>
    </row>
    <row r="298" spans="6:7" x14ac:dyDescent="0.3">
      <c r="F298" t="s">
        <v>4045</v>
      </c>
      <c r="G298" s="31">
        <v>7910.9745000000003</v>
      </c>
    </row>
    <row r="299" spans="6:7" x14ac:dyDescent="0.3">
      <c r="F299" t="s">
        <v>4046</v>
      </c>
      <c r="G299" s="31">
        <v>0</v>
      </c>
    </row>
    <row r="300" spans="6:7" x14ac:dyDescent="0.3">
      <c r="F300" t="s">
        <v>4047</v>
      </c>
      <c r="G300" s="31">
        <v>12853.8413</v>
      </c>
    </row>
    <row r="301" spans="6:7" x14ac:dyDescent="0.3">
      <c r="F301" t="s">
        <v>4048</v>
      </c>
      <c r="G301" s="31">
        <v>1274.4950000000001</v>
      </c>
    </row>
    <row r="302" spans="6:7" x14ac:dyDescent="0.3">
      <c r="F302" t="s">
        <v>4049</v>
      </c>
      <c r="G302" s="31">
        <v>566.21159999999998</v>
      </c>
    </row>
    <row r="303" spans="6:7" x14ac:dyDescent="0.3">
      <c r="F303" t="s">
        <v>211</v>
      </c>
      <c r="G303" s="31">
        <v>13727.799800000001</v>
      </c>
    </row>
    <row r="304" spans="6:7" x14ac:dyDescent="0.3">
      <c r="F304" t="s">
        <v>4050</v>
      </c>
      <c r="G304" s="31">
        <v>3352.8015999999998</v>
      </c>
    </row>
    <row r="305" spans="6:7" x14ac:dyDescent="0.3">
      <c r="F305" t="s">
        <v>1088</v>
      </c>
      <c r="G305" s="31">
        <v>0</v>
      </c>
    </row>
    <row r="306" spans="6:7" x14ac:dyDescent="0.3">
      <c r="F306" t="s">
        <v>2988</v>
      </c>
      <c r="G306" s="31">
        <v>50.7926</v>
      </c>
    </row>
    <row r="307" spans="6:7" x14ac:dyDescent="0.3">
      <c r="F307" t="s">
        <v>4051</v>
      </c>
      <c r="G307" s="31">
        <v>441.12209999999999</v>
      </c>
    </row>
    <row r="308" spans="6:7" x14ac:dyDescent="0.3">
      <c r="F308" t="s">
        <v>2989</v>
      </c>
      <c r="G308" s="31">
        <v>741.47080000000005</v>
      </c>
    </row>
    <row r="309" spans="6:7" x14ac:dyDescent="0.3">
      <c r="F309" t="s">
        <v>4052</v>
      </c>
      <c r="G309" s="31">
        <v>0</v>
      </c>
    </row>
    <row r="310" spans="6:7" x14ac:dyDescent="0.3">
      <c r="F310" t="s">
        <v>4053</v>
      </c>
      <c r="G310" s="31">
        <v>2552.4252000000001</v>
      </c>
    </row>
    <row r="311" spans="6:7" x14ac:dyDescent="0.3">
      <c r="F311" t="s">
        <v>1089</v>
      </c>
      <c r="G311" s="31">
        <v>1643.3864000000001</v>
      </c>
    </row>
    <row r="312" spans="6:7" x14ac:dyDescent="0.3">
      <c r="F312" t="s">
        <v>4054</v>
      </c>
      <c r="G312" s="31">
        <v>303.45249999999999</v>
      </c>
    </row>
    <row r="313" spans="6:7" x14ac:dyDescent="0.3">
      <c r="F313" t="s">
        <v>1090</v>
      </c>
      <c r="G313" s="31">
        <v>23977.271499999999</v>
      </c>
    </row>
    <row r="314" spans="6:7" x14ac:dyDescent="0.3">
      <c r="F314" t="s">
        <v>1091</v>
      </c>
      <c r="G314" s="31">
        <v>0</v>
      </c>
    </row>
    <row r="315" spans="6:7" x14ac:dyDescent="0.3">
      <c r="F315" t="s">
        <v>2990</v>
      </c>
      <c r="G315" s="31">
        <v>309.66210000000001</v>
      </c>
    </row>
    <row r="316" spans="6:7" x14ac:dyDescent="0.3">
      <c r="F316" t="s">
        <v>4055</v>
      </c>
      <c r="G316" s="31">
        <v>1592.6838000000002</v>
      </c>
    </row>
    <row r="317" spans="6:7" x14ac:dyDescent="0.3">
      <c r="F317" t="s">
        <v>4056</v>
      </c>
      <c r="G317" s="31">
        <v>4329.3599999999997</v>
      </c>
    </row>
    <row r="318" spans="6:7" x14ac:dyDescent="0.3">
      <c r="F318" t="s">
        <v>4057</v>
      </c>
      <c r="G318" s="31">
        <v>0</v>
      </c>
    </row>
    <row r="319" spans="6:7" x14ac:dyDescent="0.3">
      <c r="F319" t="s">
        <v>1092</v>
      </c>
      <c r="G319" s="31">
        <v>3093.8001000000004</v>
      </c>
    </row>
    <row r="320" spans="6:7" x14ac:dyDescent="0.3">
      <c r="F320" t="s">
        <v>1093</v>
      </c>
      <c r="G320" s="31">
        <v>659.48900000000003</v>
      </c>
    </row>
    <row r="321" spans="6:7" x14ac:dyDescent="0.3">
      <c r="F321" t="s">
        <v>2812</v>
      </c>
      <c r="G321" s="31">
        <v>3642.2220000000002</v>
      </c>
    </row>
    <row r="322" spans="6:7" x14ac:dyDescent="0.3">
      <c r="F322" t="s">
        <v>4058</v>
      </c>
      <c r="G322" s="31">
        <v>1523.7513000000001</v>
      </c>
    </row>
    <row r="323" spans="6:7" x14ac:dyDescent="0.3">
      <c r="F323" t="s">
        <v>2813</v>
      </c>
      <c r="G323" s="31">
        <v>19366.669300000001</v>
      </c>
    </row>
    <row r="324" spans="6:7" x14ac:dyDescent="0.3">
      <c r="F324" t="s">
        <v>4059</v>
      </c>
      <c r="G324" s="31">
        <v>0</v>
      </c>
    </row>
    <row r="325" spans="6:7" x14ac:dyDescent="0.3">
      <c r="F325" t="s">
        <v>4060</v>
      </c>
      <c r="G325" s="31">
        <v>0</v>
      </c>
    </row>
    <row r="326" spans="6:7" x14ac:dyDescent="0.3">
      <c r="F326" t="s">
        <v>4061</v>
      </c>
      <c r="G326" s="31">
        <v>322.19470000000001</v>
      </c>
    </row>
    <row r="327" spans="6:7" x14ac:dyDescent="0.3">
      <c r="F327" t="s">
        <v>4062</v>
      </c>
      <c r="G327" s="31">
        <v>0</v>
      </c>
    </row>
    <row r="328" spans="6:7" x14ac:dyDescent="0.3">
      <c r="F328" t="s">
        <v>4063</v>
      </c>
      <c r="G328" s="31">
        <v>761.96320000000003</v>
      </c>
    </row>
    <row r="329" spans="6:7" x14ac:dyDescent="0.3">
      <c r="F329" t="s">
        <v>4064</v>
      </c>
      <c r="G329" s="31">
        <v>12652.446</v>
      </c>
    </row>
    <row r="330" spans="6:7" x14ac:dyDescent="0.3">
      <c r="F330" t="s">
        <v>4065</v>
      </c>
      <c r="G330" s="31">
        <v>0</v>
      </c>
    </row>
    <row r="331" spans="6:7" x14ac:dyDescent="0.3">
      <c r="F331" t="s">
        <v>4066</v>
      </c>
      <c r="G331" s="31">
        <v>114.977</v>
      </c>
    </row>
    <row r="332" spans="6:7" x14ac:dyDescent="0.3">
      <c r="F332" t="s">
        <v>4067</v>
      </c>
      <c r="G332" s="31">
        <v>0</v>
      </c>
    </row>
    <row r="333" spans="6:7" x14ac:dyDescent="0.3">
      <c r="F333" t="s">
        <v>4068</v>
      </c>
      <c r="G333" s="31">
        <v>0</v>
      </c>
    </row>
    <row r="334" spans="6:7" x14ac:dyDescent="0.3">
      <c r="F334" t="s">
        <v>212</v>
      </c>
      <c r="G334" s="31">
        <v>16281.106100000001</v>
      </c>
    </row>
    <row r="335" spans="6:7" x14ac:dyDescent="0.3">
      <c r="F335" t="s">
        <v>4069</v>
      </c>
      <c r="G335" s="31">
        <v>43.7759</v>
      </c>
    </row>
    <row r="336" spans="6:7" x14ac:dyDescent="0.3">
      <c r="F336" t="s">
        <v>1094</v>
      </c>
      <c r="G336" s="31">
        <v>0</v>
      </c>
    </row>
    <row r="337" spans="6:7" x14ac:dyDescent="0.3">
      <c r="F337" t="s">
        <v>4070</v>
      </c>
      <c r="G337" s="31">
        <v>1158.2681</v>
      </c>
    </row>
    <row r="338" spans="6:7" x14ac:dyDescent="0.3">
      <c r="F338" t="s">
        <v>4071</v>
      </c>
      <c r="G338" s="31">
        <v>3319.5794999999998</v>
      </c>
    </row>
    <row r="339" spans="6:7" x14ac:dyDescent="0.3">
      <c r="F339" t="s">
        <v>4072</v>
      </c>
      <c r="G339" s="31">
        <v>0</v>
      </c>
    </row>
    <row r="340" spans="6:7" x14ac:dyDescent="0.3">
      <c r="F340" t="s">
        <v>4073</v>
      </c>
      <c r="G340" s="31">
        <v>14464.7309</v>
      </c>
    </row>
    <row r="341" spans="6:7" x14ac:dyDescent="0.3">
      <c r="F341" t="s">
        <v>4074</v>
      </c>
      <c r="G341" s="31">
        <v>0</v>
      </c>
    </row>
    <row r="342" spans="6:7" x14ac:dyDescent="0.3">
      <c r="F342" t="s">
        <v>4075</v>
      </c>
      <c r="G342" s="31">
        <v>5623.8085000000001</v>
      </c>
    </row>
    <row r="343" spans="6:7" x14ac:dyDescent="0.3">
      <c r="F343" t="s">
        <v>4076</v>
      </c>
      <c r="G343" s="31">
        <v>270.01069999999999</v>
      </c>
    </row>
    <row r="344" spans="6:7" x14ac:dyDescent="0.3">
      <c r="F344" t="s">
        <v>4077</v>
      </c>
      <c r="G344" s="31">
        <v>1527.4823000000004</v>
      </c>
    </row>
    <row r="345" spans="6:7" x14ac:dyDescent="0.3">
      <c r="F345" t="s">
        <v>2991</v>
      </c>
      <c r="G345" s="31">
        <v>16858.2166</v>
      </c>
    </row>
    <row r="346" spans="6:7" x14ac:dyDescent="0.3">
      <c r="F346" t="s">
        <v>4078</v>
      </c>
      <c r="G346" s="31">
        <v>0</v>
      </c>
    </row>
    <row r="347" spans="6:7" x14ac:dyDescent="0.3">
      <c r="F347" t="s">
        <v>4079</v>
      </c>
      <c r="G347" s="31">
        <v>0</v>
      </c>
    </row>
    <row r="348" spans="6:7" x14ac:dyDescent="0.3">
      <c r="F348" t="s">
        <v>2814</v>
      </c>
      <c r="G348" s="31">
        <v>7964.2002000000002</v>
      </c>
    </row>
    <row r="349" spans="6:7" x14ac:dyDescent="0.3">
      <c r="F349" t="s">
        <v>4080</v>
      </c>
      <c r="G349" s="31">
        <v>322.70909999999998</v>
      </c>
    </row>
    <row r="350" spans="6:7" x14ac:dyDescent="0.3">
      <c r="F350" t="s">
        <v>4081</v>
      </c>
      <c r="G350" s="31">
        <v>49.979199999999999</v>
      </c>
    </row>
    <row r="351" spans="6:7" x14ac:dyDescent="0.3">
      <c r="F351" t="s">
        <v>1095</v>
      </c>
      <c r="G351" s="31">
        <v>4510.4539999999997</v>
      </c>
    </row>
    <row r="352" spans="6:7" x14ac:dyDescent="0.3">
      <c r="F352" t="s">
        <v>1096</v>
      </c>
      <c r="G352" s="31">
        <v>11941.610900000001</v>
      </c>
    </row>
    <row r="353" spans="6:7" x14ac:dyDescent="0.3">
      <c r="F353" t="s">
        <v>4082</v>
      </c>
      <c r="G353" s="31">
        <v>0</v>
      </c>
    </row>
    <row r="354" spans="6:7" x14ac:dyDescent="0.3">
      <c r="F354" t="s">
        <v>2992</v>
      </c>
      <c r="G354" s="31">
        <v>1122.0320999999999</v>
      </c>
    </row>
    <row r="355" spans="6:7" x14ac:dyDescent="0.3">
      <c r="F355" t="s">
        <v>4083</v>
      </c>
      <c r="G355" s="31">
        <v>0</v>
      </c>
    </row>
    <row r="356" spans="6:7" x14ac:dyDescent="0.3">
      <c r="F356" t="s">
        <v>4084</v>
      </c>
      <c r="G356" s="31">
        <v>10103.798999999999</v>
      </c>
    </row>
    <row r="357" spans="6:7" x14ac:dyDescent="0.3">
      <c r="F357" t="s">
        <v>4085</v>
      </c>
      <c r="G357" s="31">
        <v>2231.614</v>
      </c>
    </row>
    <row r="358" spans="6:7" x14ac:dyDescent="0.3">
      <c r="F358" t="s">
        <v>4086</v>
      </c>
      <c r="G358" s="31">
        <v>24.8124</v>
      </c>
    </row>
    <row r="359" spans="6:7" x14ac:dyDescent="0.3">
      <c r="F359" t="s">
        <v>4087</v>
      </c>
      <c r="G359" s="31">
        <v>0</v>
      </c>
    </row>
    <row r="360" spans="6:7" x14ac:dyDescent="0.3">
      <c r="F360" t="s">
        <v>2993</v>
      </c>
      <c r="G360" s="31">
        <v>213.8715</v>
      </c>
    </row>
    <row r="361" spans="6:7" x14ac:dyDescent="0.3">
      <c r="F361" t="s">
        <v>4088</v>
      </c>
      <c r="G361" s="31">
        <v>0</v>
      </c>
    </row>
    <row r="362" spans="6:7" x14ac:dyDescent="0.3">
      <c r="F362" t="s">
        <v>1097</v>
      </c>
      <c r="G362" s="31">
        <v>10041.1286</v>
      </c>
    </row>
    <row r="363" spans="6:7" x14ac:dyDescent="0.3">
      <c r="F363" t="s">
        <v>1098</v>
      </c>
      <c r="G363" s="31">
        <v>100.0844</v>
      </c>
    </row>
    <row r="364" spans="6:7" x14ac:dyDescent="0.3">
      <c r="F364" t="s">
        <v>4089</v>
      </c>
      <c r="G364" s="31">
        <v>156.99369999999999</v>
      </c>
    </row>
    <row r="365" spans="6:7" x14ac:dyDescent="0.3">
      <c r="F365" t="s">
        <v>4090</v>
      </c>
      <c r="G365" s="31">
        <v>1470.2371000000001</v>
      </c>
    </row>
    <row r="366" spans="6:7" x14ac:dyDescent="0.3">
      <c r="F366" t="s">
        <v>1099</v>
      </c>
      <c r="G366" s="31">
        <v>4168.6090999999997</v>
      </c>
    </row>
    <row r="367" spans="6:7" x14ac:dyDescent="0.3">
      <c r="F367" t="s">
        <v>4091</v>
      </c>
      <c r="G367" s="31">
        <v>0</v>
      </c>
    </row>
    <row r="368" spans="6:7" x14ac:dyDescent="0.3">
      <c r="F368" t="s">
        <v>1100</v>
      </c>
      <c r="G368" s="31">
        <v>0</v>
      </c>
    </row>
    <row r="369" spans="6:7" x14ac:dyDescent="0.3">
      <c r="F369" t="s">
        <v>4092</v>
      </c>
      <c r="G369" s="31">
        <v>337.83209999999997</v>
      </c>
    </row>
    <row r="370" spans="6:7" x14ac:dyDescent="0.3">
      <c r="F370" t="s">
        <v>4093</v>
      </c>
      <c r="G370" s="31">
        <v>12516.1044</v>
      </c>
    </row>
    <row r="371" spans="6:7" x14ac:dyDescent="0.3">
      <c r="F371" t="s">
        <v>4094</v>
      </c>
      <c r="G371" s="31">
        <v>0</v>
      </c>
    </row>
    <row r="372" spans="6:7" x14ac:dyDescent="0.3">
      <c r="F372" t="s">
        <v>4095</v>
      </c>
      <c r="G372" s="31">
        <v>0</v>
      </c>
    </row>
    <row r="373" spans="6:7" x14ac:dyDescent="0.3">
      <c r="F373" t="s">
        <v>213</v>
      </c>
      <c r="G373" s="31">
        <v>8472.2886999999992</v>
      </c>
    </row>
    <row r="374" spans="6:7" x14ac:dyDescent="0.3">
      <c r="F374" t="s">
        <v>4096</v>
      </c>
      <c r="G374" s="31">
        <v>0</v>
      </c>
    </row>
    <row r="375" spans="6:7" x14ac:dyDescent="0.3">
      <c r="F375" t="s">
        <v>1101</v>
      </c>
      <c r="G375" s="31">
        <v>284.41499999999996</v>
      </c>
    </row>
    <row r="376" spans="6:7" x14ac:dyDescent="0.3">
      <c r="F376" t="s">
        <v>214</v>
      </c>
      <c r="G376" s="31">
        <v>5653.7332999999999</v>
      </c>
    </row>
    <row r="377" spans="6:7" x14ac:dyDescent="0.3">
      <c r="F377" t="s">
        <v>1102</v>
      </c>
      <c r="G377" s="31">
        <v>16222.588300000001</v>
      </c>
    </row>
    <row r="378" spans="6:7" x14ac:dyDescent="0.3">
      <c r="F378" t="s">
        <v>4097</v>
      </c>
      <c r="G378" s="31">
        <v>0</v>
      </c>
    </row>
    <row r="379" spans="6:7" x14ac:dyDescent="0.3">
      <c r="F379" t="s">
        <v>2994</v>
      </c>
      <c r="G379" s="31">
        <v>287.69460000000004</v>
      </c>
    </row>
    <row r="380" spans="6:7" x14ac:dyDescent="0.3">
      <c r="F380" t="s">
        <v>2995</v>
      </c>
      <c r="G380" s="31">
        <v>275.2636</v>
      </c>
    </row>
    <row r="381" spans="6:7" x14ac:dyDescent="0.3">
      <c r="F381" t="s">
        <v>4098</v>
      </c>
      <c r="G381" s="31">
        <v>846.63520000000005</v>
      </c>
    </row>
    <row r="382" spans="6:7" x14ac:dyDescent="0.3">
      <c r="F382" t="s">
        <v>215</v>
      </c>
      <c r="G382" s="31">
        <v>0</v>
      </c>
    </row>
    <row r="383" spans="6:7" x14ac:dyDescent="0.3">
      <c r="F383" t="s">
        <v>4099</v>
      </c>
      <c r="G383" s="31">
        <v>0</v>
      </c>
    </row>
    <row r="384" spans="6:7" x14ac:dyDescent="0.3">
      <c r="F384" t="s">
        <v>4100</v>
      </c>
      <c r="G384" s="31">
        <v>0</v>
      </c>
    </row>
    <row r="385" spans="6:7" x14ac:dyDescent="0.3">
      <c r="F385" t="s">
        <v>4101</v>
      </c>
      <c r="G385" s="31">
        <v>7347.9353000000001</v>
      </c>
    </row>
    <row r="386" spans="6:7" x14ac:dyDescent="0.3">
      <c r="F386" t="s">
        <v>4102</v>
      </c>
      <c r="G386" s="31">
        <v>11104.666499999999</v>
      </c>
    </row>
    <row r="387" spans="6:7" x14ac:dyDescent="0.3">
      <c r="F387" t="s">
        <v>4103</v>
      </c>
      <c r="G387" s="31">
        <v>0</v>
      </c>
    </row>
    <row r="388" spans="6:7" x14ac:dyDescent="0.3">
      <c r="F388" t="s">
        <v>1103</v>
      </c>
      <c r="G388" s="31">
        <v>0</v>
      </c>
    </row>
    <row r="389" spans="6:7" x14ac:dyDescent="0.3">
      <c r="F389" t="s">
        <v>4104</v>
      </c>
      <c r="G389" s="31">
        <v>0</v>
      </c>
    </row>
    <row r="390" spans="6:7" x14ac:dyDescent="0.3">
      <c r="F390" t="s">
        <v>4105</v>
      </c>
      <c r="G390" s="31">
        <v>0</v>
      </c>
    </row>
    <row r="391" spans="6:7" x14ac:dyDescent="0.3">
      <c r="F391" t="s">
        <v>4106</v>
      </c>
      <c r="G391" s="31">
        <v>0</v>
      </c>
    </row>
    <row r="392" spans="6:7" x14ac:dyDescent="0.3">
      <c r="F392" t="s">
        <v>4107</v>
      </c>
      <c r="G392" s="31">
        <v>11249.6847</v>
      </c>
    </row>
    <row r="393" spans="6:7" x14ac:dyDescent="0.3">
      <c r="F393" t="s">
        <v>4108</v>
      </c>
      <c r="G393" s="31">
        <v>549.89060000000006</v>
      </c>
    </row>
    <row r="394" spans="6:7" x14ac:dyDescent="0.3">
      <c r="F394" t="s">
        <v>4109</v>
      </c>
      <c r="G394" s="31">
        <v>0</v>
      </c>
    </row>
    <row r="395" spans="6:7" x14ac:dyDescent="0.3">
      <c r="F395" t="s">
        <v>4110</v>
      </c>
      <c r="G395" s="31">
        <v>0</v>
      </c>
    </row>
    <row r="396" spans="6:7" x14ac:dyDescent="0.3">
      <c r="F396" t="s">
        <v>1104</v>
      </c>
      <c r="G396" s="31">
        <v>0</v>
      </c>
    </row>
    <row r="397" spans="6:7" x14ac:dyDescent="0.3">
      <c r="F397" t="s">
        <v>4111</v>
      </c>
      <c r="G397" s="31">
        <v>274.36239999999998</v>
      </c>
    </row>
    <row r="398" spans="6:7" x14ac:dyDescent="0.3">
      <c r="F398" t="s">
        <v>4112</v>
      </c>
      <c r="G398" s="31">
        <v>337.851</v>
      </c>
    </row>
    <row r="399" spans="6:7" x14ac:dyDescent="0.3">
      <c r="F399" t="s">
        <v>216</v>
      </c>
      <c r="G399" s="31">
        <v>5296.3325999999997</v>
      </c>
    </row>
    <row r="400" spans="6:7" x14ac:dyDescent="0.3">
      <c r="F400" t="s">
        <v>2996</v>
      </c>
      <c r="G400" s="31">
        <v>832.45990000000006</v>
      </c>
    </row>
    <row r="401" spans="6:7" x14ac:dyDescent="0.3">
      <c r="F401" t="s">
        <v>1105</v>
      </c>
      <c r="G401" s="31">
        <v>0</v>
      </c>
    </row>
    <row r="402" spans="6:7" x14ac:dyDescent="0.3">
      <c r="F402" t="s">
        <v>4113</v>
      </c>
      <c r="G402" s="31">
        <v>62.473999999999997</v>
      </c>
    </row>
    <row r="403" spans="6:7" x14ac:dyDescent="0.3">
      <c r="F403" t="s">
        <v>4114</v>
      </c>
      <c r="G403" s="31">
        <v>9498.3549999999996</v>
      </c>
    </row>
    <row r="404" spans="6:7" x14ac:dyDescent="0.3">
      <c r="F404" t="s">
        <v>2997</v>
      </c>
      <c r="G404" s="31">
        <v>2089.9441000000002</v>
      </c>
    </row>
    <row r="405" spans="6:7" x14ac:dyDescent="0.3">
      <c r="F405" t="s">
        <v>4115</v>
      </c>
      <c r="G405" s="31">
        <v>2137.0266000000001</v>
      </c>
    </row>
    <row r="406" spans="6:7" x14ac:dyDescent="0.3">
      <c r="F406" t="s">
        <v>4116</v>
      </c>
      <c r="G406" s="31">
        <v>0</v>
      </c>
    </row>
    <row r="407" spans="6:7" x14ac:dyDescent="0.3">
      <c r="F407" t="s">
        <v>4117</v>
      </c>
      <c r="G407" s="31">
        <v>562.52149999999995</v>
      </c>
    </row>
    <row r="408" spans="6:7" x14ac:dyDescent="0.3">
      <c r="F408" t="s">
        <v>4118</v>
      </c>
      <c r="G408" s="31">
        <v>178.5805</v>
      </c>
    </row>
    <row r="409" spans="6:7" x14ac:dyDescent="0.3">
      <c r="F409" t="s">
        <v>4119</v>
      </c>
      <c r="G409" s="31">
        <v>7131.8355000000001</v>
      </c>
    </row>
    <row r="410" spans="6:7" x14ac:dyDescent="0.3">
      <c r="F410" t="s">
        <v>4120</v>
      </c>
      <c r="G410" s="31">
        <v>525.76440000000002</v>
      </c>
    </row>
    <row r="411" spans="6:7" x14ac:dyDescent="0.3">
      <c r="F411" t="s">
        <v>4121</v>
      </c>
      <c r="G411" s="31">
        <v>0</v>
      </c>
    </row>
    <row r="412" spans="6:7" x14ac:dyDescent="0.3">
      <c r="F412" t="s">
        <v>4122</v>
      </c>
      <c r="G412" s="31">
        <v>0</v>
      </c>
    </row>
    <row r="413" spans="6:7" x14ac:dyDescent="0.3">
      <c r="F413" t="s">
        <v>4123</v>
      </c>
      <c r="G413" s="31">
        <v>12810.691699999998</v>
      </c>
    </row>
    <row r="414" spans="6:7" x14ac:dyDescent="0.3">
      <c r="F414" t="s">
        <v>4124</v>
      </c>
      <c r="G414" s="31">
        <v>397.14109999999999</v>
      </c>
    </row>
    <row r="415" spans="6:7" x14ac:dyDescent="0.3">
      <c r="F415" t="s">
        <v>4125</v>
      </c>
      <c r="G415" s="31">
        <v>0</v>
      </c>
    </row>
    <row r="416" spans="6:7" x14ac:dyDescent="0.3">
      <c r="F416" t="s">
        <v>4126</v>
      </c>
      <c r="G416" s="31">
        <v>3280.0921999999996</v>
      </c>
    </row>
    <row r="417" spans="6:7" x14ac:dyDescent="0.3">
      <c r="F417" t="s">
        <v>4127</v>
      </c>
      <c r="G417" s="31">
        <v>12.9015</v>
      </c>
    </row>
    <row r="418" spans="6:7" x14ac:dyDescent="0.3">
      <c r="F418" t="s">
        <v>4128</v>
      </c>
      <c r="G418" s="31">
        <v>3272.9358999999999</v>
      </c>
    </row>
    <row r="419" spans="6:7" x14ac:dyDescent="0.3">
      <c r="F419" t="s">
        <v>1106</v>
      </c>
      <c r="G419" s="31">
        <v>0</v>
      </c>
    </row>
    <row r="420" spans="6:7" x14ac:dyDescent="0.3">
      <c r="F420" t="s">
        <v>4129</v>
      </c>
      <c r="G420" s="31">
        <v>13706.816500000001</v>
      </c>
    </row>
    <row r="421" spans="6:7" x14ac:dyDescent="0.3">
      <c r="F421" t="s">
        <v>4130</v>
      </c>
      <c r="G421" s="31">
        <v>0</v>
      </c>
    </row>
    <row r="422" spans="6:7" x14ac:dyDescent="0.3">
      <c r="F422" t="s">
        <v>4131</v>
      </c>
      <c r="G422" s="31">
        <v>0</v>
      </c>
    </row>
    <row r="423" spans="6:7" x14ac:dyDescent="0.3">
      <c r="F423" t="s">
        <v>4132</v>
      </c>
      <c r="G423" s="31">
        <v>19297.666400000002</v>
      </c>
    </row>
    <row r="424" spans="6:7" x14ac:dyDescent="0.3">
      <c r="F424" t="s">
        <v>4133</v>
      </c>
      <c r="G424" s="31">
        <v>158.31820000000002</v>
      </c>
    </row>
    <row r="425" spans="6:7" x14ac:dyDescent="0.3">
      <c r="F425" t="s">
        <v>1107</v>
      </c>
      <c r="G425" s="31">
        <v>0</v>
      </c>
    </row>
    <row r="426" spans="6:7" x14ac:dyDescent="0.3">
      <c r="F426" t="s">
        <v>4134</v>
      </c>
      <c r="G426" s="31">
        <v>0</v>
      </c>
    </row>
    <row r="427" spans="6:7" x14ac:dyDescent="0.3">
      <c r="F427" t="s">
        <v>217</v>
      </c>
      <c r="G427" s="31">
        <v>0</v>
      </c>
    </row>
    <row r="428" spans="6:7" x14ac:dyDescent="0.3">
      <c r="F428" t="s">
        <v>4135</v>
      </c>
      <c r="G428" s="31">
        <v>297.1925</v>
      </c>
    </row>
    <row r="429" spans="6:7" x14ac:dyDescent="0.3">
      <c r="F429" t="s">
        <v>4136</v>
      </c>
      <c r="G429" s="31">
        <v>335.37810000000002</v>
      </c>
    </row>
    <row r="430" spans="6:7" x14ac:dyDescent="0.3">
      <c r="F430" t="s">
        <v>4137</v>
      </c>
      <c r="G430" s="31">
        <v>137.3981</v>
      </c>
    </row>
    <row r="431" spans="6:7" x14ac:dyDescent="0.3">
      <c r="F431" t="s">
        <v>4138</v>
      </c>
      <c r="G431" s="31">
        <v>290.31909999999999</v>
      </c>
    </row>
    <row r="432" spans="6:7" x14ac:dyDescent="0.3">
      <c r="F432" t="s">
        <v>4139</v>
      </c>
      <c r="G432" s="31">
        <v>715.88329999999996</v>
      </c>
    </row>
    <row r="433" spans="6:7" x14ac:dyDescent="0.3">
      <c r="F433" t="s">
        <v>4140</v>
      </c>
      <c r="G433" s="31">
        <v>0</v>
      </c>
    </row>
    <row r="434" spans="6:7" x14ac:dyDescent="0.3">
      <c r="F434" t="s">
        <v>4141</v>
      </c>
      <c r="G434" s="31">
        <v>0</v>
      </c>
    </row>
    <row r="435" spans="6:7" x14ac:dyDescent="0.3">
      <c r="F435" t="s">
        <v>4142</v>
      </c>
      <c r="G435" s="31">
        <v>353.3014</v>
      </c>
    </row>
    <row r="436" spans="6:7" x14ac:dyDescent="0.3">
      <c r="F436" t="s">
        <v>4143</v>
      </c>
      <c r="G436" s="31">
        <v>7188.8177999999998</v>
      </c>
    </row>
    <row r="437" spans="6:7" x14ac:dyDescent="0.3">
      <c r="F437" t="s">
        <v>4144</v>
      </c>
      <c r="G437" s="31">
        <v>269.99299999999999</v>
      </c>
    </row>
    <row r="438" spans="6:7" x14ac:dyDescent="0.3">
      <c r="F438" t="s">
        <v>4145</v>
      </c>
      <c r="G438" s="31">
        <v>1331.4754000000003</v>
      </c>
    </row>
    <row r="439" spans="6:7" x14ac:dyDescent="0.3">
      <c r="F439" t="s">
        <v>4146</v>
      </c>
      <c r="G439" s="31">
        <v>0</v>
      </c>
    </row>
    <row r="440" spans="6:7" x14ac:dyDescent="0.3">
      <c r="F440" t="s">
        <v>4147</v>
      </c>
      <c r="G440" s="31">
        <v>1138.4465</v>
      </c>
    </row>
    <row r="441" spans="6:7" x14ac:dyDescent="0.3">
      <c r="F441" t="s">
        <v>4148</v>
      </c>
      <c r="G441" s="31">
        <v>585.91639999999995</v>
      </c>
    </row>
    <row r="442" spans="6:7" x14ac:dyDescent="0.3">
      <c r="F442" t="s">
        <v>4149</v>
      </c>
      <c r="G442" s="31">
        <v>1365.0221999999999</v>
      </c>
    </row>
    <row r="443" spans="6:7" x14ac:dyDescent="0.3">
      <c r="F443" t="s">
        <v>4150</v>
      </c>
      <c r="G443" s="31">
        <v>0</v>
      </c>
    </row>
    <row r="444" spans="6:7" x14ac:dyDescent="0.3">
      <c r="F444" t="s">
        <v>4151</v>
      </c>
      <c r="G444" s="31">
        <v>0</v>
      </c>
    </row>
    <row r="445" spans="6:7" x14ac:dyDescent="0.3">
      <c r="F445" t="s">
        <v>4152</v>
      </c>
      <c r="G445" s="31">
        <v>11132.64</v>
      </c>
    </row>
    <row r="446" spans="6:7" x14ac:dyDescent="0.3">
      <c r="F446" t="s">
        <v>4153</v>
      </c>
      <c r="G446" s="31">
        <v>3798.9263999999998</v>
      </c>
    </row>
    <row r="447" spans="6:7" x14ac:dyDescent="0.3">
      <c r="F447" t="s">
        <v>4154</v>
      </c>
      <c r="G447" s="31">
        <v>5412.7925999999998</v>
      </c>
    </row>
    <row r="448" spans="6:7" x14ac:dyDescent="0.3">
      <c r="F448" t="s">
        <v>4155</v>
      </c>
      <c r="G448" s="31">
        <v>131.2962</v>
      </c>
    </row>
    <row r="449" spans="6:7" x14ac:dyDescent="0.3">
      <c r="F449" t="s">
        <v>1108</v>
      </c>
      <c r="G449" s="31">
        <v>5704.2952999999998</v>
      </c>
    </row>
    <row r="450" spans="6:7" x14ac:dyDescent="0.3">
      <c r="F450" t="s">
        <v>4156</v>
      </c>
      <c r="G450" s="31">
        <v>186.6165</v>
      </c>
    </row>
    <row r="451" spans="6:7" x14ac:dyDescent="0.3">
      <c r="F451" t="s">
        <v>4157</v>
      </c>
      <c r="G451" s="31">
        <v>11049.713599999999</v>
      </c>
    </row>
    <row r="452" spans="6:7" x14ac:dyDescent="0.3">
      <c r="F452" t="s">
        <v>4158</v>
      </c>
      <c r="G452" s="31">
        <v>827.56810000000007</v>
      </c>
    </row>
    <row r="453" spans="6:7" x14ac:dyDescent="0.3">
      <c r="F453" t="s">
        <v>4159</v>
      </c>
      <c r="G453" s="31">
        <v>879.49750000000006</v>
      </c>
    </row>
    <row r="454" spans="6:7" x14ac:dyDescent="0.3">
      <c r="F454" t="s">
        <v>4160</v>
      </c>
      <c r="G454" s="31">
        <v>169.4633</v>
      </c>
    </row>
    <row r="455" spans="6:7" x14ac:dyDescent="0.3">
      <c r="F455" t="s">
        <v>4161</v>
      </c>
      <c r="G455" s="31">
        <v>0</v>
      </c>
    </row>
    <row r="456" spans="6:7" x14ac:dyDescent="0.3">
      <c r="F456" t="s">
        <v>4162</v>
      </c>
      <c r="G456" s="31">
        <v>0</v>
      </c>
    </row>
    <row r="457" spans="6:7" x14ac:dyDescent="0.3">
      <c r="F457" t="s">
        <v>4163</v>
      </c>
      <c r="G457" s="31">
        <v>247.65720000000002</v>
      </c>
    </row>
    <row r="458" spans="6:7" x14ac:dyDescent="0.3">
      <c r="F458" t="s">
        <v>4164</v>
      </c>
      <c r="G458" s="31">
        <v>0</v>
      </c>
    </row>
    <row r="459" spans="6:7" x14ac:dyDescent="0.3">
      <c r="F459" t="s">
        <v>4165</v>
      </c>
      <c r="G459" s="31">
        <v>0</v>
      </c>
    </row>
    <row r="460" spans="6:7" x14ac:dyDescent="0.3">
      <c r="F460" t="s">
        <v>4166</v>
      </c>
      <c r="G460" s="31">
        <v>0</v>
      </c>
    </row>
    <row r="461" spans="6:7" x14ac:dyDescent="0.3">
      <c r="F461" t="s">
        <v>4167</v>
      </c>
      <c r="G461" s="31">
        <v>0</v>
      </c>
    </row>
    <row r="462" spans="6:7" x14ac:dyDescent="0.3">
      <c r="F462" t="s">
        <v>4168</v>
      </c>
      <c r="G462" s="31">
        <v>0</v>
      </c>
    </row>
    <row r="463" spans="6:7" x14ac:dyDescent="0.3">
      <c r="F463" t="s">
        <v>4169</v>
      </c>
      <c r="G463" s="31">
        <v>16308.363799999999</v>
      </c>
    </row>
    <row r="464" spans="6:7" x14ac:dyDescent="0.3">
      <c r="F464" t="s">
        <v>4170</v>
      </c>
      <c r="G464" s="31">
        <v>56.226599999999998</v>
      </c>
    </row>
    <row r="465" spans="6:7" x14ac:dyDescent="0.3">
      <c r="F465" t="s">
        <v>4171</v>
      </c>
      <c r="G465" s="31">
        <v>480.29559999999998</v>
      </c>
    </row>
    <row r="466" spans="6:7" x14ac:dyDescent="0.3">
      <c r="F466" t="s">
        <v>4172</v>
      </c>
      <c r="G466" s="31">
        <v>59.350299999999997</v>
      </c>
    </row>
    <row r="467" spans="6:7" x14ac:dyDescent="0.3">
      <c r="F467" t="s">
        <v>4173</v>
      </c>
      <c r="G467" s="31">
        <v>2261.6123000000002</v>
      </c>
    </row>
    <row r="468" spans="6:7" x14ac:dyDescent="0.3">
      <c r="F468" t="s">
        <v>2815</v>
      </c>
      <c r="G468" s="31">
        <v>10018.8223</v>
      </c>
    </row>
    <row r="469" spans="6:7" x14ac:dyDescent="0.3">
      <c r="F469" t="s">
        <v>4174</v>
      </c>
      <c r="G469" s="31">
        <v>18178.655999999999</v>
      </c>
    </row>
    <row r="470" spans="6:7" x14ac:dyDescent="0.3">
      <c r="F470" t="s">
        <v>4175</v>
      </c>
      <c r="G470" s="31">
        <v>37.547400000000003</v>
      </c>
    </row>
    <row r="471" spans="6:7" x14ac:dyDescent="0.3">
      <c r="F471" t="s">
        <v>4176</v>
      </c>
      <c r="G471" s="31">
        <v>0</v>
      </c>
    </row>
    <row r="472" spans="6:7" x14ac:dyDescent="0.3">
      <c r="F472" t="s">
        <v>4177</v>
      </c>
      <c r="G472" s="31">
        <v>0</v>
      </c>
    </row>
    <row r="473" spans="6:7" x14ac:dyDescent="0.3">
      <c r="F473" t="s">
        <v>4178</v>
      </c>
      <c r="G473" s="31">
        <v>315.86579999999998</v>
      </c>
    </row>
    <row r="474" spans="6:7" x14ac:dyDescent="0.3">
      <c r="F474" t="s">
        <v>4179</v>
      </c>
      <c r="G474" s="31">
        <v>0</v>
      </c>
    </row>
    <row r="475" spans="6:7" x14ac:dyDescent="0.3">
      <c r="F475" t="s">
        <v>4180</v>
      </c>
      <c r="G475" s="31">
        <v>0</v>
      </c>
    </row>
    <row r="476" spans="6:7" x14ac:dyDescent="0.3">
      <c r="F476" t="s">
        <v>4181</v>
      </c>
      <c r="G476" s="31">
        <v>10825.5852</v>
      </c>
    </row>
    <row r="477" spans="6:7" x14ac:dyDescent="0.3">
      <c r="F477" t="s">
        <v>1109</v>
      </c>
      <c r="G477" s="31">
        <v>0</v>
      </c>
    </row>
    <row r="478" spans="6:7" x14ac:dyDescent="0.3">
      <c r="F478" t="s">
        <v>4182</v>
      </c>
      <c r="G478" s="31">
        <v>387.92470000000003</v>
      </c>
    </row>
    <row r="479" spans="6:7" x14ac:dyDescent="0.3">
      <c r="F479" t="s">
        <v>4183</v>
      </c>
      <c r="G479" s="31">
        <v>6.2031000000000001</v>
      </c>
    </row>
    <row r="480" spans="6:7" x14ac:dyDescent="0.3">
      <c r="F480" t="s">
        <v>4184</v>
      </c>
      <c r="G480" s="31">
        <v>416.13249999999999</v>
      </c>
    </row>
    <row r="481" spans="6:7" x14ac:dyDescent="0.3">
      <c r="F481" t="s">
        <v>4185</v>
      </c>
      <c r="G481" s="31">
        <v>829.58909999999992</v>
      </c>
    </row>
    <row r="482" spans="6:7" x14ac:dyDescent="0.3">
      <c r="F482" t="s">
        <v>4186</v>
      </c>
      <c r="G482" s="31">
        <v>16373.134800000002</v>
      </c>
    </row>
    <row r="483" spans="6:7" x14ac:dyDescent="0.3">
      <c r="F483" t="s">
        <v>4187</v>
      </c>
      <c r="G483" s="31">
        <v>420.48969999999997</v>
      </c>
    </row>
    <row r="484" spans="6:7" x14ac:dyDescent="0.3">
      <c r="F484" t="s">
        <v>4188</v>
      </c>
      <c r="G484" s="31">
        <v>0</v>
      </c>
    </row>
    <row r="485" spans="6:7" x14ac:dyDescent="0.3">
      <c r="F485" t="s">
        <v>4189</v>
      </c>
      <c r="G485" s="31">
        <v>0</v>
      </c>
    </row>
    <row r="486" spans="6:7" x14ac:dyDescent="0.3">
      <c r="F486" t="s">
        <v>4190</v>
      </c>
      <c r="G486" s="31">
        <v>0</v>
      </c>
    </row>
    <row r="487" spans="6:7" x14ac:dyDescent="0.3">
      <c r="F487" t="s">
        <v>4191</v>
      </c>
      <c r="G487" s="31">
        <v>445.52859999999998</v>
      </c>
    </row>
    <row r="488" spans="6:7" x14ac:dyDescent="0.3">
      <c r="F488" t="s">
        <v>4192</v>
      </c>
      <c r="G488" s="31">
        <v>725.57050000000004</v>
      </c>
    </row>
    <row r="489" spans="6:7" x14ac:dyDescent="0.3">
      <c r="F489" t="s">
        <v>4193</v>
      </c>
      <c r="G489" s="31">
        <v>59.350299999999997</v>
      </c>
    </row>
    <row r="490" spans="6:7" x14ac:dyDescent="0.3">
      <c r="F490" t="s">
        <v>4194</v>
      </c>
      <c r="G490" s="31">
        <v>0</v>
      </c>
    </row>
    <row r="491" spans="6:7" x14ac:dyDescent="0.3">
      <c r="F491" t="s">
        <v>4195</v>
      </c>
      <c r="G491" s="31">
        <v>0</v>
      </c>
    </row>
    <row r="492" spans="6:7" x14ac:dyDescent="0.3">
      <c r="F492" t="s">
        <v>4196</v>
      </c>
      <c r="G492" s="31">
        <v>4571.5530000000008</v>
      </c>
    </row>
    <row r="493" spans="6:7" x14ac:dyDescent="0.3">
      <c r="F493" t="s">
        <v>4197</v>
      </c>
      <c r="G493" s="31">
        <v>0</v>
      </c>
    </row>
    <row r="494" spans="6:7" x14ac:dyDescent="0.3">
      <c r="F494" t="s">
        <v>4198</v>
      </c>
      <c r="G494" s="31">
        <v>8434.9639999999999</v>
      </c>
    </row>
    <row r="495" spans="6:7" x14ac:dyDescent="0.3">
      <c r="F495" t="s">
        <v>4199</v>
      </c>
      <c r="G495" s="31">
        <v>403.59990000000005</v>
      </c>
    </row>
    <row r="496" spans="6:7" x14ac:dyDescent="0.3">
      <c r="F496" t="s">
        <v>4200</v>
      </c>
      <c r="G496" s="31">
        <v>16266.516299999999</v>
      </c>
    </row>
    <row r="497" spans="6:7" x14ac:dyDescent="0.3">
      <c r="F497" t="s">
        <v>4201</v>
      </c>
      <c r="G497" s="31">
        <v>20140.4378</v>
      </c>
    </row>
    <row r="498" spans="6:7" x14ac:dyDescent="0.3">
      <c r="F498" t="s">
        <v>4202</v>
      </c>
      <c r="G498" s="31">
        <v>0</v>
      </c>
    </row>
    <row r="499" spans="6:7" x14ac:dyDescent="0.3">
      <c r="F499" t="s">
        <v>4203</v>
      </c>
      <c r="G499" s="31">
        <v>0</v>
      </c>
    </row>
    <row r="500" spans="6:7" x14ac:dyDescent="0.3">
      <c r="F500" t="s">
        <v>4204</v>
      </c>
      <c r="G500" s="31">
        <v>0</v>
      </c>
    </row>
    <row r="501" spans="6:7" x14ac:dyDescent="0.3">
      <c r="F501" t="s">
        <v>4205</v>
      </c>
      <c r="G501" s="31">
        <v>0</v>
      </c>
    </row>
    <row r="502" spans="6:7" x14ac:dyDescent="0.3">
      <c r="F502" t="s">
        <v>4206</v>
      </c>
      <c r="G502" s="31">
        <v>201.1523</v>
      </c>
    </row>
    <row r="503" spans="6:7" x14ac:dyDescent="0.3">
      <c r="F503" t="s">
        <v>2816</v>
      </c>
      <c r="G503" s="31">
        <v>4635.4742000000006</v>
      </c>
    </row>
    <row r="504" spans="6:7" x14ac:dyDescent="0.3">
      <c r="F504" t="s">
        <v>4207</v>
      </c>
      <c r="G504" s="31">
        <v>673.41970000000015</v>
      </c>
    </row>
    <row r="505" spans="6:7" x14ac:dyDescent="0.3">
      <c r="F505" t="s">
        <v>4208</v>
      </c>
      <c r="G505" s="31">
        <v>0</v>
      </c>
    </row>
    <row r="506" spans="6:7" x14ac:dyDescent="0.3">
      <c r="F506" t="s">
        <v>4209</v>
      </c>
      <c r="G506" s="31">
        <v>36.295400000000001</v>
      </c>
    </row>
    <row r="507" spans="6:7" x14ac:dyDescent="0.3">
      <c r="F507" t="s">
        <v>4210</v>
      </c>
      <c r="G507" s="31">
        <v>3015.5268999999998</v>
      </c>
    </row>
    <row r="508" spans="6:7" x14ac:dyDescent="0.3">
      <c r="F508" t="s">
        <v>4211</v>
      </c>
      <c r="G508" s="31">
        <v>199.62469999999999</v>
      </c>
    </row>
    <row r="509" spans="6:7" x14ac:dyDescent="0.3">
      <c r="F509" t="s">
        <v>4212</v>
      </c>
      <c r="G509" s="31">
        <v>553.17610000000002</v>
      </c>
    </row>
    <row r="510" spans="6:7" x14ac:dyDescent="0.3">
      <c r="F510" t="s">
        <v>4213</v>
      </c>
      <c r="G510" s="31">
        <v>0</v>
      </c>
    </row>
    <row r="511" spans="6:7" x14ac:dyDescent="0.3">
      <c r="F511" t="s">
        <v>4214</v>
      </c>
      <c r="G511" s="31">
        <v>0</v>
      </c>
    </row>
    <row r="512" spans="6:7" x14ac:dyDescent="0.3">
      <c r="F512" t="s">
        <v>4215</v>
      </c>
      <c r="G512" s="31">
        <v>127.12259999999999</v>
      </c>
    </row>
    <row r="513" spans="6:7" x14ac:dyDescent="0.3">
      <c r="F513" t="s">
        <v>4216</v>
      </c>
      <c r="G513" s="31">
        <v>15178.9552</v>
      </c>
    </row>
    <row r="514" spans="6:7" x14ac:dyDescent="0.3">
      <c r="F514" t="s">
        <v>4217</v>
      </c>
      <c r="G514" s="31">
        <v>414.01080000000002</v>
      </c>
    </row>
    <row r="515" spans="6:7" x14ac:dyDescent="0.3">
      <c r="F515" t="s">
        <v>4218</v>
      </c>
      <c r="G515" s="31">
        <v>403.58100000000002</v>
      </c>
    </row>
    <row r="516" spans="6:7" x14ac:dyDescent="0.3">
      <c r="F516" t="s">
        <v>4219</v>
      </c>
      <c r="G516" s="31">
        <v>0</v>
      </c>
    </row>
    <row r="517" spans="6:7" x14ac:dyDescent="0.3">
      <c r="F517" t="s">
        <v>4220</v>
      </c>
      <c r="G517" s="31">
        <v>11626.112299999999</v>
      </c>
    </row>
    <row r="518" spans="6:7" x14ac:dyDescent="0.3">
      <c r="F518" t="s">
        <v>4221</v>
      </c>
      <c r="G518" s="31">
        <v>0</v>
      </c>
    </row>
    <row r="519" spans="6:7" x14ac:dyDescent="0.3">
      <c r="F519" t="s">
        <v>4222</v>
      </c>
      <c r="G519" s="31">
        <v>608.40719999999999</v>
      </c>
    </row>
    <row r="520" spans="6:7" x14ac:dyDescent="0.3">
      <c r="F520" t="s">
        <v>4223</v>
      </c>
      <c r="G520" s="31">
        <v>0</v>
      </c>
    </row>
    <row r="521" spans="6:7" x14ac:dyDescent="0.3">
      <c r="F521" t="s">
        <v>4224</v>
      </c>
      <c r="G521" s="31">
        <v>35.1509</v>
      </c>
    </row>
    <row r="522" spans="6:7" x14ac:dyDescent="0.3">
      <c r="F522" t="s">
        <v>4225</v>
      </c>
      <c r="G522" s="31">
        <v>65.622900000000001</v>
      </c>
    </row>
    <row r="523" spans="6:7" x14ac:dyDescent="0.3">
      <c r="F523" t="s">
        <v>4226</v>
      </c>
      <c r="G523" s="31">
        <v>1362.0497</v>
      </c>
    </row>
    <row r="524" spans="6:7" x14ac:dyDescent="0.3">
      <c r="F524" t="s">
        <v>4227</v>
      </c>
      <c r="G524" s="31">
        <v>441.24180000000001</v>
      </c>
    </row>
    <row r="525" spans="6:7" x14ac:dyDescent="0.3">
      <c r="F525" t="s">
        <v>218</v>
      </c>
      <c r="G525" s="31">
        <v>1247.066</v>
      </c>
    </row>
    <row r="526" spans="6:7" x14ac:dyDescent="0.3">
      <c r="F526" t="s">
        <v>4228</v>
      </c>
      <c r="G526" s="31">
        <v>389.86660000000001</v>
      </c>
    </row>
    <row r="527" spans="6:7" x14ac:dyDescent="0.3">
      <c r="F527" t="s">
        <v>4229</v>
      </c>
      <c r="G527" s="31">
        <v>0</v>
      </c>
    </row>
    <row r="528" spans="6:7" x14ac:dyDescent="0.3">
      <c r="F528" t="s">
        <v>4230</v>
      </c>
      <c r="G528" s="31">
        <v>1556.4354000000001</v>
      </c>
    </row>
    <row r="529" spans="6:7" x14ac:dyDescent="0.3">
      <c r="F529" t="s">
        <v>4231</v>
      </c>
      <c r="G529" s="31">
        <v>0</v>
      </c>
    </row>
    <row r="530" spans="6:7" x14ac:dyDescent="0.3">
      <c r="F530" t="s">
        <v>4232</v>
      </c>
      <c r="G530" s="31">
        <v>0</v>
      </c>
    </row>
    <row r="531" spans="6:7" x14ac:dyDescent="0.3">
      <c r="F531" t="s">
        <v>4233</v>
      </c>
      <c r="G531" s="31">
        <v>40.6081</v>
      </c>
    </row>
    <row r="532" spans="6:7" x14ac:dyDescent="0.3">
      <c r="F532" t="s">
        <v>4234</v>
      </c>
      <c r="G532" s="31">
        <v>6270.9537</v>
      </c>
    </row>
    <row r="533" spans="6:7" x14ac:dyDescent="0.3">
      <c r="F533" t="s">
        <v>4235</v>
      </c>
      <c r="G533" s="31">
        <v>0</v>
      </c>
    </row>
    <row r="534" spans="6:7" x14ac:dyDescent="0.3">
      <c r="F534" t="s">
        <v>4236</v>
      </c>
      <c r="G534" s="31">
        <v>291.5333</v>
      </c>
    </row>
    <row r="535" spans="6:7" x14ac:dyDescent="0.3">
      <c r="F535" t="s">
        <v>4237</v>
      </c>
      <c r="G535" s="31">
        <v>0</v>
      </c>
    </row>
    <row r="536" spans="6:7" x14ac:dyDescent="0.3">
      <c r="F536" t="s">
        <v>4238</v>
      </c>
      <c r="G536" s="31">
        <v>522.4076</v>
      </c>
    </row>
    <row r="537" spans="6:7" x14ac:dyDescent="0.3">
      <c r="F537" t="s">
        <v>4239</v>
      </c>
      <c r="G537" s="31">
        <v>6675.0001999999995</v>
      </c>
    </row>
    <row r="538" spans="6:7" x14ac:dyDescent="0.3">
      <c r="F538" t="s">
        <v>4240</v>
      </c>
      <c r="G538" s="31">
        <v>0</v>
      </c>
    </row>
    <row r="539" spans="6:7" x14ac:dyDescent="0.3">
      <c r="F539" t="s">
        <v>4241</v>
      </c>
      <c r="G539" s="31">
        <v>2058.9546999999998</v>
      </c>
    </row>
    <row r="540" spans="6:7" x14ac:dyDescent="0.3">
      <c r="F540" t="s">
        <v>4242</v>
      </c>
      <c r="G540" s="31">
        <v>377.55669999999998</v>
      </c>
    </row>
    <row r="541" spans="6:7" x14ac:dyDescent="0.3">
      <c r="F541" t="s">
        <v>4243</v>
      </c>
      <c r="G541" s="31">
        <v>2082.6657</v>
      </c>
    </row>
    <row r="542" spans="6:7" x14ac:dyDescent="0.3">
      <c r="F542" t="s">
        <v>4244</v>
      </c>
      <c r="G542" s="31">
        <v>0</v>
      </c>
    </row>
    <row r="543" spans="6:7" x14ac:dyDescent="0.3">
      <c r="F543" t="s">
        <v>4245</v>
      </c>
      <c r="G543" s="31">
        <v>411.40570000000002</v>
      </c>
    </row>
    <row r="544" spans="6:7" x14ac:dyDescent="0.3">
      <c r="F544" t="s">
        <v>4246</v>
      </c>
      <c r="G544" s="31">
        <v>46.931100000000001</v>
      </c>
    </row>
    <row r="545" spans="6:7" x14ac:dyDescent="0.3">
      <c r="F545" t="s">
        <v>4247</v>
      </c>
      <c r="G545" s="31">
        <v>0</v>
      </c>
    </row>
    <row r="546" spans="6:7" x14ac:dyDescent="0.3">
      <c r="F546" t="s">
        <v>4248</v>
      </c>
      <c r="G546" s="31">
        <v>11640.161299999998</v>
      </c>
    </row>
    <row r="547" spans="6:7" x14ac:dyDescent="0.3">
      <c r="F547" t="s">
        <v>4249</v>
      </c>
      <c r="G547" s="31">
        <v>0</v>
      </c>
    </row>
    <row r="548" spans="6:7" x14ac:dyDescent="0.3">
      <c r="F548" t="s">
        <v>4250</v>
      </c>
      <c r="G548" s="31">
        <v>7390.9045999999998</v>
      </c>
    </row>
    <row r="549" spans="6:7" x14ac:dyDescent="0.3">
      <c r="F549" t="s">
        <v>4251</v>
      </c>
      <c r="G549" s="31">
        <v>0</v>
      </c>
    </row>
    <row r="550" spans="6:7" x14ac:dyDescent="0.3">
      <c r="F550" t="s">
        <v>4252</v>
      </c>
      <c r="G550" s="31">
        <v>0</v>
      </c>
    </row>
    <row r="551" spans="6:7" x14ac:dyDescent="0.3">
      <c r="F551" t="s">
        <v>4253</v>
      </c>
      <c r="G551" s="31">
        <v>1151.6195999999998</v>
      </c>
    </row>
    <row r="552" spans="6:7" x14ac:dyDescent="0.3">
      <c r="F552" t="s">
        <v>4254</v>
      </c>
      <c r="G552" s="31">
        <v>153.25030000000001</v>
      </c>
    </row>
    <row r="553" spans="6:7" x14ac:dyDescent="0.3">
      <c r="F553" t="s">
        <v>4255</v>
      </c>
      <c r="G553" s="31">
        <v>0</v>
      </c>
    </row>
    <row r="554" spans="6:7" x14ac:dyDescent="0.3">
      <c r="F554" t="s">
        <v>4256</v>
      </c>
      <c r="G554" s="31">
        <v>0</v>
      </c>
    </row>
    <row r="555" spans="6:7" x14ac:dyDescent="0.3">
      <c r="F555" t="s">
        <v>4257</v>
      </c>
      <c r="G555" s="31">
        <v>6987.2431999999999</v>
      </c>
    </row>
    <row r="556" spans="6:7" x14ac:dyDescent="0.3">
      <c r="F556" t="s">
        <v>4258</v>
      </c>
      <c r="G556" s="31">
        <v>4014.4227999999998</v>
      </c>
    </row>
    <row r="557" spans="6:7" x14ac:dyDescent="0.3">
      <c r="F557" t="s">
        <v>4259</v>
      </c>
      <c r="G557" s="31">
        <v>16394.9653</v>
      </c>
    </row>
    <row r="558" spans="6:7" x14ac:dyDescent="0.3">
      <c r="F558" t="s">
        <v>4260</v>
      </c>
      <c r="G558" s="31">
        <v>182.7227</v>
      </c>
    </row>
    <row r="559" spans="6:7" x14ac:dyDescent="0.3">
      <c r="F559" t="s">
        <v>4261</v>
      </c>
      <c r="G559" s="31">
        <v>422.68780000000004</v>
      </c>
    </row>
    <row r="560" spans="6:7" x14ac:dyDescent="0.3">
      <c r="F560" t="s">
        <v>4262</v>
      </c>
      <c r="G560" s="31">
        <v>49.979199999999999</v>
      </c>
    </row>
    <row r="561" spans="6:7" x14ac:dyDescent="0.3">
      <c r="F561" t="s">
        <v>4263</v>
      </c>
      <c r="G561" s="31">
        <v>3253.3678</v>
      </c>
    </row>
    <row r="562" spans="6:7" x14ac:dyDescent="0.3">
      <c r="F562" t="s">
        <v>4264</v>
      </c>
      <c r="G562" s="31">
        <v>11328.100899999999</v>
      </c>
    </row>
    <row r="563" spans="6:7" x14ac:dyDescent="0.3">
      <c r="F563" t="s">
        <v>4265</v>
      </c>
      <c r="G563" s="31">
        <v>3241.2532000000006</v>
      </c>
    </row>
    <row r="564" spans="6:7" x14ac:dyDescent="0.3">
      <c r="F564" t="s">
        <v>4266</v>
      </c>
      <c r="G564" s="31">
        <v>329.70670000000001</v>
      </c>
    </row>
    <row r="565" spans="6:7" x14ac:dyDescent="0.3">
      <c r="F565" t="s">
        <v>4267</v>
      </c>
      <c r="G565" s="31">
        <v>13851.897700000001</v>
      </c>
    </row>
    <row r="566" spans="6:7" x14ac:dyDescent="0.3">
      <c r="F566" t="s">
        <v>4268</v>
      </c>
      <c r="G566" s="31">
        <v>725.76220000000001</v>
      </c>
    </row>
    <row r="567" spans="6:7" x14ac:dyDescent="0.3">
      <c r="F567" t="s">
        <v>4269</v>
      </c>
      <c r="G567" s="31">
        <v>415.608</v>
      </c>
    </row>
    <row r="568" spans="6:7" x14ac:dyDescent="0.3">
      <c r="F568" t="s">
        <v>4270</v>
      </c>
      <c r="G568" s="31">
        <v>164.51839999999999</v>
      </c>
    </row>
    <row r="569" spans="6:7" x14ac:dyDescent="0.3">
      <c r="F569" t="s">
        <v>4271</v>
      </c>
      <c r="G569" s="31">
        <v>841.6386</v>
      </c>
    </row>
    <row r="570" spans="6:7" x14ac:dyDescent="0.3">
      <c r="F570" t="s">
        <v>4272</v>
      </c>
      <c r="G570" s="31">
        <v>0</v>
      </c>
    </row>
    <row r="571" spans="6:7" x14ac:dyDescent="0.3">
      <c r="F571" t="s">
        <v>4273</v>
      </c>
      <c r="G571" s="31">
        <v>3308.4134999999997</v>
      </c>
    </row>
    <row r="572" spans="6:7" x14ac:dyDescent="0.3">
      <c r="F572" t="s">
        <v>4274</v>
      </c>
      <c r="G572" s="31">
        <v>51.2316</v>
      </c>
    </row>
    <row r="573" spans="6:7" x14ac:dyDescent="0.3">
      <c r="F573" t="s">
        <v>4275</v>
      </c>
      <c r="G573" s="31">
        <v>234.28890000000001</v>
      </c>
    </row>
    <row r="574" spans="6:7" x14ac:dyDescent="0.3">
      <c r="F574" t="s">
        <v>4276</v>
      </c>
      <c r="G574" s="31">
        <v>0</v>
      </c>
    </row>
    <row r="575" spans="6:7" x14ac:dyDescent="0.3">
      <c r="F575" t="s">
        <v>4277</v>
      </c>
      <c r="G575" s="31">
        <v>0</v>
      </c>
    </row>
    <row r="576" spans="6:7" x14ac:dyDescent="0.3">
      <c r="F576" t="s">
        <v>4278</v>
      </c>
      <c r="G576" s="31">
        <v>0</v>
      </c>
    </row>
    <row r="577" spans="6:7" x14ac:dyDescent="0.3">
      <c r="F577" t="s">
        <v>4279</v>
      </c>
      <c r="G577" s="31">
        <v>0</v>
      </c>
    </row>
    <row r="578" spans="6:7" x14ac:dyDescent="0.3">
      <c r="F578" t="s">
        <v>4280</v>
      </c>
      <c r="G578" s="31">
        <v>28.113299999999999</v>
      </c>
    </row>
    <row r="579" spans="6:7" x14ac:dyDescent="0.3">
      <c r="F579" t="s">
        <v>4281</v>
      </c>
      <c r="G579" s="31">
        <v>0</v>
      </c>
    </row>
    <row r="580" spans="6:7" x14ac:dyDescent="0.3">
      <c r="F580" t="s">
        <v>4282</v>
      </c>
      <c r="G580" s="31">
        <v>0</v>
      </c>
    </row>
    <row r="581" spans="6:7" x14ac:dyDescent="0.3">
      <c r="F581" t="s">
        <v>4283</v>
      </c>
      <c r="G581" s="31">
        <v>43.7318</v>
      </c>
    </row>
    <row r="582" spans="6:7" x14ac:dyDescent="0.3">
      <c r="F582" t="s">
        <v>4284</v>
      </c>
      <c r="G582" s="31">
        <v>0</v>
      </c>
    </row>
    <row r="583" spans="6:7" x14ac:dyDescent="0.3">
      <c r="F583" t="s">
        <v>4285</v>
      </c>
      <c r="G583" s="31">
        <v>222.03470000000002</v>
      </c>
    </row>
    <row r="584" spans="6:7" x14ac:dyDescent="0.3">
      <c r="F584" t="s">
        <v>4286</v>
      </c>
      <c r="G584" s="31">
        <v>183.66839999999999</v>
      </c>
    </row>
    <row r="585" spans="6:7" x14ac:dyDescent="0.3">
      <c r="F585" t="s">
        <v>2817</v>
      </c>
      <c r="G585" s="31">
        <v>2419.2408999999998</v>
      </c>
    </row>
    <row r="586" spans="6:7" x14ac:dyDescent="0.3">
      <c r="F586" t="s">
        <v>4287</v>
      </c>
      <c r="G586" s="31">
        <v>316.51620000000003</v>
      </c>
    </row>
    <row r="587" spans="6:7" x14ac:dyDescent="0.3">
      <c r="F587" t="s">
        <v>4288</v>
      </c>
      <c r="G587" s="31">
        <v>190.7355</v>
      </c>
    </row>
    <row r="588" spans="6:7" x14ac:dyDescent="0.3">
      <c r="F588" t="s">
        <v>4289</v>
      </c>
      <c r="G588" s="31">
        <v>3302.5539000000003</v>
      </c>
    </row>
    <row r="589" spans="6:7" x14ac:dyDescent="0.3">
      <c r="F589" t="s">
        <v>4290</v>
      </c>
      <c r="G589" s="31">
        <v>0</v>
      </c>
    </row>
    <row r="590" spans="6:7" x14ac:dyDescent="0.3">
      <c r="F590" t="s">
        <v>4291</v>
      </c>
      <c r="G590" s="31">
        <v>0</v>
      </c>
    </row>
    <row r="591" spans="6:7" x14ac:dyDescent="0.3">
      <c r="F591" t="s">
        <v>4292</v>
      </c>
      <c r="G591" s="31">
        <v>0</v>
      </c>
    </row>
    <row r="592" spans="6:7" x14ac:dyDescent="0.3">
      <c r="F592" t="s">
        <v>4293</v>
      </c>
      <c r="G592" s="31">
        <v>1288.3820000000001</v>
      </c>
    </row>
    <row r="593" spans="6:7" x14ac:dyDescent="0.3">
      <c r="F593" t="s">
        <v>4294</v>
      </c>
      <c r="G593" s="31">
        <v>0</v>
      </c>
    </row>
    <row r="594" spans="6:7" x14ac:dyDescent="0.3">
      <c r="F594" t="s">
        <v>4295</v>
      </c>
      <c r="G594" s="31">
        <v>17924.298500000001</v>
      </c>
    </row>
    <row r="595" spans="6:7" x14ac:dyDescent="0.3">
      <c r="F595" t="s">
        <v>4296</v>
      </c>
      <c r="G595" s="31">
        <v>13559.1131</v>
      </c>
    </row>
    <row r="596" spans="6:7" x14ac:dyDescent="0.3">
      <c r="F596" t="s">
        <v>4297</v>
      </c>
      <c r="G596" s="31">
        <v>292.19</v>
      </c>
    </row>
    <row r="597" spans="6:7" x14ac:dyDescent="0.3">
      <c r="F597" t="s">
        <v>4298</v>
      </c>
      <c r="G597" s="31">
        <v>2769.6477000000004</v>
      </c>
    </row>
    <row r="598" spans="6:7" x14ac:dyDescent="0.3">
      <c r="F598" t="s">
        <v>4299</v>
      </c>
      <c r="G598" s="31">
        <v>0</v>
      </c>
    </row>
    <row r="599" spans="6:7" x14ac:dyDescent="0.3">
      <c r="F599" t="s">
        <v>4300</v>
      </c>
      <c r="G599" s="31">
        <v>251.8579</v>
      </c>
    </row>
    <row r="600" spans="6:7" x14ac:dyDescent="0.3">
      <c r="F600" t="s">
        <v>4301</v>
      </c>
      <c r="G600" s="31">
        <v>3312.4747000000002</v>
      </c>
    </row>
    <row r="601" spans="6:7" x14ac:dyDescent="0.3">
      <c r="F601" t="s">
        <v>4302</v>
      </c>
      <c r="G601" s="31">
        <v>288.87360000000001</v>
      </c>
    </row>
    <row r="602" spans="6:7" x14ac:dyDescent="0.3">
      <c r="F602" t="s">
        <v>4303</v>
      </c>
      <c r="G602" s="31">
        <v>775.84839999999997</v>
      </c>
    </row>
    <row r="603" spans="6:7" x14ac:dyDescent="0.3">
      <c r="F603" t="s">
        <v>4304</v>
      </c>
      <c r="G603" s="31">
        <v>593.81569999999999</v>
      </c>
    </row>
    <row r="604" spans="6:7" x14ac:dyDescent="0.3">
      <c r="F604" t="s">
        <v>4305</v>
      </c>
      <c r="G604" s="31">
        <v>0</v>
      </c>
    </row>
    <row r="605" spans="6:7" x14ac:dyDescent="0.3">
      <c r="F605" t="s">
        <v>4306</v>
      </c>
      <c r="G605" s="31">
        <v>112.0288</v>
      </c>
    </row>
    <row r="606" spans="6:7" x14ac:dyDescent="0.3">
      <c r="F606" t="s">
        <v>4307</v>
      </c>
      <c r="G606" s="31">
        <v>99.65</v>
      </c>
    </row>
    <row r="607" spans="6:7" x14ac:dyDescent="0.3">
      <c r="F607" t="s">
        <v>4308</v>
      </c>
      <c r="G607" s="31">
        <v>7115.7406000000001</v>
      </c>
    </row>
    <row r="608" spans="6:7" x14ac:dyDescent="0.3">
      <c r="F608" t="s">
        <v>4309</v>
      </c>
      <c r="G608" s="31">
        <v>0</v>
      </c>
    </row>
    <row r="609" spans="6:7" x14ac:dyDescent="0.3">
      <c r="F609" t="s">
        <v>4310</v>
      </c>
      <c r="G609" s="31">
        <v>106.38220000000001</v>
      </c>
    </row>
    <row r="610" spans="6:7" x14ac:dyDescent="0.3">
      <c r="F610" t="s">
        <v>4311</v>
      </c>
      <c r="G610" s="31">
        <v>394.51029999999997</v>
      </c>
    </row>
    <row r="611" spans="6:7" x14ac:dyDescent="0.3">
      <c r="F611" t="s">
        <v>4312</v>
      </c>
      <c r="G611" s="31">
        <v>0</v>
      </c>
    </row>
    <row r="612" spans="6:7" x14ac:dyDescent="0.3">
      <c r="F612" t="s">
        <v>4313</v>
      </c>
      <c r="G612" s="31">
        <v>49.509900000000002</v>
      </c>
    </row>
    <row r="613" spans="6:7" x14ac:dyDescent="0.3">
      <c r="F613" t="s">
        <v>4314</v>
      </c>
      <c r="G613" s="31">
        <v>9046.1334000000006</v>
      </c>
    </row>
    <row r="614" spans="6:7" x14ac:dyDescent="0.3">
      <c r="F614" t="s">
        <v>4315</v>
      </c>
      <c r="G614" s="31">
        <v>770.31560000000013</v>
      </c>
    </row>
    <row r="615" spans="6:7" x14ac:dyDescent="0.3">
      <c r="F615" t="s">
        <v>4316</v>
      </c>
      <c r="G615" s="31">
        <v>53.252899999999997</v>
      </c>
    </row>
    <row r="616" spans="6:7" x14ac:dyDescent="0.3">
      <c r="F616" t="s">
        <v>4317</v>
      </c>
      <c r="G616" s="31">
        <v>0</v>
      </c>
    </row>
    <row r="617" spans="6:7" x14ac:dyDescent="0.3">
      <c r="F617" t="s">
        <v>4318</v>
      </c>
      <c r="G617" s="31">
        <v>334.73989999999998</v>
      </c>
    </row>
    <row r="618" spans="6:7" x14ac:dyDescent="0.3">
      <c r="F618" t="s">
        <v>4319</v>
      </c>
      <c r="G618" s="31">
        <v>0</v>
      </c>
    </row>
    <row r="619" spans="6:7" x14ac:dyDescent="0.3">
      <c r="F619" t="s">
        <v>4320</v>
      </c>
      <c r="G619" s="31">
        <v>0</v>
      </c>
    </row>
    <row r="620" spans="6:7" x14ac:dyDescent="0.3">
      <c r="F620" t="s">
        <v>4321</v>
      </c>
      <c r="G620" s="31">
        <v>0</v>
      </c>
    </row>
    <row r="621" spans="6:7" x14ac:dyDescent="0.3">
      <c r="F621" t="s">
        <v>4322</v>
      </c>
      <c r="G621" s="31">
        <v>0</v>
      </c>
    </row>
    <row r="622" spans="6:7" x14ac:dyDescent="0.3">
      <c r="F622" t="s">
        <v>4323</v>
      </c>
      <c r="G622" s="31">
        <v>1783.9467</v>
      </c>
    </row>
    <row r="623" spans="6:7" x14ac:dyDescent="0.3">
      <c r="F623" t="s">
        <v>4324</v>
      </c>
      <c r="G623" s="31">
        <v>0</v>
      </c>
    </row>
    <row r="624" spans="6:7" x14ac:dyDescent="0.3">
      <c r="F624" t="s">
        <v>4325</v>
      </c>
      <c r="G624" s="31">
        <v>0</v>
      </c>
    </row>
    <row r="625" spans="6:7" x14ac:dyDescent="0.3">
      <c r="F625" t="s">
        <v>4326</v>
      </c>
      <c r="G625" s="31">
        <v>0</v>
      </c>
    </row>
    <row r="626" spans="6:7" x14ac:dyDescent="0.3">
      <c r="F626" t="s">
        <v>4327</v>
      </c>
      <c r="G626" s="31">
        <v>2815.0232000000001</v>
      </c>
    </row>
    <row r="627" spans="6:7" x14ac:dyDescent="0.3">
      <c r="F627" t="s">
        <v>4328</v>
      </c>
      <c r="G627" s="31">
        <v>19.9068</v>
      </c>
    </row>
    <row r="628" spans="6:7" x14ac:dyDescent="0.3">
      <c r="F628" t="s">
        <v>4329</v>
      </c>
      <c r="G628" s="31">
        <v>0</v>
      </c>
    </row>
    <row r="629" spans="6:7" x14ac:dyDescent="0.3">
      <c r="F629" t="s">
        <v>4330</v>
      </c>
      <c r="G629" s="31">
        <v>9525.5540000000001</v>
      </c>
    </row>
    <row r="630" spans="6:7" x14ac:dyDescent="0.3">
      <c r="F630" t="s">
        <v>4331</v>
      </c>
      <c r="G630" s="31">
        <v>158.01420000000002</v>
      </c>
    </row>
    <row r="631" spans="6:7" x14ac:dyDescent="0.3">
      <c r="F631" t="s">
        <v>4332</v>
      </c>
      <c r="G631" s="31">
        <v>0</v>
      </c>
    </row>
    <row r="632" spans="6:7" x14ac:dyDescent="0.3">
      <c r="F632" t="s">
        <v>4333</v>
      </c>
      <c r="G632" s="31">
        <v>0</v>
      </c>
    </row>
    <row r="633" spans="6:7" x14ac:dyDescent="0.3">
      <c r="F633" t="s">
        <v>4334</v>
      </c>
      <c r="G633" s="31">
        <v>4329.3599999999997</v>
      </c>
    </row>
    <row r="634" spans="6:7" x14ac:dyDescent="0.3">
      <c r="F634" t="s">
        <v>4335</v>
      </c>
      <c r="G634" s="31">
        <v>0</v>
      </c>
    </row>
    <row r="635" spans="6:7" x14ac:dyDescent="0.3">
      <c r="F635" t="s">
        <v>4336</v>
      </c>
      <c r="G635" s="31">
        <v>718.96919999999989</v>
      </c>
    </row>
    <row r="636" spans="6:7" x14ac:dyDescent="0.3">
      <c r="F636" t="s">
        <v>4337</v>
      </c>
      <c r="G636" s="31">
        <v>443.61350000000004</v>
      </c>
    </row>
    <row r="637" spans="6:7" x14ac:dyDescent="0.3">
      <c r="F637" t="s">
        <v>4338</v>
      </c>
      <c r="G637" s="31">
        <v>0</v>
      </c>
    </row>
    <row r="638" spans="6:7" x14ac:dyDescent="0.3">
      <c r="F638" t="s">
        <v>4339</v>
      </c>
      <c r="G638" s="31">
        <v>0</v>
      </c>
    </row>
    <row r="639" spans="6:7" x14ac:dyDescent="0.3">
      <c r="F639" t="s">
        <v>2998</v>
      </c>
      <c r="G639" s="31">
        <v>279.75820000000004</v>
      </c>
    </row>
    <row r="640" spans="6:7" x14ac:dyDescent="0.3">
      <c r="F640" t="s">
        <v>4340</v>
      </c>
      <c r="G640" s="31">
        <v>0</v>
      </c>
    </row>
    <row r="641" spans="6:7" x14ac:dyDescent="0.3">
      <c r="F641" t="s">
        <v>4341</v>
      </c>
      <c r="G641" s="31">
        <v>0</v>
      </c>
    </row>
    <row r="642" spans="6:7" x14ac:dyDescent="0.3">
      <c r="F642" t="s">
        <v>4342</v>
      </c>
      <c r="G642" s="31">
        <v>554.09940000000006</v>
      </c>
    </row>
    <row r="643" spans="6:7" x14ac:dyDescent="0.3">
      <c r="F643" t="s">
        <v>4343</v>
      </c>
      <c r="G643" s="31">
        <v>0</v>
      </c>
    </row>
    <row r="644" spans="6:7" x14ac:dyDescent="0.3">
      <c r="F644" t="s">
        <v>4344</v>
      </c>
      <c r="G644" s="31">
        <v>0</v>
      </c>
    </row>
    <row r="645" spans="6:7" x14ac:dyDescent="0.3">
      <c r="F645" t="s">
        <v>4345</v>
      </c>
      <c r="G645" s="31">
        <v>6116.9816000000001</v>
      </c>
    </row>
    <row r="646" spans="6:7" x14ac:dyDescent="0.3">
      <c r="F646" t="s">
        <v>4346</v>
      </c>
      <c r="G646" s="31">
        <v>6421.2060999999994</v>
      </c>
    </row>
    <row r="647" spans="6:7" x14ac:dyDescent="0.3">
      <c r="F647" t="s">
        <v>4347</v>
      </c>
      <c r="G647" s="31">
        <v>11816.831100000001</v>
      </c>
    </row>
    <row r="648" spans="6:7" x14ac:dyDescent="0.3">
      <c r="F648" t="s">
        <v>4348</v>
      </c>
      <c r="G648" s="31">
        <v>0</v>
      </c>
    </row>
    <row r="649" spans="6:7" x14ac:dyDescent="0.3">
      <c r="F649" t="s">
        <v>1110</v>
      </c>
      <c r="G649" s="31">
        <v>21505.239400000002</v>
      </c>
    </row>
    <row r="650" spans="6:7" x14ac:dyDescent="0.3">
      <c r="F650" t="s">
        <v>4349</v>
      </c>
      <c r="G650" s="31">
        <v>383.72609999999997</v>
      </c>
    </row>
    <row r="651" spans="6:7" x14ac:dyDescent="0.3">
      <c r="F651" t="s">
        <v>4350</v>
      </c>
      <c r="G651" s="31">
        <v>417.262</v>
      </c>
    </row>
    <row r="652" spans="6:7" x14ac:dyDescent="0.3">
      <c r="F652" t="s">
        <v>4351</v>
      </c>
      <c r="G652" s="31">
        <v>657.20550000000003</v>
      </c>
    </row>
    <row r="653" spans="6:7" x14ac:dyDescent="0.3">
      <c r="F653" t="s">
        <v>4352</v>
      </c>
      <c r="G653" s="31">
        <v>543.28610000000003</v>
      </c>
    </row>
    <row r="654" spans="6:7" x14ac:dyDescent="0.3">
      <c r="F654" t="s">
        <v>4353</v>
      </c>
      <c r="G654" s="31">
        <v>731.74059999999997</v>
      </c>
    </row>
    <row r="655" spans="6:7" x14ac:dyDescent="0.3">
      <c r="F655" t="s">
        <v>4354</v>
      </c>
      <c r="G655" s="31">
        <v>998.91959999999995</v>
      </c>
    </row>
    <row r="656" spans="6:7" x14ac:dyDescent="0.3">
      <c r="F656" t="s">
        <v>4355</v>
      </c>
      <c r="G656" s="31">
        <v>0</v>
      </c>
    </row>
    <row r="657" spans="6:7" x14ac:dyDescent="0.3">
      <c r="F657" t="s">
        <v>4356</v>
      </c>
      <c r="G657" s="31">
        <v>0</v>
      </c>
    </row>
    <row r="658" spans="6:7" x14ac:dyDescent="0.3">
      <c r="F658" t="s">
        <v>4357</v>
      </c>
      <c r="G658" s="31">
        <v>247.14399999999998</v>
      </c>
    </row>
    <row r="659" spans="6:7" x14ac:dyDescent="0.3">
      <c r="F659" t="s">
        <v>4358</v>
      </c>
      <c r="G659" s="31">
        <v>0</v>
      </c>
    </row>
    <row r="660" spans="6:7" x14ac:dyDescent="0.3">
      <c r="F660" t="s">
        <v>4359</v>
      </c>
      <c r="G660" s="31">
        <v>43.7318</v>
      </c>
    </row>
    <row r="661" spans="6:7" x14ac:dyDescent="0.3">
      <c r="F661" t="s">
        <v>4360</v>
      </c>
      <c r="G661" s="31">
        <v>798.11259999999993</v>
      </c>
    </row>
    <row r="662" spans="6:7" x14ac:dyDescent="0.3">
      <c r="F662" t="s">
        <v>4361</v>
      </c>
      <c r="G662" s="31">
        <v>53.8108</v>
      </c>
    </row>
    <row r="663" spans="6:7" x14ac:dyDescent="0.3">
      <c r="F663" t="s">
        <v>4362</v>
      </c>
      <c r="G663" s="31">
        <v>376.18849999999998</v>
      </c>
    </row>
    <row r="664" spans="6:7" x14ac:dyDescent="0.3">
      <c r="F664" t="s">
        <v>4363</v>
      </c>
      <c r="G664" s="31">
        <v>0</v>
      </c>
    </row>
    <row r="665" spans="6:7" x14ac:dyDescent="0.3">
      <c r="F665" t="s">
        <v>4364</v>
      </c>
      <c r="G665" s="31">
        <v>244.8912</v>
      </c>
    </row>
    <row r="666" spans="6:7" x14ac:dyDescent="0.3">
      <c r="F666" t="s">
        <v>4365</v>
      </c>
      <c r="G666" s="31">
        <v>2674.1116999999999</v>
      </c>
    </row>
    <row r="667" spans="6:7" x14ac:dyDescent="0.3">
      <c r="F667" t="s">
        <v>4366</v>
      </c>
      <c r="G667" s="31">
        <v>463.08350000000002</v>
      </c>
    </row>
    <row r="668" spans="6:7" x14ac:dyDescent="0.3">
      <c r="F668" t="s">
        <v>4367</v>
      </c>
      <c r="G668" s="31">
        <v>0</v>
      </c>
    </row>
    <row r="669" spans="6:7" x14ac:dyDescent="0.3">
      <c r="F669" t="s">
        <v>4368</v>
      </c>
      <c r="G669" s="31">
        <v>0</v>
      </c>
    </row>
    <row r="670" spans="6:7" x14ac:dyDescent="0.3">
      <c r="F670" t="s">
        <v>2999</v>
      </c>
      <c r="G670" s="31">
        <v>151.3545</v>
      </c>
    </row>
    <row r="671" spans="6:7" x14ac:dyDescent="0.3">
      <c r="F671" t="s">
        <v>4369</v>
      </c>
      <c r="G671" s="31">
        <v>81.630399999999995</v>
      </c>
    </row>
    <row r="672" spans="6:7" x14ac:dyDescent="0.3">
      <c r="F672" t="s">
        <v>4370</v>
      </c>
      <c r="G672" s="31">
        <v>231.5318</v>
      </c>
    </row>
    <row r="673" spans="6:7" x14ac:dyDescent="0.3">
      <c r="F673" t="s">
        <v>4371</v>
      </c>
      <c r="G673" s="31">
        <v>25.909700000000001</v>
      </c>
    </row>
    <row r="674" spans="6:7" x14ac:dyDescent="0.3">
      <c r="F674" t="s">
        <v>1111</v>
      </c>
      <c r="G674" s="31">
        <v>319.10210000000001</v>
      </c>
    </row>
    <row r="675" spans="6:7" x14ac:dyDescent="0.3">
      <c r="F675" t="s">
        <v>4372</v>
      </c>
      <c r="G675" s="31">
        <v>12892.874899999999</v>
      </c>
    </row>
    <row r="676" spans="6:7" x14ac:dyDescent="0.3">
      <c r="F676" t="s">
        <v>4373</v>
      </c>
      <c r="G676" s="31">
        <v>387.32350000000002</v>
      </c>
    </row>
    <row r="677" spans="6:7" x14ac:dyDescent="0.3">
      <c r="F677" t="s">
        <v>4374</v>
      </c>
      <c r="G677" s="31">
        <v>0</v>
      </c>
    </row>
    <row r="678" spans="6:7" x14ac:dyDescent="0.3">
      <c r="F678" t="s">
        <v>4375</v>
      </c>
      <c r="G678" s="31">
        <v>31.793700000000001</v>
      </c>
    </row>
    <row r="679" spans="6:7" x14ac:dyDescent="0.3">
      <c r="F679" t="s">
        <v>4376</v>
      </c>
      <c r="G679" s="31">
        <v>21174.9555</v>
      </c>
    </row>
    <row r="680" spans="6:7" x14ac:dyDescent="0.3">
      <c r="F680" t="s">
        <v>4377</v>
      </c>
      <c r="G680" s="31">
        <v>220.05670000000001</v>
      </c>
    </row>
    <row r="681" spans="6:7" x14ac:dyDescent="0.3">
      <c r="F681" t="s">
        <v>4378</v>
      </c>
      <c r="G681" s="31">
        <v>58.493200000000002</v>
      </c>
    </row>
    <row r="682" spans="6:7" x14ac:dyDescent="0.3">
      <c r="F682" t="s">
        <v>219</v>
      </c>
      <c r="G682" s="31">
        <v>0</v>
      </c>
    </row>
    <row r="683" spans="6:7" x14ac:dyDescent="0.3">
      <c r="F683" t="s">
        <v>4379</v>
      </c>
      <c r="G683" s="31">
        <v>209.53990000000002</v>
      </c>
    </row>
    <row r="684" spans="6:7" x14ac:dyDescent="0.3">
      <c r="F684" t="s">
        <v>4380</v>
      </c>
      <c r="G684" s="31">
        <v>957.55320000000006</v>
      </c>
    </row>
    <row r="685" spans="6:7" x14ac:dyDescent="0.3">
      <c r="F685" t="s">
        <v>4381</v>
      </c>
      <c r="G685" s="31">
        <v>0</v>
      </c>
    </row>
    <row r="686" spans="6:7" x14ac:dyDescent="0.3">
      <c r="F686" t="s">
        <v>4382</v>
      </c>
      <c r="G686" s="31">
        <v>6496.5067999999992</v>
      </c>
    </row>
    <row r="687" spans="6:7" x14ac:dyDescent="0.3">
      <c r="F687" t="s">
        <v>4383</v>
      </c>
      <c r="G687" s="31">
        <v>0</v>
      </c>
    </row>
    <row r="688" spans="6:7" x14ac:dyDescent="0.3">
      <c r="F688" t="s">
        <v>1112</v>
      </c>
      <c r="G688" s="31">
        <v>0</v>
      </c>
    </row>
    <row r="689" spans="6:7" x14ac:dyDescent="0.3">
      <c r="F689" t="s">
        <v>4384</v>
      </c>
      <c r="G689" s="31">
        <v>21.8659</v>
      </c>
    </row>
    <row r="690" spans="6:7" x14ac:dyDescent="0.3">
      <c r="F690" t="s">
        <v>4385</v>
      </c>
      <c r="G690" s="31">
        <v>526.92819999999995</v>
      </c>
    </row>
    <row r="691" spans="6:7" x14ac:dyDescent="0.3">
      <c r="F691" t="s">
        <v>4386</v>
      </c>
      <c r="G691" s="31">
        <v>79.382300000000001</v>
      </c>
    </row>
    <row r="692" spans="6:7" x14ac:dyDescent="0.3">
      <c r="F692" t="s">
        <v>4387</v>
      </c>
      <c r="G692" s="31">
        <v>9628.5764999999992</v>
      </c>
    </row>
    <row r="693" spans="6:7" x14ac:dyDescent="0.3">
      <c r="F693" t="s">
        <v>3000</v>
      </c>
      <c r="G693" s="31">
        <v>635.78359999999998</v>
      </c>
    </row>
    <row r="694" spans="6:7" x14ac:dyDescent="0.3">
      <c r="F694" t="s">
        <v>4388</v>
      </c>
      <c r="G694" s="31">
        <v>2555.0224000000003</v>
      </c>
    </row>
    <row r="695" spans="6:7" x14ac:dyDescent="0.3">
      <c r="F695" t="s">
        <v>4389</v>
      </c>
      <c r="G695" s="31">
        <v>0</v>
      </c>
    </row>
    <row r="696" spans="6:7" x14ac:dyDescent="0.3">
      <c r="F696" t="s">
        <v>4390</v>
      </c>
      <c r="G696" s="31">
        <v>786.05460000000005</v>
      </c>
    </row>
    <row r="697" spans="6:7" x14ac:dyDescent="0.3">
      <c r="F697" t="s">
        <v>4391</v>
      </c>
      <c r="G697" s="31">
        <v>7327.1627000000008</v>
      </c>
    </row>
    <row r="698" spans="6:7" x14ac:dyDescent="0.3">
      <c r="F698" t="s">
        <v>4392</v>
      </c>
      <c r="G698" s="31">
        <v>1974.2792000000002</v>
      </c>
    </row>
    <row r="699" spans="6:7" x14ac:dyDescent="0.3">
      <c r="F699" t="s">
        <v>4393</v>
      </c>
      <c r="G699" s="31">
        <v>0</v>
      </c>
    </row>
    <row r="700" spans="6:7" x14ac:dyDescent="0.3">
      <c r="F700" t="s">
        <v>4394</v>
      </c>
      <c r="G700" s="31">
        <v>0</v>
      </c>
    </row>
    <row r="701" spans="6:7" x14ac:dyDescent="0.3">
      <c r="F701" t="s">
        <v>4395</v>
      </c>
      <c r="G701" s="31">
        <v>419.24990000000003</v>
      </c>
    </row>
    <row r="702" spans="6:7" x14ac:dyDescent="0.3">
      <c r="F702" t="s">
        <v>3001</v>
      </c>
      <c r="G702" s="31">
        <v>388.15939999999995</v>
      </c>
    </row>
    <row r="703" spans="6:7" x14ac:dyDescent="0.3">
      <c r="F703" t="s">
        <v>4396</v>
      </c>
      <c r="G703" s="31">
        <v>0</v>
      </c>
    </row>
    <row r="704" spans="6:7" x14ac:dyDescent="0.3">
      <c r="F704" t="s">
        <v>4397</v>
      </c>
      <c r="G704" s="31">
        <v>0</v>
      </c>
    </row>
    <row r="705" spans="6:7" x14ac:dyDescent="0.3">
      <c r="F705" t="s">
        <v>1113</v>
      </c>
      <c r="G705" s="31">
        <v>702.37680000000012</v>
      </c>
    </row>
    <row r="706" spans="6:7" x14ac:dyDescent="0.3">
      <c r="F706" t="s">
        <v>4398</v>
      </c>
      <c r="G706" s="31">
        <v>0</v>
      </c>
    </row>
    <row r="707" spans="6:7" x14ac:dyDescent="0.3">
      <c r="F707" t="s">
        <v>1114</v>
      </c>
      <c r="G707" s="31">
        <v>441.14729999999997</v>
      </c>
    </row>
    <row r="708" spans="6:7" x14ac:dyDescent="0.3">
      <c r="F708" t="s">
        <v>4399</v>
      </c>
      <c r="G708" s="31">
        <v>193.58429999999998</v>
      </c>
    </row>
    <row r="709" spans="6:7" x14ac:dyDescent="0.3">
      <c r="F709" t="s">
        <v>4400</v>
      </c>
      <c r="G709" s="31">
        <v>0</v>
      </c>
    </row>
    <row r="710" spans="6:7" x14ac:dyDescent="0.3">
      <c r="F710" t="s">
        <v>4401</v>
      </c>
      <c r="G710" s="31">
        <v>0</v>
      </c>
    </row>
    <row r="711" spans="6:7" x14ac:dyDescent="0.3">
      <c r="F711" t="s">
        <v>2818</v>
      </c>
      <c r="G711" s="31">
        <v>3569.1372999999999</v>
      </c>
    </row>
    <row r="712" spans="6:7" x14ac:dyDescent="0.3">
      <c r="F712" t="s">
        <v>4402</v>
      </c>
      <c r="G712" s="31">
        <v>116.999</v>
      </c>
    </row>
    <row r="713" spans="6:7" x14ac:dyDescent="0.3">
      <c r="F713" t="s">
        <v>4403</v>
      </c>
      <c r="G713" s="31">
        <v>0</v>
      </c>
    </row>
    <row r="714" spans="6:7" x14ac:dyDescent="0.3">
      <c r="F714" t="s">
        <v>4404</v>
      </c>
      <c r="G714" s="31">
        <v>0</v>
      </c>
    </row>
    <row r="715" spans="6:7" x14ac:dyDescent="0.3">
      <c r="F715" t="s">
        <v>4405</v>
      </c>
      <c r="G715" s="31">
        <v>165.78290000000001</v>
      </c>
    </row>
    <row r="716" spans="6:7" x14ac:dyDescent="0.3">
      <c r="F716" t="s">
        <v>4406</v>
      </c>
      <c r="G716" s="31">
        <v>198.6832</v>
      </c>
    </row>
    <row r="717" spans="6:7" x14ac:dyDescent="0.3">
      <c r="F717" t="s">
        <v>1115</v>
      </c>
      <c r="G717" s="31">
        <v>2815.1787000000004</v>
      </c>
    </row>
    <row r="718" spans="6:7" x14ac:dyDescent="0.3">
      <c r="F718" t="s">
        <v>4407</v>
      </c>
      <c r="G718" s="31">
        <v>1077.5434</v>
      </c>
    </row>
    <row r="719" spans="6:7" x14ac:dyDescent="0.3">
      <c r="F719" t="s">
        <v>220</v>
      </c>
      <c r="G719" s="31">
        <v>4888.9224000000004</v>
      </c>
    </row>
    <row r="720" spans="6:7" x14ac:dyDescent="0.3">
      <c r="F720" t="s">
        <v>221</v>
      </c>
      <c r="G720" s="31">
        <v>13405.6587</v>
      </c>
    </row>
    <row r="721" spans="6:7" x14ac:dyDescent="0.3">
      <c r="F721" t="s">
        <v>4408</v>
      </c>
      <c r="G721" s="31">
        <v>823.12700000000007</v>
      </c>
    </row>
    <row r="722" spans="6:7" x14ac:dyDescent="0.3">
      <c r="F722" t="s">
        <v>4409</v>
      </c>
      <c r="G722" s="31">
        <v>2605.8359</v>
      </c>
    </row>
    <row r="723" spans="6:7" x14ac:dyDescent="0.3">
      <c r="F723" t="s">
        <v>3002</v>
      </c>
      <c r="G723" s="31">
        <v>736.91499999999996</v>
      </c>
    </row>
    <row r="724" spans="6:7" x14ac:dyDescent="0.3">
      <c r="F724" t="s">
        <v>4410</v>
      </c>
      <c r="G724" s="31">
        <v>431.70690000000002</v>
      </c>
    </row>
    <row r="725" spans="6:7" x14ac:dyDescent="0.3">
      <c r="F725" t="s">
        <v>222</v>
      </c>
      <c r="G725" s="31">
        <v>3191.7416000000003</v>
      </c>
    </row>
    <row r="726" spans="6:7" x14ac:dyDescent="0.3">
      <c r="F726" t="s">
        <v>223</v>
      </c>
      <c r="G726" s="31">
        <v>0</v>
      </c>
    </row>
    <row r="727" spans="6:7" x14ac:dyDescent="0.3">
      <c r="F727" t="s">
        <v>3003</v>
      </c>
      <c r="G727" s="31">
        <v>616.43989999999997</v>
      </c>
    </row>
    <row r="728" spans="6:7" x14ac:dyDescent="0.3">
      <c r="F728" t="s">
        <v>4411</v>
      </c>
      <c r="G728" s="31">
        <v>0</v>
      </c>
    </row>
    <row r="729" spans="6:7" x14ac:dyDescent="0.3">
      <c r="F729" t="s">
        <v>1116</v>
      </c>
      <c r="G729" s="31">
        <v>0</v>
      </c>
    </row>
    <row r="730" spans="6:7" x14ac:dyDescent="0.3">
      <c r="F730" t="s">
        <v>4412</v>
      </c>
      <c r="G730" s="31">
        <v>13902.142500000002</v>
      </c>
    </row>
    <row r="731" spans="6:7" x14ac:dyDescent="0.3">
      <c r="F731" t="s">
        <v>2819</v>
      </c>
      <c r="G731" s="31">
        <v>2469.8849</v>
      </c>
    </row>
    <row r="732" spans="6:7" x14ac:dyDescent="0.3">
      <c r="F732" t="s">
        <v>224</v>
      </c>
      <c r="G732" s="31">
        <v>2105.3597</v>
      </c>
    </row>
    <row r="733" spans="6:7" x14ac:dyDescent="0.3">
      <c r="F733" t="s">
        <v>225</v>
      </c>
      <c r="G733" s="31">
        <v>0</v>
      </c>
    </row>
    <row r="734" spans="6:7" x14ac:dyDescent="0.3">
      <c r="F734" t="s">
        <v>4413</v>
      </c>
      <c r="G734" s="31">
        <v>0</v>
      </c>
    </row>
    <row r="735" spans="6:7" x14ac:dyDescent="0.3">
      <c r="F735" t="s">
        <v>1117</v>
      </c>
      <c r="G735" s="31">
        <v>9796.0745000000006</v>
      </c>
    </row>
    <row r="736" spans="6:7" x14ac:dyDescent="0.3">
      <c r="F736" t="s">
        <v>4414</v>
      </c>
      <c r="G736" s="31">
        <v>0</v>
      </c>
    </row>
    <row r="737" spans="6:7" x14ac:dyDescent="0.3">
      <c r="F737" t="s">
        <v>4415</v>
      </c>
      <c r="G737" s="31">
        <v>210.37219999999999</v>
      </c>
    </row>
    <row r="738" spans="6:7" x14ac:dyDescent="0.3">
      <c r="F738" t="s">
        <v>4416</v>
      </c>
      <c r="G738" s="31">
        <v>0</v>
      </c>
    </row>
    <row r="739" spans="6:7" x14ac:dyDescent="0.3">
      <c r="F739" t="s">
        <v>4417</v>
      </c>
      <c r="G739" s="31">
        <v>49.979199999999999</v>
      </c>
    </row>
    <row r="740" spans="6:7" x14ac:dyDescent="0.3">
      <c r="F740" t="s">
        <v>4418</v>
      </c>
      <c r="G740" s="31">
        <v>24.989599999999999</v>
      </c>
    </row>
    <row r="741" spans="6:7" x14ac:dyDescent="0.3">
      <c r="F741" t="s">
        <v>4419</v>
      </c>
      <c r="G741" s="31">
        <v>0</v>
      </c>
    </row>
    <row r="742" spans="6:7" x14ac:dyDescent="0.3">
      <c r="F742" t="s">
        <v>4420</v>
      </c>
      <c r="G742" s="31">
        <v>0</v>
      </c>
    </row>
    <row r="743" spans="6:7" x14ac:dyDescent="0.3">
      <c r="F743" t="s">
        <v>3004</v>
      </c>
      <c r="G743" s="31">
        <v>357.51760000000002</v>
      </c>
    </row>
    <row r="744" spans="6:7" x14ac:dyDescent="0.3">
      <c r="F744" t="s">
        <v>4421</v>
      </c>
      <c r="G744" s="31">
        <v>2764.6205999999997</v>
      </c>
    </row>
    <row r="745" spans="6:7" x14ac:dyDescent="0.3">
      <c r="F745" t="s">
        <v>3005</v>
      </c>
      <c r="G745" s="31">
        <v>1012.8687</v>
      </c>
    </row>
    <row r="746" spans="6:7" x14ac:dyDescent="0.3">
      <c r="F746" t="s">
        <v>3006</v>
      </c>
      <c r="G746" s="31">
        <v>537.57770000000005</v>
      </c>
    </row>
    <row r="747" spans="6:7" x14ac:dyDescent="0.3">
      <c r="F747" t="s">
        <v>1118</v>
      </c>
      <c r="G747" s="31">
        <v>916.11899999999991</v>
      </c>
    </row>
    <row r="748" spans="6:7" x14ac:dyDescent="0.3">
      <c r="F748" t="s">
        <v>4422</v>
      </c>
      <c r="G748" s="31">
        <v>814.82039999999995</v>
      </c>
    </row>
    <row r="749" spans="6:7" x14ac:dyDescent="0.3">
      <c r="F749" t="s">
        <v>4423</v>
      </c>
      <c r="G749" s="31">
        <v>2629.9232000000002</v>
      </c>
    </row>
    <row r="750" spans="6:7" x14ac:dyDescent="0.3">
      <c r="F750" t="s">
        <v>1119</v>
      </c>
      <c r="G750" s="31">
        <v>140.79329999999999</v>
      </c>
    </row>
    <row r="751" spans="6:7" x14ac:dyDescent="0.3">
      <c r="F751" t="s">
        <v>4424</v>
      </c>
      <c r="G751" s="31">
        <v>0</v>
      </c>
    </row>
    <row r="752" spans="6:7" x14ac:dyDescent="0.3">
      <c r="F752" t="s">
        <v>4425</v>
      </c>
      <c r="G752" s="31">
        <v>240.56469999999999</v>
      </c>
    </row>
    <row r="753" spans="6:7" x14ac:dyDescent="0.3">
      <c r="F753" t="s">
        <v>226</v>
      </c>
      <c r="G753" s="31">
        <v>245.41030000000001</v>
      </c>
    </row>
    <row r="754" spans="6:7" x14ac:dyDescent="0.3">
      <c r="F754" t="s">
        <v>1120</v>
      </c>
      <c r="G754" s="31">
        <v>17711.724999999999</v>
      </c>
    </row>
    <row r="755" spans="6:7" x14ac:dyDescent="0.3">
      <c r="F755" t="s">
        <v>4426</v>
      </c>
      <c r="G755" s="31">
        <v>3852.9573</v>
      </c>
    </row>
    <row r="756" spans="6:7" x14ac:dyDescent="0.3">
      <c r="F756" t="s">
        <v>4427</v>
      </c>
      <c r="G756" s="31">
        <v>49.378399999999999</v>
      </c>
    </row>
    <row r="757" spans="6:7" x14ac:dyDescent="0.3">
      <c r="F757" t="s">
        <v>1121</v>
      </c>
      <c r="G757" s="31">
        <v>0</v>
      </c>
    </row>
    <row r="758" spans="6:7" x14ac:dyDescent="0.3">
      <c r="F758" t="s">
        <v>1122</v>
      </c>
      <c r="G758" s="31">
        <v>0</v>
      </c>
    </row>
    <row r="759" spans="6:7" x14ac:dyDescent="0.3">
      <c r="F759" t="s">
        <v>4428</v>
      </c>
      <c r="G759" s="31">
        <v>6661.3424000000005</v>
      </c>
    </row>
    <row r="760" spans="6:7" x14ac:dyDescent="0.3">
      <c r="F760" t="s">
        <v>3007</v>
      </c>
      <c r="G760" s="31">
        <v>66.565100000000001</v>
      </c>
    </row>
    <row r="761" spans="6:7" x14ac:dyDescent="0.3">
      <c r="F761" t="s">
        <v>4429</v>
      </c>
      <c r="G761" s="31">
        <v>0</v>
      </c>
    </row>
    <row r="762" spans="6:7" x14ac:dyDescent="0.3">
      <c r="F762" t="s">
        <v>4430</v>
      </c>
      <c r="G762" s="31">
        <v>16257.694599999999</v>
      </c>
    </row>
    <row r="763" spans="6:7" x14ac:dyDescent="0.3">
      <c r="F763" t="s">
        <v>4431</v>
      </c>
      <c r="G763" s="31">
        <v>16879.639899999998</v>
      </c>
    </row>
    <row r="764" spans="6:7" x14ac:dyDescent="0.3">
      <c r="F764" t="s">
        <v>3008</v>
      </c>
      <c r="G764" s="31">
        <v>81.279200000000003</v>
      </c>
    </row>
    <row r="765" spans="6:7" x14ac:dyDescent="0.3">
      <c r="F765" t="s">
        <v>4432</v>
      </c>
      <c r="G765" s="31">
        <v>2472.7123000000001</v>
      </c>
    </row>
    <row r="766" spans="6:7" x14ac:dyDescent="0.3">
      <c r="F766" t="s">
        <v>4433</v>
      </c>
      <c r="G766" s="31">
        <v>0</v>
      </c>
    </row>
    <row r="767" spans="6:7" x14ac:dyDescent="0.3">
      <c r="F767" t="s">
        <v>4434</v>
      </c>
      <c r="G767" s="31">
        <v>837.12999999999988</v>
      </c>
    </row>
    <row r="768" spans="6:7" x14ac:dyDescent="0.3">
      <c r="F768" t="s">
        <v>4435</v>
      </c>
      <c r="G768" s="31">
        <v>0</v>
      </c>
    </row>
    <row r="769" spans="6:7" x14ac:dyDescent="0.3">
      <c r="F769" t="s">
        <v>4436</v>
      </c>
      <c r="G769" s="31">
        <v>6163.8651</v>
      </c>
    </row>
    <row r="770" spans="6:7" x14ac:dyDescent="0.3">
      <c r="F770" t="s">
        <v>4437</v>
      </c>
      <c r="G770" s="31">
        <v>0</v>
      </c>
    </row>
    <row r="771" spans="6:7" x14ac:dyDescent="0.3">
      <c r="F771" t="s">
        <v>4438</v>
      </c>
      <c r="G771" s="31">
        <v>1183.4939000000002</v>
      </c>
    </row>
    <row r="772" spans="6:7" x14ac:dyDescent="0.3">
      <c r="F772" t="s">
        <v>4439</v>
      </c>
      <c r="G772" s="31">
        <v>494.89949999999999</v>
      </c>
    </row>
    <row r="773" spans="6:7" x14ac:dyDescent="0.3">
      <c r="F773" t="s">
        <v>4440</v>
      </c>
      <c r="G773" s="31">
        <v>2351.2972</v>
      </c>
    </row>
    <row r="774" spans="6:7" x14ac:dyDescent="0.3">
      <c r="F774" t="s">
        <v>4441</v>
      </c>
      <c r="G774" s="31">
        <v>0</v>
      </c>
    </row>
    <row r="775" spans="6:7" x14ac:dyDescent="0.3">
      <c r="F775" t="s">
        <v>4442</v>
      </c>
      <c r="G775" s="31">
        <v>0</v>
      </c>
    </row>
    <row r="776" spans="6:7" x14ac:dyDescent="0.3">
      <c r="F776" t="s">
        <v>4443</v>
      </c>
      <c r="G776" s="31">
        <v>0</v>
      </c>
    </row>
    <row r="777" spans="6:7" x14ac:dyDescent="0.3">
      <c r="F777" t="s">
        <v>4444</v>
      </c>
      <c r="G777" s="31">
        <v>12.4948</v>
      </c>
    </row>
    <row r="778" spans="6:7" x14ac:dyDescent="0.3">
      <c r="F778" t="s">
        <v>4445</v>
      </c>
      <c r="G778" s="31">
        <v>6517.6279999999997</v>
      </c>
    </row>
    <row r="779" spans="6:7" x14ac:dyDescent="0.3">
      <c r="F779" t="s">
        <v>4446</v>
      </c>
      <c r="G779" s="31">
        <v>1244.8629000000001</v>
      </c>
    </row>
    <row r="780" spans="6:7" x14ac:dyDescent="0.3">
      <c r="F780" t="s">
        <v>227</v>
      </c>
      <c r="G780" s="31">
        <v>1804.8703999999998</v>
      </c>
    </row>
    <row r="781" spans="6:7" x14ac:dyDescent="0.3">
      <c r="F781" t="s">
        <v>4447</v>
      </c>
      <c r="G781" s="31">
        <v>444.32139999999998</v>
      </c>
    </row>
    <row r="782" spans="6:7" x14ac:dyDescent="0.3">
      <c r="F782" t="s">
        <v>4448</v>
      </c>
      <c r="G782" s="31">
        <v>0</v>
      </c>
    </row>
    <row r="783" spans="6:7" x14ac:dyDescent="0.3">
      <c r="F783" t="s">
        <v>4449</v>
      </c>
      <c r="G783" s="31">
        <v>12625.6229</v>
      </c>
    </row>
    <row r="784" spans="6:7" x14ac:dyDescent="0.3">
      <c r="F784" t="s">
        <v>3009</v>
      </c>
      <c r="G784" s="31">
        <v>450.56880000000001</v>
      </c>
    </row>
    <row r="785" spans="6:7" x14ac:dyDescent="0.3">
      <c r="F785" t="s">
        <v>4450</v>
      </c>
      <c r="G785" s="31">
        <v>0</v>
      </c>
    </row>
    <row r="786" spans="6:7" x14ac:dyDescent="0.3">
      <c r="F786" t="s">
        <v>1123</v>
      </c>
      <c r="G786" s="31">
        <v>445.17849999999999</v>
      </c>
    </row>
    <row r="787" spans="6:7" x14ac:dyDescent="0.3">
      <c r="F787" t="s">
        <v>4451</v>
      </c>
      <c r="G787" s="31">
        <v>431.08090000000004</v>
      </c>
    </row>
    <row r="788" spans="6:7" x14ac:dyDescent="0.3">
      <c r="F788" t="s">
        <v>4452</v>
      </c>
      <c r="G788" s="31">
        <v>3697.2862999999998</v>
      </c>
    </row>
    <row r="789" spans="6:7" x14ac:dyDescent="0.3">
      <c r="F789" t="s">
        <v>4453</v>
      </c>
      <c r="G789" s="31">
        <v>160.1233</v>
      </c>
    </row>
    <row r="790" spans="6:7" x14ac:dyDescent="0.3">
      <c r="F790" t="s">
        <v>1124</v>
      </c>
      <c r="G790" s="31">
        <v>131.4222</v>
      </c>
    </row>
    <row r="791" spans="6:7" x14ac:dyDescent="0.3">
      <c r="F791" t="s">
        <v>4454</v>
      </c>
      <c r="G791" s="31">
        <v>1244.1343000000002</v>
      </c>
    </row>
    <row r="792" spans="6:7" x14ac:dyDescent="0.3">
      <c r="F792" t="s">
        <v>3010</v>
      </c>
      <c r="G792" s="31">
        <v>372.47</v>
      </c>
    </row>
    <row r="793" spans="6:7" x14ac:dyDescent="0.3">
      <c r="F793" t="s">
        <v>228</v>
      </c>
      <c r="G793" s="31">
        <v>14214.4336</v>
      </c>
    </row>
    <row r="794" spans="6:7" x14ac:dyDescent="0.3">
      <c r="F794" t="s">
        <v>1125</v>
      </c>
      <c r="G794" s="31">
        <v>0</v>
      </c>
    </row>
    <row r="795" spans="6:7" x14ac:dyDescent="0.3">
      <c r="F795" t="s">
        <v>1126</v>
      </c>
      <c r="G795" s="31">
        <v>1196.3317999999999</v>
      </c>
    </row>
    <row r="796" spans="6:7" x14ac:dyDescent="0.3">
      <c r="F796" t="s">
        <v>4455</v>
      </c>
      <c r="G796" s="31">
        <v>56.226599999999998</v>
      </c>
    </row>
    <row r="797" spans="6:7" x14ac:dyDescent="0.3">
      <c r="F797" t="s">
        <v>4456</v>
      </c>
      <c r="G797" s="31">
        <v>97.787099999999995</v>
      </c>
    </row>
    <row r="798" spans="6:7" x14ac:dyDescent="0.3">
      <c r="F798" t="s">
        <v>4457</v>
      </c>
      <c r="G798" s="31">
        <v>0</v>
      </c>
    </row>
    <row r="799" spans="6:7" x14ac:dyDescent="0.3">
      <c r="F799" t="s">
        <v>1127</v>
      </c>
      <c r="G799" s="31">
        <v>0</v>
      </c>
    </row>
    <row r="800" spans="6:7" x14ac:dyDescent="0.3">
      <c r="F800" t="s">
        <v>4458</v>
      </c>
      <c r="G800" s="31">
        <v>0</v>
      </c>
    </row>
    <row r="801" spans="6:7" x14ac:dyDescent="0.3">
      <c r="F801" t="s">
        <v>4459</v>
      </c>
      <c r="G801" s="31">
        <v>0</v>
      </c>
    </row>
    <row r="802" spans="6:7" x14ac:dyDescent="0.3">
      <c r="F802" t="s">
        <v>3011</v>
      </c>
      <c r="G802" s="31">
        <v>56.226599999999998</v>
      </c>
    </row>
    <row r="803" spans="6:7" x14ac:dyDescent="0.3">
      <c r="F803" t="s">
        <v>229</v>
      </c>
      <c r="G803" s="31">
        <v>10022.154700000001</v>
      </c>
    </row>
    <row r="804" spans="6:7" x14ac:dyDescent="0.3">
      <c r="F804" t="s">
        <v>4460</v>
      </c>
      <c r="G804" s="31">
        <v>472.43470000000002</v>
      </c>
    </row>
    <row r="805" spans="6:7" x14ac:dyDescent="0.3">
      <c r="F805" t="s">
        <v>1128</v>
      </c>
      <c r="G805" s="31">
        <v>0</v>
      </c>
    </row>
    <row r="806" spans="6:7" x14ac:dyDescent="0.3">
      <c r="F806" t="s">
        <v>4461</v>
      </c>
      <c r="G806" s="31">
        <v>2897.8622</v>
      </c>
    </row>
    <row r="807" spans="6:7" x14ac:dyDescent="0.3">
      <c r="F807" t="s">
        <v>4462</v>
      </c>
      <c r="G807" s="31">
        <v>11452.262499999999</v>
      </c>
    </row>
    <row r="808" spans="6:7" x14ac:dyDescent="0.3">
      <c r="F808" t="s">
        <v>1129</v>
      </c>
      <c r="G808" s="31">
        <v>586.99270000000001</v>
      </c>
    </row>
    <row r="809" spans="6:7" x14ac:dyDescent="0.3">
      <c r="F809" t="s">
        <v>4463</v>
      </c>
      <c r="G809" s="31">
        <v>1966.3181999999999</v>
      </c>
    </row>
    <row r="810" spans="6:7" x14ac:dyDescent="0.3">
      <c r="F810" t="s">
        <v>1130</v>
      </c>
      <c r="G810" s="31">
        <v>2.4977</v>
      </c>
    </row>
    <row r="811" spans="6:7" x14ac:dyDescent="0.3">
      <c r="F811" t="s">
        <v>4464</v>
      </c>
      <c r="G811" s="31">
        <v>0</v>
      </c>
    </row>
    <row r="812" spans="6:7" x14ac:dyDescent="0.3">
      <c r="F812" t="s">
        <v>4465</v>
      </c>
      <c r="G812" s="31">
        <v>334.37650000000002</v>
      </c>
    </row>
    <row r="813" spans="6:7" x14ac:dyDescent="0.3">
      <c r="F813" t="s">
        <v>4466</v>
      </c>
      <c r="G813" s="31">
        <v>542.82190000000003</v>
      </c>
    </row>
    <row r="814" spans="6:7" x14ac:dyDescent="0.3">
      <c r="F814" t="s">
        <v>3012</v>
      </c>
      <c r="G814" s="31">
        <v>312.80469999999997</v>
      </c>
    </row>
    <row r="815" spans="6:7" x14ac:dyDescent="0.3">
      <c r="F815" t="s">
        <v>4467</v>
      </c>
      <c r="G815" s="31">
        <v>0</v>
      </c>
    </row>
    <row r="816" spans="6:7" x14ac:dyDescent="0.3">
      <c r="F816" t="s">
        <v>4468</v>
      </c>
      <c r="G816" s="31">
        <v>37.465499999999999</v>
      </c>
    </row>
    <row r="817" spans="6:7" x14ac:dyDescent="0.3">
      <c r="F817" t="s">
        <v>1131</v>
      </c>
      <c r="G817" s="31">
        <v>719.58500000000004</v>
      </c>
    </row>
    <row r="818" spans="6:7" x14ac:dyDescent="0.3">
      <c r="F818" t="s">
        <v>4469</v>
      </c>
      <c r="G818" s="31">
        <v>335.96360000000004</v>
      </c>
    </row>
    <row r="819" spans="6:7" x14ac:dyDescent="0.3">
      <c r="F819" t="s">
        <v>4470</v>
      </c>
      <c r="G819" s="31">
        <v>0</v>
      </c>
    </row>
    <row r="820" spans="6:7" x14ac:dyDescent="0.3">
      <c r="F820" t="s">
        <v>4471</v>
      </c>
      <c r="G820" s="31">
        <v>37.253100000000003</v>
      </c>
    </row>
    <row r="821" spans="6:7" x14ac:dyDescent="0.3">
      <c r="F821" t="s">
        <v>230</v>
      </c>
      <c r="G821" s="31">
        <v>0</v>
      </c>
    </row>
    <row r="822" spans="6:7" x14ac:dyDescent="0.3">
      <c r="F822" t="s">
        <v>4472</v>
      </c>
      <c r="G822" s="31">
        <v>5976.0896000000002</v>
      </c>
    </row>
    <row r="823" spans="6:7" x14ac:dyDescent="0.3">
      <c r="F823" t="s">
        <v>4473</v>
      </c>
      <c r="G823" s="31">
        <v>701.37819999999988</v>
      </c>
    </row>
    <row r="824" spans="6:7" x14ac:dyDescent="0.3">
      <c r="F824" t="s">
        <v>4474</v>
      </c>
      <c r="G824" s="31">
        <v>0</v>
      </c>
    </row>
    <row r="825" spans="6:7" x14ac:dyDescent="0.3">
      <c r="F825" t="s">
        <v>4475</v>
      </c>
      <c r="G825" s="31">
        <v>4446.2716</v>
      </c>
    </row>
    <row r="826" spans="6:7" x14ac:dyDescent="0.3">
      <c r="F826" t="s">
        <v>4476</v>
      </c>
      <c r="G826" s="31">
        <v>927.67920000000004</v>
      </c>
    </row>
    <row r="827" spans="6:7" x14ac:dyDescent="0.3">
      <c r="F827" t="s">
        <v>4477</v>
      </c>
      <c r="G827" s="31">
        <v>0</v>
      </c>
    </row>
    <row r="828" spans="6:7" x14ac:dyDescent="0.3">
      <c r="F828" t="s">
        <v>4478</v>
      </c>
      <c r="G828" s="31">
        <v>0</v>
      </c>
    </row>
    <row r="829" spans="6:7" x14ac:dyDescent="0.3">
      <c r="F829" t="s">
        <v>4479</v>
      </c>
      <c r="G829" s="31">
        <v>0</v>
      </c>
    </row>
    <row r="830" spans="6:7" x14ac:dyDescent="0.3">
      <c r="F830" t="s">
        <v>1132</v>
      </c>
      <c r="G830" s="31">
        <v>187.7244</v>
      </c>
    </row>
    <row r="831" spans="6:7" x14ac:dyDescent="0.3">
      <c r="F831" t="s">
        <v>1133</v>
      </c>
      <c r="G831" s="31">
        <v>0</v>
      </c>
    </row>
    <row r="832" spans="6:7" x14ac:dyDescent="0.3">
      <c r="F832" t="s">
        <v>4480</v>
      </c>
      <c r="G832" s="31">
        <v>10543.705</v>
      </c>
    </row>
    <row r="833" spans="6:7" x14ac:dyDescent="0.3">
      <c r="F833" t="s">
        <v>2820</v>
      </c>
      <c r="G833" s="31">
        <v>5519.8512000000001</v>
      </c>
    </row>
    <row r="834" spans="6:7" x14ac:dyDescent="0.3">
      <c r="F834" t="s">
        <v>4481</v>
      </c>
      <c r="G834" s="31">
        <v>1680.2416999999998</v>
      </c>
    </row>
    <row r="835" spans="6:7" x14ac:dyDescent="0.3">
      <c r="F835" t="s">
        <v>4482</v>
      </c>
      <c r="G835" s="31">
        <v>201.79050000000001</v>
      </c>
    </row>
    <row r="836" spans="6:7" x14ac:dyDescent="0.3">
      <c r="F836" t="s">
        <v>3013</v>
      </c>
      <c r="G836" s="31">
        <v>89.716200000000001</v>
      </c>
    </row>
    <row r="837" spans="6:7" x14ac:dyDescent="0.3">
      <c r="F837" t="s">
        <v>4483</v>
      </c>
      <c r="G837" s="31">
        <v>0</v>
      </c>
    </row>
    <row r="838" spans="6:7" x14ac:dyDescent="0.3">
      <c r="F838" t="s">
        <v>231</v>
      </c>
      <c r="G838" s="31">
        <v>11627.2611</v>
      </c>
    </row>
    <row r="839" spans="6:7" x14ac:dyDescent="0.3">
      <c r="F839" t="s">
        <v>4484</v>
      </c>
      <c r="G839" s="31">
        <v>372.70699999999999</v>
      </c>
    </row>
    <row r="840" spans="6:7" x14ac:dyDescent="0.3">
      <c r="F840" t="s">
        <v>4485</v>
      </c>
      <c r="G840" s="31">
        <v>59.350299999999997</v>
      </c>
    </row>
    <row r="841" spans="6:7" x14ac:dyDescent="0.3">
      <c r="F841" t="s">
        <v>1134</v>
      </c>
      <c r="G841" s="31">
        <v>0</v>
      </c>
    </row>
    <row r="842" spans="6:7" x14ac:dyDescent="0.3">
      <c r="F842" t="s">
        <v>4486</v>
      </c>
      <c r="G842" s="31">
        <v>130.57859999999999</v>
      </c>
    </row>
    <row r="843" spans="6:7" x14ac:dyDescent="0.3">
      <c r="F843" t="s">
        <v>4487</v>
      </c>
      <c r="G843" s="31">
        <v>261.4853</v>
      </c>
    </row>
    <row r="844" spans="6:7" x14ac:dyDescent="0.3">
      <c r="F844" t="s">
        <v>4488</v>
      </c>
      <c r="G844" s="31">
        <v>10093.523499999999</v>
      </c>
    </row>
    <row r="845" spans="6:7" x14ac:dyDescent="0.3">
      <c r="F845" t="s">
        <v>4489</v>
      </c>
      <c r="G845" s="31">
        <v>1826.7740999999999</v>
      </c>
    </row>
    <row r="846" spans="6:7" x14ac:dyDescent="0.3">
      <c r="F846" t="s">
        <v>4490</v>
      </c>
      <c r="G846" s="31">
        <v>0</v>
      </c>
    </row>
    <row r="847" spans="6:7" x14ac:dyDescent="0.3">
      <c r="F847" t="s">
        <v>4491</v>
      </c>
      <c r="G847" s="31">
        <v>375.68209999999999</v>
      </c>
    </row>
    <row r="848" spans="6:7" x14ac:dyDescent="0.3">
      <c r="F848" t="s">
        <v>3014</v>
      </c>
      <c r="G848" s="31">
        <v>1781.4427000000001</v>
      </c>
    </row>
    <row r="849" spans="6:7" x14ac:dyDescent="0.3">
      <c r="F849" t="s">
        <v>4492</v>
      </c>
      <c r="G849" s="31">
        <v>0</v>
      </c>
    </row>
    <row r="850" spans="6:7" x14ac:dyDescent="0.3">
      <c r="F850" t="s">
        <v>4493</v>
      </c>
      <c r="G850" s="31">
        <v>0</v>
      </c>
    </row>
    <row r="851" spans="6:7" x14ac:dyDescent="0.3">
      <c r="F851" t="s">
        <v>4494</v>
      </c>
      <c r="G851" s="31">
        <v>350.56</v>
      </c>
    </row>
    <row r="852" spans="6:7" x14ac:dyDescent="0.3">
      <c r="F852" t="s">
        <v>4495</v>
      </c>
      <c r="G852" s="31">
        <v>0</v>
      </c>
    </row>
    <row r="853" spans="6:7" x14ac:dyDescent="0.3">
      <c r="F853" t="s">
        <v>4496</v>
      </c>
      <c r="G853" s="31">
        <v>93.862200000000001</v>
      </c>
    </row>
    <row r="854" spans="6:7" x14ac:dyDescent="0.3">
      <c r="F854" t="s">
        <v>4497</v>
      </c>
      <c r="G854" s="31">
        <v>16034.094899999998</v>
      </c>
    </row>
    <row r="855" spans="6:7" x14ac:dyDescent="0.3">
      <c r="F855" t="s">
        <v>4498</v>
      </c>
      <c r="G855" s="31">
        <v>4098.9373999999998</v>
      </c>
    </row>
    <row r="856" spans="6:7" x14ac:dyDescent="0.3">
      <c r="F856" t="s">
        <v>4499</v>
      </c>
      <c r="G856" s="31">
        <v>0</v>
      </c>
    </row>
    <row r="857" spans="6:7" x14ac:dyDescent="0.3">
      <c r="F857" t="s">
        <v>4500</v>
      </c>
      <c r="G857" s="31">
        <v>0</v>
      </c>
    </row>
    <row r="858" spans="6:7" x14ac:dyDescent="0.3">
      <c r="F858" t="s">
        <v>4501</v>
      </c>
      <c r="G858" s="31">
        <v>142.85319999999999</v>
      </c>
    </row>
    <row r="859" spans="6:7" x14ac:dyDescent="0.3">
      <c r="F859" t="s">
        <v>4502</v>
      </c>
      <c r="G859" s="31">
        <v>0</v>
      </c>
    </row>
    <row r="860" spans="6:7" x14ac:dyDescent="0.3">
      <c r="F860" t="s">
        <v>4503</v>
      </c>
      <c r="G860" s="31">
        <v>0</v>
      </c>
    </row>
    <row r="861" spans="6:7" x14ac:dyDescent="0.3">
      <c r="F861" t="s">
        <v>4504</v>
      </c>
      <c r="G861" s="31">
        <v>0</v>
      </c>
    </row>
    <row r="862" spans="6:7" x14ac:dyDescent="0.3">
      <c r="F862" t="s">
        <v>4505</v>
      </c>
      <c r="G862" s="31">
        <v>127.441</v>
      </c>
    </row>
    <row r="863" spans="6:7" x14ac:dyDescent="0.3">
      <c r="F863" t="s">
        <v>4506</v>
      </c>
      <c r="G863" s="31">
        <v>288.54740000000004</v>
      </c>
    </row>
    <row r="864" spans="6:7" x14ac:dyDescent="0.3">
      <c r="F864" t="s">
        <v>4507</v>
      </c>
      <c r="G864" s="31">
        <v>0</v>
      </c>
    </row>
    <row r="865" spans="6:7" x14ac:dyDescent="0.3">
      <c r="F865" t="s">
        <v>4508</v>
      </c>
      <c r="G865" s="31">
        <v>512.17309999999998</v>
      </c>
    </row>
    <row r="866" spans="6:7" x14ac:dyDescent="0.3">
      <c r="F866" t="s">
        <v>4509</v>
      </c>
      <c r="G866" s="31">
        <v>0</v>
      </c>
    </row>
    <row r="867" spans="6:7" x14ac:dyDescent="0.3">
      <c r="F867" t="s">
        <v>3015</v>
      </c>
      <c r="G867" s="31">
        <v>313.19329999999997</v>
      </c>
    </row>
    <row r="868" spans="6:7" x14ac:dyDescent="0.3">
      <c r="F868" t="s">
        <v>4510</v>
      </c>
      <c r="G868" s="31">
        <v>0</v>
      </c>
    </row>
    <row r="869" spans="6:7" x14ac:dyDescent="0.3">
      <c r="F869" t="s">
        <v>4511</v>
      </c>
      <c r="G869" s="31">
        <v>182.1782</v>
      </c>
    </row>
    <row r="870" spans="6:7" x14ac:dyDescent="0.3">
      <c r="F870" t="s">
        <v>4512</v>
      </c>
      <c r="G870" s="31">
        <v>0</v>
      </c>
    </row>
    <row r="871" spans="6:7" x14ac:dyDescent="0.3">
      <c r="F871" t="s">
        <v>4513</v>
      </c>
      <c r="G871" s="31">
        <v>11612.4105</v>
      </c>
    </row>
    <row r="872" spans="6:7" x14ac:dyDescent="0.3">
      <c r="F872" t="s">
        <v>4514</v>
      </c>
      <c r="G872" s="31">
        <v>826.21360000000004</v>
      </c>
    </row>
    <row r="873" spans="6:7" x14ac:dyDescent="0.3">
      <c r="F873" t="s">
        <v>4515</v>
      </c>
      <c r="G873" s="31">
        <v>0</v>
      </c>
    </row>
    <row r="874" spans="6:7" x14ac:dyDescent="0.3">
      <c r="F874" t="s">
        <v>4516</v>
      </c>
      <c r="G874" s="31">
        <v>243.96379999999999</v>
      </c>
    </row>
    <row r="875" spans="6:7" x14ac:dyDescent="0.3">
      <c r="F875" t="s">
        <v>4517</v>
      </c>
      <c r="G875" s="31">
        <v>347.78559999999999</v>
      </c>
    </row>
    <row r="876" spans="6:7" x14ac:dyDescent="0.3">
      <c r="F876" t="s">
        <v>4518</v>
      </c>
      <c r="G876" s="31">
        <v>991.76969999999994</v>
      </c>
    </row>
    <row r="877" spans="6:7" x14ac:dyDescent="0.3">
      <c r="F877" t="s">
        <v>4519</v>
      </c>
      <c r="G877" s="31">
        <v>0</v>
      </c>
    </row>
    <row r="878" spans="6:7" x14ac:dyDescent="0.3">
      <c r="F878" t="s">
        <v>4520</v>
      </c>
      <c r="G878" s="31">
        <v>654.06259999999997</v>
      </c>
    </row>
    <row r="879" spans="6:7" x14ac:dyDescent="0.3">
      <c r="F879" t="s">
        <v>4521</v>
      </c>
      <c r="G879" s="31">
        <v>0</v>
      </c>
    </row>
    <row r="880" spans="6:7" x14ac:dyDescent="0.3">
      <c r="F880" t="s">
        <v>4522</v>
      </c>
      <c r="G880" s="31">
        <v>6649.0196999999989</v>
      </c>
    </row>
    <row r="881" spans="6:7" x14ac:dyDescent="0.3">
      <c r="F881" t="s">
        <v>4523</v>
      </c>
      <c r="G881" s="31">
        <v>0</v>
      </c>
    </row>
    <row r="882" spans="6:7" x14ac:dyDescent="0.3">
      <c r="F882" t="s">
        <v>4524</v>
      </c>
      <c r="G882" s="31">
        <v>3696.0697</v>
      </c>
    </row>
    <row r="883" spans="6:7" x14ac:dyDescent="0.3">
      <c r="F883" t="s">
        <v>4525</v>
      </c>
      <c r="G883" s="31">
        <v>12.4948</v>
      </c>
    </row>
    <row r="884" spans="6:7" x14ac:dyDescent="0.3">
      <c r="F884" t="s">
        <v>3016</v>
      </c>
      <c r="G884" s="31">
        <v>131.3466</v>
      </c>
    </row>
    <row r="885" spans="6:7" x14ac:dyDescent="0.3">
      <c r="F885" t="s">
        <v>4526</v>
      </c>
      <c r="G885" s="31">
        <v>600.74580000000003</v>
      </c>
    </row>
    <row r="886" spans="6:7" x14ac:dyDescent="0.3">
      <c r="F886" t="s">
        <v>4527</v>
      </c>
      <c r="G886" s="31">
        <v>0</v>
      </c>
    </row>
    <row r="887" spans="6:7" x14ac:dyDescent="0.3">
      <c r="F887" t="s">
        <v>4528</v>
      </c>
      <c r="G887" s="31">
        <v>0</v>
      </c>
    </row>
    <row r="888" spans="6:7" x14ac:dyDescent="0.3">
      <c r="F888" t="s">
        <v>4529</v>
      </c>
      <c r="G888" s="31">
        <v>8284.2288000000008</v>
      </c>
    </row>
    <row r="889" spans="6:7" x14ac:dyDescent="0.3">
      <c r="F889" t="s">
        <v>1135</v>
      </c>
      <c r="G889" s="31">
        <v>510.84020000000004</v>
      </c>
    </row>
    <row r="890" spans="6:7" x14ac:dyDescent="0.3">
      <c r="F890" t="s">
        <v>1136</v>
      </c>
      <c r="G890" s="31">
        <v>0</v>
      </c>
    </row>
    <row r="891" spans="6:7" x14ac:dyDescent="0.3">
      <c r="F891" t="s">
        <v>4530</v>
      </c>
      <c r="G891" s="31">
        <v>27.474699999999999</v>
      </c>
    </row>
    <row r="892" spans="6:7" x14ac:dyDescent="0.3">
      <c r="F892" t="s">
        <v>4531</v>
      </c>
      <c r="G892" s="31">
        <v>0</v>
      </c>
    </row>
    <row r="893" spans="6:7" x14ac:dyDescent="0.3">
      <c r="F893" t="s">
        <v>4532</v>
      </c>
      <c r="G893" s="31">
        <v>18.761099999999999</v>
      </c>
    </row>
    <row r="894" spans="6:7" x14ac:dyDescent="0.3">
      <c r="F894" t="s">
        <v>4533</v>
      </c>
      <c r="G894" s="31">
        <v>27.887700000000002</v>
      </c>
    </row>
    <row r="895" spans="6:7" x14ac:dyDescent="0.3">
      <c r="F895" t="s">
        <v>4534</v>
      </c>
      <c r="G895" s="31">
        <v>20.839100000000002</v>
      </c>
    </row>
    <row r="896" spans="6:7" x14ac:dyDescent="0.3">
      <c r="F896" t="s">
        <v>1137</v>
      </c>
      <c r="G896" s="31">
        <v>0</v>
      </c>
    </row>
    <row r="897" spans="6:7" x14ac:dyDescent="0.3">
      <c r="F897" t="s">
        <v>4535</v>
      </c>
      <c r="G897" s="31">
        <v>188.41800000000001</v>
      </c>
    </row>
    <row r="898" spans="6:7" x14ac:dyDescent="0.3">
      <c r="F898" t="s">
        <v>232</v>
      </c>
      <c r="G898" s="31">
        <v>0</v>
      </c>
    </row>
    <row r="899" spans="6:7" x14ac:dyDescent="0.3">
      <c r="F899" t="s">
        <v>4536</v>
      </c>
      <c r="G899" s="31">
        <v>787.78559999999993</v>
      </c>
    </row>
    <row r="900" spans="6:7" x14ac:dyDescent="0.3">
      <c r="F900" t="s">
        <v>4537</v>
      </c>
      <c r="G900" s="31">
        <v>4185.6881999999996</v>
      </c>
    </row>
    <row r="901" spans="6:7" x14ac:dyDescent="0.3">
      <c r="F901" t="s">
        <v>1138</v>
      </c>
      <c r="G901" s="31">
        <v>6220.6715000000004</v>
      </c>
    </row>
    <row r="902" spans="6:7" x14ac:dyDescent="0.3">
      <c r="F902" t="s">
        <v>4538</v>
      </c>
      <c r="G902" s="31">
        <v>0</v>
      </c>
    </row>
    <row r="903" spans="6:7" x14ac:dyDescent="0.3">
      <c r="F903" t="s">
        <v>4539</v>
      </c>
      <c r="G903" s="31">
        <v>0</v>
      </c>
    </row>
    <row r="904" spans="6:7" x14ac:dyDescent="0.3">
      <c r="F904" t="s">
        <v>4540</v>
      </c>
      <c r="G904" s="31">
        <v>5635.9966000000004</v>
      </c>
    </row>
    <row r="905" spans="6:7" x14ac:dyDescent="0.3">
      <c r="F905" t="s">
        <v>4541</v>
      </c>
      <c r="G905" s="31">
        <v>0</v>
      </c>
    </row>
    <row r="906" spans="6:7" x14ac:dyDescent="0.3">
      <c r="F906" t="s">
        <v>4542</v>
      </c>
      <c r="G906" s="31">
        <v>0</v>
      </c>
    </row>
    <row r="907" spans="6:7" x14ac:dyDescent="0.3">
      <c r="F907" t="s">
        <v>4543</v>
      </c>
      <c r="G907" s="31">
        <v>0</v>
      </c>
    </row>
    <row r="908" spans="6:7" x14ac:dyDescent="0.3">
      <c r="F908" t="s">
        <v>1139</v>
      </c>
      <c r="G908" s="31">
        <v>0</v>
      </c>
    </row>
    <row r="909" spans="6:7" x14ac:dyDescent="0.3">
      <c r="F909" t="s">
        <v>1140</v>
      </c>
      <c r="G909" s="31">
        <v>0</v>
      </c>
    </row>
    <row r="910" spans="6:7" x14ac:dyDescent="0.3">
      <c r="F910" t="s">
        <v>4544</v>
      </c>
      <c r="G910" s="31">
        <v>58.473500000000001</v>
      </c>
    </row>
    <row r="911" spans="6:7" x14ac:dyDescent="0.3">
      <c r="F911" t="s">
        <v>4545</v>
      </c>
      <c r="G911" s="31">
        <v>125.14960000000001</v>
      </c>
    </row>
    <row r="912" spans="6:7" x14ac:dyDescent="0.3">
      <c r="F912" t="s">
        <v>233</v>
      </c>
      <c r="G912" s="31">
        <v>0</v>
      </c>
    </row>
    <row r="913" spans="6:7" x14ac:dyDescent="0.3">
      <c r="F913" t="s">
        <v>2821</v>
      </c>
      <c r="G913" s="31">
        <v>9516.5710000000017</v>
      </c>
    </row>
    <row r="914" spans="6:7" x14ac:dyDescent="0.3">
      <c r="F914" t="s">
        <v>4546</v>
      </c>
      <c r="G914" s="31">
        <v>0</v>
      </c>
    </row>
    <row r="915" spans="6:7" x14ac:dyDescent="0.3">
      <c r="F915" t="s">
        <v>1141</v>
      </c>
      <c r="G915" s="31">
        <v>0</v>
      </c>
    </row>
    <row r="916" spans="6:7" x14ac:dyDescent="0.3">
      <c r="F916" t="s">
        <v>4547</v>
      </c>
      <c r="G916" s="31">
        <v>0</v>
      </c>
    </row>
    <row r="917" spans="6:7" x14ac:dyDescent="0.3">
      <c r="F917" t="s">
        <v>4548</v>
      </c>
      <c r="G917" s="31">
        <v>303.40820000000002</v>
      </c>
    </row>
    <row r="918" spans="6:7" x14ac:dyDescent="0.3">
      <c r="F918" t="s">
        <v>1142</v>
      </c>
      <c r="G918" s="31">
        <v>465.48610000000002</v>
      </c>
    </row>
    <row r="919" spans="6:7" x14ac:dyDescent="0.3">
      <c r="F919" t="s">
        <v>4549</v>
      </c>
      <c r="G919" s="31">
        <v>782.16610000000003</v>
      </c>
    </row>
    <row r="920" spans="6:7" x14ac:dyDescent="0.3">
      <c r="F920" t="s">
        <v>4550</v>
      </c>
      <c r="G920" s="31">
        <v>2083.2534999999998</v>
      </c>
    </row>
    <row r="921" spans="6:7" x14ac:dyDescent="0.3">
      <c r="F921" t="s">
        <v>1143</v>
      </c>
      <c r="G921" s="31">
        <v>787.05059999999992</v>
      </c>
    </row>
    <row r="922" spans="6:7" x14ac:dyDescent="0.3">
      <c r="F922" t="s">
        <v>4551</v>
      </c>
      <c r="G922" s="31">
        <v>9726.7717000000011</v>
      </c>
    </row>
    <row r="923" spans="6:7" x14ac:dyDescent="0.3">
      <c r="F923" t="s">
        <v>3017</v>
      </c>
      <c r="G923" s="31">
        <v>470.43720000000002</v>
      </c>
    </row>
    <row r="924" spans="6:7" x14ac:dyDescent="0.3">
      <c r="F924" t="s">
        <v>4552</v>
      </c>
      <c r="G924" s="31">
        <v>181.4014</v>
      </c>
    </row>
    <row r="925" spans="6:7" x14ac:dyDescent="0.3">
      <c r="F925" t="s">
        <v>4553</v>
      </c>
      <c r="G925" s="31">
        <v>72.051400000000001</v>
      </c>
    </row>
    <row r="926" spans="6:7" x14ac:dyDescent="0.3">
      <c r="F926" t="s">
        <v>4554</v>
      </c>
      <c r="G926" s="31">
        <v>0</v>
      </c>
    </row>
    <row r="927" spans="6:7" x14ac:dyDescent="0.3">
      <c r="F927" t="s">
        <v>4555</v>
      </c>
      <c r="G927" s="31">
        <v>0</v>
      </c>
    </row>
    <row r="928" spans="6:7" x14ac:dyDescent="0.3">
      <c r="F928" t="s">
        <v>3018</v>
      </c>
      <c r="G928" s="31">
        <v>610.94150000000002</v>
      </c>
    </row>
    <row r="929" spans="6:7" x14ac:dyDescent="0.3">
      <c r="F929" t="s">
        <v>4556</v>
      </c>
      <c r="G929" s="31">
        <v>0</v>
      </c>
    </row>
    <row r="930" spans="6:7" x14ac:dyDescent="0.3">
      <c r="F930" t="s">
        <v>4557</v>
      </c>
      <c r="G930" s="31">
        <v>234.65549999999999</v>
      </c>
    </row>
    <row r="931" spans="6:7" x14ac:dyDescent="0.3">
      <c r="F931" t="s">
        <v>4558</v>
      </c>
      <c r="G931" s="31">
        <v>149.28140000000002</v>
      </c>
    </row>
    <row r="932" spans="6:7" x14ac:dyDescent="0.3">
      <c r="F932" t="s">
        <v>4559</v>
      </c>
      <c r="G932" s="31">
        <v>11833.251099999998</v>
      </c>
    </row>
    <row r="933" spans="6:7" x14ac:dyDescent="0.3">
      <c r="F933" t="s">
        <v>4560</v>
      </c>
      <c r="G933" s="31">
        <v>331.5607</v>
      </c>
    </row>
    <row r="934" spans="6:7" x14ac:dyDescent="0.3">
      <c r="F934" t="s">
        <v>4561</v>
      </c>
      <c r="G934" s="31">
        <v>0</v>
      </c>
    </row>
    <row r="935" spans="6:7" x14ac:dyDescent="0.3">
      <c r="F935" t="s">
        <v>4562</v>
      </c>
      <c r="G935" s="31">
        <v>323.52289999999999</v>
      </c>
    </row>
    <row r="936" spans="6:7" x14ac:dyDescent="0.3">
      <c r="F936" t="s">
        <v>4563</v>
      </c>
      <c r="G936" s="31">
        <v>337.92660000000001</v>
      </c>
    </row>
    <row r="937" spans="6:7" x14ac:dyDescent="0.3">
      <c r="F937" t="s">
        <v>4564</v>
      </c>
      <c r="G937" s="31">
        <v>93.824399999999997</v>
      </c>
    </row>
    <row r="938" spans="6:7" x14ac:dyDescent="0.3">
      <c r="F938" t="s">
        <v>4565</v>
      </c>
      <c r="G938" s="31">
        <v>0</v>
      </c>
    </row>
    <row r="939" spans="6:7" x14ac:dyDescent="0.3">
      <c r="F939" t="s">
        <v>4566</v>
      </c>
      <c r="G939" s="31">
        <v>2245.8508000000002</v>
      </c>
    </row>
    <row r="940" spans="6:7" x14ac:dyDescent="0.3">
      <c r="F940" t="s">
        <v>4567</v>
      </c>
      <c r="G940" s="31">
        <v>0</v>
      </c>
    </row>
    <row r="941" spans="6:7" x14ac:dyDescent="0.3">
      <c r="F941" t="s">
        <v>4568</v>
      </c>
      <c r="G941" s="31">
        <v>1685.4312</v>
      </c>
    </row>
    <row r="942" spans="6:7" x14ac:dyDescent="0.3">
      <c r="F942" t="s">
        <v>4569</v>
      </c>
      <c r="G942" s="31">
        <v>0</v>
      </c>
    </row>
    <row r="943" spans="6:7" x14ac:dyDescent="0.3">
      <c r="F943" t="s">
        <v>4570</v>
      </c>
      <c r="G943" s="31">
        <v>11221.5219</v>
      </c>
    </row>
    <row r="944" spans="6:7" x14ac:dyDescent="0.3">
      <c r="F944" t="s">
        <v>4571</v>
      </c>
      <c r="G944" s="31">
        <v>112.79989999999999</v>
      </c>
    </row>
    <row r="945" spans="6:7" x14ac:dyDescent="0.3">
      <c r="F945" t="s">
        <v>4572</v>
      </c>
      <c r="G945" s="31">
        <v>744.03489999999999</v>
      </c>
    </row>
    <row r="946" spans="6:7" x14ac:dyDescent="0.3">
      <c r="F946" t="s">
        <v>4573</v>
      </c>
      <c r="G946" s="31">
        <v>0</v>
      </c>
    </row>
    <row r="947" spans="6:7" x14ac:dyDescent="0.3">
      <c r="F947" t="s">
        <v>4574</v>
      </c>
      <c r="G947" s="31">
        <v>268.01670000000001</v>
      </c>
    </row>
    <row r="948" spans="6:7" x14ac:dyDescent="0.3">
      <c r="F948" t="s">
        <v>4575</v>
      </c>
      <c r="G948" s="31">
        <v>0</v>
      </c>
    </row>
    <row r="949" spans="6:7" x14ac:dyDescent="0.3">
      <c r="F949" t="s">
        <v>4576</v>
      </c>
      <c r="G949" s="31">
        <v>0</v>
      </c>
    </row>
    <row r="950" spans="6:7" x14ac:dyDescent="0.3">
      <c r="F950" t="s">
        <v>4577</v>
      </c>
      <c r="G950" s="31">
        <v>0</v>
      </c>
    </row>
    <row r="951" spans="6:7" x14ac:dyDescent="0.3">
      <c r="F951" t="s">
        <v>4578</v>
      </c>
      <c r="G951" s="31">
        <v>0</v>
      </c>
    </row>
    <row r="952" spans="6:7" x14ac:dyDescent="0.3">
      <c r="F952" t="s">
        <v>4579</v>
      </c>
      <c r="G952" s="31">
        <v>0</v>
      </c>
    </row>
    <row r="953" spans="6:7" x14ac:dyDescent="0.3">
      <c r="F953" t="s">
        <v>4580</v>
      </c>
      <c r="G953" s="31">
        <v>18978.669000000002</v>
      </c>
    </row>
    <row r="954" spans="6:7" x14ac:dyDescent="0.3">
      <c r="F954" t="s">
        <v>4581</v>
      </c>
      <c r="G954" s="31">
        <v>455.57049999999998</v>
      </c>
    </row>
    <row r="955" spans="6:7" x14ac:dyDescent="0.3">
      <c r="F955" t="s">
        <v>4582</v>
      </c>
      <c r="G955" s="31">
        <v>5469.3421000000008</v>
      </c>
    </row>
    <row r="956" spans="6:7" x14ac:dyDescent="0.3">
      <c r="F956" t="s">
        <v>4583</v>
      </c>
      <c r="G956" s="31">
        <v>0</v>
      </c>
    </row>
    <row r="957" spans="6:7" x14ac:dyDescent="0.3">
      <c r="F957" t="s">
        <v>4584</v>
      </c>
      <c r="G957" s="31">
        <v>197.13329999999999</v>
      </c>
    </row>
    <row r="958" spans="6:7" x14ac:dyDescent="0.3">
      <c r="F958" t="s">
        <v>4585</v>
      </c>
      <c r="G958" s="31">
        <v>0</v>
      </c>
    </row>
    <row r="959" spans="6:7" x14ac:dyDescent="0.3">
      <c r="F959" t="s">
        <v>4586</v>
      </c>
      <c r="G959" s="31">
        <v>0</v>
      </c>
    </row>
    <row r="960" spans="6:7" x14ac:dyDescent="0.3">
      <c r="F960" t="s">
        <v>4587</v>
      </c>
      <c r="G960" s="31">
        <v>618.74329999999998</v>
      </c>
    </row>
    <row r="961" spans="6:7" x14ac:dyDescent="0.3">
      <c r="F961" t="s">
        <v>4588</v>
      </c>
      <c r="G961" s="31">
        <v>0</v>
      </c>
    </row>
    <row r="962" spans="6:7" x14ac:dyDescent="0.3">
      <c r="F962" t="s">
        <v>1144</v>
      </c>
      <c r="G962" s="31">
        <v>859.11369999999999</v>
      </c>
    </row>
    <row r="963" spans="6:7" x14ac:dyDescent="0.3">
      <c r="F963" t="s">
        <v>4589</v>
      </c>
      <c r="G963" s="31">
        <v>34.360700000000001</v>
      </c>
    </row>
    <row r="964" spans="6:7" x14ac:dyDescent="0.3">
      <c r="F964" t="s">
        <v>4590</v>
      </c>
      <c r="G964" s="31">
        <v>0</v>
      </c>
    </row>
    <row r="965" spans="6:7" x14ac:dyDescent="0.3">
      <c r="F965" t="s">
        <v>4591</v>
      </c>
      <c r="G965" s="31">
        <v>0</v>
      </c>
    </row>
    <row r="966" spans="6:7" x14ac:dyDescent="0.3">
      <c r="F966" t="s">
        <v>4592</v>
      </c>
      <c r="G966" s="31">
        <v>0</v>
      </c>
    </row>
    <row r="967" spans="6:7" x14ac:dyDescent="0.3">
      <c r="F967" t="s">
        <v>4593</v>
      </c>
      <c r="G967" s="31">
        <v>488.35169999999999</v>
      </c>
    </row>
    <row r="968" spans="6:7" x14ac:dyDescent="0.3">
      <c r="F968" t="s">
        <v>4594</v>
      </c>
      <c r="G968" s="31">
        <v>7561.4768000000004</v>
      </c>
    </row>
    <row r="969" spans="6:7" x14ac:dyDescent="0.3">
      <c r="F969" t="s">
        <v>4595</v>
      </c>
      <c r="G969" s="31">
        <v>0</v>
      </c>
    </row>
    <row r="970" spans="6:7" x14ac:dyDescent="0.3">
      <c r="F970" t="s">
        <v>4596</v>
      </c>
      <c r="G970" s="31">
        <v>2892.6971000000003</v>
      </c>
    </row>
    <row r="971" spans="6:7" x14ac:dyDescent="0.3">
      <c r="F971" t="s">
        <v>4597</v>
      </c>
      <c r="G971" s="31">
        <v>0</v>
      </c>
    </row>
    <row r="972" spans="6:7" x14ac:dyDescent="0.3">
      <c r="F972" t="s">
        <v>4598</v>
      </c>
      <c r="G972" s="31">
        <v>175.482</v>
      </c>
    </row>
    <row r="973" spans="6:7" x14ac:dyDescent="0.3">
      <c r="F973" t="s">
        <v>4599</v>
      </c>
      <c r="G973" s="31">
        <v>3001.3415</v>
      </c>
    </row>
    <row r="974" spans="6:7" x14ac:dyDescent="0.3">
      <c r="F974" t="s">
        <v>4600</v>
      </c>
      <c r="G974" s="31">
        <v>0</v>
      </c>
    </row>
    <row r="975" spans="6:7" x14ac:dyDescent="0.3">
      <c r="F975" t="s">
        <v>4601</v>
      </c>
      <c r="G975" s="31">
        <v>10317.719700000001</v>
      </c>
    </row>
    <row r="976" spans="6:7" x14ac:dyDescent="0.3">
      <c r="F976" t="s">
        <v>4602</v>
      </c>
      <c r="G976" s="31">
        <v>0</v>
      </c>
    </row>
    <row r="977" spans="6:7" x14ac:dyDescent="0.3">
      <c r="F977" t="s">
        <v>4603</v>
      </c>
      <c r="G977" s="31">
        <v>309.69990000000001</v>
      </c>
    </row>
    <row r="978" spans="6:7" x14ac:dyDescent="0.3">
      <c r="F978" t="s">
        <v>4604</v>
      </c>
      <c r="G978" s="31">
        <v>0</v>
      </c>
    </row>
    <row r="979" spans="6:7" x14ac:dyDescent="0.3">
      <c r="F979" t="s">
        <v>4605</v>
      </c>
      <c r="G979" s="31">
        <v>0</v>
      </c>
    </row>
    <row r="980" spans="6:7" x14ac:dyDescent="0.3">
      <c r="F980" t="s">
        <v>4606</v>
      </c>
      <c r="G980" s="31">
        <v>0</v>
      </c>
    </row>
    <row r="981" spans="6:7" x14ac:dyDescent="0.3">
      <c r="F981" t="s">
        <v>4607</v>
      </c>
      <c r="G981" s="31">
        <v>0</v>
      </c>
    </row>
    <row r="982" spans="6:7" x14ac:dyDescent="0.3">
      <c r="F982" t="s">
        <v>4608</v>
      </c>
      <c r="G982" s="31">
        <v>0</v>
      </c>
    </row>
    <row r="983" spans="6:7" x14ac:dyDescent="0.3">
      <c r="F983" t="s">
        <v>4609</v>
      </c>
      <c r="G983" s="31">
        <v>0</v>
      </c>
    </row>
    <row r="984" spans="6:7" x14ac:dyDescent="0.3">
      <c r="F984" t="s">
        <v>4610</v>
      </c>
      <c r="G984" s="31">
        <v>11859.139500000001</v>
      </c>
    </row>
    <row r="985" spans="6:7" x14ac:dyDescent="0.3">
      <c r="F985" t="s">
        <v>4611</v>
      </c>
      <c r="G985" s="31">
        <v>0</v>
      </c>
    </row>
    <row r="986" spans="6:7" x14ac:dyDescent="0.3">
      <c r="F986" t="s">
        <v>4612</v>
      </c>
      <c r="G986" s="31">
        <v>82.519000000000005</v>
      </c>
    </row>
    <row r="987" spans="6:7" x14ac:dyDescent="0.3">
      <c r="F987" t="s">
        <v>4613</v>
      </c>
      <c r="G987" s="31">
        <v>6956.6371999999992</v>
      </c>
    </row>
    <row r="988" spans="6:7" x14ac:dyDescent="0.3">
      <c r="F988" t="s">
        <v>4614</v>
      </c>
      <c r="G988" s="31">
        <v>5813.8148000000001</v>
      </c>
    </row>
    <row r="989" spans="6:7" x14ac:dyDescent="0.3">
      <c r="F989" t="s">
        <v>3019</v>
      </c>
      <c r="G989" s="31">
        <v>122.00069999999999</v>
      </c>
    </row>
    <row r="990" spans="6:7" x14ac:dyDescent="0.3">
      <c r="F990" t="s">
        <v>4615</v>
      </c>
      <c r="G990" s="31">
        <v>0</v>
      </c>
    </row>
    <row r="991" spans="6:7" x14ac:dyDescent="0.3">
      <c r="F991" t="s">
        <v>4616</v>
      </c>
      <c r="G991" s="31">
        <v>0</v>
      </c>
    </row>
    <row r="992" spans="6:7" x14ac:dyDescent="0.3">
      <c r="F992" t="s">
        <v>4617</v>
      </c>
      <c r="G992" s="31">
        <v>19516.877800000002</v>
      </c>
    </row>
    <row r="993" spans="6:7" x14ac:dyDescent="0.3">
      <c r="F993" t="s">
        <v>4618</v>
      </c>
      <c r="G993" s="31">
        <v>454.68470000000002</v>
      </c>
    </row>
    <row r="994" spans="6:7" x14ac:dyDescent="0.3">
      <c r="F994" t="s">
        <v>4619</v>
      </c>
      <c r="G994" s="31">
        <v>4095.5852000000004</v>
      </c>
    </row>
    <row r="995" spans="6:7" x14ac:dyDescent="0.3">
      <c r="F995" t="s">
        <v>4620</v>
      </c>
      <c r="G995" s="31">
        <v>510.32029999999997</v>
      </c>
    </row>
    <row r="996" spans="6:7" x14ac:dyDescent="0.3">
      <c r="F996" t="s">
        <v>4621</v>
      </c>
      <c r="G996" s="31">
        <v>0</v>
      </c>
    </row>
    <row r="997" spans="6:7" x14ac:dyDescent="0.3">
      <c r="F997" t="s">
        <v>4622</v>
      </c>
      <c r="G997" s="31">
        <v>222.08510000000001</v>
      </c>
    </row>
    <row r="998" spans="6:7" x14ac:dyDescent="0.3">
      <c r="F998" t="s">
        <v>4623</v>
      </c>
      <c r="G998" s="31">
        <v>433.67939999999999</v>
      </c>
    </row>
    <row r="999" spans="6:7" x14ac:dyDescent="0.3">
      <c r="F999" t="s">
        <v>4624</v>
      </c>
      <c r="G999" s="31">
        <v>1653.9969000000001</v>
      </c>
    </row>
    <row r="1000" spans="6:7" x14ac:dyDescent="0.3">
      <c r="F1000" t="s">
        <v>4625</v>
      </c>
      <c r="G1000" s="31">
        <v>2199.1383000000001</v>
      </c>
    </row>
    <row r="1001" spans="6:7" x14ac:dyDescent="0.3">
      <c r="F1001" t="s">
        <v>4626</v>
      </c>
      <c r="G1001" s="31">
        <v>0</v>
      </c>
    </row>
    <row r="1002" spans="6:7" x14ac:dyDescent="0.3">
      <c r="F1002" t="s">
        <v>4627</v>
      </c>
      <c r="G1002" s="31">
        <v>0</v>
      </c>
    </row>
    <row r="1003" spans="6:7" x14ac:dyDescent="0.3">
      <c r="F1003" t="s">
        <v>4628</v>
      </c>
      <c r="G1003" s="31">
        <v>0</v>
      </c>
    </row>
    <row r="1004" spans="6:7" x14ac:dyDescent="0.3">
      <c r="F1004" t="s">
        <v>4629</v>
      </c>
      <c r="G1004" s="31">
        <v>5537.8162000000002</v>
      </c>
    </row>
    <row r="1005" spans="6:7" x14ac:dyDescent="0.3">
      <c r="F1005" t="s">
        <v>4630</v>
      </c>
      <c r="G1005" s="31">
        <v>0</v>
      </c>
    </row>
    <row r="1006" spans="6:7" x14ac:dyDescent="0.3">
      <c r="F1006" t="s">
        <v>4631</v>
      </c>
      <c r="G1006" s="31">
        <v>7740.7938000000004</v>
      </c>
    </row>
    <row r="1007" spans="6:7" x14ac:dyDescent="0.3">
      <c r="F1007" t="s">
        <v>4632</v>
      </c>
      <c r="G1007" s="31">
        <v>0</v>
      </c>
    </row>
    <row r="1008" spans="6:7" x14ac:dyDescent="0.3">
      <c r="F1008" t="s">
        <v>3020</v>
      </c>
      <c r="G1008" s="31">
        <v>36.384099999999997</v>
      </c>
    </row>
    <row r="1009" spans="6:7" x14ac:dyDescent="0.3">
      <c r="F1009" t="s">
        <v>4633</v>
      </c>
      <c r="G1009" s="31">
        <v>162.697</v>
      </c>
    </row>
    <row r="1010" spans="6:7" x14ac:dyDescent="0.3">
      <c r="F1010" t="s">
        <v>4634</v>
      </c>
      <c r="G1010" s="31">
        <v>0</v>
      </c>
    </row>
    <row r="1011" spans="6:7" x14ac:dyDescent="0.3">
      <c r="F1011" t="s">
        <v>4635</v>
      </c>
      <c r="G1011" s="31">
        <v>14434.113600000001</v>
      </c>
    </row>
    <row r="1012" spans="6:7" x14ac:dyDescent="0.3">
      <c r="F1012" t="s">
        <v>4636</v>
      </c>
      <c r="G1012" s="31">
        <v>0</v>
      </c>
    </row>
    <row r="1013" spans="6:7" x14ac:dyDescent="0.3">
      <c r="F1013" t="s">
        <v>4637</v>
      </c>
      <c r="G1013" s="31">
        <v>12.4948</v>
      </c>
    </row>
    <row r="1014" spans="6:7" x14ac:dyDescent="0.3">
      <c r="F1014" t="s">
        <v>4638</v>
      </c>
      <c r="G1014" s="31">
        <v>1373.0902000000001</v>
      </c>
    </row>
    <row r="1015" spans="6:7" x14ac:dyDescent="0.3">
      <c r="F1015" t="s">
        <v>4639</v>
      </c>
      <c r="G1015" s="31">
        <v>140.6925</v>
      </c>
    </row>
    <row r="1016" spans="6:7" x14ac:dyDescent="0.3">
      <c r="F1016" t="s">
        <v>4640</v>
      </c>
      <c r="G1016" s="31">
        <v>247.13190000000003</v>
      </c>
    </row>
    <row r="1017" spans="6:7" x14ac:dyDescent="0.3">
      <c r="F1017" t="s">
        <v>4641</v>
      </c>
      <c r="G1017" s="31">
        <v>1059.2966999999999</v>
      </c>
    </row>
    <row r="1018" spans="6:7" x14ac:dyDescent="0.3">
      <c r="F1018" t="s">
        <v>4642</v>
      </c>
      <c r="G1018" s="31">
        <v>134.47030000000001</v>
      </c>
    </row>
    <row r="1019" spans="6:7" x14ac:dyDescent="0.3">
      <c r="F1019" t="s">
        <v>4643</v>
      </c>
      <c r="G1019" s="31">
        <v>610.92489999999998</v>
      </c>
    </row>
    <row r="1020" spans="6:7" x14ac:dyDescent="0.3">
      <c r="F1020" t="s">
        <v>4644</v>
      </c>
      <c r="G1020" s="31">
        <v>0</v>
      </c>
    </row>
    <row r="1021" spans="6:7" x14ac:dyDescent="0.3">
      <c r="F1021" t="s">
        <v>4645</v>
      </c>
      <c r="G1021" s="31">
        <v>6527.3233</v>
      </c>
    </row>
    <row r="1022" spans="6:7" x14ac:dyDescent="0.3">
      <c r="F1022" t="s">
        <v>4646</v>
      </c>
      <c r="G1022" s="31">
        <v>8813.8250000000007</v>
      </c>
    </row>
    <row r="1023" spans="6:7" x14ac:dyDescent="0.3">
      <c r="F1023" t="s">
        <v>1145</v>
      </c>
      <c r="G1023" s="31">
        <v>0</v>
      </c>
    </row>
    <row r="1024" spans="6:7" x14ac:dyDescent="0.3">
      <c r="F1024" t="s">
        <v>4647</v>
      </c>
      <c r="G1024" s="31">
        <v>0</v>
      </c>
    </row>
    <row r="1025" spans="6:7" x14ac:dyDescent="0.3">
      <c r="F1025" t="s">
        <v>4648</v>
      </c>
      <c r="G1025" s="31">
        <v>0</v>
      </c>
    </row>
    <row r="1026" spans="6:7" x14ac:dyDescent="0.3">
      <c r="F1026" t="s">
        <v>4649</v>
      </c>
      <c r="G1026" s="31">
        <v>4214.1243999999997</v>
      </c>
    </row>
    <row r="1027" spans="6:7" x14ac:dyDescent="0.3">
      <c r="F1027" t="s">
        <v>4650</v>
      </c>
      <c r="G1027" s="31">
        <v>0</v>
      </c>
    </row>
    <row r="1028" spans="6:7" x14ac:dyDescent="0.3">
      <c r="F1028" t="s">
        <v>4651</v>
      </c>
      <c r="G1028" s="31">
        <v>456.77839999999998</v>
      </c>
    </row>
    <row r="1029" spans="6:7" x14ac:dyDescent="0.3">
      <c r="F1029" t="s">
        <v>4652</v>
      </c>
      <c r="G1029" s="31">
        <v>0</v>
      </c>
    </row>
    <row r="1030" spans="6:7" x14ac:dyDescent="0.3">
      <c r="F1030" t="s">
        <v>1146</v>
      </c>
      <c r="G1030" s="31">
        <v>5924.6193000000003</v>
      </c>
    </row>
    <row r="1031" spans="6:7" x14ac:dyDescent="0.3">
      <c r="F1031" t="s">
        <v>4653</v>
      </c>
      <c r="G1031" s="31">
        <v>0</v>
      </c>
    </row>
    <row r="1032" spans="6:7" x14ac:dyDescent="0.3">
      <c r="F1032" t="s">
        <v>4654</v>
      </c>
      <c r="G1032" s="31">
        <v>0</v>
      </c>
    </row>
    <row r="1033" spans="6:7" x14ac:dyDescent="0.3">
      <c r="F1033" t="s">
        <v>4655</v>
      </c>
      <c r="G1033" s="31">
        <v>412.68360000000001</v>
      </c>
    </row>
    <row r="1034" spans="6:7" x14ac:dyDescent="0.3">
      <c r="F1034" t="s">
        <v>4656</v>
      </c>
      <c r="G1034" s="31">
        <v>8746.3347999999987</v>
      </c>
    </row>
    <row r="1035" spans="6:7" x14ac:dyDescent="0.3">
      <c r="F1035" t="s">
        <v>4657</v>
      </c>
      <c r="G1035" s="31">
        <v>0</v>
      </c>
    </row>
    <row r="1036" spans="6:7" x14ac:dyDescent="0.3">
      <c r="F1036" t="s">
        <v>4658</v>
      </c>
      <c r="G1036" s="31">
        <v>868.46219999999994</v>
      </c>
    </row>
    <row r="1037" spans="6:7" x14ac:dyDescent="0.3">
      <c r="F1037" t="s">
        <v>4659</v>
      </c>
      <c r="G1037" s="31">
        <v>611.88969999999995</v>
      </c>
    </row>
    <row r="1038" spans="6:7" x14ac:dyDescent="0.3">
      <c r="F1038" t="s">
        <v>4660</v>
      </c>
      <c r="G1038" s="31">
        <v>183.8877</v>
      </c>
    </row>
    <row r="1039" spans="6:7" x14ac:dyDescent="0.3">
      <c r="F1039" t="s">
        <v>4661</v>
      </c>
      <c r="G1039" s="31">
        <v>17924.298500000001</v>
      </c>
    </row>
    <row r="1040" spans="6:7" x14ac:dyDescent="0.3">
      <c r="F1040" t="s">
        <v>4662</v>
      </c>
      <c r="G1040" s="31">
        <v>37.262900000000002</v>
      </c>
    </row>
    <row r="1041" spans="6:7" x14ac:dyDescent="0.3">
      <c r="F1041" t="s">
        <v>4663</v>
      </c>
      <c r="G1041" s="31">
        <v>1199.8595</v>
      </c>
    </row>
    <row r="1042" spans="6:7" x14ac:dyDescent="0.3">
      <c r="F1042" t="s">
        <v>4664</v>
      </c>
      <c r="G1042" s="31">
        <v>0</v>
      </c>
    </row>
    <row r="1043" spans="6:7" x14ac:dyDescent="0.3">
      <c r="F1043" t="s">
        <v>1147</v>
      </c>
      <c r="G1043" s="31">
        <v>0</v>
      </c>
    </row>
    <row r="1044" spans="6:7" x14ac:dyDescent="0.3">
      <c r="F1044" t="s">
        <v>4665</v>
      </c>
      <c r="G1044" s="31">
        <v>0</v>
      </c>
    </row>
    <row r="1045" spans="6:7" x14ac:dyDescent="0.3">
      <c r="F1045" t="s">
        <v>4666</v>
      </c>
      <c r="G1045" s="31">
        <v>0</v>
      </c>
    </row>
    <row r="1046" spans="6:7" x14ac:dyDescent="0.3">
      <c r="F1046" t="s">
        <v>4667</v>
      </c>
      <c r="G1046" s="31">
        <v>15014.566699999999</v>
      </c>
    </row>
    <row r="1047" spans="6:7" x14ac:dyDescent="0.3">
      <c r="F1047" t="s">
        <v>4668</v>
      </c>
      <c r="G1047" s="31">
        <v>864.83690000000001</v>
      </c>
    </row>
    <row r="1048" spans="6:7" x14ac:dyDescent="0.3">
      <c r="F1048" t="s">
        <v>4669</v>
      </c>
      <c r="G1048" s="31">
        <v>16101.984499999999</v>
      </c>
    </row>
    <row r="1049" spans="6:7" x14ac:dyDescent="0.3">
      <c r="F1049" t="s">
        <v>4670</v>
      </c>
      <c r="G1049" s="31">
        <v>641.59820000000002</v>
      </c>
    </row>
    <row r="1050" spans="6:7" x14ac:dyDescent="0.3">
      <c r="F1050" t="s">
        <v>4671</v>
      </c>
      <c r="G1050" s="31">
        <v>0</v>
      </c>
    </row>
    <row r="1051" spans="6:7" x14ac:dyDescent="0.3">
      <c r="F1051" t="s">
        <v>4672</v>
      </c>
      <c r="G1051" s="31">
        <v>0</v>
      </c>
    </row>
    <row r="1052" spans="6:7" x14ac:dyDescent="0.3">
      <c r="F1052" t="s">
        <v>4673</v>
      </c>
      <c r="G1052" s="31">
        <v>0</v>
      </c>
    </row>
    <row r="1053" spans="6:7" x14ac:dyDescent="0.3">
      <c r="F1053" t="s">
        <v>4674</v>
      </c>
      <c r="G1053" s="31">
        <v>5939.6791000000003</v>
      </c>
    </row>
    <row r="1054" spans="6:7" x14ac:dyDescent="0.3">
      <c r="F1054" t="s">
        <v>4675</v>
      </c>
      <c r="G1054" s="31">
        <v>0</v>
      </c>
    </row>
    <row r="1055" spans="6:7" x14ac:dyDescent="0.3">
      <c r="F1055" t="s">
        <v>4676</v>
      </c>
      <c r="G1055" s="31">
        <v>88.459299999999999</v>
      </c>
    </row>
    <row r="1056" spans="6:7" x14ac:dyDescent="0.3">
      <c r="F1056" t="s">
        <v>4677</v>
      </c>
      <c r="G1056" s="31">
        <v>0</v>
      </c>
    </row>
    <row r="1057" spans="6:7" x14ac:dyDescent="0.3">
      <c r="F1057" t="s">
        <v>4678</v>
      </c>
      <c r="G1057" s="31">
        <v>5457.3004000000001</v>
      </c>
    </row>
    <row r="1058" spans="6:7" x14ac:dyDescent="0.3">
      <c r="F1058" t="s">
        <v>4679</v>
      </c>
      <c r="G1058" s="31">
        <v>802.24789999999996</v>
      </c>
    </row>
    <row r="1059" spans="6:7" x14ac:dyDescent="0.3">
      <c r="F1059" t="s">
        <v>4680</v>
      </c>
      <c r="G1059" s="31">
        <v>0</v>
      </c>
    </row>
    <row r="1060" spans="6:7" x14ac:dyDescent="0.3">
      <c r="F1060" t="s">
        <v>4681</v>
      </c>
      <c r="G1060" s="31">
        <v>330.34750000000003</v>
      </c>
    </row>
    <row r="1061" spans="6:7" x14ac:dyDescent="0.3">
      <c r="F1061" t="s">
        <v>4682</v>
      </c>
      <c r="G1061" s="31">
        <v>7609.1198000000004</v>
      </c>
    </row>
    <row r="1062" spans="6:7" x14ac:dyDescent="0.3">
      <c r="F1062" t="s">
        <v>4683</v>
      </c>
      <c r="G1062" s="31">
        <v>0</v>
      </c>
    </row>
    <row r="1063" spans="6:7" x14ac:dyDescent="0.3">
      <c r="F1063" t="s">
        <v>4684</v>
      </c>
      <c r="G1063" s="31">
        <v>0</v>
      </c>
    </row>
    <row r="1064" spans="6:7" x14ac:dyDescent="0.3">
      <c r="F1064" t="s">
        <v>1148</v>
      </c>
      <c r="G1064" s="31">
        <v>1874.1991</v>
      </c>
    </row>
    <row r="1065" spans="6:7" x14ac:dyDescent="0.3">
      <c r="F1065" t="s">
        <v>4685</v>
      </c>
      <c r="G1065" s="31">
        <v>0</v>
      </c>
    </row>
    <row r="1066" spans="6:7" x14ac:dyDescent="0.3">
      <c r="F1066" t="s">
        <v>4686</v>
      </c>
      <c r="G1066" s="31">
        <v>7782.8786</v>
      </c>
    </row>
    <row r="1067" spans="6:7" x14ac:dyDescent="0.3">
      <c r="F1067" t="s">
        <v>4687</v>
      </c>
      <c r="G1067" s="31">
        <v>0</v>
      </c>
    </row>
    <row r="1068" spans="6:7" x14ac:dyDescent="0.3">
      <c r="F1068" t="s">
        <v>1149</v>
      </c>
      <c r="G1068" s="31">
        <v>0</v>
      </c>
    </row>
    <row r="1069" spans="6:7" x14ac:dyDescent="0.3">
      <c r="F1069" t="s">
        <v>4688</v>
      </c>
      <c r="G1069" s="31">
        <v>0</v>
      </c>
    </row>
    <row r="1070" spans="6:7" x14ac:dyDescent="0.3">
      <c r="F1070" t="s">
        <v>4689</v>
      </c>
      <c r="G1070" s="31">
        <v>0</v>
      </c>
    </row>
    <row r="1071" spans="6:7" x14ac:dyDescent="0.3">
      <c r="F1071" t="s">
        <v>4690</v>
      </c>
      <c r="G1071" s="31">
        <v>70.362200000000001</v>
      </c>
    </row>
    <row r="1072" spans="6:7" x14ac:dyDescent="0.3">
      <c r="F1072" t="s">
        <v>4691</v>
      </c>
      <c r="G1072" s="31">
        <v>0</v>
      </c>
    </row>
    <row r="1073" spans="6:7" x14ac:dyDescent="0.3">
      <c r="F1073" t="s">
        <v>4692</v>
      </c>
      <c r="G1073" s="31">
        <v>1848.4810999999997</v>
      </c>
    </row>
    <row r="1074" spans="6:7" x14ac:dyDescent="0.3">
      <c r="F1074" t="s">
        <v>4693</v>
      </c>
      <c r="G1074" s="31">
        <v>0</v>
      </c>
    </row>
    <row r="1075" spans="6:7" x14ac:dyDescent="0.3">
      <c r="F1075" t="s">
        <v>4694</v>
      </c>
      <c r="G1075" s="31">
        <v>1292.1313</v>
      </c>
    </row>
    <row r="1076" spans="6:7" x14ac:dyDescent="0.3">
      <c r="F1076" t="s">
        <v>4695</v>
      </c>
      <c r="G1076" s="31">
        <v>19079.917300000001</v>
      </c>
    </row>
    <row r="1077" spans="6:7" x14ac:dyDescent="0.3">
      <c r="F1077" t="s">
        <v>4696</v>
      </c>
      <c r="G1077" s="31">
        <v>0</v>
      </c>
    </row>
    <row r="1078" spans="6:7" x14ac:dyDescent="0.3">
      <c r="F1078" t="s">
        <v>4697</v>
      </c>
      <c r="G1078" s="31">
        <v>0</v>
      </c>
    </row>
    <row r="1079" spans="6:7" x14ac:dyDescent="0.3">
      <c r="F1079" t="s">
        <v>4698</v>
      </c>
      <c r="G1079" s="31">
        <v>462.52070000000003</v>
      </c>
    </row>
    <row r="1080" spans="6:7" x14ac:dyDescent="0.3">
      <c r="F1080" t="s">
        <v>4699</v>
      </c>
      <c r="G1080" s="31">
        <v>0</v>
      </c>
    </row>
    <row r="1081" spans="6:7" x14ac:dyDescent="0.3">
      <c r="F1081" t="s">
        <v>4700</v>
      </c>
      <c r="G1081" s="31">
        <v>0</v>
      </c>
    </row>
    <row r="1082" spans="6:7" x14ac:dyDescent="0.3">
      <c r="F1082" t="s">
        <v>4701</v>
      </c>
      <c r="G1082" s="31">
        <v>992.62610000000006</v>
      </c>
    </row>
    <row r="1083" spans="6:7" x14ac:dyDescent="0.3">
      <c r="F1083" t="s">
        <v>4702</v>
      </c>
      <c r="G1083" s="31">
        <v>0</v>
      </c>
    </row>
    <row r="1084" spans="6:7" x14ac:dyDescent="0.3">
      <c r="F1084" t="s">
        <v>4703</v>
      </c>
      <c r="G1084" s="31">
        <v>0</v>
      </c>
    </row>
    <row r="1085" spans="6:7" x14ac:dyDescent="0.3">
      <c r="F1085" t="s">
        <v>4704</v>
      </c>
      <c r="G1085" s="31">
        <v>46.855499999999999</v>
      </c>
    </row>
    <row r="1086" spans="6:7" x14ac:dyDescent="0.3">
      <c r="F1086" t="s">
        <v>4705</v>
      </c>
      <c r="G1086" s="31">
        <v>486.13189999999997</v>
      </c>
    </row>
    <row r="1087" spans="6:7" x14ac:dyDescent="0.3">
      <c r="F1087" t="s">
        <v>4706</v>
      </c>
      <c r="G1087" s="31">
        <v>0</v>
      </c>
    </row>
    <row r="1088" spans="6:7" x14ac:dyDescent="0.3">
      <c r="F1088" t="s">
        <v>4707</v>
      </c>
      <c r="G1088" s="31">
        <v>0</v>
      </c>
    </row>
    <row r="1089" spans="6:7" x14ac:dyDescent="0.3">
      <c r="F1089" t="s">
        <v>234</v>
      </c>
      <c r="G1089" s="31">
        <v>0</v>
      </c>
    </row>
    <row r="1090" spans="6:7" x14ac:dyDescent="0.3">
      <c r="F1090" t="s">
        <v>235</v>
      </c>
      <c r="G1090" s="31">
        <v>3608.5284000000001</v>
      </c>
    </row>
    <row r="1091" spans="6:7" x14ac:dyDescent="0.3">
      <c r="F1091" t="s">
        <v>236</v>
      </c>
      <c r="G1091" s="31">
        <v>12254.235000000001</v>
      </c>
    </row>
    <row r="1092" spans="6:7" x14ac:dyDescent="0.3">
      <c r="F1092" t="s">
        <v>4708</v>
      </c>
      <c r="G1092" s="31">
        <v>0</v>
      </c>
    </row>
    <row r="1093" spans="6:7" x14ac:dyDescent="0.3">
      <c r="F1093" t="s">
        <v>237</v>
      </c>
      <c r="G1093" s="31">
        <v>0</v>
      </c>
    </row>
    <row r="1094" spans="6:7" x14ac:dyDescent="0.3">
      <c r="F1094" t="s">
        <v>3021</v>
      </c>
      <c r="G1094" s="31">
        <v>1288.4576000000002</v>
      </c>
    </row>
    <row r="1095" spans="6:7" x14ac:dyDescent="0.3">
      <c r="F1095" t="s">
        <v>1150</v>
      </c>
      <c r="G1095" s="31">
        <v>0</v>
      </c>
    </row>
    <row r="1096" spans="6:7" x14ac:dyDescent="0.3">
      <c r="F1096" t="s">
        <v>4709</v>
      </c>
      <c r="G1096" s="31">
        <v>166.95890000000003</v>
      </c>
    </row>
    <row r="1097" spans="6:7" x14ac:dyDescent="0.3">
      <c r="F1097" t="s">
        <v>1151</v>
      </c>
      <c r="G1097" s="31">
        <v>1042.7321000000002</v>
      </c>
    </row>
    <row r="1098" spans="6:7" x14ac:dyDescent="0.3">
      <c r="F1098" t="s">
        <v>4710</v>
      </c>
      <c r="G1098" s="31">
        <v>2844.2960000000003</v>
      </c>
    </row>
    <row r="1099" spans="6:7" x14ac:dyDescent="0.3">
      <c r="F1099" t="s">
        <v>4711</v>
      </c>
      <c r="G1099" s="31">
        <v>0</v>
      </c>
    </row>
    <row r="1100" spans="6:7" x14ac:dyDescent="0.3">
      <c r="F1100" t="s">
        <v>1152</v>
      </c>
      <c r="G1100" s="31">
        <v>0</v>
      </c>
    </row>
    <row r="1101" spans="6:7" x14ac:dyDescent="0.3">
      <c r="F1101" t="s">
        <v>4712</v>
      </c>
      <c r="G1101" s="31">
        <v>10825.5852</v>
      </c>
    </row>
    <row r="1102" spans="6:7" x14ac:dyDescent="0.3">
      <c r="F1102" t="s">
        <v>238</v>
      </c>
      <c r="G1102" s="31">
        <v>0</v>
      </c>
    </row>
    <row r="1103" spans="6:7" x14ac:dyDescent="0.3">
      <c r="F1103" t="s">
        <v>4713</v>
      </c>
      <c r="G1103" s="31">
        <v>522.52729999999997</v>
      </c>
    </row>
    <row r="1104" spans="6:7" x14ac:dyDescent="0.3">
      <c r="F1104" t="s">
        <v>1153</v>
      </c>
      <c r="G1104" s="31">
        <v>153.71850000000001</v>
      </c>
    </row>
    <row r="1105" spans="6:7" x14ac:dyDescent="0.3">
      <c r="F1105" t="s">
        <v>1154</v>
      </c>
      <c r="G1105" s="31">
        <v>2334.9740000000002</v>
      </c>
    </row>
    <row r="1106" spans="6:7" x14ac:dyDescent="0.3">
      <c r="F1106" t="s">
        <v>1155</v>
      </c>
      <c r="G1106" s="31">
        <v>0</v>
      </c>
    </row>
    <row r="1107" spans="6:7" x14ac:dyDescent="0.3">
      <c r="F1107" t="s">
        <v>4714</v>
      </c>
      <c r="G1107" s="31">
        <v>542.07590000000005</v>
      </c>
    </row>
    <row r="1108" spans="6:7" x14ac:dyDescent="0.3">
      <c r="F1108" t="s">
        <v>4715</v>
      </c>
      <c r="G1108" s="31">
        <v>156.26060000000001</v>
      </c>
    </row>
    <row r="1109" spans="6:7" x14ac:dyDescent="0.3">
      <c r="F1109" t="s">
        <v>1156</v>
      </c>
      <c r="G1109" s="31">
        <v>0</v>
      </c>
    </row>
    <row r="1110" spans="6:7" x14ac:dyDescent="0.3">
      <c r="F1110" t="s">
        <v>4716</v>
      </c>
      <c r="G1110" s="31">
        <v>1321.97</v>
      </c>
    </row>
    <row r="1111" spans="6:7" x14ac:dyDescent="0.3">
      <c r="F1111" t="s">
        <v>4717</v>
      </c>
      <c r="G1111" s="31">
        <v>131.44110000000001</v>
      </c>
    </row>
    <row r="1112" spans="6:7" x14ac:dyDescent="0.3">
      <c r="F1112" t="s">
        <v>4718</v>
      </c>
      <c r="G1112" s="31">
        <v>3952.9484000000002</v>
      </c>
    </row>
    <row r="1113" spans="6:7" x14ac:dyDescent="0.3">
      <c r="F1113" t="s">
        <v>4719</v>
      </c>
      <c r="G1113" s="31">
        <v>5156.3613999999998</v>
      </c>
    </row>
    <row r="1114" spans="6:7" x14ac:dyDescent="0.3">
      <c r="F1114" t="s">
        <v>4720</v>
      </c>
      <c r="G1114" s="31">
        <v>2247.3591999999999</v>
      </c>
    </row>
    <row r="1115" spans="6:7" x14ac:dyDescent="0.3">
      <c r="F1115" t="s">
        <v>4721</v>
      </c>
      <c r="G1115" s="31">
        <v>6355.3371000000006</v>
      </c>
    </row>
    <row r="1116" spans="6:7" x14ac:dyDescent="0.3">
      <c r="F1116" t="s">
        <v>4722</v>
      </c>
      <c r="G1116" s="31">
        <v>209.77370000000002</v>
      </c>
    </row>
    <row r="1117" spans="6:7" x14ac:dyDescent="0.3">
      <c r="F1117" t="s">
        <v>4723</v>
      </c>
      <c r="G1117" s="31">
        <v>563.274</v>
      </c>
    </row>
    <row r="1118" spans="6:7" x14ac:dyDescent="0.3">
      <c r="F1118" t="s">
        <v>4724</v>
      </c>
      <c r="G1118" s="31">
        <v>357.04089999999997</v>
      </c>
    </row>
    <row r="1119" spans="6:7" x14ac:dyDescent="0.3">
      <c r="F1119" t="s">
        <v>4725</v>
      </c>
      <c r="G1119" s="31">
        <v>262.84440000000001</v>
      </c>
    </row>
    <row r="1120" spans="6:7" x14ac:dyDescent="0.3">
      <c r="F1120" t="s">
        <v>4726</v>
      </c>
      <c r="G1120" s="31">
        <v>403.6377</v>
      </c>
    </row>
    <row r="1121" spans="6:7" x14ac:dyDescent="0.3">
      <c r="F1121" t="s">
        <v>4727</v>
      </c>
      <c r="G1121" s="31">
        <v>159.56700000000001</v>
      </c>
    </row>
    <row r="1122" spans="6:7" x14ac:dyDescent="0.3">
      <c r="F1122" t="s">
        <v>4728</v>
      </c>
      <c r="G1122" s="31">
        <v>41.528199999999998</v>
      </c>
    </row>
    <row r="1123" spans="6:7" x14ac:dyDescent="0.3">
      <c r="F1123" t="s">
        <v>4729</v>
      </c>
      <c r="G1123" s="31">
        <v>0</v>
      </c>
    </row>
    <row r="1124" spans="6:7" x14ac:dyDescent="0.3">
      <c r="F1124" t="s">
        <v>4730</v>
      </c>
      <c r="G1124" s="31">
        <v>1703.3934000000002</v>
      </c>
    </row>
    <row r="1125" spans="6:7" x14ac:dyDescent="0.3">
      <c r="F1125" t="s">
        <v>4731</v>
      </c>
      <c r="G1125" s="31">
        <v>0</v>
      </c>
    </row>
    <row r="1126" spans="6:7" x14ac:dyDescent="0.3">
      <c r="F1126" t="s">
        <v>4732</v>
      </c>
      <c r="G1126" s="31">
        <v>0</v>
      </c>
    </row>
    <row r="1127" spans="6:7" x14ac:dyDescent="0.3">
      <c r="F1127" t="s">
        <v>4733</v>
      </c>
      <c r="G1127" s="31">
        <v>305.03890000000001</v>
      </c>
    </row>
    <row r="1128" spans="6:7" x14ac:dyDescent="0.3">
      <c r="F1128" t="s">
        <v>4734</v>
      </c>
      <c r="G1128" s="31">
        <v>0</v>
      </c>
    </row>
    <row r="1129" spans="6:7" x14ac:dyDescent="0.3">
      <c r="F1129" t="s">
        <v>4735</v>
      </c>
      <c r="G1129" s="31">
        <v>0</v>
      </c>
    </row>
    <row r="1130" spans="6:7" x14ac:dyDescent="0.3">
      <c r="F1130" t="s">
        <v>4736</v>
      </c>
      <c r="G1130" s="31">
        <v>6557.8726999999999</v>
      </c>
    </row>
    <row r="1131" spans="6:7" x14ac:dyDescent="0.3">
      <c r="F1131" t="s">
        <v>4737</v>
      </c>
      <c r="G1131" s="31">
        <v>0</v>
      </c>
    </row>
    <row r="1132" spans="6:7" x14ac:dyDescent="0.3">
      <c r="F1132" t="s">
        <v>4738</v>
      </c>
      <c r="G1132" s="31">
        <v>348.0145</v>
      </c>
    </row>
    <row r="1133" spans="6:7" x14ac:dyDescent="0.3">
      <c r="F1133" t="s">
        <v>4739</v>
      </c>
      <c r="G1133" s="31">
        <v>0</v>
      </c>
    </row>
    <row r="1134" spans="6:7" x14ac:dyDescent="0.3">
      <c r="F1134" t="s">
        <v>3022</v>
      </c>
      <c r="G1134" s="31">
        <v>261.99239999999998</v>
      </c>
    </row>
    <row r="1135" spans="6:7" x14ac:dyDescent="0.3">
      <c r="F1135" t="s">
        <v>239</v>
      </c>
      <c r="G1135" s="31">
        <v>18267.306700000001</v>
      </c>
    </row>
    <row r="1136" spans="6:7" x14ac:dyDescent="0.3">
      <c r="F1136" t="s">
        <v>4740</v>
      </c>
      <c r="G1136" s="31">
        <v>377.89059999999995</v>
      </c>
    </row>
    <row r="1137" spans="6:7" x14ac:dyDescent="0.3">
      <c r="F1137" t="s">
        <v>4741</v>
      </c>
      <c r="G1137" s="31">
        <v>819.83319999999992</v>
      </c>
    </row>
    <row r="1138" spans="6:7" x14ac:dyDescent="0.3">
      <c r="F1138" t="s">
        <v>4742</v>
      </c>
      <c r="G1138" s="31">
        <v>0</v>
      </c>
    </row>
    <row r="1139" spans="6:7" x14ac:dyDescent="0.3">
      <c r="F1139" t="s">
        <v>4743</v>
      </c>
      <c r="G1139" s="31">
        <v>40.3581</v>
      </c>
    </row>
    <row r="1140" spans="6:7" x14ac:dyDescent="0.3">
      <c r="F1140" t="s">
        <v>4744</v>
      </c>
      <c r="G1140" s="31">
        <v>0</v>
      </c>
    </row>
    <row r="1141" spans="6:7" x14ac:dyDescent="0.3">
      <c r="F1141" t="s">
        <v>4745</v>
      </c>
      <c r="G1141" s="31">
        <v>20566.026599999997</v>
      </c>
    </row>
    <row r="1142" spans="6:7" x14ac:dyDescent="0.3">
      <c r="F1142" t="s">
        <v>4746</v>
      </c>
      <c r="G1142" s="31">
        <v>148.16750000000002</v>
      </c>
    </row>
    <row r="1143" spans="6:7" x14ac:dyDescent="0.3">
      <c r="F1143" t="s">
        <v>4747</v>
      </c>
      <c r="G1143" s="31">
        <v>0</v>
      </c>
    </row>
    <row r="1144" spans="6:7" x14ac:dyDescent="0.3">
      <c r="F1144" t="s">
        <v>4748</v>
      </c>
      <c r="G1144" s="31">
        <v>4219.3028000000004</v>
      </c>
    </row>
    <row r="1145" spans="6:7" x14ac:dyDescent="0.3">
      <c r="F1145" t="s">
        <v>4749</v>
      </c>
      <c r="G1145" s="31">
        <v>414.27340000000004</v>
      </c>
    </row>
    <row r="1146" spans="6:7" x14ac:dyDescent="0.3">
      <c r="F1146" t="s">
        <v>4750</v>
      </c>
      <c r="G1146" s="31">
        <v>0</v>
      </c>
    </row>
    <row r="1147" spans="6:7" x14ac:dyDescent="0.3">
      <c r="F1147" t="s">
        <v>4751</v>
      </c>
      <c r="G1147" s="31">
        <v>0</v>
      </c>
    </row>
    <row r="1148" spans="6:7" x14ac:dyDescent="0.3">
      <c r="F1148" t="s">
        <v>4752</v>
      </c>
      <c r="G1148" s="31">
        <v>178.30289999999999</v>
      </c>
    </row>
    <row r="1149" spans="6:7" x14ac:dyDescent="0.3">
      <c r="F1149" t="s">
        <v>1157</v>
      </c>
      <c r="G1149" s="31">
        <v>6326.223</v>
      </c>
    </row>
    <row r="1150" spans="6:7" x14ac:dyDescent="0.3">
      <c r="F1150" t="s">
        <v>4753</v>
      </c>
      <c r="G1150" s="31">
        <v>11676.218400000002</v>
      </c>
    </row>
    <row r="1151" spans="6:7" x14ac:dyDescent="0.3">
      <c r="F1151" t="s">
        <v>3023</v>
      </c>
      <c r="G1151" s="31">
        <v>370.28409999999997</v>
      </c>
    </row>
    <row r="1152" spans="6:7" x14ac:dyDescent="0.3">
      <c r="F1152" t="s">
        <v>4754</v>
      </c>
      <c r="G1152" s="31">
        <v>4293.1390000000001</v>
      </c>
    </row>
    <row r="1153" spans="6:7" x14ac:dyDescent="0.3">
      <c r="F1153" t="s">
        <v>4755</v>
      </c>
      <c r="G1153" s="31">
        <v>8322.0517999999993</v>
      </c>
    </row>
    <row r="1154" spans="6:7" x14ac:dyDescent="0.3">
      <c r="F1154" t="s">
        <v>4756</v>
      </c>
      <c r="G1154" s="31">
        <v>10816.8925</v>
      </c>
    </row>
    <row r="1155" spans="6:7" x14ac:dyDescent="0.3">
      <c r="F1155" t="s">
        <v>4757</v>
      </c>
      <c r="G1155" s="31">
        <v>12089.797</v>
      </c>
    </row>
    <row r="1156" spans="6:7" x14ac:dyDescent="0.3">
      <c r="F1156" t="s">
        <v>4758</v>
      </c>
      <c r="G1156" s="31">
        <v>2208.7623999999996</v>
      </c>
    </row>
    <row r="1157" spans="6:7" x14ac:dyDescent="0.3">
      <c r="F1157" t="s">
        <v>4759</v>
      </c>
      <c r="G1157" s="31">
        <v>0</v>
      </c>
    </row>
    <row r="1158" spans="6:7" x14ac:dyDescent="0.3">
      <c r="F1158" t="s">
        <v>4760</v>
      </c>
      <c r="G1158" s="31">
        <v>456.67760000000004</v>
      </c>
    </row>
    <row r="1159" spans="6:7" x14ac:dyDescent="0.3">
      <c r="F1159" t="s">
        <v>4761</v>
      </c>
      <c r="G1159" s="31">
        <v>66.135500000000008</v>
      </c>
    </row>
    <row r="1160" spans="6:7" x14ac:dyDescent="0.3">
      <c r="F1160" t="s">
        <v>240</v>
      </c>
      <c r="G1160" s="31">
        <v>5135.442</v>
      </c>
    </row>
    <row r="1161" spans="6:7" x14ac:dyDescent="0.3">
      <c r="F1161" t="s">
        <v>4762</v>
      </c>
      <c r="G1161" s="31">
        <v>0</v>
      </c>
    </row>
    <row r="1162" spans="6:7" x14ac:dyDescent="0.3">
      <c r="F1162" t="s">
        <v>4763</v>
      </c>
      <c r="G1162" s="31">
        <v>588.18739999999991</v>
      </c>
    </row>
    <row r="1163" spans="6:7" x14ac:dyDescent="0.3">
      <c r="F1163" t="s">
        <v>4764</v>
      </c>
      <c r="G1163" s="31">
        <v>2225.904</v>
      </c>
    </row>
    <row r="1164" spans="6:7" x14ac:dyDescent="0.3">
      <c r="F1164" t="s">
        <v>4765</v>
      </c>
      <c r="G1164" s="31">
        <v>0</v>
      </c>
    </row>
    <row r="1165" spans="6:7" x14ac:dyDescent="0.3">
      <c r="F1165" t="s">
        <v>4766</v>
      </c>
      <c r="G1165" s="31">
        <v>0</v>
      </c>
    </row>
    <row r="1166" spans="6:7" x14ac:dyDescent="0.3">
      <c r="F1166" t="s">
        <v>4767</v>
      </c>
      <c r="G1166" s="31">
        <v>0</v>
      </c>
    </row>
    <row r="1167" spans="6:7" x14ac:dyDescent="0.3">
      <c r="F1167" t="s">
        <v>4768</v>
      </c>
      <c r="G1167" s="31">
        <v>0</v>
      </c>
    </row>
    <row r="1168" spans="6:7" x14ac:dyDescent="0.3">
      <c r="F1168" t="s">
        <v>4769</v>
      </c>
      <c r="G1168" s="31">
        <v>0</v>
      </c>
    </row>
    <row r="1169" spans="6:7" x14ac:dyDescent="0.3">
      <c r="F1169" t="s">
        <v>4770</v>
      </c>
      <c r="G1169" s="31">
        <v>170.20650000000001</v>
      </c>
    </row>
    <row r="1170" spans="6:7" x14ac:dyDescent="0.3">
      <c r="F1170" t="s">
        <v>4771</v>
      </c>
      <c r="G1170" s="31">
        <v>0</v>
      </c>
    </row>
    <row r="1171" spans="6:7" x14ac:dyDescent="0.3">
      <c r="F1171" t="s">
        <v>4772</v>
      </c>
      <c r="G1171" s="31">
        <v>4520.9061000000002</v>
      </c>
    </row>
    <row r="1172" spans="6:7" x14ac:dyDescent="0.3">
      <c r="F1172" t="s">
        <v>4773</v>
      </c>
      <c r="G1172" s="31">
        <v>16.025200000000002</v>
      </c>
    </row>
    <row r="1173" spans="6:7" x14ac:dyDescent="0.3">
      <c r="F1173" t="s">
        <v>4774</v>
      </c>
      <c r="G1173" s="31">
        <v>93.786599999999993</v>
      </c>
    </row>
    <row r="1174" spans="6:7" x14ac:dyDescent="0.3">
      <c r="F1174" t="s">
        <v>4775</v>
      </c>
      <c r="G1174" s="31">
        <v>0</v>
      </c>
    </row>
    <row r="1175" spans="6:7" x14ac:dyDescent="0.3">
      <c r="F1175" t="s">
        <v>4776</v>
      </c>
      <c r="G1175" s="31">
        <v>0</v>
      </c>
    </row>
    <row r="1176" spans="6:7" x14ac:dyDescent="0.3">
      <c r="F1176" t="s">
        <v>4777</v>
      </c>
      <c r="G1176" s="31">
        <v>0</v>
      </c>
    </row>
    <row r="1177" spans="6:7" x14ac:dyDescent="0.3">
      <c r="F1177" t="s">
        <v>4778</v>
      </c>
      <c r="G1177" s="31">
        <v>0</v>
      </c>
    </row>
    <row r="1178" spans="6:7" x14ac:dyDescent="0.3">
      <c r="F1178" t="s">
        <v>4779</v>
      </c>
      <c r="G1178" s="31">
        <v>423.85160000000002</v>
      </c>
    </row>
    <row r="1179" spans="6:7" x14ac:dyDescent="0.3">
      <c r="F1179" t="s">
        <v>4780</v>
      </c>
      <c r="G1179" s="31">
        <v>0</v>
      </c>
    </row>
    <row r="1180" spans="6:7" x14ac:dyDescent="0.3">
      <c r="F1180" t="s">
        <v>4781</v>
      </c>
      <c r="G1180" s="31">
        <v>1891.2903000000001</v>
      </c>
    </row>
    <row r="1181" spans="6:7" x14ac:dyDescent="0.3">
      <c r="F1181" t="s">
        <v>4782</v>
      </c>
      <c r="G1181" s="31">
        <v>0</v>
      </c>
    </row>
    <row r="1182" spans="6:7" x14ac:dyDescent="0.3">
      <c r="F1182" t="s">
        <v>4783</v>
      </c>
      <c r="G1182" s="31">
        <v>1570.7231999999999</v>
      </c>
    </row>
    <row r="1183" spans="6:7" x14ac:dyDescent="0.3">
      <c r="F1183" t="s">
        <v>4784</v>
      </c>
      <c r="G1183" s="31">
        <v>0</v>
      </c>
    </row>
    <row r="1184" spans="6:7" x14ac:dyDescent="0.3">
      <c r="F1184" t="s">
        <v>4785</v>
      </c>
      <c r="G1184" s="31">
        <v>0</v>
      </c>
    </row>
    <row r="1185" spans="6:7" x14ac:dyDescent="0.3">
      <c r="F1185" t="s">
        <v>4786</v>
      </c>
      <c r="G1185" s="31">
        <v>26.3918</v>
      </c>
    </row>
    <row r="1186" spans="6:7" x14ac:dyDescent="0.3">
      <c r="F1186" t="s">
        <v>4787</v>
      </c>
      <c r="G1186" s="31">
        <v>3246.9921000000004</v>
      </c>
    </row>
    <row r="1187" spans="6:7" x14ac:dyDescent="0.3">
      <c r="F1187" t="s">
        <v>4788</v>
      </c>
      <c r="G1187" s="31">
        <v>0</v>
      </c>
    </row>
    <row r="1188" spans="6:7" x14ac:dyDescent="0.3">
      <c r="F1188" t="s">
        <v>4789</v>
      </c>
      <c r="G1188" s="31">
        <v>1255.8842999999999</v>
      </c>
    </row>
    <row r="1189" spans="6:7" x14ac:dyDescent="0.3">
      <c r="F1189" t="s">
        <v>4790</v>
      </c>
      <c r="G1189" s="31">
        <v>0</v>
      </c>
    </row>
    <row r="1190" spans="6:7" x14ac:dyDescent="0.3">
      <c r="F1190" t="s">
        <v>4791</v>
      </c>
      <c r="G1190" s="31">
        <v>353.96640000000002</v>
      </c>
    </row>
    <row r="1191" spans="6:7" x14ac:dyDescent="0.3">
      <c r="F1191" t="s">
        <v>4792</v>
      </c>
      <c r="G1191" s="31">
        <v>0</v>
      </c>
    </row>
    <row r="1192" spans="6:7" x14ac:dyDescent="0.3">
      <c r="F1192" t="s">
        <v>4793</v>
      </c>
      <c r="G1192" s="31">
        <v>0</v>
      </c>
    </row>
    <row r="1193" spans="6:7" x14ac:dyDescent="0.3">
      <c r="F1193" t="s">
        <v>4794</v>
      </c>
      <c r="G1193" s="31">
        <v>0</v>
      </c>
    </row>
    <row r="1194" spans="6:7" x14ac:dyDescent="0.3">
      <c r="F1194" t="s">
        <v>4795</v>
      </c>
      <c r="G1194" s="31">
        <v>6821.5663999999997</v>
      </c>
    </row>
    <row r="1195" spans="6:7" x14ac:dyDescent="0.3">
      <c r="F1195" t="s">
        <v>4796</v>
      </c>
      <c r="G1195" s="31">
        <v>171.99250000000001</v>
      </c>
    </row>
    <row r="1196" spans="6:7" x14ac:dyDescent="0.3">
      <c r="F1196" t="s">
        <v>4797</v>
      </c>
      <c r="G1196" s="31">
        <v>3629.2054000000003</v>
      </c>
    </row>
    <row r="1197" spans="6:7" x14ac:dyDescent="0.3">
      <c r="F1197" t="s">
        <v>4798</v>
      </c>
      <c r="G1197" s="31">
        <v>375.10360000000003</v>
      </c>
    </row>
    <row r="1198" spans="6:7" x14ac:dyDescent="0.3">
      <c r="F1198" t="s">
        <v>4799</v>
      </c>
      <c r="G1198" s="31">
        <v>0</v>
      </c>
    </row>
    <row r="1199" spans="6:7" x14ac:dyDescent="0.3">
      <c r="F1199" t="s">
        <v>1158</v>
      </c>
      <c r="G1199" s="31">
        <v>4533.4052000000001</v>
      </c>
    </row>
    <row r="1200" spans="6:7" x14ac:dyDescent="0.3">
      <c r="F1200" t="s">
        <v>4800</v>
      </c>
      <c r="G1200" s="31">
        <v>45.002299999999998</v>
      </c>
    </row>
    <row r="1201" spans="6:7" x14ac:dyDescent="0.3">
      <c r="F1201" t="s">
        <v>3024</v>
      </c>
      <c r="G1201" s="31">
        <v>606.83199999999999</v>
      </c>
    </row>
    <row r="1202" spans="6:7" x14ac:dyDescent="0.3">
      <c r="F1202" t="s">
        <v>4801</v>
      </c>
      <c r="G1202" s="31">
        <v>0</v>
      </c>
    </row>
    <row r="1203" spans="6:7" x14ac:dyDescent="0.3">
      <c r="F1203" t="s">
        <v>4802</v>
      </c>
      <c r="G1203" s="31">
        <v>0</v>
      </c>
    </row>
    <row r="1204" spans="6:7" x14ac:dyDescent="0.3">
      <c r="F1204" t="s">
        <v>4803</v>
      </c>
      <c r="G1204" s="31">
        <v>0</v>
      </c>
    </row>
    <row r="1205" spans="6:7" x14ac:dyDescent="0.3">
      <c r="F1205" t="s">
        <v>4804</v>
      </c>
      <c r="G1205" s="31">
        <v>7583.4183999999996</v>
      </c>
    </row>
    <row r="1206" spans="6:7" x14ac:dyDescent="0.3">
      <c r="F1206" t="s">
        <v>4805</v>
      </c>
      <c r="G1206" s="31">
        <v>6994.232</v>
      </c>
    </row>
    <row r="1207" spans="6:7" x14ac:dyDescent="0.3">
      <c r="F1207" t="s">
        <v>2822</v>
      </c>
      <c r="G1207" s="31">
        <v>11119.4738</v>
      </c>
    </row>
    <row r="1208" spans="6:7" x14ac:dyDescent="0.3">
      <c r="F1208" t="s">
        <v>4806</v>
      </c>
      <c r="G1208" s="31">
        <v>0</v>
      </c>
    </row>
    <row r="1209" spans="6:7" x14ac:dyDescent="0.3">
      <c r="F1209" t="s">
        <v>4807</v>
      </c>
      <c r="G1209" s="31">
        <v>0</v>
      </c>
    </row>
    <row r="1210" spans="6:7" x14ac:dyDescent="0.3">
      <c r="F1210" t="s">
        <v>4808</v>
      </c>
      <c r="G1210" s="31">
        <v>1634.6786999999999</v>
      </c>
    </row>
    <row r="1211" spans="6:7" x14ac:dyDescent="0.3">
      <c r="F1211" t="s">
        <v>4809</v>
      </c>
      <c r="G1211" s="31">
        <v>0</v>
      </c>
    </row>
    <row r="1212" spans="6:7" x14ac:dyDescent="0.3">
      <c r="F1212" t="s">
        <v>4810</v>
      </c>
      <c r="G1212" s="31">
        <v>0</v>
      </c>
    </row>
    <row r="1213" spans="6:7" x14ac:dyDescent="0.3">
      <c r="F1213" t="s">
        <v>1159</v>
      </c>
      <c r="G1213" s="31">
        <v>22034.871100000004</v>
      </c>
    </row>
    <row r="1214" spans="6:7" x14ac:dyDescent="0.3">
      <c r="F1214" t="s">
        <v>4811</v>
      </c>
      <c r="G1214" s="31">
        <v>1178.0424</v>
      </c>
    </row>
    <row r="1215" spans="6:7" x14ac:dyDescent="0.3">
      <c r="F1215" t="s">
        <v>3025</v>
      </c>
      <c r="G1215" s="31">
        <v>63.397099999999995</v>
      </c>
    </row>
    <row r="1216" spans="6:7" x14ac:dyDescent="0.3">
      <c r="F1216" t="s">
        <v>4812</v>
      </c>
      <c r="G1216" s="31">
        <v>0</v>
      </c>
    </row>
    <row r="1217" spans="6:7" x14ac:dyDescent="0.3">
      <c r="F1217" t="s">
        <v>4813</v>
      </c>
      <c r="G1217" s="31">
        <v>131.7415</v>
      </c>
    </row>
    <row r="1218" spans="6:7" x14ac:dyDescent="0.3">
      <c r="F1218" t="s">
        <v>4814</v>
      </c>
      <c r="G1218" s="31">
        <v>0</v>
      </c>
    </row>
    <row r="1219" spans="6:7" x14ac:dyDescent="0.3">
      <c r="F1219" t="s">
        <v>4815</v>
      </c>
      <c r="G1219" s="31">
        <v>882.13109999999995</v>
      </c>
    </row>
    <row r="1220" spans="6:7" x14ac:dyDescent="0.3">
      <c r="F1220" t="s">
        <v>4816</v>
      </c>
      <c r="G1220" s="31">
        <v>0</v>
      </c>
    </row>
    <row r="1221" spans="6:7" x14ac:dyDescent="0.3">
      <c r="F1221" t="s">
        <v>4817</v>
      </c>
      <c r="G1221" s="31">
        <v>6847.0873999999994</v>
      </c>
    </row>
    <row r="1222" spans="6:7" x14ac:dyDescent="0.3">
      <c r="F1222" t="s">
        <v>4818</v>
      </c>
      <c r="G1222" s="31">
        <v>1203.6769000000002</v>
      </c>
    </row>
    <row r="1223" spans="6:7" x14ac:dyDescent="0.3">
      <c r="F1223" t="s">
        <v>4819</v>
      </c>
      <c r="G1223" s="31">
        <v>672.7</v>
      </c>
    </row>
    <row r="1224" spans="6:7" x14ac:dyDescent="0.3">
      <c r="F1224" t="s">
        <v>4820</v>
      </c>
      <c r="G1224" s="31">
        <v>0</v>
      </c>
    </row>
    <row r="1225" spans="6:7" x14ac:dyDescent="0.3">
      <c r="F1225" t="s">
        <v>4821</v>
      </c>
      <c r="G1225" s="31">
        <v>24582.7346</v>
      </c>
    </row>
    <row r="1226" spans="6:7" x14ac:dyDescent="0.3">
      <c r="F1226" t="s">
        <v>4822</v>
      </c>
      <c r="G1226" s="31">
        <v>0</v>
      </c>
    </row>
    <row r="1227" spans="6:7" x14ac:dyDescent="0.3">
      <c r="F1227" t="s">
        <v>4823</v>
      </c>
      <c r="G1227" s="31">
        <v>356.70030000000003</v>
      </c>
    </row>
    <row r="1228" spans="6:7" x14ac:dyDescent="0.3">
      <c r="F1228" t="s">
        <v>4824</v>
      </c>
      <c r="G1228" s="31">
        <v>159.97879999999998</v>
      </c>
    </row>
    <row r="1229" spans="6:7" x14ac:dyDescent="0.3">
      <c r="F1229" t="s">
        <v>4825</v>
      </c>
      <c r="G1229" s="31">
        <v>1949.3438999999998</v>
      </c>
    </row>
    <row r="1230" spans="6:7" x14ac:dyDescent="0.3">
      <c r="F1230" t="s">
        <v>4826</v>
      </c>
      <c r="G1230" s="31">
        <v>37.484400000000001</v>
      </c>
    </row>
    <row r="1231" spans="6:7" x14ac:dyDescent="0.3">
      <c r="F1231" t="s">
        <v>4827</v>
      </c>
      <c r="G1231" s="31">
        <v>420.48969999999997</v>
      </c>
    </row>
    <row r="1232" spans="6:7" x14ac:dyDescent="0.3">
      <c r="F1232" t="s">
        <v>4828</v>
      </c>
      <c r="G1232" s="31">
        <v>0</v>
      </c>
    </row>
    <row r="1233" spans="6:7" x14ac:dyDescent="0.3">
      <c r="F1233" t="s">
        <v>4829</v>
      </c>
      <c r="G1233" s="31">
        <v>0</v>
      </c>
    </row>
    <row r="1234" spans="6:7" x14ac:dyDescent="0.3">
      <c r="F1234" t="s">
        <v>4830</v>
      </c>
      <c r="G1234" s="31">
        <v>0</v>
      </c>
    </row>
    <row r="1235" spans="6:7" x14ac:dyDescent="0.3">
      <c r="F1235" t="s">
        <v>4831</v>
      </c>
      <c r="G1235" s="31">
        <v>0</v>
      </c>
    </row>
    <row r="1236" spans="6:7" x14ac:dyDescent="0.3">
      <c r="F1236" t="s">
        <v>4832</v>
      </c>
      <c r="G1236" s="31">
        <v>0</v>
      </c>
    </row>
    <row r="1237" spans="6:7" x14ac:dyDescent="0.3">
      <c r="F1237" t="s">
        <v>4833</v>
      </c>
      <c r="G1237" s="31">
        <v>0</v>
      </c>
    </row>
    <row r="1238" spans="6:7" x14ac:dyDescent="0.3">
      <c r="F1238" t="s">
        <v>4834</v>
      </c>
      <c r="G1238" s="31">
        <v>0</v>
      </c>
    </row>
    <row r="1239" spans="6:7" x14ac:dyDescent="0.3">
      <c r="F1239" t="s">
        <v>4835</v>
      </c>
      <c r="G1239" s="31">
        <v>450.5625</v>
      </c>
    </row>
    <row r="1240" spans="6:7" x14ac:dyDescent="0.3">
      <c r="F1240" t="s">
        <v>4836</v>
      </c>
      <c r="G1240" s="31">
        <v>13709.3531</v>
      </c>
    </row>
    <row r="1241" spans="6:7" x14ac:dyDescent="0.3">
      <c r="F1241" t="s">
        <v>4837</v>
      </c>
      <c r="G1241" s="31">
        <v>250.76910000000001</v>
      </c>
    </row>
    <row r="1242" spans="6:7" x14ac:dyDescent="0.3">
      <c r="F1242" t="s">
        <v>4838</v>
      </c>
      <c r="G1242" s="31">
        <v>0</v>
      </c>
    </row>
    <row r="1243" spans="6:7" x14ac:dyDescent="0.3">
      <c r="F1243" t="s">
        <v>4839</v>
      </c>
      <c r="G1243" s="31">
        <v>45.816500000000005</v>
      </c>
    </row>
    <row r="1244" spans="6:7" x14ac:dyDescent="0.3">
      <c r="F1244" t="s">
        <v>4840</v>
      </c>
      <c r="G1244" s="31">
        <v>127.0339</v>
      </c>
    </row>
    <row r="1245" spans="6:7" x14ac:dyDescent="0.3">
      <c r="F1245" t="s">
        <v>4841</v>
      </c>
      <c r="G1245" s="31">
        <v>0</v>
      </c>
    </row>
    <row r="1246" spans="6:7" x14ac:dyDescent="0.3">
      <c r="F1246" t="s">
        <v>1160</v>
      </c>
      <c r="G1246" s="31">
        <v>184.80699999999999</v>
      </c>
    </row>
    <row r="1247" spans="6:7" x14ac:dyDescent="0.3">
      <c r="F1247" t="s">
        <v>4842</v>
      </c>
      <c r="G1247" s="31">
        <v>1537.0294000000001</v>
      </c>
    </row>
    <row r="1248" spans="6:7" x14ac:dyDescent="0.3">
      <c r="F1248" t="s">
        <v>241</v>
      </c>
      <c r="G1248" s="31">
        <v>0</v>
      </c>
    </row>
    <row r="1249" spans="6:7" x14ac:dyDescent="0.3">
      <c r="F1249" t="s">
        <v>4843</v>
      </c>
      <c r="G1249" s="31">
        <v>0</v>
      </c>
    </row>
    <row r="1250" spans="6:7" x14ac:dyDescent="0.3">
      <c r="F1250" t="s">
        <v>4844</v>
      </c>
      <c r="G1250" s="31">
        <v>6600.598</v>
      </c>
    </row>
    <row r="1251" spans="6:7" x14ac:dyDescent="0.3">
      <c r="F1251" t="s">
        <v>4845</v>
      </c>
      <c r="G1251" s="31">
        <v>0</v>
      </c>
    </row>
    <row r="1252" spans="6:7" x14ac:dyDescent="0.3">
      <c r="F1252" t="s">
        <v>4846</v>
      </c>
      <c r="G1252" s="31">
        <v>174.43790000000001</v>
      </c>
    </row>
    <row r="1253" spans="6:7" x14ac:dyDescent="0.3">
      <c r="F1253" t="s">
        <v>4847</v>
      </c>
      <c r="G1253" s="31">
        <v>436.48820000000001</v>
      </c>
    </row>
    <row r="1254" spans="6:7" x14ac:dyDescent="0.3">
      <c r="F1254" t="s">
        <v>4848</v>
      </c>
      <c r="G1254" s="31">
        <v>550.66579999999999</v>
      </c>
    </row>
    <row r="1255" spans="6:7" x14ac:dyDescent="0.3">
      <c r="F1255" t="s">
        <v>4849</v>
      </c>
      <c r="G1255" s="31">
        <v>0</v>
      </c>
    </row>
    <row r="1256" spans="6:7" x14ac:dyDescent="0.3">
      <c r="F1256" t="s">
        <v>4850</v>
      </c>
      <c r="G1256" s="31">
        <v>4562.5382</v>
      </c>
    </row>
    <row r="1257" spans="6:7" x14ac:dyDescent="0.3">
      <c r="F1257" t="s">
        <v>4851</v>
      </c>
      <c r="G1257" s="31">
        <v>134.23920000000001</v>
      </c>
    </row>
    <row r="1258" spans="6:7" x14ac:dyDescent="0.3">
      <c r="F1258" t="s">
        <v>4852</v>
      </c>
      <c r="G1258" s="31">
        <v>91.130100000000013</v>
      </c>
    </row>
    <row r="1259" spans="6:7" x14ac:dyDescent="0.3">
      <c r="F1259" t="s">
        <v>4853</v>
      </c>
      <c r="G1259" s="31">
        <v>1226.1806999999999</v>
      </c>
    </row>
    <row r="1260" spans="6:7" x14ac:dyDescent="0.3">
      <c r="F1260" t="s">
        <v>4854</v>
      </c>
      <c r="G1260" s="31">
        <v>177.20089999999999</v>
      </c>
    </row>
    <row r="1261" spans="6:7" x14ac:dyDescent="0.3">
      <c r="F1261" t="s">
        <v>4855</v>
      </c>
      <c r="G1261" s="31">
        <v>0</v>
      </c>
    </row>
    <row r="1262" spans="6:7" x14ac:dyDescent="0.3">
      <c r="F1262" t="s">
        <v>242</v>
      </c>
      <c r="G1262" s="31">
        <v>0</v>
      </c>
    </row>
    <row r="1263" spans="6:7" x14ac:dyDescent="0.3">
      <c r="F1263" t="s">
        <v>4856</v>
      </c>
      <c r="G1263" s="31">
        <v>797.68460000000005</v>
      </c>
    </row>
    <row r="1264" spans="6:7" x14ac:dyDescent="0.3">
      <c r="F1264" t="s">
        <v>4857</v>
      </c>
      <c r="G1264" s="31">
        <v>118.22020000000001</v>
      </c>
    </row>
    <row r="1265" spans="6:7" x14ac:dyDescent="0.3">
      <c r="F1265" t="s">
        <v>4858</v>
      </c>
      <c r="G1265" s="31">
        <v>0</v>
      </c>
    </row>
    <row r="1266" spans="6:7" x14ac:dyDescent="0.3">
      <c r="F1266" t="s">
        <v>4859</v>
      </c>
      <c r="G1266" s="31">
        <v>0</v>
      </c>
    </row>
    <row r="1267" spans="6:7" x14ac:dyDescent="0.3">
      <c r="F1267" t="s">
        <v>4860</v>
      </c>
      <c r="G1267" s="31">
        <v>0</v>
      </c>
    </row>
    <row r="1268" spans="6:7" x14ac:dyDescent="0.3">
      <c r="F1268" t="s">
        <v>4861</v>
      </c>
      <c r="G1268" s="31">
        <v>0</v>
      </c>
    </row>
    <row r="1269" spans="6:7" x14ac:dyDescent="0.3">
      <c r="F1269" t="s">
        <v>4862</v>
      </c>
      <c r="G1269" s="31">
        <v>0</v>
      </c>
    </row>
    <row r="1270" spans="6:7" x14ac:dyDescent="0.3">
      <c r="F1270" t="s">
        <v>4863</v>
      </c>
      <c r="G1270" s="31">
        <v>86.470600000000005</v>
      </c>
    </row>
    <row r="1271" spans="6:7" x14ac:dyDescent="0.3">
      <c r="F1271" t="s">
        <v>4864</v>
      </c>
      <c r="G1271" s="31">
        <v>1503.7492</v>
      </c>
    </row>
    <row r="1272" spans="6:7" x14ac:dyDescent="0.3">
      <c r="F1272" t="s">
        <v>3026</v>
      </c>
      <c r="G1272" s="31">
        <v>41.379300000000001</v>
      </c>
    </row>
    <row r="1273" spans="6:7" x14ac:dyDescent="0.3">
      <c r="F1273" t="s">
        <v>4865</v>
      </c>
      <c r="G1273" s="31">
        <v>0</v>
      </c>
    </row>
    <row r="1274" spans="6:7" x14ac:dyDescent="0.3">
      <c r="F1274" t="s">
        <v>3027</v>
      </c>
      <c r="G1274" s="31">
        <v>311.67160000000001</v>
      </c>
    </row>
    <row r="1275" spans="6:7" x14ac:dyDescent="0.3">
      <c r="F1275" t="s">
        <v>4866</v>
      </c>
      <c r="G1275" s="31">
        <v>0</v>
      </c>
    </row>
    <row r="1276" spans="6:7" x14ac:dyDescent="0.3">
      <c r="F1276" t="s">
        <v>4867</v>
      </c>
      <c r="G1276" s="31">
        <v>11878.141300000001</v>
      </c>
    </row>
    <row r="1277" spans="6:7" x14ac:dyDescent="0.3">
      <c r="F1277" t="s">
        <v>4868</v>
      </c>
      <c r="G1277" s="31">
        <v>0</v>
      </c>
    </row>
    <row r="1278" spans="6:7" x14ac:dyDescent="0.3">
      <c r="F1278" t="s">
        <v>4869</v>
      </c>
      <c r="G1278" s="31">
        <v>649.46669999999995</v>
      </c>
    </row>
    <row r="1279" spans="6:7" x14ac:dyDescent="0.3">
      <c r="F1279" t="s">
        <v>4870</v>
      </c>
      <c r="G1279" s="31">
        <v>0</v>
      </c>
    </row>
    <row r="1280" spans="6:7" x14ac:dyDescent="0.3">
      <c r="F1280" t="s">
        <v>4871</v>
      </c>
      <c r="G1280" s="31">
        <v>0</v>
      </c>
    </row>
    <row r="1281" spans="6:7" x14ac:dyDescent="0.3">
      <c r="F1281" t="s">
        <v>4872</v>
      </c>
      <c r="G1281" s="31">
        <v>0</v>
      </c>
    </row>
    <row r="1282" spans="6:7" x14ac:dyDescent="0.3">
      <c r="F1282" t="s">
        <v>4873</v>
      </c>
      <c r="G1282" s="31">
        <v>463.0258</v>
      </c>
    </row>
    <row r="1283" spans="6:7" x14ac:dyDescent="0.3">
      <c r="F1283" t="s">
        <v>4874</v>
      </c>
      <c r="G1283" s="31">
        <v>110.29039999999999</v>
      </c>
    </row>
    <row r="1284" spans="6:7" x14ac:dyDescent="0.3">
      <c r="F1284" t="s">
        <v>4875</v>
      </c>
      <c r="G1284" s="31">
        <v>0</v>
      </c>
    </row>
    <row r="1285" spans="6:7" x14ac:dyDescent="0.3">
      <c r="F1285" t="s">
        <v>4876</v>
      </c>
      <c r="G1285" s="31">
        <v>4911.9178000000002</v>
      </c>
    </row>
    <row r="1286" spans="6:7" x14ac:dyDescent="0.3">
      <c r="F1286" t="s">
        <v>4877</v>
      </c>
      <c r="G1286" s="31">
        <v>337.92660000000001</v>
      </c>
    </row>
    <row r="1287" spans="6:7" x14ac:dyDescent="0.3">
      <c r="F1287" t="s">
        <v>4878</v>
      </c>
      <c r="G1287" s="31">
        <v>0</v>
      </c>
    </row>
    <row r="1288" spans="6:7" x14ac:dyDescent="0.3">
      <c r="F1288" t="s">
        <v>3028</v>
      </c>
      <c r="G1288" s="31">
        <v>334.06560000000002</v>
      </c>
    </row>
    <row r="1289" spans="6:7" x14ac:dyDescent="0.3">
      <c r="F1289" t="s">
        <v>4879</v>
      </c>
      <c r="G1289" s="31">
        <v>364.90980000000002</v>
      </c>
    </row>
    <row r="1290" spans="6:7" x14ac:dyDescent="0.3">
      <c r="F1290" t="s">
        <v>4880</v>
      </c>
      <c r="G1290" s="31">
        <v>0</v>
      </c>
    </row>
    <row r="1291" spans="6:7" x14ac:dyDescent="0.3">
      <c r="F1291" t="s">
        <v>4881</v>
      </c>
      <c r="G1291" s="31">
        <v>0</v>
      </c>
    </row>
    <row r="1292" spans="6:7" x14ac:dyDescent="0.3">
      <c r="F1292" t="s">
        <v>4882</v>
      </c>
      <c r="G1292" s="31">
        <v>3695.5750000000003</v>
      </c>
    </row>
    <row r="1293" spans="6:7" x14ac:dyDescent="0.3">
      <c r="F1293" t="s">
        <v>4883</v>
      </c>
      <c r="G1293" s="31">
        <v>613.89120000000003</v>
      </c>
    </row>
    <row r="1294" spans="6:7" x14ac:dyDescent="0.3">
      <c r="F1294" t="s">
        <v>4884</v>
      </c>
      <c r="G1294" s="31">
        <v>0</v>
      </c>
    </row>
    <row r="1295" spans="6:7" x14ac:dyDescent="0.3">
      <c r="F1295" t="s">
        <v>4885</v>
      </c>
      <c r="G1295" s="31">
        <v>0</v>
      </c>
    </row>
    <row r="1296" spans="6:7" x14ac:dyDescent="0.3">
      <c r="F1296" t="s">
        <v>4886</v>
      </c>
      <c r="G1296" s="31">
        <v>0</v>
      </c>
    </row>
    <row r="1297" spans="6:7" x14ac:dyDescent="0.3">
      <c r="F1297" t="s">
        <v>4887</v>
      </c>
      <c r="G1297" s="31">
        <v>229.0463</v>
      </c>
    </row>
    <row r="1298" spans="6:7" x14ac:dyDescent="0.3">
      <c r="F1298" t="s">
        <v>4888</v>
      </c>
      <c r="G1298" s="31">
        <v>1068.8717000000001</v>
      </c>
    </row>
    <row r="1299" spans="6:7" x14ac:dyDescent="0.3">
      <c r="F1299" t="s">
        <v>4889</v>
      </c>
      <c r="G1299" s="31">
        <v>0</v>
      </c>
    </row>
    <row r="1300" spans="6:7" x14ac:dyDescent="0.3">
      <c r="F1300" t="s">
        <v>4890</v>
      </c>
      <c r="G1300" s="31">
        <v>240.19630000000001</v>
      </c>
    </row>
    <row r="1301" spans="6:7" x14ac:dyDescent="0.3">
      <c r="F1301" t="s">
        <v>4891</v>
      </c>
      <c r="G1301" s="31">
        <v>731.56089999999995</v>
      </c>
    </row>
    <row r="1302" spans="6:7" x14ac:dyDescent="0.3">
      <c r="F1302" t="s">
        <v>4892</v>
      </c>
      <c r="G1302" s="31">
        <v>218.51920000000001</v>
      </c>
    </row>
    <row r="1303" spans="6:7" x14ac:dyDescent="0.3">
      <c r="F1303" t="s">
        <v>4893</v>
      </c>
      <c r="G1303" s="31">
        <v>4431.8593000000001</v>
      </c>
    </row>
    <row r="1304" spans="6:7" x14ac:dyDescent="0.3">
      <c r="F1304" t="s">
        <v>4894</v>
      </c>
      <c r="G1304" s="31">
        <v>8097.6569</v>
      </c>
    </row>
    <row r="1305" spans="6:7" x14ac:dyDescent="0.3">
      <c r="F1305" t="s">
        <v>4895</v>
      </c>
      <c r="G1305" s="31">
        <v>1983.2194999999999</v>
      </c>
    </row>
    <row r="1306" spans="6:7" x14ac:dyDescent="0.3">
      <c r="F1306" t="s">
        <v>4896</v>
      </c>
      <c r="G1306" s="31">
        <v>0</v>
      </c>
    </row>
    <row r="1307" spans="6:7" x14ac:dyDescent="0.3">
      <c r="F1307" t="s">
        <v>4897</v>
      </c>
      <c r="G1307" s="31">
        <v>0</v>
      </c>
    </row>
    <row r="1308" spans="6:7" x14ac:dyDescent="0.3">
      <c r="F1308" t="s">
        <v>4898</v>
      </c>
      <c r="G1308" s="31">
        <v>0</v>
      </c>
    </row>
    <row r="1309" spans="6:7" x14ac:dyDescent="0.3">
      <c r="F1309" t="s">
        <v>4899</v>
      </c>
      <c r="G1309" s="31">
        <v>17226.759300000002</v>
      </c>
    </row>
    <row r="1310" spans="6:7" x14ac:dyDescent="0.3">
      <c r="F1310" t="s">
        <v>4900</v>
      </c>
      <c r="G1310" s="31">
        <v>0</v>
      </c>
    </row>
    <row r="1311" spans="6:7" x14ac:dyDescent="0.3">
      <c r="F1311" t="s">
        <v>4901</v>
      </c>
      <c r="G1311" s="31">
        <v>18.7422</v>
      </c>
    </row>
    <row r="1312" spans="6:7" x14ac:dyDescent="0.3">
      <c r="F1312" t="s">
        <v>4902</v>
      </c>
      <c r="G1312" s="31">
        <v>273.28520000000003</v>
      </c>
    </row>
    <row r="1313" spans="6:7" x14ac:dyDescent="0.3">
      <c r="F1313" t="s">
        <v>4903</v>
      </c>
      <c r="G1313" s="31">
        <v>3033.9225999999999</v>
      </c>
    </row>
    <row r="1314" spans="6:7" x14ac:dyDescent="0.3">
      <c r="F1314" t="s">
        <v>4904</v>
      </c>
      <c r="G1314" s="31">
        <v>4947.84</v>
      </c>
    </row>
    <row r="1315" spans="6:7" x14ac:dyDescent="0.3">
      <c r="F1315" t="s">
        <v>4905</v>
      </c>
      <c r="G1315" s="31">
        <v>56.057299999999998</v>
      </c>
    </row>
    <row r="1316" spans="6:7" x14ac:dyDescent="0.3">
      <c r="F1316" t="s">
        <v>4906</v>
      </c>
      <c r="G1316" s="31">
        <v>0</v>
      </c>
    </row>
    <row r="1317" spans="6:7" x14ac:dyDescent="0.3">
      <c r="F1317" t="s">
        <v>4907</v>
      </c>
      <c r="G1317" s="31">
        <v>0</v>
      </c>
    </row>
    <row r="1318" spans="6:7" x14ac:dyDescent="0.3">
      <c r="F1318" t="s">
        <v>4908</v>
      </c>
      <c r="G1318" s="31">
        <v>0</v>
      </c>
    </row>
    <row r="1319" spans="6:7" x14ac:dyDescent="0.3">
      <c r="F1319" t="s">
        <v>4909</v>
      </c>
      <c r="G1319" s="31">
        <v>0</v>
      </c>
    </row>
    <row r="1320" spans="6:7" x14ac:dyDescent="0.3">
      <c r="F1320" t="s">
        <v>4910</v>
      </c>
      <c r="G1320" s="31">
        <v>18.773700000000002</v>
      </c>
    </row>
    <row r="1321" spans="6:7" x14ac:dyDescent="0.3">
      <c r="F1321" t="s">
        <v>4911</v>
      </c>
      <c r="G1321" s="31">
        <v>354.06420000000003</v>
      </c>
    </row>
    <row r="1322" spans="6:7" x14ac:dyDescent="0.3">
      <c r="F1322" t="s">
        <v>4912</v>
      </c>
      <c r="G1322" s="31">
        <v>59.826499999999996</v>
      </c>
    </row>
    <row r="1323" spans="6:7" x14ac:dyDescent="0.3">
      <c r="F1323" t="s">
        <v>4913</v>
      </c>
      <c r="G1323" s="31">
        <v>642.04369999999994</v>
      </c>
    </row>
    <row r="1324" spans="6:7" x14ac:dyDescent="0.3">
      <c r="F1324" t="s">
        <v>4914</v>
      </c>
      <c r="G1324" s="31">
        <v>0</v>
      </c>
    </row>
    <row r="1325" spans="6:7" x14ac:dyDescent="0.3">
      <c r="F1325" t="s">
        <v>243</v>
      </c>
      <c r="G1325" s="31">
        <v>902.13210000000004</v>
      </c>
    </row>
    <row r="1326" spans="6:7" x14ac:dyDescent="0.3">
      <c r="F1326" t="s">
        <v>4915</v>
      </c>
      <c r="G1326" s="31">
        <v>0</v>
      </c>
    </row>
    <row r="1327" spans="6:7" x14ac:dyDescent="0.3">
      <c r="F1327" t="s">
        <v>4916</v>
      </c>
      <c r="G1327" s="31">
        <v>7372.9312</v>
      </c>
    </row>
    <row r="1328" spans="6:7" x14ac:dyDescent="0.3">
      <c r="F1328" t="s">
        <v>4917</v>
      </c>
      <c r="G1328" s="31">
        <v>0</v>
      </c>
    </row>
    <row r="1329" spans="6:7" x14ac:dyDescent="0.3">
      <c r="F1329" t="s">
        <v>1161</v>
      </c>
      <c r="G1329" s="31">
        <v>16129.4146</v>
      </c>
    </row>
    <row r="1330" spans="6:7" x14ac:dyDescent="0.3">
      <c r="F1330" t="s">
        <v>4918</v>
      </c>
      <c r="G1330" s="31">
        <v>636.89200000000005</v>
      </c>
    </row>
    <row r="1331" spans="6:7" x14ac:dyDescent="0.3">
      <c r="F1331" t="s">
        <v>4919</v>
      </c>
      <c r="G1331" s="31">
        <v>0</v>
      </c>
    </row>
    <row r="1332" spans="6:7" x14ac:dyDescent="0.3">
      <c r="F1332" t="s">
        <v>4920</v>
      </c>
      <c r="G1332" s="31">
        <v>729.42269999999996</v>
      </c>
    </row>
    <row r="1333" spans="6:7" x14ac:dyDescent="0.3">
      <c r="F1333" t="s">
        <v>4921</v>
      </c>
      <c r="G1333" s="31">
        <v>3337.7867999999999</v>
      </c>
    </row>
    <row r="1334" spans="6:7" x14ac:dyDescent="0.3">
      <c r="F1334" t="s">
        <v>4922</v>
      </c>
      <c r="G1334" s="31">
        <v>0</v>
      </c>
    </row>
    <row r="1335" spans="6:7" x14ac:dyDescent="0.3">
      <c r="F1335" t="s">
        <v>4923</v>
      </c>
      <c r="G1335" s="31">
        <v>0</v>
      </c>
    </row>
    <row r="1336" spans="6:7" x14ac:dyDescent="0.3">
      <c r="F1336" t="s">
        <v>4924</v>
      </c>
      <c r="G1336" s="31">
        <v>0</v>
      </c>
    </row>
    <row r="1337" spans="6:7" x14ac:dyDescent="0.3">
      <c r="F1337" t="s">
        <v>4925</v>
      </c>
      <c r="G1337" s="31">
        <v>3223.2622000000001</v>
      </c>
    </row>
    <row r="1338" spans="6:7" x14ac:dyDescent="0.3">
      <c r="F1338" t="s">
        <v>4926</v>
      </c>
      <c r="G1338" s="31">
        <v>1592.8105</v>
      </c>
    </row>
    <row r="1339" spans="6:7" x14ac:dyDescent="0.3">
      <c r="F1339" t="s">
        <v>4927</v>
      </c>
      <c r="G1339" s="31">
        <v>2736.7319000000002</v>
      </c>
    </row>
    <row r="1340" spans="6:7" x14ac:dyDescent="0.3">
      <c r="F1340" t="s">
        <v>4928</v>
      </c>
      <c r="G1340" s="31">
        <v>0</v>
      </c>
    </row>
    <row r="1341" spans="6:7" x14ac:dyDescent="0.3">
      <c r="F1341" t="s">
        <v>4929</v>
      </c>
      <c r="G1341" s="31">
        <v>0</v>
      </c>
    </row>
    <row r="1342" spans="6:7" x14ac:dyDescent="0.3">
      <c r="F1342" t="s">
        <v>4930</v>
      </c>
      <c r="G1342" s="31">
        <v>1617.5668999999998</v>
      </c>
    </row>
    <row r="1343" spans="6:7" x14ac:dyDescent="0.3">
      <c r="F1343" t="s">
        <v>4931</v>
      </c>
      <c r="G1343" s="31">
        <v>680.16160000000002</v>
      </c>
    </row>
    <row r="1344" spans="6:7" x14ac:dyDescent="0.3">
      <c r="F1344" t="s">
        <v>4932</v>
      </c>
      <c r="G1344" s="31">
        <v>10430.087</v>
      </c>
    </row>
    <row r="1345" spans="6:7" x14ac:dyDescent="0.3">
      <c r="F1345" t="s">
        <v>4933</v>
      </c>
      <c r="G1345" s="31">
        <v>916.40740000000005</v>
      </c>
    </row>
    <row r="1346" spans="6:7" x14ac:dyDescent="0.3">
      <c r="F1346" t="s">
        <v>4934</v>
      </c>
      <c r="G1346" s="31">
        <v>1935.9239</v>
      </c>
    </row>
    <row r="1347" spans="6:7" x14ac:dyDescent="0.3">
      <c r="F1347" t="s">
        <v>4935</v>
      </c>
      <c r="G1347" s="31">
        <v>0</v>
      </c>
    </row>
    <row r="1348" spans="6:7" x14ac:dyDescent="0.3">
      <c r="F1348" t="s">
        <v>4936</v>
      </c>
      <c r="G1348" s="31">
        <v>422.37989999999996</v>
      </c>
    </row>
    <row r="1349" spans="6:7" x14ac:dyDescent="0.3">
      <c r="F1349" t="s">
        <v>4937</v>
      </c>
      <c r="G1349" s="31">
        <v>529.99580000000003</v>
      </c>
    </row>
    <row r="1350" spans="6:7" x14ac:dyDescent="0.3">
      <c r="F1350" t="s">
        <v>4938</v>
      </c>
      <c r="G1350" s="31">
        <v>0</v>
      </c>
    </row>
    <row r="1351" spans="6:7" x14ac:dyDescent="0.3">
      <c r="F1351" t="s">
        <v>4939</v>
      </c>
      <c r="G1351" s="31">
        <v>569.57809999999995</v>
      </c>
    </row>
    <row r="1352" spans="6:7" x14ac:dyDescent="0.3">
      <c r="F1352" t="s">
        <v>4940</v>
      </c>
      <c r="G1352" s="31">
        <v>0</v>
      </c>
    </row>
    <row r="1353" spans="6:7" x14ac:dyDescent="0.3">
      <c r="F1353" t="s">
        <v>4941</v>
      </c>
      <c r="G1353" s="31">
        <v>5383.2564999999995</v>
      </c>
    </row>
    <row r="1354" spans="6:7" x14ac:dyDescent="0.3">
      <c r="F1354" t="s">
        <v>4942</v>
      </c>
      <c r="G1354" s="31">
        <v>0</v>
      </c>
    </row>
    <row r="1355" spans="6:7" x14ac:dyDescent="0.3">
      <c r="F1355" t="s">
        <v>4943</v>
      </c>
      <c r="G1355" s="31">
        <v>0</v>
      </c>
    </row>
    <row r="1356" spans="6:7" x14ac:dyDescent="0.3">
      <c r="F1356" t="s">
        <v>1162</v>
      </c>
      <c r="G1356" s="31">
        <v>0</v>
      </c>
    </row>
    <row r="1357" spans="6:7" x14ac:dyDescent="0.3">
      <c r="F1357" t="s">
        <v>4944</v>
      </c>
      <c r="G1357" s="31">
        <v>54.686400000000006</v>
      </c>
    </row>
    <row r="1358" spans="6:7" x14ac:dyDescent="0.3">
      <c r="F1358" t="s">
        <v>4945</v>
      </c>
      <c r="G1358" s="31">
        <v>0</v>
      </c>
    </row>
    <row r="1359" spans="6:7" x14ac:dyDescent="0.3">
      <c r="F1359" t="s">
        <v>4946</v>
      </c>
      <c r="G1359" s="31">
        <v>0</v>
      </c>
    </row>
    <row r="1360" spans="6:7" x14ac:dyDescent="0.3">
      <c r="F1360" t="s">
        <v>4947</v>
      </c>
      <c r="G1360" s="31">
        <v>0</v>
      </c>
    </row>
    <row r="1361" spans="6:7" x14ac:dyDescent="0.3">
      <c r="F1361" t="s">
        <v>4948</v>
      </c>
      <c r="G1361" s="31">
        <v>585.56790000000001</v>
      </c>
    </row>
    <row r="1362" spans="6:7" x14ac:dyDescent="0.3">
      <c r="F1362" t="s">
        <v>4949</v>
      </c>
      <c r="G1362" s="31">
        <v>29.9724</v>
      </c>
    </row>
    <row r="1363" spans="6:7" x14ac:dyDescent="0.3">
      <c r="F1363" t="s">
        <v>4950</v>
      </c>
      <c r="G1363" s="31">
        <v>0</v>
      </c>
    </row>
    <row r="1364" spans="6:7" x14ac:dyDescent="0.3">
      <c r="F1364" t="s">
        <v>4951</v>
      </c>
      <c r="G1364" s="31">
        <v>0</v>
      </c>
    </row>
    <row r="1365" spans="6:7" x14ac:dyDescent="0.3">
      <c r="F1365" t="s">
        <v>4952</v>
      </c>
      <c r="G1365" s="31">
        <v>0</v>
      </c>
    </row>
    <row r="1366" spans="6:7" x14ac:dyDescent="0.3">
      <c r="F1366" t="s">
        <v>4953</v>
      </c>
      <c r="G1366" s="31">
        <v>425.4658</v>
      </c>
    </row>
    <row r="1367" spans="6:7" x14ac:dyDescent="0.3">
      <c r="F1367" t="s">
        <v>4954</v>
      </c>
      <c r="G1367" s="31">
        <v>0</v>
      </c>
    </row>
    <row r="1368" spans="6:7" x14ac:dyDescent="0.3">
      <c r="F1368" t="s">
        <v>4955</v>
      </c>
      <c r="G1368" s="31">
        <v>0</v>
      </c>
    </row>
    <row r="1369" spans="6:7" x14ac:dyDescent="0.3">
      <c r="F1369" t="s">
        <v>4956</v>
      </c>
      <c r="G1369" s="31">
        <v>0</v>
      </c>
    </row>
    <row r="1370" spans="6:7" x14ac:dyDescent="0.3">
      <c r="F1370" t="s">
        <v>1163</v>
      </c>
      <c r="G1370" s="31">
        <v>0</v>
      </c>
    </row>
    <row r="1371" spans="6:7" x14ac:dyDescent="0.3">
      <c r="F1371" t="s">
        <v>4957</v>
      </c>
      <c r="G1371" s="31">
        <v>0</v>
      </c>
    </row>
    <row r="1372" spans="6:7" x14ac:dyDescent="0.3">
      <c r="F1372" t="s">
        <v>4958</v>
      </c>
      <c r="G1372" s="31">
        <v>645.61080000000015</v>
      </c>
    </row>
    <row r="1373" spans="6:7" x14ac:dyDescent="0.3">
      <c r="F1373" t="s">
        <v>4959</v>
      </c>
      <c r="G1373" s="31">
        <v>282.00549999999998</v>
      </c>
    </row>
    <row r="1374" spans="6:7" x14ac:dyDescent="0.3">
      <c r="F1374" t="s">
        <v>4960</v>
      </c>
      <c r="G1374" s="31">
        <v>0</v>
      </c>
    </row>
    <row r="1375" spans="6:7" x14ac:dyDescent="0.3">
      <c r="F1375" t="s">
        <v>4961</v>
      </c>
      <c r="G1375" s="31">
        <v>13.158199999999999</v>
      </c>
    </row>
    <row r="1376" spans="6:7" x14ac:dyDescent="0.3">
      <c r="F1376" t="s">
        <v>4962</v>
      </c>
      <c r="G1376" s="31">
        <v>0</v>
      </c>
    </row>
    <row r="1377" spans="6:7" x14ac:dyDescent="0.3">
      <c r="F1377" t="s">
        <v>4963</v>
      </c>
      <c r="G1377" s="31">
        <v>0</v>
      </c>
    </row>
    <row r="1378" spans="6:7" x14ac:dyDescent="0.3">
      <c r="F1378" t="s">
        <v>4964</v>
      </c>
      <c r="G1378" s="31">
        <v>8040.24</v>
      </c>
    </row>
    <row r="1379" spans="6:7" x14ac:dyDescent="0.3">
      <c r="F1379" t="s">
        <v>4965</v>
      </c>
      <c r="G1379" s="31">
        <v>0</v>
      </c>
    </row>
    <row r="1380" spans="6:7" x14ac:dyDescent="0.3">
      <c r="F1380" t="s">
        <v>1164</v>
      </c>
      <c r="G1380" s="31">
        <v>0</v>
      </c>
    </row>
    <row r="1381" spans="6:7" x14ac:dyDescent="0.3">
      <c r="F1381" t="s">
        <v>4966</v>
      </c>
      <c r="G1381" s="31">
        <v>614.55980000000011</v>
      </c>
    </row>
    <row r="1382" spans="6:7" x14ac:dyDescent="0.3">
      <c r="F1382" t="s">
        <v>244</v>
      </c>
      <c r="G1382" s="31">
        <v>10169.376600000001</v>
      </c>
    </row>
    <row r="1383" spans="6:7" x14ac:dyDescent="0.3">
      <c r="F1383" t="s">
        <v>4967</v>
      </c>
      <c r="G1383" s="31">
        <v>306.69589999999999</v>
      </c>
    </row>
    <row r="1384" spans="6:7" x14ac:dyDescent="0.3">
      <c r="F1384" t="s">
        <v>4968</v>
      </c>
      <c r="G1384" s="31">
        <v>2310.9488999999999</v>
      </c>
    </row>
    <row r="1385" spans="6:7" x14ac:dyDescent="0.3">
      <c r="F1385" t="s">
        <v>245</v>
      </c>
      <c r="G1385" s="31">
        <v>2665.2062999999998</v>
      </c>
    </row>
    <row r="1386" spans="6:7" x14ac:dyDescent="0.3">
      <c r="F1386" t="s">
        <v>4969</v>
      </c>
      <c r="G1386" s="31">
        <v>10570.941500000001</v>
      </c>
    </row>
    <row r="1387" spans="6:7" x14ac:dyDescent="0.3">
      <c r="F1387" t="s">
        <v>246</v>
      </c>
      <c r="G1387" s="31">
        <v>14456.017300000001</v>
      </c>
    </row>
    <row r="1388" spans="6:7" x14ac:dyDescent="0.3">
      <c r="F1388" t="s">
        <v>1165</v>
      </c>
      <c r="G1388" s="31">
        <v>117.9624</v>
      </c>
    </row>
    <row r="1389" spans="6:7" x14ac:dyDescent="0.3">
      <c r="F1389" t="s">
        <v>3029</v>
      </c>
      <c r="G1389" s="31">
        <v>41.7849</v>
      </c>
    </row>
    <row r="1390" spans="6:7" x14ac:dyDescent="0.3">
      <c r="F1390" t="s">
        <v>4970</v>
      </c>
      <c r="G1390" s="31">
        <v>2258.1210000000001</v>
      </c>
    </row>
    <row r="1391" spans="6:7" x14ac:dyDescent="0.3">
      <c r="F1391" t="s">
        <v>4971</v>
      </c>
      <c r="G1391" s="31">
        <v>0</v>
      </c>
    </row>
    <row r="1392" spans="6:7" x14ac:dyDescent="0.3">
      <c r="F1392" t="s">
        <v>4972</v>
      </c>
      <c r="G1392" s="31">
        <v>0</v>
      </c>
    </row>
    <row r="1393" spans="6:7" x14ac:dyDescent="0.3">
      <c r="F1393" t="s">
        <v>4973</v>
      </c>
      <c r="G1393" s="31">
        <v>0</v>
      </c>
    </row>
    <row r="1394" spans="6:7" x14ac:dyDescent="0.3">
      <c r="F1394" t="s">
        <v>1166</v>
      </c>
      <c r="G1394" s="31">
        <v>0</v>
      </c>
    </row>
    <row r="1395" spans="6:7" x14ac:dyDescent="0.3">
      <c r="F1395" t="s">
        <v>4974</v>
      </c>
      <c r="G1395" s="31">
        <v>422.63109999999995</v>
      </c>
    </row>
    <row r="1396" spans="6:7" x14ac:dyDescent="0.3">
      <c r="F1396" t="s">
        <v>1167</v>
      </c>
      <c r="G1396" s="31">
        <v>0</v>
      </c>
    </row>
    <row r="1397" spans="6:7" x14ac:dyDescent="0.3">
      <c r="F1397" t="s">
        <v>1168</v>
      </c>
      <c r="G1397" s="31">
        <v>0</v>
      </c>
    </row>
    <row r="1398" spans="6:7" x14ac:dyDescent="0.3">
      <c r="F1398" t="s">
        <v>4975</v>
      </c>
      <c r="G1398" s="31">
        <v>0</v>
      </c>
    </row>
    <row r="1399" spans="6:7" x14ac:dyDescent="0.3">
      <c r="F1399" t="s">
        <v>4976</v>
      </c>
      <c r="G1399" s="31">
        <v>9.3711000000000002</v>
      </c>
    </row>
    <row r="1400" spans="6:7" x14ac:dyDescent="0.3">
      <c r="F1400" t="s">
        <v>4977</v>
      </c>
      <c r="G1400" s="31">
        <v>219.321</v>
      </c>
    </row>
    <row r="1401" spans="6:7" x14ac:dyDescent="0.3">
      <c r="F1401" t="s">
        <v>4978</v>
      </c>
      <c r="G1401" s="31">
        <v>1512.4870000000001</v>
      </c>
    </row>
    <row r="1402" spans="6:7" x14ac:dyDescent="0.3">
      <c r="F1402" t="s">
        <v>4979</v>
      </c>
      <c r="G1402" s="31">
        <v>206.4477</v>
      </c>
    </row>
    <row r="1403" spans="6:7" x14ac:dyDescent="0.3">
      <c r="F1403" t="s">
        <v>4980</v>
      </c>
      <c r="G1403" s="31">
        <v>531.78890000000001</v>
      </c>
    </row>
    <row r="1404" spans="6:7" x14ac:dyDescent="0.3">
      <c r="F1404" t="s">
        <v>4981</v>
      </c>
      <c r="G1404" s="31">
        <v>2159.7444</v>
      </c>
    </row>
    <row r="1405" spans="6:7" x14ac:dyDescent="0.3">
      <c r="F1405" t="s">
        <v>4982</v>
      </c>
      <c r="G1405" s="31">
        <v>0</v>
      </c>
    </row>
    <row r="1406" spans="6:7" x14ac:dyDescent="0.3">
      <c r="F1406" t="s">
        <v>4983</v>
      </c>
      <c r="G1406" s="31">
        <v>662.26959999999997</v>
      </c>
    </row>
    <row r="1407" spans="6:7" x14ac:dyDescent="0.3">
      <c r="F1407" t="s">
        <v>4984</v>
      </c>
      <c r="G1407" s="31">
        <v>3810.3471</v>
      </c>
    </row>
    <row r="1408" spans="6:7" x14ac:dyDescent="0.3">
      <c r="F1408" t="s">
        <v>4985</v>
      </c>
      <c r="G1408" s="31">
        <v>314.18150000000003</v>
      </c>
    </row>
    <row r="1409" spans="6:7" x14ac:dyDescent="0.3">
      <c r="F1409" t="s">
        <v>4986</v>
      </c>
      <c r="G1409" s="31">
        <v>15879.041999999999</v>
      </c>
    </row>
    <row r="1410" spans="6:7" x14ac:dyDescent="0.3">
      <c r="F1410" t="s">
        <v>4987</v>
      </c>
      <c r="G1410" s="31">
        <v>12121.983900000001</v>
      </c>
    </row>
    <row r="1411" spans="6:7" x14ac:dyDescent="0.3">
      <c r="F1411" t="s">
        <v>4988</v>
      </c>
      <c r="G1411" s="31">
        <v>87.833699999999993</v>
      </c>
    </row>
    <row r="1412" spans="6:7" x14ac:dyDescent="0.3">
      <c r="F1412" t="s">
        <v>4989</v>
      </c>
      <c r="G1412" s="31">
        <v>266.48829999999998</v>
      </c>
    </row>
    <row r="1413" spans="6:7" x14ac:dyDescent="0.3">
      <c r="F1413" t="s">
        <v>4990</v>
      </c>
      <c r="G1413" s="31">
        <v>569.57809999999995</v>
      </c>
    </row>
    <row r="1414" spans="6:7" x14ac:dyDescent="0.3">
      <c r="F1414" t="s">
        <v>4991</v>
      </c>
      <c r="G1414" s="31">
        <v>215.81880000000001</v>
      </c>
    </row>
    <row r="1415" spans="6:7" x14ac:dyDescent="0.3">
      <c r="F1415" t="s">
        <v>4992</v>
      </c>
      <c r="G1415" s="31">
        <v>0</v>
      </c>
    </row>
    <row r="1416" spans="6:7" x14ac:dyDescent="0.3">
      <c r="F1416" t="s">
        <v>4993</v>
      </c>
      <c r="G1416" s="31">
        <v>0</v>
      </c>
    </row>
    <row r="1417" spans="6:7" x14ac:dyDescent="0.3">
      <c r="F1417" t="s">
        <v>4994</v>
      </c>
      <c r="G1417" s="31">
        <v>747.12349999999992</v>
      </c>
    </row>
    <row r="1418" spans="6:7" x14ac:dyDescent="0.3">
      <c r="F1418" t="s">
        <v>4995</v>
      </c>
      <c r="G1418" s="31">
        <v>419.22540000000004</v>
      </c>
    </row>
    <row r="1419" spans="6:7" x14ac:dyDescent="0.3">
      <c r="F1419" t="s">
        <v>4996</v>
      </c>
      <c r="G1419" s="31">
        <v>0</v>
      </c>
    </row>
    <row r="1420" spans="6:7" x14ac:dyDescent="0.3">
      <c r="F1420" t="s">
        <v>4997</v>
      </c>
      <c r="G1420" s="31">
        <v>0</v>
      </c>
    </row>
    <row r="1421" spans="6:7" x14ac:dyDescent="0.3">
      <c r="F1421" t="s">
        <v>4998</v>
      </c>
      <c r="G1421" s="31">
        <v>215.82550000000001</v>
      </c>
    </row>
    <row r="1422" spans="6:7" x14ac:dyDescent="0.3">
      <c r="F1422" t="s">
        <v>4999</v>
      </c>
      <c r="G1422" s="31">
        <v>196.34039999999999</v>
      </c>
    </row>
    <row r="1423" spans="6:7" x14ac:dyDescent="0.3">
      <c r="F1423" t="s">
        <v>5000</v>
      </c>
      <c r="G1423" s="31">
        <v>0</v>
      </c>
    </row>
    <row r="1424" spans="6:7" x14ac:dyDescent="0.3">
      <c r="F1424" t="s">
        <v>5001</v>
      </c>
      <c r="G1424" s="31">
        <v>0</v>
      </c>
    </row>
    <row r="1425" spans="6:7" x14ac:dyDescent="0.3">
      <c r="F1425" t="s">
        <v>5002</v>
      </c>
      <c r="G1425" s="31">
        <v>521.84590000000003</v>
      </c>
    </row>
    <row r="1426" spans="6:7" x14ac:dyDescent="0.3">
      <c r="F1426" t="s">
        <v>5003</v>
      </c>
      <c r="G1426" s="31">
        <v>17090.079999999998</v>
      </c>
    </row>
    <row r="1427" spans="6:7" x14ac:dyDescent="0.3">
      <c r="F1427" t="s">
        <v>5004</v>
      </c>
      <c r="G1427" s="31">
        <v>515.03390000000002</v>
      </c>
    </row>
    <row r="1428" spans="6:7" x14ac:dyDescent="0.3">
      <c r="F1428" t="s">
        <v>5005</v>
      </c>
      <c r="G1428" s="31">
        <v>1112.2103</v>
      </c>
    </row>
    <row r="1429" spans="6:7" x14ac:dyDescent="0.3">
      <c r="F1429" t="s">
        <v>1169</v>
      </c>
      <c r="G1429" s="31">
        <v>378.13979999999998</v>
      </c>
    </row>
    <row r="1430" spans="6:7" x14ac:dyDescent="0.3">
      <c r="F1430" t="s">
        <v>5006</v>
      </c>
      <c r="G1430" s="31">
        <v>0</v>
      </c>
    </row>
    <row r="1431" spans="6:7" x14ac:dyDescent="0.3">
      <c r="F1431" t="s">
        <v>5007</v>
      </c>
      <c r="G1431" s="31">
        <v>0</v>
      </c>
    </row>
    <row r="1432" spans="6:7" x14ac:dyDescent="0.3">
      <c r="F1432" t="s">
        <v>5008</v>
      </c>
      <c r="G1432" s="31">
        <v>0</v>
      </c>
    </row>
    <row r="1433" spans="6:7" x14ac:dyDescent="0.3">
      <c r="F1433" t="s">
        <v>5009</v>
      </c>
      <c r="G1433" s="31">
        <v>919.39840000000004</v>
      </c>
    </row>
    <row r="1434" spans="6:7" x14ac:dyDescent="0.3">
      <c r="F1434" t="s">
        <v>5010</v>
      </c>
      <c r="G1434" s="31">
        <v>0</v>
      </c>
    </row>
    <row r="1435" spans="6:7" x14ac:dyDescent="0.3">
      <c r="F1435" t="s">
        <v>247</v>
      </c>
      <c r="G1435" s="31">
        <v>0</v>
      </c>
    </row>
    <row r="1436" spans="6:7" x14ac:dyDescent="0.3">
      <c r="F1436" t="s">
        <v>248</v>
      </c>
      <c r="G1436" s="31">
        <v>18130.256799999999</v>
      </c>
    </row>
    <row r="1437" spans="6:7" x14ac:dyDescent="0.3">
      <c r="F1437" t="s">
        <v>5011</v>
      </c>
      <c r="G1437" s="31">
        <v>11911.704</v>
      </c>
    </row>
    <row r="1438" spans="6:7" x14ac:dyDescent="0.3">
      <c r="F1438" t="s">
        <v>5012</v>
      </c>
      <c r="G1438" s="31">
        <v>374.33440000000002</v>
      </c>
    </row>
    <row r="1439" spans="6:7" x14ac:dyDescent="0.3">
      <c r="F1439" t="s">
        <v>5013</v>
      </c>
      <c r="G1439" s="31">
        <v>206.39250000000001</v>
      </c>
    </row>
    <row r="1440" spans="6:7" x14ac:dyDescent="0.3">
      <c r="F1440" t="s">
        <v>5014</v>
      </c>
      <c r="G1440" s="31">
        <v>375.47399999999999</v>
      </c>
    </row>
    <row r="1441" spans="6:7" x14ac:dyDescent="0.3">
      <c r="F1441" t="s">
        <v>5015</v>
      </c>
      <c r="G1441" s="31">
        <v>0</v>
      </c>
    </row>
    <row r="1442" spans="6:7" x14ac:dyDescent="0.3">
      <c r="F1442" t="s">
        <v>5016</v>
      </c>
      <c r="G1442" s="31">
        <v>21.8659</v>
      </c>
    </row>
    <row r="1443" spans="6:7" x14ac:dyDescent="0.3">
      <c r="F1443" t="s">
        <v>5017</v>
      </c>
      <c r="G1443" s="31">
        <v>0</v>
      </c>
    </row>
    <row r="1444" spans="6:7" x14ac:dyDescent="0.3">
      <c r="F1444" t="s">
        <v>5018</v>
      </c>
      <c r="G1444" s="31">
        <v>1374.3828000000001</v>
      </c>
    </row>
    <row r="1445" spans="6:7" x14ac:dyDescent="0.3">
      <c r="F1445" t="s">
        <v>5019</v>
      </c>
      <c r="G1445" s="31">
        <v>3197.1713999999997</v>
      </c>
    </row>
    <row r="1446" spans="6:7" x14ac:dyDescent="0.3">
      <c r="F1446" t="s">
        <v>5020</v>
      </c>
      <c r="G1446" s="31">
        <v>162.98480000000001</v>
      </c>
    </row>
    <row r="1447" spans="6:7" x14ac:dyDescent="0.3">
      <c r="F1447" t="s">
        <v>5021</v>
      </c>
      <c r="G1447" s="31">
        <v>0</v>
      </c>
    </row>
    <row r="1448" spans="6:7" x14ac:dyDescent="0.3">
      <c r="F1448" t="s">
        <v>5022</v>
      </c>
      <c r="G1448" s="31">
        <v>31.236999999999998</v>
      </c>
    </row>
    <row r="1449" spans="6:7" x14ac:dyDescent="0.3">
      <c r="F1449" t="s">
        <v>5023</v>
      </c>
      <c r="G1449" s="31">
        <v>0</v>
      </c>
    </row>
    <row r="1450" spans="6:7" x14ac:dyDescent="0.3">
      <c r="F1450" t="s">
        <v>5024</v>
      </c>
      <c r="G1450" s="31">
        <v>2074.7330999999999</v>
      </c>
    </row>
    <row r="1451" spans="6:7" x14ac:dyDescent="0.3">
      <c r="F1451" t="s">
        <v>5025</v>
      </c>
      <c r="G1451" s="31">
        <v>0</v>
      </c>
    </row>
    <row r="1452" spans="6:7" x14ac:dyDescent="0.3">
      <c r="F1452" t="s">
        <v>249</v>
      </c>
      <c r="G1452" s="31">
        <v>14652.507600000001</v>
      </c>
    </row>
    <row r="1453" spans="6:7" x14ac:dyDescent="0.3">
      <c r="F1453" t="s">
        <v>5026</v>
      </c>
      <c r="G1453" s="31">
        <v>1169.0235</v>
      </c>
    </row>
    <row r="1454" spans="6:7" x14ac:dyDescent="0.3">
      <c r="F1454" t="s">
        <v>5027</v>
      </c>
      <c r="G1454" s="31">
        <v>0</v>
      </c>
    </row>
    <row r="1455" spans="6:7" x14ac:dyDescent="0.3">
      <c r="F1455" t="s">
        <v>5028</v>
      </c>
      <c r="G1455" s="31">
        <v>168.9633</v>
      </c>
    </row>
    <row r="1456" spans="6:7" x14ac:dyDescent="0.3">
      <c r="F1456" t="s">
        <v>5029</v>
      </c>
      <c r="G1456" s="31">
        <v>402.59410000000003</v>
      </c>
    </row>
    <row r="1457" spans="6:7" x14ac:dyDescent="0.3">
      <c r="F1457" t="s">
        <v>5030</v>
      </c>
      <c r="G1457" s="31">
        <v>0</v>
      </c>
    </row>
    <row r="1458" spans="6:7" x14ac:dyDescent="0.3">
      <c r="F1458" t="s">
        <v>5031</v>
      </c>
      <c r="G1458" s="31">
        <v>12715.120800000001</v>
      </c>
    </row>
    <row r="1459" spans="6:7" x14ac:dyDescent="0.3">
      <c r="F1459" t="s">
        <v>5032</v>
      </c>
      <c r="G1459" s="31">
        <v>3761.5036999999998</v>
      </c>
    </row>
    <row r="1460" spans="6:7" x14ac:dyDescent="0.3">
      <c r="F1460" t="s">
        <v>5033</v>
      </c>
      <c r="G1460" s="31">
        <v>109.44290000000001</v>
      </c>
    </row>
    <row r="1461" spans="6:7" x14ac:dyDescent="0.3">
      <c r="F1461" t="s">
        <v>5034</v>
      </c>
      <c r="G1461" s="31">
        <v>146.9529</v>
      </c>
    </row>
    <row r="1462" spans="6:7" x14ac:dyDescent="0.3">
      <c r="F1462" t="s">
        <v>5035</v>
      </c>
      <c r="G1462" s="31">
        <v>267.44490000000002</v>
      </c>
    </row>
    <row r="1463" spans="6:7" x14ac:dyDescent="0.3">
      <c r="F1463" t="s">
        <v>5036</v>
      </c>
      <c r="G1463" s="31">
        <v>306.11399999999998</v>
      </c>
    </row>
    <row r="1464" spans="6:7" x14ac:dyDescent="0.3">
      <c r="F1464" t="s">
        <v>5037</v>
      </c>
      <c r="G1464" s="31">
        <v>551.24770000000001</v>
      </c>
    </row>
    <row r="1465" spans="6:7" x14ac:dyDescent="0.3">
      <c r="F1465" t="s">
        <v>250</v>
      </c>
      <c r="G1465" s="31">
        <v>0</v>
      </c>
    </row>
    <row r="1466" spans="6:7" x14ac:dyDescent="0.3">
      <c r="F1466" t="s">
        <v>5038</v>
      </c>
      <c r="G1466" s="31">
        <v>0</v>
      </c>
    </row>
    <row r="1467" spans="6:7" x14ac:dyDescent="0.3">
      <c r="F1467" t="s">
        <v>2823</v>
      </c>
      <c r="G1467" s="31">
        <v>493.51519999999994</v>
      </c>
    </row>
    <row r="1468" spans="6:7" x14ac:dyDescent="0.3">
      <c r="F1468" t="s">
        <v>5039</v>
      </c>
      <c r="G1468" s="31">
        <v>668.91679999999997</v>
      </c>
    </row>
    <row r="1469" spans="6:7" x14ac:dyDescent="0.3">
      <c r="F1469" t="s">
        <v>5040</v>
      </c>
      <c r="G1469" s="31">
        <v>1556.4227000000003</v>
      </c>
    </row>
    <row r="1470" spans="6:7" x14ac:dyDescent="0.3">
      <c r="F1470" t="s">
        <v>5041</v>
      </c>
      <c r="G1470" s="31">
        <v>161.971</v>
      </c>
    </row>
    <row r="1471" spans="6:7" x14ac:dyDescent="0.3">
      <c r="F1471" t="s">
        <v>5042</v>
      </c>
      <c r="G1471" s="31">
        <v>0</v>
      </c>
    </row>
    <row r="1472" spans="6:7" x14ac:dyDescent="0.3">
      <c r="F1472" t="s">
        <v>5043</v>
      </c>
      <c r="G1472" s="31">
        <v>667.68739999999991</v>
      </c>
    </row>
    <row r="1473" spans="6:7" x14ac:dyDescent="0.3">
      <c r="F1473" t="s">
        <v>5044</v>
      </c>
      <c r="G1473" s="31">
        <v>8119.1889000000001</v>
      </c>
    </row>
    <row r="1474" spans="6:7" x14ac:dyDescent="0.3">
      <c r="F1474" t="s">
        <v>1170</v>
      </c>
      <c r="G1474" s="31">
        <v>1419.4044000000001</v>
      </c>
    </row>
    <row r="1475" spans="6:7" x14ac:dyDescent="0.3">
      <c r="F1475" t="s">
        <v>1171</v>
      </c>
      <c r="G1475" s="31">
        <v>88.253</v>
      </c>
    </row>
    <row r="1476" spans="6:7" x14ac:dyDescent="0.3">
      <c r="F1476" t="s">
        <v>3030</v>
      </c>
      <c r="G1476" s="31">
        <v>50.813699999999997</v>
      </c>
    </row>
    <row r="1477" spans="6:7" x14ac:dyDescent="0.3">
      <c r="F1477" t="s">
        <v>5045</v>
      </c>
      <c r="G1477" s="31">
        <v>0</v>
      </c>
    </row>
    <row r="1478" spans="6:7" x14ac:dyDescent="0.3">
      <c r="F1478" t="s">
        <v>5046</v>
      </c>
      <c r="G1478" s="31">
        <v>98.650499999999994</v>
      </c>
    </row>
    <row r="1479" spans="6:7" x14ac:dyDescent="0.3">
      <c r="F1479" t="s">
        <v>1172</v>
      </c>
      <c r="G1479" s="31">
        <v>0</v>
      </c>
    </row>
    <row r="1480" spans="6:7" x14ac:dyDescent="0.3">
      <c r="F1480" t="s">
        <v>5047</v>
      </c>
      <c r="G1480" s="31">
        <v>0</v>
      </c>
    </row>
    <row r="1481" spans="6:7" x14ac:dyDescent="0.3">
      <c r="F1481" t="s">
        <v>1173</v>
      </c>
      <c r="G1481" s="31">
        <v>0</v>
      </c>
    </row>
    <row r="1482" spans="6:7" x14ac:dyDescent="0.3">
      <c r="F1482" t="s">
        <v>5048</v>
      </c>
      <c r="G1482" s="31">
        <v>154.14940000000001</v>
      </c>
    </row>
    <row r="1483" spans="6:7" x14ac:dyDescent="0.3">
      <c r="F1483" t="s">
        <v>251</v>
      </c>
      <c r="G1483" s="31">
        <v>4785.9241000000002</v>
      </c>
    </row>
    <row r="1484" spans="6:7" x14ac:dyDescent="0.3">
      <c r="F1484" t="s">
        <v>5049</v>
      </c>
      <c r="G1484" s="31">
        <v>12763.004699999998</v>
      </c>
    </row>
    <row r="1485" spans="6:7" x14ac:dyDescent="0.3">
      <c r="F1485" t="s">
        <v>5050</v>
      </c>
      <c r="G1485" s="31">
        <v>8963.7386999999999</v>
      </c>
    </row>
    <row r="1486" spans="6:7" x14ac:dyDescent="0.3">
      <c r="F1486" t="s">
        <v>5051</v>
      </c>
      <c r="G1486" s="31">
        <v>3385.0785000000001</v>
      </c>
    </row>
    <row r="1487" spans="6:7" x14ac:dyDescent="0.3">
      <c r="F1487" t="s">
        <v>5052</v>
      </c>
      <c r="G1487" s="31">
        <v>355.41679999999997</v>
      </c>
    </row>
    <row r="1488" spans="6:7" x14ac:dyDescent="0.3">
      <c r="F1488" t="s">
        <v>1174</v>
      </c>
      <c r="G1488" s="31">
        <v>0</v>
      </c>
    </row>
    <row r="1489" spans="6:7" x14ac:dyDescent="0.3">
      <c r="F1489" t="s">
        <v>5053</v>
      </c>
      <c r="G1489" s="31">
        <v>0</v>
      </c>
    </row>
    <row r="1490" spans="6:7" x14ac:dyDescent="0.3">
      <c r="F1490" t="s">
        <v>5054</v>
      </c>
      <c r="G1490" s="31">
        <v>327.209</v>
      </c>
    </row>
    <row r="1491" spans="6:7" x14ac:dyDescent="0.3">
      <c r="F1491" t="s">
        <v>1175</v>
      </c>
      <c r="G1491" s="31">
        <v>1448.0608999999999</v>
      </c>
    </row>
    <row r="1492" spans="6:7" x14ac:dyDescent="0.3">
      <c r="F1492" t="s">
        <v>5055</v>
      </c>
      <c r="G1492" s="31">
        <v>2408.3674000000001</v>
      </c>
    </row>
    <row r="1493" spans="6:7" x14ac:dyDescent="0.3">
      <c r="F1493" t="s">
        <v>5056</v>
      </c>
      <c r="G1493" s="31">
        <v>0</v>
      </c>
    </row>
    <row r="1494" spans="6:7" x14ac:dyDescent="0.3">
      <c r="F1494" t="s">
        <v>5057</v>
      </c>
      <c r="G1494" s="31">
        <v>0</v>
      </c>
    </row>
    <row r="1495" spans="6:7" x14ac:dyDescent="0.3">
      <c r="F1495" t="s">
        <v>5058</v>
      </c>
      <c r="G1495" s="31">
        <v>400.99689999999998</v>
      </c>
    </row>
    <row r="1496" spans="6:7" x14ac:dyDescent="0.3">
      <c r="F1496" t="s">
        <v>5059</v>
      </c>
      <c r="G1496" s="31">
        <v>0</v>
      </c>
    </row>
    <row r="1497" spans="6:7" x14ac:dyDescent="0.3">
      <c r="F1497" t="s">
        <v>5060</v>
      </c>
      <c r="G1497" s="31">
        <v>27.518999999999998</v>
      </c>
    </row>
    <row r="1498" spans="6:7" x14ac:dyDescent="0.3">
      <c r="F1498" t="s">
        <v>5061</v>
      </c>
      <c r="G1498" s="31">
        <v>0</v>
      </c>
    </row>
    <row r="1499" spans="6:7" x14ac:dyDescent="0.3">
      <c r="F1499" t="s">
        <v>5062</v>
      </c>
      <c r="G1499" s="31">
        <v>0</v>
      </c>
    </row>
    <row r="1500" spans="6:7" x14ac:dyDescent="0.3">
      <c r="F1500" t="s">
        <v>5063</v>
      </c>
      <c r="G1500" s="31">
        <v>0</v>
      </c>
    </row>
    <row r="1501" spans="6:7" x14ac:dyDescent="0.3">
      <c r="F1501" t="s">
        <v>5064</v>
      </c>
      <c r="G1501" s="31">
        <v>891.87519999999995</v>
      </c>
    </row>
    <row r="1502" spans="6:7" x14ac:dyDescent="0.3">
      <c r="F1502" t="s">
        <v>5065</v>
      </c>
      <c r="G1502" s="31">
        <v>486.15010000000001</v>
      </c>
    </row>
    <row r="1503" spans="6:7" x14ac:dyDescent="0.3">
      <c r="F1503" t="s">
        <v>5066</v>
      </c>
      <c r="G1503" s="31">
        <v>149.1063</v>
      </c>
    </row>
    <row r="1504" spans="6:7" x14ac:dyDescent="0.3">
      <c r="F1504" t="s">
        <v>5067</v>
      </c>
      <c r="G1504" s="31">
        <v>0</v>
      </c>
    </row>
    <row r="1505" spans="6:7" x14ac:dyDescent="0.3">
      <c r="F1505" t="s">
        <v>5068</v>
      </c>
      <c r="G1505" s="31">
        <v>173.51420000000002</v>
      </c>
    </row>
    <row r="1506" spans="6:7" x14ac:dyDescent="0.3">
      <c r="F1506" t="s">
        <v>5069</v>
      </c>
      <c r="G1506" s="31">
        <v>9306.5380000000005</v>
      </c>
    </row>
    <row r="1507" spans="6:7" x14ac:dyDescent="0.3">
      <c r="F1507" t="s">
        <v>5070</v>
      </c>
      <c r="G1507" s="31">
        <v>0</v>
      </c>
    </row>
    <row r="1508" spans="6:7" x14ac:dyDescent="0.3">
      <c r="F1508" t="s">
        <v>5071</v>
      </c>
      <c r="G1508" s="31">
        <v>0</v>
      </c>
    </row>
    <row r="1509" spans="6:7" x14ac:dyDescent="0.3">
      <c r="F1509" t="s">
        <v>2824</v>
      </c>
      <c r="G1509" s="31">
        <v>6219.3337000000001</v>
      </c>
    </row>
    <row r="1510" spans="6:7" x14ac:dyDescent="0.3">
      <c r="F1510" t="s">
        <v>5072</v>
      </c>
      <c r="G1510" s="31">
        <v>9841.8361999999979</v>
      </c>
    </row>
    <row r="1511" spans="6:7" x14ac:dyDescent="0.3">
      <c r="F1511" t="s">
        <v>5073</v>
      </c>
      <c r="G1511" s="31">
        <v>0</v>
      </c>
    </row>
    <row r="1512" spans="6:7" x14ac:dyDescent="0.3">
      <c r="F1512" t="s">
        <v>5074</v>
      </c>
      <c r="G1512" s="31">
        <v>12.507400000000001</v>
      </c>
    </row>
    <row r="1513" spans="6:7" x14ac:dyDescent="0.3">
      <c r="F1513" t="s">
        <v>5075</v>
      </c>
      <c r="G1513" s="31">
        <v>54.749400000000009</v>
      </c>
    </row>
    <row r="1514" spans="6:7" x14ac:dyDescent="0.3">
      <c r="F1514" t="s">
        <v>5076</v>
      </c>
      <c r="G1514" s="31">
        <v>598.52589999999998</v>
      </c>
    </row>
    <row r="1515" spans="6:7" x14ac:dyDescent="0.3">
      <c r="F1515" t="s">
        <v>5077</v>
      </c>
      <c r="G1515" s="31">
        <v>1924.752</v>
      </c>
    </row>
    <row r="1516" spans="6:7" x14ac:dyDescent="0.3">
      <c r="F1516" t="s">
        <v>5078</v>
      </c>
      <c r="G1516" s="31">
        <v>0</v>
      </c>
    </row>
    <row r="1517" spans="6:7" x14ac:dyDescent="0.3">
      <c r="F1517" t="s">
        <v>5079</v>
      </c>
      <c r="G1517" s="31">
        <v>14689.7366</v>
      </c>
    </row>
    <row r="1518" spans="6:7" x14ac:dyDescent="0.3">
      <c r="F1518" t="s">
        <v>5080</v>
      </c>
      <c r="G1518" s="31">
        <v>202.74860000000001</v>
      </c>
    </row>
    <row r="1519" spans="6:7" x14ac:dyDescent="0.3">
      <c r="F1519" t="s">
        <v>1176</v>
      </c>
      <c r="G1519" s="31">
        <v>1123.6207999999999</v>
      </c>
    </row>
    <row r="1520" spans="6:7" x14ac:dyDescent="0.3">
      <c r="F1520" t="s">
        <v>5081</v>
      </c>
      <c r="G1520" s="31">
        <v>376.55989999999997</v>
      </c>
    </row>
    <row r="1521" spans="6:7" x14ac:dyDescent="0.3">
      <c r="F1521" t="s">
        <v>5082</v>
      </c>
      <c r="G1521" s="31">
        <v>0</v>
      </c>
    </row>
    <row r="1522" spans="6:7" x14ac:dyDescent="0.3">
      <c r="F1522" t="s">
        <v>5083</v>
      </c>
      <c r="G1522" s="31">
        <v>11.7247</v>
      </c>
    </row>
    <row r="1523" spans="6:7" x14ac:dyDescent="0.3">
      <c r="F1523" t="s">
        <v>5084</v>
      </c>
      <c r="G1523" s="31">
        <v>0</v>
      </c>
    </row>
    <row r="1524" spans="6:7" x14ac:dyDescent="0.3">
      <c r="F1524" t="s">
        <v>5085</v>
      </c>
      <c r="G1524" s="31">
        <v>0</v>
      </c>
    </row>
    <row r="1525" spans="6:7" x14ac:dyDescent="0.3">
      <c r="F1525" t="s">
        <v>5086</v>
      </c>
      <c r="G1525" s="31">
        <v>0</v>
      </c>
    </row>
    <row r="1526" spans="6:7" x14ac:dyDescent="0.3">
      <c r="F1526" t="s">
        <v>5087</v>
      </c>
      <c r="G1526" s="31">
        <v>700.79240000000004</v>
      </c>
    </row>
    <row r="1527" spans="6:7" x14ac:dyDescent="0.3">
      <c r="F1527" t="s">
        <v>5088</v>
      </c>
      <c r="G1527" s="31">
        <v>0</v>
      </c>
    </row>
    <row r="1528" spans="6:7" x14ac:dyDescent="0.3">
      <c r="F1528" t="s">
        <v>252</v>
      </c>
      <c r="G1528" s="31">
        <v>5526.5860000000002</v>
      </c>
    </row>
    <row r="1529" spans="6:7" x14ac:dyDescent="0.3">
      <c r="F1529" t="s">
        <v>5089</v>
      </c>
      <c r="G1529" s="31">
        <v>4941.7983000000004</v>
      </c>
    </row>
    <row r="1530" spans="6:7" x14ac:dyDescent="0.3">
      <c r="F1530" t="s">
        <v>5090</v>
      </c>
      <c r="G1530" s="31">
        <v>670.35619999999994</v>
      </c>
    </row>
    <row r="1531" spans="6:7" x14ac:dyDescent="0.3">
      <c r="F1531" t="s">
        <v>5091</v>
      </c>
      <c r="G1531" s="31">
        <v>0</v>
      </c>
    </row>
    <row r="1532" spans="6:7" x14ac:dyDescent="0.3">
      <c r="F1532" t="s">
        <v>5092</v>
      </c>
      <c r="G1532" s="31">
        <v>252.4871</v>
      </c>
    </row>
    <row r="1533" spans="6:7" x14ac:dyDescent="0.3">
      <c r="F1533" t="s">
        <v>5093</v>
      </c>
      <c r="G1533" s="31">
        <v>192.63300000000001</v>
      </c>
    </row>
    <row r="1534" spans="6:7" x14ac:dyDescent="0.3">
      <c r="F1534" t="s">
        <v>5094</v>
      </c>
      <c r="G1534" s="31">
        <v>9218.4542999999994</v>
      </c>
    </row>
    <row r="1535" spans="6:7" x14ac:dyDescent="0.3">
      <c r="F1535" t="s">
        <v>5095</v>
      </c>
      <c r="G1535" s="31">
        <v>0</v>
      </c>
    </row>
    <row r="1536" spans="6:7" x14ac:dyDescent="0.3">
      <c r="F1536" t="s">
        <v>5096</v>
      </c>
      <c r="G1536" s="31">
        <v>460.32850000000002</v>
      </c>
    </row>
    <row r="1537" spans="6:7" x14ac:dyDescent="0.3">
      <c r="F1537" t="s">
        <v>5097</v>
      </c>
      <c r="G1537" s="31">
        <v>511.26559999999995</v>
      </c>
    </row>
    <row r="1538" spans="6:7" x14ac:dyDescent="0.3">
      <c r="F1538" t="s">
        <v>5098</v>
      </c>
      <c r="G1538" s="31">
        <v>744.17539999999997</v>
      </c>
    </row>
    <row r="1539" spans="6:7" x14ac:dyDescent="0.3">
      <c r="F1539" t="s">
        <v>1177</v>
      </c>
      <c r="G1539" s="31">
        <v>17555.156000000003</v>
      </c>
    </row>
    <row r="1540" spans="6:7" x14ac:dyDescent="0.3">
      <c r="F1540" t="s">
        <v>1178</v>
      </c>
      <c r="G1540" s="31">
        <v>0</v>
      </c>
    </row>
    <row r="1541" spans="6:7" x14ac:dyDescent="0.3">
      <c r="F1541" t="s">
        <v>1179</v>
      </c>
      <c r="G1541" s="31">
        <v>173.87679999999997</v>
      </c>
    </row>
    <row r="1542" spans="6:7" x14ac:dyDescent="0.3">
      <c r="F1542" t="s">
        <v>5099</v>
      </c>
      <c r="G1542" s="31">
        <v>3724.9277000000002</v>
      </c>
    </row>
    <row r="1543" spans="6:7" x14ac:dyDescent="0.3">
      <c r="F1543" t="s">
        <v>5100</v>
      </c>
      <c r="G1543" s="31">
        <v>161.4324</v>
      </c>
    </row>
    <row r="1544" spans="6:7" x14ac:dyDescent="0.3">
      <c r="F1544" t="s">
        <v>5101</v>
      </c>
      <c r="G1544" s="31">
        <v>0</v>
      </c>
    </row>
    <row r="1545" spans="6:7" x14ac:dyDescent="0.3">
      <c r="F1545" t="s">
        <v>5102</v>
      </c>
      <c r="G1545" s="31">
        <v>0</v>
      </c>
    </row>
    <row r="1546" spans="6:7" x14ac:dyDescent="0.3">
      <c r="F1546" t="s">
        <v>5103</v>
      </c>
      <c r="G1546" s="31">
        <v>9468.3763999999992</v>
      </c>
    </row>
    <row r="1547" spans="6:7" x14ac:dyDescent="0.3">
      <c r="F1547" t="s">
        <v>5104</v>
      </c>
      <c r="G1547" s="31">
        <v>0</v>
      </c>
    </row>
    <row r="1548" spans="6:7" x14ac:dyDescent="0.3">
      <c r="F1548" t="s">
        <v>1180</v>
      </c>
      <c r="G1548" s="31">
        <v>38.542299999999997</v>
      </c>
    </row>
    <row r="1549" spans="6:7" x14ac:dyDescent="0.3">
      <c r="F1549" t="s">
        <v>5105</v>
      </c>
      <c r="G1549" s="31">
        <v>0</v>
      </c>
    </row>
    <row r="1550" spans="6:7" x14ac:dyDescent="0.3">
      <c r="F1550" t="s">
        <v>5106</v>
      </c>
      <c r="G1550" s="31">
        <v>2913.6084000000005</v>
      </c>
    </row>
    <row r="1551" spans="6:7" x14ac:dyDescent="0.3">
      <c r="F1551" t="s">
        <v>5107</v>
      </c>
      <c r="G1551" s="31">
        <v>0</v>
      </c>
    </row>
    <row r="1552" spans="6:7" x14ac:dyDescent="0.3">
      <c r="F1552" t="s">
        <v>5108</v>
      </c>
      <c r="G1552" s="31">
        <v>2183.5639000000001</v>
      </c>
    </row>
    <row r="1553" spans="6:7" x14ac:dyDescent="0.3">
      <c r="F1553" t="s">
        <v>5109</v>
      </c>
      <c r="G1553" s="31">
        <v>0</v>
      </c>
    </row>
    <row r="1554" spans="6:7" x14ac:dyDescent="0.3">
      <c r="F1554" t="s">
        <v>253</v>
      </c>
      <c r="G1554" s="31">
        <v>1094.6757</v>
      </c>
    </row>
    <row r="1555" spans="6:7" x14ac:dyDescent="0.3">
      <c r="F1555" t="s">
        <v>5110</v>
      </c>
      <c r="G1555" s="31">
        <v>7770.5304999999998</v>
      </c>
    </row>
    <row r="1556" spans="6:7" x14ac:dyDescent="0.3">
      <c r="F1556" t="s">
        <v>5111</v>
      </c>
      <c r="G1556" s="31">
        <v>12018.34</v>
      </c>
    </row>
    <row r="1557" spans="6:7" x14ac:dyDescent="0.3">
      <c r="F1557" t="s">
        <v>5112</v>
      </c>
      <c r="G1557" s="31">
        <v>0</v>
      </c>
    </row>
    <row r="1558" spans="6:7" x14ac:dyDescent="0.3">
      <c r="F1558" t="s">
        <v>5113</v>
      </c>
      <c r="G1558" s="31">
        <v>241.82599999999999</v>
      </c>
    </row>
    <row r="1559" spans="6:7" x14ac:dyDescent="0.3">
      <c r="F1559" t="s">
        <v>5114</v>
      </c>
      <c r="G1559" s="31">
        <v>0</v>
      </c>
    </row>
    <row r="1560" spans="6:7" x14ac:dyDescent="0.3">
      <c r="F1560" t="s">
        <v>5115</v>
      </c>
      <c r="G1560" s="31">
        <v>816.0086</v>
      </c>
    </row>
    <row r="1561" spans="6:7" x14ac:dyDescent="0.3">
      <c r="F1561" t="s">
        <v>5116</v>
      </c>
      <c r="G1561" s="31">
        <v>250.31180000000001</v>
      </c>
    </row>
    <row r="1562" spans="6:7" x14ac:dyDescent="0.3">
      <c r="F1562" t="s">
        <v>5117</v>
      </c>
      <c r="G1562" s="31">
        <v>19459.971400000002</v>
      </c>
    </row>
    <row r="1563" spans="6:7" x14ac:dyDescent="0.3">
      <c r="F1563" t="s">
        <v>5118</v>
      </c>
      <c r="G1563" s="31">
        <v>112.5351</v>
      </c>
    </row>
    <row r="1564" spans="6:7" x14ac:dyDescent="0.3">
      <c r="F1564" t="s">
        <v>5119</v>
      </c>
      <c r="G1564" s="31">
        <v>0</v>
      </c>
    </row>
    <row r="1565" spans="6:7" x14ac:dyDescent="0.3">
      <c r="F1565" t="s">
        <v>5120</v>
      </c>
      <c r="G1565" s="31">
        <v>1455.9970000000001</v>
      </c>
    </row>
    <row r="1566" spans="6:7" x14ac:dyDescent="0.3">
      <c r="F1566" t="s">
        <v>5121</v>
      </c>
      <c r="G1566" s="31">
        <v>1013.4393</v>
      </c>
    </row>
    <row r="1567" spans="6:7" x14ac:dyDescent="0.3">
      <c r="F1567" t="s">
        <v>5122</v>
      </c>
      <c r="G1567" s="31">
        <v>691.43389999999999</v>
      </c>
    </row>
    <row r="1568" spans="6:7" x14ac:dyDescent="0.3">
      <c r="F1568" t="s">
        <v>5123</v>
      </c>
      <c r="G1568" s="31">
        <v>251.7705</v>
      </c>
    </row>
    <row r="1569" spans="6:7" x14ac:dyDescent="0.3">
      <c r="F1569" t="s">
        <v>5124</v>
      </c>
      <c r="G1569" s="31">
        <v>121.93770000000001</v>
      </c>
    </row>
    <row r="1570" spans="6:7" x14ac:dyDescent="0.3">
      <c r="F1570" t="s">
        <v>5125</v>
      </c>
      <c r="G1570" s="31">
        <v>2748.7656000000002</v>
      </c>
    </row>
    <row r="1571" spans="6:7" x14ac:dyDescent="0.3">
      <c r="F1571" t="s">
        <v>5126</v>
      </c>
      <c r="G1571" s="31">
        <v>569.57809999999995</v>
      </c>
    </row>
    <row r="1572" spans="6:7" x14ac:dyDescent="0.3">
      <c r="F1572" t="s">
        <v>5127</v>
      </c>
      <c r="G1572" s="31">
        <v>0</v>
      </c>
    </row>
    <row r="1573" spans="6:7" x14ac:dyDescent="0.3">
      <c r="F1573" t="s">
        <v>5128</v>
      </c>
      <c r="G1573" s="31">
        <v>87.614800000000002</v>
      </c>
    </row>
    <row r="1574" spans="6:7" x14ac:dyDescent="0.3">
      <c r="F1574" t="s">
        <v>5129</v>
      </c>
      <c r="G1574" s="31">
        <v>0</v>
      </c>
    </row>
    <row r="1575" spans="6:7" x14ac:dyDescent="0.3">
      <c r="F1575" t="s">
        <v>5130</v>
      </c>
      <c r="G1575" s="31">
        <v>0</v>
      </c>
    </row>
    <row r="1576" spans="6:7" x14ac:dyDescent="0.3">
      <c r="F1576" t="s">
        <v>1181</v>
      </c>
      <c r="G1576" s="31">
        <v>0</v>
      </c>
    </row>
    <row r="1577" spans="6:7" x14ac:dyDescent="0.3">
      <c r="F1577" t="s">
        <v>5131</v>
      </c>
      <c r="G1577" s="31">
        <v>3955.1835999999998</v>
      </c>
    </row>
    <row r="1578" spans="6:7" x14ac:dyDescent="0.3">
      <c r="F1578" t="s">
        <v>5132</v>
      </c>
      <c r="G1578" s="31">
        <v>0</v>
      </c>
    </row>
    <row r="1579" spans="6:7" x14ac:dyDescent="0.3">
      <c r="F1579" t="s">
        <v>5133</v>
      </c>
      <c r="G1579" s="31">
        <v>3141.9276</v>
      </c>
    </row>
    <row r="1580" spans="6:7" x14ac:dyDescent="0.3">
      <c r="F1580" t="s">
        <v>5134</v>
      </c>
      <c r="G1580" s="31">
        <v>43.7318</v>
      </c>
    </row>
    <row r="1581" spans="6:7" x14ac:dyDescent="0.3">
      <c r="F1581" t="s">
        <v>5135</v>
      </c>
      <c r="G1581" s="31">
        <v>635.61410000000001</v>
      </c>
    </row>
    <row r="1582" spans="6:7" x14ac:dyDescent="0.3">
      <c r="F1582" t="s">
        <v>5136</v>
      </c>
      <c r="G1582" s="31">
        <v>0</v>
      </c>
    </row>
    <row r="1583" spans="6:7" x14ac:dyDescent="0.3">
      <c r="F1583" t="s">
        <v>5137</v>
      </c>
      <c r="G1583" s="31">
        <v>134.3947</v>
      </c>
    </row>
    <row r="1584" spans="6:7" x14ac:dyDescent="0.3">
      <c r="F1584" t="s">
        <v>5138</v>
      </c>
      <c r="G1584" s="31">
        <v>254.7002</v>
      </c>
    </row>
    <row r="1585" spans="6:7" x14ac:dyDescent="0.3">
      <c r="F1585" t="s">
        <v>5139</v>
      </c>
      <c r="G1585" s="31">
        <v>0</v>
      </c>
    </row>
    <row r="1586" spans="6:7" x14ac:dyDescent="0.3">
      <c r="F1586" t="s">
        <v>5140</v>
      </c>
      <c r="G1586" s="31">
        <v>65.629199999999997</v>
      </c>
    </row>
    <row r="1587" spans="6:7" x14ac:dyDescent="0.3">
      <c r="F1587" t="s">
        <v>5141</v>
      </c>
      <c r="G1587" s="31">
        <v>450.22669999999999</v>
      </c>
    </row>
    <row r="1588" spans="6:7" x14ac:dyDescent="0.3">
      <c r="F1588" t="s">
        <v>5142</v>
      </c>
      <c r="G1588" s="31">
        <v>59.438500000000005</v>
      </c>
    </row>
    <row r="1589" spans="6:7" x14ac:dyDescent="0.3">
      <c r="F1589" t="s">
        <v>5143</v>
      </c>
      <c r="G1589" s="31">
        <v>322.19470000000001</v>
      </c>
    </row>
    <row r="1590" spans="6:7" x14ac:dyDescent="0.3">
      <c r="F1590" t="s">
        <v>5144</v>
      </c>
      <c r="G1590" s="31">
        <v>337.23140000000001</v>
      </c>
    </row>
    <row r="1591" spans="6:7" x14ac:dyDescent="0.3">
      <c r="F1591" t="s">
        <v>5145</v>
      </c>
      <c r="G1591" s="31">
        <v>2229.7107000000001</v>
      </c>
    </row>
    <row r="1592" spans="6:7" x14ac:dyDescent="0.3">
      <c r="F1592" t="s">
        <v>5146</v>
      </c>
      <c r="G1592" s="31">
        <v>3754.8375000000001</v>
      </c>
    </row>
    <row r="1593" spans="6:7" x14ac:dyDescent="0.3">
      <c r="F1593" t="s">
        <v>5147</v>
      </c>
      <c r="G1593" s="31">
        <v>63.800799999999995</v>
      </c>
    </row>
    <row r="1594" spans="6:7" x14ac:dyDescent="0.3">
      <c r="F1594" t="s">
        <v>5148</v>
      </c>
      <c r="G1594" s="31">
        <v>2456.9664000000002</v>
      </c>
    </row>
    <row r="1595" spans="6:7" x14ac:dyDescent="0.3">
      <c r="F1595" t="s">
        <v>5149</v>
      </c>
      <c r="G1595" s="31">
        <v>6289.8441999999995</v>
      </c>
    </row>
    <row r="1596" spans="6:7" x14ac:dyDescent="0.3">
      <c r="F1596" t="s">
        <v>5150</v>
      </c>
      <c r="G1596" s="31">
        <v>0</v>
      </c>
    </row>
    <row r="1597" spans="6:7" x14ac:dyDescent="0.3">
      <c r="F1597" t="s">
        <v>5151</v>
      </c>
      <c r="G1597" s="31">
        <v>0</v>
      </c>
    </row>
    <row r="1598" spans="6:7" x14ac:dyDescent="0.3">
      <c r="F1598" t="s">
        <v>5152</v>
      </c>
      <c r="G1598" s="31">
        <v>602.66129999999998</v>
      </c>
    </row>
    <row r="1599" spans="6:7" x14ac:dyDescent="0.3">
      <c r="F1599" t="s">
        <v>5153</v>
      </c>
      <c r="G1599" s="31">
        <v>0</v>
      </c>
    </row>
    <row r="1600" spans="6:7" x14ac:dyDescent="0.3">
      <c r="F1600" t="s">
        <v>5154</v>
      </c>
      <c r="G1600" s="31">
        <v>0</v>
      </c>
    </row>
    <row r="1601" spans="6:7" x14ac:dyDescent="0.3">
      <c r="F1601" t="s">
        <v>5155</v>
      </c>
      <c r="G1601" s="31">
        <v>294.11920000000003</v>
      </c>
    </row>
    <row r="1602" spans="6:7" x14ac:dyDescent="0.3">
      <c r="F1602" t="s">
        <v>5156</v>
      </c>
      <c r="G1602" s="31">
        <v>295.82710000000003</v>
      </c>
    </row>
    <row r="1603" spans="6:7" x14ac:dyDescent="0.3">
      <c r="F1603" t="s">
        <v>5157</v>
      </c>
      <c r="G1603" s="31">
        <v>1276.5700999999999</v>
      </c>
    </row>
    <row r="1604" spans="6:7" x14ac:dyDescent="0.3">
      <c r="F1604" t="s">
        <v>5158</v>
      </c>
      <c r="G1604" s="31">
        <v>262.2176</v>
      </c>
    </row>
    <row r="1605" spans="6:7" x14ac:dyDescent="0.3">
      <c r="F1605" t="s">
        <v>5159</v>
      </c>
      <c r="G1605" s="31">
        <v>0</v>
      </c>
    </row>
    <row r="1606" spans="6:7" x14ac:dyDescent="0.3">
      <c r="F1606" t="s">
        <v>5160</v>
      </c>
      <c r="G1606" s="31">
        <v>0</v>
      </c>
    </row>
    <row r="1607" spans="6:7" x14ac:dyDescent="0.3">
      <c r="F1607" t="s">
        <v>5161</v>
      </c>
      <c r="G1607" s="31">
        <v>0</v>
      </c>
    </row>
    <row r="1608" spans="6:7" x14ac:dyDescent="0.3">
      <c r="F1608" t="s">
        <v>5162</v>
      </c>
      <c r="G1608" s="31">
        <v>0</v>
      </c>
    </row>
    <row r="1609" spans="6:7" x14ac:dyDescent="0.3">
      <c r="F1609" t="s">
        <v>5163</v>
      </c>
      <c r="G1609" s="31">
        <v>0</v>
      </c>
    </row>
    <row r="1610" spans="6:7" x14ac:dyDescent="0.3">
      <c r="F1610" t="s">
        <v>5164</v>
      </c>
      <c r="G1610" s="31">
        <v>0</v>
      </c>
    </row>
    <row r="1611" spans="6:7" x14ac:dyDescent="0.3">
      <c r="F1611" t="s">
        <v>5165</v>
      </c>
      <c r="G1611" s="31">
        <v>324.44049999999999</v>
      </c>
    </row>
    <row r="1612" spans="6:7" x14ac:dyDescent="0.3">
      <c r="F1612" t="s">
        <v>5166</v>
      </c>
      <c r="G1612" s="31">
        <v>0</v>
      </c>
    </row>
    <row r="1613" spans="6:7" x14ac:dyDescent="0.3">
      <c r="F1613" t="s">
        <v>1182</v>
      </c>
      <c r="G1613" s="31">
        <v>0</v>
      </c>
    </row>
    <row r="1614" spans="6:7" x14ac:dyDescent="0.3">
      <c r="F1614" t="s">
        <v>5167</v>
      </c>
      <c r="G1614" s="31">
        <v>0</v>
      </c>
    </row>
    <row r="1615" spans="6:7" x14ac:dyDescent="0.3">
      <c r="F1615" t="s">
        <v>5168</v>
      </c>
      <c r="G1615" s="31">
        <v>2992.4054000000001</v>
      </c>
    </row>
    <row r="1616" spans="6:7" x14ac:dyDescent="0.3">
      <c r="F1616" t="s">
        <v>3031</v>
      </c>
      <c r="G1616" s="31">
        <v>46.855499999999999</v>
      </c>
    </row>
    <row r="1617" spans="6:7" x14ac:dyDescent="0.3">
      <c r="F1617" t="s">
        <v>5169</v>
      </c>
      <c r="G1617" s="31">
        <v>0</v>
      </c>
    </row>
    <row r="1618" spans="6:7" x14ac:dyDescent="0.3">
      <c r="F1618" t="s">
        <v>5170</v>
      </c>
      <c r="G1618" s="31">
        <v>0</v>
      </c>
    </row>
    <row r="1619" spans="6:7" x14ac:dyDescent="0.3">
      <c r="F1619" t="s">
        <v>5171</v>
      </c>
      <c r="G1619" s="31">
        <v>112.6422</v>
      </c>
    </row>
    <row r="1620" spans="6:7" x14ac:dyDescent="0.3">
      <c r="F1620" t="s">
        <v>5172</v>
      </c>
      <c r="G1620" s="31">
        <v>3873.4576999999999</v>
      </c>
    </row>
    <row r="1621" spans="6:7" x14ac:dyDescent="0.3">
      <c r="F1621" t="s">
        <v>5173</v>
      </c>
      <c r="G1621" s="31">
        <v>60.0137</v>
      </c>
    </row>
    <row r="1622" spans="6:7" x14ac:dyDescent="0.3">
      <c r="F1622" t="s">
        <v>5174</v>
      </c>
      <c r="G1622" s="31">
        <v>723.76389999999992</v>
      </c>
    </row>
    <row r="1623" spans="6:7" x14ac:dyDescent="0.3">
      <c r="F1623" t="s">
        <v>5175</v>
      </c>
      <c r="G1623" s="31">
        <v>0</v>
      </c>
    </row>
    <row r="1624" spans="6:7" x14ac:dyDescent="0.3">
      <c r="F1624" t="s">
        <v>5176</v>
      </c>
      <c r="G1624" s="31">
        <v>11176.044399999999</v>
      </c>
    </row>
    <row r="1625" spans="6:7" x14ac:dyDescent="0.3">
      <c r="F1625" t="s">
        <v>1183</v>
      </c>
      <c r="G1625" s="31">
        <v>33071.7117</v>
      </c>
    </row>
    <row r="1626" spans="6:7" x14ac:dyDescent="0.3">
      <c r="F1626" t="s">
        <v>5177</v>
      </c>
      <c r="G1626" s="31">
        <v>0</v>
      </c>
    </row>
    <row r="1627" spans="6:7" x14ac:dyDescent="0.3">
      <c r="F1627" t="s">
        <v>5178</v>
      </c>
      <c r="G1627" s="31">
        <v>1428.9972</v>
      </c>
    </row>
    <row r="1628" spans="6:7" x14ac:dyDescent="0.3">
      <c r="F1628" t="s">
        <v>1184</v>
      </c>
      <c r="G1628" s="31">
        <v>0</v>
      </c>
    </row>
    <row r="1629" spans="6:7" x14ac:dyDescent="0.3">
      <c r="F1629" t="s">
        <v>5179</v>
      </c>
      <c r="G1629" s="31">
        <v>2882.7125000000001</v>
      </c>
    </row>
    <row r="1630" spans="6:7" x14ac:dyDescent="0.3">
      <c r="F1630" t="s">
        <v>5180</v>
      </c>
      <c r="G1630" s="31">
        <v>0</v>
      </c>
    </row>
    <row r="1631" spans="6:7" x14ac:dyDescent="0.3">
      <c r="F1631" t="s">
        <v>5181</v>
      </c>
      <c r="G1631" s="31">
        <v>25.0274</v>
      </c>
    </row>
    <row r="1632" spans="6:7" x14ac:dyDescent="0.3">
      <c r="F1632" t="s">
        <v>3032</v>
      </c>
      <c r="G1632" s="31">
        <v>175.28</v>
      </c>
    </row>
    <row r="1633" spans="6:7" x14ac:dyDescent="0.3">
      <c r="F1633" t="s">
        <v>1185</v>
      </c>
      <c r="G1633" s="31">
        <v>0</v>
      </c>
    </row>
    <row r="1634" spans="6:7" x14ac:dyDescent="0.3">
      <c r="F1634" t="s">
        <v>254</v>
      </c>
      <c r="G1634" s="31">
        <v>13365.4002</v>
      </c>
    </row>
    <row r="1635" spans="6:7" x14ac:dyDescent="0.3">
      <c r="F1635" t="s">
        <v>5182</v>
      </c>
      <c r="G1635" s="31">
        <v>0</v>
      </c>
    </row>
    <row r="1636" spans="6:7" x14ac:dyDescent="0.3">
      <c r="F1636" t="s">
        <v>5183</v>
      </c>
      <c r="G1636" s="31">
        <v>0</v>
      </c>
    </row>
    <row r="1637" spans="6:7" x14ac:dyDescent="0.3">
      <c r="F1637" t="s">
        <v>5184</v>
      </c>
      <c r="G1637" s="31">
        <v>111.26419999999999</v>
      </c>
    </row>
    <row r="1638" spans="6:7" x14ac:dyDescent="0.3">
      <c r="F1638" t="s">
        <v>5185</v>
      </c>
      <c r="G1638" s="31">
        <v>15887.4215</v>
      </c>
    </row>
    <row r="1639" spans="6:7" x14ac:dyDescent="0.3">
      <c r="F1639" t="s">
        <v>1186</v>
      </c>
      <c r="G1639" s="31">
        <v>0</v>
      </c>
    </row>
    <row r="1640" spans="6:7" x14ac:dyDescent="0.3">
      <c r="F1640" t="s">
        <v>5186</v>
      </c>
      <c r="G1640" s="31">
        <v>135.71340000000001</v>
      </c>
    </row>
    <row r="1641" spans="6:7" x14ac:dyDescent="0.3">
      <c r="F1641" t="s">
        <v>5187</v>
      </c>
      <c r="G1641" s="31">
        <v>369.53659999999996</v>
      </c>
    </row>
    <row r="1642" spans="6:7" x14ac:dyDescent="0.3">
      <c r="F1642" t="s">
        <v>5188</v>
      </c>
      <c r="G1642" s="31">
        <v>0</v>
      </c>
    </row>
    <row r="1643" spans="6:7" x14ac:dyDescent="0.3">
      <c r="F1643" t="s">
        <v>5189</v>
      </c>
      <c r="G1643" s="31">
        <v>130.08770000000001</v>
      </c>
    </row>
    <row r="1644" spans="6:7" x14ac:dyDescent="0.3">
      <c r="F1644" t="s">
        <v>5190</v>
      </c>
      <c r="G1644" s="31">
        <v>0</v>
      </c>
    </row>
    <row r="1645" spans="6:7" x14ac:dyDescent="0.3">
      <c r="F1645" t="s">
        <v>5191</v>
      </c>
      <c r="G1645" s="31">
        <v>357.38979999999998</v>
      </c>
    </row>
    <row r="1646" spans="6:7" x14ac:dyDescent="0.3">
      <c r="F1646" t="s">
        <v>5192</v>
      </c>
      <c r="G1646" s="31">
        <v>0</v>
      </c>
    </row>
    <row r="1647" spans="6:7" x14ac:dyDescent="0.3">
      <c r="F1647" t="s">
        <v>255</v>
      </c>
      <c r="G1647" s="31">
        <v>0</v>
      </c>
    </row>
    <row r="1648" spans="6:7" x14ac:dyDescent="0.3">
      <c r="F1648" t="s">
        <v>5193</v>
      </c>
      <c r="G1648" s="31">
        <v>233.91149999999999</v>
      </c>
    </row>
    <row r="1649" spans="6:7" x14ac:dyDescent="0.3">
      <c r="F1649" t="s">
        <v>3033</v>
      </c>
      <c r="G1649" s="31">
        <v>57.04</v>
      </c>
    </row>
    <row r="1650" spans="6:7" x14ac:dyDescent="0.3">
      <c r="F1650" t="s">
        <v>5194</v>
      </c>
      <c r="G1650" s="31">
        <v>302.2509</v>
      </c>
    </row>
    <row r="1651" spans="6:7" x14ac:dyDescent="0.3">
      <c r="F1651" t="s">
        <v>5195</v>
      </c>
      <c r="G1651" s="31">
        <v>3817.4991000000005</v>
      </c>
    </row>
    <row r="1652" spans="6:7" x14ac:dyDescent="0.3">
      <c r="F1652" t="s">
        <v>1187</v>
      </c>
      <c r="G1652" s="31">
        <v>27305.387500000001</v>
      </c>
    </row>
    <row r="1653" spans="6:7" x14ac:dyDescent="0.3">
      <c r="F1653" t="s">
        <v>5196</v>
      </c>
      <c r="G1653" s="31">
        <v>0</v>
      </c>
    </row>
    <row r="1654" spans="6:7" x14ac:dyDescent="0.3">
      <c r="F1654" t="s">
        <v>5197</v>
      </c>
      <c r="G1654" s="31">
        <v>0</v>
      </c>
    </row>
    <row r="1655" spans="6:7" x14ac:dyDescent="0.3">
      <c r="F1655" t="s">
        <v>256</v>
      </c>
      <c r="G1655" s="31">
        <v>0</v>
      </c>
    </row>
    <row r="1656" spans="6:7" x14ac:dyDescent="0.3">
      <c r="F1656" t="s">
        <v>5198</v>
      </c>
      <c r="G1656" s="31">
        <v>74.506200000000007</v>
      </c>
    </row>
    <row r="1657" spans="6:7" x14ac:dyDescent="0.3">
      <c r="F1657" t="s">
        <v>5199</v>
      </c>
      <c r="G1657" s="31">
        <v>491.74659999999994</v>
      </c>
    </row>
    <row r="1658" spans="6:7" x14ac:dyDescent="0.3">
      <c r="F1658" t="s">
        <v>257</v>
      </c>
      <c r="G1658" s="31">
        <v>0</v>
      </c>
    </row>
    <row r="1659" spans="6:7" x14ac:dyDescent="0.3">
      <c r="F1659" t="s">
        <v>5200</v>
      </c>
      <c r="G1659" s="31">
        <v>0</v>
      </c>
    </row>
    <row r="1660" spans="6:7" x14ac:dyDescent="0.3">
      <c r="F1660" t="s">
        <v>5201</v>
      </c>
      <c r="G1660" s="31">
        <v>0</v>
      </c>
    </row>
    <row r="1661" spans="6:7" x14ac:dyDescent="0.3">
      <c r="F1661" t="s">
        <v>5202</v>
      </c>
      <c r="G1661" s="31">
        <v>0</v>
      </c>
    </row>
    <row r="1662" spans="6:7" x14ac:dyDescent="0.3">
      <c r="F1662" t="s">
        <v>5203</v>
      </c>
      <c r="G1662" s="31">
        <v>0</v>
      </c>
    </row>
    <row r="1663" spans="6:7" x14ac:dyDescent="0.3">
      <c r="F1663" t="s">
        <v>3034</v>
      </c>
      <c r="G1663" s="31">
        <v>183.1216</v>
      </c>
    </row>
    <row r="1664" spans="6:7" x14ac:dyDescent="0.3">
      <c r="F1664" t="s">
        <v>5204</v>
      </c>
      <c r="G1664" s="31">
        <v>0</v>
      </c>
    </row>
    <row r="1665" spans="6:7" x14ac:dyDescent="0.3">
      <c r="F1665" t="s">
        <v>1188</v>
      </c>
      <c r="G1665" s="31">
        <v>0</v>
      </c>
    </row>
    <row r="1666" spans="6:7" x14ac:dyDescent="0.3">
      <c r="F1666" t="s">
        <v>3035</v>
      </c>
      <c r="G1666" s="31">
        <v>306.46280000000002</v>
      </c>
    </row>
    <row r="1667" spans="6:7" x14ac:dyDescent="0.3">
      <c r="F1667" t="s">
        <v>258</v>
      </c>
      <c r="G1667" s="31">
        <v>0</v>
      </c>
    </row>
    <row r="1668" spans="6:7" x14ac:dyDescent="0.3">
      <c r="F1668" t="s">
        <v>5205</v>
      </c>
      <c r="G1668" s="31">
        <v>0</v>
      </c>
    </row>
    <row r="1669" spans="6:7" x14ac:dyDescent="0.3">
      <c r="F1669" t="s">
        <v>5206</v>
      </c>
      <c r="G1669" s="31">
        <v>12820.0802</v>
      </c>
    </row>
    <row r="1670" spans="6:7" x14ac:dyDescent="0.3">
      <c r="F1670" t="s">
        <v>5207</v>
      </c>
      <c r="G1670" s="31">
        <v>446.42599999999999</v>
      </c>
    </row>
    <row r="1671" spans="6:7" x14ac:dyDescent="0.3">
      <c r="F1671" t="s">
        <v>3036</v>
      </c>
      <c r="G1671" s="31">
        <v>876.274</v>
      </c>
    </row>
    <row r="1672" spans="6:7" x14ac:dyDescent="0.3">
      <c r="F1672" t="s">
        <v>1189</v>
      </c>
      <c r="G1672" s="31">
        <v>0</v>
      </c>
    </row>
    <row r="1673" spans="6:7" x14ac:dyDescent="0.3">
      <c r="F1673" t="s">
        <v>5208</v>
      </c>
      <c r="G1673" s="31">
        <v>933.76250000000005</v>
      </c>
    </row>
    <row r="1674" spans="6:7" x14ac:dyDescent="0.3">
      <c r="F1674" t="s">
        <v>1190</v>
      </c>
      <c r="G1674" s="31">
        <v>15856.649399999998</v>
      </c>
    </row>
    <row r="1675" spans="6:7" x14ac:dyDescent="0.3">
      <c r="F1675" t="s">
        <v>1191</v>
      </c>
      <c r="G1675" s="31">
        <v>1963.404</v>
      </c>
    </row>
    <row r="1676" spans="6:7" x14ac:dyDescent="0.3">
      <c r="F1676" t="s">
        <v>5209</v>
      </c>
      <c r="G1676" s="31">
        <v>17.483899999999998</v>
      </c>
    </row>
    <row r="1677" spans="6:7" x14ac:dyDescent="0.3">
      <c r="F1677" t="s">
        <v>1192</v>
      </c>
      <c r="G1677" s="31">
        <v>11825.3439</v>
      </c>
    </row>
    <row r="1678" spans="6:7" x14ac:dyDescent="0.3">
      <c r="F1678" t="s">
        <v>5210</v>
      </c>
      <c r="G1678" s="31">
        <v>2363.5747999999999</v>
      </c>
    </row>
    <row r="1679" spans="6:7" x14ac:dyDescent="0.3">
      <c r="F1679" t="s">
        <v>5211</v>
      </c>
      <c r="G1679" s="31">
        <v>220.15199999999999</v>
      </c>
    </row>
    <row r="1680" spans="6:7" x14ac:dyDescent="0.3">
      <c r="F1680" t="s">
        <v>5212</v>
      </c>
      <c r="G1680" s="31">
        <v>0</v>
      </c>
    </row>
    <row r="1681" spans="6:7" x14ac:dyDescent="0.3">
      <c r="F1681" t="s">
        <v>5213</v>
      </c>
      <c r="G1681" s="31">
        <v>3333.7877999999996</v>
      </c>
    </row>
    <row r="1682" spans="6:7" x14ac:dyDescent="0.3">
      <c r="F1682" t="s">
        <v>5214</v>
      </c>
      <c r="G1682" s="31">
        <v>24.977</v>
      </c>
    </row>
    <row r="1683" spans="6:7" x14ac:dyDescent="0.3">
      <c r="F1683" t="s">
        <v>1193</v>
      </c>
      <c r="G1683" s="31">
        <v>0</v>
      </c>
    </row>
    <row r="1684" spans="6:7" x14ac:dyDescent="0.3">
      <c r="F1684" t="s">
        <v>5215</v>
      </c>
      <c r="G1684" s="31">
        <v>0</v>
      </c>
    </row>
    <row r="1685" spans="6:7" x14ac:dyDescent="0.3">
      <c r="F1685" t="s">
        <v>1194</v>
      </c>
      <c r="G1685" s="31">
        <v>0</v>
      </c>
    </row>
    <row r="1686" spans="6:7" x14ac:dyDescent="0.3">
      <c r="F1686" t="s">
        <v>1195</v>
      </c>
      <c r="G1686" s="31">
        <v>0</v>
      </c>
    </row>
    <row r="1687" spans="6:7" x14ac:dyDescent="0.3">
      <c r="F1687" t="s">
        <v>259</v>
      </c>
      <c r="G1687" s="31">
        <v>5573.4489999999996</v>
      </c>
    </row>
    <row r="1688" spans="6:7" x14ac:dyDescent="0.3">
      <c r="F1688" t="s">
        <v>5216</v>
      </c>
      <c r="G1688" s="31">
        <v>0</v>
      </c>
    </row>
    <row r="1689" spans="6:7" x14ac:dyDescent="0.3">
      <c r="F1689" t="s">
        <v>5217</v>
      </c>
      <c r="G1689" s="31">
        <v>1921.3018</v>
      </c>
    </row>
    <row r="1690" spans="6:7" x14ac:dyDescent="0.3">
      <c r="F1690" t="s">
        <v>1196</v>
      </c>
      <c r="G1690" s="31">
        <v>0</v>
      </c>
    </row>
    <row r="1691" spans="6:7" x14ac:dyDescent="0.3">
      <c r="F1691" t="s">
        <v>5218</v>
      </c>
      <c r="G1691" s="31">
        <v>2685.5913999999998</v>
      </c>
    </row>
    <row r="1692" spans="6:7" x14ac:dyDescent="0.3">
      <c r="F1692" t="s">
        <v>5219</v>
      </c>
      <c r="G1692" s="31">
        <v>3005.7617</v>
      </c>
    </row>
    <row r="1693" spans="6:7" x14ac:dyDescent="0.3">
      <c r="F1693" t="s">
        <v>5220</v>
      </c>
      <c r="G1693" s="31">
        <v>2786.1165000000001</v>
      </c>
    </row>
    <row r="1694" spans="6:7" x14ac:dyDescent="0.3">
      <c r="F1694" t="s">
        <v>3037</v>
      </c>
      <c r="G1694" s="31">
        <v>314.13229999999999</v>
      </c>
    </row>
    <row r="1695" spans="6:7" x14ac:dyDescent="0.3">
      <c r="F1695" t="s">
        <v>5221</v>
      </c>
      <c r="G1695" s="31">
        <v>12652.446</v>
      </c>
    </row>
    <row r="1696" spans="6:7" x14ac:dyDescent="0.3">
      <c r="F1696" t="s">
        <v>5222</v>
      </c>
      <c r="G1696" s="31">
        <v>185.10700000000003</v>
      </c>
    </row>
    <row r="1697" spans="6:7" x14ac:dyDescent="0.3">
      <c r="F1697" t="s">
        <v>1197</v>
      </c>
      <c r="G1697" s="31">
        <v>0</v>
      </c>
    </row>
    <row r="1698" spans="6:7" x14ac:dyDescent="0.3">
      <c r="F1698" t="s">
        <v>5223</v>
      </c>
      <c r="G1698" s="31">
        <v>0</v>
      </c>
    </row>
    <row r="1699" spans="6:7" x14ac:dyDescent="0.3">
      <c r="F1699" t="s">
        <v>3038</v>
      </c>
      <c r="G1699" s="31">
        <v>5978.5515000000005</v>
      </c>
    </row>
    <row r="1700" spans="6:7" x14ac:dyDescent="0.3">
      <c r="F1700" t="s">
        <v>1198</v>
      </c>
      <c r="G1700" s="31">
        <v>0</v>
      </c>
    </row>
    <row r="1701" spans="6:7" x14ac:dyDescent="0.3">
      <c r="F1701" t="s">
        <v>5224</v>
      </c>
      <c r="G1701" s="31">
        <v>312.88030000000003</v>
      </c>
    </row>
    <row r="1702" spans="6:7" x14ac:dyDescent="0.3">
      <c r="F1702" t="s">
        <v>5225</v>
      </c>
      <c r="G1702" s="31">
        <v>0</v>
      </c>
    </row>
    <row r="1703" spans="6:7" x14ac:dyDescent="0.3">
      <c r="F1703" t="s">
        <v>5226</v>
      </c>
      <c r="G1703" s="31">
        <v>15512.0005</v>
      </c>
    </row>
    <row r="1704" spans="6:7" x14ac:dyDescent="0.3">
      <c r="F1704" t="s">
        <v>5227</v>
      </c>
      <c r="G1704" s="31">
        <v>539.30070000000001</v>
      </c>
    </row>
    <row r="1705" spans="6:7" x14ac:dyDescent="0.3">
      <c r="F1705" t="s">
        <v>1199</v>
      </c>
      <c r="G1705" s="31">
        <v>0</v>
      </c>
    </row>
    <row r="1706" spans="6:7" x14ac:dyDescent="0.3">
      <c r="F1706" t="s">
        <v>5228</v>
      </c>
      <c r="G1706" s="31">
        <v>426.73669999999998</v>
      </c>
    </row>
    <row r="1707" spans="6:7" x14ac:dyDescent="0.3">
      <c r="F1707" t="s">
        <v>5229</v>
      </c>
      <c r="G1707" s="31">
        <v>5333.5856999999996</v>
      </c>
    </row>
    <row r="1708" spans="6:7" x14ac:dyDescent="0.3">
      <c r="F1708" t="s">
        <v>5230</v>
      </c>
      <c r="G1708" s="31">
        <v>15.7685</v>
      </c>
    </row>
    <row r="1709" spans="6:7" x14ac:dyDescent="0.3">
      <c r="F1709" t="s">
        <v>5231</v>
      </c>
      <c r="G1709" s="31">
        <v>0</v>
      </c>
    </row>
    <row r="1710" spans="6:7" x14ac:dyDescent="0.3">
      <c r="F1710" t="s">
        <v>5232</v>
      </c>
      <c r="G1710" s="31">
        <v>1374.6393</v>
      </c>
    </row>
    <row r="1711" spans="6:7" x14ac:dyDescent="0.3">
      <c r="F1711" t="s">
        <v>5233</v>
      </c>
      <c r="G1711" s="31">
        <v>0</v>
      </c>
    </row>
    <row r="1712" spans="6:7" x14ac:dyDescent="0.3">
      <c r="F1712" t="s">
        <v>5234</v>
      </c>
      <c r="G1712" s="31">
        <v>263.4581</v>
      </c>
    </row>
    <row r="1713" spans="6:7" x14ac:dyDescent="0.3">
      <c r="F1713" t="s">
        <v>5235</v>
      </c>
      <c r="G1713" s="31">
        <v>0</v>
      </c>
    </row>
    <row r="1714" spans="6:7" x14ac:dyDescent="0.3">
      <c r="F1714" t="s">
        <v>5236</v>
      </c>
      <c r="G1714" s="31">
        <v>11850.461600000001</v>
      </c>
    </row>
    <row r="1715" spans="6:7" x14ac:dyDescent="0.3">
      <c r="F1715" t="s">
        <v>5237</v>
      </c>
      <c r="G1715" s="31">
        <v>62.518100000000004</v>
      </c>
    </row>
    <row r="1716" spans="6:7" x14ac:dyDescent="0.3">
      <c r="F1716" t="s">
        <v>5238</v>
      </c>
      <c r="G1716" s="31">
        <v>0</v>
      </c>
    </row>
    <row r="1717" spans="6:7" x14ac:dyDescent="0.3">
      <c r="F1717" t="s">
        <v>1200</v>
      </c>
      <c r="G1717" s="31">
        <v>0</v>
      </c>
    </row>
    <row r="1718" spans="6:7" x14ac:dyDescent="0.3">
      <c r="F1718" t="s">
        <v>5239</v>
      </c>
      <c r="G1718" s="31">
        <v>10049.0059</v>
      </c>
    </row>
    <row r="1719" spans="6:7" x14ac:dyDescent="0.3">
      <c r="F1719" t="s">
        <v>1201</v>
      </c>
      <c r="G1719" s="31">
        <v>140.79329999999999</v>
      </c>
    </row>
    <row r="1720" spans="6:7" x14ac:dyDescent="0.3">
      <c r="F1720" t="s">
        <v>1202</v>
      </c>
      <c r="G1720" s="31">
        <v>3731.2604999999999</v>
      </c>
    </row>
    <row r="1721" spans="6:7" x14ac:dyDescent="0.3">
      <c r="F1721" t="s">
        <v>5240</v>
      </c>
      <c r="G1721" s="31">
        <v>0</v>
      </c>
    </row>
    <row r="1722" spans="6:7" x14ac:dyDescent="0.3">
      <c r="F1722" t="s">
        <v>1203</v>
      </c>
      <c r="G1722" s="31">
        <v>35618.7215</v>
      </c>
    </row>
    <row r="1723" spans="6:7" x14ac:dyDescent="0.3">
      <c r="F1723" t="s">
        <v>5241</v>
      </c>
      <c r="G1723" s="31">
        <v>0</v>
      </c>
    </row>
    <row r="1724" spans="6:7" x14ac:dyDescent="0.3">
      <c r="F1724" t="s">
        <v>5242</v>
      </c>
      <c r="G1724" s="31">
        <v>1680.2909000000002</v>
      </c>
    </row>
    <row r="1725" spans="6:7" x14ac:dyDescent="0.3">
      <c r="F1725" t="s">
        <v>5243</v>
      </c>
      <c r="G1725" s="31">
        <v>0</v>
      </c>
    </row>
    <row r="1726" spans="6:7" x14ac:dyDescent="0.3">
      <c r="F1726" t="s">
        <v>1204</v>
      </c>
      <c r="G1726" s="31">
        <v>0</v>
      </c>
    </row>
    <row r="1727" spans="6:7" x14ac:dyDescent="0.3">
      <c r="F1727" t="s">
        <v>1205</v>
      </c>
      <c r="G1727" s="31">
        <v>0</v>
      </c>
    </row>
    <row r="1728" spans="6:7" x14ac:dyDescent="0.3">
      <c r="F1728" t="s">
        <v>5244</v>
      </c>
      <c r="G1728" s="31">
        <v>15365.193499999999</v>
      </c>
    </row>
    <row r="1729" spans="6:7" x14ac:dyDescent="0.3">
      <c r="F1729" t="s">
        <v>1206</v>
      </c>
      <c r="G1729" s="31">
        <v>19971.0239</v>
      </c>
    </row>
    <row r="1730" spans="6:7" x14ac:dyDescent="0.3">
      <c r="F1730" t="s">
        <v>5245</v>
      </c>
      <c r="G1730" s="31">
        <v>254.06780000000001</v>
      </c>
    </row>
    <row r="1731" spans="6:7" x14ac:dyDescent="0.3">
      <c r="F1731" t="s">
        <v>5246</v>
      </c>
      <c r="G1731" s="31">
        <v>244.191</v>
      </c>
    </row>
    <row r="1732" spans="6:7" x14ac:dyDescent="0.3">
      <c r="F1732" t="s">
        <v>5247</v>
      </c>
      <c r="G1732" s="31">
        <v>431.70060000000001</v>
      </c>
    </row>
    <row r="1733" spans="6:7" x14ac:dyDescent="0.3">
      <c r="F1733" t="s">
        <v>5248</v>
      </c>
      <c r="G1733" s="31">
        <v>0</v>
      </c>
    </row>
    <row r="1734" spans="6:7" x14ac:dyDescent="0.3">
      <c r="F1734" t="s">
        <v>5249</v>
      </c>
      <c r="G1734" s="31">
        <v>215.87549999999999</v>
      </c>
    </row>
    <row r="1735" spans="6:7" x14ac:dyDescent="0.3">
      <c r="F1735" t="s">
        <v>5250</v>
      </c>
      <c r="G1735" s="31">
        <v>0</v>
      </c>
    </row>
    <row r="1736" spans="6:7" x14ac:dyDescent="0.3">
      <c r="F1736" t="s">
        <v>3039</v>
      </c>
      <c r="G1736" s="31">
        <v>236.45219999999998</v>
      </c>
    </row>
    <row r="1737" spans="6:7" x14ac:dyDescent="0.3">
      <c r="F1737" t="s">
        <v>1207</v>
      </c>
      <c r="G1737" s="31">
        <v>0</v>
      </c>
    </row>
    <row r="1738" spans="6:7" x14ac:dyDescent="0.3">
      <c r="F1738" t="s">
        <v>5251</v>
      </c>
      <c r="G1738" s="31">
        <v>12.4948</v>
      </c>
    </row>
    <row r="1739" spans="6:7" x14ac:dyDescent="0.3">
      <c r="F1739" t="s">
        <v>5252</v>
      </c>
      <c r="G1739" s="31">
        <v>0</v>
      </c>
    </row>
    <row r="1740" spans="6:7" x14ac:dyDescent="0.3">
      <c r="F1740" t="s">
        <v>1208</v>
      </c>
      <c r="G1740" s="31">
        <v>0</v>
      </c>
    </row>
    <row r="1741" spans="6:7" x14ac:dyDescent="0.3">
      <c r="F1741" t="s">
        <v>1209</v>
      </c>
      <c r="G1741" s="31">
        <v>0</v>
      </c>
    </row>
    <row r="1742" spans="6:7" x14ac:dyDescent="0.3">
      <c r="F1742" t="s">
        <v>1210</v>
      </c>
      <c r="G1742" s="31">
        <v>0</v>
      </c>
    </row>
    <row r="1743" spans="6:7" x14ac:dyDescent="0.3">
      <c r="F1743" t="s">
        <v>5253</v>
      </c>
      <c r="G1743" s="31">
        <v>0</v>
      </c>
    </row>
    <row r="1744" spans="6:7" x14ac:dyDescent="0.3">
      <c r="F1744" t="s">
        <v>5254</v>
      </c>
      <c r="G1744" s="31">
        <v>340.62370000000004</v>
      </c>
    </row>
    <row r="1745" spans="6:7" x14ac:dyDescent="0.3">
      <c r="F1745" t="s">
        <v>5255</v>
      </c>
      <c r="G1745" s="31">
        <v>0</v>
      </c>
    </row>
    <row r="1746" spans="6:7" x14ac:dyDescent="0.3">
      <c r="F1746" t="s">
        <v>5256</v>
      </c>
      <c r="G1746" s="31">
        <v>194.64150000000001</v>
      </c>
    </row>
    <row r="1747" spans="6:7" x14ac:dyDescent="0.3">
      <c r="F1747" t="s">
        <v>5257</v>
      </c>
      <c r="G1747" s="31">
        <v>0</v>
      </c>
    </row>
    <row r="1748" spans="6:7" x14ac:dyDescent="0.3">
      <c r="F1748" t="s">
        <v>1211</v>
      </c>
      <c r="G1748" s="31">
        <v>11329.773299999999</v>
      </c>
    </row>
    <row r="1749" spans="6:7" x14ac:dyDescent="0.3">
      <c r="F1749" t="s">
        <v>5258</v>
      </c>
      <c r="G1749" s="31">
        <v>0</v>
      </c>
    </row>
    <row r="1750" spans="6:7" x14ac:dyDescent="0.3">
      <c r="F1750" t="s">
        <v>5259</v>
      </c>
      <c r="G1750" s="31">
        <v>197.05769999999998</v>
      </c>
    </row>
    <row r="1751" spans="6:7" x14ac:dyDescent="0.3">
      <c r="F1751" t="s">
        <v>2825</v>
      </c>
      <c r="G1751" s="31">
        <v>11473.0957</v>
      </c>
    </row>
    <row r="1752" spans="6:7" x14ac:dyDescent="0.3">
      <c r="F1752" t="s">
        <v>5260</v>
      </c>
      <c r="G1752" s="31">
        <v>3532.9321999999997</v>
      </c>
    </row>
    <row r="1753" spans="6:7" x14ac:dyDescent="0.3">
      <c r="F1753" t="s">
        <v>5261</v>
      </c>
      <c r="G1753" s="31">
        <v>0</v>
      </c>
    </row>
    <row r="1754" spans="6:7" x14ac:dyDescent="0.3">
      <c r="F1754" t="s">
        <v>5262</v>
      </c>
      <c r="G1754" s="31">
        <v>8274.5856000000003</v>
      </c>
    </row>
    <row r="1755" spans="6:7" x14ac:dyDescent="0.3">
      <c r="F1755" t="s">
        <v>1212</v>
      </c>
      <c r="G1755" s="31">
        <v>0</v>
      </c>
    </row>
    <row r="1756" spans="6:7" x14ac:dyDescent="0.3">
      <c r="F1756" t="s">
        <v>5263</v>
      </c>
      <c r="G1756" s="31">
        <v>24047.2425</v>
      </c>
    </row>
    <row r="1757" spans="6:7" x14ac:dyDescent="0.3">
      <c r="F1757" t="s">
        <v>3040</v>
      </c>
      <c r="G1757" s="31">
        <v>580.00049999999999</v>
      </c>
    </row>
    <row r="1758" spans="6:7" x14ac:dyDescent="0.3">
      <c r="F1758" t="s">
        <v>5264</v>
      </c>
      <c r="G1758" s="31">
        <v>574.44119999999998</v>
      </c>
    </row>
    <row r="1759" spans="6:7" x14ac:dyDescent="0.3">
      <c r="F1759" t="s">
        <v>5265</v>
      </c>
      <c r="G1759" s="31">
        <v>648.28210000000001</v>
      </c>
    </row>
    <row r="1760" spans="6:7" x14ac:dyDescent="0.3">
      <c r="F1760" t="s">
        <v>5266</v>
      </c>
      <c r="G1760" s="31">
        <v>5703.7428</v>
      </c>
    </row>
    <row r="1761" spans="6:7" x14ac:dyDescent="0.3">
      <c r="F1761" t="s">
        <v>5267</v>
      </c>
      <c r="G1761" s="31">
        <v>7017.9549999999999</v>
      </c>
    </row>
    <row r="1762" spans="6:7" x14ac:dyDescent="0.3">
      <c r="F1762" t="s">
        <v>5268</v>
      </c>
      <c r="G1762" s="31">
        <v>0</v>
      </c>
    </row>
    <row r="1763" spans="6:7" x14ac:dyDescent="0.3">
      <c r="F1763" t="s">
        <v>5269</v>
      </c>
      <c r="G1763" s="31">
        <v>11758.3598</v>
      </c>
    </row>
    <row r="1764" spans="6:7" x14ac:dyDescent="0.3">
      <c r="F1764" t="s">
        <v>5270</v>
      </c>
      <c r="G1764" s="31">
        <v>303.33229999999998</v>
      </c>
    </row>
    <row r="1765" spans="6:7" x14ac:dyDescent="0.3">
      <c r="F1765" t="s">
        <v>5271</v>
      </c>
      <c r="G1765" s="31">
        <v>0</v>
      </c>
    </row>
    <row r="1766" spans="6:7" x14ac:dyDescent="0.3">
      <c r="F1766" t="s">
        <v>5272</v>
      </c>
      <c r="G1766" s="31">
        <v>0</v>
      </c>
    </row>
    <row r="1767" spans="6:7" x14ac:dyDescent="0.3">
      <c r="F1767" t="s">
        <v>5273</v>
      </c>
      <c r="G1767" s="31">
        <v>1514.4682000000003</v>
      </c>
    </row>
    <row r="1768" spans="6:7" x14ac:dyDescent="0.3">
      <c r="F1768" t="s">
        <v>5274</v>
      </c>
      <c r="G1768" s="31">
        <v>0</v>
      </c>
    </row>
    <row r="1769" spans="6:7" x14ac:dyDescent="0.3">
      <c r="F1769" t="s">
        <v>5275</v>
      </c>
      <c r="G1769" s="31">
        <v>0</v>
      </c>
    </row>
    <row r="1770" spans="6:7" x14ac:dyDescent="0.3">
      <c r="F1770" t="s">
        <v>5276</v>
      </c>
      <c r="G1770" s="31">
        <v>832.23980000000006</v>
      </c>
    </row>
    <row r="1771" spans="6:7" x14ac:dyDescent="0.3">
      <c r="F1771" t="s">
        <v>5277</v>
      </c>
      <c r="G1771" s="31">
        <v>4061.3392000000003</v>
      </c>
    </row>
    <row r="1772" spans="6:7" x14ac:dyDescent="0.3">
      <c r="F1772" t="s">
        <v>5278</v>
      </c>
      <c r="G1772" s="31">
        <v>0</v>
      </c>
    </row>
    <row r="1773" spans="6:7" x14ac:dyDescent="0.3">
      <c r="F1773" t="s">
        <v>5279</v>
      </c>
      <c r="G1773" s="31">
        <v>10160.552599999999</v>
      </c>
    </row>
    <row r="1774" spans="6:7" x14ac:dyDescent="0.3">
      <c r="F1774" t="s">
        <v>5280</v>
      </c>
      <c r="G1774" s="31">
        <v>56.321100000000001</v>
      </c>
    </row>
    <row r="1775" spans="6:7" x14ac:dyDescent="0.3">
      <c r="F1775" t="s">
        <v>5281</v>
      </c>
      <c r="G1775" s="31">
        <v>7326.2538000000004</v>
      </c>
    </row>
    <row r="1776" spans="6:7" x14ac:dyDescent="0.3">
      <c r="F1776" t="s">
        <v>5282</v>
      </c>
      <c r="G1776" s="31">
        <v>0</v>
      </c>
    </row>
    <row r="1777" spans="6:7" x14ac:dyDescent="0.3">
      <c r="F1777" t="s">
        <v>5283</v>
      </c>
      <c r="G1777" s="31">
        <v>0</v>
      </c>
    </row>
    <row r="1778" spans="6:7" x14ac:dyDescent="0.3">
      <c r="F1778" t="s">
        <v>5284</v>
      </c>
      <c r="G1778" s="31">
        <v>11635.024199999998</v>
      </c>
    </row>
    <row r="1779" spans="6:7" x14ac:dyDescent="0.3">
      <c r="F1779" t="s">
        <v>5285</v>
      </c>
      <c r="G1779" s="31">
        <v>7946.4745000000012</v>
      </c>
    </row>
    <row r="1780" spans="6:7" x14ac:dyDescent="0.3">
      <c r="F1780" t="s">
        <v>5286</v>
      </c>
      <c r="G1780" s="31">
        <v>0</v>
      </c>
    </row>
    <row r="1781" spans="6:7" x14ac:dyDescent="0.3">
      <c r="F1781" t="s">
        <v>5287</v>
      </c>
      <c r="G1781" s="31">
        <v>514.34519999999998</v>
      </c>
    </row>
    <row r="1782" spans="6:7" x14ac:dyDescent="0.3">
      <c r="F1782" t="s">
        <v>5288</v>
      </c>
      <c r="G1782" s="31">
        <v>11.394499999999999</v>
      </c>
    </row>
    <row r="1783" spans="6:7" x14ac:dyDescent="0.3">
      <c r="F1783" t="s">
        <v>5289</v>
      </c>
      <c r="G1783" s="31">
        <v>10837.9061</v>
      </c>
    </row>
    <row r="1784" spans="6:7" x14ac:dyDescent="0.3">
      <c r="F1784" t="s">
        <v>5290</v>
      </c>
      <c r="G1784" s="31">
        <v>276.85340000000002</v>
      </c>
    </row>
    <row r="1785" spans="6:7" x14ac:dyDescent="0.3">
      <c r="F1785" t="s">
        <v>5291</v>
      </c>
      <c r="G1785" s="31">
        <v>222.1481</v>
      </c>
    </row>
    <row r="1786" spans="6:7" x14ac:dyDescent="0.3">
      <c r="F1786" t="s">
        <v>5292</v>
      </c>
      <c r="G1786" s="31">
        <v>0</v>
      </c>
    </row>
    <row r="1787" spans="6:7" x14ac:dyDescent="0.3">
      <c r="F1787" t="s">
        <v>5293</v>
      </c>
      <c r="G1787" s="31">
        <v>8144.0012999999999</v>
      </c>
    </row>
    <row r="1788" spans="6:7" x14ac:dyDescent="0.3">
      <c r="F1788" t="s">
        <v>5294</v>
      </c>
      <c r="G1788" s="31">
        <v>12143.8876</v>
      </c>
    </row>
    <row r="1789" spans="6:7" x14ac:dyDescent="0.3">
      <c r="F1789" t="s">
        <v>5295</v>
      </c>
      <c r="G1789" s="31">
        <v>294.5625</v>
      </c>
    </row>
    <row r="1790" spans="6:7" x14ac:dyDescent="0.3">
      <c r="F1790" t="s">
        <v>5296</v>
      </c>
      <c r="G1790" s="31">
        <v>1111.7135000000001</v>
      </c>
    </row>
    <row r="1791" spans="6:7" x14ac:dyDescent="0.3">
      <c r="F1791" t="s">
        <v>5297</v>
      </c>
      <c r="G1791" s="31">
        <v>3383.2635</v>
      </c>
    </row>
    <row r="1792" spans="6:7" x14ac:dyDescent="0.3">
      <c r="F1792" t="s">
        <v>260</v>
      </c>
      <c r="G1792" s="31">
        <v>0</v>
      </c>
    </row>
    <row r="1793" spans="6:7" x14ac:dyDescent="0.3">
      <c r="F1793" t="s">
        <v>5298</v>
      </c>
      <c r="G1793" s="31">
        <v>14799.805900000001</v>
      </c>
    </row>
    <row r="1794" spans="6:7" x14ac:dyDescent="0.3">
      <c r="F1794" t="s">
        <v>5299</v>
      </c>
      <c r="G1794" s="31">
        <v>1193.1748</v>
      </c>
    </row>
    <row r="1795" spans="6:7" x14ac:dyDescent="0.3">
      <c r="F1795" t="s">
        <v>5300</v>
      </c>
      <c r="G1795" s="31">
        <v>381.62059999999997</v>
      </c>
    </row>
    <row r="1796" spans="6:7" x14ac:dyDescent="0.3">
      <c r="F1796" t="s">
        <v>5301</v>
      </c>
      <c r="G1796" s="31">
        <v>0</v>
      </c>
    </row>
    <row r="1797" spans="6:7" x14ac:dyDescent="0.3">
      <c r="F1797" t="s">
        <v>5302</v>
      </c>
      <c r="G1797" s="31">
        <v>0</v>
      </c>
    </row>
    <row r="1798" spans="6:7" x14ac:dyDescent="0.3">
      <c r="F1798" t="s">
        <v>5303</v>
      </c>
      <c r="G1798" s="31">
        <v>513.42129999999997</v>
      </c>
    </row>
    <row r="1799" spans="6:7" x14ac:dyDescent="0.3">
      <c r="F1799" t="s">
        <v>261</v>
      </c>
      <c r="G1799" s="31">
        <v>9935.6234999999997</v>
      </c>
    </row>
    <row r="1800" spans="6:7" x14ac:dyDescent="0.3">
      <c r="F1800" t="s">
        <v>5304</v>
      </c>
      <c r="G1800" s="31">
        <v>0</v>
      </c>
    </row>
    <row r="1801" spans="6:7" x14ac:dyDescent="0.3">
      <c r="F1801" t="s">
        <v>5305</v>
      </c>
      <c r="G1801" s="31">
        <v>0</v>
      </c>
    </row>
    <row r="1802" spans="6:7" x14ac:dyDescent="0.3">
      <c r="F1802" t="s">
        <v>3041</v>
      </c>
      <c r="G1802" s="31">
        <v>872.44830000000002</v>
      </c>
    </row>
    <row r="1803" spans="6:7" x14ac:dyDescent="0.3">
      <c r="F1803" t="s">
        <v>5306</v>
      </c>
      <c r="G1803" s="31">
        <v>0</v>
      </c>
    </row>
    <row r="1804" spans="6:7" x14ac:dyDescent="0.3">
      <c r="F1804" t="s">
        <v>5307</v>
      </c>
      <c r="G1804" s="31">
        <v>876.274</v>
      </c>
    </row>
    <row r="1805" spans="6:7" x14ac:dyDescent="0.3">
      <c r="F1805" t="s">
        <v>5308</v>
      </c>
      <c r="G1805" s="31">
        <v>16068.962500000001</v>
      </c>
    </row>
    <row r="1806" spans="6:7" x14ac:dyDescent="0.3">
      <c r="F1806" t="s">
        <v>5309</v>
      </c>
      <c r="G1806" s="31">
        <v>0</v>
      </c>
    </row>
    <row r="1807" spans="6:7" x14ac:dyDescent="0.3">
      <c r="F1807" t="s">
        <v>1213</v>
      </c>
      <c r="G1807" s="31">
        <v>0</v>
      </c>
    </row>
    <row r="1808" spans="6:7" x14ac:dyDescent="0.3">
      <c r="F1808" t="s">
        <v>5310</v>
      </c>
      <c r="G1808" s="31">
        <v>5064.152</v>
      </c>
    </row>
    <row r="1809" spans="6:7" x14ac:dyDescent="0.3">
      <c r="F1809" t="s">
        <v>5311</v>
      </c>
      <c r="G1809" s="31">
        <v>105.434</v>
      </c>
    </row>
    <row r="1810" spans="6:7" x14ac:dyDescent="0.3">
      <c r="F1810" t="s">
        <v>5312</v>
      </c>
      <c r="G1810" s="31">
        <v>1237.2197000000001</v>
      </c>
    </row>
    <row r="1811" spans="6:7" x14ac:dyDescent="0.3">
      <c r="F1811" t="s">
        <v>5313</v>
      </c>
      <c r="G1811" s="31">
        <v>126.9516</v>
      </c>
    </row>
    <row r="1812" spans="6:7" x14ac:dyDescent="0.3">
      <c r="F1812" t="s">
        <v>5314</v>
      </c>
      <c r="G1812" s="31">
        <v>5820.67</v>
      </c>
    </row>
    <row r="1813" spans="6:7" x14ac:dyDescent="0.3">
      <c r="F1813" t="s">
        <v>5315</v>
      </c>
      <c r="G1813" s="31">
        <v>18644.564200000001</v>
      </c>
    </row>
    <row r="1814" spans="6:7" x14ac:dyDescent="0.3">
      <c r="F1814" t="s">
        <v>3042</v>
      </c>
      <c r="G1814" s="31">
        <v>527.82309999999995</v>
      </c>
    </row>
    <row r="1815" spans="6:7" x14ac:dyDescent="0.3">
      <c r="F1815" t="s">
        <v>5316</v>
      </c>
      <c r="G1815" s="31">
        <v>3787.0326999999997</v>
      </c>
    </row>
    <row r="1816" spans="6:7" x14ac:dyDescent="0.3">
      <c r="F1816" t="s">
        <v>5317</v>
      </c>
      <c r="G1816" s="31">
        <v>177.07049999999998</v>
      </c>
    </row>
    <row r="1817" spans="6:7" x14ac:dyDescent="0.3">
      <c r="F1817" t="s">
        <v>5318</v>
      </c>
      <c r="G1817" s="31">
        <v>0</v>
      </c>
    </row>
    <row r="1818" spans="6:7" x14ac:dyDescent="0.3">
      <c r="F1818" t="s">
        <v>5319</v>
      </c>
      <c r="G1818" s="31">
        <v>3123.7233999999999</v>
      </c>
    </row>
    <row r="1819" spans="6:7" x14ac:dyDescent="0.3">
      <c r="F1819" t="s">
        <v>5320</v>
      </c>
      <c r="G1819" s="31">
        <v>6378.3663999999999</v>
      </c>
    </row>
    <row r="1820" spans="6:7" x14ac:dyDescent="0.3">
      <c r="F1820" t="s">
        <v>1214</v>
      </c>
      <c r="G1820" s="31">
        <v>183.24040000000002</v>
      </c>
    </row>
    <row r="1821" spans="6:7" x14ac:dyDescent="0.3">
      <c r="F1821" t="s">
        <v>5321</v>
      </c>
      <c r="G1821" s="31">
        <v>230.68610000000001</v>
      </c>
    </row>
    <row r="1822" spans="6:7" x14ac:dyDescent="0.3">
      <c r="F1822" t="s">
        <v>5322</v>
      </c>
      <c r="G1822" s="31">
        <v>3780.732</v>
      </c>
    </row>
    <row r="1823" spans="6:7" x14ac:dyDescent="0.3">
      <c r="F1823" t="s">
        <v>262</v>
      </c>
      <c r="G1823" s="31">
        <v>3374.192</v>
      </c>
    </row>
    <row r="1824" spans="6:7" x14ac:dyDescent="0.3">
      <c r="F1824" t="s">
        <v>5323</v>
      </c>
      <c r="G1824" s="31">
        <v>0</v>
      </c>
    </row>
    <row r="1825" spans="6:7" x14ac:dyDescent="0.3">
      <c r="F1825" t="s">
        <v>5324</v>
      </c>
      <c r="G1825" s="31">
        <v>9172.3588</v>
      </c>
    </row>
    <row r="1826" spans="6:7" x14ac:dyDescent="0.3">
      <c r="F1826" t="s">
        <v>263</v>
      </c>
      <c r="G1826" s="31">
        <v>15358.990399999999</v>
      </c>
    </row>
    <row r="1827" spans="6:7" x14ac:dyDescent="0.3">
      <c r="F1827" t="s">
        <v>5325</v>
      </c>
      <c r="G1827" s="31">
        <v>34.360700000000001</v>
      </c>
    </row>
    <row r="1828" spans="6:7" x14ac:dyDescent="0.3">
      <c r="F1828" t="s">
        <v>5326</v>
      </c>
      <c r="G1828" s="31">
        <v>3456.4929999999999</v>
      </c>
    </row>
    <row r="1829" spans="6:7" x14ac:dyDescent="0.3">
      <c r="F1829" t="s">
        <v>5327</v>
      </c>
      <c r="G1829" s="31">
        <v>0</v>
      </c>
    </row>
    <row r="1830" spans="6:7" x14ac:dyDescent="0.3">
      <c r="F1830" t="s">
        <v>5328</v>
      </c>
      <c r="G1830" s="31">
        <v>0</v>
      </c>
    </row>
    <row r="1831" spans="6:7" x14ac:dyDescent="0.3">
      <c r="F1831" t="s">
        <v>2826</v>
      </c>
      <c r="G1831" s="31">
        <v>8884.0210000000006</v>
      </c>
    </row>
    <row r="1832" spans="6:7" x14ac:dyDescent="0.3">
      <c r="F1832" t="s">
        <v>5329</v>
      </c>
      <c r="G1832" s="31">
        <v>0</v>
      </c>
    </row>
    <row r="1833" spans="6:7" x14ac:dyDescent="0.3">
      <c r="F1833" t="s">
        <v>5330</v>
      </c>
      <c r="G1833" s="31">
        <v>140.1421</v>
      </c>
    </row>
    <row r="1834" spans="6:7" x14ac:dyDescent="0.3">
      <c r="F1834" t="s">
        <v>5331</v>
      </c>
      <c r="G1834" s="31">
        <v>312.8614</v>
      </c>
    </row>
    <row r="1835" spans="6:7" x14ac:dyDescent="0.3">
      <c r="F1835" t="s">
        <v>1215</v>
      </c>
      <c r="G1835" s="31">
        <v>0</v>
      </c>
    </row>
    <row r="1836" spans="6:7" x14ac:dyDescent="0.3">
      <c r="F1836" t="s">
        <v>5332</v>
      </c>
      <c r="G1836" s="31">
        <v>0</v>
      </c>
    </row>
    <row r="1837" spans="6:7" x14ac:dyDescent="0.3">
      <c r="F1837" t="s">
        <v>5333</v>
      </c>
      <c r="G1837" s="31">
        <v>484.97990000000004</v>
      </c>
    </row>
    <row r="1838" spans="6:7" x14ac:dyDescent="0.3">
      <c r="F1838" t="s">
        <v>5334</v>
      </c>
      <c r="G1838" s="31">
        <v>0</v>
      </c>
    </row>
    <row r="1839" spans="6:7" x14ac:dyDescent="0.3">
      <c r="F1839" t="s">
        <v>1216</v>
      </c>
      <c r="G1839" s="31">
        <v>0</v>
      </c>
    </row>
    <row r="1840" spans="6:7" x14ac:dyDescent="0.3">
      <c r="F1840" t="s">
        <v>5335</v>
      </c>
      <c r="G1840" s="31">
        <v>0</v>
      </c>
    </row>
    <row r="1841" spans="6:7" x14ac:dyDescent="0.3">
      <c r="F1841" t="s">
        <v>5336</v>
      </c>
      <c r="G1841" s="31">
        <v>0</v>
      </c>
    </row>
    <row r="1842" spans="6:7" x14ac:dyDescent="0.3">
      <c r="F1842" t="s">
        <v>5337</v>
      </c>
      <c r="G1842" s="31">
        <v>2154.7233999999999</v>
      </c>
    </row>
    <row r="1843" spans="6:7" x14ac:dyDescent="0.3">
      <c r="F1843" t="s">
        <v>5338</v>
      </c>
      <c r="G1843" s="31">
        <v>268.62099999999998</v>
      </c>
    </row>
    <row r="1844" spans="6:7" x14ac:dyDescent="0.3">
      <c r="F1844" t="s">
        <v>5339</v>
      </c>
      <c r="G1844" s="31">
        <v>0</v>
      </c>
    </row>
    <row r="1845" spans="6:7" x14ac:dyDescent="0.3">
      <c r="F1845" t="s">
        <v>5340</v>
      </c>
      <c r="G1845" s="31">
        <v>2797.6927999999998</v>
      </c>
    </row>
    <row r="1846" spans="6:7" x14ac:dyDescent="0.3">
      <c r="F1846" t="s">
        <v>5341</v>
      </c>
      <c r="G1846" s="31">
        <v>0</v>
      </c>
    </row>
    <row r="1847" spans="6:7" x14ac:dyDescent="0.3">
      <c r="F1847" t="s">
        <v>5342</v>
      </c>
      <c r="G1847" s="31">
        <v>0</v>
      </c>
    </row>
    <row r="1848" spans="6:7" x14ac:dyDescent="0.3">
      <c r="F1848" t="s">
        <v>5343</v>
      </c>
      <c r="G1848" s="31">
        <v>35.1509</v>
      </c>
    </row>
    <row r="1849" spans="6:7" x14ac:dyDescent="0.3">
      <c r="F1849" t="s">
        <v>5344</v>
      </c>
      <c r="G1849" s="31">
        <v>81.772899999999993</v>
      </c>
    </row>
    <row r="1850" spans="6:7" x14ac:dyDescent="0.3">
      <c r="F1850" t="s">
        <v>5345</v>
      </c>
      <c r="G1850" s="31">
        <v>4946.4109000000008</v>
      </c>
    </row>
    <row r="1851" spans="6:7" x14ac:dyDescent="0.3">
      <c r="F1851" t="s">
        <v>5346</v>
      </c>
      <c r="G1851" s="31">
        <v>106.60299999999999</v>
      </c>
    </row>
    <row r="1852" spans="6:7" x14ac:dyDescent="0.3">
      <c r="F1852" t="s">
        <v>5347</v>
      </c>
      <c r="G1852" s="31">
        <v>5109.2700999999997</v>
      </c>
    </row>
    <row r="1853" spans="6:7" x14ac:dyDescent="0.3">
      <c r="F1853" t="s">
        <v>5348</v>
      </c>
      <c r="G1853" s="31">
        <v>0</v>
      </c>
    </row>
    <row r="1854" spans="6:7" x14ac:dyDescent="0.3">
      <c r="F1854" t="s">
        <v>5349</v>
      </c>
      <c r="G1854" s="31">
        <v>471.76580000000001</v>
      </c>
    </row>
    <row r="1855" spans="6:7" x14ac:dyDescent="0.3">
      <c r="F1855" t="s">
        <v>5350</v>
      </c>
      <c r="G1855" s="31">
        <v>919.43149999999991</v>
      </c>
    </row>
    <row r="1856" spans="6:7" x14ac:dyDescent="0.3">
      <c r="F1856" t="s">
        <v>5351</v>
      </c>
      <c r="G1856" s="31">
        <v>0</v>
      </c>
    </row>
    <row r="1857" spans="6:7" x14ac:dyDescent="0.3">
      <c r="F1857" t="s">
        <v>5352</v>
      </c>
      <c r="G1857" s="31">
        <v>12769.4395</v>
      </c>
    </row>
    <row r="1858" spans="6:7" x14ac:dyDescent="0.3">
      <c r="F1858" t="s">
        <v>5353</v>
      </c>
      <c r="G1858" s="31">
        <v>0</v>
      </c>
    </row>
    <row r="1859" spans="6:7" x14ac:dyDescent="0.3">
      <c r="F1859" t="s">
        <v>1217</v>
      </c>
      <c r="G1859" s="31">
        <v>0</v>
      </c>
    </row>
    <row r="1860" spans="6:7" x14ac:dyDescent="0.3">
      <c r="F1860" t="s">
        <v>5354</v>
      </c>
      <c r="G1860" s="31">
        <v>15765.240999999998</v>
      </c>
    </row>
    <row r="1861" spans="6:7" x14ac:dyDescent="0.3">
      <c r="F1861" t="s">
        <v>5355</v>
      </c>
      <c r="G1861" s="31">
        <v>0</v>
      </c>
    </row>
    <row r="1862" spans="6:7" x14ac:dyDescent="0.3">
      <c r="F1862" t="s">
        <v>5356</v>
      </c>
      <c r="G1862" s="31">
        <v>0</v>
      </c>
    </row>
    <row r="1863" spans="6:7" x14ac:dyDescent="0.3">
      <c r="F1863" t="s">
        <v>5357</v>
      </c>
      <c r="G1863" s="31">
        <v>308.61169999999998</v>
      </c>
    </row>
    <row r="1864" spans="6:7" x14ac:dyDescent="0.3">
      <c r="F1864" t="s">
        <v>5358</v>
      </c>
      <c r="G1864" s="31">
        <v>121.8999</v>
      </c>
    </row>
    <row r="1865" spans="6:7" x14ac:dyDescent="0.3">
      <c r="F1865" t="s">
        <v>5359</v>
      </c>
      <c r="G1865" s="31">
        <v>521.88240000000008</v>
      </c>
    </row>
    <row r="1866" spans="6:7" x14ac:dyDescent="0.3">
      <c r="F1866" t="s">
        <v>5360</v>
      </c>
      <c r="G1866" s="31">
        <v>70.304900000000004</v>
      </c>
    </row>
    <row r="1867" spans="6:7" x14ac:dyDescent="0.3">
      <c r="F1867" t="s">
        <v>5361</v>
      </c>
      <c r="G1867" s="31">
        <v>0</v>
      </c>
    </row>
    <row r="1868" spans="6:7" x14ac:dyDescent="0.3">
      <c r="F1868" t="s">
        <v>5362</v>
      </c>
      <c r="G1868" s="31">
        <v>18.7422</v>
      </c>
    </row>
    <row r="1869" spans="6:7" x14ac:dyDescent="0.3">
      <c r="F1869" t="s">
        <v>5363</v>
      </c>
      <c r="G1869" s="31">
        <v>2448.7592000000004</v>
      </c>
    </row>
    <row r="1870" spans="6:7" x14ac:dyDescent="0.3">
      <c r="F1870" t="s">
        <v>5364</v>
      </c>
      <c r="G1870" s="31">
        <v>830.94450000000006</v>
      </c>
    </row>
    <row r="1871" spans="6:7" x14ac:dyDescent="0.3">
      <c r="F1871" t="s">
        <v>5365</v>
      </c>
      <c r="G1871" s="31">
        <v>222.0977</v>
      </c>
    </row>
    <row r="1872" spans="6:7" x14ac:dyDescent="0.3">
      <c r="F1872" t="s">
        <v>5366</v>
      </c>
      <c r="G1872" s="31">
        <v>0</v>
      </c>
    </row>
    <row r="1873" spans="6:7" x14ac:dyDescent="0.3">
      <c r="F1873" t="s">
        <v>5367</v>
      </c>
      <c r="G1873" s="31">
        <v>5056.2936</v>
      </c>
    </row>
    <row r="1874" spans="6:7" x14ac:dyDescent="0.3">
      <c r="F1874" t="s">
        <v>5368</v>
      </c>
      <c r="G1874" s="31">
        <v>0</v>
      </c>
    </row>
    <row r="1875" spans="6:7" x14ac:dyDescent="0.3">
      <c r="F1875" t="s">
        <v>5369</v>
      </c>
      <c r="G1875" s="31">
        <v>1138.0600999999999</v>
      </c>
    </row>
    <row r="1876" spans="6:7" x14ac:dyDescent="0.3">
      <c r="F1876" t="s">
        <v>5370</v>
      </c>
      <c r="G1876" s="31">
        <v>307.90379999999999</v>
      </c>
    </row>
    <row r="1877" spans="6:7" x14ac:dyDescent="0.3">
      <c r="F1877" t="s">
        <v>5371</v>
      </c>
      <c r="G1877" s="31">
        <v>200.50479999999999</v>
      </c>
    </row>
    <row r="1878" spans="6:7" x14ac:dyDescent="0.3">
      <c r="F1878" t="s">
        <v>3043</v>
      </c>
      <c r="G1878" s="31">
        <v>450.53730000000002</v>
      </c>
    </row>
    <row r="1879" spans="6:7" x14ac:dyDescent="0.3">
      <c r="F1879" t="s">
        <v>5372</v>
      </c>
      <c r="G1879" s="31">
        <v>808.0077</v>
      </c>
    </row>
    <row r="1880" spans="6:7" x14ac:dyDescent="0.3">
      <c r="F1880" t="s">
        <v>5373</v>
      </c>
      <c r="G1880" s="31">
        <v>18110.048600000002</v>
      </c>
    </row>
    <row r="1881" spans="6:7" x14ac:dyDescent="0.3">
      <c r="F1881" t="s">
        <v>5374</v>
      </c>
      <c r="G1881" s="31">
        <v>0</v>
      </c>
    </row>
    <row r="1882" spans="6:7" x14ac:dyDescent="0.3">
      <c r="F1882" t="s">
        <v>5375</v>
      </c>
      <c r="G1882" s="31">
        <v>0</v>
      </c>
    </row>
    <row r="1883" spans="6:7" x14ac:dyDescent="0.3">
      <c r="F1883" t="s">
        <v>5376</v>
      </c>
      <c r="G1883" s="31">
        <v>0</v>
      </c>
    </row>
    <row r="1884" spans="6:7" x14ac:dyDescent="0.3">
      <c r="F1884" t="s">
        <v>5377</v>
      </c>
      <c r="G1884" s="31">
        <v>0</v>
      </c>
    </row>
    <row r="1885" spans="6:7" x14ac:dyDescent="0.3">
      <c r="F1885" t="s">
        <v>1218</v>
      </c>
      <c r="G1885" s="31">
        <v>0</v>
      </c>
    </row>
    <row r="1886" spans="6:7" x14ac:dyDescent="0.3">
      <c r="F1886" t="s">
        <v>264</v>
      </c>
      <c r="G1886" s="31">
        <v>5330.4125999999997</v>
      </c>
    </row>
    <row r="1887" spans="6:7" x14ac:dyDescent="0.3">
      <c r="F1887" t="s">
        <v>5378</v>
      </c>
      <c r="G1887" s="31">
        <v>0</v>
      </c>
    </row>
    <row r="1888" spans="6:7" x14ac:dyDescent="0.3">
      <c r="F1888" t="s">
        <v>1219</v>
      </c>
      <c r="G1888" s="31">
        <v>149.39429999999999</v>
      </c>
    </row>
    <row r="1889" spans="6:7" x14ac:dyDescent="0.3">
      <c r="F1889" t="s">
        <v>5379</v>
      </c>
      <c r="G1889" s="31">
        <v>3154.8990999999996</v>
      </c>
    </row>
    <row r="1890" spans="6:7" x14ac:dyDescent="0.3">
      <c r="F1890" t="s">
        <v>5380</v>
      </c>
      <c r="G1890" s="31">
        <v>125.07400000000001</v>
      </c>
    </row>
    <row r="1891" spans="6:7" x14ac:dyDescent="0.3">
      <c r="F1891" t="s">
        <v>5381</v>
      </c>
      <c r="G1891" s="31">
        <v>0</v>
      </c>
    </row>
    <row r="1892" spans="6:7" x14ac:dyDescent="0.3">
      <c r="F1892" t="s">
        <v>5382</v>
      </c>
      <c r="G1892" s="31">
        <v>154.47710000000001</v>
      </c>
    </row>
    <row r="1893" spans="6:7" x14ac:dyDescent="0.3">
      <c r="F1893" t="s">
        <v>1220</v>
      </c>
      <c r="G1893" s="31">
        <v>0</v>
      </c>
    </row>
    <row r="1894" spans="6:7" x14ac:dyDescent="0.3">
      <c r="F1894" t="s">
        <v>265</v>
      </c>
      <c r="G1894" s="31">
        <v>0</v>
      </c>
    </row>
    <row r="1895" spans="6:7" x14ac:dyDescent="0.3">
      <c r="F1895" t="s">
        <v>5383</v>
      </c>
      <c r="G1895" s="31">
        <v>250.149</v>
      </c>
    </row>
    <row r="1896" spans="6:7" x14ac:dyDescent="0.3">
      <c r="F1896" t="s">
        <v>266</v>
      </c>
      <c r="G1896" s="31">
        <v>0</v>
      </c>
    </row>
    <row r="1897" spans="6:7" x14ac:dyDescent="0.3">
      <c r="F1897" t="s">
        <v>5384</v>
      </c>
      <c r="G1897" s="31">
        <v>186.57389999999998</v>
      </c>
    </row>
    <row r="1898" spans="6:7" x14ac:dyDescent="0.3">
      <c r="F1898" t="s">
        <v>267</v>
      </c>
      <c r="G1898" s="31">
        <v>18378.700799999999</v>
      </c>
    </row>
    <row r="1899" spans="6:7" x14ac:dyDescent="0.3">
      <c r="F1899" t="s">
        <v>5385</v>
      </c>
      <c r="G1899" s="31">
        <v>19.9816</v>
      </c>
    </row>
    <row r="1900" spans="6:7" x14ac:dyDescent="0.3">
      <c r="F1900" t="s">
        <v>5386</v>
      </c>
      <c r="G1900" s="31">
        <v>0</v>
      </c>
    </row>
    <row r="1901" spans="6:7" x14ac:dyDescent="0.3">
      <c r="F1901" t="s">
        <v>5387</v>
      </c>
      <c r="G1901" s="31">
        <v>0</v>
      </c>
    </row>
    <row r="1902" spans="6:7" x14ac:dyDescent="0.3">
      <c r="F1902" t="s">
        <v>5388</v>
      </c>
      <c r="G1902" s="31">
        <v>2263.9653000000003</v>
      </c>
    </row>
    <row r="1903" spans="6:7" x14ac:dyDescent="0.3">
      <c r="F1903" t="s">
        <v>5389</v>
      </c>
      <c r="G1903" s="31">
        <v>0</v>
      </c>
    </row>
    <row r="1904" spans="6:7" x14ac:dyDescent="0.3">
      <c r="F1904" t="s">
        <v>5390</v>
      </c>
      <c r="G1904" s="31">
        <v>10894.2335</v>
      </c>
    </row>
    <row r="1905" spans="6:7" x14ac:dyDescent="0.3">
      <c r="F1905" t="s">
        <v>1221</v>
      </c>
      <c r="G1905" s="31">
        <v>6527.3233</v>
      </c>
    </row>
    <row r="1906" spans="6:7" x14ac:dyDescent="0.3">
      <c r="F1906" t="s">
        <v>5391</v>
      </c>
      <c r="G1906" s="31">
        <v>525.06089999999995</v>
      </c>
    </row>
    <row r="1907" spans="6:7" x14ac:dyDescent="0.3">
      <c r="F1907" t="s">
        <v>5392</v>
      </c>
      <c r="G1907" s="31">
        <v>0</v>
      </c>
    </row>
    <row r="1908" spans="6:7" x14ac:dyDescent="0.3">
      <c r="F1908" t="s">
        <v>5393</v>
      </c>
      <c r="G1908" s="31">
        <v>0</v>
      </c>
    </row>
    <row r="1909" spans="6:7" x14ac:dyDescent="0.3">
      <c r="F1909" t="s">
        <v>5394</v>
      </c>
      <c r="G1909" s="31">
        <v>4531.1764999999996</v>
      </c>
    </row>
    <row r="1910" spans="6:7" x14ac:dyDescent="0.3">
      <c r="F1910" t="s">
        <v>5395</v>
      </c>
      <c r="G1910" s="31">
        <v>95.933499999999995</v>
      </c>
    </row>
    <row r="1911" spans="6:7" x14ac:dyDescent="0.3">
      <c r="F1911" t="s">
        <v>5396</v>
      </c>
      <c r="G1911" s="31">
        <v>0</v>
      </c>
    </row>
    <row r="1912" spans="6:7" x14ac:dyDescent="0.3">
      <c r="F1912" t="s">
        <v>5397</v>
      </c>
      <c r="G1912" s="31">
        <v>14786.99</v>
      </c>
    </row>
    <row r="1913" spans="6:7" x14ac:dyDescent="0.3">
      <c r="F1913" t="s">
        <v>5398</v>
      </c>
      <c r="G1913" s="31">
        <v>0</v>
      </c>
    </row>
    <row r="1914" spans="6:7" x14ac:dyDescent="0.3">
      <c r="F1914" t="s">
        <v>5399</v>
      </c>
      <c r="G1914" s="31">
        <v>381.7466</v>
      </c>
    </row>
    <row r="1915" spans="6:7" x14ac:dyDescent="0.3">
      <c r="F1915" t="s">
        <v>5400</v>
      </c>
      <c r="G1915" s="31">
        <v>0</v>
      </c>
    </row>
    <row r="1916" spans="6:7" x14ac:dyDescent="0.3">
      <c r="F1916" t="s">
        <v>5401</v>
      </c>
      <c r="G1916" s="31">
        <v>713.98289999999997</v>
      </c>
    </row>
    <row r="1917" spans="6:7" x14ac:dyDescent="0.3">
      <c r="F1917" t="s">
        <v>5402</v>
      </c>
      <c r="G1917" s="31">
        <v>0</v>
      </c>
    </row>
    <row r="1918" spans="6:7" x14ac:dyDescent="0.3">
      <c r="F1918" t="s">
        <v>5403</v>
      </c>
      <c r="G1918" s="31">
        <v>81.342200000000005</v>
      </c>
    </row>
    <row r="1919" spans="6:7" x14ac:dyDescent="0.3">
      <c r="F1919" t="s">
        <v>5404</v>
      </c>
      <c r="G1919" s="31">
        <v>3795.8900000000003</v>
      </c>
    </row>
    <row r="1920" spans="6:7" x14ac:dyDescent="0.3">
      <c r="F1920" t="s">
        <v>5405</v>
      </c>
      <c r="G1920" s="31">
        <v>0</v>
      </c>
    </row>
    <row r="1921" spans="6:7" x14ac:dyDescent="0.3">
      <c r="F1921" t="s">
        <v>5406</v>
      </c>
      <c r="G1921" s="31">
        <v>2550.6614</v>
      </c>
    </row>
    <row r="1922" spans="6:7" x14ac:dyDescent="0.3">
      <c r="F1922" t="s">
        <v>5407</v>
      </c>
      <c r="G1922" s="31">
        <v>256.28710000000001</v>
      </c>
    </row>
    <row r="1923" spans="6:7" x14ac:dyDescent="0.3">
      <c r="F1923" t="s">
        <v>5408</v>
      </c>
      <c r="G1923" s="31">
        <v>0</v>
      </c>
    </row>
    <row r="1924" spans="6:7" x14ac:dyDescent="0.3">
      <c r="F1924" t="s">
        <v>5409</v>
      </c>
      <c r="G1924" s="31">
        <v>0</v>
      </c>
    </row>
    <row r="1925" spans="6:7" x14ac:dyDescent="0.3">
      <c r="F1925" t="s">
        <v>5410</v>
      </c>
      <c r="G1925" s="31">
        <v>0</v>
      </c>
    </row>
    <row r="1926" spans="6:7" x14ac:dyDescent="0.3">
      <c r="F1926" t="s">
        <v>5411</v>
      </c>
      <c r="G1926" s="31">
        <v>852.67230000000006</v>
      </c>
    </row>
    <row r="1927" spans="6:7" x14ac:dyDescent="0.3">
      <c r="F1927" t="s">
        <v>5412</v>
      </c>
      <c r="G1927" s="31">
        <v>0</v>
      </c>
    </row>
    <row r="1928" spans="6:7" x14ac:dyDescent="0.3">
      <c r="F1928" t="s">
        <v>5413</v>
      </c>
      <c r="G1928" s="31">
        <v>0</v>
      </c>
    </row>
    <row r="1929" spans="6:7" x14ac:dyDescent="0.3">
      <c r="F1929" t="s">
        <v>5414</v>
      </c>
      <c r="G1929" s="31">
        <v>0</v>
      </c>
    </row>
    <row r="1930" spans="6:7" x14ac:dyDescent="0.3">
      <c r="F1930" t="s">
        <v>5415</v>
      </c>
      <c r="G1930" s="31">
        <v>0</v>
      </c>
    </row>
    <row r="1931" spans="6:7" x14ac:dyDescent="0.3">
      <c r="F1931" t="s">
        <v>5416</v>
      </c>
      <c r="G1931" s="31">
        <v>131.57849999999999</v>
      </c>
    </row>
    <row r="1932" spans="6:7" x14ac:dyDescent="0.3">
      <c r="F1932" t="s">
        <v>5417</v>
      </c>
      <c r="G1932" s="31">
        <v>0</v>
      </c>
    </row>
    <row r="1933" spans="6:7" x14ac:dyDescent="0.3">
      <c r="F1933" t="s">
        <v>5418</v>
      </c>
      <c r="G1933" s="31">
        <v>0</v>
      </c>
    </row>
    <row r="1934" spans="6:7" x14ac:dyDescent="0.3">
      <c r="F1934" t="s">
        <v>5419</v>
      </c>
      <c r="G1934" s="31">
        <v>341.0566</v>
      </c>
    </row>
    <row r="1935" spans="6:7" x14ac:dyDescent="0.3">
      <c r="F1935" t="s">
        <v>5420</v>
      </c>
      <c r="G1935" s="31">
        <v>0</v>
      </c>
    </row>
    <row r="1936" spans="6:7" x14ac:dyDescent="0.3">
      <c r="F1936" t="s">
        <v>5421</v>
      </c>
      <c r="G1936" s="31">
        <v>464.40140000000002</v>
      </c>
    </row>
    <row r="1937" spans="6:7" x14ac:dyDescent="0.3">
      <c r="F1937" t="s">
        <v>5422</v>
      </c>
      <c r="G1937" s="31">
        <v>187.7679</v>
      </c>
    </row>
    <row r="1938" spans="6:7" x14ac:dyDescent="0.3">
      <c r="F1938" t="s">
        <v>5423</v>
      </c>
      <c r="G1938" s="31">
        <v>4387.9369000000006</v>
      </c>
    </row>
    <row r="1939" spans="6:7" x14ac:dyDescent="0.3">
      <c r="F1939" t="s">
        <v>5424</v>
      </c>
      <c r="G1939" s="31">
        <v>8354.1041000000005</v>
      </c>
    </row>
    <row r="1940" spans="6:7" x14ac:dyDescent="0.3">
      <c r="F1940" t="s">
        <v>5425</v>
      </c>
      <c r="G1940" s="31">
        <v>0</v>
      </c>
    </row>
    <row r="1941" spans="6:7" x14ac:dyDescent="0.3">
      <c r="F1941" t="s">
        <v>5426</v>
      </c>
      <c r="G1941" s="31">
        <v>0</v>
      </c>
    </row>
    <row r="1942" spans="6:7" x14ac:dyDescent="0.3">
      <c r="F1942" t="s">
        <v>5427</v>
      </c>
      <c r="G1942" s="31">
        <v>939.78089999999997</v>
      </c>
    </row>
    <row r="1943" spans="6:7" x14ac:dyDescent="0.3">
      <c r="F1943" t="s">
        <v>5428</v>
      </c>
      <c r="G1943" s="31">
        <v>50.990899999999996</v>
      </c>
    </row>
    <row r="1944" spans="6:7" x14ac:dyDescent="0.3">
      <c r="F1944" t="s">
        <v>5429</v>
      </c>
      <c r="G1944" s="31">
        <v>59.720399999999998</v>
      </c>
    </row>
    <row r="1945" spans="6:7" x14ac:dyDescent="0.3">
      <c r="F1945" t="s">
        <v>5430</v>
      </c>
      <c r="G1945" s="31">
        <v>11582.394100000001</v>
      </c>
    </row>
    <row r="1946" spans="6:7" x14ac:dyDescent="0.3">
      <c r="F1946" t="s">
        <v>1222</v>
      </c>
      <c r="G1946" s="31">
        <v>220.15199999999999</v>
      </c>
    </row>
    <row r="1947" spans="6:7" x14ac:dyDescent="0.3">
      <c r="F1947" t="s">
        <v>5431</v>
      </c>
      <c r="G1947" s="31">
        <v>483.97160000000002</v>
      </c>
    </row>
    <row r="1948" spans="6:7" x14ac:dyDescent="0.3">
      <c r="F1948" t="s">
        <v>5432</v>
      </c>
      <c r="G1948" s="31">
        <v>7740.7938000000004</v>
      </c>
    </row>
    <row r="1949" spans="6:7" x14ac:dyDescent="0.3">
      <c r="F1949" t="s">
        <v>5433</v>
      </c>
      <c r="G1949" s="31">
        <v>18597.876399999997</v>
      </c>
    </row>
    <row r="1950" spans="6:7" x14ac:dyDescent="0.3">
      <c r="F1950" t="s">
        <v>5434</v>
      </c>
      <c r="G1950" s="31">
        <v>0</v>
      </c>
    </row>
    <row r="1951" spans="6:7" x14ac:dyDescent="0.3">
      <c r="F1951" t="s">
        <v>5435</v>
      </c>
      <c r="G1951" s="31">
        <v>2634.5369000000001</v>
      </c>
    </row>
    <row r="1952" spans="6:7" x14ac:dyDescent="0.3">
      <c r="F1952" t="s">
        <v>1223</v>
      </c>
      <c r="G1952" s="31">
        <v>8.6010000000000009</v>
      </c>
    </row>
    <row r="1953" spans="6:7" x14ac:dyDescent="0.3">
      <c r="F1953" t="s">
        <v>268</v>
      </c>
      <c r="G1953" s="31">
        <v>3217.7757000000001</v>
      </c>
    </row>
    <row r="1954" spans="6:7" x14ac:dyDescent="0.3">
      <c r="F1954" t="s">
        <v>5436</v>
      </c>
      <c r="G1954" s="31">
        <v>0</v>
      </c>
    </row>
    <row r="1955" spans="6:7" x14ac:dyDescent="0.3">
      <c r="F1955" t="s">
        <v>5437</v>
      </c>
      <c r="G1955" s="31">
        <v>0</v>
      </c>
    </row>
    <row r="1956" spans="6:7" x14ac:dyDescent="0.3">
      <c r="F1956" t="s">
        <v>5438</v>
      </c>
      <c r="G1956" s="31">
        <v>0</v>
      </c>
    </row>
    <row r="1957" spans="6:7" x14ac:dyDescent="0.3">
      <c r="F1957" t="s">
        <v>269</v>
      </c>
      <c r="G1957" s="31">
        <v>3773.0151000000001</v>
      </c>
    </row>
    <row r="1958" spans="6:7" x14ac:dyDescent="0.3">
      <c r="F1958" t="s">
        <v>5439</v>
      </c>
      <c r="G1958" s="31">
        <v>3273.6615000000002</v>
      </c>
    </row>
    <row r="1959" spans="6:7" x14ac:dyDescent="0.3">
      <c r="F1959" t="s">
        <v>270</v>
      </c>
      <c r="G1959" s="31">
        <v>3608.5284000000001</v>
      </c>
    </row>
    <row r="1960" spans="6:7" x14ac:dyDescent="0.3">
      <c r="F1960" t="s">
        <v>5440</v>
      </c>
      <c r="G1960" s="31">
        <v>103.47929999999999</v>
      </c>
    </row>
    <row r="1961" spans="6:7" x14ac:dyDescent="0.3">
      <c r="F1961" t="s">
        <v>1224</v>
      </c>
      <c r="G1961" s="31">
        <v>0</v>
      </c>
    </row>
    <row r="1962" spans="6:7" x14ac:dyDescent="0.3">
      <c r="F1962" t="s">
        <v>271</v>
      </c>
      <c r="G1962" s="31">
        <v>5388.1907999999994</v>
      </c>
    </row>
    <row r="1963" spans="6:7" x14ac:dyDescent="0.3">
      <c r="F1963" t="s">
        <v>5441</v>
      </c>
      <c r="G1963" s="31">
        <v>796.69259999999997</v>
      </c>
    </row>
    <row r="1964" spans="6:7" x14ac:dyDescent="0.3">
      <c r="F1964" t="s">
        <v>1225</v>
      </c>
      <c r="G1964" s="31">
        <v>0</v>
      </c>
    </row>
    <row r="1965" spans="6:7" x14ac:dyDescent="0.3">
      <c r="F1965" t="s">
        <v>272</v>
      </c>
      <c r="G1965" s="31">
        <v>3376.5251000000003</v>
      </c>
    </row>
    <row r="1966" spans="6:7" x14ac:dyDescent="0.3">
      <c r="F1966" t="s">
        <v>1226</v>
      </c>
      <c r="G1966" s="31">
        <v>6443.8303999999998</v>
      </c>
    </row>
    <row r="1967" spans="6:7" x14ac:dyDescent="0.3">
      <c r="F1967" t="s">
        <v>273</v>
      </c>
      <c r="G1967" s="31">
        <v>0</v>
      </c>
    </row>
    <row r="1968" spans="6:7" x14ac:dyDescent="0.3">
      <c r="F1968" t="s">
        <v>5442</v>
      </c>
      <c r="G1968" s="31">
        <v>0</v>
      </c>
    </row>
    <row r="1969" spans="6:7" x14ac:dyDescent="0.3">
      <c r="F1969" t="s">
        <v>5443</v>
      </c>
      <c r="G1969" s="31">
        <v>80.716200000000001</v>
      </c>
    </row>
    <row r="1970" spans="6:7" x14ac:dyDescent="0.3">
      <c r="F1970" t="s">
        <v>5444</v>
      </c>
      <c r="G1970" s="31">
        <v>275.19</v>
      </c>
    </row>
    <row r="1971" spans="6:7" x14ac:dyDescent="0.3">
      <c r="F1971" t="s">
        <v>1227</v>
      </c>
      <c r="G1971" s="31">
        <v>0</v>
      </c>
    </row>
    <row r="1972" spans="6:7" x14ac:dyDescent="0.3">
      <c r="F1972" t="s">
        <v>5445</v>
      </c>
      <c r="G1972" s="31">
        <v>1995.9263999999998</v>
      </c>
    </row>
    <row r="1973" spans="6:7" x14ac:dyDescent="0.3">
      <c r="F1973" t="s">
        <v>3044</v>
      </c>
      <c r="G1973" s="31">
        <v>1167.2758000000001</v>
      </c>
    </row>
    <row r="1974" spans="6:7" x14ac:dyDescent="0.3">
      <c r="F1974" t="s">
        <v>5446</v>
      </c>
      <c r="G1974" s="31">
        <v>11151.249299999999</v>
      </c>
    </row>
    <row r="1975" spans="6:7" x14ac:dyDescent="0.3">
      <c r="F1975" t="s">
        <v>5447</v>
      </c>
      <c r="G1975" s="31">
        <v>0</v>
      </c>
    </row>
    <row r="1976" spans="6:7" x14ac:dyDescent="0.3">
      <c r="F1976" t="s">
        <v>1228</v>
      </c>
      <c r="G1976" s="31">
        <v>245.35339999999999</v>
      </c>
    </row>
    <row r="1977" spans="6:7" x14ac:dyDescent="0.3">
      <c r="F1977" t="s">
        <v>5448</v>
      </c>
      <c r="G1977" s="31">
        <v>0</v>
      </c>
    </row>
    <row r="1978" spans="6:7" x14ac:dyDescent="0.3">
      <c r="F1978" t="s">
        <v>274</v>
      </c>
      <c r="G1978" s="31">
        <v>1855.44</v>
      </c>
    </row>
    <row r="1979" spans="6:7" x14ac:dyDescent="0.3">
      <c r="F1979" t="s">
        <v>3045</v>
      </c>
      <c r="G1979" s="31">
        <v>316.09339999999997</v>
      </c>
    </row>
    <row r="1980" spans="6:7" x14ac:dyDescent="0.3">
      <c r="F1980" t="s">
        <v>5449</v>
      </c>
      <c r="G1980" s="31">
        <v>1904.4682</v>
      </c>
    </row>
    <row r="1981" spans="6:7" x14ac:dyDescent="0.3">
      <c r="F1981" t="s">
        <v>5450</v>
      </c>
      <c r="G1981" s="31">
        <v>0</v>
      </c>
    </row>
    <row r="1982" spans="6:7" x14ac:dyDescent="0.3">
      <c r="F1982" t="s">
        <v>5451</v>
      </c>
      <c r="G1982" s="31">
        <v>2287.7481000000002</v>
      </c>
    </row>
    <row r="1983" spans="6:7" x14ac:dyDescent="0.3">
      <c r="F1983" t="s">
        <v>1229</v>
      </c>
      <c r="G1983" s="31">
        <v>0</v>
      </c>
    </row>
    <row r="1984" spans="6:7" x14ac:dyDescent="0.3">
      <c r="F1984" t="s">
        <v>5452</v>
      </c>
      <c r="G1984" s="31">
        <v>134.37520000000001</v>
      </c>
    </row>
    <row r="1985" spans="6:7" x14ac:dyDescent="0.3">
      <c r="F1985" t="s">
        <v>5453</v>
      </c>
      <c r="G1985" s="31">
        <v>0</v>
      </c>
    </row>
    <row r="1986" spans="6:7" x14ac:dyDescent="0.3">
      <c r="F1986" t="s">
        <v>275</v>
      </c>
      <c r="G1986" s="31">
        <v>2168.0151999999998</v>
      </c>
    </row>
    <row r="1987" spans="6:7" x14ac:dyDescent="0.3">
      <c r="F1987" t="s">
        <v>1230</v>
      </c>
      <c r="G1987" s="31">
        <v>0</v>
      </c>
    </row>
    <row r="1988" spans="6:7" x14ac:dyDescent="0.3">
      <c r="F1988" t="s">
        <v>5454</v>
      </c>
      <c r="G1988" s="31">
        <v>70.048199999999994</v>
      </c>
    </row>
    <row r="1989" spans="6:7" x14ac:dyDescent="0.3">
      <c r="F1989" t="s">
        <v>1231</v>
      </c>
      <c r="G1989" s="31">
        <v>2771.7784999999999</v>
      </c>
    </row>
    <row r="1990" spans="6:7" x14ac:dyDescent="0.3">
      <c r="F1990" t="s">
        <v>5455</v>
      </c>
      <c r="G1990" s="31">
        <v>0</v>
      </c>
    </row>
    <row r="1991" spans="6:7" x14ac:dyDescent="0.3">
      <c r="F1991" t="s">
        <v>5456</v>
      </c>
      <c r="G1991" s="31">
        <v>217.346</v>
      </c>
    </row>
    <row r="1992" spans="6:7" x14ac:dyDescent="0.3">
      <c r="F1992" t="s">
        <v>1232</v>
      </c>
      <c r="G1992" s="31">
        <v>0</v>
      </c>
    </row>
    <row r="1993" spans="6:7" x14ac:dyDescent="0.3">
      <c r="F1993" t="s">
        <v>5457</v>
      </c>
      <c r="G1993" s="31">
        <v>806.67560000000003</v>
      </c>
    </row>
    <row r="1994" spans="6:7" x14ac:dyDescent="0.3">
      <c r="F1994" t="s">
        <v>5458</v>
      </c>
      <c r="G1994" s="31">
        <v>208.38120000000001</v>
      </c>
    </row>
    <row r="1995" spans="6:7" x14ac:dyDescent="0.3">
      <c r="F1995" t="s">
        <v>276</v>
      </c>
      <c r="G1995" s="31">
        <v>6880.9777999999997</v>
      </c>
    </row>
    <row r="1996" spans="6:7" x14ac:dyDescent="0.3">
      <c r="F1996" t="s">
        <v>277</v>
      </c>
      <c r="G1996" s="31">
        <v>4556.5754999999999</v>
      </c>
    </row>
    <row r="1997" spans="6:7" x14ac:dyDescent="0.3">
      <c r="F1997" t="s">
        <v>5459</v>
      </c>
      <c r="G1997" s="31">
        <v>6617.265800000001</v>
      </c>
    </row>
    <row r="1998" spans="6:7" x14ac:dyDescent="0.3">
      <c r="F1998" t="s">
        <v>5460</v>
      </c>
      <c r="G1998" s="31">
        <v>5432.9272999999994</v>
      </c>
    </row>
    <row r="1999" spans="6:7" x14ac:dyDescent="0.3">
      <c r="F1999" t="s">
        <v>5461</v>
      </c>
      <c r="G1999" s="31">
        <v>1061.7292</v>
      </c>
    </row>
    <row r="2000" spans="6:7" x14ac:dyDescent="0.3">
      <c r="F2000" t="s">
        <v>5462</v>
      </c>
      <c r="G2000" s="31">
        <v>0</v>
      </c>
    </row>
    <row r="2001" spans="6:7" x14ac:dyDescent="0.3">
      <c r="F2001" t="s">
        <v>5463</v>
      </c>
      <c r="G2001" s="31">
        <v>131.44110000000001</v>
      </c>
    </row>
    <row r="2002" spans="6:7" x14ac:dyDescent="0.3">
      <c r="F2002" t="s">
        <v>5464</v>
      </c>
      <c r="G2002" s="31">
        <v>2494.5174000000002</v>
      </c>
    </row>
    <row r="2003" spans="6:7" x14ac:dyDescent="0.3">
      <c r="F2003" t="s">
        <v>5465</v>
      </c>
      <c r="G2003" s="31">
        <v>4820.4292999999998</v>
      </c>
    </row>
    <row r="2004" spans="6:7" x14ac:dyDescent="0.3">
      <c r="F2004" t="s">
        <v>5466</v>
      </c>
      <c r="G2004" s="31">
        <v>15234.255800000001</v>
      </c>
    </row>
    <row r="2005" spans="6:7" x14ac:dyDescent="0.3">
      <c r="F2005" t="s">
        <v>5467</v>
      </c>
      <c r="G2005" s="31">
        <v>279.85790000000003</v>
      </c>
    </row>
    <row r="2006" spans="6:7" x14ac:dyDescent="0.3">
      <c r="F2006" t="s">
        <v>278</v>
      </c>
      <c r="G2006" s="31">
        <v>4994.7710999999999</v>
      </c>
    </row>
    <row r="2007" spans="6:7" x14ac:dyDescent="0.3">
      <c r="F2007" t="s">
        <v>1233</v>
      </c>
      <c r="G2007" s="31">
        <v>18873.170299999998</v>
      </c>
    </row>
    <row r="2008" spans="6:7" x14ac:dyDescent="0.3">
      <c r="F2008" t="s">
        <v>5468</v>
      </c>
      <c r="G2008" s="31">
        <v>12076.5077</v>
      </c>
    </row>
    <row r="2009" spans="6:7" x14ac:dyDescent="0.3">
      <c r="F2009" t="s">
        <v>5469</v>
      </c>
      <c r="G2009" s="31">
        <v>13398.1828</v>
      </c>
    </row>
    <row r="2010" spans="6:7" x14ac:dyDescent="0.3">
      <c r="F2010" t="s">
        <v>3046</v>
      </c>
      <c r="G2010" s="31">
        <v>508.8125</v>
      </c>
    </row>
    <row r="2011" spans="6:7" x14ac:dyDescent="0.3">
      <c r="F2011" t="s">
        <v>5470</v>
      </c>
      <c r="G2011" s="31">
        <v>5409.4475000000002</v>
      </c>
    </row>
    <row r="2012" spans="6:7" x14ac:dyDescent="0.3">
      <c r="F2012" t="s">
        <v>5471</v>
      </c>
      <c r="G2012" s="31">
        <v>0</v>
      </c>
    </row>
    <row r="2013" spans="6:7" x14ac:dyDescent="0.3">
      <c r="F2013" t="s">
        <v>5472</v>
      </c>
      <c r="G2013" s="31">
        <v>0</v>
      </c>
    </row>
    <row r="2014" spans="6:7" x14ac:dyDescent="0.3">
      <c r="F2014" t="s">
        <v>5473</v>
      </c>
      <c r="G2014" s="31">
        <v>399.84350000000001</v>
      </c>
    </row>
    <row r="2015" spans="6:7" x14ac:dyDescent="0.3">
      <c r="F2015" t="s">
        <v>5474</v>
      </c>
      <c r="G2015" s="31">
        <v>11841.1607</v>
      </c>
    </row>
    <row r="2016" spans="6:7" x14ac:dyDescent="0.3">
      <c r="F2016" t="s">
        <v>5475</v>
      </c>
      <c r="G2016" s="31">
        <v>0</v>
      </c>
    </row>
    <row r="2017" spans="6:7" x14ac:dyDescent="0.3">
      <c r="F2017" t="s">
        <v>5476</v>
      </c>
      <c r="G2017" s="31">
        <v>12123.9782</v>
      </c>
    </row>
    <row r="2018" spans="6:7" x14ac:dyDescent="0.3">
      <c r="F2018" t="s">
        <v>5477</v>
      </c>
      <c r="G2018" s="31">
        <v>66.987499999999997</v>
      </c>
    </row>
    <row r="2019" spans="6:7" x14ac:dyDescent="0.3">
      <c r="F2019" t="s">
        <v>5478</v>
      </c>
      <c r="G2019" s="31">
        <v>334.0147</v>
      </c>
    </row>
    <row r="2020" spans="6:7" x14ac:dyDescent="0.3">
      <c r="F2020" t="s">
        <v>5479</v>
      </c>
      <c r="G2020" s="31">
        <v>0</v>
      </c>
    </row>
    <row r="2021" spans="6:7" x14ac:dyDescent="0.3">
      <c r="F2021" t="s">
        <v>5480</v>
      </c>
      <c r="G2021" s="31">
        <v>0</v>
      </c>
    </row>
    <row r="2022" spans="6:7" x14ac:dyDescent="0.3">
      <c r="F2022" t="s">
        <v>5481</v>
      </c>
      <c r="G2022" s="31">
        <v>0</v>
      </c>
    </row>
    <row r="2023" spans="6:7" x14ac:dyDescent="0.3">
      <c r="F2023" t="s">
        <v>5482</v>
      </c>
      <c r="G2023" s="31">
        <v>344.54919999999998</v>
      </c>
    </row>
    <row r="2024" spans="6:7" x14ac:dyDescent="0.3">
      <c r="F2024" t="s">
        <v>5483</v>
      </c>
      <c r="G2024" s="31">
        <v>0</v>
      </c>
    </row>
    <row r="2025" spans="6:7" x14ac:dyDescent="0.3">
      <c r="F2025" t="s">
        <v>5484</v>
      </c>
      <c r="G2025" s="31">
        <v>11789.1703</v>
      </c>
    </row>
    <row r="2026" spans="6:7" x14ac:dyDescent="0.3">
      <c r="F2026" t="s">
        <v>5485</v>
      </c>
      <c r="G2026" s="31">
        <v>0</v>
      </c>
    </row>
    <row r="2027" spans="6:7" x14ac:dyDescent="0.3">
      <c r="F2027" t="s">
        <v>5486</v>
      </c>
      <c r="G2027" s="31">
        <v>0</v>
      </c>
    </row>
    <row r="2028" spans="6:7" x14ac:dyDescent="0.3">
      <c r="F2028" t="s">
        <v>5487</v>
      </c>
      <c r="G2028" s="31">
        <v>8531.2805000000008</v>
      </c>
    </row>
    <row r="2029" spans="6:7" x14ac:dyDescent="0.3">
      <c r="F2029" t="s">
        <v>5488</v>
      </c>
      <c r="G2029" s="31">
        <v>0</v>
      </c>
    </row>
    <row r="2030" spans="6:7" x14ac:dyDescent="0.3">
      <c r="F2030" t="s">
        <v>5489</v>
      </c>
      <c r="G2030" s="31">
        <v>0</v>
      </c>
    </row>
    <row r="2031" spans="6:7" x14ac:dyDescent="0.3">
      <c r="F2031" t="s">
        <v>5490</v>
      </c>
      <c r="G2031" s="31">
        <v>10868.9697</v>
      </c>
    </row>
    <row r="2032" spans="6:7" x14ac:dyDescent="0.3">
      <c r="F2032" t="s">
        <v>5491</v>
      </c>
      <c r="G2032" s="31">
        <v>16306.652500000002</v>
      </c>
    </row>
    <row r="2033" spans="6:7" x14ac:dyDescent="0.3">
      <c r="F2033" t="s">
        <v>5492</v>
      </c>
      <c r="G2033" s="31">
        <v>50.016999999999996</v>
      </c>
    </row>
    <row r="2034" spans="6:7" x14ac:dyDescent="0.3">
      <c r="F2034" t="s">
        <v>5493</v>
      </c>
      <c r="G2034" s="31">
        <v>820.45720000000006</v>
      </c>
    </row>
    <row r="2035" spans="6:7" x14ac:dyDescent="0.3">
      <c r="F2035" t="s">
        <v>5494</v>
      </c>
      <c r="G2035" s="31">
        <v>375.33580000000001</v>
      </c>
    </row>
    <row r="2036" spans="6:7" x14ac:dyDescent="0.3">
      <c r="F2036" t="s">
        <v>5495</v>
      </c>
      <c r="G2036" s="31">
        <v>4954.6335000000008</v>
      </c>
    </row>
    <row r="2037" spans="6:7" x14ac:dyDescent="0.3">
      <c r="F2037" t="s">
        <v>5496</v>
      </c>
      <c r="G2037" s="31">
        <v>1053.6442</v>
      </c>
    </row>
    <row r="2038" spans="6:7" x14ac:dyDescent="0.3">
      <c r="F2038" t="s">
        <v>5497</v>
      </c>
      <c r="G2038" s="31">
        <v>280.45830000000001</v>
      </c>
    </row>
    <row r="2039" spans="6:7" x14ac:dyDescent="0.3">
      <c r="F2039" t="s">
        <v>5498</v>
      </c>
      <c r="G2039" s="31">
        <v>55.037999999999997</v>
      </c>
    </row>
    <row r="2040" spans="6:7" x14ac:dyDescent="0.3">
      <c r="F2040" t="s">
        <v>5499</v>
      </c>
      <c r="G2040" s="31">
        <v>0</v>
      </c>
    </row>
    <row r="2041" spans="6:7" x14ac:dyDescent="0.3">
      <c r="F2041" t="s">
        <v>5500</v>
      </c>
      <c r="G2041" s="31">
        <v>392.21850000000001</v>
      </c>
    </row>
    <row r="2042" spans="6:7" x14ac:dyDescent="0.3">
      <c r="F2042" t="s">
        <v>5501</v>
      </c>
      <c r="G2042" s="31">
        <v>0</v>
      </c>
    </row>
    <row r="2043" spans="6:7" x14ac:dyDescent="0.3">
      <c r="F2043" t="s">
        <v>5502</v>
      </c>
      <c r="G2043" s="31">
        <v>56.226599999999998</v>
      </c>
    </row>
    <row r="2044" spans="6:7" x14ac:dyDescent="0.3">
      <c r="F2044" t="s">
        <v>5503</v>
      </c>
      <c r="G2044" s="31">
        <v>0</v>
      </c>
    </row>
    <row r="2045" spans="6:7" x14ac:dyDescent="0.3">
      <c r="F2045" t="s">
        <v>5504</v>
      </c>
      <c r="G2045" s="31">
        <v>12708.9175</v>
      </c>
    </row>
    <row r="2046" spans="6:7" x14ac:dyDescent="0.3">
      <c r="F2046" t="s">
        <v>5505</v>
      </c>
      <c r="G2046" s="31">
        <v>1078.74</v>
      </c>
    </row>
    <row r="2047" spans="6:7" x14ac:dyDescent="0.3">
      <c r="F2047" t="s">
        <v>5506</v>
      </c>
      <c r="G2047" s="31">
        <v>0</v>
      </c>
    </row>
    <row r="2048" spans="6:7" x14ac:dyDescent="0.3">
      <c r="F2048" t="s">
        <v>5507</v>
      </c>
      <c r="G2048" s="31">
        <v>172.08070000000001</v>
      </c>
    </row>
    <row r="2049" spans="6:7" x14ac:dyDescent="0.3">
      <c r="F2049" t="s">
        <v>5508</v>
      </c>
      <c r="G2049" s="31">
        <v>1581.1743000000001</v>
      </c>
    </row>
    <row r="2050" spans="6:7" x14ac:dyDescent="0.3">
      <c r="F2050" t="s">
        <v>5509</v>
      </c>
      <c r="G2050" s="31">
        <v>1863.0152000000003</v>
      </c>
    </row>
    <row r="2051" spans="6:7" x14ac:dyDescent="0.3">
      <c r="F2051" t="s">
        <v>5510</v>
      </c>
      <c r="G2051" s="31">
        <v>0</v>
      </c>
    </row>
    <row r="2052" spans="6:7" x14ac:dyDescent="0.3">
      <c r="F2052" t="s">
        <v>5511</v>
      </c>
      <c r="G2052" s="31">
        <v>0</v>
      </c>
    </row>
    <row r="2053" spans="6:7" x14ac:dyDescent="0.3">
      <c r="F2053" t="s">
        <v>5512</v>
      </c>
      <c r="G2053" s="31">
        <v>0</v>
      </c>
    </row>
    <row r="2054" spans="6:7" x14ac:dyDescent="0.3">
      <c r="F2054" t="s">
        <v>5513</v>
      </c>
      <c r="G2054" s="31">
        <v>2597.8206</v>
      </c>
    </row>
    <row r="2055" spans="6:7" x14ac:dyDescent="0.3">
      <c r="F2055" t="s">
        <v>5514</v>
      </c>
      <c r="G2055" s="31">
        <v>76.038899999999998</v>
      </c>
    </row>
    <row r="2056" spans="6:7" x14ac:dyDescent="0.3">
      <c r="F2056" t="s">
        <v>5515</v>
      </c>
      <c r="G2056" s="31">
        <v>771.51780000000008</v>
      </c>
    </row>
    <row r="2057" spans="6:7" x14ac:dyDescent="0.3">
      <c r="F2057" t="s">
        <v>5516</v>
      </c>
      <c r="G2057" s="31">
        <v>0</v>
      </c>
    </row>
    <row r="2058" spans="6:7" x14ac:dyDescent="0.3">
      <c r="F2058" t="s">
        <v>5517</v>
      </c>
      <c r="G2058" s="31">
        <v>364.21870000000001</v>
      </c>
    </row>
    <row r="2059" spans="6:7" x14ac:dyDescent="0.3">
      <c r="F2059" t="s">
        <v>5518</v>
      </c>
      <c r="G2059" s="31">
        <v>0</v>
      </c>
    </row>
    <row r="2060" spans="6:7" x14ac:dyDescent="0.3">
      <c r="F2060" t="s">
        <v>5519</v>
      </c>
      <c r="G2060" s="31">
        <v>14515.596000000001</v>
      </c>
    </row>
    <row r="2061" spans="6:7" x14ac:dyDescent="0.3">
      <c r="F2061" t="s">
        <v>5520</v>
      </c>
      <c r="G2061" s="31">
        <v>0</v>
      </c>
    </row>
    <row r="2062" spans="6:7" x14ac:dyDescent="0.3">
      <c r="F2062" t="s">
        <v>5521</v>
      </c>
      <c r="G2062" s="31">
        <v>43.813699999999997</v>
      </c>
    </row>
    <row r="2063" spans="6:7" x14ac:dyDescent="0.3">
      <c r="F2063" t="s">
        <v>5522</v>
      </c>
      <c r="G2063" s="31">
        <v>0</v>
      </c>
    </row>
    <row r="2064" spans="6:7" x14ac:dyDescent="0.3">
      <c r="F2064" t="s">
        <v>5523</v>
      </c>
      <c r="G2064" s="31">
        <v>429.77959999999996</v>
      </c>
    </row>
    <row r="2065" spans="6:7" x14ac:dyDescent="0.3">
      <c r="F2065" t="s">
        <v>5524</v>
      </c>
      <c r="G2065" s="31">
        <v>0</v>
      </c>
    </row>
    <row r="2066" spans="6:7" x14ac:dyDescent="0.3">
      <c r="F2066" t="s">
        <v>5525</v>
      </c>
      <c r="G2066" s="31">
        <v>258.97499999999997</v>
      </c>
    </row>
    <row r="2067" spans="6:7" x14ac:dyDescent="0.3">
      <c r="F2067" t="s">
        <v>5526</v>
      </c>
      <c r="G2067" s="31">
        <v>0</v>
      </c>
    </row>
    <row r="2068" spans="6:7" x14ac:dyDescent="0.3">
      <c r="F2068" t="s">
        <v>5527</v>
      </c>
      <c r="G2068" s="31">
        <v>11008.840899999999</v>
      </c>
    </row>
    <row r="2069" spans="6:7" x14ac:dyDescent="0.3">
      <c r="F2069" t="s">
        <v>3047</v>
      </c>
      <c r="G2069" s="31">
        <v>40.633299999999998</v>
      </c>
    </row>
    <row r="2070" spans="6:7" x14ac:dyDescent="0.3">
      <c r="F2070" t="s">
        <v>5528</v>
      </c>
      <c r="G2070" s="31">
        <v>129.13669999999999</v>
      </c>
    </row>
    <row r="2071" spans="6:7" x14ac:dyDescent="0.3">
      <c r="F2071" t="s">
        <v>5529</v>
      </c>
      <c r="G2071" s="31">
        <v>3964.1480999999999</v>
      </c>
    </row>
    <row r="2072" spans="6:7" x14ac:dyDescent="0.3">
      <c r="F2072" t="s">
        <v>5530</v>
      </c>
      <c r="G2072" s="31">
        <v>0</v>
      </c>
    </row>
    <row r="2073" spans="6:7" x14ac:dyDescent="0.3">
      <c r="F2073" t="s">
        <v>5531</v>
      </c>
      <c r="G2073" s="31">
        <v>0</v>
      </c>
    </row>
    <row r="2074" spans="6:7" x14ac:dyDescent="0.3">
      <c r="F2074" t="s">
        <v>5532</v>
      </c>
      <c r="G2074" s="31">
        <v>21385.199499999999</v>
      </c>
    </row>
    <row r="2075" spans="6:7" x14ac:dyDescent="0.3">
      <c r="F2075" t="s">
        <v>5533</v>
      </c>
      <c r="G2075" s="31">
        <v>0</v>
      </c>
    </row>
    <row r="2076" spans="6:7" x14ac:dyDescent="0.3">
      <c r="F2076" t="s">
        <v>5534</v>
      </c>
      <c r="G2076" s="31">
        <v>0</v>
      </c>
    </row>
    <row r="2077" spans="6:7" x14ac:dyDescent="0.3">
      <c r="F2077" t="s">
        <v>3048</v>
      </c>
      <c r="G2077" s="31">
        <v>2809.0520000000001</v>
      </c>
    </row>
    <row r="2078" spans="6:7" x14ac:dyDescent="0.3">
      <c r="F2078" t="s">
        <v>1234</v>
      </c>
      <c r="G2078" s="31">
        <v>8776.869200000001</v>
      </c>
    </row>
    <row r="2079" spans="6:7" x14ac:dyDescent="0.3">
      <c r="F2079" t="s">
        <v>3049</v>
      </c>
      <c r="G2079" s="31">
        <v>112.6422</v>
      </c>
    </row>
    <row r="2080" spans="6:7" x14ac:dyDescent="0.3">
      <c r="F2080" t="s">
        <v>279</v>
      </c>
      <c r="G2080" s="31">
        <v>12493.270399999999</v>
      </c>
    </row>
    <row r="2081" spans="6:7" x14ac:dyDescent="0.3">
      <c r="F2081" t="s">
        <v>5535</v>
      </c>
      <c r="G2081" s="31">
        <v>369.36320000000001</v>
      </c>
    </row>
    <row r="2082" spans="6:7" x14ac:dyDescent="0.3">
      <c r="F2082" t="s">
        <v>5536</v>
      </c>
      <c r="G2082" s="31">
        <v>0</v>
      </c>
    </row>
    <row r="2083" spans="6:7" x14ac:dyDescent="0.3">
      <c r="F2083" t="s">
        <v>5537</v>
      </c>
      <c r="G2083" s="31">
        <v>0</v>
      </c>
    </row>
    <row r="2084" spans="6:7" x14ac:dyDescent="0.3">
      <c r="F2084" t="s">
        <v>3050</v>
      </c>
      <c r="G2084" s="31">
        <v>212.6583</v>
      </c>
    </row>
    <row r="2085" spans="6:7" x14ac:dyDescent="0.3">
      <c r="F2085" t="s">
        <v>5538</v>
      </c>
      <c r="G2085" s="31">
        <v>0</v>
      </c>
    </row>
    <row r="2086" spans="6:7" x14ac:dyDescent="0.3">
      <c r="F2086" t="s">
        <v>5539</v>
      </c>
      <c r="G2086" s="31">
        <v>206.39250000000001</v>
      </c>
    </row>
    <row r="2087" spans="6:7" x14ac:dyDescent="0.3">
      <c r="F2087" t="s">
        <v>1235</v>
      </c>
      <c r="G2087" s="31">
        <v>2817.3735000000001</v>
      </c>
    </row>
    <row r="2088" spans="6:7" x14ac:dyDescent="0.3">
      <c r="F2088" t="s">
        <v>3051</v>
      </c>
      <c r="G2088" s="31">
        <v>37.139899999999997</v>
      </c>
    </row>
    <row r="2089" spans="6:7" x14ac:dyDescent="0.3">
      <c r="F2089" t="s">
        <v>5540</v>
      </c>
      <c r="G2089" s="31">
        <v>80.716200000000001</v>
      </c>
    </row>
    <row r="2090" spans="6:7" x14ac:dyDescent="0.3">
      <c r="F2090" t="s">
        <v>5541</v>
      </c>
      <c r="G2090" s="31">
        <v>40.815199999999997</v>
      </c>
    </row>
    <row r="2091" spans="6:7" x14ac:dyDescent="0.3">
      <c r="F2091" t="s">
        <v>5542</v>
      </c>
      <c r="G2091" s="31">
        <v>3286.4767999999999</v>
      </c>
    </row>
    <row r="2092" spans="6:7" x14ac:dyDescent="0.3">
      <c r="F2092" t="s">
        <v>5543</v>
      </c>
      <c r="G2092" s="31">
        <v>0</v>
      </c>
    </row>
    <row r="2093" spans="6:7" x14ac:dyDescent="0.3">
      <c r="F2093" t="s">
        <v>5544</v>
      </c>
      <c r="G2093" s="31">
        <v>0</v>
      </c>
    </row>
    <row r="2094" spans="6:7" x14ac:dyDescent="0.3">
      <c r="F2094" t="s">
        <v>5545</v>
      </c>
      <c r="G2094" s="31">
        <v>346.67169999999999</v>
      </c>
    </row>
    <row r="2095" spans="6:7" x14ac:dyDescent="0.3">
      <c r="F2095" t="s">
        <v>5546</v>
      </c>
      <c r="G2095" s="31">
        <v>20339.716499999999</v>
      </c>
    </row>
    <row r="2096" spans="6:7" x14ac:dyDescent="0.3">
      <c r="F2096" t="s">
        <v>1236</v>
      </c>
      <c r="G2096" s="31">
        <v>0</v>
      </c>
    </row>
    <row r="2097" spans="6:7" x14ac:dyDescent="0.3">
      <c r="F2097" t="s">
        <v>5547</v>
      </c>
      <c r="G2097" s="31">
        <v>0</v>
      </c>
    </row>
    <row r="2098" spans="6:7" x14ac:dyDescent="0.3">
      <c r="F2098" t="s">
        <v>3052</v>
      </c>
      <c r="G2098" s="31">
        <v>3163.9571999999998</v>
      </c>
    </row>
    <row r="2099" spans="6:7" x14ac:dyDescent="0.3">
      <c r="F2099" t="s">
        <v>5548</v>
      </c>
      <c r="G2099" s="31">
        <v>0</v>
      </c>
    </row>
    <row r="2100" spans="6:7" x14ac:dyDescent="0.3">
      <c r="F2100" t="s">
        <v>3053</v>
      </c>
      <c r="G2100" s="31">
        <v>3018.2661000000003</v>
      </c>
    </row>
    <row r="2101" spans="6:7" x14ac:dyDescent="0.3">
      <c r="F2101" t="s">
        <v>5549</v>
      </c>
      <c r="G2101" s="31">
        <v>981.64120000000003</v>
      </c>
    </row>
    <row r="2102" spans="6:7" x14ac:dyDescent="0.3">
      <c r="F2102" t="s">
        <v>3054</v>
      </c>
      <c r="G2102" s="31">
        <v>409.10790000000003</v>
      </c>
    </row>
    <row r="2103" spans="6:7" x14ac:dyDescent="0.3">
      <c r="F2103" t="s">
        <v>5550</v>
      </c>
      <c r="G2103" s="31">
        <v>2310.9488999999999</v>
      </c>
    </row>
    <row r="2104" spans="6:7" x14ac:dyDescent="0.3">
      <c r="F2104" t="s">
        <v>1237</v>
      </c>
      <c r="G2104" s="31">
        <v>345.64449999999999</v>
      </c>
    </row>
    <row r="2105" spans="6:7" x14ac:dyDescent="0.3">
      <c r="F2105" t="s">
        <v>5551</v>
      </c>
      <c r="G2105" s="31">
        <v>188.76760000000002</v>
      </c>
    </row>
    <row r="2106" spans="6:7" x14ac:dyDescent="0.3">
      <c r="F2106" t="s">
        <v>3055</v>
      </c>
      <c r="G2106" s="31">
        <v>429.2722</v>
      </c>
    </row>
    <row r="2107" spans="6:7" x14ac:dyDescent="0.3">
      <c r="F2107" t="s">
        <v>5552</v>
      </c>
      <c r="G2107" s="31">
        <v>0</v>
      </c>
    </row>
    <row r="2108" spans="6:7" x14ac:dyDescent="0.3">
      <c r="F2108" t="s">
        <v>5553</v>
      </c>
      <c r="G2108" s="31">
        <v>0</v>
      </c>
    </row>
    <row r="2109" spans="6:7" x14ac:dyDescent="0.3">
      <c r="F2109" t="s">
        <v>1238</v>
      </c>
      <c r="G2109" s="31">
        <v>3301.1446000000001</v>
      </c>
    </row>
    <row r="2110" spans="6:7" x14ac:dyDescent="0.3">
      <c r="F2110" t="s">
        <v>5554</v>
      </c>
      <c r="G2110" s="31">
        <v>105.2046</v>
      </c>
    </row>
    <row r="2111" spans="6:7" x14ac:dyDescent="0.3">
      <c r="F2111" t="s">
        <v>5555</v>
      </c>
      <c r="G2111" s="31">
        <v>329.97520000000003</v>
      </c>
    </row>
    <row r="2112" spans="6:7" x14ac:dyDescent="0.3">
      <c r="F2112" t="s">
        <v>5556</v>
      </c>
      <c r="G2112" s="31">
        <v>0</v>
      </c>
    </row>
    <row r="2113" spans="6:7" x14ac:dyDescent="0.3">
      <c r="F2113" t="s">
        <v>5557</v>
      </c>
      <c r="G2113" s="31">
        <v>37.484400000000001</v>
      </c>
    </row>
    <row r="2114" spans="6:7" x14ac:dyDescent="0.3">
      <c r="F2114" t="s">
        <v>2827</v>
      </c>
      <c r="G2114" s="31">
        <v>18919.988600000001</v>
      </c>
    </row>
    <row r="2115" spans="6:7" x14ac:dyDescent="0.3">
      <c r="F2115" t="s">
        <v>5558</v>
      </c>
      <c r="G2115" s="31">
        <v>86.923900000000003</v>
      </c>
    </row>
    <row r="2116" spans="6:7" x14ac:dyDescent="0.3">
      <c r="F2116" t="s">
        <v>280</v>
      </c>
      <c r="G2116" s="31">
        <v>0</v>
      </c>
    </row>
    <row r="2117" spans="6:7" x14ac:dyDescent="0.3">
      <c r="F2117" t="s">
        <v>3056</v>
      </c>
      <c r="G2117" s="31">
        <v>46.855499999999999</v>
      </c>
    </row>
    <row r="2118" spans="6:7" x14ac:dyDescent="0.3">
      <c r="F2118" t="s">
        <v>281</v>
      </c>
      <c r="G2118" s="31">
        <v>10256.0064</v>
      </c>
    </row>
    <row r="2119" spans="6:7" x14ac:dyDescent="0.3">
      <c r="F2119" t="s">
        <v>5559</v>
      </c>
      <c r="G2119" s="31">
        <v>14736.522800000001</v>
      </c>
    </row>
    <row r="2120" spans="6:7" x14ac:dyDescent="0.3">
      <c r="F2120" t="s">
        <v>5560</v>
      </c>
      <c r="G2120" s="31">
        <v>0</v>
      </c>
    </row>
    <row r="2121" spans="6:7" x14ac:dyDescent="0.3">
      <c r="F2121" t="s">
        <v>5561</v>
      </c>
      <c r="G2121" s="31">
        <v>304.96039999999999</v>
      </c>
    </row>
    <row r="2122" spans="6:7" x14ac:dyDescent="0.3">
      <c r="F2122" t="s">
        <v>5562</v>
      </c>
      <c r="G2122" s="31">
        <v>0</v>
      </c>
    </row>
    <row r="2123" spans="6:7" x14ac:dyDescent="0.3">
      <c r="F2123" t="s">
        <v>5563</v>
      </c>
      <c r="G2123" s="31">
        <v>2693.1739999999995</v>
      </c>
    </row>
    <row r="2124" spans="6:7" x14ac:dyDescent="0.3">
      <c r="F2124" t="s">
        <v>1239</v>
      </c>
      <c r="G2124" s="31">
        <v>0</v>
      </c>
    </row>
    <row r="2125" spans="6:7" x14ac:dyDescent="0.3">
      <c r="F2125" t="s">
        <v>1240</v>
      </c>
      <c r="G2125" s="31">
        <v>396.06920000000002</v>
      </c>
    </row>
    <row r="2126" spans="6:7" x14ac:dyDescent="0.3">
      <c r="F2126" t="s">
        <v>5564</v>
      </c>
      <c r="G2126" s="31">
        <v>0</v>
      </c>
    </row>
    <row r="2127" spans="6:7" x14ac:dyDescent="0.3">
      <c r="F2127" t="s">
        <v>1241</v>
      </c>
      <c r="G2127" s="31">
        <v>306.9008</v>
      </c>
    </row>
    <row r="2128" spans="6:7" x14ac:dyDescent="0.3">
      <c r="F2128" t="s">
        <v>5565</v>
      </c>
      <c r="G2128" s="31">
        <v>80.716200000000001</v>
      </c>
    </row>
    <row r="2129" spans="6:7" x14ac:dyDescent="0.3">
      <c r="F2129" t="s">
        <v>1242</v>
      </c>
      <c r="G2129" s="31">
        <v>0</v>
      </c>
    </row>
    <row r="2130" spans="6:7" x14ac:dyDescent="0.3">
      <c r="F2130" t="s">
        <v>5566</v>
      </c>
      <c r="G2130" s="31">
        <v>1848.0716</v>
      </c>
    </row>
    <row r="2131" spans="6:7" x14ac:dyDescent="0.3">
      <c r="F2131" t="s">
        <v>1243</v>
      </c>
      <c r="G2131" s="31">
        <v>26145.424099999997</v>
      </c>
    </row>
    <row r="2132" spans="6:7" x14ac:dyDescent="0.3">
      <c r="F2132" t="s">
        <v>5567</v>
      </c>
      <c r="G2132" s="31">
        <v>13046.019699999999</v>
      </c>
    </row>
    <row r="2133" spans="6:7" x14ac:dyDescent="0.3">
      <c r="F2133" t="s">
        <v>5568</v>
      </c>
      <c r="G2133" s="31">
        <v>0</v>
      </c>
    </row>
    <row r="2134" spans="6:7" x14ac:dyDescent="0.3">
      <c r="F2134" t="s">
        <v>5569</v>
      </c>
      <c r="G2134" s="31">
        <v>0</v>
      </c>
    </row>
    <row r="2135" spans="6:7" x14ac:dyDescent="0.3">
      <c r="F2135" t="s">
        <v>3057</v>
      </c>
      <c r="G2135" s="31">
        <v>363.01069999999999</v>
      </c>
    </row>
    <row r="2136" spans="6:7" x14ac:dyDescent="0.3">
      <c r="F2136" t="s">
        <v>5570</v>
      </c>
      <c r="G2136" s="31">
        <v>0</v>
      </c>
    </row>
    <row r="2137" spans="6:7" x14ac:dyDescent="0.3">
      <c r="F2137" t="s">
        <v>1244</v>
      </c>
      <c r="G2137" s="31">
        <v>1540.3115</v>
      </c>
    </row>
    <row r="2138" spans="6:7" x14ac:dyDescent="0.3">
      <c r="F2138" t="s">
        <v>3058</v>
      </c>
      <c r="G2138" s="31">
        <v>937.07490000000007</v>
      </c>
    </row>
    <row r="2139" spans="6:7" x14ac:dyDescent="0.3">
      <c r="F2139" t="s">
        <v>5571</v>
      </c>
      <c r="G2139" s="31">
        <v>361.40160000000003</v>
      </c>
    </row>
    <row r="2140" spans="6:7" x14ac:dyDescent="0.3">
      <c r="F2140" t="s">
        <v>5572</v>
      </c>
      <c r="G2140" s="31">
        <v>0</v>
      </c>
    </row>
    <row r="2141" spans="6:7" x14ac:dyDescent="0.3">
      <c r="F2141" t="s">
        <v>1245</v>
      </c>
      <c r="G2141" s="31">
        <v>0</v>
      </c>
    </row>
    <row r="2142" spans="6:7" x14ac:dyDescent="0.3">
      <c r="F2142" t="s">
        <v>5573</v>
      </c>
      <c r="G2142" s="31">
        <v>0</v>
      </c>
    </row>
    <row r="2143" spans="6:7" x14ac:dyDescent="0.3">
      <c r="F2143" t="s">
        <v>5574</v>
      </c>
      <c r="G2143" s="31">
        <v>0</v>
      </c>
    </row>
    <row r="2144" spans="6:7" x14ac:dyDescent="0.3">
      <c r="F2144" t="s">
        <v>5575</v>
      </c>
      <c r="G2144" s="31">
        <v>0</v>
      </c>
    </row>
    <row r="2145" spans="6:7" x14ac:dyDescent="0.3">
      <c r="F2145" t="s">
        <v>5576</v>
      </c>
      <c r="G2145" s="31">
        <v>0</v>
      </c>
    </row>
    <row r="2146" spans="6:7" x14ac:dyDescent="0.3">
      <c r="F2146" t="s">
        <v>5577</v>
      </c>
      <c r="G2146" s="31">
        <v>0</v>
      </c>
    </row>
    <row r="2147" spans="6:7" x14ac:dyDescent="0.3">
      <c r="F2147" t="s">
        <v>5578</v>
      </c>
      <c r="G2147" s="31">
        <v>0</v>
      </c>
    </row>
    <row r="2148" spans="6:7" x14ac:dyDescent="0.3">
      <c r="F2148" t="s">
        <v>5579</v>
      </c>
      <c r="G2148" s="31">
        <v>21273.258399999999</v>
      </c>
    </row>
    <row r="2149" spans="6:7" x14ac:dyDescent="0.3">
      <c r="F2149" t="s">
        <v>5580</v>
      </c>
      <c r="G2149" s="31">
        <v>7249.1670000000013</v>
      </c>
    </row>
    <row r="2150" spans="6:7" x14ac:dyDescent="0.3">
      <c r="F2150" t="s">
        <v>1246</v>
      </c>
      <c r="G2150" s="31">
        <v>0</v>
      </c>
    </row>
    <row r="2151" spans="6:7" x14ac:dyDescent="0.3">
      <c r="F2151" t="s">
        <v>5581</v>
      </c>
      <c r="G2151" s="31">
        <v>572.23440000000005</v>
      </c>
    </row>
    <row r="2152" spans="6:7" x14ac:dyDescent="0.3">
      <c r="F2152" t="s">
        <v>5582</v>
      </c>
      <c r="G2152" s="31">
        <v>312.87400000000002</v>
      </c>
    </row>
    <row r="2153" spans="6:7" x14ac:dyDescent="0.3">
      <c r="F2153" t="s">
        <v>5583</v>
      </c>
      <c r="G2153" s="31">
        <v>9321.0074000000004</v>
      </c>
    </row>
    <row r="2154" spans="6:7" x14ac:dyDescent="0.3">
      <c r="F2154" t="s">
        <v>5584</v>
      </c>
      <c r="G2154" s="31">
        <v>199.42410000000001</v>
      </c>
    </row>
    <row r="2155" spans="6:7" x14ac:dyDescent="0.3">
      <c r="F2155" t="s">
        <v>1247</v>
      </c>
      <c r="G2155" s="31">
        <v>31.038499999999999</v>
      </c>
    </row>
    <row r="2156" spans="6:7" x14ac:dyDescent="0.3">
      <c r="F2156" t="s">
        <v>5585</v>
      </c>
      <c r="G2156" s="31">
        <v>17753.418900000001</v>
      </c>
    </row>
    <row r="2157" spans="6:7" x14ac:dyDescent="0.3">
      <c r="F2157" t="s">
        <v>3059</v>
      </c>
      <c r="G2157" s="31">
        <v>393.91579999999999</v>
      </c>
    </row>
    <row r="2158" spans="6:7" x14ac:dyDescent="0.3">
      <c r="F2158" t="s">
        <v>5586</v>
      </c>
      <c r="G2158" s="31">
        <v>3399.0518000000002</v>
      </c>
    </row>
    <row r="2159" spans="6:7" x14ac:dyDescent="0.3">
      <c r="F2159" t="s">
        <v>5587</v>
      </c>
      <c r="G2159" s="31">
        <v>138.26410000000001</v>
      </c>
    </row>
    <row r="2160" spans="6:7" x14ac:dyDescent="0.3">
      <c r="F2160" t="s">
        <v>1248</v>
      </c>
      <c r="G2160" s="31">
        <v>0</v>
      </c>
    </row>
    <row r="2161" spans="6:7" x14ac:dyDescent="0.3">
      <c r="F2161" t="s">
        <v>5588</v>
      </c>
      <c r="G2161" s="31">
        <v>0</v>
      </c>
    </row>
    <row r="2162" spans="6:7" x14ac:dyDescent="0.3">
      <c r="F2162" t="s">
        <v>5589</v>
      </c>
      <c r="G2162" s="31">
        <v>9651.1128000000008</v>
      </c>
    </row>
    <row r="2163" spans="6:7" x14ac:dyDescent="0.3">
      <c r="F2163" t="s">
        <v>5590</v>
      </c>
      <c r="G2163" s="31">
        <v>788.64660000000003</v>
      </c>
    </row>
    <row r="2164" spans="6:7" x14ac:dyDescent="0.3">
      <c r="F2164" t="s">
        <v>5591</v>
      </c>
      <c r="G2164" s="31">
        <v>0</v>
      </c>
    </row>
    <row r="2165" spans="6:7" x14ac:dyDescent="0.3">
      <c r="F2165" t="s">
        <v>5592</v>
      </c>
      <c r="G2165" s="31">
        <v>99.64009999999999</v>
      </c>
    </row>
    <row r="2166" spans="6:7" x14ac:dyDescent="0.3">
      <c r="F2166" t="s">
        <v>5593</v>
      </c>
      <c r="G2166" s="31">
        <v>0</v>
      </c>
    </row>
    <row r="2167" spans="6:7" x14ac:dyDescent="0.3">
      <c r="F2167" t="s">
        <v>5594</v>
      </c>
      <c r="G2167" s="31">
        <v>312.47399999999999</v>
      </c>
    </row>
    <row r="2168" spans="6:7" x14ac:dyDescent="0.3">
      <c r="F2168" t="s">
        <v>5595</v>
      </c>
      <c r="G2168" s="31">
        <v>765.04369999999994</v>
      </c>
    </row>
    <row r="2169" spans="6:7" x14ac:dyDescent="0.3">
      <c r="F2169" t="s">
        <v>5596</v>
      </c>
      <c r="G2169" s="31">
        <v>6316.2222000000002</v>
      </c>
    </row>
    <row r="2170" spans="6:7" x14ac:dyDescent="0.3">
      <c r="F2170" t="s">
        <v>5597</v>
      </c>
      <c r="G2170" s="31">
        <v>189.18880000000001</v>
      </c>
    </row>
    <row r="2171" spans="6:7" x14ac:dyDescent="0.3">
      <c r="F2171" t="s">
        <v>5598</v>
      </c>
      <c r="G2171" s="31">
        <v>7317.0907999999999</v>
      </c>
    </row>
    <row r="2172" spans="6:7" x14ac:dyDescent="0.3">
      <c r="F2172" t="s">
        <v>5599</v>
      </c>
      <c r="G2172" s="31">
        <v>0</v>
      </c>
    </row>
    <row r="2173" spans="6:7" x14ac:dyDescent="0.3">
      <c r="F2173" t="s">
        <v>5600</v>
      </c>
      <c r="G2173" s="31">
        <v>24967.8426</v>
      </c>
    </row>
    <row r="2174" spans="6:7" x14ac:dyDescent="0.3">
      <c r="F2174" t="s">
        <v>5601</v>
      </c>
      <c r="G2174" s="31">
        <v>2434.8726000000001</v>
      </c>
    </row>
    <row r="2175" spans="6:7" x14ac:dyDescent="0.3">
      <c r="F2175" t="s">
        <v>5602</v>
      </c>
      <c r="G2175" s="31">
        <v>4745.9116999999997</v>
      </c>
    </row>
    <row r="2176" spans="6:7" x14ac:dyDescent="0.3">
      <c r="F2176" t="s">
        <v>5603</v>
      </c>
      <c r="G2176" s="31">
        <v>0</v>
      </c>
    </row>
    <row r="2177" spans="6:7" x14ac:dyDescent="0.3">
      <c r="F2177" t="s">
        <v>5604</v>
      </c>
      <c r="G2177" s="31">
        <v>151.3545</v>
      </c>
    </row>
    <row r="2178" spans="6:7" x14ac:dyDescent="0.3">
      <c r="F2178" t="s">
        <v>5605</v>
      </c>
      <c r="G2178" s="31">
        <v>416.1703</v>
      </c>
    </row>
    <row r="2179" spans="6:7" x14ac:dyDescent="0.3">
      <c r="F2179" t="s">
        <v>5606</v>
      </c>
      <c r="G2179" s="31">
        <v>14962.995999999999</v>
      </c>
    </row>
    <row r="2180" spans="6:7" x14ac:dyDescent="0.3">
      <c r="F2180" t="s">
        <v>5607</v>
      </c>
      <c r="G2180" s="31">
        <v>325.36879999999996</v>
      </c>
    </row>
    <row r="2181" spans="6:7" x14ac:dyDescent="0.3">
      <c r="F2181" t="s">
        <v>5608</v>
      </c>
      <c r="G2181" s="31">
        <v>572.51949999999999</v>
      </c>
    </row>
    <row r="2182" spans="6:7" x14ac:dyDescent="0.3">
      <c r="F2182" t="s">
        <v>1249</v>
      </c>
      <c r="G2182" s="31">
        <v>0</v>
      </c>
    </row>
    <row r="2183" spans="6:7" x14ac:dyDescent="0.3">
      <c r="F2183" t="s">
        <v>5609</v>
      </c>
      <c r="G2183" s="31">
        <v>0</v>
      </c>
    </row>
    <row r="2184" spans="6:7" x14ac:dyDescent="0.3">
      <c r="F2184" t="s">
        <v>5610</v>
      </c>
      <c r="G2184" s="31">
        <v>0</v>
      </c>
    </row>
    <row r="2185" spans="6:7" x14ac:dyDescent="0.3">
      <c r="F2185" t="s">
        <v>5611</v>
      </c>
      <c r="G2185" s="31">
        <v>1940.1173999999999</v>
      </c>
    </row>
    <row r="2186" spans="6:7" x14ac:dyDescent="0.3">
      <c r="F2186" t="s">
        <v>5612</v>
      </c>
      <c r="G2186" s="31">
        <v>178.3218</v>
      </c>
    </row>
    <row r="2187" spans="6:7" x14ac:dyDescent="0.3">
      <c r="F2187" t="s">
        <v>5613</v>
      </c>
      <c r="G2187" s="31">
        <v>0</v>
      </c>
    </row>
    <row r="2188" spans="6:7" x14ac:dyDescent="0.3">
      <c r="F2188" t="s">
        <v>5614</v>
      </c>
      <c r="G2188" s="31">
        <v>583.79</v>
      </c>
    </row>
    <row r="2189" spans="6:7" x14ac:dyDescent="0.3">
      <c r="F2189" t="s">
        <v>5615</v>
      </c>
      <c r="G2189" s="31">
        <v>0</v>
      </c>
    </row>
    <row r="2190" spans="6:7" x14ac:dyDescent="0.3">
      <c r="F2190" t="s">
        <v>5616</v>
      </c>
      <c r="G2190" s="31">
        <v>0</v>
      </c>
    </row>
    <row r="2191" spans="6:7" x14ac:dyDescent="0.3">
      <c r="F2191" t="s">
        <v>5617</v>
      </c>
      <c r="G2191" s="31">
        <v>175.76740000000001</v>
      </c>
    </row>
    <row r="2192" spans="6:7" x14ac:dyDescent="0.3">
      <c r="F2192" t="s">
        <v>5618</v>
      </c>
      <c r="G2192" s="31">
        <v>0</v>
      </c>
    </row>
    <row r="2193" spans="6:7" x14ac:dyDescent="0.3">
      <c r="F2193" t="s">
        <v>5619</v>
      </c>
      <c r="G2193" s="31">
        <v>1441.6463000000001</v>
      </c>
    </row>
    <row r="2194" spans="6:7" x14ac:dyDescent="0.3">
      <c r="F2194" t="s">
        <v>5620</v>
      </c>
      <c r="G2194" s="31">
        <v>0</v>
      </c>
    </row>
    <row r="2195" spans="6:7" x14ac:dyDescent="0.3">
      <c r="F2195" t="s">
        <v>5621</v>
      </c>
      <c r="G2195" s="31">
        <v>0</v>
      </c>
    </row>
    <row r="2196" spans="6:7" x14ac:dyDescent="0.3">
      <c r="F2196" t="s">
        <v>5622</v>
      </c>
      <c r="G2196" s="31">
        <v>353.69510000000002</v>
      </c>
    </row>
    <row r="2197" spans="6:7" x14ac:dyDescent="0.3">
      <c r="F2197" t="s">
        <v>5623</v>
      </c>
      <c r="G2197" s="31">
        <v>0</v>
      </c>
    </row>
    <row r="2198" spans="6:7" x14ac:dyDescent="0.3">
      <c r="F2198" t="s">
        <v>5624</v>
      </c>
      <c r="G2198" s="31">
        <v>0</v>
      </c>
    </row>
    <row r="2199" spans="6:7" x14ac:dyDescent="0.3">
      <c r="F2199" t="s">
        <v>5625</v>
      </c>
      <c r="G2199" s="31">
        <v>0</v>
      </c>
    </row>
    <row r="2200" spans="6:7" x14ac:dyDescent="0.3">
      <c r="F2200" t="s">
        <v>5626</v>
      </c>
      <c r="G2200" s="31">
        <v>539.6875</v>
      </c>
    </row>
    <row r="2201" spans="6:7" x14ac:dyDescent="0.3">
      <c r="F2201" t="s">
        <v>5627</v>
      </c>
      <c r="G2201" s="31">
        <v>876.62919999999997</v>
      </c>
    </row>
    <row r="2202" spans="6:7" x14ac:dyDescent="0.3">
      <c r="F2202" t="s">
        <v>5628</v>
      </c>
      <c r="G2202" s="31">
        <v>305.73320000000001</v>
      </c>
    </row>
    <row r="2203" spans="6:7" x14ac:dyDescent="0.3">
      <c r="F2203" t="s">
        <v>5629</v>
      </c>
      <c r="G2203" s="31">
        <v>1137.7277000000001</v>
      </c>
    </row>
    <row r="2204" spans="6:7" x14ac:dyDescent="0.3">
      <c r="F2204" t="s">
        <v>5630</v>
      </c>
      <c r="G2204" s="31">
        <v>457.25139999999999</v>
      </c>
    </row>
    <row r="2205" spans="6:7" x14ac:dyDescent="0.3">
      <c r="F2205" t="s">
        <v>5631</v>
      </c>
      <c r="G2205" s="31">
        <v>0</v>
      </c>
    </row>
    <row r="2206" spans="6:7" x14ac:dyDescent="0.3">
      <c r="F2206" t="s">
        <v>5632</v>
      </c>
      <c r="G2206" s="31">
        <v>124.17700000000001</v>
      </c>
    </row>
    <row r="2207" spans="6:7" x14ac:dyDescent="0.3">
      <c r="F2207" t="s">
        <v>5633</v>
      </c>
      <c r="G2207" s="31">
        <v>447.36950000000002</v>
      </c>
    </row>
    <row r="2208" spans="6:7" x14ac:dyDescent="0.3">
      <c r="F2208" t="s">
        <v>5634</v>
      </c>
      <c r="G2208" s="31">
        <v>9408.9882999999991</v>
      </c>
    </row>
    <row r="2209" spans="6:7" x14ac:dyDescent="0.3">
      <c r="F2209" t="s">
        <v>5635</v>
      </c>
      <c r="G2209" s="31">
        <v>150.08879999999999</v>
      </c>
    </row>
    <row r="2210" spans="6:7" x14ac:dyDescent="0.3">
      <c r="F2210" t="s">
        <v>5636</v>
      </c>
      <c r="G2210" s="31">
        <v>239.0438</v>
      </c>
    </row>
    <row r="2211" spans="6:7" x14ac:dyDescent="0.3">
      <c r="F2211" t="s">
        <v>5637</v>
      </c>
      <c r="G2211" s="31">
        <v>0</v>
      </c>
    </row>
    <row r="2212" spans="6:7" x14ac:dyDescent="0.3">
      <c r="F2212" t="s">
        <v>5638</v>
      </c>
      <c r="G2212" s="31">
        <v>234.50529999999998</v>
      </c>
    </row>
    <row r="2213" spans="6:7" x14ac:dyDescent="0.3">
      <c r="F2213" t="s">
        <v>5639</v>
      </c>
      <c r="G2213" s="31">
        <v>356.70660000000004</v>
      </c>
    </row>
    <row r="2214" spans="6:7" x14ac:dyDescent="0.3">
      <c r="F2214" t="s">
        <v>5640</v>
      </c>
      <c r="G2214" s="31">
        <v>2327.0273999999999</v>
      </c>
    </row>
    <row r="2215" spans="6:7" x14ac:dyDescent="0.3">
      <c r="F2215" t="s">
        <v>5641</v>
      </c>
      <c r="G2215" s="31">
        <v>7125.1848</v>
      </c>
    </row>
    <row r="2216" spans="6:7" x14ac:dyDescent="0.3">
      <c r="F2216" t="s">
        <v>5642</v>
      </c>
      <c r="G2216" s="31">
        <v>267.67790000000002</v>
      </c>
    </row>
    <row r="2217" spans="6:7" x14ac:dyDescent="0.3">
      <c r="F2217" t="s">
        <v>5643</v>
      </c>
      <c r="G2217" s="31">
        <v>0</v>
      </c>
    </row>
    <row r="2218" spans="6:7" x14ac:dyDescent="0.3">
      <c r="F2218" t="s">
        <v>5644</v>
      </c>
      <c r="G2218" s="31">
        <v>2038.3454000000002</v>
      </c>
    </row>
    <row r="2219" spans="6:7" x14ac:dyDescent="0.3">
      <c r="F2219" t="s">
        <v>5645</v>
      </c>
      <c r="G2219" s="31">
        <v>3546.0920000000001</v>
      </c>
    </row>
    <row r="2220" spans="6:7" x14ac:dyDescent="0.3">
      <c r="F2220" t="s">
        <v>5646</v>
      </c>
      <c r="G2220" s="31">
        <v>232.74329999999998</v>
      </c>
    </row>
    <row r="2221" spans="6:7" x14ac:dyDescent="0.3">
      <c r="F2221" t="s">
        <v>5647</v>
      </c>
      <c r="G2221" s="31">
        <v>700.49199999999985</v>
      </c>
    </row>
    <row r="2222" spans="6:7" x14ac:dyDescent="0.3">
      <c r="F2222" t="s">
        <v>5648</v>
      </c>
      <c r="G2222" s="31">
        <v>0</v>
      </c>
    </row>
    <row r="2223" spans="6:7" x14ac:dyDescent="0.3">
      <c r="F2223" t="s">
        <v>5649</v>
      </c>
      <c r="G2223" s="31">
        <v>560.47530000000006</v>
      </c>
    </row>
    <row r="2224" spans="6:7" x14ac:dyDescent="0.3">
      <c r="F2224" t="s">
        <v>5650</v>
      </c>
      <c r="G2224" s="31">
        <v>564.38900000000001</v>
      </c>
    </row>
    <row r="2225" spans="6:7" x14ac:dyDescent="0.3">
      <c r="F2225" t="s">
        <v>5651</v>
      </c>
      <c r="G2225" s="31">
        <v>251.267</v>
      </c>
    </row>
    <row r="2226" spans="6:7" x14ac:dyDescent="0.3">
      <c r="F2226" t="s">
        <v>5652</v>
      </c>
      <c r="G2226" s="31">
        <v>0</v>
      </c>
    </row>
    <row r="2227" spans="6:7" x14ac:dyDescent="0.3">
      <c r="F2227" t="s">
        <v>5653</v>
      </c>
      <c r="G2227" s="31">
        <v>0</v>
      </c>
    </row>
    <row r="2228" spans="6:7" x14ac:dyDescent="0.3">
      <c r="F2228" t="s">
        <v>5654</v>
      </c>
      <c r="G2228" s="31">
        <v>0</v>
      </c>
    </row>
    <row r="2229" spans="6:7" x14ac:dyDescent="0.3">
      <c r="F2229" t="s">
        <v>1250</v>
      </c>
      <c r="G2229" s="31">
        <v>0</v>
      </c>
    </row>
    <row r="2230" spans="6:7" x14ac:dyDescent="0.3">
      <c r="F2230" t="s">
        <v>5655</v>
      </c>
      <c r="G2230" s="31">
        <v>0</v>
      </c>
    </row>
    <row r="2231" spans="6:7" x14ac:dyDescent="0.3">
      <c r="F2231" t="s">
        <v>5656</v>
      </c>
      <c r="G2231" s="31">
        <v>0</v>
      </c>
    </row>
    <row r="2232" spans="6:7" x14ac:dyDescent="0.3">
      <c r="F2232" t="s">
        <v>5657</v>
      </c>
      <c r="G2232" s="31">
        <v>1651.3353</v>
      </c>
    </row>
    <row r="2233" spans="6:7" x14ac:dyDescent="0.3">
      <c r="F2233" t="s">
        <v>5658</v>
      </c>
      <c r="G2233" s="31">
        <v>0</v>
      </c>
    </row>
    <row r="2234" spans="6:7" x14ac:dyDescent="0.3">
      <c r="F2234" t="s">
        <v>5659</v>
      </c>
      <c r="G2234" s="31">
        <v>0</v>
      </c>
    </row>
    <row r="2235" spans="6:7" x14ac:dyDescent="0.3">
      <c r="F2235" t="s">
        <v>5660</v>
      </c>
      <c r="G2235" s="31">
        <v>0</v>
      </c>
    </row>
    <row r="2236" spans="6:7" x14ac:dyDescent="0.3">
      <c r="F2236" t="s">
        <v>5661</v>
      </c>
      <c r="G2236" s="31">
        <v>1804.2642000000001</v>
      </c>
    </row>
    <row r="2237" spans="6:7" x14ac:dyDescent="0.3">
      <c r="F2237" t="s">
        <v>5662</v>
      </c>
      <c r="G2237" s="31">
        <v>695.78440000000001</v>
      </c>
    </row>
    <row r="2238" spans="6:7" x14ac:dyDescent="0.3">
      <c r="F2238" t="s">
        <v>5663</v>
      </c>
      <c r="G2238" s="31">
        <v>0</v>
      </c>
    </row>
    <row r="2239" spans="6:7" x14ac:dyDescent="0.3">
      <c r="F2239" t="s">
        <v>5664</v>
      </c>
      <c r="G2239" s="31">
        <v>0</v>
      </c>
    </row>
    <row r="2240" spans="6:7" x14ac:dyDescent="0.3">
      <c r="F2240" t="s">
        <v>1251</v>
      </c>
      <c r="G2240" s="31">
        <v>0</v>
      </c>
    </row>
    <row r="2241" spans="6:7" x14ac:dyDescent="0.3">
      <c r="F2241" t="s">
        <v>1252</v>
      </c>
      <c r="G2241" s="31">
        <v>18097.901600000001</v>
      </c>
    </row>
    <row r="2242" spans="6:7" x14ac:dyDescent="0.3">
      <c r="F2242" t="s">
        <v>5665</v>
      </c>
      <c r="G2242" s="31">
        <v>488.0154</v>
      </c>
    </row>
    <row r="2243" spans="6:7" x14ac:dyDescent="0.3">
      <c r="F2243" t="s">
        <v>5666</v>
      </c>
      <c r="G2243" s="31">
        <v>6769.8528999999999</v>
      </c>
    </row>
    <row r="2244" spans="6:7" x14ac:dyDescent="0.3">
      <c r="F2244" t="s">
        <v>3060</v>
      </c>
      <c r="G2244" s="31">
        <v>1058.4159999999999</v>
      </c>
    </row>
    <row r="2245" spans="6:7" x14ac:dyDescent="0.3">
      <c r="F2245" t="s">
        <v>5667</v>
      </c>
      <c r="G2245" s="31">
        <v>0</v>
      </c>
    </row>
    <row r="2246" spans="6:7" x14ac:dyDescent="0.3">
      <c r="F2246" t="s">
        <v>5668</v>
      </c>
      <c r="G2246" s="31">
        <v>556.88880000000006</v>
      </c>
    </row>
    <row r="2247" spans="6:7" x14ac:dyDescent="0.3">
      <c r="F2247" t="s">
        <v>5669</v>
      </c>
      <c r="G2247" s="31">
        <v>0</v>
      </c>
    </row>
    <row r="2248" spans="6:7" x14ac:dyDescent="0.3">
      <c r="F2248" t="s">
        <v>5670</v>
      </c>
      <c r="G2248" s="31">
        <v>317.78750000000002</v>
      </c>
    </row>
    <row r="2249" spans="6:7" x14ac:dyDescent="0.3">
      <c r="F2249" t="s">
        <v>3061</v>
      </c>
      <c r="G2249" s="31">
        <v>2457.3834000000002</v>
      </c>
    </row>
    <row r="2250" spans="6:7" x14ac:dyDescent="0.3">
      <c r="F2250" t="s">
        <v>1253</v>
      </c>
      <c r="G2250" s="31">
        <v>1835.3116</v>
      </c>
    </row>
    <row r="2251" spans="6:7" x14ac:dyDescent="0.3">
      <c r="F2251" t="s">
        <v>5671</v>
      </c>
      <c r="G2251" s="31">
        <v>2082.6570000000002</v>
      </c>
    </row>
    <row r="2252" spans="6:7" x14ac:dyDescent="0.3">
      <c r="F2252" t="s">
        <v>5672</v>
      </c>
      <c r="G2252" s="31">
        <v>0</v>
      </c>
    </row>
    <row r="2253" spans="6:7" x14ac:dyDescent="0.3">
      <c r="F2253" t="s">
        <v>282</v>
      </c>
      <c r="G2253" s="31">
        <v>14093.740899999999</v>
      </c>
    </row>
    <row r="2254" spans="6:7" x14ac:dyDescent="0.3">
      <c r="F2254" t="s">
        <v>5673</v>
      </c>
      <c r="G2254" s="31">
        <v>226.17929999999998</v>
      </c>
    </row>
    <row r="2255" spans="6:7" x14ac:dyDescent="0.3">
      <c r="F2255" t="s">
        <v>5674</v>
      </c>
      <c r="G2255" s="31">
        <v>1173.0543</v>
      </c>
    </row>
    <row r="2256" spans="6:7" x14ac:dyDescent="0.3">
      <c r="F2256" t="s">
        <v>5675</v>
      </c>
      <c r="G2256" s="31">
        <v>2155.9461000000001</v>
      </c>
    </row>
    <row r="2257" spans="6:7" x14ac:dyDescent="0.3">
      <c r="F2257" t="s">
        <v>5676</v>
      </c>
      <c r="G2257" s="31">
        <v>1525.3621000000001</v>
      </c>
    </row>
    <row r="2258" spans="6:7" x14ac:dyDescent="0.3">
      <c r="F2258" t="s">
        <v>5677</v>
      </c>
      <c r="G2258" s="31">
        <v>0</v>
      </c>
    </row>
    <row r="2259" spans="6:7" x14ac:dyDescent="0.3">
      <c r="F2259" t="s">
        <v>5678</v>
      </c>
      <c r="G2259" s="31">
        <v>61.904699999999998</v>
      </c>
    </row>
    <row r="2260" spans="6:7" x14ac:dyDescent="0.3">
      <c r="F2260" t="s">
        <v>5679</v>
      </c>
      <c r="G2260" s="31">
        <v>0</v>
      </c>
    </row>
    <row r="2261" spans="6:7" x14ac:dyDescent="0.3">
      <c r="F2261" t="s">
        <v>283</v>
      </c>
      <c r="G2261" s="31">
        <v>7457.9508000000005</v>
      </c>
    </row>
    <row r="2262" spans="6:7" x14ac:dyDescent="0.3">
      <c r="F2262" t="s">
        <v>5680</v>
      </c>
      <c r="G2262" s="31">
        <v>0</v>
      </c>
    </row>
    <row r="2263" spans="6:7" x14ac:dyDescent="0.3">
      <c r="F2263" t="s">
        <v>5681</v>
      </c>
      <c r="G2263" s="31">
        <v>149.4701</v>
      </c>
    </row>
    <row r="2264" spans="6:7" x14ac:dyDescent="0.3">
      <c r="F2264" t="s">
        <v>2828</v>
      </c>
      <c r="G2264" s="31">
        <v>2356.0848000000001</v>
      </c>
    </row>
    <row r="2265" spans="6:7" x14ac:dyDescent="0.3">
      <c r="F2265" t="s">
        <v>5682</v>
      </c>
      <c r="G2265" s="31">
        <v>34.360700000000001</v>
      </c>
    </row>
    <row r="2266" spans="6:7" x14ac:dyDescent="0.3">
      <c r="F2266" t="s">
        <v>1254</v>
      </c>
      <c r="G2266" s="31">
        <v>0</v>
      </c>
    </row>
    <row r="2267" spans="6:7" x14ac:dyDescent="0.3">
      <c r="F2267" t="s">
        <v>5683</v>
      </c>
      <c r="G2267" s="31">
        <v>301.52409999999998</v>
      </c>
    </row>
    <row r="2268" spans="6:7" x14ac:dyDescent="0.3">
      <c r="F2268" t="s">
        <v>5684</v>
      </c>
      <c r="G2268" s="31">
        <v>2592.1667000000002</v>
      </c>
    </row>
    <row r="2269" spans="6:7" x14ac:dyDescent="0.3">
      <c r="F2269" t="s">
        <v>5685</v>
      </c>
      <c r="G2269" s="31">
        <v>0</v>
      </c>
    </row>
    <row r="2270" spans="6:7" x14ac:dyDescent="0.3">
      <c r="F2270" t="s">
        <v>5686</v>
      </c>
      <c r="G2270" s="31">
        <v>0</v>
      </c>
    </row>
    <row r="2271" spans="6:7" x14ac:dyDescent="0.3">
      <c r="F2271" t="s">
        <v>5687</v>
      </c>
      <c r="G2271" s="31">
        <v>15403.8063</v>
      </c>
    </row>
    <row r="2272" spans="6:7" x14ac:dyDescent="0.3">
      <c r="F2272" t="s">
        <v>5688</v>
      </c>
      <c r="G2272" s="31">
        <v>2785.1432</v>
      </c>
    </row>
    <row r="2273" spans="6:7" x14ac:dyDescent="0.3">
      <c r="F2273" t="s">
        <v>1255</v>
      </c>
      <c r="G2273" s="31">
        <v>8148.2039999999997</v>
      </c>
    </row>
    <row r="2274" spans="6:7" x14ac:dyDescent="0.3">
      <c r="F2274" t="s">
        <v>5689</v>
      </c>
      <c r="G2274" s="31">
        <v>0</v>
      </c>
    </row>
    <row r="2275" spans="6:7" x14ac:dyDescent="0.3">
      <c r="F2275" t="s">
        <v>5690</v>
      </c>
      <c r="G2275" s="31">
        <v>0</v>
      </c>
    </row>
    <row r="2276" spans="6:7" x14ac:dyDescent="0.3">
      <c r="F2276" t="s">
        <v>1256</v>
      </c>
      <c r="G2276" s="31">
        <v>0</v>
      </c>
    </row>
    <row r="2277" spans="6:7" x14ac:dyDescent="0.3">
      <c r="F2277" t="s">
        <v>5691</v>
      </c>
      <c r="G2277" s="31">
        <v>0</v>
      </c>
    </row>
    <row r="2278" spans="6:7" x14ac:dyDescent="0.3">
      <c r="F2278" t="s">
        <v>3062</v>
      </c>
      <c r="G2278" s="31">
        <v>1127.4637</v>
      </c>
    </row>
    <row r="2279" spans="6:7" x14ac:dyDescent="0.3">
      <c r="F2279" t="s">
        <v>1257</v>
      </c>
      <c r="G2279" s="31">
        <v>18.773700000000002</v>
      </c>
    </row>
    <row r="2280" spans="6:7" x14ac:dyDescent="0.3">
      <c r="F2280" t="s">
        <v>5692</v>
      </c>
      <c r="G2280" s="31">
        <v>10.0345</v>
      </c>
    </row>
    <row r="2281" spans="6:7" x14ac:dyDescent="0.3">
      <c r="F2281" t="s">
        <v>5693</v>
      </c>
      <c r="G2281" s="31">
        <v>736.03089999999997</v>
      </c>
    </row>
    <row r="2282" spans="6:7" x14ac:dyDescent="0.3">
      <c r="F2282" t="s">
        <v>5694</v>
      </c>
      <c r="G2282" s="31">
        <v>0</v>
      </c>
    </row>
    <row r="2283" spans="6:7" x14ac:dyDescent="0.3">
      <c r="F2283" t="s">
        <v>5695</v>
      </c>
      <c r="G2283" s="31">
        <v>0</v>
      </c>
    </row>
    <row r="2284" spans="6:7" x14ac:dyDescent="0.3">
      <c r="F2284" t="s">
        <v>5696</v>
      </c>
      <c r="G2284" s="31">
        <v>867.81550000000004</v>
      </c>
    </row>
    <row r="2285" spans="6:7" x14ac:dyDescent="0.3">
      <c r="F2285" t="s">
        <v>5697</v>
      </c>
      <c r="G2285" s="31">
        <v>326.52159999999998</v>
      </c>
    </row>
    <row r="2286" spans="6:7" x14ac:dyDescent="0.3">
      <c r="F2286" t="s">
        <v>1258</v>
      </c>
      <c r="G2286" s="31">
        <v>0</v>
      </c>
    </row>
    <row r="2287" spans="6:7" x14ac:dyDescent="0.3">
      <c r="F2287" t="s">
        <v>5698</v>
      </c>
      <c r="G2287" s="31">
        <v>191.19590000000002</v>
      </c>
    </row>
    <row r="2288" spans="6:7" x14ac:dyDescent="0.3">
      <c r="F2288" t="s">
        <v>1259</v>
      </c>
      <c r="G2288" s="31">
        <v>0</v>
      </c>
    </row>
    <row r="2289" spans="6:7" x14ac:dyDescent="0.3">
      <c r="F2289" t="s">
        <v>284</v>
      </c>
      <c r="G2289" s="31">
        <v>0</v>
      </c>
    </row>
    <row r="2290" spans="6:7" x14ac:dyDescent="0.3">
      <c r="F2290" t="s">
        <v>5699</v>
      </c>
      <c r="G2290" s="31">
        <v>12603.7192</v>
      </c>
    </row>
    <row r="2291" spans="6:7" x14ac:dyDescent="0.3">
      <c r="F2291" t="s">
        <v>5700</v>
      </c>
      <c r="G2291" s="31">
        <v>7217.0568000000003</v>
      </c>
    </row>
    <row r="2292" spans="6:7" x14ac:dyDescent="0.3">
      <c r="F2292" t="s">
        <v>5701</v>
      </c>
      <c r="G2292" s="31">
        <v>7814.8366000000005</v>
      </c>
    </row>
    <row r="2293" spans="6:7" x14ac:dyDescent="0.3">
      <c r="F2293" t="s">
        <v>5702</v>
      </c>
      <c r="G2293" s="31">
        <v>4469.0115999999998</v>
      </c>
    </row>
    <row r="2294" spans="6:7" x14ac:dyDescent="0.3">
      <c r="F2294" t="s">
        <v>3063</v>
      </c>
      <c r="G2294" s="31">
        <v>613.39179999999999</v>
      </c>
    </row>
    <row r="2295" spans="6:7" x14ac:dyDescent="0.3">
      <c r="F2295" t="s">
        <v>5703</v>
      </c>
      <c r="G2295" s="31">
        <v>0</v>
      </c>
    </row>
    <row r="2296" spans="6:7" x14ac:dyDescent="0.3">
      <c r="F2296" t="s">
        <v>3064</v>
      </c>
      <c r="G2296" s="31">
        <v>202.95430000000005</v>
      </c>
    </row>
    <row r="2297" spans="6:7" x14ac:dyDescent="0.3">
      <c r="F2297" t="s">
        <v>5704</v>
      </c>
      <c r="G2297" s="31">
        <v>0</v>
      </c>
    </row>
    <row r="2298" spans="6:7" x14ac:dyDescent="0.3">
      <c r="F2298" t="s">
        <v>5705</v>
      </c>
      <c r="G2298" s="31">
        <v>0</v>
      </c>
    </row>
    <row r="2299" spans="6:7" x14ac:dyDescent="0.3">
      <c r="F2299" t="s">
        <v>1260</v>
      </c>
      <c r="G2299" s="31">
        <v>3141.4463999999998</v>
      </c>
    </row>
    <row r="2300" spans="6:7" x14ac:dyDescent="0.3">
      <c r="F2300" t="s">
        <v>5706</v>
      </c>
      <c r="G2300" s="31">
        <v>0</v>
      </c>
    </row>
    <row r="2301" spans="6:7" x14ac:dyDescent="0.3">
      <c r="F2301" t="s">
        <v>3065</v>
      </c>
      <c r="G2301" s="31">
        <v>548.65629999999999</v>
      </c>
    </row>
    <row r="2302" spans="6:7" x14ac:dyDescent="0.3">
      <c r="F2302" t="s">
        <v>5707</v>
      </c>
      <c r="G2302" s="31">
        <v>0</v>
      </c>
    </row>
    <row r="2303" spans="6:7" x14ac:dyDescent="0.3">
      <c r="F2303" t="s">
        <v>5708</v>
      </c>
      <c r="G2303" s="31">
        <v>8600.5406000000021</v>
      </c>
    </row>
    <row r="2304" spans="6:7" x14ac:dyDescent="0.3">
      <c r="F2304" t="s">
        <v>285</v>
      </c>
      <c r="G2304" s="31">
        <v>926.87810000000002</v>
      </c>
    </row>
    <row r="2305" spans="6:7" x14ac:dyDescent="0.3">
      <c r="F2305" t="s">
        <v>5709</v>
      </c>
      <c r="G2305" s="31">
        <v>0</v>
      </c>
    </row>
    <row r="2306" spans="6:7" x14ac:dyDescent="0.3">
      <c r="F2306" t="s">
        <v>5710</v>
      </c>
      <c r="G2306" s="31">
        <v>12652.446</v>
      </c>
    </row>
    <row r="2307" spans="6:7" x14ac:dyDescent="0.3">
      <c r="F2307" t="s">
        <v>3066</v>
      </c>
      <c r="G2307" s="31">
        <v>975.61559999999997</v>
      </c>
    </row>
    <row r="2308" spans="6:7" x14ac:dyDescent="0.3">
      <c r="F2308" t="s">
        <v>3067</v>
      </c>
      <c r="G2308" s="31">
        <v>368.03100000000001</v>
      </c>
    </row>
    <row r="2309" spans="6:7" x14ac:dyDescent="0.3">
      <c r="F2309" t="s">
        <v>5711</v>
      </c>
      <c r="G2309" s="31">
        <v>0</v>
      </c>
    </row>
    <row r="2310" spans="6:7" x14ac:dyDescent="0.3">
      <c r="F2310" t="s">
        <v>2829</v>
      </c>
      <c r="G2310" s="31">
        <v>2444.4612000000002</v>
      </c>
    </row>
    <row r="2311" spans="6:7" x14ac:dyDescent="0.3">
      <c r="F2311" t="s">
        <v>5712</v>
      </c>
      <c r="G2311" s="31">
        <v>2833.8998000000006</v>
      </c>
    </row>
    <row r="2312" spans="6:7" x14ac:dyDescent="0.3">
      <c r="F2312" t="s">
        <v>3068</v>
      </c>
      <c r="G2312" s="31">
        <v>793.40890000000013</v>
      </c>
    </row>
    <row r="2313" spans="6:7" x14ac:dyDescent="0.3">
      <c r="F2313" t="s">
        <v>5713</v>
      </c>
      <c r="G2313" s="31">
        <v>171.37909999999999</v>
      </c>
    </row>
    <row r="2314" spans="6:7" x14ac:dyDescent="0.3">
      <c r="F2314" t="s">
        <v>5714</v>
      </c>
      <c r="G2314" s="31">
        <v>3970.0492000000004</v>
      </c>
    </row>
    <row r="2315" spans="6:7" x14ac:dyDescent="0.3">
      <c r="F2315" t="s">
        <v>5715</v>
      </c>
      <c r="G2315" s="31">
        <v>859.80989999999997</v>
      </c>
    </row>
    <row r="2316" spans="6:7" x14ac:dyDescent="0.3">
      <c r="F2316" t="s">
        <v>5716</v>
      </c>
      <c r="G2316" s="31">
        <v>0</v>
      </c>
    </row>
    <row r="2317" spans="6:7" x14ac:dyDescent="0.3">
      <c r="F2317" t="s">
        <v>2830</v>
      </c>
      <c r="G2317" s="31">
        <v>6540.4668999999994</v>
      </c>
    </row>
    <row r="2318" spans="6:7" x14ac:dyDescent="0.3">
      <c r="F2318" t="s">
        <v>3069</v>
      </c>
      <c r="G2318" s="31">
        <v>524.02049999999997</v>
      </c>
    </row>
    <row r="2319" spans="6:7" x14ac:dyDescent="0.3">
      <c r="F2319" t="s">
        <v>5717</v>
      </c>
      <c r="G2319" s="31">
        <v>183.12109999999998</v>
      </c>
    </row>
    <row r="2320" spans="6:7" x14ac:dyDescent="0.3">
      <c r="F2320" t="s">
        <v>3070</v>
      </c>
      <c r="G2320" s="31">
        <v>32.307099999999998</v>
      </c>
    </row>
    <row r="2321" spans="6:7" x14ac:dyDescent="0.3">
      <c r="F2321" t="s">
        <v>5718</v>
      </c>
      <c r="G2321" s="31">
        <v>52.589500000000001</v>
      </c>
    </row>
    <row r="2322" spans="6:7" x14ac:dyDescent="0.3">
      <c r="F2322" t="s">
        <v>5719</v>
      </c>
      <c r="G2322" s="31">
        <v>13194.7022</v>
      </c>
    </row>
    <row r="2323" spans="6:7" x14ac:dyDescent="0.3">
      <c r="F2323" t="s">
        <v>5720</v>
      </c>
      <c r="G2323" s="31">
        <v>0</v>
      </c>
    </row>
    <row r="2324" spans="6:7" x14ac:dyDescent="0.3">
      <c r="F2324" t="s">
        <v>5721</v>
      </c>
      <c r="G2324" s="31">
        <v>10072.846600000001</v>
      </c>
    </row>
    <row r="2325" spans="6:7" x14ac:dyDescent="0.3">
      <c r="F2325" t="s">
        <v>1261</v>
      </c>
      <c r="G2325" s="31">
        <v>68.986199999999997</v>
      </c>
    </row>
    <row r="2326" spans="6:7" x14ac:dyDescent="0.3">
      <c r="F2326" t="s">
        <v>5722</v>
      </c>
      <c r="G2326" s="31">
        <v>209.2269</v>
      </c>
    </row>
    <row r="2327" spans="6:7" x14ac:dyDescent="0.3">
      <c r="F2327" t="s">
        <v>286</v>
      </c>
      <c r="G2327" s="31">
        <v>12599.6996</v>
      </c>
    </row>
    <row r="2328" spans="6:7" x14ac:dyDescent="0.3">
      <c r="F2328" t="s">
        <v>1262</v>
      </c>
      <c r="G2328" s="31">
        <v>10789.4362</v>
      </c>
    </row>
    <row r="2329" spans="6:7" x14ac:dyDescent="0.3">
      <c r="F2329" t="s">
        <v>5723</v>
      </c>
      <c r="G2329" s="31">
        <v>0</v>
      </c>
    </row>
    <row r="2330" spans="6:7" x14ac:dyDescent="0.3">
      <c r="F2330" t="s">
        <v>5724</v>
      </c>
      <c r="G2330" s="31">
        <v>0</v>
      </c>
    </row>
    <row r="2331" spans="6:7" x14ac:dyDescent="0.3">
      <c r="F2331" t="s">
        <v>5725</v>
      </c>
      <c r="G2331" s="31">
        <v>43.769599999999997</v>
      </c>
    </row>
    <row r="2332" spans="6:7" x14ac:dyDescent="0.3">
      <c r="F2332" t="s">
        <v>5726</v>
      </c>
      <c r="G2332" s="31">
        <v>0</v>
      </c>
    </row>
    <row r="2333" spans="6:7" x14ac:dyDescent="0.3">
      <c r="F2333" t="s">
        <v>5727</v>
      </c>
      <c r="G2333" s="31">
        <v>0</v>
      </c>
    </row>
    <row r="2334" spans="6:7" x14ac:dyDescent="0.3">
      <c r="F2334" t="s">
        <v>5728</v>
      </c>
      <c r="G2334" s="31">
        <v>381.20799999999997</v>
      </c>
    </row>
    <row r="2335" spans="6:7" x14ac:dyDescent="0.3">
      <c r="F2335" t="s">
        <v>5729</v>
      </c>
      <c r="G2335" s="31">
        <v>17549.0687</v>
      </c>
    </row>
    <row r="2336" spans="6:7" x14ac:dyDescent="0.3">
      <c r="F2336" t="s">
        <v>5730</v>
      </c>
      <c r="G2336" s="31">
        <v>0</v>
      </c>
    </row>
    <row r="2337" spans="6:7" x14ac:dyDescent="0.3">
      <c r="F2337" t="s">
        <v>5731</v>
      </c>
      <c r="G2337" s="31">
        <v>7855.1904000000004</v>
      </c>
    </row>
    <row r="2338" spans="6:7" x14ac:dyDescent="0.3">
      <c r="F2338" t="s">
        <v>287</v>
      </c>
      <c r="G2338" s="31">
        <v>16163.142100000001</v>
      </c>
    </row>
    <row r="2339" spans="6:7" x14ac:dyDescent="0.3">
      <c r="F2339" t="s">
        <v>5732</v>
      </c>
      <c r="G2339" s="31">
        <v>125.087</v>
      </c>
    </row>
    <row r="2340" spans="6:7" x14ac:dyDescent="0.3">
      <c r="F2340" t="s">
        <v>5733</v>
      </c>
      <c r="G2340" s="31">
        <v>0</v>
      </c>
    </row>
    <row r="2341" spans="6:7" x14ac:dyDescent="0.3">
      <c r="F2341" t="s">
        <v>5734</v>
      </c>
      <c r="G2341" s="31">
        <v>0</v>
      </c>
    </row>
    <row r="2342" spans="6:7" x14ac:dyDescent="0.3">
      <c r="F2342" t="s">
        <v>5735</v>
      </c>
      <c r="G2342" s="31">
        <v>12959.1185</v>
      </c>
    </row>
    <row r="2343" spans="6:7" x14ac:dyDescent="0.3">
      <c r="F2343" t="s">
        <v>5736</v>
      </c>
      <c r="G2343" s="31">
        <v>4123.7727999999997</v>
      </c>
    </row>
    <row r="2344" spans="6:7" x14ac:dyDescent="0.3">
      <c r="F2344" t="s">
        <v>5737</v>
      </c>
      <c r="G2344" s="31">
        <v>717.62179999999989</v>
      </c>
    </row>
    <row r="2345" spans="6:7" x14ac:dyDescent="0.3">
      <c r="F2345" t="s">
        <v>5738</v>
      </c>
      <c r="G2345" s="31">
        <v>478.06870000000004</v>
      </c>
    </row>
    <row r="2346" spans="6:7" x14ac:dyDescent="0.3">
      <c r="F2346" t="s">
        <v>5739</v>
      </c>
      <c r="G2346" s="31">
        <v>5034.0536000000002</v>
      </c>
    </row>
    <row r="2347" spans="6:7" x14ac:dyDescent="0.3">
      <c r="F2347" t="s">
        <v>5740</v>
      </c>
      <c r="G2347" s="31">
        <v>32.470100000000002</v>
      </c>
    </row>
    <row r="2348" spans="6:7" x14ac:dyDescent="0.3">
      <c r="F2348" t="s">
        <v>5741</v>
      </c>
      <c r="G2348" s="31">
        <v>0</v>
      </c>
    </row>
    <row r="2349" spans="6:7" x14ac:dyDescent="0.3">
      <c r="F2349" t="s">
        <v>5742</v>
      </c>
      <c r="G2349" s="31">
        <v>0</v>
      </c>
    </row>
    <row r="2350" spans="6:7" x14ac:dyDescent="0.3">
      <c r="F2350" t="s">
        <v>5743</v>
      </c>
      <c r="G2350" s="31">
        <v>296.26479999999998</v>
      </c>
    </row>
    <row r="2351" spans="6:7" x14ac:dyDescent="0.3">
      <c r="F2351" t="s">
        <v>5744</v>
      </c>
      <c r="G2351" s="31">
        <v>173.51420000000002</v>
      </c>
    </row>
    <row r="2352" spans="6:7" x14ac:dyDescent="0.3">
      <c r="F2352" t="s">
        <v>5745</v>
      </c>
      <c r="G2352" s="31">
        <v>0</v>
      </c>
    </row>
    <row r="2353" spans="6:7" x14ac:dyDescent="0.3">
      <c r="F2353" t="s">
        <v>5746</v>
      </c>
      <c r="G2353" s="31">
        <v>0</v>
      </c>
    </row>
    <row r="2354" spans="6:7" x14ac:dyDescent="0.3">
      <c r="F2354" t="s">
        <v>5747</v>
      </c>
      <c r="G2354" s="31">
        <v>413.55649999999997</v>
      </c>
    </row>
    <row r="2355" spans="6:7" x14ac:dyDescent="0.3">
      <c r="F2355" t="s">
        <v>5748</v>
      </c>
      <c r="G2355" s="31">
        <v>106.6885</v>
      </c>
    </row>
    <row r="2356" spans="6:7" x14ac:dyDescent="0.3">
      <c r="F2356" t="s">
        <v>5749</v>
      </c>
      <c r="G2356" s="31">
        <v>422.34210000000002</v>
      </c>
    </row>
    <row r="2357" spans="6:7" x14ac:dyDescent="0.3">
      <c r="F2357" t="s">
        <v>5750</v>
      </c>
      <c r="G2357" s="31">
        <v>313.17510000000004</v>
      </c>
    </row>
    <row r="2358" spans="6:7" x14ac:dyDescent="0.3">
      <c r="F2358" t="s">
        <v>5751</v>
      </c>
      <c r="G2358" s="31">
        <v>3021.2811999999999</v>
      </c>
    </row>
    <row r="2359" spans="6:7" x14ac:dyDescent="0.3">
      <c r="F2359" t="s">
        <v>5752</v>
      </c>
      <c r="G2359" s="31">
        <v>0</v>
      </c>
    </row>
    <row r="2360" spans="6:7" x14ac:dyDescent="0.3">
      <c r="F2360" t="s">
        <v>5753</v>
      </c>
      <c r="G2360" s="31">
        <v>0</v>
      </c>
    </row>
    <row r="2361" spans="6:7" x14ac:dyDescent="0.3">
      <c r="F2361" t="s">
        <v>5754</v>
      </c>
      <c r="G2361" s="31">
        <v>0</v>
      </c>
    </row>
    <row r="2362" spans="6:7" x14ac:dyDescent="0.3">
      <c r="F2362" t="s">
        <v>5755</v>
      </c>
      <c r="G2362" s="31">
        <v>147.62950000000001</v>
      </c>
    </row>
    <row r="2363" spans="6:7" x14ac:dyDescent="0.3">
      <c r="F2363" t="s">
        <v>5756</v>
      </c>
      <c r="G2363" s="31">
        <v>0</v>
      </c>
    </row>
    <row r="2364" spans="6:7" x14ac:dyDescent="0.3">
      <c r="F2364" t="s">
        <v>5757</v>
      </c>
      <c r="G2364" s="31">
        <v>107.90900000000001</v>
      </c>
    </row>
    <row r="2365" spans="6:7" x14ac:dyDescent="0.3">
      <c r="F2365" t="s">
        <v>5758</v>
      </c>
      <c r="G2365" s="31">
        <v>0</v>
      </c>
    </row>
    <row r="2366" spans="6:7" x14ac:dyDescent="0.3">
      <c r="F2366" t="s">
        <v>5759</v>
      </c>
      <c r="G2366" s="31">
        <v>373.33420000000001</v>
      </c>
    </row>
    <row r="2367" spans="6:7" x14ac:dyDescent="0.3">
      <c r="F2367" t="s">
        <v>5760</v>
      </c>
      <c r="G2367" s="31">
        <v>2204.2435</v>
      </c>
    </row>
    <row r="2368" spans="6:7" x14ac:dyDescent="0.3">
      <c r="F2368" t="s">
        <v>5761</v>
      </c>
      <c r="G2368" s="31">
        <v>0</v>
      </c>
    </row>
    <row r="2369" spans="6:7" x14ac:dyDescent="0.3">
      <c r="F2369" t="s">
        <v>5762</v>
      </c>
      <c r="G2369" s="31">
        <v>350.35840000000002</v>
      </c>
    </row>
    <row r="2370" spans="6:7" x14ac:dyDescent="0.3">
      <c r="F2370" t="s">
        <v>5763</v>
      </c>
      <c r="G2370" s="31">
        <v>0</v>
      </c>
    </row>
    <row r="2371" spans="6:7" x14ac:dyDescent="0.3">
      <c r="F2371" t="s">
        <v>5764</v>
      </c>
      <c r="G2371" s="31">
        <v>253.404</v>
      </c>
    </row>
    <row r="2372" spans="6:7" x14ac:dyDescent="0.3">
      <c r="F2372" t="s">
        <v>5765</v>
      </c>
      <c r="G2372" s="31">
        <v>0</v>
      </c>
    </row>
    <row r="2373" spans="6:7" x14ac:dyDescent="0.3">
      <c r="F2373" t="s">
        <v>5766</v>
      </c>
      <c r="G2373" s="31">
        <v>936.39600000000007</v>
      </c>
    </row>
    <row r="2374" spans="6:7" x14ac:dyDescent="0.3">
      <c r="F2374" t="s">
        <v>5767</v>
      </c>
      <c r="G2374" s="31">
        <v>3576.8305999999998</v>
      </c>
    </row>
    <row r="2375" spans="6:7" x14ac:dyDescent="0.3">
      <c r="F2375" t="s">
        <v>5768</v>
      </c>
      <c r="G2375" s="31">
        <v>2730.1860000000001</v>
      </c>
    </row>
    <row r="2376" spans="6:7" x14ac:dyDescent="0.3">
      <c r="F2376" t="s">
        <v>5769</v>
      </c>
      <c r="G2376" s="31">
        <v>0</v>
      </c>
    </row>
    <row r="2377" spans="6:7" x14ac:dyDescent="0.3">
      <c r="F2377" t="s">
        <v>1263</v>
      </c>
      <c r="G2377" s="31">
        <v>0</v>
      </c>
    </row>
    <row r="2378" spans="6:7" x14ac:dyDescent="0.3">
      <c r="F2378" t="s">
        <v>5770</v>
      </c>
      <c r="G2378" s="31">
        <v>0</v>
      </c>
    </row>
    <row r="2379" spans="6:7" x14ac:dyDescent="0.3">
      <c r="F2379" t="s">
        <v>5771</v>
      </c>
      <c r="G2379" s="31">
        <v>4709.3069000000005</v>
      </c>
    </row>
    <row r="2380" spans="6:7" x14ac:dyDescent="0.3">
      <c r="F2380" t="s">
        <v>5772</v>
      </c>
      <c r="G2380" s="31">
        <v>131.44110000000001</v>
      </c>
    </row>
    <row r="2381" spans="6:7" x14ac:dyDescent="0.3">
      <c r="F2381" t="s">
        <v>5773</v>
      </c>
      <c r="G2381" s="31">
        <v>297.85630000000003</v>
      </c>
    </row>
    <row r="2382" spans="6:7" x14ac:dyDescent="0.3">
      <c r="F2382" t="s">
        <v>5774</v>
      </c>
      <c r="G2382" s="31">
        <v>0</v>
      </c>
    </row>
    <row r="2383" spans="6:7" x14ac:dyDescent="0.3">
      <c r="F2383" t="s">
        <v>5775</v>
      </c>
      <c r="G2383" s="31">
        <v>129.4119</v>
      </c>
    </row>
    <row r="2384" spans="6:7" x14ac:dyDescent="0.3">
      <c r="F2384" t="s">
        <v>5776</v>
      </c>
      <c r="G2384" s="31">
        <v>3760.7961999999998</v>
      </c>
    </row>
    <row r="2385" spans="6:7" x14ac:dyDescent="0.3">
      <c r="F2385" t="s">
        <v>5777</v>
      </c>
      <c r="G2385" s="31">
        <v>0</v>
      </c>
    </row>
    <row r="2386" spans="6:7" x14ac:dyDescent="0.3">
      <c r="F2386" t="s">
        <v>5778</v>
      </c>
      <c r="G2386" s="31">
        <v>9344.1011999999992</v>
      </c>
    </row>
    <row r="2387" spans="6:7" x14ac:dyDescent="0.3">
      <c r="F2387" t="s">
        <v>5779</v>
      </c>
      <c r="G2387" s="31">
        <v>220.92050000000003</v>
      </c>
    </row>
    <row r="2388" spans="6:7" x14ac:dyDescent="0.3">
      <c r="F2388" t="s">
        <v>5780</v>
      </c>
      <c r="G2388" s="31">
        <v>466.40160000000003</v>
      </c>
    </row>
    <row r="2389" spans="6:7" x14ac:dyDescent="0.3">
      <c r="F2389" t="s">
        <v>5781</v>
      </c>
      <c r="G2389" s="31">
        <v>37.547400000000003</v>
      </c>
    </row>
    <row r="2390" spans="6:7" x14ac:dyDescent="0.3">
      <c r="F2390" t="s">
        <v>5782</v>
      </c>
      <c r="G2390" s="31">
        <v>1669.4674</v>
      </c>
    </row>
    <row r="2391" spans="6:7" x14ac:dyDescent="0.3">
      <c r="F2391" t="s">
        <v>5783</v>
      </c>
      <c r="G2391" s="31">
        <v>0</v>
      </c>
    </row>
    <row r="2392" spans="6:7" x14ac:dyDescent="0.3">
      <c r="F2392" t="s">
        <v>5784</v>
      </c>
      <c r="G2392" s="31">
        <v>0</v>
      </c>
    </row>
    <row r="2393" spans="6:7" x14ac:dyDescent="0.3">
      <c r="F2393" t="s">
        <v>5785</v>
      </c>
      <c r="G2393" s="31">
        <v>0</v>
      </c>
    </row>
    <row r="2394" spans="6:7" x14ac:dyDescent="0.3">
      <c r="F2394" t="s">
        <v>5786</v>
      </c>
      <c r="G2394" s="31">
        <v>5690.9178000000011</v>
      </c>
    </row>
    <row r="2395" spans="6:7" x14ac:dyDescent="0.3">
      <c r="F2395" t="s">
        <v>288</v>
      </c>
      <c r="G2395" s="31">
        <v>3450.3208</v>
      </c>
    </row>
    <row r="2396" spans="6:7" x14ac:dyDescent="0.3">
      <c r="F2396" t="s">
        <v>289</v>
      </c>
      <c r="G2396" s="31">
        <v>7771.4575999999997</v>
      </c>
    </row>
    <row r="2397" spans="6:7" x14ac:dyDescent="0.3">
      <c r="F2397" t="s">
        <v>1264</v>
      </c>
      <c r="G2397" s="31">
        <v>0</v>
      </c>
    </row>
    <row r="2398" spans="6:7" x14ac:dyDescent="0.3">
      <c r="F2398" t="s">
        <v>1265</v>
      </c>
      <c r="G2398" s="31">
        <v>0</v>
      </c>
    </row>
    <row r="2399" spans="6:7" x14ac:dyDescent="0.3">
      <c r="F2399" t="s">
        <v>1266</v>
      </c>
      <c r="G2399" s="31">
        <v>35.1509</v>
      </c>
    </row>
    <row r="2400" spans="6:7" x14ac:dyDescent="0.3">
      <c r="F2400" t="s">
        <v>3071</v>
      </c>
      <c r="G2400" s="31">
        <v>2568.6152000000002</v>
      </c>
    </row>
    <row r="2401" spans="6:7" x14ac:dyDescent="0.3">
      <c r="F2401" t="s">
        <v>5787</v>
      </c>
      <c r="G2401" s="31">
        <v>0</v>
      </c>
    </row>
    <row r="2402" spans="6:7" x14ac:dyDescent="0.3">
      <c r="F2402" t="s">
        <v>5788</v>
      </c>
      <c r="G2402" s="31">
        <v>0</v>
      </c>
    </row>
    <row r="2403" spans="6:7" x14ac:dyDescent="0.3">
      <c r="F2403" t="s">
        <v>1267</v>
      </c>
      <c r="G2403" s="31">
        <v>0</v>
      </c>
    </row>
    <row r="2404" spans="6:7" x14ac:dyDescent="0.3">
      <c r="F2404" t="s">
        <v>5789</v>
      </c>
      <c r="G2404" s="31">
        <v>274.21290000000005</v>
      </c>
    </row>
    <row r="2405" spans="6:7" x14ac:dyDescent="0.3">
      <c r="F2405" t="s">
        <v>5790</v>
      </c>
      <c r="G2405" s="31">
        <v>416.83410000000003</v>
      </c>
    </row>
    <row r="2406" spans="6:7" x14ac:dyDescent="0.3">
      <c r="F2406" t="s">
        <v>3072</v>
      </c>
      <c r="G2406" s="31">
        <v>352.86869999999999</v>
      </c>
    </row>
    <row r="2407" spans="6:7" x14ac:dyDescent="0.3">
      <c r="F2407" t="s">
        <v>1268</v>
      </c>
      <c r="G2407" s="31">
        <v>0</v>
      </c>
    </row>
    <row r="2408" spans="6:7" x14ac:dyDescent="0.3">
      <c r="F2408" t="s">
        <v>5791</v>
      </c>
      <c r="G2408" s="31">
        <v>16216.296200000001</v>
      </c>
    </row>
    <row r="2409" spans="6:7" x14ac:dyDescent="0.3">
      <c r="F2409" t="s">
        <v>5792</v>
      </c>
      <c r="G2409" s="31">
        <v>490.40129999999999</v>
      </c>
    </row>
    <row r="2410" spans="6:7" x14ac:dyDescent="0.3">
      <c r="F2410" t="s">
        <v>5793</v>
      </c>
      <c r="G2410" s="31">
        <v>11582.526</v>
      </c>
    </row>
    <row r="2411" spans="6:7" x14ac:dyDescent="0.3">
      <c r="F2411" t="s">
        <v>290</v>
      </c>
      <c r="G2411" s="31">
        <v>5618.1040000000003</v>
      </c>
    </row>
    <row r="2412" spans="6:7" x14ac:dyDescent="0.3">
      <c r="F2412" t="s">
        <v>5794</v>
      </c>
      <c r="G2412" s="31">
        <v>0</v>
      </c>
    </row>
    <row r="2413" spans="6:7" x14ac:dyDescent="0.3">
      <c r="F2413" t="s">
        <v>5795</v>
      </c>
      <c r="G2413" s="31">
        <v>2921.8930000000005</v>
      </c>
    </row>
    <row r="2414" spans="6:7" x14ac:dyDescent="0.3">
      <c r="F2414" t="s">
        <v>5796</v>
      </c>
      <c r="G2414" s="31">
        <v>0</v>
      </c>
    </row>
    <row r="2415" spans="6:7" x14ac:dyDescent="0.3">
      <c r="F2415" t="s">
        <v>1269</v>
      </c>
      <c r="G2415" s="31">
        <v>18110.902100000003</v>
      </c>
    </row>
    <row r="2416" spans="6:7" x14ac:dyDescent="0.3">
      <c r="F2416" t="s">
        <v>5797</v>
      </c>
      <c r="G2416" s="31">
        <v>8656.3612999999987</v>
      </c>
    </row>
    <row r="2417" spans="6:7" x14ac:dyDescent="0.3">
      <c r="F2417" t="s">
        <v>2831</v>
      </c>
      <c r="G2417" s="31">
        <v>2729.1511</v>
      </c>
    </row>
    <row r="2418" spans="6:7" x14ac:dyDescent="0.3">
      <c r="F2418" t="s">
        <v>5798</v>
      </c>
      <c r="G2418" s="31">
        <v>0</v>
      </c>
    </row>
    <row r="2419" spans="6:7" x14ac:dyDescent="0.3">
      <c r="F2419" t="s">
        <v>3073</v>
      </c>
      <c r="G2419" s="31">
        <v>237.29689999999999</v>
      </c>
    </row>
    <row r="2420" spans="6:7" x14ac:dyDescent="0.3">
      <c r="F2420" t="s">
        <v>5799</v>
      </c>
      <c r="G2420" s="31">
        <v>0</v>
      </c>
    </row>
    <row r="2421" spans="6:7" x14ac:dyDescent="0.3">
      <c r="F2421" t="s">
        <v>1270</v>
      </c>
      <c r="G2421" s="31">
        <v>0</v>
      </c>
    </row>
    <row r="2422" spans="6:7" x14ac:dyDescent="0.3">
      <c r="F2422" t="s">
        <v>1271</v>
      </c>
      <c r="G2422" s="31">
        <v>478.67</v>
      </c>
    </row>
    <row r="2423" spans="6:7" x14ac:dyDescent="0.3">
      <c r="F2423" t="s">
        <v>5800</v>
      </c>
      <c r="G2423" s="31">
        <v>5498.1265000000003</v>
      </c>
    </row>
    <row r="2424" spans="6:7" x14ac:dyDescent="0.3">
      <c r="F2424" t="s">
        <v>5801</v>
      </c>
      <c r="G2424" s="31">
        <v>75.044399999999996</v>
      </c>
    </row>
    <row r="2425" spans="6:7" x14ac:dyDescent="0.3">
      <c r="F2425" t="s">
        <v>5802</v>
      </c>
      <c r="G2425" s="31">
        <v>0</v>
      </c>
    </row>
    <row r="2426" spans="6:7" x14ac:dyDescent="0.3">
      <c r="F2426" t="s">
        <v>291</v>
      </c>
      <c r="G2426" s="31">
        <v>7414.1901000000007</v>
      </c>
    </row>
    <row r="2427" spans="6:7" x14ac:dyDescent="0.3">
      <c r="F2427" t="s">
        <v>5803</v>
      </c>
      <c r="G2427" s="31">
        <v>0</v>
      </c>
    </row>
    <row r="2428" spans="6:7" x14ac:dyDescent="0.3">
      <c r="F2428" t="s">
        <v>5804</v>
      </c>
      <c r="G2428" s="31">
        <v>255.92179999999999</v>
      </c>
    </row>
    <row r="2429" spans="6:7" x14ac:dyDescent="0.3">
      <c r="F2429" t="s">
        <v>5805</v>
      </c>
      <c r="G2429" s="31">
        <v>0</v>
      </c>
    </row>
    <row r="2430" spans="6:7" x14ac:dyDescent="0.3">
      <c r="F2430" t="s">
        <v>5806</v>
      </c>
      <c r="G2430" s="31">
        <v>387.09529999999995</v>
      </c>
    </row>
    <row r="2431" spans="6:7" x14ac:dyDescent="0.3">
      <c r="F2431" t="s">
        <v>5807</v>
      </c>
      <c r="G2431" s="31">
        <v>0</v>
      </c>
    </row>
    <row r="2432" spans="6:7" x14ac:dyDescent="0.3">
      <c r="F2432" t="s">
        <v>5808</v>
      </c>
      <c r="G2432" s="31">
        <v>412.971</v>
      </c>
    </row>
    <row r="2433" spans="6:7" x14ac:dyDescent="0.3">
      <c r="F2433" t="s">
        <v>3074</v>
      </c>
      <c r="G2433" s="31">
        <v>2697.8150000000001</v>
      </c>
    </row>
    <row r="2434" spans="6:7" x14ac:dyDescent="0.3">
      <c r="F2434" t="s">
        <v>5809</v>
      </c>
      <c r="G2434" s="31">
        <v>28.951899999999998</v>
      </c>
    </row>
    <row r="2435" spans="6:7" x14ac:dyDescent="0.3">
      <c r="F2435" t="s">
        <v>5810</v>
      </c>
      <c r="G2435" s="31">
        <v>0</v>
      </c>
    </row>
    <row r="2436" spans="6:7" x14ac:dyDescent="0.3">
      <c r="F2436" t="s">
        <v>1272</v>
      </c>
      <c r="G2436" s="31">
        <v>0</v>
      </c>
    </row>
    <row r="2437" spans="6:7" x14ac:dyDescent="0.3">
      <c r="F2437" t="s">
        <v>5811</v>
      </c>
      <c r="G2437" s="31">
        <v>261.43049999999999</v>
      </c>
    </row>
    <row r="2438" spans="6:7" x14ac:dyDescent="0.3">
      <c r="F2438" t="s">
        <v>1273</v>
      </c>
      <c r="G2438" s="31">
        <v>2952.0954000000002</v>
      </c>
    </row>
    <row r="2439" spans="6:7" x14ac:dyDescent="0.3">
      <c r="F2439" t="s">
        <v>5812</v>
      </c>
      <c r="G2439" s="31">
        <v>11939.257100000001</v>
      </c>
    </row>
    <row r="2440" spans="6:7" x14ac:dyDescent="0.3">
      <c r="F2440" t="s">
        <v>5813</v>
      </c>
      <c r="G2440" s="31">
        <v>0</v>
      </c>
    </row>
    <row r="2441" spans="6:7" x14ac:dyDescent="0.3">
      <c r="F2441" t="s">
        <v>5814</v>
      </c>
      <c r="G2441" s="31">
        <v>0</v>
      </c>
    </row>
    <row r="2442" spans="6:7" x14ac:dyDescent="0.3">
      <c r="F2442" t="s">
        <v>292</v>
      </c>
      <c r="G2442" s="31">
        <v>3914.3624999999997</v>
      </c>
    </row>
    <row r="2443" spans="6:7" x14ac:dyDescent="0.3">
      <c r="F2443" t="s">
        <v>3075</v>
      </c>
      <c r="G2443" s="31">
        <v>556.45690000000002</v>
      </c>
    </row>
    <row r="2444" spans="6:7" x14ac:dyDescent="0.3">
      <c r="F2444" t="s">
        <v>5815</v>
      </c>
      <c r="G2444" s="31">
        <v>813.50009999999997</v>
      </c>
    </row>
    <row r="2445" spans="6:7" x14ac:dyDescent="0.3">
      <c r="F2445" t="s">
        <v>5816</v>
      </c>
      <c r="G2445" s="31">
        <v>397.77889999999996</v>
      </c>
    </row>
    <row r="2446" spans="6:7" x14ac:dyDescent="0.3">
      <c r="F2446" t="s">
        <v>5817</v>
      </c>
      <c r="G2446" s="31">
        <v>399.79970000000003</v>
      </c>
    </row>
    <row r="2447" spans="6:7" x14ac:dyDescent="0.3">
      <c r="F2447" t="s">
        <v>5818</v>
      </c>
      <c r="G2447" s="31">
        <v>0</v>
      </c>
    </row>
    <row r="2448" spans="6:7" x14ac:dyDescent="0.3">
      <c r="F2448" t="s">
        <v>5819</v>
      </c>
      <c r="G2448" s="31">
        <v>178.87350000000001</v>
      </c>
    </row>
    <row r="2449" spans="6:7" x14ac:dyDescent="0.3">
      <c r="F2449" t="s">
        <v>293</v>
      </c>
      <c r="G2449" s="31">
        <v>3308.1188999999999</v>
      </c>
    </row>
    <row r="2450" spans="6:7" x14ac:dyDescent="0.3">
      <c r="F2450" t="s">
        <v>5820</v>
      </c>
      <c r="G2450" s="31">
        <v>5455.9841999999999</v>
      </c>
    </row>
    <row r="2451" spans="6:7" x14ac:dyDescent="0.3">
      <c r="F2451" t="s">
        <v>294</v>
      </c>
      <c r="G2451" s="31">
        <v>9158.2196999999996</v>
      </c>
    </row>
    <row r="2452" spans="6:7" x14ac:dyDescent="0.3">
      <c r="F2452" t="s">
        <v>5821</v>
      </c>
      <c r="G2452" s="31">
        <v>46.855499999999999</v>
      </c>
    </row>
    <row r="2453" spans="6:7" x14ac:dyDescent="0.3">
      <c r="F2453" t="s">
        <v>5822</v>
      </c>
      <c r="G2453" s="31">
        <v>0</v>
      </c>
    </row>
    <row r="2454" spans="6:7" x14ac:dyDescent="0.3">
      <c r="F2454" t="s">
        <v>1274</v>
      </c>
      <c r="G2454" s="31">
        <v>5267.3945000000003</v>
      </c>
    </row>
    <row r="2455" spans="6:7" x14ac:dyDescent="0.3">
      <c r="F2455" t="s">
        <v>295</v>
      </c>
      <c r="G2455" s="31">
        <v>3387.9490000000001</v>
      </c>
    </row>
    <row r="2456" spans="6:7" x14ac:dyDescent="0.3">
      <c r="F2456" t="s">
        <v>5823</v>
      </c>
      <c r="G2456" s="31">
        <v>9398.5463</v>
      </c>
    </row>
    <row r="2457" spans="6:7" x14ac:dyDescent="0.3">
      <c r="F2457" t="s">
        <v>5824</v>
      </c>
      <c r="G2457" s="31">
        <v>56.226599999999998</v>
      </c>
    </row>
    <row r="2458" spans="6:7" x14ac:dyDescent="0.3">
      <c r="F2458" t="s">
        <v>5825</v>
      </c>
      <c r="G2458" s="31">
        <v>0</v>
      </c>
    </row>
    <row r="2459" spans="6:7" x14ac:dyDescent="0.3">
      <c r="F2459" t="s">
        <v>5826</v>
      </c>
      <c r="G2459" s="31">
        <v>0</v>
      </c>
    </row>
    <row r="2460" spans="6:7" x14ac:dyDescent="0.3">
      <c r="F2460" t="s">
        <v>296</v>
      </c>
      <c r="G2460" s="31">
        <v>639.67050000000006</v>
      </c>
    </row>
    <row r="2461" spans="6:7" x14ac:dyDescent="0.3">
      <c r="F2461" t="s">
        <v>297</v>
      </c>
      <c r="G2461" s="31">
        <v>1154.1436000000001</v>
      </c>
    </row>
    <row r="2462" spans="6:7" x14ac:dyDescent="0.3">
      <c r="F2462" t="s">
        <v>1275</v>
      </c>
      <c r="G2462" s="31">
        <v>0</v>
      </c>
    </row>
    <row r="2463" spans="6:7" x14ac:dyDescent="0.3">
      <c r="F2463" t="s">
        <v>5827</v>
      </c>
      <c r="G2463" s="31">
        <v>27.518999999999998</v>
      </c>
    </row>
    <row r="2464" spans="6:7" x14ac:dyDescent="0.3">
      <c r="F2464" t="s">
        <v>5828</v>
      </c>
      <c r="G2464" s="31">
        <v>0</v>
      </c>
    </row>
    <row r="2465" spans="6:7" x14ac:dyDescent="0.3">
      <c r="F2465" t="s">
        <v>5829</v>
      </c>
      <c r="G2465" s="31">
        <v>0</v>
      </c>
    </row>
    <row r="2466" spans="6:7" x14ac:dyDescent="0.3">
      <c r="F2466" t="s">
        <v>3076</v>
      </c>
      <c r="G2466" s="31">
        <v>244.0581</v>
      </c>
    </row>
    <row r="2467" spans="6:7" x14ac:dyDescent="0.3">
      <c r="F2467" t="s">
        <v>1276</v>
      </c>
      <c r="G2467" s="31">
        <v>218.4563</v>
      </c>
    </row>
    <row r="2468" spans="6:7" x14ac:dyDescent="0.3">
      <c r="F2468" t="s">
        <v>5830</v>
      </c>
      <c r="G2468" s="31">
        <v>190.79770000000002</v>
      </c>
    </row>
    <row r="2469" spans="6:7" x14ac:dyDescent="0.3">
      <c r="F2469" t="s">
        <v>5831</v>
      </c>
      <c r="G2469" s="31">
        <v>7217.4350999999997</v>
      </c>
    </row>
    <row r="2470" spans="6:7" x14ac:dyDescent="0.3">
      <c r="F2470" t="s">
        <v>5832</v>
      </c>
      <c r="G2470" s="31">
        <v>175.25479999999999</v>
      </c>
    </row>
    <row r="2471" spans="6:7" x14ac:dyDescent="0.3">
      <c r="F2471" t="s">
        <v>5833</v>
      </c>
      <c r="G2471" s="31">
        <v>0</v>
      </c>
    </row>
    <row r="2472" spans="6:7" x14ac:dyDescent="0.3">
      <c r="F2472" t="s">
        <v>5834</v>
      </c>
      <c r="G2472" s="31">
        <v>415.80059999999997</v>
      </c>
    </row>
    <row r="2473" spans="6:7" x14ac:dyDescent="0.3">
      <c r="F2473" t="s">
        <v>3077</v>
      </c>
      <c r="G2473" s="31">
        <v>83.476500000000001</v>
      </c>
    </row>
    <row r="2474" spans="6:7" x14ac:dyDescent="0.3">
      <c r="F2474" t="s">
        <v>5835</v>
      </c>
      <c r="G2474" s="31">
        <v>0</v>
      </c>
    </row>
    <row r="2475" spans="6:7" x14ac:dyDescent="0.3">
      <c r="F2475" t="s">
        <v>5836</v>
      </c>
      <c r="G2475" s="31">
        <v>22823.960599999999</v>
      </c>
    </row>
    <row r="2476" spans="6:7" x14ac:dyDescent="0.3">
      <c r="F2476" t="s">
        <v>5837</v>
      </c>
      <c r="G2476" s="31">
        <v>0</v>
      </c>
    </row>
    <row r="2477" spans="6:7" x14ac:dyDescent="0.3">
      <c r="F2477" t="s">
        <v>5838</v>
      </c>
      <c r="G2477" s="31">
        <v>56.182900000000004</v>
      </c>
    </row>
    <row r="2478" spans="6:7" x14ac:dyDescent="0.3">
      <c r="F2478" t="s">
        <v>1277</v>
      </c>
      <c r="G2478" s="31">
        <v>11.468</v>
      </c>
    </row>
    <row r="2479" spans="6:7" x14ac:dyDescent="0.3">
      <c r="F2479" t="s">
        <v>5839</v>
      </c>
      <c r="G2479" s="31">
        <v>921.85230000000001</v>
      </c>
    </row>
    <row r="2480" spans="6:7" x14ac:dyDescent="0.3">
      <c r="F2480" t="s">
        <v>5840</v>
      </c>
      <c r="G2480" s="31">
        <v>0</v>
      </c>
    </row>
    <row r="2481" spans="6:7" x14ac:dyDescent="0.3">
      <c r="F2481" t="s">
        <v>5841</v>
      </c>
      <c r="G2481" s="31">
        <v>0</v>
      </c>
    </row>
    <row r="2482" spans="6:7" x14ac:dyDescent="0.3">
      <c r="F2482" t="s">
        <v>5842</v>
      </c>
      <c r="G2482" s="31">
        <v>0</v>
      </c>
    </row>
    <row r="2483" spans="6:7" x14ac:dyDescent="0.3">
      <c r="F2483" t="s">
        <v>5843</v>
      </c>
      <c r="G2483" s="31">
        <v>858.47129999999993</v>
      </c>
    </row>
    <row r="2484" spans="6:7" x14ac:dyDescent="0.3">
      <c r="F2484" t="s">
        <v>5844</v>
      </c>
      <c r="G2484" s="31">
        <v>0</v>
      </c>
    </row>
    <row r="2485" spans="6:7" x14ac:dyDescent="0.3">
      <c r="F2485" t="s">
        <v>3078</v>
      </c>
      <c r="G2485" s="31">
        <v>43.813699999999997</v>
      </c>
    </row>
    <row r="2486" spans="6:7" x14ac:dyDescent="0.3">
      <c r="F2486" t="s">
        <v>5845</v>
      </c>
      <c r="G2486" s="31">
        <v>46.931100000000001</v>
      </c>
    </row>
    <row r="2487" spans="6:7" x14ac:dyDescent="0.3">
      <c r="F2487" t="s">
        <v>5846</v>
      </c>
      <c r="G2487" s="31">
        <v>0</v>
      </c>
    </row>
    <row r="2488" spans="6:7" x14ac:dyDescent="0.3">
      <c r="F2488" t="s">
        <v>298</v>
      </c>
      <c r="G2488" s="31">
        <v>0</v>
      </c>
    </row>
    <row r="2489" spans="6:7" x14ac:dyDescent="0.3">
      <c r="F2489" t="s">
        <v>1278</v>
      </c>
      <c r="G2489" s="31">
        <v>0</v>
      </c>
    </row>
    <row r="2490" spans="6:7" x14ac:dyDescent="0.3">
      <c r="F2490" t="s">
        <v>1279</v>
      </c>
      <c r="G2490" s="31">
        <v>0</v>
      </c>
    </row>
    <row r="2491" spans="6:7" x14ac:dyDescent="0.3">
      <c r="F2491" t="s">
        <v>5847</v>
      </c>
      <c r="G2491" s="31">
        <v>0</v>
      </c>
    </row>
    <row r="2492" spans="6:7" x14ac:dyDescent="0.3">
      <c r="F2492" t="s">
        <v>1280</v>
      </c>
      <c r="G2492" s="31">
        <v>0</v>
      </c>
    </row>
    <row r="2493" spans="6:7" x14ac:dyDescent="0.3">
      <c r="F2493" t="s">
        <v>3079</v>
      </c>
      <c r="G2493" s="31">
        <v>247.30579999999998</v>
      </c>
    </row>
    <row r="2494" spans="6:7" x14ac:dyDescent="0.3">
      <c r="F2494" t="s">
        <v>299</v>
      </c>
      <c r="G2494" s="31">
        <v>6312.5761000000002</v>
      </c>
    </row>
    <row r="2495" spans="6:7" x14ac:dyDescent="0.3">
      <c r="F2495" t="s">
        <v>5848</v>
      </c>
      <c r="G2495" s="31">
        <v>278.13060000000002</v>
      </c>
    </row>
    <row r="2496" spans="6:7" x14ac:dyDescent="0.3">
      <c r="F2496" t="s">
        <v>3080</v>
      </c>
      <c r="G2496" s="31">
        <v>215.83770000000001</v>
      </c>
    </row>
    <row r="2497" spans="6:7" x14ac:dyDescent="0.3">
      <c r="F2497" t="s">
        <v>5849</v>
      </c>
      <c r="G2497" s="31">
        <v>57.090400000000002</v>
      </c>
    </row>
    <row r="2498" spans="6:7" x14ac:dyDescent="0.3">
      <c r="F2498" t="s">
        <v>5850</v>
      </c>
      <c r="G2498" s="31">
        <v>1806.4729000000002</v>
      </c>
    </row>
    <row r="2499" spans="6:7" x14ac:dyDescent="0.3">
      <c r="F2499" t="s">
        <v>5851</v>
      </c>
      <c r="G2499" s="31">
        <v>2851.8714</v>
      </c>
    </row>
    <row r="2500" spans="6:7" x14ac:dyDescent="0.3">
      <c r="F2500" t="s">
        <v>5852</v>
      </c>
      <c r="G2500" s="31">
        <v>62.473999999999997</v>
      </c>
    </row>
    <row r="2501" spans="6:7" x14ac:dyDescent="0.3">
      <c r="F2501" t="s">
        <v>3081</v>
      </c>
      <c r="G2501" s="31">
        <v>1090.3442</v>
      </c>
    </row>
    <row r="2502" spans="6:7" x14ac:dyDescent="0.3">
      <c r="F2502" t="s">
        <v>5853</v>
      </c>
      <c r="G2502" s="31">
        <v>225.28440000000001</v>
      </c>
    </row>
    <row r="2503" spans="6:7" x14ac:dyDescent="0.3">
      <c r="F2503" t="s">
        <v>5854</v>
      </c>
      <c r="G2503" s="31">
        <v>53.102899999999998</v>
      </c>
    </row>
    <row r="2504" spans="6:7" x14ac:dyDescent="0.3">
      <c r="F2504" t="s">
        <v>5855</v>
      </c>
      <c r="G2504" s="31">
        <v>34.8369</v>
      </c>
    </row>
    <row r="2505" spans="6:7" x14ac:dyDescent="0.3">
      <c r="F2505" t="s">
        <v>5856</v>
      </c>
      <c r="G2505" s="31">
        <v>544.39319999999998</v>
      </c>
    </row>
    <row r="2506" spans="6:7" x14ac:dyDescent="0.3">
      <c r="F2506" t="s">
        <v>5857</v>
      </c>
      <c r="G2506" s="31">
        <v>127.0339</v>
      </c>
    </row>
    <row r="2507" spans="6:7" x14ac:dyDescent="0.3">
      <c r="F2507" t="s">
        <v>5858</v>
      </c>
      <c r="G2507" s="31">
        <v>609.1774999999999</v>
      </c>
    </row>
    <row r="2508" spans="6:7" x14ac:dyDescent="0.3">
      <c r="F2508" t="s">
        <v>5859</v>
      </c>
      <c r="G2508" s="31">
        <v>5399.9992999999995</v>
      </c>
    </row>
    <row r="2509" spans="6:7" x14ac:dyDescent="0.3">
      <c r="F2509" t="s">
        <v>5860</v>
      </c>
      <c r="G2509" s="31">
        <v>11738.9727</v>
      </c>
    </row>
    <row r="2510" spans="6:7" x14ac:dyDescent="0.3">
      <c r="F2510" t="s">
        <v>5861</v>
      </c>
      <c r="G2510" s="31">
        <v>0</v>
      </c>
    </row>
    <row r="2511" spans="6:7" x14ac:dyDescent="0.3">
      <c r="F2511" t="s">
        <v>5862</v>
      </c>
      <c r="G2511" s="31">
        <v>541.23170000000005</v>
      </c>
    </row>
    <row r="2512" spans="6:7" x14ac:dyDescent="0.3">
      <c r="F2512" t="s">
        <v>5863</v>
      </c>
      <c r="G2512" s="31">
        <v>0</v>
      </c>
    </row>
    <row r="2513" spans="6:7" x14ac:dyDescent="0.3">
      <c r="F2513" t="s">
        <v>5864</v>
      </c>
      <c r="G2513" s="31">
        <v>0</v>
      </c>
    </row>
    <row r="2514" spans="6:7" x14ac:dyDescent="0.3">
      <c r="F2514" t="s">
        <v>5865</v>
      </c>
      <c r="G2514" s="31">
        <v>422.9006</v>
      </c>
    </row>
    <row r="2515" spans="6:7" x14ac:dyDescent="0.3">
      <c r="F2515" t="s">
        <v>5866</v>
      </c>
      <c r="G2515" s="31">
        <v>356.67509999999999</v>
      </c>
    </row>
    <row r="2516" spans="6:7" x14ac:dyDescent="0.3">
      <c r="F2516" t="s">
        <v>5867</v>
      </c>
      <c r="G2516" s="31">
        <v>0</v>
      </c>
    </row>
    <row r="2517" spans="6:7" x14ac:dyDescent="0.3">
      <c r="F2517" t="s">
        <v>5868</v>
      </c>
      <c r="G2517" s="31">
        <v>1412.7482999999997</v>
      </c>
    </row>
    <row r="2518" spans="6:7" x14ac:dyDescent="0.3">
      <c r="F2518" t="s">
        <v>5869</v>
      </c>
      <c r="G2518" s="31">
        <v>0</v>
      </c>
    </row>
    <row r="2519" spans="6:7" x14ac:dyDescent="0.3">
      <c r="F2519" t="s">
        <v>5870</v>
      </c>
      <c r="G2519" s="31">
        <v>0</v>
      </c>
    </row>
    <row r="2520" spans="6:7" x14ac:dyDescent="0.3">
      <c r="F2520" t="s">
        <v>5871</v>
      </c>
      <c r="G2520" s="31">
        <v>711.35769999999991</v>
      </c>
    </row>
    <row r="2521" spans="6:7" x14ac:dyDescent="0.3">
      <c r="F2521" t="s">
        <v>5872</v>
      </c>
      <c r="G2521" s="31">
        <v>0</v>
      </c>
    </row>
    <row r="2522" spans="6:7" x14ac:dyDescent="0.3">
      <c r="F2522" t="s">
        <v>5873</v>
      </c>
      <c r="G2522" s="31">
        <v>0</v>
      </c>
    </row>
    <row r="2523" spans="6:7" x14ac:dyDescent="0.3">
      <c r="F2523" t="s">
        <v>5874</v>
      </c>
      <c r="G2523" s="31">
        <v>16240.303699999999</v>
      </c>
    </row>
    <row r="2524" spans="6:7" x14ac:dyDescent="0.3">
      <c r="F2524" t="s">
        <v>5875</v>
      </c>
      <c r="G2524" s="31">
        <v>24.989599999999999</v>
      </c>
    </row>
    <row r="2525" spans="6:7" x14ac:dyDescent="0.3">
      <c r="F2525" t="s">
        <v>5876</v>
      </c>
      <c r="G2525" s="31">
        <v>0</v>
      </c>
    </row>
    <row r="2526" spans="6:7" x14ac:dyDescent="0.3">
      <c r="F2526" t="s">
        <v>5877</v>
      </c>
      <c r="G2526" s="31">
        <v>0</v>
      </c>
    </row>
    <row r="2527" spans="6:7" x14ac:dyDescent="0.3">
      <c r="F2527" t="s">
        <v>5878</v>
      </c>
      <c r="G2527" s="31">
        <v>0</v>
      </c>
    </row>
    <row r="2528" spans="6:7" x14ac:dyDescent="0.3">
      <c r="F2528" t="s">
        <v>5879</v>
      </c>
      <c r="G2528" s="31">
        <v>0</v>
      </c>
    </row>
    <row r="2529" spans="6:7" x14ac:dyDescent="0.3">
      <c r="F2529" t="s">
        <v>300</v>
      </c>
      <c r="G2529" s="31">
        <v>0</v>
      </c>
    </row>
    <row r="2530" spans="6:7" x14ac:dyDescent="0.3">
      <c r="F2530" t="s">
        <v>301</v>
      </c>
      <c r="G2530" s="31">
        <v>1433.3315</v>
      </c>
    </row>
    <row r="2531" spans="6:7" x14ac:dyDescent="0.3">
      <c r="F2531" t="s">
        <v>302</v>
      </c>
      <c r="G2531" s="31">
        <v>15537.337100000001</v>
      </c>
    </row>
    <row r="2532" spans="6:7" x14ac:dyDescent="0.3">
      <c r="F2532" t="s">
        <v>5880</v>
      </c>
      <c r="G2532" s="31">
        <v>0</v>
      </c>
    </row>
    <row r="2533" spans="6:7" x14ac:dyDescent="0.3">
      <c r="F2533" t="s">
        <v>5881</v>
      </c>
      <c r="G2533" s="31">
        <v>0</v>
      </c>
    </row>
    <row r="2534" spans="6:7" x14ac:dyDescent="0.3">
      <c r="F2534" t="s">
        <v>5882</v>
      </c>
      <c r="G2534" s="31">
        <v>317.90719999999999</v>
      </c>
    </row>
    <row r="2535" spans="6:7" x14ac:dyDescent="0.3">
      <c r="F2535" t="s">
        <v>5883</v>
      </c>
      <c r="G2535" s="31">
        <v>265.59359999999998</v>
      </c>
    </row>
    <row r="2536" spans="6:7" x14ac:dyDescent="0.3">
      <c r="F2536" t="s">
        <v>3082</v>
      </c>
      <c r="G2536" s="31">
        <v>2195.1089999999999</v>
      </c>
    </row>
    <row r="2537" spans="6:7" x14ac:dyDescent="0.3">
      <c r="F2537" t="s">
        <v>1281</v>
      </c>
      <c r="G2537" s="31">
        <v>6644.5204000000003</v>
      </c>
    </row>
    <row r="2538" spans="6:7" x14ac:dyDescent="0.3">
      <c r="F2538" t="s">
        <v>5884</v>
      </c>
      <c r="G2538" s="31">
        <v>7501.8049000000001</v>
      </c>
    </row>
    <row r="2539" spans="6:7" x14ac:dyDescent="0.3">
      <c r="F2539" t="s">
        <v>3083</v>
      </c>
      <c r="G2539" s="31">
        <v>37.484400000000001</v>
      </c>
    </row>
    <row r="2540" spans="6:7" x14ac:dyDescent="0.3">
      <c r="F2540" t="s">
        <v>3084</v>
      </c>
      <c r="G2540" s="31">
        <v>836.96209999999996</v>
      </c>
    </row>
    <row r="2541" spans="6:7" x14ac:dyDescent="0.3">
      <c r="F2541" t="s">
        <v>1282</v>
      </c>
      <c r="G2541" s="31">
        <v>3370.8624</v>
      </c>
    </row>
    <row r="2542" spans="6:7" x14ac:dyDescent="0.3">
      <c r="F2542" t="s">
        <v>5885</v>
      </c>
      <c r="G2542" s="31">
        <v>4127.0502999999999</v>
      </c>
    </row>
    <row r="2543" spans="6:7" x14ac:dyDescent="0.3">
      <c r="F2543" t="s">
        <v>5886</v>
      </c>
      <c r="G2543" s="31">
        <v>353.69510000000002</v>
      </c>
    </row>
    <row r="2544" spans="6:7" x14ac:dyDescent="0.3">
      <c r="F2544" t="s">
        <v>5887</v>
      </c>
      <c r="G2544" s="31">
        <v>8645.1488000000008</v>
      </c>
    </row>
    <row r="2545" spans="6:7" x14ac:dyDescent="0.3">
      <c r="F2545" t="s">
        <v>1283</v>
      </c>
      <c r="G2545" s="31">
        <v>5405.7341999999999</v>
      </c>
    </row>
    <row r="2546" spans="6:7" x14ac:dyDescent="0.3">
      <c r="F2546" t="s">
        <v>5888</v>
      </c>
      <c r="G2546" s="31">
        <v>1109.3052</v>
      </c>
    </row>
    <row r="2547" spans="6:7" x14ac:dyDescent="0.3">
      <c r="F2547" t="s">
        <v>5889</v>
      </c>
      <c r="G2547" s="31">
        <v>0</v>
      </c>
    </row>
    <row r="2548" spans="6:7" x14ac:dyDescent="0.3">
      <c r="F2548" t="s">
        <v>5890</v>
      </c>
      <c r="G2548" s="31">
        <v>172.04289999999997</v>
      </c>
    </row>
    <row r="2549" spans="6:7" x14ac:dyDescent="0.3">
      <c r="F2549" t="s">
        <v>5891</v>
      </c>
      <c r="G2549" s="31">
        <v>0</v>
      </c>
    </row>
    <row r="2550" spans="6:7" x14ac:dyDescent="0.3">
      <c r="F2550" t="s">
        <v>5892</v>
      </c>
      <c r="G2550" s="31">
        <v>0</v>
      </c>
    </row>
    <row r="2551" spans="6:7" x14ac:dyDescent="0.3">
      <c r="F2551" t="s">
        <v>5893</v>
      </c>
      <c r="G2551" s="31">
        <v>5101.7128000000002</v>
      </c>
    </row>
    <row r="2552" spans="6:7" x14ac:dyDescent="0.3">
      <c r="F2552" t="s">
        <v>5894</v>
      </c>
      <c r="G2552" s="31">
        <v>53.102899999999998</v>
      </c>
    </row>
    <row r="2553" spans="6:7" x14ac:dyDescent="0.3">
      <c r="F2553" t="s">
        <v>5895</v>
      </c>
      <c r="G2553" s="31">
        <v>351.9246</v>
      </c>
    </row>
    <row r="2554" spans="6:7" x14ac:dyDescent="0.3">
      <c r="F2554" t="s">
        <v>5896</v>
      </c>
      <c r="G2554" s="31">
        <v>0</v>
      </c>
    </row>
    <row r="2555" spans="6:7" x14ac:dyDescent="0.3">
      <c r="F2555" t="s">
        <v>5897</v>
      </c>
      <c r="G2555" s="31">
        <v>0</v>
      </c>
    </row>
    <row r="2556" spans="6:7" x14ac:dyDescent="0.3">
      <c r="F2556" t="s">
        <v>5898</v>
      </c>
      <c r="G2556" s="31">
        <v>0</v>
      </c>
    </row>
    <row r="2557" spans="6:7" x14ac:dyDescent="0.3">
      <c r="F2557" t="s">
        <v>5899</v>
      </c>
      <c r="G2557" s="31">
        <v>12875.8228</v>
      </c>
    </row>
    <row r="2558" spans="6:7" x14ac:dyDescent="0.3">
      <c r="F2558" t="s">
        <v>5900</v>
      </c>
      <c r="G2558" s="31">
        <v>0</v>
      </c>
    </row>
    <row r="2559" spans="6:7" x14ac:dyDescent="0.3">
      <c r="F2559" t="s">
        <v>5901</v>
      </c>
      <c r="G2559" s="31">
        <v>3687.3162000000002</v>
      </c>
    </row>
    <row r="2560" spans="6:7" x14ac:dyDescent="0.3">
      <c r="F2560" t="s">
        <v>3085</v>
      </c>
      <c r="G2560" s="31">
        <v>925.3839999999999</v>
      </c>
    </row>
    <row r="2561" spans="6:7" x14ac:dyDescent="0.3">
      <c r="F2561" t="s">
        <v>5902</v>
      </c>
      <c r="G2561" s="31">
        <v>0</v>
      </c>
    </row>
    <row r="2562" spans="6:7" x14ac:dyDescent="0.3">
      <c r="F2562" t="s">
        <v>5903</v>
      </c>
      <c r="G2562" s="31">
        <v>904.45030000000008</v>
      </c>
    </row>
    <row r="2563" spans="6:7" x14ac:dyDescent="0.3">
      <c r="F2563" t="s">
        <v>5904</v>
      </c>
      <c r="G2563" s="31">
        <v>7569.3199000000004</v>
      </c>
    </row>
    <row r="2564" spans="6:7" x14ac:dyDescent="0.3">
      <c r="F2564" t="s">
        <v>5905</v>
      </c>
      <c r="G2564" s="31">
        <v>0</v>
      </c>
    </row>
    <row r="2565" spans="6:7" x14ac:dyDescent="0.3">
      <c r="F2565" t="s">
        <v>1284</v>
      </c>
      <c r="G2565" s="31">
        <v>514.95230000000004</v>
      </c>
    </row>
    <row r="2566" spans="6:7" x14ac:dyDescent="0.3">
      <c r="F2566" t="s">
        <v>5906</v>
      </c>
      <c r="G2566" s="31">
        <v>2962.0556000000001</v>
      </c>
    </row>
    <row r="2567" spans="6:7" x14ac:dyDescent="0.3">
      <c r="F2567" t="s">
        <v>5907</v>
      </c>
      <c r="G2567" s="31">
        <v>0</v>
      </c>
    </row>
    <row r="2568" spans="6:7" x14ac:dyDescent="0.3">
      <c r="F2568" t="s">
        <v>5908</v>
      </c>
      <c r="G2568" s="31">
        <v>0</v>
      </c>
    </row>
    <row r="2569" spans="6:7" x14ac:dyDescent="0.3">
      <c r="F2569" t="s">
        <v>5909</v>
      </c>
      <c r="G2569" s="31">
        <v>0</v>
      </c>
    </row>
    <row r="2570" spans="6:7" x14ac:dyDescent="0.3">
      <c r="F2570" t="s">
        <v>5910</v>
      </c>
      <c r="G2570" s="31">
        <v>576.88139999999999</v>
      </c>
    </row>
    <row r="2571" spans="6:7" x14ac:dyDescent="0.3">
      <c r="F2571" t="s">
        <v>5911</v>
      </c>
      <c r="G2571" s="31">
        <v>175.25479999999999</v>
      </c>
    </row>
    <row r="2572" spans="6:7" x14ac:dyDescent="0.3">
      <c r="F2572" t="s">
        <v>5912</v>
      </c>
      <c r="G2572" s="31">
        <v>11730.9864</v>
      </c>
    </row>
    <row r="2573" spans="6:7" x14ac:dyDescent="0.3">
      <c r="F2573" t="s">
        <v>5913</v>
      </c>
      <c r="G2573" s="31">
        <v>13752.865000000002</v>
      </c>
    </row>
    <row r="2574" spans="6:7" x14ac:dyDescent="0.3">
      <c r="F2574" t="s">
        <v>3086</v>
      </c>
      <c r="G2574" s="31">
        <v>29.112200000000001</v>
      </c>
    </row>
    <row r="2575" spans="6:7" x14ac:dyDescent="0.3">
      <c r="F2575" t="s">
        <v>5914</v>
      </c>
      <c r="G2575" s="31">
        <v>876.4443</v>
      </c>
    </row>
    <row r="2576" spans="6:7" x14ac:dyDescent="0.3">
      <c r="F2576" t="s">
        <v>5915</v>
      </c>
      <c r="G2576" s="31">
        <v>2328.2236000000003</v>
      </c>
    </row>
    <row r="2577" spans="6:7" x14ac:dyDescent="0.3">
      <c r="F2577" t="s">
        <v>5916</v>
      </c>
      <c r="G2577" s="31">
        <v>0</v>
      </c>
    </row>
    <row r="2578" spans="6:7" x14ac:dyDescent="0.3">
      <c r="F2578" t="s">
        <v>5917</v>
      </c>
      <c r="G2578" s="31">
        <v>623.16679999999997</v>
      </c>
    </row>
    <row r="2579" spans="6:7" x14ac:dyDescent="0.3">
      <c r="F2579" t="s">
        <v>5918</v>
      </c>
      <c r="G2579" s="31">
        <v>0</v>
      </c>
    </row>
    <row r="2580" spans="6:7" x14ac:dyDescent="0.3">
      <c r="F2580" t="s">
        <v>5919</v>
      </c>
      <c r="G2580" s="31">
        <v>0</v>
      </c>
    </row>
    <row r="2581" spans="6:7" x14ac:dyDescent="0.3">
      <c r="F2581" t="s">
        <v>5920</v>
      </c>
      <c r="G2581" s="31">
        <v>5532.9089999999997</v>
      </c>
    </row>
    <row r="2582" spans="6:7" x14ac:dyDescent="0.3">
      <c r="F2582" t="s">
        <v>5921</v>
      </c>
      <c r="G2582" s="31">
        <v>289.84980000000002</v>
      </c>
    </row>
    <row r="2583" spans="6:7" x14ac:dyDescent="0.3">
      <c r="F2583" t="s">
        <v>5922</v>
      </c>
      <c r="G2583" s="31">
        <v>6014.4258</v>
      </c>
    </row>
    <row r="2584" spans="6:7" x14ac:dyDescent="0.3">
      <c r="F2584" t="s">
        <v>5923</v>
      </c>
      <c r="G2584" s="31">
        <v>0</v>
      </c>
    </row>
    <row r="2585" spans="6:7" x14ac:dyDescent="0.3">
      <c r="F2585" t="s">
        <v>5924</v>
      </c>
      <c r="G2585" s="31">
        <v>10543.705</v>
      </c>
    </row>
    <row r="2586" spans="6:7" x14ac:dyDescent="0.3">
      <c r="F2586" t="s">
        <v>5925</v>
      </c>
      <c r="G2586" s="31">
        <v>438.137</v>
      </c>
    </row>
    <row r="2587" spans="6:7" x14ac:dyDescent="0.3">
      <c r="F2587" t="s">
        <v>5926</v>
      </c>
      <c r="G2587" s="31">
        <v>0</v>
      </c>
    </row>
    <row r="2588" spans="6:7" x14ac:dyDescent="0.3">
      <c r="F2588" t="s">
        <v>5927</v>
      </c>
      <c r="G2588" s="31">
        <v>28.113299999999999</v>
      </c>
    </row>
    <row r="2589" spans="6:7" x14ac:dyDescent="0.3">
      <c r="F2589" t="s">
        <v>5928</v>
      </c>
      <c r="G2589" s="31">
        <v>0</v>
      </c>
    </row>
    <row r="2590" spans="6:7" x14ac:dyDescent="0.3">
      <c r="F2590" t="s">
        <v>5929</v>
      </c>
      <c r="G2590" s="31">
        <v>0</v>
      </c>
    </row>
    <row r="2591" spans="6:7" x14ac:dyDescent="0.3">
      <c r="F2591" t="s">
        <v>5930</v>
      </c>
      <c r="G2591" s="31">
        <v>3220.9481000000005</v>
      </c>
    </row>
    <row r="2592" spans="6:7" x14ac:dyDescent="0.3">
      <c r="F2592" t="s">
        <v>5931</v>
      </c>
      <c r="G2592" s="31">
        <v>0</v>
      </c>
    </row>
    <row r="2593" spans="6:7" x14ac:dyDescent="0.3">
      <c r="F2593" t="s">
        <v>5932</v>
      </c>
      <c r="G2593" s="31">
        <v>544.38689999999997</v>
      </c>
    </row>
    <row r="2594" spans="6:7" x14ac:dyDescent="0.3">
      <c r="F2594" t="s">
        <v>5933</v>
      </c>
      <c r="G2594" s="31">
        <v>0</v>
      </c>
    </row>
    <row r="2595" spans="6:7" x14ac:dyDescent="0.3">
      <c r="F2595" t="s">
        <v>5934</v>
      </c>
      <c r="G2595" s="31">
        <v>0</v>
      </c>
    </row>
    <row r="2596" spans="6:7" x14ac:dyDescent="0.3">
      <c r="F2596" t="s">
        <v>5935</v>
      </c>
      <c r="G2596" s="31">
        <v>680.1431</v>
      </c>
    </row>
    <row r="2597" spans="6:7" x14ac:dyDescent="0.3">
      <c r="F2597" t="s">
        <v>5936</v>
      </c>
      <c r="G2597" s="31">
        <v>10229.1185</v>
      </c>
    </row>
    <row r="2598" spans="6:7" x14ac:dyDescent="0.3">
      <c r="F2598" t="s">
        <v>5937</v>
      </c>
      <c r="G2598" s="31">
        <v>221.42149999999998</v>
      </c>
    </row>
    <row r="2599" spans="6:7" x14ac:dyDescent="0.3">
      <c r="F2599" t="s">
        <v>5938</v>
      </c>
      <c r="G2599" s="31">
        <v>550.69100000000003</v>
      </c>
    </row>
    <row r="2600" spans="6:7" x14ac:dyDescent="0.3">
      <c r="F2600" t="s">
        <v>5939</v>
      </c>
      <c r="G2600" s="31">
        <v>10430.087</v>
      </c>
    </row>
    <row r="2601" spans="6:7" x14ac:dyDescent="0.3">
      <c r="F2601" t="s">
        <v>5940</v>
      </c>
      <c r="G2601" s="31">
        <v>213.96600000000001</v>
      </c>
    </row>
    <row r="2602" spans="6:7" x14ac:dyDescent="0.3">
      <c r="F2602" t="s">
        <v>5941</v>
      </c>
      <c r="G2602" s="31">
        <v>6370.3562000000002</v>
      </c>
    </row>
    <row r="2603" spans="6:7" x14ac:dyDescent="0.3">
      <c r="F2603" t="s">
        <v>5942</v>
      </c>
      <c r="G2603" s="31">
        <v>0</v>
      </c>
    </row>
    <row r="2604" spans="6:7" x14ac:dyDescent="0.3">
      <c r="F2604" t="s">
        <v>5943</v>
      </c>
      <c r="G2604" s="31">
        <v>16869.928</v>
      </c>
    </row>
    <row r="2605" spans="6:7" x14ac:dyDescent="0.3">
      <c r="F2605" t="s">
        <v>5944</v>
      </c>
      <c r="G2605" s="31">
        <v>0</v>
      </c>
    </row>
    <row r="2606" spans="6:7" x14ac:dyDescent="0.3">
      <c r="F2606" t="s">
        <v>5945</v>
      </c>
      <c r="G2606" s="31">
        <v>10787.2765</v>
      </c>
    </row>
    <row r="2607" spans="6:7" x14ac:dyDescent="0.3">
      <c r="F2607" t="s">
        <v>5946</v>
      </c>
      <c r="G2607" s="31">
        <v>812.97730000000001</v>
      </c>
    </row>
    <row r="2608" spans="6:7" x14ac:dyDescent="0.3">
      <c r="F2608" t="s">
        <v>5947</v>
      </c>
      <c r="G2608" s="31">
        <v>0</v>
      </c>
    </row>
    <row r="2609" spans="6:7" x14ac:dyDescent="0.3">
      <c r="F2609" t="s">
        <v>5948</v>
      </c>
      <c r="G2609" s="31">
        <v>0</v>
      </c>
    </row>
    <row r="2610" spans="6:7" x14ac:dyDescent="0.3">
      <c r="F2610" t="s">
        <v>5949</v>
      </c>
      <c r="G2610" s="31">
        <v>87.106899999999996</v>
      </c>
    </row>
    <row r="2611" spans="6:7" x14ac:dyDescent="0.3">
      <c r="F2611" t="s">
        <v>5950</v>
      </c>
      <c r="G2611" s="31">
        <v>187.7244</v>
      </c>
    </row>
    <row r="2612" spans="6:7" x14ac:dyDescent="0.3">
      <c r="F2612" t="s">
        <v>5951</v>
      </c>
      <c r="G2612" s="31">
        <v>3002.7141000000001</v>
      </c>
    </row>
    <row r="2613" spans="6:7" x14ac:dyDescent="0.3">
      <c r="F2613" t="s">
        <v>5952</v>
      </c>
      <c r="G2613" s="31">
        <v>0</v>
      </c>
    </row>
    <row r="2614" spans="6:7" x14ac:dyDescent="0.3">
      <c r="F2614" t="s">
        <v>5953</v>
      </c>
      <c r="G2614" s="31">
        <v>281.48579999999998</v>
      </c>
    </row>
    <row r="2615" spans="6:7" x14ac:dyDescent="0.3">
      <c r="F2615" t="s">
        <v>5954</v>
      </c>
      <c r="G2615" s="31">
        <v>0</v>
      </c>
    </row>
    <row r="2616" spans="6:7" x14ac:dyDescent="0.3">
      <c r="F2616" t="s">
        <v>5955</v>
      </c>
      <c r="G2616" s="31">
        <v>5550.9664000000002</v>
      </c>
    </row>
    <row r="2617" spans="6:7" x14ac:dyDescent="0.3">
      <c r="F2617" t="s">
        <v>5956</v>
      </c>
      <c r="G2617" s="31">
        <v>0</v>
      </c>
    </row>
    <row r="2618" spans="6:7" x14ac:dyDescent="0.3">
      <c r="F2618" t="s">
        <v>5957</v>
      </c>
      <c r="G2618" s="31">
        <v>759.2120000000001</v>
      </c>
    </row>
    <row r="2619" spans="6:7" x14ac:dyDescent="0.3">
      <c r="F2619" t="s">
        <v>303</v>
      </c>
      <c r="G2619" s="31">
        <v>7836.1171000000004</v>
      </c>
    </row>
    <row r="2620" spans="6:7" x14ac:dyDescent="0.3">
      <c r="F2620" t="s">
        <v>5958</v>
      </c>
      <c r="G2620" s="31">
        <v>6357.4915000000001</v>
      </c>
    </row>
    <row r="2621" spans="6:7" x14ac:dyDescent="0.3">
      <c r="F2621" t="s">
        <v>5959</v>
      </c>
      <c r="G2621" s="31">
        <v>444.24579999999997</v>
      </c>
    </row>
    <row r="2622" spans="6:7" x14ac:dyDescent="0.3">
      <c r="F2622" t="s">
        <v>1285</v>
      </c>
      <c r="G2622" s="31">
        <v>2546.7456999999999</v>
      </c>
    </row>
    <row r="2623" spans="6:7" x14ac:dyDescent="0.3">
      <c r="F2623" t="s">
        <v>5960</v>
      </c>
      <c r="G2623" s="31">
        <v>0</v>
      </c>
    </row>
    <row r="2624" spans="6:7" x14ac:dyDescent="0.3">
      <c r="F2624" t="s">
        <v>5961</v>
      </c>
      <c r="G2624" s="31">
        <v>13849.825400000002</v>
      </c>
    </row>
    <row r="2625" spans="6:7" x14ac:dyDescent="0.3">
      <c r="F2625" t="s">
        <v>5962</v>
      </c>
      <c r="G2625" s="31">
        <v>6394.3427999999994</v>
      </c>
    </row>
    <row r="2626" spans="6:7" x14ac:dyDescent="0.3">
      <c r="F2626" t="s">
        <v>5963</v>
      </c>
      <c r="G2626" s="31">
        <v>8251.9561999999987</v>
      </c>
    </row>
    <row r="2627" spans="6:7" x14ac:dyDescent="0.3">
      <c r="F2627" t="s">
        <v>5964</v>
      </c>
      <c r="G2627" s="31">
        <v>6463.8180000000002</v>
      </c>
    </row>
    <row r="2628" spans="6:7" x14ac:dyDescent="0.3">
      <c r="F2628" t="s">
        <v>5965</v>
      </c>
      <c r="G2628" s="31">
        <v>0</v>
      </c>
    </row>
    <row r="2629" spans="6:7" x14ac:dyDescent="0.3">
      <c r="F2629" t="s">
        <v>3087</v>
      </c>
      <c r="G2629" s="31">
        <v>156.374</v>
      </c>
    </row>
    <row r="2630" spans="6:7" x14ac:dyDescent="0.3">
      <c r="F2630" t="s">
        <v>5966</v>
      </c>
      <c r="G2630" s="31">
        <v>1178.0424</v>
      </c>
    </row>
    <row r="2631" spans="6:7" x14ac:dyDescent="0.3">
      <c r="F2631" t="s">
        <v>304</v>
      </c>
      <c r="G2631" s="31">
        <v>0</v>
      </c>
    </row>
    <row r="2632" spans="6:7" x14ac:dyDescent="0.3">
      <c r="F2632" t="s">
        <v>1286</v>
      </c>
      <c r="G2632" s="31">
        <v>570.02160000000003</v>
      </c>
    </row>
    <row r="2633" spans="6:7" x14ac:dyDescent="0.3">
      <c r="F2633" t="s">
        <v>2832</v>
      </c>
      <c r="G2633" s="31">
        <v>6468.7293</v>
      </c>
    </row>
    <row r="2634" spans="6:7" x14ac:dyDescent="0.3">
      <c r="F2634" t="s">
        <v>5967</v>
      </c>
      <c r="G2634" s="31">
        <v>0</v>
      </c>
    </row>
    <row r="2635" spans="6:7" x14ac:dyDescent="0.3">
      <c r="F2635" t="s">
        <v>5968</v>
      </c>
      <c r="G2635" s="31">
        <v>0</v>
      </c>
    </row>
    <row r="2636" spans="6:7" x14ac:dyDescent="0.3">
      <c r="F2636" t="s">
        <v>5969</v>
      </c>
      <c r="G2636" s="31">
        <v>0</v>
      </c>
    </row>
    <row r="2637" spans="6:7" x14ac:dyDescent="0.3">
      <c r="F2637" t="s">
        <v>305</v>
      </c>
      <c r="G2637" s="31">
        <v>5790.6666999999998</v>
      </c>
    </row>
    <row r="2638" spans="6:7" x14ac:dyDescent="0.3">
      <c r="F2638" t="s">
        <v>5970</v>
      </c>
      <c r="G2638" s="31">
        <v>1302.7145</v>
      </c>
    </row>
    <row r="2639" spans="6:7" x14ac:dyDescent="0.3">
      <c r="F2639" t="s">
        <v>5971</v>
      </c>
      <c r="G2639" s="31">
        <v>516.55889999999999</v>
      </c>
    </row>
    <row r="2640" spans="6:7" x14ac:dyDescent="0.3">
      <c r="F2640" t="s">
        <v>5972</v>
      </c>
      <c r="G2640" s="31">
        <v>0</v>
      </c>
    </row>
    <row r="2641" spans="6:7" x14ac:dyDescent="0.3">
      <c r="F2641" t="s">
        <v>5973</v>
      </c>
      <c r="G2641" s="31">
        <v>185.72669999999999</v>
      </c>
    </row>
    <row r="2642" spans="6:7" x14ac:dyDescent="0.3">
      <c r="F2642" t="s">
        <v>5974</v>
      </c>
      <c r="G2642" s="31">
        <v>584.50760000000014</v>
      </c>
    </row>
    <row r="2643" spans="6:7" x14ac:dyDescent="0.3">
      <c r="F2643" t="s">
        <v>1287</v>
      </c>
      <c r="G2643" s="31">
        <v>0</v>
      </c>
    </row>
    <row r="2644" spans="6:7" x14ac:dyDescent="0.3">
      <c r="F2644" t="s">
        <v>5975</v>
      </c>
      <c r="G2644" s="31">
        <v>632.1105</v>
      </c>
    </row>
    <row r="2645" spans="6:7" x14ac:dyDescent="0.3">
      <c r="F2645" t="s">
        <v>5976</v>
      </c>
      <c r="G2645" s="31">
        <v>14176.253500000001</v>
      </c>
    </row>
    <row r="2646" spans="6:7" x14ac:dyDescent="0.3">
      <c r="F2646" t="s">
        <v>5977</v>
      </c>
      <c r="G2646" s="31">
        <v>55.695099999999996</v>
      </c>
    </row>
    <row r="2647" spans="6:7" x14ac:dyDescent="0.3">
      <c r="F2647" t="s">
        <v>5978</v>
      </c>
      <c r="G2647" s="31">
        <v>3952.0936000000002</v>
      </c>
    </row>
    <row r="2648" spans="6:7" x14ac:dyDescent="0.3">
      <c r="F2648" t="s">
        <v>5979</v>
      </c>
      <c r="G2648" s="31">
        <v>0</v>
      </c>
    </row>
    <row r="2649" spans="6:7" x14ac:dyDescent="0.3">
      <c r="F2649" t="s">
        <v>5980</v>
      </c>
      <c r="G2649" s="31">
        <v>1490.8861999999999</v>
      </c>
    </row>
    <row r="2650" spans="6:7" x14ac:dyDescent="0.3">
      <c r="F2650" t="s">
        <v>5981</v>
      </c>
      <c r="G2650" s="31">
        <v>0</v>
      </c>
    </row>
    <row r="2651" spans="6:7" x14ac:dyDescent="0.3">
      <c r="F2651" t="s">
        <v>5982</v>
      </c>
      <c r="G2651" s="31">
        <v>0</v>
      </c>
    </row>
    <row r="2652" spans="6:7" x14ac:dyDescent="0.3">
      <c r="F2652" t="s">
        <v>5983</v>
      </c>
      <c r="G2652" s="31">
        <v>2668.4333000000001</v>
      </c>
    </row>
    <row r="2653" spans="6:7" x14ac:dyDescent="0.3">
      <c r="F2653" t="s">
        <v>5984</v>
      </c>
      <c r="G2653" s="31">
        <v>313.42430000000002</v>
      </c>
    </row>
    <row r="2654" spans="6:7" x14ac:dyDescent="0.3">
      <c r="F2654" t="s">
        <v>5985</v>
      </c>
      <c r="G2654" s="31">
        <v>0</v>
      </c>
    </row>
    <row r="2655" spans="6:7" x14ac:dyDescent="0.3">
      <c r="F2655" t="s">
        <v>5986</v>
      </c>
      <c r="G2655" s="31">
        <v>0</v>
      </c>
    </row>
    <row r="2656" spans="6:7" x14ac:dyDescent="0.3">
      <c r="F2656" t="s">
        <v>5987</v>
      </c>
      <c r="G2656" s="31">
        <v>4928.7142999999996</v>
      </c>
    </row>
    <row r="2657" spans="6:7" x14ac:dyDescent="0.3">
      <c r="F2657" t="s">
        <v>5988</v>
      </c>
      <c r="G2657" s="31">
        <v>1157.779</v>
      </c>
    </row>
    <row r="2658" spans="6:7" x14ac:dyDescent="0.3">
      <c r="F2658" t="s">
        <v>5989</v>
      </c>
      <c r="G2658" s="31">
        <v>416.13249999999999</v>
      </c>
    </row>
    <row r="2659" spans="6:7" x14ac:dyDescent="0.3">
      <c r="F2659" t="s">
        <v>5990</v>
      </c>
      <c r="G2659" s="31">
        <v>12.4177</v>
      </c>
    </row>
    <row r="2660" spans="6:7" x14ac:dyDescent="0.3">
      <c r="F2660" t="s">
        <v>5991</v>
      </c>
      <c r="G2660" s="31">
        <v>139.5342</v>
      </c>
    </row>
    <row r="2661" spans="6:7" x14ac:dyDescent="0.3">
      <c r="F2661" t="s">
        <v>5992</v>
      </c>
      <c r="G2661" s="31">
        <v>605.42420000000004</v>
      </c>
    </row>
    <row r="2662" spans="6:7" x14ac:dyDescent="0.3">
      <c r="F2662" t="s">
        <v>5993</v>
      </c>
      <c r="G2662" s="31">
        <v>783.51800000000003</v>
      </c>
    </row>
    <row r="2663" spans="6:7" x14ac:dyDescent="0.3">
      <c r="F2663" t="s">
        <v>5994</v>
      </c>
      <c r="G2663" s="31">
        <v>37.552899999999994</v>
      </c>
    </row>
    <row r="2664" spans="6:7" x14ac:dyDescent="0.3">
      <c r="F2664" t="s">
        <v>5995</v>
      </c>
      <c r="G2664" s="31">
        <v>0</v>
      </c>
    </row>
    <row r="2665" spans="6:7" x14ac:dyDescent="0.3">
      <c r="F2665" t="s">
        <v>5996</v>
      </c>
      <c r="G2665" s="31">
        <v>3656.7359000000001</v>
      </c>
    </row>
    <row r="2666" spans="6:7" x14ac:dyDescent="0.3">
      <c r="F2666" t="s">
        <v>3088</v>
      </c>
      <c r="G2666" s="31">
        <v>30.7547</v>
      </c>
    </row>
    <row r="2667" spans="6:7" x14ac:dyDescent="0.3">
      <c r="F2667" t="s">
        <v>5997</v>
      </c>
      <c r="G2667" s="31">
        <v>1085.1084000000001</v>
      </c>
    </row>
    <row r="2668" spans="6:7" x14ac:dyDescent="0.3">
      <c r="F2668" t="s">
        <v>3089</v>
      </c>
      <c r="G2668" s="31">
        <v>755.28589999999997</v>
      </c>
    </row>
    <row r="2669" spans="6:7" x14ac:dyDescent="0.3">
      <c r="F2669" t="s">
        <v>5998</v>
      </c>
      <c r="G2669" s="31">
        <v>0</v>
      </c>
    </row>
    <row r="2670" spans="6:7" x14ac:dyDescent="0.3">
      <c r="F2670" t="s">
        <v>306</v>
      </c>
      <c r="G2670" s="31">
        <v>4841.6691999999994</v>
      </c>
    </row>
    <row r="2671" spans="6:7" x14ac:dyDescent="0.3">
      <c r="F2671" t="s">
        <v>307</v>
      </c>
      <c r="G2671" s="31">
        <v>9380.1642000000011</v>
      </c>
    </row>
    <row r="2672" spans="6:7" x14ac:dyDescent="0.3">
      <c r="F2672" t="s">
        <v>2833</v>
      </c>
      <c r="G2672" s="31">
        <v>6851.1248999999998</v>
      </c>
    </row>
    <row r="2673" spans="6:7" x14ac:dyDescent="0.3">
      <c r="F2673" t="s">
        <v>5999</v>
      </c>
      <c r="G2673" s="31">
        <v>2232.3746999999998</v>
      </c>
    </row>
    <row r="2674" spans="6:7" x14ac:dyDescent="0.3">
      <c r="F2674" t="s">
        <v>1288</v>
      </c>
      <c r="G2674" s="31">
        <v>0</v>
      </c>
    </row>
    <row r="2675" spans="6:7" x14ac:dyDescent="0.3">
      <c r="F2675" t="s">
        <v>6000</v>
      </c>
      <c r="G2675" s="31">
        <v>0</v>
      </c>
    </row>
    <row r="2676" spans="6:7" x14ac:dyDescent="0.3">
      <c r="F2676" t="s">
        <v>6001</v>
      </c>
      <c r="G2676" s="31">
        <v>1293.2845000000002</v>
      </c>
    </row>
    <row r="2677" spans="6:7" x14ac:dyDescent="0.3">
      <c r="F2677" t="s">
        <v>1289</v>
      </c>
      <c r="G2677" s="31">
        <v>180.40839999999997</v>
      </c>
    </row>
    <row r="2678" spans="6:7" x14ac:dyDescent="0.3">
      <c r="F2678" t="s">
        <v>308</v>
      </c>
      <c r="G2678" s="31">
        <v>0</v>
      </c>
    </row>
    <row r="2679" spans="6:7" x14ac:dyDescent="0.3">
      <c r="F2679" t="s">
        <v>6002</v>
      </c>
      <c r="G2679" s="31">
        <v>3774.2750000000001</v>
      </c>
    </row>
    <row r="2680" spans="6:7" x14ac:dyDescent="0.3">
      <c r="F2680" t="s">
        <v>6003</v>
      </c>
      <c r="G2680" s="31">
        <v>9.3711000000000002</v>
      </c>
    </row>
    <row r="2681" spans="6:7" x14ac:dyDescent="0.3">
      <c r="F2681" t="s">
        <v>6004</v>
      </c>
      <c r="G2681" s="31">
        <v>0</v>
      </c>
    </row>
    <row r="2682" spans="6:7" x14ac:dyDescent="0.3">
      <c r="F2682" t="s">
        <v>6005</v>
      </c>
      <c r="G2682" s="31">
        <v>0</v>
      </c>
    </row>
    <row r="2683" spans="6:7" x14ac:dyDescent="0.3">
      <c r="F2683" t="s">
        <v>6006</v>
      </c>
      <c r="G2683" s="31">
        <v>315.94729999999998</v>
      </c>
    </row>
    <row r="2684" spans="6:7" x14ac:dyDescent="0.3">
      <c r="F2684" t="s">
        <v>6007</v>
      </c>
      <c r="G2684" s="31">
        <v>310.07589999999999</v>
      </c>
    </row>
    <row r="2685" spans="6:7" x14ac:dyDescent="0.3">
      <c r="F2685" t="s">
        <v>6008</v>
      </c>
      <c r="G2685" s="31">
        <v>62.492899999999999</v>
      </c>
    </row>
    <row r="2686" spans="6:7" x14ac:dyDescent="0.3">
      <c r="F2686" t="s">
        <v>6009</v>
      </c>
      <c r="G2686" s="31">
        <v>0</v>
      </c>
    </row>
    <row r="2687" spans="6:7" x14ac:dyDescent="0.3">
      <c r="F2687" t="s">
        <v>3090</v>
      </c>
      <c r="G2687" s="31">
        <v>575.7811999999999</v>
      </c>
    </row>
    <row r="2688" spans="6:7" x14ac:dyDescent="0.3">
      <c r="F2688" t="s">
        <v>6010</v>
      </c>
      <c r="G2688" s="31">
        <v>84.108599999999996</v>
      </c>
    </row>
    <row r="2689" spans="6:7" x14ac:dyDescent="0.3">
      <c r="F2689" t="s">
        <v>3091</v>
      </c>
      <c r="G2689" s="31">
        <v>74.623199999999997</v>
      </c>
    </row>
    <row r="2690" spans="6:7" x14ac:dyDescent="0.3">
      <c r="F2690" t="s">
        <v>6011</v>
      </c>
      <c r="G2690" s="31">
        <v>1759.6443999999999</v>
      </c>
    </row>
    <row r="2691" spans="6:7" x14ac:dyDescent="0.3">
      <c r="F2691" t="s">
        <v>6012</v>
      </c>
      <c r="G2691" s="31">
        <v>635.14430000000004</v>
      </c>
    </row>
    <row r="2692" spans="6:7" x14ac:dyDescent="0.3">
      <c r="F2692" t="s">
        <v>6013</v>
      </c>
      <c r="G2692" s="31">
        <v>308.51089999999999</v>
      </c>
    </row>
    <row r="2693" spans="6:7" x14ac:dyDescent="0.3">
      <c r="F2693" t="s">
        <v>6014</v>
      </c>
      <c r="G2693" s="31">
        <v>0</v>
      </c>
    </row>
    <row r="2694" spans="6:7" x14ac:dyDescent="0.3">
      <c r="F2694" t="s">
        <v>6015</v>
      </c>
      <c r="G2694" s="31">
        <v>0</v>
      </c>
    </row>
    <row r="2695" spans="6:7" x14ac:dyDescent="0.3">
      <c r="F2695" t="s">
        <v>6016</v>
      </c>
      <c r="G2695" s="31">
        <v>0</v>
      </c>
    </row>
    <row r="2696" spans="6:7" x14ac:dyDescent="0.3">
      <c r="F2696" t="s">
        <v>6017</v>
      </c>
      <c r="G2696" s="31">
        <v>2067.1086</v>
      </c>
    </row>
    <row r="2697" spans="6:7" x14ac:dyDescent="0.3">
      <c r="F2697" t="s">
        <v>6018</v>
      </c>
      <c r="G2697" s="31">
        <v>0</v>
      </c>
    </row>
    <row r="2698" spans="6:7" x14ac:dyDescent="0.3">
      <c r="F2698" t="s">
        <v>6019</v>
      </c>
      <c r="G2698" s="31">
        <v>17236.180800000002</v>
      </c>
    </row>
    <row r="2699" spans="6:7" x14ac:dyDescent="0.3">
      <c r="F2699" t="s">
        <v>6020</v>
      </c>
      <c r="G2699" s="31">
        <v>3123.4479999999999</v>
      </c>
    </row>
    <row r="2700" spans="6:7" x14ac:dyDescent="0.3">
      <c r="F2700" t="s">
        <v>6021</v>
      </c>
      <c r="G2700" s="31">
        <v>4910.8261000000002</v>
      </c>
    </row>
    <row r="2701" spans="6:7" x14ac:dyDescent="0.3">
      <c r="F2701" t="s">
        <v>6022</v>
      </c>
      <c r="G2701" s="31">
        <v>0</v>
      </c>
    </row>
    <row r="2702" spans="6:7" x14ac:dyDescent="0.3">
      <c r="F2702" t="s">
        <v>6023</v>
      </c>
      <c r="G2702" s="31">
        <v>2631.2919000000002</v>
      </c>
    </row>
    <row r="2703" spans="6:7" x14ac:dyDescent="0.3">
      <c r="F2703" t="s">
        <v>6024</v>
      </c>
      <c r="G2703" s="31">
        <v>0</v>
      </c>
    </row>
    <row r="2704" spans="6:7" x14ac:dyDescent="0.3">
      <c r="F2704" t="s">
        <v>309</v>
      </c>
      <c r="G2704" s="31">
        <v>11118.561</v>
      </c>
    </row>
    <row r="2705" spans="6:7" x14ac:dyDescent="0.3">
      <c r="F2705" t="s">
        <v>6025</v>
      </c>
      <c r="G2705" s="31">
        <v>0</v>
      </c>
    </row>
    <row r="2706" spans="6:7" x14ac:dyDescent="0.3">
      <c r="F2706" t="s">
        <v>6026</v>
      </c>
      <c r="G2706" s="31">
        <v>62.536999999999999</v>
      </c>
    </row>
    <row r="2707" spans="6:7" x14ac:dyDescent="0.3">
      <c r="F2707" t="s">
        <v>6027</v>
      </c>
      <c r="G2707" s="31">
        <v>5347.6527000000006</v>
      </c>
    </row>
    <row r="2708" spans="6:7" x14ac:dyDescent="0.3">
      <c r="F2708" t="s">
        <v>6028</v>
      </c>
      <c r="G2708" s="31">
        <v>0</v>
      </c>
    </row>
    <row r="2709" spans="6:7" x14ac:dyDescent="0.3">
      <c r="F2709" t="s">
        <v>3092</v>
      </c>
      <c r="G2709" s="31">
        <v>149.41320000000002</v>
      </c>
    </row>
    <row r="2710" spans="6:7" x14ac:dyDescent="0.3">
      <c r="F2710" t="s">
        <v>6029</v>
      </c>
      <c r="G2710" s="31">
        <v>272.21550000000002</v>
      </c>
    </row>
    <row r="2711" spans="6:7" x14ac:dyDescent="0.3">
      <c r="F2711" t="s">
        <v>6030</v>
      </c>
      <c r="G2711" s="31">
        <v>43.813699999999997</v>
      </c>
    </row>
    <row r="2712" spans="6:7" x14ac:dyDescent="0.3">
      <c r="F2712" t="s">
        <v>6031</v>
      </c>
      <c r="G2712" s="31">
        <v>199.88689999999997</v>
      </c>
    </row>
    <row r="2713" spans="6:7" x14ac:dyDescent="0.3">
      <c r="F2713" t="s">
        <v>6032</v>
      </c>
      <c r="G2713" s="31">
        <v>2749.7728000000002</v>
      </c>
    </row>
    <row r="2714" spans="6:7" x14ac:dyDescent="0.3">
      <c r="F2714" t="s">
        <v>6033</v>
      </c>
      <c r="G2714" s="31">
        <v>183.29829999999998</v>
      </c>
    </row>
    <row r="2715" spans="6:7" x14ac:dyDescent="0.3">
      <c r="F2715" t="s">
        <v>6034</v>
      </c>
      <c r="G2715" s="31">
        <v>353.85809999999998</v>
      </c>
    </row>
    <row r="2716" spans="6:7" x14ac:dyDescent="0.3">
      <c r="F2716" t="s">
        <v>6035</v>
      </c>
      <c r="G2716" s="31">
        <v>30152.802199999998</v>
      </c>
    </row>
    <row r="2717" spans="6:7" x14ac:dyDescent="0.3">
      <c r="F2717" t="s">
        <v>6036</v>
      </c>
      <c r="G2717" s="31">
        <v>744.8329</v>
      </c>
    </row>
    <row r="2718" spans="6:7" x14ac:dyDescent="0.3">
      <c r="F2718" t="s">
        <v>6037</v>
      </c>
      <c r="G2718" s="31">
        <v>0</v>
      </c>
    </row>
    <row r="2719" spans="6:7" x14ac:dyDescent="0.3">
      <c r="F2719" t="s">
        <v>2834</v>
      </c>
      <c r="G2719" s="31">
        <v>2685.4019000000003</v>
      </c>
    </row>
    <row r="2720" spans="6:7" x14ac:dyDescent="0.3">
      <c r="F2720" t="s">
        <v>1290</v>
      </c>
      <c r="G2720" s="31">
        <v>10069.5278</v>
      </c>
    </row>
    <row r="2721" spans="6:7" x14ac:dyDescent="0.3">
      <c r="F2721" t="s">
        <v>6038</v>
      </c>
      <c r="G2721" s="31">
        <v>39.286299999999997</v>
      </c>
    </row>
    <row r="2722" spans="6:7" x14ac:dyDescent="0.3">
      <c r="F2722" t="s">
        <v>1291</v>
      </c>
      <c r="G2722" s="31">
        <v>0</v>
      </c>
    </row>
    <row r="2723" spans="6:7" x14ac:dyDescent="0.3">
      <c r="F2723" t="s">
        <v>1292</v>
      </c>
      <c r="G2723" s="31">
        <v>31.015499999999999</v>
      </c>
    </row>
    <row r="2724" spans="6:7" x14ac:dyDescent="0.3">
      <c r="F2724" t="s">
        <v>6039</v>
      </c>
      <c r="G2724" s="31">
        <v>0</v>
      </c>
    </row>
    <row r="2725" spans="6:7" x14ac:dyDescent="0.3">
      <c r="F2725" t="s">
        <v>2835</v>
      </c>
      <c r="G2725" s="31">
        <v>3803.2865000000002</v>
      </c>
    </row>
    <row r="2726" spans="6:7" x14ac:dyDescent="0.3">
      <c r="F2726" t="s">
        <v>6040</v>
      </c>
      <c r="G2726" s="31">
        <v>14579.2952</v>
      </c>
    </row>
    <row r="2727" spans="6:7" x14ac:dyDescent="0.3">
      <c r="F2727" t="s">
        <v>1293</v>
      </c>
      <c r="G2727" s="31">
        <v>5769.4539000000004</v>
      </c>
    </row>
    <row r="2728" spans="6:7" x14ac:dyDescent="0.3">
      <c r="F2728" t="s">
        <v>2836</v>
      </c>
      <c r="G2728" s="31">
        <v>16045.630500000001</v>
      </c>
    </row>
    <row r="2729" spans="6:7" x14ac:dyDescent="0.3">
      <c r="F2729" t="s">
        <v>6041</v>
      </c>
      <c r="G2729" s="31">
        <v>7.4931000000000001</v>
      </c>
    </row>
    <row r="2730" spans="6:7" x14ac:dyDescent="0.3">
      <c r="F2730" t="s">
        <v>6042</v>
      </c>
      <c r="G2730" s="31">
        <v>462.04770000000002</v>
      </c>
    </row>
    <row r="2731" spans="6:7" x14ac:dyDescent="0.3">
      <c r="F2731" t="s">
        <v>6043</v>
      </c>
      <c r="G2731" s="31">
        <v>147.34740000000002</v>
      </c>
    </row>
    <row r="2732" spans="6:7" x14ac:dyDescent="0.3">
      <c r="F2732" t="s">
        <v>6044</v>
      </c>
      <c r="G2732" s="31">
        <v>0</v>
      </c>
    </row>
    <row r="2733" spans="6:7" x14ac:dyDescent="0.3">
      <c r="F2733" t="s">
        <v>6045</v>
      </c>
      <c r="G2733" s="31">
        <v>0</v>
      </c>
    </row>
    <row r="2734" spans="6:7" x14ac:dyDescent="0.3">
      <c r="F2734" t="s">
        <v>6046</v>
      </c>
      <c r="G2734" s="31">
        <v>152.5676</v>
      </c>
    </row>
    <row r="2735" spans="6:7" x14ac:dyDescent="0.3">
      <c r="F2735" t="s">
        <v>6047</v>
      </c>
      <c r="G2735" s="31">
        <v>269.05399999999997</v>
      </c>
    </row>
    <row r="2736" spans="6:7" x14ac:dyDescent="0.3">
      <c r="F2736" t="s">
        <v>1294</v>
      </c>
      <c r="G2736" s="31">
        <v>0</v>
      </c>
    </row>
    <row r="2737" spans="6:7" x14ac:dyDescent="0.3">
      <c r="F2737" t="s">
        <v>1295</v>
      </c>
      <c r="G2737" s="31">
        <v>0</v>
      </c>
    </row>
    <row r="2738" spans="6:7" x14ac:dyDescent="0.3">
      <c r="F2738" t="s">
        <v>310</v>
      </c>
      <c r="G2738" s="31">
        <v>15119.718799999999</v>
      </c>
    </row>
    <row r="2739" spans="6:7" x14ac:dyDescent="0.3">
      <c r="F2739" t="s">
        <v>6048</v>
      </c>
      <c r="G2739" s="31">
        <v>0</v>
      </c>
    </row>
    <row r="2740" spans="6:7" x14ac:dyDescent="0.3">
      <c r="F2740" t="s">
        <v>1296</v>
      </c>
      <c r="G2740" s="31">
        <v>0</v>
      </c>
    </row>
    <row r="2741" spans="6:7" x14ac:dyDescent="0.3">
      <c r="F2741" t="s">
        <v>6049</v>
      </c>
      <c r="G2741" s="31">
        <v>9335.6680000000015</v>
      </c>
    </row>
    <row r="2742" spans="6:7" x14ac:dyDescent="0.3">
      <c r="F2742" t="s">
        <v>6050</v>
      </c>
      <c r="G2742" s="31">
        <v>0</v>
      </c>
    </row>
    <row r="2743" spans="6:7" x14ac:dyDescent="0.3">
      <c r="F2743" t="s">
        <v>6051</v>
      </c>
      <c r="G2743" s="31">
        <v>3.1236999999999999</v>
      </c>
    </row>
    <row r="2744" spans="6:7" x14ac:dyDescent="0.3">
      <c r="F2744" t="s">
        <v>6052</v>
      </c>
      <c r="G2744" s="31">
        <v>469.90550000000002</v>
      </c>
    </row>
    <row r="2745" spans="6:7" x14ac:dyDescent="0.3">
      <c r="F2745" t="s">
        <v>6053</v>
      </c>
      <c r="G2745" s="31">
        <v>40.6081</v>
      </c>
    </row>
    <row r="2746" spans="6:7" x14ac:dyDescent="0.3">
      <c r="F2746" t="s">
        <v>6054</v>
      </c>
      <c r="G2746" s="31">
        <v>0</v>
      </c>
    </row>
    <row r="2747" spans="6:7" x14ac:dyDescent="0.3">
      <c r="F2747" t="s">
        <v>6055</v>
      </c>
      <c r="G2747" s="31">
        <v>8.2707999999999995</v>
      </c>
    </row>
    <row r="2748" spans="6:7" x14ac:dyDescent="0.3">
      <c r="F2748" t="s">
        <v>1297</v>
      </c>
      <c r="G2748" s="31">
        <v>0</v>
      </c>
    </row>
    <row r="2749" spans="6:7" x14ac:dyDescent="0.3">
      <c r="F2749" t="s">
        <v>6056</v>
      </c>
      <c r="G2749" s="31">
        <v>0</v>
      </c>
    </row>
    <row r="2750" spans="6:7" x14ac:dyDescent="0.3">
      <c r="F2750" t="s">
        <v>6057</v>
      </c>
      <c r="G2750" s="31">
        <v>0</v>
      </c>
    </row>
    <row r="2751" spans="6:7" x14ac:dyDescent="0.3">
      <c r="F2751" t="s">
        <v>6058</v>
      </c>
      <c r="G2751" s="31">
        <v>0</v>
      </c>
    </row>
    <row r="2752" spans="6:7" x14ac:dyDescent="0.3">
      <c r="F2752" t="s">
        <v>6059</v>
      </c>
      <c r="G2752" s="31">
        <v>297.2303</v>
      </c>
    </row>
    <row r="2753" spans="6:7" x14ac:dyDescent="0.3">
      <c r="F2753" t="s">
        <v>6060</v>
      </c>
      <c r="G2753" s="31">
        <v>17682.323499999999</v>
      </c>
    </row>
    <row r="2754" spans="6:7" x14ac:dyDescent="0.3">
      <c r="F2754" t="s">
        <v>6061</v>
      </c>
      <c r="G2754" s="31">
        <v>6580.6516999999994</v>
      </c>
    </row>
    <row r="2755" spans="6:7" x14ac:dyDescent="0.3">
      <c r="F2755" t="s">
        <v>6062</v>
      </c>
      <c r="G2755" s="31">
        <v>0</v>
      </c>
    </row>
    <row r="2756" spans="6:7" x14ac:dyDescent="0.3">
      <c r="F2756" t="s">
        <v>6063</v>
      </c>
      <c r="G2756" s="31">
        <v>0</v>
      </c>
    </row>
    <row r="2757" spans="6:7" x14ac:dyDescent="0.3">
      <c r="F2757" t="s">
        <v>6064</v>
      </c>
      <c r="G2757" s="31">
        <v>0</v>
      </c>
    </row>
    <row r="2758" spans="6:7" x14ac:dyDescent="0.3">
      <c r="F2758" t="s">
        <v>6065</v>
      </c>
      <c r="G2758" s="31">
        <v>13756.904699999999</v>
      </c>
    </row>
    <row r="2759" spans="6:7" x14ac:dyDescent="0.3">
      <c r="F2759" t="s">
        <v>6066</v>
      </c>
      <c r="G2759" s="31">
        <v>0</v>
      </c>
    </row>
    <row r="2760" spans="6:7" x14ac:dyDescent="0.3">
      <c r="F2760" t="s">
        <v>6067</v>
      </c>
      <c r="G2760" s="31">
        <v>0</v>
      </c>
    </row>
    <row r="2761" spans="6:7" x14ac:dyDescent="0.3">
      <c r="F2761" t="s">
        <v>6068</v>
      </c>
      <c r="G2761" s="31">
        <v>0</v>
      </c>
    </row>
    <row r="2762" spans="6:7" x14ac:dyDescent="0.3">
      <c r="F2762" t="s">
        <v>6069</v>
      </c>
      <c r="G2762" s="31">
        <v>978.48080000000004</v>
      </c>
    </row>
    <row r="2763" spans="6:7" x14ac:dyDescent="0.3">
      <c r="F2763" t="s">
        <v>6070</v>
      </c>
      <c r="G2763" s="31">
        <v>15206.692799999999</v>
      </c>
    </row>
    <row r="2764" spans="6:7" x14ac:dyDescent="0.3">
      <c r="F2764" t="s">
        <v>6071</v>
      </c>
      <c r="G2764" s="31">
        <v>0</v>
      </c>
    </row>
    <row r="2765" spans="6:7" x14ac:dyDescent="0.3">
      <c r="F2765" t="s">
        <v>6072</v>
      </c>
      <c r="G2765" s="31">
        <v>462.06970000000001</v>
      </c>
    </row>
    <row r="2766" spans="6:7" x14ac:dyDescent="0.3">
      <c r="F2766" t="s">
        <v>6073</v>
      </c>
      <c r="G2766" s="31">
        <v>14854.9799</v>
      </c>
    </row>
    <row r="2767" spans="6:7" x14ac:dyDescent="0.3">
      <c r="F2767" t="s">
        <v>1298</v>
      </c>
      <c r="G2767" s="31">
        <v>0</v>
      </c>
    </row>
    <row r="2768" spans="6:7" x14ac:dyDescent="0.3">
      <c r="F2768" t="s">
        <v>6074</v>
      </c>
      <c r="G2768" s="31">
        <v>1117.6925000000001</v>
      </c>
    </row>
    <row r="2769" spans="6:7" x14ac:dyDescent="0.3">
      <c r="F2769" t="s">
        <v>1299</v>
      </c>
      <c r="G2769" s="31">
        <v>0</v>
      </c>
    </row>
    <row r="2770" spans="6:7" x14ac:dyDescent="0.3">
      <c r="F2770" t="s">
        <v>6075</v>
      </c>
      <c r="G2770" s="31">
        <v>0</v>
      </c>
    </row>
    <row r="2771" spans="6:7" x14ac:dyDescent="0.3">
      <c r="F2771" t="s">
        <v>6076</v>
      </c>
      <c r="G2771" s="31">
        <v>18101.591800000002</v>
      </c>
    </row>
    <row r="2772" spans="6:7" x14ac:dyDescent="0.3">
      <c r="F2772" t="s">
        <v>6077</v>
      </c>
      <c r="G2772" s="31">
        <v>12348.170000000002</v>
      </c>
    </row>
    <row r="2773" spans="6:7" x14ac:dyDescent="0.3">
      <c r="F2773" t="s">
        <v>311</v>
      </c>
      <c r="G2773" s="31">
        <v>0</v>
      </c>
    </row>
    <row r="2774" spans="6:7" x14ac:dyDescent="0.3">
      <c r="F2774" t="s">
        <v>6078</v>
      </c>
      <c r="G2774" s="31">
        <v>0</v>
      </c>
    </row>
    <row r="2775" spans="6:7" x14ac:dyDescent="0.3">
      <c r="F2775" t="s">
        <v>6079</v>
      </c>
      <c r="G2775" s="31">
        <v>718.59050000000002</v>
      </c>
    </row>
    <row r="2776" spans="6:7" x14ac:dyDescent="0.3">
      <c r="F2776" t="s">
        <v>6080</v>
      </c>
      <c r="G2776" s="31">
        <v>0</v>
      </c>
    </row>
    <row r="2777" spans="6:7" x14ac:dyDescent="0.3">
      <c r="F2777" t="s">
        <v>6081</v>
      </c>
      <c r="G2777" s="31">
        <v>0</v>
      </c>
    </row>
    <row r="2778" spans="6:7" x14ac:dyDescent="0.3">
      <c r="F2778" t="s">
        <v>3093</v>
      </c>
      <c r="G2778" s="31">
        <v>3379.5657000000001</v>
      </c>
    </row>
    <row r="2779" spans="6:7" x14ac:dyDescent="0.3">
      <c r="F2779" t="s">
        <v>1300</v>
      </c>
      <c r="G2779" s="31">
        <v>12145.386600000002</v>
      </c>
    </row>
    <row r="2780" spans="6:7" x14ac:dyDescent="0.3">
      <c r="F2780" t="s">
        <v>6082</v>
      </c>
      <c r="G2780" s="31">
        <v>4227.5164999999997</v>
      </c>
    </row>
    <row r="2781" spans="6:7" x14ac:dyDescent="0.3">
      <c r="F2781" t="s">
        <v>312</v>
      </c>
      <c r="G2781" s="31">
        <v>5604.1989999999996</v>
      </c>
    </row>
    <row r="2782" spans="6:7" x14ac:dyDescent="0.3">
      <c r="F2782" t="s">
        <v>6083</v>
      </c>
      <c r="G2782" s="31">
        <v>13862.3583</v>
      </c>
    </row>
    <row r="2783" spans="6:7" x14ac:dyDescent="0.3">
      <c r="F2783" t="s">
        <v>313</v>
      </c>
      <c r="G2783" s="31">
        <v>0</v>
      </c>
    </row>
    <row r="2784" spans="6:7" x14ac:dyDescent="0.3">
      <c r="F2784" t="s">
        <v>314</v>
      </c>
      <c r="G2784" s="31">
        <v>15676.019700000001</v>
      </c>
    </row>
    <row r="2785" spans="6:7" x14ac:dyDescent="0.3">
      <c r="F2785" t="s">
        <v>6084</v>
      </c>
      <c r="G2785" s="31">
        <v>379.49260000000004</v>
      </c>
    </row>
    <row r="2786" spans="6:7" x14ac:dyDescent="0.3">
      <c r="F2786" t="s">
        <v>6085</v>
      </c>
      <c r="G2786" s="31">
        <v>0</v>
      </c>
    </row>
    <row r="2787" spans="6:7" x14ac:dyDescent="0.3">
      <c r="F2787" t="s">
        <v>6086</v>
      </c>
      <c r="G2787" s="31">
        <v>729.72070000000008</v>
      </c>
    </row>
    <row r="2788" spans="6:7" x14ac:dyDescent="0.3">
      <c r="F2788" t="s">
        <v>6087</v>
      </c>
      <c r="G2788" s="31">
        <v>0</v>
      </c>
    </row>
    <row r="2789" spans="6:7" x14ac:dyDescent="0.3">
      <c r="F2789" t="s">
        <v>6088</v>
      </c>
      <c r="G2789" s="31">
        <v>18978.669000000002</v>
      </c>
    </row>
    <row r="2790" spans="6:7" x14ac:dyDescent="0.3">
      <c r="F2790" t="s">
        <v>6089</v>
      </c>
      <c r="G2790" s="31">
        <v>110.2647</v>
      </c>
    </row>
    <row r="2791" spans="6:7" x14ac:dyDescent="0.3">
      <c r="F2791" t="s">
        <v>6090</v>
      </c>
      <c r="G2791" s="31">
        <v>884.98759999999993</v>
      </c>
    </row>
    <row r="2792" spans="6:7" x14ac:dyDescent="0.3">
      <c r="F2792" t="s">
        <v>6091</v>
      </c>
      <c r="G2792" s="31">
        <v>121.8873</v>
      </c>
    </row>
    <row r="2793" spans="6:7" x14ac:dyDescent="0.3">
      <c r="F2793" t="s">
        <v>6092</v>
      </c>
      <c r="G2793" s="31">
        <v>175.25479999999999</v>
      </c>
    </row>
    <row r="2794" spans="6:7" x14ac:dyDescent="0.3">
      <c r="F2794" t="s">
        <v>6093</v>
      </c>
      <c r="G2794" s="31">
        <v>0</v>
      </c>
    </row>
    <row r="2795" spans="6:7" x14ac:dyDescent="0.3">
      <c r="F2795" t="s">
        <v>6094</v>
      </c>
      <c r="G2795" s="31">
        <v>0</v>
      </c>
    </row>
    <row r="2796" spans="6:7" x14ac:dyDescent="0.3">
      <c r="F2796" t="s">
        <v>6095</v>
      </c>
      <c r="G2796" s="31">
        <v>1189.1023000000002</v>
      </c>
    </row>
    <row r="2797" spans="6:7" x14ac:dyDescent="0.3">
      <c r="F2797" t="s">
        <v>6096</v>
      </c>
      <c r="G2797" s="31">
        <v>879.0997000000001</v>
      </c>
    </row>
    <row r="2798" spans="6:7" x14ac:dyDescent="0.3">
      <c r="F2798" t="s">
        <v>6097</v>
      </c>
      <c r="G2798" s="31">
        <v>0</v>
      </c>
    </row>
    <row r="2799" spans="6:7" x14ac:dyDescent="0.3">
      <c r="F2799" t="s">
        <v>6098</v>
      </c>
      <c r="G2799" s="31">
        <v>0</v>
      </c>
    </row>
    <row r="2800" spans="6:7" x14ac:dyDescent="0.3">
      <c r="F2800" t="s">
        <v>6099</v>
      </c>
      <c r="G2800" s="31">
        <v>0</v>
      </c>
    </row>
    <row r="2801" spans="6:7" x14ac:dyDescent="0.3">
      <c r="F2801" t="s">
        <v>6100</v>
      </c>
      <c r="G2801" s="31">
        <v>13268.035100000001</v>
      </c>
    </row>
    <row r="2802" spans="6:7" x14ac:dyDescent="0.3">
      <c r="F2802" t="s">
        <v>6101</v>
      </c>
      <c r="G2802" s="31">
        <v>32.563800000000001</v>
      </c>
    </row>
    <row r="2803" spans="6:7" x14ac:dyDescent="0.3">
      <c r="F2803" t="s">
        <v>6102</v>
      </c>
      <c r="G2803" s="31">
        <v>36.457599999999999</v>
      </c>
    </row>
    <row r="2804" spans="6:7" x14ac:dyDescent="0.3">
      <c r="F2804" t="s">
        <v>6103</v>
      </c>
      <c r="G2804" s="31">
        <v>337.20690000000002</v>
      </c>
    </row>
    <row r="2805" spans="6:7" x14ac:dyDescent="0.3">
      <c r="F2805" t="s">
        <v>6104</v>
      </c>
      <c r="G2805" s="31">
        <v>87.627399999999994</v>
      </c>
    </row>
    <row r="2806" spans="6:7" x14ac:dyDescent="0.3">
      <c r="F2806" t="s">
        <v>6105</v>
      </c>
      <c r="G2806" s="31">
        <v>12572.387699999999</v>
      </c>
    </row>
    <row r="2807" spans="6:7" x14ac:dyDescent="0.3">
      <c r="F2807" t="s">
        <v>6106</v>
      </c>
      <c r="G2807" s="31">
        <v>0</v>
      </c>
    </row>
    <row r="2808" spans="6:7" x14ac:dyDescent="0.3">
      <c r="F2808" t="s">
        <v>6107</v>
      </c>
      <c r="G2808" s="31">
        <v>0</v>
      </c>
    </row>
    <row r="2809" spans="6:7" x14ac:dyDescent="0.3">
      <c r="F2809" t="s">
        <v>6108</v>
      </c>
      <c r="G2809" s="31">
        <v>5703.7428</v>
      </c>
    </row>
    <row r="2810" spans="6:7" x14ac:dyDescent="0.3">
      <c r="F2810" t="s">
        <v>6109</v>
      </c>
      <c r="G2810" s="31">
        <v>421.5188</v>
      </c>
    </row>
    <row r="2811" spans="6:7" x14ac:dyDescent="0.3">
      <c r="F2811" t="s">
        <v>6110</v>
      </c>
      <c r="G2811" s="31">
        <v>0</v>
      </c>
    </row>
    <row r="2812" spans="6:7" x14ac:dyDescent="0.3">
      <c r="F2812" t="s">
        <v>315</v>
      </c>
      <c r="G2812" s="31">
        <v>10502.77</v>
      </c>
    </row>
    <row r="2813" spans="6:7" x14ac:dyDescent="0.3">
      <c r="F2813" t="s">
        <v>6111</v>
      </c>
      <c r="G2813" s="31">
        <v>0</v>
      </c>
    </row>
    <row r="2814" spans="6:7" x14ac:dyDescent="0.3">
      <c r="F2814" t="s">
        <v>1301</v>
      </c>
      <c r="G2814" s="31">
        <v>0</v>
      </c>
    </row>
    <row r="2815" spans="6:7" x14ac:dyDescent="0.3">
      <c r="F2815" t="s">
        <v>6112</v>
      </c>
      <c r="G2815" s="31">
        <v>1221.8498</v>
      </c>
    </row>
    <row r="2816" spans="6:7" x14ac:dyDescent="0.3">
      <c r="F2816" t="s">
        <v>6113</v>
      </c>
      <c r="G2816" s="31">
        <v>0</v>
      </c>
    </row>
    <row r="2817" spans="6:7" x14ac:dyDescent="0.3">
      <c r="F2817" t="s">
        <v>6114</v>
      </c>
      <c r="G2817" s="31">
        <v>0</v>
      </c>
    </row>
    <row r="2818" spans="6:7" x14ac:dyDescent="0.3">
      <c r="F2818" t="s">
        <v>1302</v>
      </c>
      <c r="G2818" s="31">
        <v>6371.0655000000006</v>
      </c>
    </row>
    <row r="2819" spans="6:7" x14ac:dyDescent="0.3">
      <c r="F2819" t="s">
        <v>1303</v>
      </c>
      <c r="G2819" s="31">
        <v>0</v>
      </c>
    </row>
    <row r="2820" spans="6:7" x14ac:dyDescent="0.3">
      <c r="F2820" t="s">
        <v>3094</v>
      </c>
      <c r="G2820" s="31">
        <v>836.94150000000002</v>
      </c>
    </row>
    <row r="2821" spans="6:7" x14ac:dyDescent="0.3">
      <c r="F2821" t="s">
        <v>6115</v>
      </c>
      <c r="G2821" s="31">
        <v>0</v>
      </c>
    </row>
    <row r="2822" spans="6:7" x14ac:dyDescent="0.3">
      <c r="F2822" t="s">
        <v>1304</v>
      </c>
      <c r="G2822" s="31">
        <v>4494.4831999999997</v>
      </c>
    </row>
    <row r="2823" spans="6:7" x14ac:dyDescent="0.3">
      <c r="F2823" t="s">
        <v>6116</v>
      </c>
      <c r="G2823" s="31">
        <v>3822.6393000000003</v>
      </c>
    </row>
    <row r="2824" spans="6:7" x14ac:dyDescent="0.3">
      <c r="F2824" t="s">
        <v>6117</v>
      </c>
      <c r="G2824" s="31">
        <v>522.46429999999998</v>
      </c>
    </row>
    <row r="2825" spans="6:7" x14ac:dyDescent="0.3">
      <c r="F2825" t="s">
        <v>6118</v>
      </c>
      <c r="G2825" s="31">
        <v>3719.5613000000003</v>
      </c>
    </row>
    <row r="2826" spans="6:7" x14ac:dyDescent="0.3">
      <c r="F2826" t="s">
        <v>6119</v>
      </c>
      <c r="G2826" s="31">
        <v>132.43559999999999</v>
      </c>
    </row>
    <row r="2827" spans="6:7" x14ac:dyDescent="0.3">
      <c r="F2827" t="s">
        <v>6120</v>
      </c>
      <c r="G2827" s="31">
        <v>359.09720000000004</v>
      </c>
    </row>
    <row r="2828" spans="6:7" x14ac:dyDescent="0.3">
      <c r="F2828" t="s">
        <v>1305</v>
      </c>
      <c r="G2828" s="31">
        <v>344.08580000000001</v>
      </c>
    </row>
    <row r="2829" spans="6:7" x14ac:dyDescent="0.3">
      <c r="F2829" t="s">
        <v>6121</v>
      </c>
      <c r="G2829" s="31">
        <v>20333.958999999999</v>
      </c>
    </row>
    <row r="2830" spans="6:7" x14ac:dyDescent="0.3">
      <c r="F2830" t="s">
        <v>6122</v>
      </c>
      <c r="G2830" s="31">
        <v>0</v>
      </c>
    </row>
    <row r="2831" spans="6:7" x14ac:dyDescent="0.3">
      <c r="F2831" t="s">
        <v>6123</v>
      </c>
      <c r="G2831" s="31">
        <v>8447.8654999999999</v>
      </c>
    </row>
    <row r="2832" spans="6:7" x14ac:dyDescent="0.3">
      <c r="F2832" t="s">
        <v>6124</v>
      </c>
      <c r="G2832" s="31">
        <v>3259.2815999999998</v>
      </c>
    </row>
    <row r="2833" spans="6:7" x14ac:dyDescent="0.3">
      <c r="F2833" t="s">
        <v>6125</v>
      </c>
      <c r="G2833" s="31">
        <v>217.8098</v>
      </c>
    </row>
    <row r="2834" spans="6:7" x14ac:dyDescent="0.3">
      <c r="F2834" t="s">
        <v>6126</v>
      </c>
      <c r="G2834" s="31">
        <v>419.94560000000001</v>
      </c>
    </row>
    <row r="2835" spans="6:7" x14ac:dyDescent="0.3">
      <c r="F2835" t="s">
        <v>6127</v>
      </c>
      <c r="G2835" s="31">
        <v>4853.6124</v>
      </c>
    </row>
    <row r="2836" spans="6:7" x14ac:dyDescent="0.3">
      <c r="F2836" t="s">
        <v>6128</v>
      </c>
      <c r="G2836" s="31">
        <v>534.94799999999998</v>
      </c>
    </row>
    <row r="2837" spans="6:7" x14ac:dyDescent="0.3">
      <c r="F2837" t="s">
        <v>6129</v>
      </c>
      <c r="G2837" s="31">
        <v>0</v>
      </c>
    </row>
    <row r="2838" spans="6:7" x14ac:dyDescent="0.3">
      <c r="F2838" t="s">
        <v>6130</v>
      </c>
      <c r="G2838" s="31">
        <v>0</v>
      </c>
    </row>
    <row r="2839" spans="6:7" x14ac:dyDescent="0.3">
      <c r="F2839" t="s">
        <v>6131</v>
      </c>
      <c r="G2839" s="31">
        <v>3586.3393999999998</v>
      </c>
    </row>
    <row r="2840" spans="6:7" x14ac:dyDescent="0.3">
      <c r="F2840" t="s">
        <v>6132</v>
      </c>
      <c r="G2840" s="31">
        <v>262.83179999999999</v>
      </c>
    </row>
    <row r="2841" spans="6:7" x14ac:dyDescent="0.3">
      <c r="F2841" t="s">
        <v>6133</v>
      </c>
      <c r="G2841" s="31">
        <v>339.75419999999997</v>
      </c>
    </row>
    <row r="2842" spans="6:7" x14ac:dyDescent="0.3">
      <c r="F2842" t="s">
        <v>6134</v>
      </c>
      <c r="G2842" s="31">
        <v>0</v>
      </c>
    </row>
    <row r="2843" spans="6:7" x14ac:dyDescent="0.3">
      <c r="F2843" t="s">
        <v>6135</v>
      </c>
      <c r="G2843" s="31">
        <v>6748.6103999999996</v>
      </c>
    </row>
    <row r="2844" spans="6:7" x14ac:dyDescent="0.3">
      <c r="F2844" t="s">
        <v>6136</v>
      </c>
      <c r="G2844" s="31">
        <v>477.09629999999999</v>
      </c>
    </row>
    <row r="2845" spans="6:7" x14ac:dyDescent="0.3">
      <c r="F2845" t="s">
        <v>6137</v>
      </c>
      <c r="G2845" s="31">
        <v>0</v>
      </c>
    </row>
    <row r="2846" spans="6:7" x14ac:dyDescent="0.3">
      <c r="F2846" t="s">
        <v>6138</v>
      </c>
      <c r="G2846" s="31">
        <v>294.00729999999999</v>
      </c>
    </row>
    <row r="2847" spans="6:7" x14ac:dyDescent="0.3">
      <c r="F2847" t="s">
        <v>6139</v>
      </c>
      <c r="G2847" s="31">
        <v>319.10879999999997</v>
      </c>
    </row>
    <row r="2848" spans="6:7" x14ac:dyDescent="0.3">
      <c r="F2848" t="s">
        <v>6140</v>
      </c>
      <c r="G2848" s="31">
        <v>122.5322</v>
      </c>
    </row>
    <row r="2849" spans="6:7" x14ac:dyDescent="0.3">
      <c r="F2849" t="s">
        <v>6141</v>
      </c>
      <c r="G2849" s="31">
        <v>2466.7549000000004</v>
      </c>
    </row>
    <row r="2850" spans="6:7" x14ac:dyDescent="0.3">
      <c r="F2850" t="s">
        <v>6142</v>
      </c>
      <c r="G2850" s="31">
        <v>0</v>
      </c>
    </row>
    <row r="2851" spans="6:7" x14ac:dyDescent="0.3">
      <c r="F2851" t="s">
        <v>6143</v>
      </c>
      <c r="G2851" s="31">
        <v>112.6422</v>
      </c>
    </row>
    <row r="2852" spans="6:7" x14ac:dyDescent="0.3">
      <c r="F2852" t="s">
        <v>6144</v>
      </c>
      <c r="G2852" s="31">
        <v>3662.7480999999993</v>
      </c>
    </row>
    <row r="2853" spans="6:7" x14ac:dyDescent="0.3">
      <c r="F2853" t="s">
        <v>6145</v>
      </c>
      <c r="G2853" s="31">
        <v>287.7962</v>
      </c>
    </row>
    <row r="2854" spans="6:7" x14ac:dyDescent="0.3">
      <c r="F2854" t="s">
        <v>6146</v>
      </c>
      <c r="G2854" s="31">
        <v>1629.6407999999999</v>
      </c>
    </row>
    <row r="2855" spans="6:7" x14ac:dyDescent="0.3">
      <c r="F2855" t="s">
        <v>6147</v>
      </c>
      <c r="G2855" s="31">
        <v>535.38160000000005</v>
      </c>
    </row>
    <row r="2856" spans="6:7" x14ac:dyDescent="0.3">
      <c r="F2856" t="s">
        <v>6148</v>
      </c>
      <c r="G2856" s="31">
        <v>550.2204999999999</v>
      </c>
    </row>
    <row r="2857" spans="6:7" x14ac:dyDescent="0.3">
      <c r="F2857" t="s">
        <v>6149</v>
      </c>
      <c r="G2857" s="31">
        <v>74.650499999999994</v>
      </c>
    </row>
    <row r="2858" spans="6:7" x14ac:dyDescent="0.3">
      <c r="F2858" t="s">
        <v>6150</v>
      </c>
      <c r="G2858" s="31">
        <v>193.60560000000001</v>
      </c>
    </row>
    <row r="2859" spans="6:7" x14ac:dyDescent="0.3">
      <c r="F2859" t="s">
        <v>6151</v>
      </c>
      <c r="G2859" s="31">
        <v>0</v>
      </c>
    </row>
    <row r="2860" spans="6:7" x14ac:dyDescent="0.3">
      <c r="F2860" t="s">
        <v>6152</v>
      </c>
      <c r="G2860" s="31">
        <v>0</v>
      </c>
    </row>
    <row r="2861" spans="6:7" x14ac:dyDescent="0.3">
      <c r="F2861" t="s">
        <v>6153</v>
      </c>
      <c r="G2861" s="31">
        <v>632.89149999999995</v>
      </c>
    </row>
    <row r="2862" spans="6:7" x14ac:dyDescent="0.3">
      <c r="F2862" t="s">
        <v>6154</v>
      </c>
      <c r="G2862" s="31">
        <v>169.45699999999999</v>
      </c>
    </row>
    <row r="2863" spans="6:7" x14ac:dyDescent="0.3">
      <c r="F2863" t="s">
        <v>6155</v>
      </c>
      <c r="G2863" s="31">
        <v>0</v>
      </c>
    </row>
    <row r="2864" spans="6:7" x14ac:dyDescent="0.3">
      <c r="F2864" t="s">
        <v>6156</v>
      </c>
      <c r="G2864" s="31">
        <v>403.38749999999999</v>
      </c>
    </row>
    <row r="2865" spans="6:7" x14ac:dyDescent="0.3">
      <c r="F2865" t="s">
        <v>6157</v>
      </c>
      <c r="G2865" s="31">
        <v>1291.3416999999999</v>
      </c>
    </row>
    <row r="2866" spans="6:7" x14ac:dyDescent="0.3">
      <c r="F2866" t="s">
        <v>6158</v>
      </c>
      <c r="G2866" s="31">
        <v>2081.2493999999997</v>
      </c>
    </row>
    <row r="2867" spans="6:7" x14ac:dyDescent="0.3">
      <c r="F2867" t="s">
        <v>6159</v>
      </c>
      <c r="G2867" s="31">
        <v>676.08</v>
      </c>
    </row>
    <row r="2868" spans="6:7" x14ac:dyDescent="0.3">
      <c r="F2868" t="s">
        <v>6160</v>
      </c>
      <c r="G2868" s="31">
        <v>566.86620000000005</v>
      </c>
    </row>
    <row r="2869" spans="6:7" x14ac:dyDescent="0.3">
      <c r="F2869" t="s">
        <v>6161</v>
      </c>
      <c r="G2869" s="31">
        <v>24.8354</v>
      </c>
    </row>
    <row r="2870" spans="6:7" x14ac:dyDescent="0.3">
      <c r="F2870" t="s">
        <v>6162</v>
      </c>
      <c r="G2870" s="31">
        <v>0</v>
      </c>
    </row>
    <row r="2871" spans="6:7" x14ac:dyDescent="0.3">
      <c r="F2871" t="s">
        <v>6163</v>
      </c>
      <c r="G2871" s="31">
        <v>0</v>
      </c>
    </row>
    <row r="2872" spans="6:7" x14ac:dyDescent="0.3">
      <c r="F2872" t="s">
        <v>6164</v>
      </c>
      <c r="G2872" s="31">
        <v>0</v>
      </c>
    </row>
    <row r="2873" spans="6:7" x14ac:dyDescent="0.3">
      <c r="F2873" t="s">
        <v>6165</v>
      </c>
      <c r="G2873" s="31">
        <v>0</v>
      </c>
    </row>
    <row r="2874" spans="6:7" x14ac:dyDescent="0.3">
      <c r="F2874" t="s">
        <v>6166</v>
      </c>
      <c r="G2874" s="31">
        <v>311.46850000000001</v>
      </c>
    </row>
    <row r="2875" spans="6:7" x14ac:dyDescent="0.3">
      <c r="F2875" t="s">
        <v>6167</v>
      </c>
      <c r="G2875" s="31">
        <v>229.40700000000001</v>
      </c>
    </row>
    <row r="2876" spans="6:7" x14ac:dyDescent="0.3">
      <c r="F2876" t="s">
        <v>6168</v>
      </c>
      <c r="G2876" s="31">
        <v>0</v>
      </c>
    </row>
    <row r="2877" spans="6:7" x14ac:dyDescent="0.3">
      <c r="F2877" t="s">
        <v>6169</v>
      </c>
      <c r="G2877" s="31">
        <v>380.85929999999996</v>
      </c>
    </row>
    <row r="2878" spans="6:7" x14ac:dyDescent="0.3">
      <c r="F2878" t="s">
        <v>6170</v>
      </c>
      <c r="G2878" s="31">
        <v>0</v>
      </c>
    </row>
    <row r="2879" spans="6:7" x14ac:dyDescent="0.3">
      <c r="F2879" t="s">
        <v>6171</v>
      </c>
      <c r="G2879" s="31">
        <v>0</v>
      </c>
    </row>
    <row r="2880" spans="6:7" x14ac:dyDescent="0.3">
      <c r="F2880" t="s">
        <v>6172</v>
      </c>
      <c r="G2880" s="31">
        <v>0</v>
      </c>
    </row>
    <row r="2881" spans="6:7" x14ac:dyDescent="0.3">
      <c r="F2881" t="s">
        <v>6173</v>
      </c>
      <c r="G2881" s="31">
        <v>31.236999999999998</v>
      </c>
    </row>
    <row r="2882" spans="6:7" x14ac:dyDescent="0.3">
      <c r="F2882" t="s">
        <v>6174</v>
      </c>
      <c r="G2882" s="31">
        <v>1665.1043</v>
      </c>
    </row>
    <row r="2883" spans="6:7" x14ac:dyDescent="0.3">
      <c r="F2883" t="s">
        <v>6175</v>
      </c>
      <c r="G2883" s="31">
        <v>48.657399999999996</v>
      </c>
    </row>
    <row r="2884" spans="6:7" x14ac:dyDescent="0.3">
      <c r="F2884" t="s">
        <v>6176</v>
      </c>
      <c r="G2884" s="31">
        <v>177.2799</v>
      </c>
    </row>
    <row r="2885" spans="6:7" x14ac:dyDescent="0.3">
      <c r="F2885" t="s">
        <v>6177</v>
      </c>
      <c r="G2885" s="31">
        <v>519.93590000000006</v>
      </c>
    </row>
    <row r="2886" spans="6:7" x14ac:dyDescent="0.3">
      <c r="F2886" t="s">
        <v>6178</v>
      </c>
      <c r="G2886" s="31">
        <v>0</v>
      </c>
    </row>
    <row r="2887" spans="6:7" x14ac:dyDescent="0.3">
      <c r="F2887" t="s">
        <v>6179</v>
      </c>
      <c r="G2887" s="31">
        <v>447.97659999999996</v>
      </c>
    </row>
    <row r="2888" spans="6:7" x14ac:dyDescent="0.3">
      <c r="F2888" t="s">
        <v>6180</v>
      </c>
      <c r="G2888" s="31">
        <v>0</v>
      </c>
    </row>
    <row r="2889" spans="6:7" x14ac:dyDescent="0.3">
      <c r="F2889" t="s">
        <v>6181</v>
      </c>
      <c r="G2889" s="31">
        <v>0</v>
      </c>
    </row>
    <row r="2890" spans="6:7" x14ac:dyDescent="0.3">
      <c r="F2890" t="s">
        <v>6182</v>
      </c>
      <c r="G2890" s="31">
        <v>306.69589999999999</v>
      </c>
    </row>
    <row r="2891" spans="6:7" x14ac:dyDescent="0.3">
      <c r="F2891" t="s">
        <v>6183</v>
      </c>
      <c r="G2891" s="31">
        <v>775.83879999999999</v>
      </c>
    </row>
    <row r="2892" spans="6:7" x14ac:dyDescent="0.3">
      <c r="F2892" t="s">
        <v>6184</v>
      </c>
      <c r="G2892" s="31">
        <v>166.42740000000001</v>
      </c>
    </row>
    <row r="2893" spans="6:7" x14ac:dyDescent="0.3">
      <c r="F2893" t="s">
        <v>6185</v>
      </c>
      <c r="G2893" s="31">
        <v>1429.3901999999998</v>
      </c>
    </row>
    <row r="2894" spans="6:7" x14ac:dyDescent="0.3">
      <c r="F2894" t="s">
        <v>6186</v>
      </c>
      <c r="G2894" s="31">
        <v>8706.8338000000003</v>
      </c>
    </row>
    <row r="2895" spans="6:7" x14ac:dyDescent="0.3">
      <c r="F2895" t="s">
        <v>6187</v>
      </c>
      <c r="G2895" s="31">
        <v>18290.995999999999</v>
      </c>
    </row>
    <row r="2896" spans="6:7" x14ac:dyDescent="0.3">
      <c r="F2896" t="s">
        <v>6188</v>
      </c>
      <c r="G2896" s="31">
        <v>3289.6778999999997</v>
      </c>
    </row>
    <row r="2897" spans="6:7" x14ac:dyDescent="0.3">
      <c r="F2897" t="s">
        <v>6189</v>
      </c>
      <c r="G2897" s="31">
        <v>328.18580000000003</v>
      </c>
    </row>
    <row r="2898" spans="6:7" x14ac:dyDescent="0.3">
      <c r="F2898" t="s">
        <v>6190</v>
      </c>
      <c r="G2898" s="31">
        <v>0</v>
      </c>
    </row>
    <row r="2899" spans="6:7" x14ac:dyDescent="0.3">
      <c r="F2899" t="s">
        <v>6191</v>
      </c>
      <c r="G2899" s="31">
        <v>3613.7181</v>
      </c>
    </row>
    <row r="2900" spans="6:7" x14ac:dyDescent="0.3">
      <c r="F2900" t="s">
        <v>6192</v>
      </c>
      <c r="G2900" s="31">
        <v>644.18979999999999</v>
      </c>
    </row>
    <row r="2901" spans="6:7" x14ac:dyDescent="0.3">
      <c r="F2901" t="s">
        <v>6193</v>
      </c>
      <c r="G2901" s="31">
        <v>0</v>
      </c>
    </row>
    <row r="2902" spans="6:7" x14ac:dyDescent="0.3">
      <c r="F2902" t="s">
        <v>6194</v>
      </c>
      <c r="G2902" s="31">
        <v>5880.7743</v>
      </c>
    </row>
    <row r="2903" spans="6:7" x14ac:dyDescent="0.3">
      <c r="F2903" t="s">
        <v>1306</v>
      </c>
      <c r="G2903" s="31">
        <v>0</v>
      </c>
    </row>
    <row r="2904" spans="6:7" x14ac:dyDescent="0.3">
      <c r="F2904" t="s">
        <v>3095</v>
      </c>
      <c r="G2904" s="31">
        <v>583.6499</v>
      </c>
    </row>
    <row r="2905" spans="6:7" x14ac:dyDescent="0.3">
      <c r="F2905" t="s">
        <v>6195</v>
      </c>
      <c r="G2905" s="31">
        <v>0</v>
      </c>
    </row>
    <row r="2906" spans="6:7" x14ac:dyDescent="0.3">
      <c r="F2906" t="s">
        <v>6196</v>
      </c>
      <c r="G2906" s="31">
        <v>3534.1271999999999</v>
      </c>
    </row>
    <row r="2907" spans="6:7" x14ac:dyDescent="0.3">
      <c r="F2907" t="s">
        <v>6197</v>
      </c>
      <c r="G2907" s="31">
        <v>468.67940000000004</v>
      </c>
    </row>
    <row r="2908" spans="6:7" x14ac:dyDescent="0.3">
      <c r="F2908" t="s">
        <v>6198</v>
      </c>
      <c r="G2908" s="31">
        <v>12980.6824</v>
      </c>
    </row>
    <row r="2909" spans="6:7" x14ac:dyDescent="0.3">
      <c r="F2909" t="s">
        <v>6199</v>
      </c>
      <c r="G2909" s="31">
        <v>843.06200000000001</v>
      </c>
    </row>
    <row r="2910" spans="6:7" x14ac:dyDescent="0.3">
      <c r="F2910" t="s">
        <v>3096</v>
      </c>
      <c r="G2910" s="31">
        <v>56.226599999999998</v>
      </c>
    </row>
    <row r="2911" spans="6:7" x14ac:dyDescent="0.3">
      <c r="F2911" t="s">
        <v>6200</v>
      </c>
      <c r="G2911" s="31">
        <v>0</v>
      </c>
    </row>
    <row r="2912" spans="6:7" x14ac:dyDescent="0.3">
      <c r="F2912" t="s">
        <v>6201</v>
      </c>
      <c r="G2912" s="31">
        <v>0</v>
      </c>
    </row>
    <row r="2913" spans="6:7" x14ac:dyDescent="0.3">
      <c r="F2913" t="s">
        <v>3097</v>
      </c>
      <c r="G2913" s="31">
        <v>363.96230000000003</v>
      </c>
    </row>
    <row r="2914" spans="6:7" x14ac:dyDescent="0.3">
      <c r="F2914" t="s">
        <v>6202</v>
      </c>
      <c r="G2914" s="31">
        <v>7069.5285000000003</v>
      </c>
    </row>
    <row r="2915" spans="6:7" x14ac:dyDescent="0.3">
      <c r="F2915" t="s">
        <v>1307</v>
      </c>
      <c r="G2915" s="31">
        <v>4274.6632</v>
      </c>
    </row>
    <row r="2916" spans="6:7" x14ac:dyDescent="0.3">
      <c r="F2916" t="s">
        <v>6203</v>
      </c>
      <c r="G2916" s="31">
        <v>2929.1338999999998</v>
      </c>
    </row>
    <row r="2917" spans="6:7" x14ac:dyDescent="0.3">
      <c r="F2917" t="s">
        <v>6204</v>
      </c>
      <c r="G2917" s="31">
        <v>0</v>
      </c>
    </row>
    <row r="2918" spans="6:7" x14ac:dyDescent="0.3">
      <c r="F2918" t="s">
        <v>6205</v>
      </c>
      <c r="G2918" s="31">
        <v>131.99109999999999</v>
      </c>
    </row>
    <row r="2919" spans="6:7" x14ac:dyDescent="0.3">
      <c r="F2919" t="s">
        <v>6206</v>
      </c>
      <c r="G2919" s="31">
        <v>0</v>
      </c>
    </row>
    <row r="2920" spans="6:7" x14ac:dyDescent="0.3">
      <c r="F2920" t="s">
        <v>3098</v>
      </c>
      <c r="G2920" s="31">
        <v>243.8809</v>
      </c>
    </row>
    <row r="2921" spans="6:7" x14ac:dyDescent="0.3">
      <c r="F2921" t="s">
        <v>6207</v>
      </c>
      <c r="G2921" s="31">
        <v>1656.5639000000001</v>
      </c>
    </row>
    <row r="2922" spans="6:7" x14ac:dyDescent="0.3">
      <c r="F2922" t="s">
        <v>6208</v>
      </c>
      <c r="G2922" s="31">
        <v>0</v>
      </c>
    </row>
    <row r="2923" spans="6:7" x14ac:dyDescent="0.3">
      <c r="F2923" t="s">
        <v>3099</v>
      </c>
      <c r="G2923" s="31">
        <v>3631.0374999999999</v>
      </c>
    </row>
    <row r="2924" spans="6:7" x14ac:dyDescent="0.3">
      <c r="F2924" t="s">
        <v>3100</v>
      </c>
      <c r="G2924" s="31">
        <v>247.7133</v>
      </c>
    </row>
    <row r="2925" spans="6:7" x14ac:dyDescent="0.3">
      <c r="F2925" t="s">
        <v>6209</v>
      </c>
      <c r="G2925" s="31">
        <v>305.69940000000003</v>
      </c>
    </row>
    <row r="2926" spans="6:7" x14ac:dyDescent="0.3">
      <c r="F2926" t="s">
        <v>6210</v>
      </c>
      <c r="G2926" s="31">
        <v>19635.515599999999</v>
      </c>
    </row>
    <row r="2927" spans="6:7" x14ac:dyDescent="0.3">
      <c r="F2927" t="s">
        <v>1308</v>
      </c>
      <c r="G2927" s="31">
        <v>0</v>
      </c>
    </row>
    <row r="2928" spans="6:7" x14ac:dyDescent="0.3">
      <c r="F2928" t="s">
        <v>6211</v>
      </c>
      <c r="G2928" s="31">
        <v>9515.5117000000009</v>
      </c>
    </row>
    <row r="2929" spans="6:7" x14ac:dyDescent="0.3">
      <c r="F2929" t="s">
        <v>6212</v>
      </c>
      <c r="G2929" s="31">
        <v>384.8073</v>
      </c>
    </row>
    <row r="2930" spans="6:7" x14ac:dyDescent="0.3">
      <c r="F2930" t="s">
        <v>6213</v>
      </c>
      <c r="G2930" s="31">
        <v>0</v>
      </c>
    </row>
    <row r="2931" spans="6:7" x14ac:dyDescent="0.3">
      <c r="F2931" t="s">
        <v>6214</v>
      </c>
      <c r="G2931" s="31">
        <v>21.8659</v>
      </c>
    </row>
    <row r="2932" spans="6:7" x14ac:dyDescent="0.3">
      <c r="F2932" t="s">
        <v>6215</v>
      </c>
      <c r="G2932" s="31">
        <v>0</v>
      </c>
    </row>
    <row r="2933" spans="6:7" x14ac:dyDescent="0.3">
      <c r="F2933" t="s">
        <v>6216</v>
      </c>
      <c r="G2933" s="31">
        <v>0</v>
      </c>
    </row>
    <row r="2934" spans="6:7" x14ac:dyDescent="0.3">
      <c r="F2934" t="s">
        <v>6217</v>
      </c>
      <c r="G2934" s="31">
        <v>6111.1530000000002</v>
      </c>
    </row>
    <row r="2935" spans="6:7" x14ac:dyDescent="0.3">
      <c r="F2935" t="s">
        <v>6218</v>
      </c>
      <c r="G2935" s="31">
        <v>305.99239999999998</v>
      </c>
    </row>
    <row r="2936" spans="6:7" x14ac:dyDescent="0.3">
      <c r="F2936" t="s">
        <v>6219</v>
      </c>
      <c r="G2936" s="31">
        <v>0</v>
      </c>
    </row>
    <row r="2937" spans="6:7" x14ac:dyDescent="0.3">
      <c r="F2937" t="s">
        <v>6220</v>
      </c>
      <c r="G2937" s="31">
        <v>0</v>
      </c>
    </row>
    <row r="2938" spans="6:7" x14ac:dyDescent="0.3">
      <c r="F2938" t="s">
        <v>6221</v>
      </c>
      <c r="G2938" s="31">
        <v>2349.7510000000002</v>
      </c>
    </row>
    <row r="2939" spans="6:7" x14ac:dyDescent="0.3">
      <c r="F2939" t="s">
        <v>6222</v>
      </c>
      <c r="G2939" s="31">
        <v>269.01620000000003</v>
      </c>
    </row>
    <row r="2940" spans="6:7" x14ac:dyDescent="0.3">
      <c r="F2940" t="s">
        <v>6223</v>
      </c>
      <c r="G2940" s="31">
        <v>12543.4478</v>
      </c>
    </row>
    <row r="2941" spans="6:7" x14ac:dyDescent="0.3">
      <c r="F2941" t="s">
        <v>6224</v>
      </c>
      <c r="G2941" s="31">
        <v>0</v>
      </c>
    </row>
    <row r="2942" spans="6:7" x14ac:dyDescent="0.3">
      <c r="F2942" t="s">
        <v>6225</v>
      </c>
      <c r="G2942" s="31">
        <v>0</v>
      </c>
    </row>
    <row r="2943" spans="6:7" x14ac:dyDescent="0.3">
      <c r="F2943" t="s">
        <v>6226</v>
      </c>
      <c r="G2943" s="31">
        <v>0</v>
      </c>
    </row>
    <row r="2944" spans="6:7" x14ac:dyDescent="0.3">
      <c r="F2944" t="s">
        <v>6227</v>
      </c>
      <c r="G2944" s="31">
        <v>10553.7395</v>
      </c>
    </row>
    <row r="2945" spans="6:7" x14ac:dyDescent="0.3">
      <c r="F2945" t="s">
        <v>6228</v>
      </c>
      <c r="G2945" s="31">
        <v>7166.9141</v>
      </c>
    </row>
    <row r="2946" spans="6:7" x14ac:dyDescent="0.3">
      <c r="F2946" t="s">
        <v>6229</v>
      </c>
      <c r="G2946" s="31">
        <v>0</v>
      </c>
    </row>
    <row r="2947" spans="6:7" x14ac:dyDescent="0.3">
      <c r="F2947" t="s">
        <v>6230</v>
      </c>
      <c r="G2947" s="31">
        <v>0</v>
      </c>
    </row>
    <row r="2948" spans="6:7" x14ac:dyDescent="0.3">
      <c r="F2948" t="s">
        <v>6231</v>
      </c>
      <c r="G2948" s="31">
        <v>3946.2637</v>
      </c>
    </row>
    <row r="2949" spans="6:7" x14ac:dyDescent="0.3">
      <c r="F2949" t="s">
        <v>6232</v>
      </c>
      <c r="G2949" s="31">
        <v>9864.7097999999987</v>
      </c>
    </row>
    <row r="2950" spans="6:7" x14ac:dyDescent="0.3">
      <c r="F2950" t="s">
        <v>6233</v>
      </c>
      <c r="G2950" s="31">
        <v>0</v>
      </c>
    </row>
    <row r="2951" spans="6:7" x14ac:dyDescent="0.3">
      <c r="F2951" t="s">
        <v>6234</v>
      </c>
      <c r="G2951" s="31">
        <v>0</v>
      </c>
    </row>
    <row r="2952" spans="6:7" x14ac:dyDescent="0.3">
      <c r="F2952" t="s">
        <v>6235</v>
      </c>
      <c r="G2952" s="31">
        <v>62.473999999999997</v>
      </c>
    </row>
    <row r="2953" spans="6:7" x14ac:dyDescent="0.3">
      <c r="F2953" t="s">
        <v>6236</v>
      </c>
      <c r="G2953" s="31">
        <v>281.89330000000001</v>
      </c>
    </row>
    <row r="2954" spans="6:7" x14ac:dyDescent="0.3">
      <c r="F2954" t="s">
        <v>6237</v>
      </c>
      <c r="G2954" s="31">
        <v>0</v>
      </c>
    </row>
    <row r="2955" spans="6:7" x14ac:dyDescent="0.3">
      <c r="F2955" t="s">
        <v>6238</v>
      </c>
      <c r="G2955" s="31">
        <v>0</v>
      </c>
    </row>
    <row r="2956" spans="6:7" x14ac:dyDescent="0.3">
      <c r="F2956" t="s">
        <v>6239</v>
      </c>
      <c r="G2956" s="31">
        <v>129.22829999999999</v>
      </c>
    </row>
    <row r="2957" spans="6:7" x14ac:dyDescent="0.3">
      <c r="F2957" t="s">
        <v>6240</v>
      </c>
      <c r="G2957" s="31">
        <v>0</v>
      </c>
    </row>
    <row r="2958" spans="6:7" x14ac:dyDescent="0.3">
      <c r="F2958" t="s">
        <v>6241</v>
      </c>
      <c r="G2958" s="31">
        <v>0</v>
      </c>
    </row>
    <row r="2959" spans="6:7" x14ac:dyDescent="0.3">
      <c r="F2959" t="s">
        <v>6242</v>
      </c>
      <c r="G2959" s="31">
        <v>350.42140000000001</v>
      </c>
    </row>
    <row r="2960" spans="6:7" x14ac:dyDescent="0.3">
      <c r="F2960" t="s">
        <v>6243</v>
      </c>
      <c r="G2960" s="31">
        <v>368.26179999999999</v>
      </c>
    </row>
    <row r="2961" spans="6:7" x14ac:dyDescent="0.3">
      <c r="F2961" t="s">
        <v>6244</v>
      </c>
      <c r="G2961" s="31">
        <v>11948.2533</v>
      </c>
    </row>
    <row r="2962" spans="6:7" x14ac:dyDescent="0.3">
      <c r="F2962" t="s">
        <v>6245</v>
      </c>
      <c r="G2962" s="31">
        <v>250.52399999999997</v>
      </c>
    </row>
    <row r="2963" spans="6:7" x14ac:dyDescent="0.3">
      <c r="F2963" t="s">
        <v>6246</v>
      </c>
      <c r="G2963" s="31">
        <v>312.87400000000002</v>
      </c>
    </row>
    <row r="2964" spans="6:7" x14ac:dyDescent="0.3">
      <c r="F2964" t="s">
        <v>6247</v>
      </c>
      <c r="G2964" s="31">
        <v>0</v>
      </c>
    </row>
    <row r="2965" spans="6:7" x14ac:dyDescent="0.3">
      <c r="F2965" t="s">
        <v>6248</v>
      </c>
      <c r="G2965" s="31">
        <v>132.64269999999999</v>
      </c>
    </row>
    <row r="2966" spans="6:7" x14ac:dyDescent="0.3">
      <c r="F2966" t="s">
        <v>6249</v>
      </c>
      <c r="G2966" s="31">
        <v>82.557000000000002</v>
      </c>
    </row>
    <row r="2967" spans="6:7" x14ac:dyDescent="0.3">
      <c r="F2967" t="s">
        <v>6250</v>
      </c>
      <c r="G2967" s="31">
        <v>166.99709999999999</v>
      </c>
    </row>
    <row r="2968" spans="6:7" x14ac:dyDescent="0.3">
      <c r="F2968" t="s">
        <v>2837</v>
      </c>
      <c r="G2968" s="31">
        <v>1070.5277000000001</v>
      </c>
    </row>
    <row r="2969" spans="6:7" x14ac:dyDescent="0.3">
      <c r="F2969" t="s">
        <v>6251</v>
      </c>
      <c r="G2969" s="31">
        <v>0</v>
      </c>
    </row>
    <row r="2970" spans="6:7" x14ac:dyDescent="0.3">
      <c r="F2970" t="s">
        <v>6252</v>
      </c>
      <c r="G2970" s="31">
        <v>375.47399999999999</v>
      </c>
    </row>
    <row r="2971" spans="6:7" x14ac:dyDescent="0.3">
      <c r="F2971" t="s">
        <v>6253</v>
      </c>
      <c r="G2971" s="31">
        <v>0</v>
      </c>
    </row>
    <row r="2972" spans="6:7" x14ac:dyDescent="0.3">
      <c r="F2972" t="s">
        <v>6254</v>
      </c>
      <c r="G2972" s="31">
        <v>521.60390000000007</v>
      </c>
    </row>
    <row r="2973" spans="6:7" x14ac:dyDescent="0.3">
      <c r="F2973" t="s">
        <v>6255</v>
      </c>
      <c r="G2973" s="31">
        <v>356.73180000000002</v>
      </c>
    </row>
    <row r="2974" spans="6:7" x14ac:dyDescent="0.3">
      <c r="F2974" t="s">
        <v>6256</v>
      </c>
      <c r="G2974" s="31">
        <v>569.64110000000005</v>
      </c>
    </row>
    <row r="2975" spans="6:7" x14ac:dyDescent="0.3">
      <c r="F2975" t="s">
        <v>6257</v>
      </c>
      <c r="G2975" s="31">
        <v>0</v>
      </c>
    </row>
    <row r="2976" spans="6:7" x14ac:dyDescent="0.3">
      <c r="F2976" t="s">
        <v>316</v>
      </c>
      <c r="G2976" s="31">
        <v>1894.6918000000001</v>
      </c>
    </row>
    <row r="2977" spans="6:7" x14ac:dyDescent="0.3">
      <c r="F2977" t="s">
        <v>6258</v>
      </c>
      <c r="G2977" s="31">
        <v>0</v>
      </c>
    </row>
    <row r="2978" spans="6:7" x14ac:dyDescent="0.3">
      <c r="F2978" t="s">
        <v>1309</v>
      </c>
      <c r="G2978" s="31">
        <v>0</v>
      </c>
    </row>
    <row r="2979" spans="6:7" x14ac:dyDescent="0.3">
      <c r="F2979" t="s">
        <v>6259</v>
      </c>
      <c r="G2979" s="31">
        <v>0</v>
      </c>
    </row>
    <row r="2980" spans="6:7" x14ac:dyDescent="0.3">
      <c r="F2980" t="s">
        <v>1310</v>
      </c>
      <c r="G2980" s="31">
        <v>6.2031000000000001</v>
      </c>
    </row>
    <row r="2981" spans="6:7" x14ac:dyDescent="0.3">
      <c r="F2981" t="s">
        <v>317</v>
      </c>
      <c r="G2981" s="31">
        <v>0</v>
      </c>
    </row>
    <row r="2982" spans="6:7" x14ac:dyDescent="0.3">
      <c r="F2982" t="s">
        <v>6260</v>
      </c>
      <c r="G2982" s="31">
        <v>324.31719999999996</v>
      </c>
    </row>
    <row r="2983" spans="6:7" x14ac:dyDescent="0.3">
      <c r="F2983" t="s">
        <v>6261</v>
      </c>
      <c r="G2983" s="31">
        <v>8382.7681000000011</v>
      </c>
    </row>
    <row r="2984" spans="6:7" x14ac:dyDescent="0.3">
      <c r="F2984" t="s">
        <v>6262</v>
      </c>
      <c r="G2984" s="31">
        <v>0</v>
      </c>
    </row>
    <row r="2985" spans="6:7" x14ac:dyDescent="0.3">
      <c r="F2985" t="s">
        <v>6263</v>
      </c>
      <c r="G2985" s="31">
        <v>78.706699999999998</v>
      </c>
    </row>
    <row r="2986" spans="6:7" x14ac:dyDescent="0.3">
      <c r="F2986" t="s">
        <v>6264</v>
      </c>
      <c r="G2986" s="31">
        <v>218.32910000000001</v>
      </c>
    </row>
    <row r="2987" spans="6:7" x14ac:dyDescent="0.3">
      <c r="F2987" t="s">
        <v>1311</v>
      </c>
      <c r="G2987" s="31">
        <v>0</v>
      </c>
    </row>
    <row r="2988" spans="6:7" x14ac:dyDescent="0.3">
      <c r="F2988" t="s">
        <v>318</v>
      </c>
      <c r="G2988" s="31">
        <v>12075.5069</v>
      </c>
    </row>
    <row r="2989" spans="6:7" x14ac:dyDescent="0.3">
      <c r="F2989" t="s">
        <v>6265</v>
      </c>
      <c r="G2989" s="31">
        <v>0</v>
      </c>
    </row>
    <row r="2990" spans="6:7" x14ac:dyDescent="0.3">
      <c r="F2990" t="s">
        <v>6266</v>
      </c>
      <c r="G2990" s="31">
        <v>0</v>
      </c>
    </row>
    <row r="2991" spans="6:7" x14ac:dyDescent="0.3">
      <c r="F2991" t="s">
        <v>319</v>
      </c>
      <c r="G2991" s="31">
        <v>15230.685799999999</v>
      </c>
    </row>
    <row r="2992" spans="6:7" x14ac:dyDescent="0.3">
      <c r="F2992" t="s">
        <v>320</v>
      </c>
      <c r="G2992" s="31">
        <v>0</v>
      </c>
    </row>
    <row r="2993" spans="6:7" x14ac:dyDescent="0.3">
      <c r="F2993" t="s">
        <v>3101</v>
      </c>
      <c r="G2993" s="31">
        <v>74.549899999999994</v>
      </c>
    </row>
    <row r="2994" spans="6:7" x14ac:dyDescent="0.3">
      <c r="F2994" t="s">
        <v>3102</v>
      </c>
      <c r="G2994" s="31">
        <v>2284.3317000000002</v>
      </c>
    </row>
    <row r="2995" spans="6:7" x14ac:dyDescent="0.3">
      <c r="F2995" t="s">
        <v>6267</v>
      </c>
      <c r="G2995" s="31">
        <v>218.82639999999998</v>
      </c>
    </row>
    <row r="2996" spans="6:7" x14ac:dyDescent="0.3">
      <c r="F2996" t="s">
        <v>1312</v>
      </c>
      <c r="G2996" s="31">
        <v>6890.9260999999997</v>
      </c>
    </row>
    <row r="2997" spans="6:7" x14ac:dyDescent="0.3">
      <c r="F2997" t="s">
        <v>6268</v>
      </c>
      <c r="G2997" s="31">
        <v>78.831900000000005</v>
      </c>
    </row>
    <row r="2998" spans="6:7" x14ac:dyDescent="0.3">
      <c r="F2998" t="s">
        <v>3103</v>
      </c>
      <c r="G2998" s="31">
        <v>625.2355</v>
      </c>
    </row>
    <row r="2999" spans="6:7" x14ac:dyDescent="0.3">
      <c r="F2999" t="s">
        <v>6269</v>
      </c>
      <c r="G2999" s="31">
        <v>0</v>
      </c>
    </row>
    <row r="3000" spans="6:7" x14ac:dyDescent="0.3">
      <c r="F3000" t="s">
        <v>6270</v>
      </c>
      <c r="G3000" s="31">
        <v>176.11489999999998</v>
      </c>
    </row>
    <row r="3001" spans="6:7" x14ac:dyDescent="0.3">
      <c r="F3001" t="s">
        <v>6271</v>
      </c>
      <c r="G3001" s="31">
        <v>4114.0267999999996</v>
      </c>
    </row>
    <row r="3002" spans="6:7" x14ac:dyDescent="0.3">
      <c r="F3002" t="s">
        <v>6272</v>
      </c>
      <c r="G3002" s="31">
        <v>191.64849999999998</v>
      </c>
    </row>
    <row r="3003" spans="6:7" x14ac:dyDescent="0.3">
      <c r="F3003" t="s">
        <v>1313</v>
      </c>
      <c r="G3003" s="31">
        <v>0</v>
      </c>
    </row>
    <row r="3004" spans="6:7" x14ac:dyDescent="0.3">
      <c r="F3004" t="s">
        <v>6273</v>
      </c>
      <c r="G3004" s="31">
        <v>0</v>
      </c>
    </row>
    <row r="3005" spans="6:7" x14ac:dyDescent="0.3">
      <c r="F3005" t="s">
        <v>1314</v>
      </c>
      <c r="G3005" s="31">
        <v>0</v>
      </c>
    </row>
    <row r="3006" spans="6:7" x14ac:dyDescent="0.3">
      <c r="F3006" t="s">
        <v>3104</v>
      </c>
      <c r="G3006" s="31">
        <v>503.75990000000002</v>
      </c>
    </row>
    <row r="3007" spans="6:7" x14ac:dyDescent="0.3">
      <c r="F3007" t="s">
        <v>6274</v>
      </c>
      <c r="G3007" s="31">
        <v>0</v>
      </c>
    </row>
    <row r="3008" spans="6:7" x14ac:dyDescent="0.3">
      <c r="F3008" t="s">
        <v>1315</v>
      </c>
      <c r="G3008" s="31">
        <v>0</v>
      </c>
    </row>
    <row r="3009" spans="6:7" x14ac:dyDescent="0.3">
      <c r="F3009" t="s">
        <v>321</v>
      </c>
      <c r="G3009" s="31">
        <v>0</v>
      </c>
    </row>
    <row r="3010" spans="6:7" x14ac:dyDescent="0.3">
      <c r="F3010" t="s">
        <v>6275</v>
      </c>
      <c r="G3010" s="31">
        <v>5276.3955000000005</v>
      </c>
    </row>
    <row r="3011" spans="6:7" x14ac:dyDescent="0.3">
      <c r="F3011" t="s">
        <v>6276</v>
      </c>
      <c r="G3011" s="31">
        <v>12057.9902</v>
      </c>
    </row>
    <row r="3012" spans="6:7" x14ac:dyDescent="0.3">
      <c r="F3012" t="s">
        <v>6277</v>
      </c>
      <c r="G3012" s="31">
        <v>0</v>
      </c>
    </row>
    <row r="3013" spans="6:7" x14ac:dyDescent="0.3">
      <c r="F3013" t="s">
        <v>6278</v>
      </c>
      <c r="G3013" s="31">
        <v>0</v>
      </c>
    </row>
    <row r="3014" spans="6:7" x14ac:dyDescent="0.3">
      <c r="F3014" t="s">
        <v>6279</v>
      </c>
      <c r="G3014" s="31">
        <v>0</v>
      </c>
    </row>
    <row r="3015" spans="6:7" x14ac:dyDescent="0.3">
      <c r="F3015" t="s">
        <v>6280</v>
      </c>
      <c r="G3015" s="31">
        <v>0</v>
      </c>
    </row>
    <row r="3016" spans="6:7" x14ac:dyDescent="0.3">
      <c r="F3016" t="s">
        <v>6281</v>
      </c>
      <c r="G3016" s="31">
        <v>0</v>
      </c>
    </row>
    <row r="3017" spans="6:7" x14ac:dyDescent="0.3">
      <c r="F3017" t="s">
        <v>322</v>
      </c>
      <c r="G3017" s="31">
        <v>11300.6397</v>
      </c>
    </row>
    <row r="3018" spans="6:7" x14ac:dyDescent="0.3">
      <c r="F3018" t="s">
        <v>1316</v>
      </c>
      <c r="G3018" s="31">
        <v>1165.2795999999998</v>
      </c>
    </row>
    <row r="3019" spans="6:7" x14ac:dyDescent="0.3">
      <c r="F3019" t="s">
        <v>6282</v>
      </c>
      <c r="G3019" s="31">
        <v>0</v>
      </c>
    </row>
    <row r="3020" spans="6:7" x14ac:dyDescent="0.3">
      <c r="F3020" t="s">
        <v>1317</v>
      </c>
      <c r="G3020" s="31">
        <v>4947.84</v>
      </c>
    </row>
    <row r="3021" spans="6:7" x14ac:dyDescent="0.3">
      <c r="F3021" t="s">
        <v>1318</v>
      </c>
      <c r="G3021" s="31">
        <v>65.711100000000002</v>
      </c>
    </row>
    <row r="3022" spans="6:7" x14ac:dyDescent="0.3">
      <c r="F3022" t="s">
        <v>6283</v>
      </c>
      <c r="G3022" s="31">
        <v>0</v>
      </c>
    </row>
    <row r="3023" spans="6:7" x14ac:dyDescent="0.3">
      <c r="F3023" t="s">
        <v>323</v>
      </c>
      <c r="G3023" s="31">
        <v>2797.0969999999998</v>
      </c>
    </row>
    <row r="3024" spans="6:7" x14ac:dyDescent="0.3">
      <c r="F3024" t="s">
        <v>3105</v>
      </c>
      <c r="G3024" s="31">
        <v>2726.0478000000003</v>
      </c>
    </row>
    <row r="3025" spans="6:7" x14ac:dyDescent="0.3">
      <c r="F3025" t="s">
        <v>6284</v>
      </c>
      <c r="G3025" s="31">
        <v>2711.9418000000001</v>
      </c>
    </row>
    <row r="3026" spans="6:7" x14ac:dyDescent="0.3">
      <c r="F3026" t="s">
        <v>6285</v>
      </c>
      <c r="G3026" s="31">
        <v>0</v>
      </c>
    </row>
    <row r="3027" spans="6:7" x14ac:dyDescent="0.3">
      <c r="F3027" t="s">
        <v>6286</v>
      </c>
      <c r="G3027" s="31">
        <v>0</v>
      </c>
    </row>
    <row r="3028" spans="6:7" x14ac:dyDescent="0.3">
      <c r="F3028" t="s">
        <v>1319</v>
      </c>
      <c r="G3028" s="31">
        <v>0</v>
      </c>
    </row>
    <row r="3029" spans="6:7" x14ac:dyDescent="0.3">
      <c r="F3029" t="s">
        <v>6287</v>
      </c>
      <c r="G3029" s="31">
        <v>0</v>
      </c>
    </row>
    <row r="3030" spans="6:7" x14ac:dyDescent="0.3">
      <c r="F3030" t="s">
        <v>6288</v>
      </c>
      <c r="G3030" s="31">
        <v>8716.2084999999988</v>
      </c>
    </row>
    <row r="3031" spans="6:7" x14ac:dyDescent="0.3">
      <c r="F3031" t="s">
        <v>6289</v>
      </c>
      <c r="G3031" s="31">
        <v>0</v>
      </c>
    </row>
    <row r="3032" spans="6:7" x14ac:dyDescent="0.3">
      <c r="F3032" t="s">
        <v>6290</v>
      </c>
      <c r="G3032" s="31">
        <v>478.16699999999997</v>
      </c>
    </row>
    <row r="3033" spans="6:7" x14ac:dyDescent="0.3">
      <c r="F3033" t="s">
        <v>1320</v>
      </c>
      <c r="G3033" s="31">
        <v>0</v>
      </c>
    </row>
    <row r="3034" spans="6:7" x14ac:dyDescent="0.3">
      <c r="F3034" t="s">
        <v>6291</v>
      </c>
      <c r="G3034" s="31">
        <v>9989.1642000000011</v>
      </c>
    </row>
    <row r="3035" spans="6:7" x14ac:dyDescent="0.3">
      <c r="F3035" t="s">
        <v>324</v>
      </c>
      <c r="G3035" s="31">
        <v>17123.758599999997</v>
      </c>
    </row>
    <row r="3036" spans="6:7" x14ac:dyDescent="0.3">
      <c r="F3036" t="s">
        <v>1321</v>
      </c>
      <c r="G3036" s="31">
        <v>864.24140000000011</v>
      </c>
    </row>
    <row r="3037" spans="6:7" x14ac:dyDescent="0.3">
      <c r="F3037" t="s">
        <v>3106</v>
      </c>
      <c r="G3037" s="31">
        <v>2818.3449000000005</v>
      </c>
    </row>
    <row r="3038" spans="6:7" x14ac:dyDescent="0.3">
      <c r="F3038" t="s">
        <v>6292</v>
      </c>
      <c r="G3038" s="31">
        <v>0</v>
      </c>
    </row>
    <row r="3039" spans="6:7" x14ac:dyDescent="0.3">
      <c r="F3039" t="s">
        <v>6293</v>
      </c>
      <c r="G3039" s="31">
        <v>222.12289999999999</v>
      </c>
    </row>
    <row r="3040" spans="6:7" x14ac:dyDescent="0.3">
      <c r="F3040" t="s">
        <v>1322</v>
      </c>
      <c r="G3040" s="31">
        <v>0</v>
      </c>
    </row>
    <row r="3041" spans="6:7" x14ac:dyDescent="0.3">
      <c r="F3041" t="s">
        <v>6294</v>
      </c>
      <c r="G3041" s="31">
        <v>0</v>
      </c>
    </row>
    <row r="3042" spans="6:7" x14ac:dyDescent="0.3">
      <c r="F3042" t="s">
        <v>1323</v>
      </c>
      <c r="G3042" s="31">
        <v>0</v>
      </c>
    </row>
    <row r="3043" spans="6:7" x14ac:dyDescent="0.3">
      <c r="F3043" t="s">
        <v>1324</v>
      </c>
      <c r="G3043" s="31">
        <v>182.87879999999998</v>
      </c>
    </row>
    <row r="3044" spans="6:7" x14ac:dyDescent="0.3">
      <c r="F3044" t="s">
        <v>1325</v>
      </c>
      <c r="G3044" s="31">
        <v>0</v>
      </c>
    </row>
    <row r="3045" spans="6:7" x14ac:dyDescent="0.3">
      <c r="F3045" t="s">
        <v>2838</v>
      </c>
      <c r="G3045" s="31">
        <v>1041.8912</v>
      </c>
    </row>
    <row r="3046" spans="6:7" x14ac:dyDescent="0.3">
      <c r="F3046" t="s">
        <v>3107</v>
      </c>
      <c r="G3046" s="31">
        <v>1956.6522</v>
      </c>
    </row>
    <row r="3047" spans="6:7" x14ac:dyDescent="0.3">
      <c r="F3047" t="s">
        <v>6295</v>
      </c>
      <c r="G3047" s="31">
        <v>591.48180000000002</v>
      </c>
    </row>
    <row r="3048" spans="6:7" x14ac:dyDescent="0.3">
      <c r="F3048" t="s">
        <v>1326</v>
      </c>
      <c r="G3048" s="31">
        <v>0</v>
      </c>
    </row>
    <row r="3049" spans="6:7" x14ac:dyDescent="0.3">
      <c r="F3049" t="s">
        <v>6296</v>
      </c>
      <c r="G3049" s="31">
        <v>144.84020000000001</v>
      </c>
    </row>
    <row r="3050" spans="6:7" x14ac:dyDescent="0.3">
      <c r="F3050" t="s">
        <v>6297</v>
      </c>
      <c r="G3050" s="31">
        <v>110.07599999999999</v>
      </c>
    </row>
    <row r="3051" spans="6:7" x14ac:dyDescent="0.3">
      <c r="F3051" t="s">
        <v>6298</v>
      </c>
      <c r="G3051" s="31">
        <v>2395.4387999999999</v>
      </c>
    </row>
    <row r="3052" spans="6:7" x14ac:dyDescent="0.3">
      <c r="F3052" t="s">
        <v>6299</v>
      </c>
      <c r="G3052" s="31">
        <v>0</v>
      </c>
    </row>
    <row r="3053" spans="6:7" x14ac:dyDescent="0.3">
      <c r="F3053" t="s">
        <v>325</v>
      </c>
      <c r="G3053" s="31">
        <v>0</v>
      </c>
    </row>
    <row r="3054" spans="6:7" x14ac:dyDescent="0.3">
      <c r="F3054" t="s">
        <v>326</v>
      </c>
      <c r="G3054" s="31">
        <v>0</v>
      </c>
    </row>
    <row r="3055" spans="6:7" x14ac:dyDescent="0.3">
      <c r="F3055" t="s">
        <v>1327</v>
      </c>
      <c r="G3055" s="31">
        <v>0</v>
      </c>
    </row>
    <row r="3056" spans="6:7" x14ac:dyDescent="0.3">
      <c r="F3056" t="s">
        <v>6300</v>
      </c>
      <c r="G3056" s="31">
        <v>0</v>
      </c>
    </row>
    <row r="3057" spans="6:7" x14ac:dyDescent="0.3">
      <c r="F3057" t="s">
        <v>6301</v>
      </c>
      <c r="G3057" s="31">
        <v>112.3729</v>
      </c>
    </row>
    <row r="3058" spans="6:7" x14ac:dyDescent="0.3">
      <c r="F3058" t="s">
        <v>6302</v>
      </c>
      <c r="G3058" s="31">
        <v>65.084299999999999</v>
      </c>
    </row>
    <row r="3059" spans="6:7" x14ac:dyDescent="0.3">
      <c r="F3059" t="s">
        <v>6303</v>
      </c>
      <c r="G3059" s="31">
        <v>33293.8796</v>
      </c>
    </row>
    <row r="3060" spans="6:7" x14ac:dyDescent="0.3">
      <c r="F3060" t="s">
        <v>1328</v>
      </c>
      <c r="G3060" s="31">
        <v>1930.8968</v>
      </c>
    </row>
    <row r="3061" spans="6:7" x14ac:dyDescent="0.3">
      <c r="F3061" t="s">
        <v>3108</v>
      </c>
      <c r="G3061" s="31">
        <v>250.82230000000001</v>
      </c>
    </row>
    <row r="3062" spans="6:7" x14ac:dyDescent="0.3">
      <c r="F3062" t="s">
        <v>6304</v>
      </c>
      <c r="G3062" s="31">
        <v>2604.0480000000002</v>
      </c>
    </row>
    <row r="3063" spans="6:7" x14ac:dyDescent="0.3">
      <c r="F3063" t="s">
        <v>6305</v>
      </c>
      <c r="G3063" s="31">
        <v>10514.16</v>
      </c>
    </row>
    <row r="3064" spans="6:7" x14ac:dyDescent="0.3">
      <c r="F3064" t="s">
        <v>6306</v>
      </c>
      <c r="G3064" s="31">
        <v>127.8721</v>
      </c>
    </row>
    <row r="3065" spans="6:7" x14ac:dyDescent="0.3">
      <c r="F3065" t="s">
        <v>2839</v>
      </c>
      <c r="G3065" s="31">
        <v>1646.2386000000001</v>
      </c>
    </row>
    <row r="3066" spans="6:7" x14ac:dyDescent="0.3">
      <c r="F3066" t="s">
        <v>6307</v>
      </c>
      <c r="G3066" s="31">
        <v>0</v>
      </c>
    </row>
    <row r="3067" spans="6:7" x14ac:dyDescent="0.3">
      <c r="F3067" t="s">
        <v>1329</v>
      </c>
      <c r="G3067" s="31">
        <v>0</v>
      </c>
    </row>
    <row r="3068" spans="6:7" x14ac:dyDescent="0.3">
      <c r="F3068" t="s">
        <v>3109</v>
      </c>
      <c r="G3068" s="31">
        <v>2201.0983999999999</v>
      </c>
    </row>
    <row r="3069" spans="6:7" x14ac:dyDescent="0.3">
      <c r="F3069" t="s">
        <v>6308</v>
      </c>
      <c r="G3069" s="31">
        <v>447.40730000000002</v>
      </c>
    </row>
    <row r="3070" spans="6:7" x14ac:dyDescent="0.3">
      <c r="F3070" t="s">
        <v>6309</v>
      </c>
      <c r="G3070" s="31">
        <v>0</v>
      </c>
    </row>
    <row r="3071" spans="6:7" x14ac:dyDescent="0.3">
      <c r="F3071" t="s">
        <v>1330</v>
      </c>
      <c r="G3071" s="31">
        <v>0</v>
      </c>
    </row>
    <row r="3072" spans="6:7" x14ac:dyDescent="0.3">
      <c r="F3072" t="s">
        <v>6310</v>
      </c>
      <c r="G3072" s="31">
        <v>0</v>
      </c>
    </row>
    <row r="3073" spans="6:7" x14ac:dyDescent="0.3">
      <c r="F3073" t="s">
        <v>6311</v>
      </c>
      <c r="G3073" s="31">
        <v>0</v>
      </c>
    </row>
    <row r="3074" spans="6:7" x14ac:dyDescent="0.3">
      <c r="F3074" t="s">
        <v>6312</v>
      </c>
      <c r="G3074" s="31">
        <v>4776.2047999999995</v>
      </c>
    </row>
    <row r="3075" spans="6:7" x14ac:dyDescent="0.3">
      <c r="F3075" t="s">
        <v>6313</v>
      </c>
      <c r="G3075" s="31">
        <v>0</v>
      </c>
    </row>
    <row r="3076" spans="6:7" x14ac:dyDescent="0.3">
      <c r="F3076" t="s">
        <v>327</v>
      </c>
      <c r="G3076" s="31">
        <v>0</v>
      </c>
    </row>
    <row r="3077" spans="6:7" x14ac:dyDescent="0.3">
      <c r="F3077" t="s">
        <v>328</v>
      </c>
      <c r="G3077" s="31">
        <v>1906.7963999999999</v>
      </c>
    </row>
    <row r="3078" spans="6:7" x14ac:dyDescent="0.3">
      <c r="F3078" t="s">
        <v>3110</v>
      </c>
      <c r="G3078" s="31">
        <v>172.74590000000001</v>
      </c>
    </row>
    <row r="3079" spans="6:7" x14ac:dyDescent="0.3">
      <c r="F3079" t="s">
        <v>6314</v>
      </c>
      <c r="G3079" s="31">
        <v>263.46410000000003</v>
      </c>
    </row>
    <row r="3080" spans="6:7" x14ac:dyDescent="0.3">
      <c r="F3080" t="s">
        <v>329</v>
      </c>
      <c r="G3080" s="31">
        <v>2665.2062999999998</v>
      </c>
    </row>
    <row r="3081" spans="6:7" x14ac:dyDescent="0.3">
      <c r="F3081" t="s">
        <v>6315</v>
      </c>
      <c r="G3081" s="31">
        <v>0</v>
      </c>
    </row>
    <row r="3082" spans="6:7" x14ac:dyDescent="0.3">
      <c r="F3082" t="s">
        <v>6316</v>
      </c>
      <c r="G3082" s="31">
        <v>0</v>
      </c>
    </row>
    <row r="3083" spans="6:7" x14ac:dyDescent="0.3">
      <c r="F3083" t="s">
        <v>6317</v>
      </c>
      <c r="G3083" s="31">
        <v>0</v>
      </c>
    </row>
    <row r="3084" spans="6:7" x14ac:dyDescent="0.3">
      <c r="F3084" t="s">
        <v>6318</v>
      </c>
      <c r="G3084" s="31">
        <v>97.073700000000002</v>
      </c>
    </row>
    <row r="3085" spans="6:7" x14ac:dyDescent="0.3">
      <c r="F3085" t="s">
        <v>6319</v>
      </c>
      <c r="G3085" s="31">
        <v>154.58799999999999</v>
      </c>
    </row>
    <row r="3086" spans="6:7" x14ac:dyDescent="0.3">
      <c r="F3086" t="s">
        <v>6320</v>
      </c>
      <c r="G3086" s="31">
        <v>1054.3705</v>
      </c>
    </row>
    <row r="3087" spans="6:7" x14ac:dyDescent="0.3">
      <c r="F3087" t="s">
        <v>6321</v>
      </c>
      <c r="G3087" s="31">
        <v>18099.513500000001</v>
      </c>
    </row>
    <row r="3088" spans="6:7" x14ac:dyDescent="0.3">
      <c r="F3088" t="s">
        <v>6322</v>
      </c>
      <c r="G3088" s="31">
        <v>56.226599999999998</v>
      </c>
    </row>
    <row r="3089" spans="6:7" x14ac:dyDescent="0.3">
      <c r="F3089" t="s">
        <v>6323</v>
      </c>
      <c r="G3089" s="31">
        <v>43.813699999999997</v>
      </c>
    </row>
    <row r="3090" spans="6:7" x14ac:dyDescent="0.3">
      <c r="F3090" t="s">
        <v>6324</v>
      </c>
      <c r="G3090" s="31">
        <v>0</v>
      </c>
    </row>
    <row r="3091" spans="6:7" x14ac:dyDescent="0.3">
      <c r="F3091" t="s">
        <v>6325</v>
      </c>
      <c r="G3091" s="31">
        <v>0</v>
      </c>
    </row>
    <row r="3092" spans="6:7" x14ac:dyDescent="0.3">
      <c r="F3092" t="s">
        <v>6326</v>
      </c>
      <c r="G3092" s="31">
        <v>1285.7237999999998</v>
      </c>
    </row>
    <row r="3093" spans="6:7" x14ac:dyDescent="0.3">
      <c r="F3093" t="s">
        <v>6327</v>
      </c>
      <c r="G3093" s="31">
        <v>4947.84</v>
      </c>
    </row>
    <row r="3094" spans="6:7" x14ac:dyDescent="0.3">
      <c r="F3094" t="s">
        <v>6328</v>
      </c>
      <c r="G3094" s="31">
        <v>4998.4409000000005</v>
      </c>
    </row>
    <row r="3095" spans="6:7" x14ac:dyDescent="0.3">
      <c r="F3095" t="s">
        <v>3111</v>
      </c>
      <c r="G3095" s="31">
        <v>299.66539999999998</v>
      </c>
    </row>
    <row r="3096" spans="6:7" x14ac:dyDescent="0.3">
      <c r="F3096" t="s">
        <v>1331</v>
      </c>
      <c r="G3096" s="31">
        <v>6989.5455000000002</v>
      </c>
    </row>
    <row r="3097" spans="6:7" x14ac:dyDescent="0.3">
      <c r="F3097" t="s">
        <v>6329</v>
      </c>
      <c r="G3097" s="31">
        <v>571.24770000000001</v>
      </c>
    </row>
    <row r="3098" spans="6:7" x14ac:dyDescent="0.3">
      <c r="F3098" t="s">
        <v>6330</v>
      </c>
      <c r="G3098" s="31">
        <v>337.87619999999998</v>
      </c>
    </row>
    <row r="3099" spans="6:7" x14ac:dyDescent="0.3">
      <c r="F3099" t="s">
        <v>6331</v>
      </c>
      <c r="G3099" s="31">
        <v>0</v>
      </c>
    </row>
    <row r="3100" spans="6:7" x14ac:dyDescent="0.3">
      <c r="F3100" t="s">
        <v>6332</v>
      </c>
      <c r="G3100" s="31">
        <v>62.536999999999999</v>
      </c>
    </row>
    <row r="3101" spans="6:7" x14ac:dyDescent="0.3">
      <c r="F3101" t="s">
        <v>6333</v>
      </c>
      <c r="G3101" s="31">
        <v>175.25479999999999</v>
      </c>
    </row>
    <row r="3102" spans="6:7" x14ac:dyDescent="0.3">
      <c r="F3102" t="s">
        <v>6334</v>
      </c>
      <c r="G3102" s="31">
        <v>690.22649999999999</v>
      </c>
    </row>
    <row r="3103" spans="6:7" x14ac:dyDescent="0.3">
      <c r="F3103" t="s">
        <v>6335</v>
      </c>
      <c r="G3103" s="31">
        <v>1451.8491000000001</v>
      </c>
    </row>
    <row r="3104" spans="6:7" x14ac:dyDescent="0.3">
      <c r="F3104" t="s">
        <v>6336</v>
      </c>
      <c r="G3104" s="31">
        <v>0</v>
      </c>
    </row>
    <row r="3105" spans="6:7" x14ac:dyDescent="0.3">
      <c r="F3105" t="s">
        <v>6337</v>
      </c>
      <c r="G3105" s="31">
        <v>32.639400000000002</v>
      </c>
    </row>
    <row r="3106" spans="6:7" x14ac:dyDescent="0.3">
      <c r="F3106" t="s">
        <v>6338</v>
      </c>
      <c r="G3106" s="31">
        <v>77.247200000000007</v>
      </c>
    </row>
    <row r="3107" spans="6:7" x14ac:dyDescent="0.3">
      <c r="F3107" t="s">
        <v>6339</v>
      </c>
      <c r="G3107" s="31">
        <v>0</v>
      </c>
    </row>
    <row r="3108" spans="6:7" x14ac:dyDescent="0.3">
      <c r="F3108" t="s">
        <v>6340</v>
      </c>
      <c r="G3108" s="31">
        <v>347.23470000000003</v>
      </c>
    </row>
    <row r="3109" spans="6:7" x14ac:dyDescent="0.3">
      <c r="F3109" t="s">
        <v>330</v>
      </c>
      <c r="G3109" s="31">
        <v>5432.9272999999994</v>
      </c>
    </row>
    <row r="3110" spans="6:7" x14ac:dyDescent="0.3">
      <c r="F3110" t="s">
        <v>6341</v>
      </c>
      <c r="G3110" s="31">
        <v>0</v>
      </c>
    </row>
    <row r="3111" spans="6:7" x14ac:dyDescent="0.3">
      <c r="F3111" t="s">
        <v>6342</v>
      </c>
      <c r="G3111" s="31">
        <v>0</v>
      </c>
    </row>
    <row r="3112" spans="6:7" x14ac:dyDescent="0.3">
      <c r="F3112" t="s">
        <v>6343</v>
      </c>
      <c r="G3112" s="31">
        <v>0</v>
      </c>
    </row>
    <row r="3113" spans="6:7" x14ac:dyDescent="0.3">
      <c r="F3113" t="s">
        <v>6344</v>
      </c>
      <c r="G3113" s="31">
        <v>0</v>
      </c>
    </row>
    <row r="3114" spans="6:7" x14ac:dyDescent="0.3">
      <c r="F3114" t="s">
        <v>6345</v>
      </c>
      <c r="G3114" s="31">
        <v>247.67099999999999</v>
      </c>
    </row>
    <row r="3115" spans="6:7" x14ac:dyDescent="0.3">
      <c r="F3115" t="s">
        <v>6346</v>
      </c>
      <c r="G3115" s="31">
        <v>272.87889999999999</v>
      </c>
    </row>
    <row r="3116" spans="6:7" x14ac:dyDescent="0.3">
      <c r="F3116" t="s">
        <v>6347</v>
      </c>
      <c r="G3116" s="31">
        <v>280.52199999999999</v>
      </c>
    </row>
    <row r="3117" spans="6:7" x14ac:dyDescent="0.3">
      <c r="F3117" t="s">
        <v>6348</v>
      </c>
      <c r="G3117" s="31">
        <v>75.025499999999994</v>
      </c>
    </row>
    <row r="3118" spans="6:7" x14ac:dyDescent="0.3">
      <c r="F3118" t="s">
        <v>6349</v>
      </c>
      <c r="G3118" s="31">
        <v>0</v>
      </c>
    </row>
    <row r="3119" spans="6:7" x14ac:dyDescent="0.3">
      <c r="F3119" t="s">
        <v>6350</v>
      </c>
      <c r="G3119" s="31">
        <v>131.75960000000001</v>
      </c>
    </row>
    <row r="3120" spans="6:7" x14ac:dyDescent="0.3">
      <c r="F3120" t="s">
        <v>6351</v>
      </c>
      <c r="G3120" s="31">
        <v>396.50039999999996</v>
      </c>
    </row>
    <row r="3121" spans="6:7" x14ac:dyDescent="0.3">
      <c r="F3121" t="s">
        <v>6352</v>
      </c>
      <c r="G3121" s="31">
        <v>0</v>
      </c>
    </row>
    <row r="3122" spans="6:7" x14ac:dyDescent="0.3">
      <c r="F3122" t="s">
        <v>6353</v>
      </c>
      <c r="G3122" s="31">
        <v>0</v>
      </c>
    </row>
    <row r="3123" spans="6:7" x14ac:dyDescent="0.3">
      <c r="F3123" t="s">
        <v>6354</v>
      </c>
      <c r="G3123" s="31">
        <v>0</v>
      </c>
    </row>
    <row r="3124" spans="6:7" x14ac:dyDescent="0.3">
      <c r="F3124" t="s">
        <v>6355</v>
      </c>
      <c r="G3124" s="31">
        <v>0</v>
      </c>
    </row>
    <row r="3125" spans="6:7" x14ac:dyDescent="0.3">
      <c r="F3125" t="s">
        <v>6356</v>
      </c>
      <c r="G3125" s="31">
        <v>7548.2347</v>
      </c>
    </row>
    <row r="3126" spans="6:7" x14ac:dyDescent="0.3">
      <c r="F3126" t="s">
        <v>3112</v>
      </c>
      <c r="G3126" s="31">
        <v>282.46890000000002</v>
      </c>
    </row>
    <row r="3127" spans="6:7" x14ac:dyDescent="0.3">
      <c r="F3127" t="s">
        <v>6357</v>
      </c>
      <c r="G3127" s="31">
        <v>0</v>
      </c>
    </row>
    <row r="3128" spans="6:7" x14ac:dyDescent="0.3">
      <c r="F3128" t="s">
        <v>6358</v>
      </c>
      <c r="G3128" s="31">
        <v>4457.3985999999995</v>
      </c>
    </row>
    <row r="3129" spans="6:7" x14ac:dyDescent="0.3">
      <c r="F3129" t="s">
        <v>6359</v>
      </c>
      <c r="G3129" s="31">
        <v>247.67099999999999</v>
      </c>
    </row>
    <row r="3130" spans="6:7" x14ac:dyDescent="0.3">
      <c r="F3130" t="s">
        <v>6360</v>
      </c>
      <c r="G3130" s="31">
        <v>793.14069999999992</v>
      </c>
    </row>
    <row r="3131" spans="6:7" x14ac:dyDescent="0.3">
      <c r="F3131" t="s">
        <v>6361</v>
      </c>
      <c r="G3131" s="31">
        <v>79.419299999999993</v>
      </c>
    </row>
    <row r="3132" spans="6:7" x14ac:dyDescent="0.3">
      <c r="F3132" t="s">
        <v>6362</v>
      </c>
      <c r="G3132" s="31">
        <v>0</v>
      </c>
    </row>
    <row r="3133" spans="6:7" x14ac:dyDescent="0.3">
      <c r="F3133" t="s">
        <v>331</v>
      </c>
      <c r="G3133" s="31">
        <v>1116.229</v>
      </c>
    </row>
    <row r="3134" spans="6:7" x14ac:dyDescent="0.3">
      <c r="F3134" t="s">
        <v>6363</v>
      </c>
      <c r="G3134" s="31">
        <v>516.42509999999993</v>
      </c>
    </row>
    <row r="3135" spans="6:7" x14ac:dyDescent="0.3">
      <c r="F3135" t="s">
        <v>6364</v>
      </c>
      <c r="G3135" s="31">
        <v>0</v>
      </c>
    </row>
    <row r="3136" spans="6:7" x14ac:dyDescent="0.3">
      <c r="F3136" t="s">
        <v>6365</v>
      </c>
      <c r="G3136" s="31">
        <v>0</v>
      </c>
    </row>
    <row r="3137" spans="6:7" x14ac:dyDescent="0.3">
      <c r="F3137" t="s">
        <v>6366</v>
      </c>
      <c r="G3137" s="31">
        <v>6847.0873999999994</v>
      </c>
    </row>
    <row r="3138" spans="6:7" x14ac:dyDescent="0.3">
      <c r="F3138" t="s">
        <v>332</v>
      </c>
      <c r="G3138" s="31">
        <v>10893.712099999999</v>
      </c>
    </row>
    <row r="3139" spans="6:7" x14ac:dyDescent="0.3">
      <c r="F3139" t="s">
        <v>333</v>
      </c>
      <c r="G3139" s="31">
        <v>1199.9461000000001</v>
      </c>
    </row>
    <row r="3140" spans="6:7" x14ac:dyDescent="0.3">
      <c r="F3140" t="s">
        <v>6367</v>
      </c>
      <c r="G3140" s="31">
        <v>6111.1530000000002</v>
      </c>
    </row>
    <row r="3141" spans="6:7" x14ac:dyDescent="0.3">
      <c r="F3141" t="s">
        <v>6368</v>
      </c>
      <c r="G3141" s="31">
        <v>0</v>
      </c>
    </row>
    <row r="3142" spans="6:7" x14ac:dyDescent="0.3">
      <c r="F3142" t="s">
        <v>6369</v>
      </c>
      <c r="G3142" s="31">
        <v>299.94650000000001</v>
      </c>
    </row>
    <row r="3143" spans="6:7" x14ac:dyDescent="0.3">
      <c r="F3143" t="s">
        <v>2840</v>
      </c>
      <c r="G3143" s="31">
        <v>2162.5688</v>
      </c>
    </row>
    <row r="3144" spans="6:7" x14ac:dyDescent="0.3">
      <c r="F3144" t="s">
        <v>6370</v>
      </c>
      <c r="G3144" s="31">
        <v>0</v>
      </c>
    </row>
    <row r="3145" spans="6:7" x14ac:dyDescent="0.3">
      <c r="F3145" t="s">
        <v>1332</v>
      </c>
      <c r="G3145" s="31">
        <v>14602.121800000001</v>
      </c>
    </row>
    <row r="3146" spans="6:7" x14ac:dyDescent="0.3">
      <c r="F3146" t="s">
        <v>1333</v>
      </c>
      <c r="G3146" s="31">
        <v>0</v>
      </c>
    </row>
    <row r="3147" spans="6:7" x14ac:dyDescent="0.3">
      <c r="F3147" t="s">
        <v>6371</v>
      </c>
      <c r="G3147" s="31">
        <v>156.43700000000001</v>
      </c>
    </row>
    <row r="3148" spans="6:7" x14ac:dyDescent="0.3">
      <c r="F3148" t="s">
        <v>6372</v>
      </c>
      <c r="G3148" s="31">
        <v>87.5518</v>
      </c>
    </row>
    <row r="3149" spans="6:7" x14ac:dyDescent="0.3">
      <c r="F3149" t="s">
        <v>1334</v>
      </c>
      <c r="G3149" s="31">
        <v>0</v>
      </c>
    </row>
    <row r="3150" spans="6:7" x14ac:dyDescent="0.3">
      <c r="F3150" t="s">
        <v>6373</v>
      </c>
      <c r="G3150" s="31">
        <v>947.03549999999996</v>
      </c>
    </row>
    <row r="3151" spans="6:7" x14ac:dyDescent="0.3">
      <c r="F3151" t="s">
        <v>6374</v>
      </c>
      <c r="G3151" s="31">
        <v>0</v>
      </c>
    </row>
    <row r="3152" spans="6:7" x14ac:dyDescent="0.3">
      <c r="F3152" t="s">
        <v>6375</v>
      </c>
      <c r="G3152" s="31">
        <v>0</v>
      </c>
    </row>
    <row r="3153" spans="6:7" x14ac:dyDescent="0.3">
      <c r="F3153" t="s">
        <v>6376</v>
      </c>
      <c r="G3153" s="31">
        <v>250.34960000000001</v>
      </c>
    </row>
    <row r="3154" spans="6:7" x14ac:dyDescent="0.3">
      <c r="F3154" t="s">
        <v>6377</v>
      </c>
      <c r="G3154" s="31">
        <v>325.3184</v>
      </c>
    </row>
    <row r="3155" spans="6:7" x14ac:dyDescent="0.3">
      <c r="F3155" t="s">
        <v>3113</v>
      </c>
      <c r="G3155" s="31">
        <v>39.731900000000003</v>
      </c>
    </row>
    <row r="3156" spans="6:7" x14ac:dyDescent="0.3">
      <c r="F3156" t="s">
        <v>6378</v>
      </c>
      <c r="G3156" s="31">
        <v>0</v>
      </c>
    </row>
    <row r="3157" spans="6:7" x14ac:dyDescent="0.3">
      <c r="F3157" t="s">
        <v>6379</v>
      </c>
      <c r="G3157" s="31">
        <v>3433.1293999999998</v>
      </c>
    </row>
    <row r="3158" spans="6:7" x14ac:dyDescent="0.3">
      <c r="F3158" t="s">
        <v>1335</v>
      </c>
      <c r="G3158" s="31">
        <v>2735.3859999999995</v>
      </c>
    </row>
    <row r="3159" spans="6:7" x14ac:dyDescent="0.3">
      <c r="F3159" t="s">
        <v>6380</v>
      </c>
      <c r="G3159" s="31">
        <v>18299.476199999997</v>
      </c>
    </row>
    <row r="3160" spans="6:7" x14ac:dyDescent="0.3">
      <c r="F3160" t="s">
        <v>6381</v>
      </c>
      <c r="G3160" s="31">
        <v>310.93110000000001</v>
      </c>
    </row>
    <row r="3161" spans="6:7" x14ac:dyDescent="0.3">
      <c r="F3161" t="s">
        <v>6382</v>
      </c>
      <c r="G3161" s="31">
        <v>2677.9352000000003</v>
      </c>
    </row>
    <row r="3162" spans="6:7" x14ac:dyDescent="0.3">
      <c r="F3162" t="s">
        <v>6383</v>
      </c>
      <c r="G3162" s="31">
        <v>832.37840000000006</v>
      </c>
    </row>
    <row r="3163" spans="6:7" x14ac:dyDescent="0.3">
      <c r="F3163" t="s">
        <v>6384</v>
      </c>
      <c r="G3163" s="31">
        <v>252.74760000000001</v>
      </c>
    </row>
    <row r="3164" spans="6:7" x14ac:dyDescent="0.3">
      <c r="F3164" t="s">
        <v>334</v>
      </c>
      <c r="G3164" s="31">
        <v>8593.5012999999981</v>
      </c>
    </row>
    <row r="3165" spans="6:7" x14ac:dyDescent="0.3">
      <c r="F3165" t="s">
        <v>335</v>
      </c>
      <c r="G3165" s="31">
        <v>0</v>
      </c>
    </row>
    <row r="3166" spans="6:7" x14ac:dyDescent="0.3">
      <c r="F3166" t="s">
        <v>6385</v>
      </c>
      <c r="G3166" s="31">
        <v>15754.648999999999</v>
      </c>
    </row>
    <row r="3167" spans="6:7" x14ac:dyDescent="0.3">
      <c r="F3167" t="s">
        <v>6386</v>
      </c>
      <c r="G3167" s="31">
        <v>7648.2889999999998</v>
      </c>
    </row>
    <row r="3168" spans="6:7" x14ac:dyDescent="0.3">
      <c r="F3168" t="s">
        <v>3114</v>
      </c>
      <c r="G3168" s="31">
        <v>227.4273</v>
      </c>
    </row>
    <row r="3169" spans="6:7" x14ac:dyDescent="0.3">
      <c r="F3169" t="s">
        <v>6387</v>
      </c>
      <c r="G3169" s="31">
        <v>755.71839999999997</v>
      </c>
    </row>
    <row r="3170" spans="6:7" x14ac:dyDescent="0.3">
      <c r="F3170" t="s">
        <v>6388</v>
      </c>
      <c r="G3170" s="31">
        <v>0</v>
      </c>
    </row>
    <row r="3171" spans="6:7" x14ac:dyDescent="0.3">
      <c r="F3171" t="s">
        <v>1336</v>
      </c>
      <c r="G3171" s="31">
        <v>2485.2906000000003</v>
      </c>
    </row>
    <row r="3172" spans="6:7" x14ac:dyDescent="0.3">
      <c r="F3172" t="s">
        <v>6389</v>
      </c>
      <c r="G3172" s="31">
        <v>7137.0770000000002</v>
      </c>
    </row>
    <row r="3173" spans="6:7" x14ac:dyDescent="0.3">
      <c r="F3173" t="s">
        <v>6390</v>
      </c>
      <c r="G3173" s="31">
        <v>1025.2056</v>
      </c>
    </row>
    <row r="3174" spans="6:7" x14ac:dyDescent="0.3">
      <c r="F3174" t="s">
        <v>6391</v>
      </c>
      <c r="G3174" s="31">
        <v>0</v>
      </c>
    </row>
    <row r="3175" spans="6:7" x14ac:dyDescent="0.3">
      <c r="F3175" t="s">
        <v>6392</v>
      </c>
      <c r="G3175" s="31">
        <v>0</v>
      </c>
    </row>
    <row r="3176" spans="6:7" x14ac:dyDescent="0.3">
      <c r="F3176" t="s">
        <v>6393</v>
      </c>
      <c r="G3176" s="31">
        <v>931.52140000000009</v>
      </c>
    </row>
    <row r="3177" spans="6:7" x14ac:dyDescent="0.3">
      <c r="F3177" t="s">
        <v>6394</v>
      </c>
      <c r="G3177" s="31">
        <v>0</v>
      </c>
    </row>
    <row r="3178" spans="6:7" x14ac:dyDescent="0.3">
      <c r="F3178" t="s">
        <v>6395</v>
      </c>
      <c r="G3178" s="31">
        <v>799.8257000000001</v>
      </c>
    </row>
    <row r="3179" spans="6:7" x14ac:dyDescent="0.3">
      <c r="F3179" t="s">
        <v>6396</v>
      </c>
      <c r="G3179" s="31">
        <v>32.470100000000002</v>
      </c>
    </row>
    <row r="3180" spans="6:7" x14ac:dyDescent="0.3">
      <c r="F3180" t="s">
        <v>336</v>
      </c>
      <c r="G3180" s="31">
        <v>0</v>
      </c>
    </row>
    <row r="3181" spans="6:7" x14ac:dyDescent="0.3">
      <c r="F3181" t="s">
        <v>6397</v>
      </c>
      <c r="G3181" s="31">
        <v>190.40989999999999</v>
      </c>
    </row>
    <row r="3182" spans="6:7" x14ac:dyDescent="0.3">
      <c r="F3182" t="s">
        <v>6398</v>
      </c>
      <c r="G3182" s="31">
        <v>0</v>
      </c>
    </row>
    <row r="3183" spans="6:7" x14ac:dyDescent="0.3">
      <c r="F3183" t="s">
        <v>6399</v>
      </c>
      <c r="G3183" s="31">
        <v>35.793800000000005</v>
      </c>
    </row>
    <row r="3184" spans="6:7" x14ac:dyDescent="0.3">
      <c r="F3184" t="s">
        <v>6400</v>
      </c>
      <c r="G3184" s="31">
        <v>0</v>
      </c>
    </row>
    <row r="3185" spans="6:7" x14ac:dyDescent="0.3">
      <c r="F3185" t="s">
        <v>6401</v>
      </c>
      <c r="G3185" s="31">
        <v>0</v>
      </c>
    </row>
    <row r="3186" spans="6:7" x14ac:dyDescent="0.3">
      <c r="F3186" t="s">
        <v>6402</v>
      </c>
      <c r="G3186" s="31">
        <v>6668.6896999999999</v>
      </c>
    </row>
    <row r="3187" spans="6:7" x14ac:dyDescent="0.3">
      <c r="F3187" t="s">
        <v>6403</v>
      </c>
      <c r="G3187" s="31">
        <v>58.028499999999994</v>
      </c>
    </row>
    <row r="3188" spans="6:7" x14ac:dyDescent="0.3">
      <c r="F3188" t="s">
        <v>6404</v>
      </c>
      <c r="G3188" s="31">
        <v>0</v>
      </c>
    </row>
    <row r="3189" spans="6:7" x14ac:dyDescent="0.3">
      <c r="F3189" t="s">
        <v>6405</v>
      </c>
      <c r="G3189" s="31">
        <v>0</v>
      </c>
    </row>
    <row r="3190" spans="6:7" x14ac:dyDescent="0.3">
      <c r="F3190" t="s">
        <v>6406</v>
      </c>
      <c r="G3190" s="31">
        <v>7558.8900999999996</v>
      </c>
    </row>
    <row r="3191" spans="6:7" x14ac:dyDescent="0.3">
      <c r="F3191" t="s">
        <v>6407</v>
      </c>
      <c r="G3191" s="31">
        <v>0</v>
      </c>
    </row>
    <row r="3192" spans="6:7" x14ac:dyDescent="0.3">
      <c r="F3192" t="s">
        <v>6408</v>
      </c>
      <c r="G3192" s="31">
        <v>347.8229</v>
      </c>
    </row>
    <row r="3193" spans="6:7" x14ac:dyDescent="0.3">
      <c r="F3193" t="s">
        <v>6409</v>
      </c>
      <c r="G3193" s="31">
        <v>860.52320000000009</v>
      </c>
    </row>
    <row r="3194" spans="6:7" x14ac:dyDescent="0.3">
      <c r="F3194" t="s">
        <v>6410</v>
      </c>
      <c r="G3194" s="31">
        <v>2717.0406000000003</v>
      </c>
    </row>
    <row r="3195" spans="6:7" x14ac:dyDescent="0.3">
      <c r="F3195" t="s">
        <v>1337</v>
      </c>
      <c r="G3195" s="31">
        <v>0</v>
      </c>
    </row>
    <row r="3196" spans="6:7" x14ac:dyDescent="0.3">
      <c r="F3196" t="s">
        <v>6411</v>
      </c>
      <c r="G3196" s="31">
        <v>8817.9916999999987</v>
      </c>
    </row>
    <row r="3197" spans="6:7" x14ac:dyDescent="0.3">
      <c r="F3197" t="s">
        <v>6412</v>
      </c>
      <c r="G3197" s="31">
        <v>0</v>
      </c>
    </row>
    <row r="3198" spans="6:7" x14ac:dyDescent="0.3">
      <c r="F3198" t="s">
        <v>6413</v>
      </c>
      <c r="G3198" s="31">
        <v>2390.7733000000003</v>
      </c>
    </row>
    <row r="3199" spans="6:7" x14ac:dyDescent="0.3">
      <c r="F3199" t="s">
        <v>6414</v>
      </c>
      <c r="G3199" s="31">
        <v>0</v>
      </c>
    </row>
    <row r="3200" spans="6:7" x14ac:dyDescent="0.3">
      <c r="F3200" t="s">
        <v>6415</v>
      </c>
      <c r="G3200" s="31">
        <v>0</v>
      </c>
    </row>
    <row r="3201" spans="6:7" x14ac:dyDescent="0.3">
      <c r="F3201" t="s">
        <v>6416</v>
      </c>
      <c r="G3201" s="31">
        <v>0</v>
      </c>
    </row>
    <row r="3202" spans="6:7" x14ac:dyDescent="0.3">
      <c r="F3202" t="s">
        <v>6417</v>
      </c>
      <c r="G3202" s="31">
        <v>714.02680000000009</v>
      </c>
    </row>
    <row r="3203" spans="6:7" x14ac:dyDescent="0.3">
      <c r="F3203" t="s">
        <v>6418</v>
      </c>
      <c r="G3203" s="31">
        <v>0</v>
      </c>
    </row>
    <row r="3204" spans="6:7" x14ac:dyDescent="0.3">
      <c r="F3204" t="s">
        <v>6419</v>
      </c>
      <c r="G3204" s="31">
        <v>0</v>
      </c>
    </row>
    <row r="3205" spans="6:7" x14ac:dyDescent="0.3">
      <c r="F3205" t="s">
        <v>6420</v>
      </c>
      <c r="G3205" s="31">
        <v>0</v>
      </c>
    </row>
    <row r="3206" spans="6:7" x14ac:dyDescent="0.3">
      <c r="F3206" t="s">
        <v>1338</v>
      </c>
      <c r="G3206" s="31">
        <v>0</v>
      </c>
    </row>
    <row r="3207" spans="6:7" x14ac:dyDescent="0.3">
      <c r="F3207" t="s">
        <v>6421</v>
      </c>
      <c r="G3207" s="31">
        <v>573.0204</v>
      </c>
    </row>
    <row r="3208" spans="6:7" x14ac:dyDescent="0.3">
      <c r="F3208" t="s">
        <v>6422</v>
      </c>
      <c r="G3208" s="31">
        <v>0</v>
      </c>
    </row>
    <row r="3209" spans="6:7" x14ac:dyDescent="0.3">
      <c r="F3209" t="s">
        <v>6423</v>
      </c>
      <c r="G3209" s="31">
        <v>0</v>
      </c>
    </row>
    <row r="3210" spans="6:7" x14ac:dyDescent="0.3">
      <c r="F3210" t="s">
        <v>6424</v>
      </c>
      <c r="G3210" s="31">
        <v>21.8659</v>
      </c>
    </row>
    <row r="3211" spans="6:7" x14ac:dyDescent="0.3">
      <c r="F3211" t="s">
        <v>6425</v>
      </c>
      <c r="G3211" s="31">
        <v>0</v>
      </c>
    </row>
    <row r="3212" spans="6:7" x14ac:dyDescent="0.3">
      <c r="F3212" t="s">
        <v>6426</v>
      </c>
      <c r="G3212" s="31">
        <v>12720.0592</v>
      </c>
    </row>
    <row r="3213" spans="6:7" x14ac:dyDescent="0.3">
      <c r="F3213" t="s">
        <v>6427</v>
      </c>
      <c r="G3213" s="31">
        <v>10842.7155</v>
      </c>
    </row>
    <row r="3214" spans="6:7" x14ac:dyDescent="0.3">
      <c r="F3214" t="s">
        <v>6428</v>
      </c>
      <c r="G3214" s="31">
        <v>407.28149999999999</v>
      </c>
    </row>
    <row r="3215" spans="6:7" x14ac:dyDescent="0.3">
      <c r="F3215" t="s">
        <v>6429</v>
      </c>
      <c r="G3215" s="31">
        <v>0</v>
      </c>
    </row>
    <row r="3216" spans="6:7" x14ac:dyDescent="0.3">
      <c r="F3216" t="s">
        <v>6430</v>
      </c>
      <c r="G3216" s="31">
        <v>3839.9846000000002</v>
      </c>
    </row>
    <row r="3217" spans="6:7" x14ac:dyDescent="0.3">
      <c r="F3217" t="s">
        <v>6431</v>
      </c>
      <c r="G3217" s="31">
        <v>0</v>
      </c>
    </row>
    <row r="3218" spans="6:7" x14ac:dyDescent="0.3">
      <c r="F3218" t="s">
        <v>6432</v>
      </c>
      <c r="G3218" s="31">
        <v>7037.7326999999996</v>
      </c>
    </row>
    <row r="3219" spans="6:7" x14ac:dyDescent="0.3">
      <c r="F3219" t="s">
        <v>6433</v>
      </c>
      <c r="G3219" s="31">
        <v>0</v>
      </c>
    </row>
    <row r="3220" spans="6:7" x14ac:dyDescent="0.3">
      <c r="F3220" t="s">
        <v>6434</v>
      </c>
      <c r="G3220" s="31">
        <v>2783.8683999999998</v>
      </c>
    </row>
    <row r="3221" spans="6:7" x14ac:dyDescent="0.3">
      <c r="F3221" t="s">
        <v>6435</v>
      </c>
      <c r="G3221" s="31">
        <v>0</v>
      </c>
    </row>
    <row r="3222" spans="6:7" x14ac:dyDescent="0.3">
      <c r="F3222" t="s">
        <v>6436</v>
      </c>
      <c r="G3222" s="31">
        <v>1823.3406</v>
      </c>
    </row>
    <row r="3223" spans="6:7" x14ac:dyDescent="0.3">
      <c r="F3223" t="s">
        <v>6437</v>
      </c>
      <c r="G3223" s="31">
        <v>7408.9350000000004</v>
      </c>
    </row>
    <row r="3224" spans="6:7" x14ac:dyDescent="0.3">
      <c r="F3224" t="s">
        <v>1339</v>
      </c>
      <c r="G3224" s="31">
        <v>0</v>
      </c>
    </row>
    <row r="3225" spans="6:7" x14ac:dyDescent="0.3">
      <c r="F3225" t="s">
        <v>6438</v>
      </c>
      <c r="G3225" s="31">
        <v>0</v>
      </c>
    </row>
    <row r="3226" spans="6:7" x14ac:dyDescent="0.3">
      <c r="F3226" t="s">
        <v>1340</v>
      </c>
      <c r="G3226" s="31">
        <v>0</v>
      </c>
    </row>
    <row r="3227" spans="6:7" x14ac:dyDescent="0.3">
      <c r="F3227" t="s">
        <v>337</v>
      </c>
      <c r="G3227" s="31">
        <v>0</v>
      </c>
    </row>
    <row r="3228" spans="6:7" x14ac:dyDescent="0.3">
      <c r="F3228" t="s">
        <v>1341</v>
      </c>
      <c r="G3228" s="31">
        <v>0</v>
      </c>
    </row>
    <row r="3229" spans="6:7" x14ac:dyDescent="0.3">
      <c r="F3229" t="s">
        <v>6439</v>
      </c>
      <c r="G3229" s="31">
        <v>0</v>
      </c>
    </row>
    <row r="3230" spans="6:7" x14ac:dyDescent="0.3">
      <c r="F3230" t="s">
        <v>338</v>
      </c>
      <c r="G3230" s="31">
        <v>0</v>
      </c>
    </row>
    <row r="3231" spans="6:7" x14ac:dyDescent="0.3">
      <c r="F3231" t="s">
        <v>6440</v>
      </c>
      <c r="G3231" s="31">
        <v>203.2799</v>
      </c>
    </row>
    <row r="3232" spans="6:7" x14ac:dyDescent="0.3">
      <c r="F3232" t="s">
        <v>6441</v>
      </c>
      <c r="G3232" s="31">
        <v>0</v>
      </c>
    </row>
    <row r="3233" spans="6:7" x14ac:dyDescent="0.3">
      <c r="F3233" t="s">
        <v>6442</v>
      </c>
      <c r="G3233" s="31">
        <v>276.83980000000003</v>
      </c>
    </row>
    <row r="3234" spans="6:7" x14ac:dyDescent="0.3">
      <c r="F3234" t="s">
        <v>6443</v>
      </c>
      <c r="G3234" s="31">
        <v>0</v>
      </c>
    </row>
    <row r="3235" spans="6:7" x14ac:dyDescent="0.3">
      <c r="F3235" t="s">
        <v>6444</v>
      </c>
      <c r="G3235" s="31">
        <v>1643.1396999999999</v>
      </c>
    </row>
    <row r="3236" spans="6:7" x14ac:dyDescent="0.3">
      <c r="F3236" t="s">
        <v>6445</v>
      </c>
      <c r="G3236" s="31">
        <v>651.38000000000011</v>
      </c>
    </row>
    <row r="3237" spans="6:7" x14ac:dyDescent="0.3">
      <c r="F3237" t="s">
        <v>6446</v>
      </c>
      <c r="G3237" s="31">
        <v>0</v>
      </c>
    </row>
    <row r="3238" spans="6:7" x14ac:dyDescent="0.3">
      <c r="F3238" t="s">
        <v>1342</v>
      </c>
      <c r="G3238" s="31">
        <v>0</v>
      </c>
    </row>
    <row r="3239" spans="6:7" x14ac:dyDescent="0.3">
      <c r="F3239" t="s">
        <v>6447</v>
      </c>
      <c r="G3239" s="31">
        <v>0</v>
      </c>
    </row>
    <row r="3240" spans="6:7" x14ac:dyDescent="0.3">
      <c r="F3240" t="s">
        <v>1343</v>
      </c>
      <c r="G3240" s="31">
        <v>0</v>
      </c>
    </row>
    <row r="3241" spans="6:7" x14ac:dyDescent="0.3">
      <c r="F3241" t="s">
        <v>1344</v>
      </c>
      <c r="G3241" s="31">
        <v>0</v>
      </c>
    </row>
    <row r="3242" spans="6:7" x14ac:dyDescent="0.3">
      <c r="F3242" t="s">
        <v>6448</v>
      </c>
      <c r="G3242" s="31">
        <v>1855.44</v>
      </c>
    </row>
    <row r="3243" spans="6:7" x14ac:dyDescent="0.3">
      <c r="F3243" t="s">
        <v>6449</v>
      </c>
      <c r="G3243" s="31">
        <v>0</v>
      </c>
    </row>
    <row r="3244" spans="6:7" x14ac:dyDescent="0.3">
      <c r="F3244" t="s">
        <v>6450</v>
      </c>
      <c r="G3244" s="31">
        <v>10029.438199999999</v>
      </c>
    </row>
    <row r="3245" spans="6:7" x14ac:dyDescent="0.3">
      <c r="F3245" t="s">
        <v>2841</v>
      </c>
      <c r="G3245" s="31">
        <v>5442.1902</v>
      </c>
    </row>
    <row r="3246" spans="6:7" x14ac:dyDescent="0.3">
      <c r="F3246" t="s">
        <v>6451</v>
      </c>
      <c r="G3246" s="31">
        <v>267.76420000000002</v>
      </c>
    </row>
    <row r="3247" spans="6:7" x14ac:dyDescent="0.3">
      <c r="F3247" t="s">
        <v>339</v>
      </c>
      <c r="G3247" s="31">
        <v>0</v>
      </c>
    </row>
    <row r="3248" spans="6:7" x14ac:dyDescent="0.3">
      <c r="F3248" t="s">
        <v>6452</v>
      </c>
      <c r="G3248" s="31">
        <v>442.54180000000002</v>
      </c>
    </row>
    <row r="3249" spans="6:7" x14ac:dyDescent="0.3">
      <c r="F3249" t="s">
        <v>3115</v>
      </c>
      <c r="G3249" s="31">
        <v>2414.3815</v>
      </c>
    </row>
    <row r="3250" spans="6:7" x14ac:dyDescent="0.3">
      <c r="F3250" t="s">
        <v>6453</v>
      </c>
      <c r="G3250" s="31">
        <v>0</v>
      </c>
    </row>
    <row r="3251" spans="6:7" x14ac:dyDescent="0.3">
      <c r="F3251" t="s">
        <v>6454</v>
      </c>
      <c r="G3251" s="31">
        <v>0</v>
      </c>
    </row>
    <row r="3252" spans="6:7" x14ac:dyDescent="0.3">
      <c r="F3252" t="s">
        <v>6455</v>
      </c>
      <c r="G3252" s="31">
        <v>340.83760000000001</v>
      </c>
    </row>
    <row r="3253" spans="6:7" x14ac:dyDescent="0.3">
      <c r="F3253" t="s">
        <v>1345</v>
      </c>
      <c r="G3253" s="31">
        <v>0</v>
      </c>
    </row>
    <row r="3254" spans="6:7" x14ac:dyDescent="0.3">
      <c r="F3254" t="s">
        <v>1346</v>
      </c>
      <c r="G3254" s="31">
        <v>0</v>
      </c>
    </row>
    <row r="3255" spans="6:7" x14ac:dyDescent="0.3">
      <c r="F3255" t="s">
        <v>6456</v>
      </c>
      <c r="G3255" s="31">
        <v>0</v>
      </c>
    </row>
    <row r="3256" spans="6:7" x14ac:dyDescent="0.3">
      <c r="F3256" t="s">
        <v>6457</v>
      </c>
      <c r="G3256" s="31">
        <v>831.55159999999989</v>
      </c>
    </row>
    <row r="3257" spans="6:7" x14ac:dyDescent="0.3">
      <c r="F3257" t="s">
        <v>1347</v>
      </c>
      <c r="G3257" s="31">
        <v>143.55949999999999</v>
      </c>
    </row>
    <row r="3258" spans="6:7" x14ac:dyDescent="0.3">
      <c r="F3258" t="s">
        <v>6458</v>
      </c>
      <c r="G3258" s="31">
        <v>179.5675</v>
      </c>
    </row>
    <row r="3259" spans="6:7" x14ac:dyDescent="0.3">
      <c r="F3259" t="s">
        <v>1348</v>
      </c>
      <c r="G3259" s="31">
        <v>0</v>
      </c>
    </row>
    <row r="3260" spans="6:7" x14ac:dyDescent="0.3">
      <c r="F3260" t="s">
        <v>6459</v>
      </c>
      <c r="G3260" s="31">
        <v>2343.8951999999999</v>
      </c>
    </row>
    <row r="3261" spans="6:7" x14ac:dyDescent="0.3">
      <c r="F3261" t="s">
        <v>1349</v>
      </c>
      <c r="G3261" s="31">
        <v>0</v>
      </c>
    </row>
    <row r="3262" spans="6:7" x14ac:dyDescent="0.3">
      <c r="F3262" t="s">
        <v>6460</v>
      </c>
      <c r="G3262" s="31">
        <v>5162.9610000000002</v>
      </c>
    </row>
    <row r="3263" spans="6:7" x14ac:dyDescent="0.3">
      <c r="F3263" t="s">
        <v>6461</v>
      </c>
      <c r="G3263" s="31">
        <v>1297.4635000000001</v>
      </c>
    </row>
    <row r="3264" spans="6:7" x14ac:dyDescent="0.3">
      <c r="F3264" t="s">
        <v>6462</v>
      </c>
      <c r="G3264" s="31">
        <v>0</v>
      </c>
    </row>
    <row r="3265" spans="6:7" x14ac:dyDescent="0.3">
      <c r="F3265" t="s">
        <v>6463</v>
      </c>
      <c r="G3265" s="31">
        <v>17447.161700000001</v>
      </c>
    </row>
    <row r="3266" spans="6:7" x14ac:dyDescent="0.3">
      <c r="F3266" t="s">
        <v>3116</v>
      </c>
      <c r="G3266" s="31">
        <v>21.609200000000001</v>
      </c>
    </row>
    <row r="3267" spans="6:7" x14ac:dyDescent="0.3">
      <c r="F3267" t="s">
        <v>3117</v>
      </c>
      <c r="G3267" s="31">
        <v>470.63900000000001</v>
      </c>
    </row>
    <row r="3268" spans="6:7" x14ac:dyDescent="0.3">
      <c r="F3268" t="s">
        <v>6464</v>
      </c>
      <c r="G3268" s="31">
        <v>19097.520800000002</v>
      </c>
    </row>
    <row r="3269" spans="6:7" x14ac:dyDescent="0.3">
      <c r="F3269" t="s">
        <v>6465</v>
      </c>
      <c r="G3269" s="31">
        <v>1866.6762999999999</v>
      </c>
    </row>
    <row r="3270" spans="6:7" x14ac:dyDescent="0.3">
      <c r="F3270" t="s">
        <v>6466</v>
      </c>
      <c r="G3270" s="31">
        <v>53.190300000000001</v>
      </c>
    </row>
    <row r="3271" spans="6:7" x14ac:dyDescent="0.3">
      <c r="F3271" t="s">
        <v>3118</v>
      </c>
      <c r="G3271" s="31">
        <v>395.79380000000003</v>
      </c>
    </row>
    <row r="3272" spans="6:7" x14ac:dyDescent="0.3">
      <c r="F3272" t="s">
        <v>6467</v>
      </c>
      <c r="G3272" s="31">
        <v>15415.0335</v>
      </c>
    </row>
    <row r="3273" spans="6:7" x14ac:dyDescent="0.3">
      <c r="F3273" t="s">
        <v>6468</v>
      </c>
      <c r="G3273" s="31">
        <v>0</v>
      </c>
    </row>
    <row r="3274" spans="6:7" x14ac:dyDescent="0.3">
      <c r="F3274" t="s">
        <v>6469</v>
      </c>
      <c r="G3274" s="31">
        <v>162.47460000000004</v>
      </c>
    </row>
    <row r="3275" spans="6:7" x14ac:dyDescent="0.3">
      <c r="F3275" t="s">
        <v>6470</v>
      </c>
      <c r="G3275" s="31">
        <v>384.81360000000001</v>
      </c>
    </row>
    <row r="3276" spans="6:7" x14ac:dyDescent="0.3">
      <c r="F3276" t="s">
        <v>6471</v>
      </c>
      <c r="G3276" s="31">
        <v>0</v>
      </c>
    </row>
    <row r="3277" spans="6:7" x14ac:dyDescent="0.3">
      <c r="F3277" t="s">
        <v>6472</v>
      </c>
      <c r="G3277" s="31">
        <v>266.56889999999999</v>
      </c>
    </row>
    <row r="3278" spans="6:7" x14ac:dyDescent="0.3">
      <c r="F3278" t="s">
        <v>6473</v>
      </c>
      <c r="G3278" s="31">
        <v>0</v>
      </c>
    </row>
    <row r="3279" spans="6:7" x14ac:dyDescent="0.3">
      <c r="F3279" t="s">
        <v>6474</v>
      </c>
      <c r="G3279" s="31">
        <v>49.6708</v>
      </c>
    </row>
    <row r="3280" spans="6:7" x14ac:dyDescent="0.3">
      <c r="F3280" t="s">
        <v>6475</v>
      </c>
      <c r="G3280" s="31">
        <v>0</v>
      </c>
    </row>
    <row r="3281" spans="6:7" x14ac:dyDescent="0.3">
      <c r="F3281" t="s">
        <v>6476</v>
      </c>
      <c r="G3281" s="31">
        <v>5245.674</v>
      </c>
    </row>
    <row r="3282" spans="6:7" x14ac:dyDescent="0.3">
      <c r="F3282" t="s">
        <v>6477</v>
      </c>
      <c r="G3282" s="31">
        <v>366.93520000000001</v>
      </c>
    </row>
    <row r="3283" spans="6:7" x14ac:dyDescent="0.3">
      <c r="F3283" t="s">
        <v>1350</v>
      </c>
      <c r="G3283" s="31">
        <v>0</v>
      </c>
    </row>
    <row r="3284" spans="6:7" x14ac:dyDescent="0.3">
      <c r="F3284" t="s">
        <v>6478</v>
      </c>
      <c r="G3284" s="31">
        <v>292.10470000000004</v>
      </c>
    </row>
    <row r="3285" spans="6:7" x14ac:dyDescent="0.3">
      <c r="F3285" t="s">
        <v>6479</v>
      </c>
      <c r="G3285" s="31">
        <v>58.2943</v>
      </c>
    </row>
    <row r="3286" spans="6:7" x14ac:dyDescent="0.3">
      <c r="F3286" t="s">
        <v>6480</v>
      </c>
      <c r="G3286" s="31">
        <v>20.407599999999999</v>
      </c>
    </row>
    <row r="3287" spans="6:7" x14ac:dyDescent="0.3">
      <c r="F3287" t="s">
        <v>6481</v>
      </c>
      <c r="G3287" s="31">
        <v>28.125900000000001</v>
      </c>
    </row>
    <row r="3288" spans="6:7" x14ac:dyDescent="0.3">
      <c r="F3288" t="s">
        <v>6482</v>
      </c>
      <c r="G3288" s="31">
        <v>0</v>
      </c>
    </row>
    <row r="3289" spans="6:7" x14ac:dyDescent="0.3">
      <c r="F3289" t="s">
        <v>6483</v>
      </c>
      <c r="G3289" s="31">
        <v>0</v>
      </c>
    </row>
    <row r="3290" spans="6:7" x14ac:dyDescent="0.3">
      <c r="F3290" t="s">
        <v>6484</v>
      </c>
      <c r="G3290" s="31">
        <v>0</v>
      </c>
    </row>
    <row r="3291" spans="6:7" x14ac:dyDescent="0.3">
      <c r="F3291" t="s">
        <v>6485</v>
      </c>
      <c r="G3291" s="31">
        <v>1099.2654</v>
      </c>
    </row>
    <row r="3292" spans="6:7" x14ac:dyDescent="0.3">
      <c r="F3292" t="s">
        <v>6486</v>
      </c>
      <c r="G3292" s="31">
        <v>2796.1819</v>
      </c>
    </row>
    <row r="3293" spans="6:7" x14ac:dyDescent="0.3">
      <c r="F3293" t="s">
        <v>6487</v>
      </c>
      <c r="G3293" s="31">
        <v>0</v>
      </c>
    </row>
    <row r="3294" spans="6:7" x14ac:dyDescent="0.3">
      <c r="F3294" t="s">
        <v>6488</v>
      </c>
      <c r="G3294" s="31">
        <v>0</v>
      </c>
    </row>
    <row r="3295" spans="6:7" x14ac:dyDescent="0.3">
      <c r="F3295" t="s">
        <v>6489</v>
      </c>
      <c r="G3295" s="31">
        <v>496.43090000000001</v>
      </c>
    </row>
    <row r="3296" spans="6:7" x14ac:dyDescent="0.3">
      <c r="F3296" t="s">
        <v>6490</v>
      </c>
      <c r="G3296" s="31">
        <v>0</v>
      </c>
    </row>
    <row r="3297" spans="6:7" x14ac:dyDescent="0.3">
      <c r="F3297" t="s">
        <v>6491</v>
      </c>
      <c r="G3297" s="31">
        <v>2412.3618000000001</v>
      </c>
    </row>
    <row r="3298" spans="6:7" x14ac:dyDescent="0.3">
      <c r="F3298" t="s">
        <v>6492</v>
      </c>
      <c r="G3298" s="31">
        <v>0</v>
      </c>
    </row>
    <row r="3299" spans="6:7" x14ac:dyDescent="0.3">
      <c r="F3299" t="s">
        <v>6493</v>
      </c>
      <c r="G3299" s="31">
        <v>717.23889999999994</v>
      </c>
    </row>
    <row r="3300" spans="6:7" x14ac:dyDescent="0.3">
      <c r="F3300" t="s">
        <v>6494</v>
      </c>
      <c r="G3300" s="31">
        <v>0</v>
      </c>
    </row>
    <row r="3301" spans="6:7" x14ac:dyDescent="0.3">
      <c r="F3301" t="s">
        <v>6495</v>
      </c>
      <c r="G3301" s="31">
        <v>297.37530000000004</v>
      </c>
    </row>
    <row r="3302" spans="6:7" x14ac:dyDescent="0.3">
      <c r="F3302" t="s">
        <v>6496</v>
      </c>
      <c r="G3302" s="31">
        <v>0</v>
      </c>
    </row>
    <row r="3303" spans="6:7" x14ac:dyDescent="0.3">
      <c r="F3303" t="s">
        <v>1351</v>
      </c>
      <c r="G3303" s="31">
        <v>6375.0221000000001</v>
      </c>
    </row>
    <row r="3304" spans="6:7" x14ac:dyDescent="0.3">
      <c r="F3304" t="s">
        <v>6497</v>
      </c>
      <c r="G3304" s="31">
        <v>9349.8765000000003</v>
      </c>
    </row>
    <row r="3305" spans="6:7" x14ac:dyDescent="0.3">
      <c r="F3305" t="s">
        <v>6498</v>
      </c>
      <c r="G3305" s="31">
        <v>3204.6176</v>
      </c>
    </row>
    <row r="3306" spans="6:7" x14ac:dyDescent="0.3">
      <c r="F3306" t="s">
        <v>6499</v>
      </c>
      <c r="G3306" s="31">
        <v>0</v>
      </c>
    </row>
    <row r="3307" spans="6:7" x14ac:dyDescent="0.3">
      <c r="F3307" t="s">
        <v>6500</v>
      </c>
      <c r="G3307" s="31">
        <v>0</v>
      </c>
    </row>
    <row r="3308" spans="6:7" x14ac:dyDescent="0.3">
      <c r="F3308" t="s">
        <v>6501</v>
      </c>
      <c r="G3308" s="31">
        <v>11849.3233</v>
      </c>
    </row>
    <row r="3309" spans="6:7" x14ac:dyDescent="0.3">
      <c r="F3309" t="s">
        <v>3119</v>
      </c>
      <c r="G3309" s="31">
        <v>312.3236</v>
      </c>
    </row>
    <row r="3310" spans="6:7" x14ac:dyDescent="0.3">
      <c r="F3310" t="s">
        <v>6502</v>
      </c>
      <c r="G3310" s="31">
        <v>1393.5651000000003</v>
      </c>
    </row>
    <row r="3311" spans="6:7" x14ac:dyDescent="0.3">
      <c r="F3311" t="s">
        <v>3120</v>
      </c>
      <c r="G3311" s="31">
        <v>101.48009999999999</v>
      </c>
    </row>
    <row r="3312" spans="6:7" x14ac:dyDescent="0.3">
      <c r="F3312" t="s">
        <v>6503</v>
      </c>
      <c r="G3312" s="31">
        <v>0</v>
      </c>
    </row>
    <row r="3313" spans="6:7" x14ac:dyDescent="0.3">
      <c r="F3313" t="s">
        <v>6504</v>
      </c>
      <c r="G3313" s="31">
        <v>1241.2824000000001</v>
      </c>
    </row>
    <row r="3314" spans="6:7" x14ac:dyDescent="0.3">
      <c r="F3314" t="s">
        <v>6505</v>
      </c>
      <c r="G3314" s="31">
        <v>0</v>
      </c>
    </row>
    <row r="3315" spans="6:7" x14ac:dyDescent="0.3">
      <c r="F3315" t="s">
        <v>6506</v>
      </c>
      <c r="G3315" s="31">
        <v>0</v>
      </c>
    </row>
    <row r="3316" spans="6:7" x14ac:dyDescent="0.3">
      <c r="F3316" t="s">
        <v>6507</v>
      </c>
      <c r="G3316" s="31">
        <v>218.4563</v>
      </c>
    </row>
    <row r="3317" spans="6:7" x14ac:dyDescent="0.3">
      <c r="F3317" t="s">
        <v>6508</v>
      </c>
      <c r="G3317" s="31">
        <v>170.08919999999998</v>
      </c>
    </row>
    <row r="3318" spans="6:7" x14ac:dyDescent="0.3">
      <c r="F3318" t="s">
        <v>6509</v>
      </c>
      <c r="G3318" s="31">
        <v>0</v>
      </c>
    </row>
    <row r="3319" spans="6:7" x14ac:dyDescent="0.3">
      <c r="F3319" t="s">
        <v>6510</v>
      </c>
      <c r="G3319" s="31">
        <v>0</v>
      </c>
    </row>
    <row r="3320" spans="6:7" x14ac:dyDescent="0.3">
      <c r="F3320" t="s">
        <v>6511</v>
      </c>
      <c r="G3320" s="31">
        <v>9715.6337999999996</v>
      </c>
    </row>
    <row r="3321" spans="6:7" x14ac:dyDescent="0.3">
      <c r="F3321" t="s">
        <v>6512</v>
      </c>
      <c r="G3321" s="31">
        <v>337.851</v>
      </c>
    </row>
    <row r="3322" spans="6:7" x14ac:dyDescent="0.3">
      <c r="F3322" t="s">
        <v>1352</v>
      </c>
      <c r="G3322" s="31">
        <v>0</v>
      </c>
    </row>
    <row r="3323" spans="6:7" x14ac:dyDescent="0.3">
      <c r="F3323" t="s">
        <v>1353</v>
      </c>
      <c r="G3323" s="31">
        <v>0</v>
      </c>
    </row>
    <row r="3324" spans="6:7" x14ac:dyDescent="0.3">
      <c r="F3324" t="s">
        <v>1354</v>
      </c>
      <c r="G3324" s="31">
        <v>0</v>
      </c>
    </row>
    <row r="3325" spans="6:7" x14ac:dyDescent="0.3">
      <c r="F3325" t="s">
        <v>340</v>
      </c>
      <c r="G3325" s="31">
        <v>3468.759</v>
      </c>
    </row>
    <row r="3326" spans="6:7" x14ac:dyDescent="0.3">
      <c r="F3326" t="s">
        <v>6513</v>
      </c>
      <c r="G3326" s="31">
        <v>796.15869999999995</v>
      </c>
    </row>
    <row r="3327" spans="6:7" x14ac:dyDescent="0.3">
      <c r="F3327" t="s">
        <v>6514</v>
      </c>
      <c r="G3327" s="31">
        <v>0</v>
      </c>
    </row>
    <row r="3328" spans="6:7" x14ac:dyDescent="0.3">
      <c r="F3328" t="s">
        <v>341</v>
      </c>
      <c r="G3328" s="31">
        <v>0</v>
      </c>
    </row>
    <row r="3329" spans="6:7" x14ac:dyDescent="0.3">
      <c r="F3329" t="s">
        <v>6515</v>
      </c>
      <c r="G3329" s="31">
        <v>1252.8917999999999</v>
      </c>
    </row>
    <row r="3330" spans="6:7" x14ac:dyDescent="0.3">
      <c r="F3330" t="s">
        <v>1355</v>
      </c>
      <c r="G3330" s="31">
        <v>0</v>
      </c>
    </row>
    <row r="3331" spans="6:7" x14ac:dyDescent="0.3">
      <c r="F3331" t="s">
        <v>6516</v>
      </c>
      <c r="G3331" s="31">
        <v>1967.4177999999999</v>
      </c>
    </row>
    <row r="3332" spans="6:7" x14ac:dyDescent="0.3">
      <c r="F3332" t="s">
        <v>1356</v>
      </c>
      <c r="G3332" s="31">
        <v>974.54970000000003</v>
      </c>
    </row>
    <row r="3333" spans="6:7" x14ac:dyDescent="0.3">
      <c r="F3333" t="s">
        <v>6517</v>
      </c>
      <c r="G3333" s="31">
        <v>107.9409</v>
      </c>
    </row>
    <row r="3334" spans="6:7" x14ac:dyDescent="0.3">
      <c r="F3334" t="s">
        <v>6518</v>
      </c>
      <c r="G3334" s="31">
        <v>9.3711000000000002</v>
      </c>
    </row>
    <row r="3335" spans="6:7" x14ac:dyDescent="0.3">
      <c r="F3335" t="s">
        <v>6519</v>
      </c>
      <c r="G3335" s="31">
        <v>0</v>
      </c>
    </row>
    <row r="3336" spans="6:7" x14ac:dyDescent="0.3">
      <c r="F3336" t="s">
        <v>6520</v>
      </c>
      <c r="G3336" s="31">
        <v>53.102899999999998</v>
      </c>
    </row>
    <row r="3337" spans="6:7" x14ac:dyDescent="0.3">
      <c r="F3337" t="s">
        <v>6521</v>
      </c>
      <c r="G3337" s="31">
        <v>53.102899999999998</v>
      </c>
    </row>
    <row r="3338" spans="6:7" x14ac:dyDescent="0.3">
      <c r="F3338" t="s">
        <v>6522</v>
      </c>
      <c r="G3338" s="31">
        <v>90.700699999999998</v>
      </c>
    </row>
    <row r="3339" spans="6:7" x14ac:dyDescent="0.3">
      <c r="F3339" t="s">
        <v>6523</v>
      </c>
      <c r="G3339" s="31">
        <v>7389.3533000000007</v>
      </c>
    </row>
    <row r="3340" spans="6:7" x14ac:dyDescent="0.3">
      <c r="F3340" t="s">
        <v>6524</v>
      </c>
      <c r="G3340" s="31">
        <v>0</v>
      </c>
    </row>
    <row r="3341" spans="6:7" x14ac:dyDescent="0.3">
      <c r="F3341" t="s">
        <v>6525</v>
      </c>
      <c r="G3341" s="31">
        <v>0</v>
      </c>
    </row>
    <row r="3342" spans="6:7" x14ac:dyDescent="0.3">
      <c r="F3342" t="s">
        <v>6526</v>
      </c>
      <c r="G3342" s="31">
        <v>90.571699999999993</v>
      </c>
    </row>
    <row r="3343" spans="6:7" x14ac:dyDescent="0.3">
      <c r="F3343" t="s">
        <v>342</v>
      </c>
      <c r="G3343" s="31">
        <v>196.34039999999999</v>
      </c>
    </row>
    <row r="3344" spans="6:7" x14ac:dyDescent="0.3">
      <c r="F3344" t="s">
        <v>6527</v>
      </c>
      <c r="G3344" s="31">
        <v>14952.6188</v>
      </c>
    </row>
    <row r="3345" spans="6:7" x14ac:dyDescent="0.3">
      <c r="F3345" t="s">
        <v>6528</v>
      </c>
      <c r="G3345" s="31">
        <v>0</v>
      </c>
    </row>
    <row r="3346" spans="6:7" x14ac:dyDescent="0.3">
      <c r="F3346" t="s">
        <v>343</v>
      </c>
      <c r="G3346" s="31">
        <v>21580.146900000003</v>
      </c>
    </row>
    <row r="3347" spans="6:7" x14ac:dyDescent="0.3">
      <c r="F3347" t="s">
        <v>344</v>
      </c>
      <c r="G3347" s="31">
        <v>10814.151099999999</v>
      </c>
    </row>
    <row r="3348" spans="6:7" x14ac:dyDescent="0.3">
      <c r="F3348" t="s">
        <v>1357</v>
      </c>
      <c r="G3348" s="31">
        <v>1589.6686000000002</v>
      </c>
    </row>
    <row r="3349" spans="6:7" x14ac:dyDescent="0.3">
      <c r="F3349" t="s">
        <v>6529</v>
      </c>
      <c r="G3349" s="31">
        <v>0</v>
      </c>
    </row>
    <row r="3350" spans="6:7" x14ac:dyDescent="0.3">
      <c r="F3350" t="s">
        <v>345</v>
      </c>
      <c r="G3350" s="31">
        <v>0</v>
      </c>
    </row>
    <row r="3351" spans="6:7" x14ac:dyDescent="0.3">
      <c r="F3351" t="s">
        <v>6530</v>
      </c>
      <c r="G3351" s="31">
        <v>0</v>
      </c>
    </row>
    <row r="3352" spans="6:7" x14ac:dyDescent="0.3">
      <c r="F3352" t="s">
        <v>1358</v>
      </c>
      <c r="G3352" s="31">
        <v>0</v>
      </c>
    </row>
    <row r="3353" spans="6:7" x14ac:dyDescent="0.3">
      <c r="F3353" t="s">
        <v>6531</v>
      </c>
      <c r="G3353" s="31">
        <v>263.43889999999999</v>
      </c>
    </row>
    <row r="3354" spans="6:7" x14ac:dyDescent="0.3">
      <c r="F3354" t="s">
        <v>6532</v>
      </c>
      <c r="G3354" s="31">
        <v>185.67670000000001</v>
      </c>
    </row>
    <row r="3355" spans="6:7" x14ac:dyDescent="0.3">
      <c r="F3355" t="s">
        <v>6533</v>
      </c>
      <c r="G3355" s="31">
        <v>0</v>
      </c>
    </row>
    <row r="3356" spans="6:7" x14ac:dyDescent="0.3">
      <c r="F3356" t="s">
        <v>6534</v>
      </c>
      <c r="G3356" s="31">
        <v>866.59539999999993</v>
      </c>
    </row>
    <row r="3357" spans="6:7" x14ac:dyDescent="0.3">
      <c r="F3357" t="s">
        <v>1359</v>
      </c>
      <c r="G3357" s="31">
        <v>0</v>
      </c>
    </row>
    <row r="3358" spans="6:7" x14ac:dyDescent="0.3">
      <c r="F3358" t="s">
        <v>6535</v>
      </c>
      <c r="G3358" s="31">
        <v>1308.9503</v>
      </c>
    </row>
    <row r="3359" spans="6:7" x14ac:dyDescent="0.3">
      <c r="F3359" t="s">
        <v>6536</v>
      </c>
      <c r="G3359" s="31">
        <v>429.89189999999996</v>
      </c>
    </row>
    <row r="3360" spans="6:7" x14ac:dyDescent="0.3">
      <c r="F3360" t="s">
        <v>3121</v>
      </c>
      <c r="G3360" s="31">
        <v>90.3215</v>
      </c>
    </row>
    <row r="3361" spans="6:7" x14ac:dyDescent="0.3">
      <c r="F3361" t="s">
        <v>6537</v>
      </c>
      <c r="G3361" s="31">
        <v>22.9954</v>
      </c>
    </row>
    <row r="3362" spans="6:7" x14ac:dyDescent="0.3">
      <c r="F3362" t="s">
        <v>6538</v>
      </c>
      <c r="G3362" s="31">
        <v>0</v>
      </c>
    </row>
    <row r="3363" spans="6:7" x14ac:dyDescent="0.3">
      <c r="F3363" t="s">
        <v>6539</v>
      </c>
      <c r="G3363" s="31">
        <v>0</v>
      </c>
    </row>
    <row r="3364" spans="6:7" x14ac:dyDescent="0.3">
      <c r="F3364" t="s">
        <v>3122</v>
      </c>
      <c r="G3364" s="31">
        <v>288.01600000000002</v>
      </c>
    </row>
    <row r="3365" spans="6:7" x14ac:dyDescent="0.3">
      <c r="F3365" t="s">
        <v>6540</v>
      </c>
      <c r="G3365" s="31">
        <v>0</v>
      </c>
    </row>
    <row r="3366" spans="6:7" x14ac:dyDescent="0.3">
      <c r="F3366" t="s">
        <v>1360</v>
      </c>
      <c r="G3366" s="31">
        <v>0</v>
      </c>
    </row>
    <row r="3367" spans="6:7" x14ac:dyDescent="0.3">
      <c r="F3367" t="s">
        <v>6541</v>
      </c>
      <c r="G3367" s="31">
        <v>0</v>
      </c>
    </row>
    <row r="3368" spans="6:7" x14ac:dyDescent="0.3">
      <c r="F3368" t="s">
        <v>346</v>
      </c>
      <c r="G3368" s="31">
        <v>0</v>
      </c>
    </row>
    <row r="3369" spans="6:7" x14ac:dyDescent="0.3">
      <c r="F3369" t="s">
        <v>6542</v>
      </c>
      <c r="G3369" s="31">
        <v>0</v>
      </c>
    </row>
    <row r="3370" spans="6:7" x14ac:dyDescent="0.3">
      <c r="F3370" t="s">
        <v>3123</v>
      </c>
      <c r="G3370" s="31">
        <v>644.4645999999999</v>
      </c>
    </row>
    <row r="3371" spans="6:7" x14ac:dyDescent="0.3">
      <c r="F3371" t="s">
        <v>3124</v>
      </c>
      <c r="G3371" s="31">
        <v>953.00300000000004</v>
      </c>
    </row>
    <row r="3372" spans="6:7" x14ac:dyDescent="0.3">
      <c r="F3372" t="s">
        <v>347</v>
      </c>
      <c r="G3372" s="31">
        <v>0</v>
      </c>
    </row>
    <row r="3373" spans="6:7" x14ac:dyDescent="0.3">
      <c r="F3373" t="s">
        <v>6543</v>
      </c>
      <c r="G3373" s="31">
        <v>4557.1133</v>
      </c>
    </row>
    <row r="3374" spans="6:7" x14ac:dyDescent="0.3">
      <c r="F3374" t="s">
        <v>6544</v>
      </c>
      <c r="G3374" s="31">
        <v>0</v>
      </c>
    </row>
    <row r="3375" spans="6:7" x14ac:dyDescent="0.3">
      <c r="F3375" t="s">
        <v>6545</v>
      </c>
      <c r="G3375" s="31">
        <v>0</v>
      </c>
    </row>
    <row r="3376" spans="6:7" x14ac:dyDescent="0.3">
      <c r="F3376" t="s">
        <v>6546</v>
      </c>
      <c r="G3376" s="31">
        <v>0</v>
      </c>
    </row>
    <row r="3377" spans="6:7" x14ac:dyDescent="0.3">
      <c r="F3377" t="s">
        <v>6547</v>
      </c>
      <c r="G3377" s="31">
        <v>335.37719999999996</v>
      </c>
    </row>
    <row r="3378" spans="6:7" x14ac:dyDescent="0.3">
      <c r="F3378" t="s">
        <v>6548</v>
      </c>
      <c r="G3378" s="31">
        <v>0</v>
      </c>
    </row>
    <row r="3379" spans="6:7" x14ac:dyDescent="0.3">
      <c r="F3379" t="s">
        <v>6549</v>
      </c>
      <c r="G3379" s="31">
        <v>149.4701</v>
      </c>
    </row>
    <row r="3380" spans="6:7" x14ac:dyDescent="0.3">
      <c r="F3380" t="s">
        <v>6550</v>
      </c>
      <c r="G3380" s="31">
        <v>56.226599999999998</v>
      </c>
    </row>
    <row r="3381" spans="6:7" x14ac:dyDescent="0.3">
      <c r="F3381" t="s">
        <v>6551</v>
      </c>
      <c r="G3381" s="31">
        <v>115.6336</v>
      </c>
    </row>
    <row r="3382" spans="6:7" x14ac:dyDescent="0.3">
      <c r="F3382" t="s">
        <v>6552</v>
      </c>
      <c r="G3382" s="31">
        <v>3675.3890000000001</v>
      </c>
    </row>
    <row r="3383" spans="6:7" x14ac:dyDescent="0.3">
      <c r="F3383" t="s">
        <v>6553</v>
      </c>
      <c r="G3383" s="31">
        <v>0</v>
      </c>
    </row>
    <row r="3384" spans="6:7" x14ac:dyDescent="0.3">
      <c r="F3384" t="s">
        <v>6554</v>
      </c>
      <c r="G3384" s="31">
        <v>0</v>
      </c>
    </row>
    <row r="3385" spans="6:7" x14ac:dyDescent="0.3">
      <c r="F3385" t="s">
        <v>348</v>
      </c>
      <c r="G3385" s="31">
        <v>11962.2209</v>
      </c>
    </row>
    <row r="3386" spans="6:7" x14ac:dyDescent="0.3">
      <c r="F3386" t="s">
        <v>6555</v>
      </c>
      <c r="G3386" s="31">
        <v>326.16610000000003</v>
      </c>
    </row>
    <row r="3387" spans="6:7" x14ac:dyDescent="0.3">
      <c r="F3387" t="s">
        <v>6556</v>
      </c>
      <c r="G3387" s="31">
        <v>175.1918</v>
      </c>
    </row>
    <row r="3388" spans="6:7" x14ac:dyDescent="0.3">
      <c r="F3388" t="s">
        <v>6557</v>
      </c>
      <c r="G3388" s="31">
        <v>52.2395</v>
      </c>
    </row>
    <row r="3389" spans="6:7" x14ac:dyDescent="0.3">
      <c r="F3389" t="s">
        <v>6558</v>
      </c>
      <c r="G3389" s="31">
        <v>802.44320000000005</v>
      </c>
    </row>
    <row r="3390" spans="6:7" x14ac:dyDescent="0.3">
      <c r="F3390" t="s">
        <v>6559</v>
      </c>
      <c r="G3390" s="31">
        <v>0</v>
      </c>
    </row>
    <row r="3391" spans="6:7" x14ac:dyDescent="0.3">
      <c r="F3391" t="s">
        <v>6560</v>
      </c>
      <c r="G3391" s="31">
        <v>0</v>
      </c>
    </row>
    <row r="3392" spans="6:7" x14ac:dyDescent="0.3">
      <c r="F3392" t="s">
        <v>6561</v>
      </c>
      <c r="G3392" s="31">
        <v>0</v>
      </c>
    </row>
    <row r="3393" spans="6:7" x14ac:dyDescent="0.3">
      <c r="F3393" t="s">
        <v>6562</v>
      </c>
      <c r="G3393" s="31">
        <v>1955.3244</v>
      </c>
    </row>
    <row r="3394" spans="6:7" x14ac:dyDescent="0.3">
      <c r="F3394" t="s">
        <v>1361</v>
      </c>
      <c r="G3394" s="31">
        <v>0</v>
      </c>
    </row>
    <row r="3395" spans="6:7" x14ac:dyDescent="0.3">
      <c r="F3395" t="s">
        <v>6563</v>
      </c>
      <c r="G3395" s="31">
        <v>106.2688</v>
      </c>
    </row>
    <row r="3396" spans="6:7" x14ac:dyDescent="0.3">
      <c r="F3396" t="s">
        <v>6564</v>
      </c>
      <c r="G3396" s="31">
        <v>15.618499999999999</v>
      </c>
    </row>
    <row r="3397" spans="6:7" x14ac:dyDescent="0.3">
      <c r="F3397" t="s">
        <v>6565</v>
      </c>
      <c r="G3397" s="31">
        <v>4284.9016000000001</v>
      </c>
    </row>
    <row r="3398" spans="6:7" x14ac:dyDescent="0.3">
      <c r="F3398" t="s">
        <v>3125</v>
      </c>
      <c r="G3398" s="31">
        <v>4860.2730999999994</v>
      </c>
    </row>
    <row r="3399" spans="6:7" x14ac:dyDescent="0.3">
      <c r="F3399" t="s">
        <v>6566</v>
      </c>
      <c r="G3399" s="31">
        <v>1393.4679000000001</v>
      </c>
    </row>
    <row r="3400" spans="6:7" x14ac:dyDescent="0.3">
      <c r="F3400" t="s">
        <v>1362</v>
      </c>
      <c r="G3400" s="31">
        <v>0</v>
      </c>
    </row>
    <row r="3401" spans="6:7" x14ac:dyDescent="0.3">
      <c r="F3401" t="s">
        <v>1363</v>
      </c>
      <c r="G3401" s="31">
        <v>39.286299999999997</v>
      </c>
    </row>
    <row r="3402" spans="6:7" x14ac:dyDescent="0.3">
      <c r="F3402" t="s">
        <v>6567</v>
      </c>
      <c r="G3402" s="31">
        <v>523.16039999999998</v>
      </c>
    </row>
    <row r="3403" spans="6:7" x14ac:dyDescent="0.3">
      <c r="F3403" t="s">
        <v>6568</v>
      </c>
      <c r="G3403" s="31">
        <v>450.53100000000001</v>
      </c>
    </row>
    <row r="3404" spans="6:7" x14ac:dyDescent="0.3">
      <c r="F3404" t="s">
        <v>6569</v>
      </c>
      <c r="G3404" s="31">
        <v>0</v>
      </c>
    </row>
    <row r="3405" spans="6:7" x14ac:dyDescent="0.3">
      <c r="F3405" t="s">
        <v>6570</v>
      </c>
      <c r="G3405" s="31">
        <v>392.31299999999999</v>
      </c>
    </row>
    <row r="3406" spans="6:7" x14ac:dyDescent="0.3">
      <c r="F3406" t="s">
        <v>6571</v>
      </c>
      <c r="G3406" s="31">
        <v>446.93939999999998</v>
      </c>
    </row>
    <row r="3407" spans="6:7" x14ac:dyDescent="0.3">
      <c r="F3407" t="s">
        <v>6572</v>
      </c>
      <c r="G3407" s="31">
        <v>6670.5225999999993</v>
      </c>
    </row>
    <row r="3408" spans="6:7" x14ac:dyDescent="0.3">
      <c r="F3408" t="s">
        <v>1364</v>
      </c>
      <c r="G3408" s="31">
        <v>0</v>
      </c>
    </row>
    <row r="3409" spans="6:7" x14ac:dyDescent="0.3">
      <c r="F3409" t="s">
        <v>349</v>
      </c>
      <c r="G3409" s="31">
        <v>0</v>
      </c>
    </row>
    <row r="3410" spans="6:7" x14ac:dyDescent="0.3">
      <c r="F3410" t="s">
        <v>6573</v>
      </c>
      <c r="G3410" s="31">
        <v>502.92699999999996</v>
      </c>
    </row>
    <row r="3411" spans="6:7" x14ac:dyDescent="0.3">
      <c r="F3411" t="s">
        <v>6574</v>
      </c>
      <c r="G3411" s="31">
        <v>350.03280000000001</v>
      </c>
    </row>
    <row r="3412" spans="6:7" x14ac:dyDescent="0.3">
      <c r="F3412" t="s">
        <v>6575</v>
      </c>
      <c r="G3412" s="31">
        <v>0</v>
      </c>
    </row>
    <row r="3413" spans="6:7" x14ac:dyDescent="0.3">
      <c r="F3413" t="s">
        <v>6576</v>
      </c>
      <c r="G3413" s="31">
        <v>0</v>
      </c>
    </row>
    <row r="3414" spans="6:7" x14ac:dyDescent="0.3">
      <c r="F3414" t="s">
        <v>6577</v>
      </c>
      <c r="G3414" s="31">
        <v>1673.8808999999999</v>
      </c>
    </row>
    <row r="3415" spans="6:7" x14ac:dyDescent="0.3">
      <c r="F3415" t="s">
        <v>6578</v>
      </c>
      <c r="G3415" s="31">
        <v>0</v>
      </c>
    </row>
    <row r="3416" spans="6:7" x14ac:dyDescent="0.3">
      <c r="F3416" t="s">
        <v>1365</v>
      </c>
      <c r="G3416" s="31">
        <v>552.5249</v>
      </c>
    </row>
    <row r="3417" spans="6:7" x14ac:dyDescent="0.3">
      <c r="F3417" t="s">
        <v>6579</v>
      </c>
      <c r="G3417" s="31">
        <v>0</v>
      </c>
    </row>
    <row r="3418" spans="6:7" x14ac:dyDescent="0.3">
      <c r="F3418" t="s">
        <v>3126</v>
      </c>
      <c r="G3418" s="31">
        <v>435.44399999999996</v>
      </c>
    </row>
    <row r="3419" spans="6:7" x14ac:dyDescent="0.3">
      <c r="F3419" t="s">
        <v>6580</v>
      </c>
      <c r="G3419" s="31">
        <v>0</v>
      </c>
    </row>
    <row r="3420" spans="6:7" x14ac:dyDescent="0.3">
      <c r="F3420" t="s">
        <v>6581</v>
      </c>
      <c r="G3420" s="31">
        <v>0</v>
      </c>
    </row>
    <row r="3421" spans="6:7" x14ac:dyDescent="0.3">
      <c r="F3421" t="s">
        <v>350</v>
      </c>
      <c r="G3421" s="31">
        <v>33676.513599999998</v>
      </c>
    </row>
    <row r="3422" spans="6:7" x14ac:dyDescent="0.3">
      <c r="F3422" t="s">
        <v>6582</v>
      </c>
      <c r="G3422" s="31">
        <v>0</v>
      </c>
    </row>
    <row r="3423" spans="6:7" x14ac:dyDescent="0.3">
      <c r="F3423" t="s">
        <v>6583</v>
      </c>
      <c r="G3423" s="31">
        <v>0</v>
      </c>
    </row>
    <row r="3424" spans="6:7" x14ac:dyDescent="0.3">
      <c r="F3424" t="s">
        <v>6584</v>
      </c>
      <c r="G3424" s="31">
        <v>169.2133</v>
      </c>
    </row>
    <row r="3425" spans="6:7" x14ac:dyDescent="0.3">
      <c r="F3425" t="s">
        <v>6585</v>
      </c>
      <c r="G3425" s="31">
        <v>0</v>
      </c>
    </row>
    <row r="3426" spans="6:7" x14ac:dyDescent="0.3">
      <c r="F3426" t="s">
        <v>6586</v>
      </c>
      <c r="G3426" s="31">
        <v>713.15020000000004</v>
      </c>
    </row>
    <row r="3427" spans="6:7" x14ac:dyDescent="0.3">
      <c r="F3427" t="s">
        <v>6587</v>
      </c>
      <c r="G3427" s="31">
        <v>561.97709999999995</v>
      </c>
    </row>
    <row r="3428" spans="6:7" x14ac:dyDescent="0.3">
      <c r="F3428" t="s">
        <v>6588</v>
      </c>
      <c r="G3428" s="31">
        <v>0</v>
      </c>
    </row>
    <row r="3429" spans="6:7" x14ac:dyDescent="0.3">
      <c r="F3429" t="s">
        <v>6589</v>
      </c>
      <c r="G3429" s="31">
        <v>0</v>
      </c>
    </row>
    <row r="3430" spans="6:7" x14ac:dyDescent="0.3">
      <c r="F3430" t="s">
        <v>6590</v>
      </c>
      <c r="G3430" s="31">
        <v>0</v>
      </c>
    </row>
    <row r="3431" spans="6:7" x14ac:dyDescent="0.3">
      <c r="F3431" t="s">
        <v>6591</v>
      </c>
      <c r="G3431" s="31">
        <v>0</v>
      </c>
    </row>
    <row r="3432" spans="6:7" x14ac:dyDescent="0.3">
      <c r="F3432" t="s">
        <v>6592</v>
      </c>
      <c r="G3432" s="31">
        <v>0</v>
      </c>
    </row>
    <row r="3433" spans="6:7" x14ac:dyDescent="0.3">
      <c r="F3433" t="s">
        <v>6593</v>
      </c>
      <c r="G3433" s="31">
        <v>76.808999999999997</v>
      </c>
    </row>
    <row r="3434" spans="6:7" x14ac:dyDescent="0.3">
      <c r="F3434" t="s">
        <v>6594</v>
      </c>
      <c r="G3434" s="31">
        <v>0</v>
      </c>
    </row>
    <row r="3435" spans="6:7" x14ac:dyDescent="0.3">
      <c r="F3435" t="s">
        <v>6595</v>
      </c>
      <c r="G3435" s="31">
        <v>1963.2824000000001</v>
      </c>
    </row>
    <row r="3436" spans="6:7" x14ac:dyDescent="0.3">
      <c r="F3436" t="s">
        <v>6596</v>
      </c>
      <c r="G3436" s="31">
        <v>0</v>
      </c>
    </row>
    <row r="3437" spans="6:7" x14ac:dyDescent="0.3">
      <c r="F3437" t="s">
        <v>6597</v>
      </c>
      <c r="G3437" s="31">
        <v>0</v>
      </c>
    </row>
    <row r="3438" spans="6:7" x14ac:dyDescent="0.3">
      <c r="F3438" t="s">
        <v>6598</v>
      </c>
      <c r="G3438" s="31">
        <v>0</v>
      </c>
    </row>
    <row r="3439" spans="6:7" x14ac:dyDescent="0.3">
      <c r="F3439" t="s">
        <v>6599</v>
      </c>
      <c r="G3439" s="31">
        <v>0</v>
      </c>
    </row>
    <row r="3440" spans="6:7" x14ac:dyDescent="0.3">
      <c r="F3440" t="s">
        <v>6600</v>
      </c>
      <c r="G3440" s="31">
        <v>0</v>
      </c>
    </row>
    <row r="3441" spans="6:7" x14ac:dyDescent="0.3">
      <c r="F3441" t="s">
        <v>1366</v>
      </c>
      <c r="G3441" s="31">
        <v>0</v>
      </c>
    </row>
    <row r="3442" spans="6:7" x14ac:dyDescent="0.3">
      <c r="F3442" t="s">
        <v>351</v>
      </c>
      <c r="G3442" s="31">
        <v>0</v>
      </c>
    </row>
    <row r="3443" spans="6:7" x14ac:dyDescent="0.3">
      <c r="F3443" t="s">
        <v>6601</v>
      </c>
      <c r="G3443" s="31">
        <v>0</v>
      </c>
    </row>
    <row r="3444" spans="6:7" x14ac:dyDescent="0.3">
      <c r="F3444" t="s">
        <v>6602</v>
      </c>
      <c r="G3444" s="31">
        <v>228.69589999999999</v>
      </c>
    </row>
    <row r="3445" spans="6:7" x14ac:dyDescent="0.3">
      <c r="F3445" t="s">
        <v>1367</v>
      </c>
      <c r="G3445" s="31">
        <v>0</v>
      </c>
    </row>
    <row r="3446" spans="6:7" x14ac:dyDescent="0.3">
      <c r="F3446" t="s">
        <v>6603</v>
      </c>
      <c r="G3446" s="31">
        <v>0</v>
      </c>
    </row>
    <row r="3447" spans="6:7" x14ac:dyDescent="0.3">
      <c r="F3447" t="s">
        <v>1368</v>
      </c>
      <c r="G3447" s="31">
        <v>2748.7656000000002</v>
      </c>
    </row>
    <row r="3448" spans="6:7" x14ac:dyDescent="0.3">
      <c r="F3448" t="s">
        <v>6604</v>
      </c>
      <c r="G3448" s="31">
        <v>62.473999999999997</v>
      </c>
    </row>
    <row r="3449" spans="6:7" x14ac:dyDescent="0.3">
      <c r="F3449" t="s">
        <v>6605</v>
      </c>
      <c r="G3449" s="31">
        <v>58.993600000000001</v>
      </c>
    </row>
    <row r="3450" spans="6:7" x14ac:dyDescent="0.3">
      <c r="F3450" t="s">
        <v>6606</v>
      </c>
      <c r="G3450" s="31">
        <v>695.86</v>
      </c>
    </row>
    <row r="3451" spans="6:7" x14ac:dyDescent="0.3">
      <c r="F3451" t="s">
        <v>352</v>
      </c>
      <c r="G3451" s="31">
        <v>11819.890800000001</v>
      </c>
    </row>
    <row r="3452" spans="6:7" x14ac:dyDescent="0.3">
      <c r="F3452" t="s">
        <v>1369</v>
      </c>
      <c r="G3452" s="31">
        <v>0</v>
      </c>
    </row>
    <row r="3453" spans="6:7" x14ac:dyDescent="0.3">
      <c r="F3453" t="s">
        <v>6607</v>
      </c>
      <c r="G3453" s="31">
        <v>1573.7940000000001</v>
      </c>
    </row>
    <row r="3454" spans="6:7" x14ac:dyDescent="0.3">
      <c r="F3454" t="s">
        <v>6608</v>
      </c>
      <c r="G3454" s="31">
        <v>0</v>
      </c>
    </row>
    <row r="3455" spans="6:7" x14ac:dyDescent="0.3">
      <c r="F3455" t="s">
        <v>353</v>
      </c>
      <c r="G3455" s="31">
        <v>1230.6876</v>
      </c>
    </row>
    <row r="3456" spans="6:7" x14ac:dyDescent="0.3">
      <c r="F3456" t="s">
        <v>1370</v>
      </c>
      <c r="G3456" s="31">
        <v>925.73630000000003</v>
      </c>
    </row>
    <row r="3457" spans="6:7" x14ac:dyDescent="0.3">
      <c r="F3457" t="s">
        <v>354</v>
      </c>
      <c r="G3457" s="31">
        <v>16210.274800000001</v>
      </c>
    </row>
    <row r="3458" spans="6:7" x14ac:dyDescent="0.3">
      <c r="F3458" t="s">
        <v>6609</v>
      </c>
      <c r="G3458" s="31">
        <v>0</v>
      </c>
    </row>
    <row r="3459" spans="6:7" x14ac:dyDescent="0.3">
      <c r="F3459" t="s">
        <v>6610</v>
      </c>
      <c r="G3459" s="31">
        <v>0</v>
      </c>
    </row>
    <row r="3460" spans="6:7" x14ac:dyDescent="0.3">
      <c r="F3460" t="s">
        <v>6611</v>
      </c>
      <c r="G3460" s="31">
        <v>187.73699999999999</v>
      </c>
    </row>
    <row r="3461" spans="6:7" x14ac:dyDescent="0.3">
      <c r="F3461" t="s">
        <v>6612</v>
      </c>
      <c r="G3461" s="31">
        <v>12580.7009</v>
      </c>
    </row>
    <row r="3462" spans="6:7" x14ac:dyDescent="0.3">
      <c r="F3462" t="s">
        <v>6613</v>
      </c>
      <c r="G3462" s="31">
        <v>0</v>
      </c>
    </row>
    <row r="3463" spans="6:7" x14ac:dyDescent="0.3">
      <c r="F3463" t="s">
        <v>1371</v>
      </c>
      <c r="G3463" s="31">
        <v>588.20059999999989</v>
      </c>
    </row>
    <row r="3464" spans="6:7" x14ac:dyDescent="0.3">
      <c r="F3464" t="s">
        <v>355</v>
      </c>
      <c r="G3464" s="31">
        <v>490.82060000000001</v>
      </c>
    </row>
    <row r="3465" spans="6:7" x14ac:dyDescent="0.3">
      <c r="F3465" t="s">
        <v>1372</v>
      </c>
      <c r="G3465" s="31">
        <v>0</v>
      </c>
    </row>
    <row r="3466" spans="6:7" x14ac:dyDescent="0.3">
      <c r="F3466" t="s">
        <v>6614</v>
      </c>
      <c r="G3466" s="31">
        <v>7380.5934999999999</v>
      </c>
    </row>
    <row r="3467" spans="6:7" x14ac:dyDescent="0.3">
      <c r="F3467" t="s">
        <v>6615</v>
      </c>
      <c r="G3467" s="31">
        <v>316.74360000000001</v>
      </c>
    </row>
    <row r="3468" spans="6:7" x14ac:dyDescent="0.3">
      <c r="F3468" t="s">
        <v>6616</v>
      </c>
      <c r="G3468" s="31">
        <v>21199.511900000001</v>
      </c>
    </row>
    <row r="3469" spans="6:7" x14ac:dyDescent="0.3">
      <c r="F3469" t="s">
        <v>6617</v>
      </c>
      <c r="G3469" s="31">
        <v>384.78210000000001</v>
      </c>
    </row>
    <row r="3470" spans="6:7" x14ac:dyDescent="0.3">
      <c r="F3470" t="s">
        <v>6618</v>
      </c>
      <c r="G3470" s="31">
        <v>8732.4993999999988</v>
      </c>
    </row>
    <row r="3471" spans="6:7" x14ac:dyDescent="0.3">
      <c r="F3471" t="s">
        <v>1373</v>
      </c>
      <c r="G3471" s="31">
        <v>2673.1148000000003</v>
      </c>
    </row>
    <row r="3472" spans="6:7" x14ac:dyDescent="0.3">
      <c r="F3472" t="s">
        <v>1374</v>
      </c>
      <c r="G3472" s="31">
        <v>4947.84</v>
      </c>
    </row>
    <row r="3473" spans="6:7" x14ac:dyDescent="0.3">
      <c r="F3473" t="s">
        <v>6619</v>
      </c>
      <c r="G3473" s="31">
        <v>0</v>
      </c>
    </row>
    <row r="3474" spans="6:7" x14ac:dyDescent="0.3">
      <c r="F3474" t="s">
        <v>6620</v>
      </c>
      <c r="G3474" s="31">
        <v>67.8446</v>
      </c>
    </row>
    <row r="3475" spans="6:7" x14ac:dyDescent="0.3">
      <c r="F3475" t="s">
        <v>6621</v>
      </c>
      <c r="G3475" s="31">
        <v>0</v>
      </c>
    </row>
    <row r="3476" spans="6:7" x14ac:dyDescent="0.3">
      <c r="F3476" t="s">
        <v>6622</v>
      </c>
      <c r="G3476" s="31">
        <v>1016.8177999999999</v>
      </c>
    </row>
    <row r="3477" spans="6:7" x14ac:dyDescent="0.3">
      <c r="F3477" t="s">
        <v>6623</v>
      </c>
      <c r="G3477" s="31">
        <v>4547.8162999999995</v>
      </c>
    </row>
    <row r="3478" spans="6:7" x14ac:dyDescent="0.3">
      <c r="F3478" t="s">
        <v>1375</v>
      </c>
      <c r="G3478" s="31">
        <v>0</v>
      </c>
    </row>
    <row r="3479" spans="6:7" x14ac:dyDescent="0.3">
      <c r="F3479" t="s">
        <v>6624</v>
      </c>
      <c r="G3479" s="31">
        <v>521.08249999999998</v>
      </c>
    </row>
    <row r="3480" spans="6:7" x14ac:dyDescent="0.3">
      <c r="F3480" t="s">
        <v>6625</v>
      </c>
      <c r="G3480" s="31">
        <v>244.0266</v>
      </c>
    </row>
    <row r="3481" spans="6:7" x14ac:dyDescent="0.3">
      <c r="F3481" t="s">
        <v>356</v>
      </c>
      <c r="G3481" s="31">
        <v>1855.44</v>
      </c>
    </row>
    <row r="3482" spans="6:7" x14ac:dyDescent="0.3">
      <c r="F3482" t="s">
        <v>6626</v>
      </c>
      <c r="G3482" s="31">
        <v>16869.928</v>
      </c>
    </row>
    <row r="3483" spans="6:7" x14ac:dyDescent="0.3">
      <c r="F3483" t="s">
        <v>6627</v>
      </c>
      <c r="G3483" s="31">
        <v>0</v>
      </c>
    </row>
    <row r="3484" spans="6:7" x14ac:dyDescent="0.3">
      <c r="F3484" t="s">
        <v>6628</v>
      </c>
      <c r="G3484" s="31">
        <v>0</v>
      </c>
    </row>
    <row r="3485" spans="6:7" x14ac:dyDescent="0.3">
      <c r="F3485" t="s">
        <v>1376</v>
      </c>
      <c r="G3485" s="31">
        <v>6184.8</v>
      </c>
    </row>
    <row r="3486" spans="6:7" x14ac:dyDescent="0.3">
      <c r="F3486" t="s">
        <v>3127</v>
      </c>
      <c r="G3486" s="31">
        <v>1112.6771000000001</v>
      </c>
    </row>
    <row r="3487" spans="6:7" x14ac:dyDescent="0.3">
      <c r="F3487" t="s">
        <v>6629</v>
      </c>
      <c r="G3487" s="31">
        <v>65.711100000000002</v>
      </c>
    </row>
    <row r="3488" spans="6:7" x14ac:dyDescent="0.3">
      <c r="F3488" t="s">
        <v>6630</v>
      </c>
      <c r="G3488" s="31">
        <v>0</v>
      </c>
    </row>
    <row r="3489" spans="6:7" x14ac:dyDescent="0.3">
      <c r="F3489" t="s">
        <v>6631</v>
      </c>
      <c r="G3489" s="31">
        <v>281.52359999999999</v>
      </c>
    </row>
    <row r="3490" spans="6:7" x14ac:dyDescent="0.3">
      <c r="F3490" t="s">
        <v>357</v>
      </c>
      <c r="G3490" s="31">
        <v>8256.4987000000001</v>
      </c>
    </row>
    <row r="3491" spans="6:7" x14ac:dyDescent="0.3">
      <c r="F3491" t="s">
        <v>3128</v>
      </c>
      <c r="G3491" s="31">
        <v>4048.4755999999998</v>
      </c>
    </row>
    <row r="3492" spans="6:7" x14ac:dyDescent="0.3">
      <c r="F3492" t="s">
        <v>1377</v>
      </c>
      <c r="G3492" s="31">
        <v>0</v>
      </c>
    </row>
    <row r="3493" spans="6:7" x14ac:dyDescent="0.3">
      <c r="F3493" t="s">
        <v>1378</v>
      </c>
      <c r="G3493" s="31">
        <v>1044.3907999999999</v>
      </c>
    </row>
    <row r="3494" spans="6:7" x14ac:dyDescent="0.3">
      <c r="F3494" t="s">
        <v>6632</v>
      </c>
      <c r="G3494" s="31">
        <v>219.85769999999999</v>
      </c>
    </row>
    <row r="3495" spans="6:7" x14ac:dyDescent="0.3">
      <c r="F3495" t="s">
        <v>6633</v>
      </c>
      <c r="G3495" s="31">
        <v>0</v>
      </c>
    </row>
    <row r="3496" spans="6:7" x14ac:dyDescent="0.3">
      <c r="F3496" t="s">
        <v>1379</v>
      </c>
      <c r="G3496" s="31">
        <v>0</v>
      </c>
    </row>
    <row r="3497" spans="6:7" x14ac:dyDescent="0.3">
      <c r="F3497" t="s">
        <v>6634</v>
      </c>
      <c r="G3497" s="31">
        <v>0</v>
      </c>
    </row>
    <row r="3498" spans="6:7" x14ac:dyDescent="0.3">
      <c r="F3498" t="s">
        <v>358</v>
      </c>
      <c r="G3498" s="31">
        <v>0</v>
      </c>
    </row>
    <row r="3499" spans="6:7" x14ac:dyDescent="0.3">
      <c r="F3499" t="s">
        <v>6635</v>
      </c>
      <c r="G3499" s="31">
        <v>111.7593</v>
      </c>
    </row>
    <row r="3500" spans="6:7" x14ac:dyDescent="0.3">
      <c r="F3500" t="s">
        <v>6636</v>
      </c>
      <c r="G3500" s="31">
        <v>0</v>
      </c>
    </row>
    <row r="3501" spans="6:7" x14ac:dyDescent="0.3">
      <c r="F3501" t="s">
        <v>1380</v>
      </c>
      <c r="G3501" s="31">
        <v>0</v>
      </c>
    </row>
    <row r="3502" spans="6:7" x14ac:dyDescent="0.3">
      <c r="F3502" t="s">
        <v>1381</v>
      </c>
      <c r="G3502" s="31">
        <v>6518.5631999999996</v>
      </c>
    </row>
    <row r="3503" spans="6:7" x14ac:dyDescent="0.3">
      <c r="F3503" t="s">
        <v>6637</v>
      </c>
      <c r="G3503" s="31">
        <v>272.19659999999999</v>
      </c>
    </row>
    <row r="3504" spans="6:7" x14ac:dyDescent="0.3">
      <c r="F3504" t="s">
        <v>6638</v>
      </c>
      <c r="G3504" s="31">
        <v>11381.7629</v>
      </c>
    </row>
    <row r="3505" spans="6:7" x14ac:dyDescent="0.3">
      <c r="F3505" t="s">
        <v>3129</v>
      </c>
      <c r="G3505" s="31">
        <v>406.68580000000003</v>
      </c>
    </row>
    <row r="3506" spans="6:7" x14ac:dyDescent="0.3">
      <c r="F3506" t="s">
        <v>6639</v>
      </c>
      <c r="G3506" s="31">
        <v>173.79820000000001</v>
      </c>
    </row>
    <row r="3507" spans="6:7" x14ac:dyDescent="0.3">
      <c r="F3507" t="s">
        <v>1382</v>
      </c>
      <c r="G3507" s="31">
        <v>0</v>
      </c>
    </row>
    <row r="3508" spans="6:7" x14ac:dyDescent="0.3">
      <c r="F3508" t="s">
        <v>6640</v>
      </c>
      <c r="G3508" s="31">
        <v>0</v>
      </c>
    </row>
    <row r="3509" spans="6:7" x14ac:dyDescent="0.3">
      <c r="F3509" t="s">
        <v>6641</v>
      </c>
      <c r="G3509" s="31">
        <v>0</v>
      </c>
    </row>
    <row r="3510" spans="6:7" x14ac:dyDescent="0.3">
      <c r="F3510" t="s">
        <v>6642</v>
      </c>
      <c r="G3510" s="31">
        <v>751.49210000000005</v>
      </c>
    </row>
    <row r="3511" spans="6:7" x14ac:dyDescent="0.3">
      <c r="F3511" t="s">
        <v>6643</v>
      </c>
      <c r="G3511" s="31">
        <v>0</v>
      </c>
    </row>
    <row r="3512" spans="6:7" x14ac:dyDescent="0.3">
      <c r="F3512" t="s">
        <v>6644</v>
      </c>
      <c r="G3512" s="31">
        <v>12741.9629</v>
      </c>
    </row>
    <row r="3513" spans="6:7" x14ac:dyDescent="0.3">
      <c r="F3513" t="s">
        <v>6645</v>
      </c>
      <c r="G3513" s="31">
        <v>0</v>
      </c>
    </row>
    <row r="3514" spans="6:7" x14ac:dyDescent="0.3">
      <c r="F3514" t="s">
        <v>3130</v>
      </c>
      <c r="G3514" s="31">
        <v>131.3844</v>
      </c>
    </row>
    <row r="3515" spans="6:7" x14ac:dyDescent="0.3">
      <c r="F3515" t="s">
        <v>6646</v>
      </c>
      <c r="G3515" s="31">
        <v>0</v>
      </c>
    </row>
    <row r="3516" spans="6:7" x14ac:dyDescent="0.3">
      <c r="F3516" t="s">
        <v>6647</v>
      </c>
      <c r="G3516" s="31">
        <v>0</v>
      </c>
    </row>
    <row r="3517" spans="6:7" x14ac:dyDescent="0.3">
      <c r="F3517" t="s">
        <v>6648</v>
      </c>
      <c r="G3517" s="31">
        <v>2548.2620000000002</v>
      </c>
    </row>
    <row r="3518" spans="6:7" x14ac:dyDescent="0.3">
      <c r="F3518" t="s">
        <v>6649</v>
      </c>
      <c r="G3518" s="31">
        <v>20156.688900000001</v>
      </c>
    </row>
    <row r="3519" spans="6:7" x14ac:dyDescent="0.3">
      <c r="F3519" t="s">
        <v>6650</v>
      </c>
      <c r="G3519" s="31">
        <v>748.49440000000004</v>
      </c>
    </row>
    <row r="3520" spans="6:7" x14ac:dyDescent="0.3">
      <c r="F3520" t="s">
        <v>3131</v>
      </c>
      <c r="G3520" s="31">
        <v>297.31149999999997</v>
      </c>
    </row>
    <row r="3521" spans="6:7" x14ac:dyDescent="0.3">
      <c r="F3521" t="s">
        <v>6651</v>
      </c>
      <c r="G3521" s="31">
        <v>814.82039999999995</v>
      </c>
    </row>
    <row r="3522" spans="6:7" x14ac:dyDescent="0.3">
      <c r="F3522" t="s">
        <v>359</v>
      </c>
      <c r="G3522" s="31">
        <v>932.20950000000005</v>
      </c>
    </row>
    <row r="3523" spans="6:7" x14ac:dyDescent="0.3">
      <c r="F3523" t="s">
        <v>6652</v>
      </c>
      <c r="G3523" s="31">
        <v>0</v>
      </c>
    </row>
    <row r="3524" spans="6:7" x14ac:dyDescent="0.3">
      <c r="F3524" t="s">
        <v>6653</v>
      </c>
      <c r="G3524" s="31">
        <v>556.85170000000005</v>
      </c>
    </row>
    <row r="3525" spans="6:7" x14ac:dyDescent="0.3">
      <c r="F3525" t="s">
        <v>6654</v>
      </c>
      <c r="G3525" s="31">
        <v>0</v>
      </c>
    </row>
    <row r="3526" spans="6:7" x14ac:dyDescent="0.3">
      <c r="F3526" t="s">
        <v>6655</v>
      </c>
      <c r="G3526" s="31">
        <v>0</v>
      </c>
    </row>
    <row r="3527" spans="6:7" x14ac:dyDescent="0.3">
      <c r="F3527" t="s">
        <v>6656</v>
      </c>
      <c r="G3527" s="31">
        <v>9338.8358000000007</v>
      </c>
    </row>
    <row r="3528" spans="6:7" x14ac:dyDescent="0.3">
      <c r="F3528" t="s">
        <v>6657</v>
      </c>
      <c r="G3528" s="31">
        <v>0</v>
      </c>
    </row>
    <row r="3529" spans="6:7" x14ac:dyDescent="0.3">
      <c r="F3529" t="s">
        <v>6658</v>
      </c>
      <c r="G3529" s="31">
        <v>0</v>
      </c>
    </row>
    <row r="3530" spans="6:7" x14ac:dyDescent="0.3">
      <c r="F3530" t="s">
        <v>6659</v>
      </c>
      <c r="G3530" s="31">
        <v>0</v>
      </c>
    </row>
    <row r="3531" spans="6:7" x14ac:dyDescent="0.3">
      <c r="F3531" t="s">
        <v>6660</v>
      </c>
      <c r="G3531" s="31">
        <v>0</v>
      </c>
    </row>
    <row r="3532" spans="6:7" x14ac:dyDescent="0.3">
      <c r="F3532" t="s">
        <v>6661</v>
      </c>
      <c r="G3532" s="31">
        <v>2540.0532000000003</v>
      </c>
    </row>
    <row r="3533" spans="6:7" x14ac:dyDescent="0.3">
      <c r="F3533" t="s">
        <v>6662</v>
      </c>
      <c r="G3533" s="31">
        <v>2683.9248000000002</v>
      </c>
    </row>
    <row r="3534" spans="6:7" x14ac:dyDescent="0.3">
      <c r="F3534" t="s">
        <v>6663</v>
      </c>
      <c r="G3534" s="31">
        <v>244.49549999999999</v>
      </c>
    </row>
    <row r="3535" spans="6:7" x14ac:dyDescent="0.3">
      <c r="F3535" t="s">
        <v>6664</v>
      </c>
      <c r="G3535" s="31">
        <v>361.29829999999998</v>
      </c>
    </row>
    <row r="3536" spans="6:7" x14ac:dyDescent="0.3">
      <c r="F3536" t="s">
        <v>6665</v>
      </c>
      <c r="G3536" s="31">
        <v>4988.1266999999998</v>
      </c>
    </row>
    <row r="3537" spans="6:7" x14ac:dyDescent="0.3">
      <c r="F3537" t="s">
        <v>6666</v>
      </c>
      <c r="G3537" s="31">
        <v>4360.6473999999998</v>
      </c>
    </row>
    <row r="3538" spans="6:7" x14ac:dyDescent="0.3">
      <c r="F3538" t="s">
        <v>6667</v>
      </c>
      <c r="G3538" s="31">
        <v>5714.9412000000002</v>
      </c>
    </row>
    <row r="3539" spans="6:7" x14ac:dyDescent="0.3">
      <c r="F3539" t="s">
        <v>1383</v>
      </c>
      <c r="G3539" s="31">
        <v>0</v>
      </c>
    </row>
    <row r="3540" spans="6:7" x14ac:dyDescent="0.3">
      <c r="F3540" t="s">
        <v>6668</v>
      </c>
      <c r="G3540" s="31">
        <v>2016.9856</v>
      </c>
    </row>
    <row r="3541" spans="6:7" x14ac:dyDescent="0.3">
      <c r="F3541" t="s">
        <v>6669</v>
      </c>
      <c r="G3541" s="31">
        <v>60.163700000000006</v>
      </c>
    </row>
    <row r="3542" spans="6:7" x14ac:dyDescent="0.3">
      <c r="F3542" t="s">
        <v>6670</v>
      </c>
      <c r="G3542" s="31">
        <v>1105.2565000000002</v>
      </c>
    </row>
    <row r="3543" spans="6:7" x14ac:dyDescent="0.3">
      <c r="F3543" t="s">
        <v>6671</v>
      </c>
      <c r="G3543" s="31">
        <v>6.2473999999999998</v>
      </c>
    </row>
    <row r="3544" spans="6:7" x14ac:dyDescent="0.3">
      <c r="F3544" t="s">
        <v>6672</v>
      </c>
      <c r="G3544" s="31">
        <v>1209.2207000000001</v>
      </c>
    </row>
    <row r="3545" spans="6:7" x14ac:dyDescent="0.3">
      <c r="F3545" t="s">
        <v>6673</v>
      </c>
      <c r="G3545" s="31">
        <v>657.20550000000003</v>
      </c>
    </row>
    <row r="3546" spans="6:7" x14ac:dyDescent="0.3">
      <c r="F3546" t="s">
        <v>6674</v>
      </c>
      <c r="G3546" s="31">
        <v>0</v>
      </c>
    </row>
    <row r="3547" spans="6:7" x14ac:dyDescent="0.3">
      <c r="F3547" t="s">
        <v>6675</v>
      </c>
      <c r="G3547" s="31">
        <v>5186.7962999999982</v>
      </c>
    </row>
    <row r="3548" spans="6:7" x14ac:dyDescent="0.3">
      <c r="F3548" t="s">
        <v>6676</v>
      </c>
      <c r="G3548" s="31">
        <v>0</v>
      </c>
    </row>
    <row r="3549" spans="6:7" x14ac:dyDescent="0.3">
      <c r="F3549" t="s">
        <v>6677</v>
      </c>
      <c r="G3549" s="31">
        <v>0</v>
      </c>
    </row>
    <row r="3550" spans="6:7" x14ac:dyDescent="0.3">
      <c r="F3550" t="s">
        <v>6678</v>
      </c>
      <c r="G3550" s="31">
        <v>657.34169999999995</v>
      </c>
    </row>
    <row r="3551" spans="6:7" x14ac:dyDescent="0.3">
      <c r="F3551" t="s">
        <v>6679</v>
      </c>
      <c r="G3551" s="31">
        <v>191.51150000000001</v>
      </c>
    </row>
    <row r="3552" spans="6:7" x14ac:dyDescent="0.3">
      <c r="F3552" t="s">
        <v>6680</v>
      </c>
      <c r="G3552" s="31">
        <v>0</v>
      </c>
    </row>
    <row r="3553" spans="6:7" x14ac:dyDescent="0.3">
      <c r="F3553" t="s">
        <v>6681</v>
      </c>
      <c r="G3553" s="31">
        <v>0</v>
      </c>
    </row>
    <row r="3554" spans="6:7" x14ac:dyDescent="0.3">
      <c r="F3554" t="s">
        <v>6682</v>
      </c>
      <c r="G3554" s="31">
        <v>244.0581</v>
      </c>
    </row>
    <row r="3555" spans="6:7" x14ac:dyDescent="0.3">
      <c r="F3555" t="s">
        <v>6683</v>
      </c>
      <c r="G3555" s="31">
        <v>74.348699999999994</v>
      </c>
    </row>
    <row r="3556" spans="6:7" x14ac:dyDescent="0.3">
      <c r="F3556" t="s">
        <v>6684</v>
      </c>
      <c r="G3556" s="31">
        <v>4543.7437</v>
      </c>
    </row>
    <row r="3557" spans="6:7" x14ac:dyDescent="0.3">
      <c r="F3557" t="s">
        <v>6685</v>
      </c>
      <c r="G3557" s="31">
        <v>6140.0237999999999</v>
      </c>
    </row>
    <row r="3558" spans="6:7" x14ac:dyDescent="0.3">
      <c r="F3558" t="s">
        <v>6686</v>
      </c>
      <c r="G3558" s="31">
        <v>1538.3505000000002</v>
      </c>
    </row>
    <row r="3559" spans="6:7" x14ac:dyDescent="0.3">
      <c r="F3559" t="s">
        <v>6687</v>
      </c>
      <c r="G3559" s="31">
        <v>1415.0509000000002</v>
      </c>
    </row>
    <row r="3560" spans="6:7" x14ac:dyDescent="0.3">
      <c r="F3560" t="s">
        <v>6688</v>
      </c>
      <c r="G3560" s="31">
        <v>0</v>
      </c>
    </row>
    <row r="3561" spans="6:7" x14ac:dyDescent="0.3">
      <c r="F3561" t="s">
        <v>6689</v>
      </c>
      <c r="G3561" s="31">
        <v>0</v>
      </c>
    </row>
    <row r="3562" spans="6:7" x14ac:dyDescent="0.3">
      <c r="F3562" t="s">
        <v>6690</v>
      </c>
      <c r="G3562" s="31">
        <v>109.5059</v>
      </c>
    </row>
    <row r="3563" spans="6:7" x14ac:dyDescent="0.3">
      <c r="F3563" t="s">
        <v>3132</v>
      </c>
      <c r="G3563" s="31">
        <v>893.14179999999999</v>
      </c>
    </row>
    <row r="3564" spans="6:7" x14ac:dyDescent="0.3">
      <c r="F3564" t="s">
        <v>6691</v>
      </c>
      <c r="G3564" s="31">
        <v>6912.7984999999999</v>
      </c>
    </row>
    <row r="3565" spans="6:7" x14ac:dyDescent="0.3">
      <c r="F3565" t="s">
        <v>6692</v>
      </c>
      <c r="G3565" s="31">
        <v>0</v>
      </c>
    </row>
    <row r="3566" spans="6:7" x14ac:dyDescent="0.3">
      <c r="F3566" t="s">
        <v>6693</v>
      </c>
      <c r="G3566" s="31">
        <v>5378.1464999999998</v>
      </c>
    </row>
    <row r="3567" spans="6:7" x14ac:dyDescent="0.3">
      <c r="F3567" t="s">
        <v>6694</v>
      </c>
      <c r="G3567" s="31">
        <v>0</v>
      </c>
    </row>
    <row r="3568" spans="6:7" x14ac:dyDescent="0.3">
      <c r="F3568" t="s">
        <v>6695</v>
      </c>
      <c r="G3568" s="31">
        <v>140.79329999999999</v>
      </c>
    </row>
    <row r="3569" spans="6:7" x14ac:dyDescent="0.3">
      <c r="F3569" t="s">
        <v>6696</v>
      </c>
      <c r="G3569" s="31">
        <v>7381.4117999999999</v>
      </c>
    </row>
    <row r="3570" spans="6:7" x14ac:dyDescent="0.3">
      <c r="F3570" t="s">
        <v>6697</v>
      </c>
      <c r="G3570" s="31">
        <v>0</v>
      </c>
    </row>
    <row r="3571" spans="6:7" x14ac:dyDescent="0.3">
      <c r="F3571" t="s">
        <v>6698</v>
      </c>
      <c r="G3571" s="31">
        <v>487.51289999999995</v>
      </c>
    </row>
    <row r="3572" spans="6:7" x14ac:dyDescent="0.3">
      <c r="F3572" t="s">
        <v>6699</v>
      </c>
      <c r="G3572" s="31">
        <v>132.4734</v>
      </c>
    </row>
    <row r="3573" spans="6:7" x14ac:dyDescent="0.3">
      <c r="F3573" t="s">
        <v>6700</v>
      </c>
      <c r="G3573" s="31">
        <v>18441.9575</v>
      </c>
    </row>
    <row r="3574" spans="6:7" x14ac:dyDescent="0.3">
      <c r="F3574" t="s">
        <v>6701</v>
      </c>
      <c r="G3574" s="31">
        <v>5483.7384999999995</v>
      </c>
    </row>
    <row r="3575" spans="6:7" x14ac:dyDescent="0.3">
      <c r="F3575" t="s">
        <v>6702</v>
      </c>
      <c r="G3575" s="31">
        <v>0</v>
      </c>
    </row>
    <row r="3576" spans="6:7" x14ac:dyDescent="0.3">
      <c r="F3576" t="s">
        <v>3133</v>
      </c>
      <c r="G3576" s="31">
        <v>593.95540000000005</v>
      </c>
    </row>
    <row r="3577" spans="6:7" x14ac:dyDescent="0.3">
      <c r="F3577" t="s">
        <v>6703</v>
      </c>
      <c r="G3577" s="31">
        <v>17849.4794</v>
      </c>
    </row>
    <row r="3578" spans="6:7" x14ac:dyDescent="0.3">
      <c r="F3578" t="s">
        <v>6704</v>
      </c>
      <c r="G3578" s="31">
        <v>227.48129999999998</v>
      </c>
    </row>
    <row r="3579" spans="6:7" x14ac:dyDescent="0.3">
      <c r="F3579" t="s">
        <v>6705</v>
      </c>
      <c r="G3579" s="31">
        <v>3141.4463999999998</v>
      </c>
    </row>
    <row r="3580" spans="6:7" x14ac:dyDescent="0.3">
      <c r="F3580" t="s">
        <v>6706</v>
      </c>
      <c r="G3580" s="31">
        <v>8910.9443999999985</v>
      </c>
    </row>
    <row r="3581" spans="6:7" x14ac:dyDescent="0.3">
      <c r="F3581" t="s">
        <v>6707</v>
      </c>
      <c r="G3581" s="31">
        <v>0</v>
      </c>
    </row>
    <row r="3582" spans="6:7" x14ac:dyDescent="0.3">
      <c r="F3582" t="s">
        <v>6708</v>
      </c>
      <c r="G3582" s="31">
        <v>15645.130499999999</v>
      </c>
    </row>
    <row r="3583" spans="6:7" x14ac:dyDescent="0.3">
      <c r="F3583" t="s">
        <v>6709</v>
      </c>
      <c r="G3583" s="31">
        <v>21.502500000000001</v>
      </c>
    </row>
    <row r="3584" spans="6:7" x14ac:dyDescent="0.3">
      <c r="F3584" t="s">
        <v>6710</v>
      </c>
      <c r="G3584" s="31">
        <v>21.177499999999998</v>
      </c>
    </row>
    <row r="3585" spans="6:7" x14ac:dyDescent="0.3">
      <c r="F3585" t="s">
        <v>6711</v>
      </c>
      <c r="G3585" s="31">
        <v>1449.7071999999998</v>
      </c>
    </row>
    <row r="3586" spans="6:7" x14ac:dyDescent="0.3">
      <c r="F3586" t="s">
        <v>6712</v>
      </c>
      <c r="G3586" s="31">
        <v>290.88209999999998</v>
      </c>
    </row>
    <row r="3587" spans="6:7" x14ac:dyDescent="0.3">
      <c r="F3587" t="s">
        <v>6713</v>
      </c>
      <c r="G3587" s="31">
        <v>11030.4887</v>
      </c>
    </row>
    <row r="3588" spans="6:7" x14ac:dyDescent="0.3">
      <c r="F3588" t="s">
        <v>6714</v>
      </c>
      <c r="G3588" s="31">
        <v>9939.9947000000011</v>
      </c>
    </row>
    <row r="3589" spans="6:7" x14ac:dyDescent="0.3">
      <c r="F3589" t="s">
        <v>6715</v>
      </c>
      <c r="G3589" s="31">
        <v>97.965899999999991</v>
      </c>
    </row>
    <row r="3590" spans="6:7" x14ac:dyDescent="0.3">
      <c r="F3590" t="s">
        <v>6716</v>
      </c>
      <c r="G3590" s="31">
        <v>14013.4683</v>
      </c>
    </row>
    <row r="3591" spans="6:7" x14ac:dyDescent="0.3">
      <c r="F3591" t="s">
        <v>6717</v>
      </c>
      <c r="G3591" s="31">
        <v>17469.065399999999</v>
      </c>
    </row>
    <row r="3592" spans="6:7" x14ac:dyDescent="0.3">
      <c r="F3592" t="s">
        <v>6718</v>
      </c>
      <c r="G3592" s="31">
        <v>3299.3586</v>
      </c>
    </row>
    <row r="3593" spans="6:7" x14ac:dyDescent="0.3">
      <c r="F3593" t="s">
        <v>6719</v>
      </c>
      <c r="G3593" s="31">
        <v>337.92660000000001</v>
      </c>
    </row>
    <row r="3594" spans="6:7" x14ac:dyDescent="0.3">
      <c r="F3594" t="s">
        <v>6720</v>
      </c>
      <c r="G3594" s="31">
        <v>0</v>
      </c>
    </row>
    <row r="3595" spans="6:7" x14ac:dyDescent="0.3">
      <c r="F3595" t="s">
        <v>6721</v>
      </c>
      <c r="G3595" s="31">
        <v>0</v>
      </c>
    </row>
    <row r="3596" spans="6:7" x14ac:dyDescent="0.3">
      <c r="F3596" t="s">
        <v>6722</v>
      </c>
      <c r="G3596" s="31">
        <v>0</v>
      </c>
    </row>
    <row r="3597" spans="6:7" x14ac:dyDescent="0.3">
      <c r="F3597" t="s">
        <v>6723</v>
      </c>
      <c r="G3597" s="31">
        <v>0</v>
      </c>
    </row>
    <row r="3598" spans="6:7" x14ac:dyDescent="0.3">
      <c r="F3598" t="s">
        <v>6724</v>
      </c>
      <c r="G3598" s="31">
        <v>744.8329</v>
      </c>
    </row>
    <row r="3599" spans="6:7" x14ac:dyDescent="0.3">
      <c r="F3599" t="s">
        <v>6725</v>
      </c>
      <c r="G3599" s="31">
        <v>9214.1936999999998</v>
      </c>
    </row>
    <row r="3600" spans="6:7" x14ac:dyDescent="0.3">
      <c r="F3600" t="s">
        <v>6726</v>
      </c>
      <c r="G3600" s="31">
        <v>0</v>
      </c>
    </row>
    <row r="3601" spans="6:7" x14ac:dyDescent="0.3">
      <c r="F3601" t="s">
        <v>6727</v>
      </c>
      <c r="G3601" s="31">
        <v>828.59820000000002</v>
      </c>
    </row>
    <row r="3602" spans="6:7" x14ac:dyDescent="0.3">
      <c r="F3602" t="s">
        <v>6728</v>
      </c>
      <c r="G3602" s="31">
        <v>0</v>
      </c>
    </row>
    <row r="3603" spans="6:7" x14ac:dyDescent="0.3">
      <c r="F3603" t="s">
        <v>6729</v>
      </c>
      <c r="G3603" s="31">
        <v>0</v>
      </c>
    </row>
    <row r="3604" spans="6:7" x14ac:dyDescent="0.3">
      <c r="F3604" t="s">
        <v>6730</v>
      </c>
      <c r="G3604" s="31">
        <v>459.07100000000003</v>
      </c>
    </row>
    <row r="3605" spans="6:7" x14ac:dyDescent="0.3">
      <c r="F3605" t="s">
        <v>6731</v>
      </c>
      <c r="G3605" s="31">
        <v>12974.655699999999</v>
      </c>
    </row>
    <row r="3606" spans="6:7" x14ac:dyDescent="0.3">
      <c r="F3606" t="s">
        <v>6732</v>
      </c>
      <c r="G3606" s="31">
        <v>0</v>
      </c>
    </row>
    <row r="3607" spans="6:7" x14ac:dyDescent="0.3">
      <c r="F3607" t="s">
        <v>6733</v>
      </c>
      <c r="G3607" s="31">
        <v>0</v>
      </c>
    </row>
    <row r="3608" spans="6:7" x14ac:dyDescent="0.3">
      <c r="F3608" t="s">
        <v>6734</v>
      </c>
      <c r="G3608" s="31">
        <v>1853.3634999999999</v>
      </c>
    </row>
    <row r="3609" spans="6:7" x14ac:dyDescent="0.3">
      <c r="F3609" t="s">
        <v>6735</v>
      </c>
      <c r="G3609" s="31">
        <v>76.746800000000007</v>
      </c>
    </row>
    <row r="3610" spans="6:7" x14ac:dyDescent="0.3">
      <c r="F3610" t="s">
        <v>6736</v>
      </c>
      <c r="G3610" s="31">
        <v>0</v>
      </c>
    </row>
    <row r="3611" spans="6:7" x14ac:dyDescent="0.3">
      <c r="F3611" t="s">
        <v>6737</v>
      </c>
      <c r="G3611" s="31">
        <v>232.91120000000001</v>
      </c>
    </row>
    <row r="3612" spans="6:7" x14ac:dyDescent="0.3">
      <c r="F3612" t="s">
        <v>6738</v>
      </c>
      <c r="G3612" s="31">
        <v>55.969899999999996</v>
      </c>
    </row>
    <row r="3613" spans="6:7" x14ac:dyDescent="0.3">
      <c r="F3613" t="s">
        <v>6739</v>
      </c>
      <c r="G3613" s="31">
        <v>0</v>
      </c>
    </row>
    <row r="3614" spans="6:7" x14ac:dyDescent="0.3">
      <c r="F3614" t="s">
        <v>6740</v>
      </c>
      <c r="G3614" s="31">
        <v>4729.6975000000002</v>
      </c>
    </row>
    <row r="3615" spans="6:7" x14ac:dyDescent="0.3">
      <c r="F3615" t="s">
        <v>6741</v>
      </c>
      <c r="G3615" s="31">
        <v>875.43529999999998</v>
      </c>
    </row>
    <row r="3616" spans="6:7" x14ac:dyDescent="0.3">
      <c r="F3616" t="s">
        <v>6742</v>
      </c>
      <c r="G3616" s="31">
        <v>24.989599999999999</v>
      </c>
    </row>
    <row r="3617" spans="6:7" x14ac:dyDescent="0.3">
      <c r="F3617" t="s">
        <v>6743</v>
      </c>
      <c r="G3617" s="31">
        <v>38.0411</v>
      </c>
    </row>
    <row r="3618" spans="6:7" x14ac:dyDescent="0.3">
      <c r="F3618" t="s">
        <v>1384</v>
      </c>
      <c r="G3618" s="31">
        <v>0</v>
      </c>
    </row>
    <row r="3619" spans="6:7" x14ac:dyDescent="0.3">
      <c r="F3619" t="s">
        <v>6744</v>
      </c>
      <c r="G3619" s="31">
        <v>7000.4133000000002</v>
      </c>
    </row>
    <row r="3620" spans="6:7" x14ac:dyDescent="0.3">
      <c r="F3620" t="s">
        <v>6745</v>
      </c>
      <c r="G3620" s="31">
        <v>2714.8607000000002</v>
      </c>
    </row>
    <row r="3621" spans="6:7" x14ac:dyDescent="0.3">
      <c r="F3621" t="s">
        <v>3134</v>
      </c>
      <c r="G3621" s="31">
        <v>28.113299999999999</v>
      </c>
    </row>
    <row r="3622" spans="6:7" x14ac:dyDescent="0.3">
      <c r="F3622" t="s">
        <v>6746</v>
      </c>
      <c r="G3622" s="31">
        <v>0</v>
      </c>
    </row>
    <row r="3623" spans="6:7" x14ac:dyDescent="0.3">
      <c r="F3623" t="s">
        <v>6747</v>
      </c>
      <c r="G3623" s="31">
        <v>0</v>
      </c>
    </row>
    <row r="3624" spans="6:7" x14ac:dyDescent="0.3">
      <c r="F3624" t="s">
        <v>6748</v>
      </c>
      <c r="G3624" s="31">
        <v>0</v>
      </c>
    </row>
    <row r="3625" spans="6:7" x14ac:dyDescent="0.3">
      <c r="F3625" t="s">
        <v>360</v>
      </c>
      <c r="G3625" s="31">
        <v>0</v>
      </c>
    </row>
    <row r="3626" spans="6:7" x14ac:dyDescent="0.3">
      <c r="F3626" t="s">
        <v>6749</v>
      </c>
      <c r="G3626" s="31">
        <v>21.8659</v>
      </c>
    </row>
    <row r="3627" spans="6:7" x14ac:dyDescent="0.3">
      <c r="F3627" t="s">
        <v>6750</v>
      </c>
      <c r="G3627" s="31">
        <v>0</v>
      </c>
    </row>
    <row r="3628" spans="6:7" x14ac:dyDescent="0.3">
      <c r="F3628" t="s">
        <v>6751</v>
      </c>
      <c r="G3628" s="31">
        <v>0</v>
      </c>
    </row>
    <row r="3629" spans="6:7" x14ac:dyDescent="0.3">
      <c r="F3629" t="s">
        <v>6752</v>
      </c>
      <c r="G3629" s="31">
        <v>3954.7265999999995</v>
      </c>
    </row>
    <row r="3630" spans="6:7" x14ac:dyDescent="0.3">
      <c r="F3630" t="s">
        <v>6753</v>
      </c>
      <c r="G3630" s="31">
        <v>0</v>
      </c>
    </row>
    <row r="3631" spans="6:7" x14ac:dyDescent="0.3">
      <c r="F3631" t="s">
        <v>6754</v>
      </c>
      <c r="G3631" s="31">
        <v>0</v>
      </c>
    </row>
    <row r="3632" spans="6:7" x14ac:dyDescent="0.3">
      <c r="F3632" t="s">
        <v>6755</v>
      </c>
      <c r="G3632" s="31">
        <v>0</v>
      </c>
    </row>
    <row r="3633" spans="6:7" x14ac:dyDescent="0.3">
      <c r="F3633" t="s">
        <v>6756</v>
      </c>
      <c r="G3633" s="31">
        <v>0</v>
      </c>
    </row>
    <row r="3634" spans="6:7" x14ac:dyDescent="0.3">
      <c r="F3634" t="s">
        <v>6757</v>
      </c>
      <c r="G3634" s="31">
        <v>0</v>
      </c>
    </row>
    <row r="3635" spans="6:7" x14ac:dyDescent="0.3">
      <c r="F3635" t="s">
        <v>6758</v>
      </c>
      <c r="G3635" s="31">
        <v>600.67650000000003</v>
      </c>
    </row>
    <row r="3636" spans="6:7" x14ac:dyDescent="0.3">
      <c r="F3636" t="s">
        <v>6759</v>
      </c>
      <c r="G3636" s="31">
        <v>7457.7914999999994</v>
      </c>
    </row>
    <row r="3637" spans="6:7" x14ac:dyDescent="0.3">
      <c r="F3637" t="s">
        <v>6760</v>
      </c>
      <c r="G3637" s="31">
        <v>275.94630000000001</v>
      </c>
    </row>
    <row r="3638" spans="6:7" x14ac:dyDescent="0.3">
      <c r="F3638" t="s">
        <v>1385</v>
      </c>
      <c r="G3638" s="31">
        <v>0</v>
      </c>
    </row>
    <row r="3639" spans="6:7" x14ac:dyDescent="0.3">
      <c r="F3639" t="s">
        <v>6761</v>
      </c>
      <c r="G3639" s="31">
        <v>0</v>
      </c>
    </row>
    <row r="3640" spans="6:7" x14ac:dyDescent="0.3">
      <c r="F3640" t="s">
        <v>6762</v>
      </c>
      <c r="G3640" s="31">
        <v>524.42430000000002</v>
      </c>
    </row>
    <row r="3641" spans="6:7" x14ac:dyDescent="0.3">
      <c r="F3641" t="s">
        <v>361</v>
      </c>
      <c r="G3641" s="31">
        <v>0</v>
      </c>
    </row>
    <row r="3642" spans="6:7" x14ac:dyDescent="0.3">
      <c r="F3642" t="s">
        <v>6763</v>
      </c>
      <c r="G3642" s="31">
        <v>2062.6513</v>
      </c>
    </row>
    <row r="3643" spans="6:7" x14ac:dyDescent="0.3">
      <c r="F3643" t="s">
        <v>1386</v>
      </c>
      <c r="G3643" s="31">
        <v>0</v>
      </c>
    </row>
    <row r="3644" spans="6:7" x14ac:dyDescent="0.3">
      <c r="F3644" t="s">
        <v>6764</v>
      </c>
      <c r="G3644" s="31">
        <v>10108.690500000001</v>
      </c>
    </row>
    <row r="3645" spans="6:7" x14ac:dyDescent="0.3">
      <c r="F3645" t="s">
        <v>6765</v>
      </c>
      <c r="G3645" s="31">
        <v>0</v>
      </c>
    </row>
    <row r="3646" spans="6:7" x14ac:dyDescent="0.3">
      <c r="F3646" t="s">
        <v>1387</v>
      </c>
      <c r="G3646" s="31">
        <v>626.37159999999994</v>
      </c>
    </row>
    <row r="3647" spans="6:7" x14ac:dyDescent="0.3">
      <c r="F3647" t="s">
        <v>6766</v>
      </c>
      <c r="G3647" s="31">
        <v>0</v>
      </c>
    </row>
    <row r="3648" spans="6:7" x14ac:dyDescent="0.3">
      <c r="F3648" t="s">
        <v>6767</v>
      </c>
      <c r="G3648" s="31">
        <v>20700.419399999999</v>
      </c>
    </row>
    <row r="3649" spans="6:7" x14ac:dyDescent="0.3">
      <c r="F3649" t="s">
        <v>6768</v>
      </c>
      <c r="G3649" s="31">
        <v>10436.705</v>
      </c>
    </row>
    <row r="3650" spans="6:7" x14ac:dyDescent="0.3">
      <c r="F3650" t="s">
        <v>6769</v>
      </c>
      <c r="G3650" s="31">
        <v>981.702</v>
      </c>
    </row>
    <row r="3651" spans="6:7" x14ac:dyDescent="0.3">
      <c r="F3651" t="s">
        <v>1388</v>
      </c>
      <c r="G3651" s="31">
        <v>8071.3757999999989</v>
      </c>
    </row>
    <row r="3652" spans="6:7" x14ac:dyDescent="0.3">
      <c r="F3652" t="s">
        <v>362</v>
      </c>
      <c r="G3652" s="31">
        <v>15301.6816</v>
      </c>
    </row>
    <row r="3653" spans="6:7" x14ac:dyDescent="0.3">
      <c r="F3653" t="s">
        <v>6770</v>
      </c>
      <c r="G3653" s="31">
        <v>0</v>
      </c>
    </row>
    <row r="3654" spans="6:7" x14ac:dyDescent="0.3">
      <c r="F3654" t="s">
        <v>6771</v>
      </c>
      <c r="G3654" s="31">
        <v>0</v>
      </c>
    </row>
    <row r="3655" spans="6:7" x14ac:dyDescent="0.3">
      <c r="F3655" t="s">
        <v>6772</v>
      </c>
      <c r="G3655" s="31">
        <v>7629.6164000000008</v>
      </c>
    </row>
    <row r="3656" spans="6:7" x14ac:dyDescent="0.3">
      <c r="F3656" t="s">
        <v>6773</v>
      </c>
      <c r="G3656" s="31">
        <v>56.232900000000001</v>
      </c>
    </row>
    <row r="3657" spans="6:7" x14ac:dyDescent="0.3">
      <c r="F3657" t="s">
        <v>1389</v>
      </c>
      <c r="G3657" s="31">
        <v>4203.3033000000005</v>
      </c>
    </row>
    <row r="3658" spans="6:7" x14ac:dyDescent="0.3">
      <c r="F3658" t="s">
        <v>6774</v>
      </c>
      <c r="G3658" s="31">
        <v>37.351500000000001</v>
      </c>
    </row>
    <row r="3659" spans="6:7" x14ac:dyDescent="0.3">
      <c r="F3659" t="s">
        <v>6775</v>
      </c>
      <c r="G3659" s="31">
        <v>4365.0531999999994</v>
      </c>
    </row>
    <row r="3660" spans="6:7" x14ac:dyDescent="0.3">
      <c r="F3660" t="s">
        <v>6776</v>
      </c>
      <c r="G3660" s="31">
        <v>0</v>
      </c>
    </row>
    <row r="3661" spans="6:7" x14ac:dyDescent="0.3">
      <c r="F3661" t="s">
        <v>6777</v>
      </c>
      <c r="G3661" s="31">
        <v>1586.9063999999998</v>
      </c>
    </row>
    <row r="3662" spans="6:7" x14ac:dyDescent="0.3">
      <c r="F3662" t="s">
        <v>6778</v>
      </c>
      <c r="G3662" s="31">
        <v>0</v>
      </c>
    </row>
    <row r="3663" spans="6:7" x14ac:dyDescent="0.3">
      <c r="F3663" t="s">
        <v>6779</v>
      </c>
      <c r="G3663" s="31">
        <v>0</v>
      </c>
    </row>
    <row r="3664" spans="6:7" x14ac:dyDescent="0.3">
      <c r="F3664" t="s">
        <v>6780</v>
      </c>
      <c r="G3664" s="31">
        <v>3730.4675999999999</v>
      </c>
    </row>
    <row r="3665" spans="6:7" x14ac:dyDescent="0.3">
      <c r="F3665" t="s">
        <v>6781</v>
      </c>
      <c r="G3665" s="31">
        <v>0</v>
      </c>
    </row>
    <row r="3666" spans="6:7" x14ac:dyDescent="0.3">
      <c r="F3666" t="s">
        <v>6782</v>
      </c>
      <c r="G3666" s="31">
        <v>128.22290000000001</v>
      </c>
    </row>
    <row r="3667" spans="6:7" x14ac:dyDescent="0.3">
      <c r="F3667" t="s">
        <v>6783</v>
      </c>
      <c r="G3667" s="31">
        <v>0</v>
      </c>
    </row>
    <row r="3668" spans="6:7" x14ac:dyDescent="0.3">
      <c r="F3668" t="s">
        <v>6784</v>
      </c>
      <c r="G3668" s="31">
        <v>613.22800000000007</v>
      </c>
    </row>
    <row r="3669" spans="6:7" x14ac:dyDescent="0.3">
      <c r="F3669" t="s">
        <v>6785</v>
      </c>
      <c r="G3669" s="31">
        <v>17941.487499999999</v>
      </c>
    </row>
    <row r="3670" spans="6:7" x14ac:dyDescent="0.3">
      <c r="F3670" t="s">
        <v>6786</v>
      </c>
      <c r="G3670" s="31">
        <v>0</v>
      </c>
    </row>
    <row r="3671" spans="6:7" x14ac:dyDescent="0.3">
      <c r="F3671" t="s">
        <v>6787</v>
      </c>
      <c r="G3671" s="31">
        <v>3718.0469000000003</v>
      </c>
    </row>
    <row r="3672" spans="6:7" x14ac:dyDescent="0.3">
      <c r="F3672" t="s">
        <v>6788</v>
      </c>
      <c r="G3672" s="31">
        <v>0</v>
      </c>
    </row>
    <row r="3673" spans="6:7" x14ac:dyDescent="0.3">
      <c r="F3673" t="s">
        <v>6789</v>
      </c>
      <c r="G3673" s="31">
        <v>0</v>
      </c>
    </row>
    <row r="3674" spans="6:7" x14ac:dyDescent="0.3">
      <c r="F3674" t="s">
        <v>6790</v>
      </c>
      <c r="G3674" s="31">
        <v>373.15760000000006</v>
      </c>
    </row>
    <row r="3675" spans="6:7" x14ac:dyDescent="0.3">
      <c r="F3675" t="s">
        <v>6791</v>
      </c>
      <c r="G3675" s="31">
        <v>3235.0737999999992</v>
      </c>
    </row>
    <row r="3676" spans="6:7" x14ac:dyDescent="0.3">
      <c r="F3676" t="s">
        <v>6792</v>
      </c>
      <c r="G3676" s="31">
        <v>668.65229999999997</v>
      </c>
    </row>
    <row r="3677" spans="6:7" x14ac:dyDescent="0.3">
      <c r="F3677" t="s">
        <v>6793</v>
      </c>
      <c r="G3677" s="31">
        <v>0</v>
      </c>
    </row>
    <row r="3678" spans="6:7" x14ac:dyDescent="0.3">
      <c r="F3678" t="s">
        <v>6794</v>
      </c>
      <c r="G3678" s="31">
        <v>379.93080000000003</v>
      </c>
    </row>
    <row r="3679" spans="6:7" x14ac:dyDescent="0.3">
      <c r="F3679" t="s">
        <v>6795</v>
      </c>
      <c r="G3679" s="31">
        <v>335.81</v>
      </c>
    </row>
    <row r="3680" spans="6:7" x14ac:dyDescent="0.3">
      <c r="F3680" t="s">
        <v>6796</v>
      </c>
      <c r="G3680" s="31">
        <v>248.69559999999998</v>
      </c>
    </row>
    <row r="3681" spans="6:7" x14ac:dyDescent="0.3">
      <c r="F3681" t="s">
        <v>6797</v>
      </c>
      <c r="G3681" s="31">
        <v>0</v>
      </c>
    </row>
    <row r="3682" spans="6:7" x14ac:dyDescent="0.3">
      <c r="F3682" t="s">
        <v>6798</v>
      </c>
      <c r="G3682" s="31">
        <v>185.74009999999998</v>
      </c>
    </row>
    <row r="3683" spans="6:7" x14ac:dyDescent="0.3">
      <c r="F3683" t="s">
        <v>6799</v>
      </c>
      <c r="G3683" s="31">
        <v>0</v>
      </c>
    </row>
    <row r="3684" spans="6:7" x14ac:dyDescent="0.3">
      <c r="F3684" t="s">
        <v>6800</v>
      </c>
      <c r="G3684" s="31">
        <v>0</v>
      </c>
    </row>
    <row r="3685" spans="6:7" x14ac:dyDescent="0.3">
      <c r="F3685" t="s">
        <v>6801</v>
      </c>
      <c r="G3685" s="31">
        <v>0</v>
      </c>
    </row>
    <row r="3686" spans="6:7" x14ac:dyDescent="0.3">
      <c r="F3686" t="s">
        <v>6802</v>
      </c>
      <c r="G3686" s="31">
        <v>0</v>
      </c>
    </row>
    <row r="3687" spans="6:7" x14ac:dyDescent="0.3">
      <c r="F3687" t="s">
        <v>6803</v>
      </c>
      <c r="G3687" s="31">
        <v>15748.300799999999</v>
      </c>
    </row>
    <row r="3688" spans="6:7" x14ac:dyDescent="0.3">
      <c r="F3688" t="s">
        <v>6804</v>
      </c>
      <c r="G3688" s="31">
        <v>351.04129999999998</v>
      </c>
    </row>
    <row r="3689" spans="6:7" x14ac:dyDescent="0.3">
      <c r="F3689" t="s">
        <v>6805</v>
      </c>
      <c r="G3689" s="31">
        <v>0</v>
      </c>
    </row>
    <row r="3690" spans="6:7" x14ac:dyDescent="0.3">
      <c r="F3690" t="s">
        <v>6806</v>
      </c>
      <c r="G3690" s="31">
        <v>9318.5540000000001</v>
      </c>
    </row>
    <row r="3691" spans="6:7" x14ac:dyDescent="0.3">
      <c r="F3691" t="s">
        <v>6807</v>
      </c>
      <c r="G3691" s="31">
        <v>1261.5959</v>
      </c>
    </row>
    <row r="3692" spans="6:7" x14ac:dyDescent="0.3">
      <c r="F3692" t="s">
        <v>6808</v>
      </c>
      <c r="G3692" s="31">
        <v>302.73910000000001</v>
      </c>
    </row>
    <row r="3693" spans="6:7" x14ac:dyDescent="0.3">
      <c r="F3693" t="s">
        <v>6809</v>
      </c>
      <c r="G3693" s="31">
        <v>106.2367</v>
      </c>
    </row>
    <row r="3694" spans="6:7" x14ac:dyDescent="0.3">
      <c r="F3694" t="s">
        <v>6810</v>
      </c>
      <c r="G3694" s="31">
        <v>0</v>
      </c>
    </row>
    <row r="3695" spans="6:7" x14ac:dyDescent="0.3">
      <c r="F3695" t="s">
        <v>6811</v>
      </c>
      <c r="G3695" s="31">
        <v>0</v>
      </c>
    </row>
    <row r="3696" spans="6:7" x14ac:dyDescent="0.3">
      <c r="F3696" t="s">
        <v>6812</v>
      </c>
      <c r="G3696" s="31">
        <v>8527.0743000000002</v>
      </c>
    </row>
    <row r="3697" spans="6:7" x14ac:dyDescent="0.3">
      <c r="F3697" t="s">
        <v>6813</v>
      </c>
      <c r="G3697" s="31">
        <v>172.22579999999999</v>
      </c>
    </row>
    <row r="3698" spans="6:7" x14ac:dyDescent="0.3">
      <c r="F3698" t="s">
        <v>6814</v>
      </c>
      <c r="G3698" s="31">
        <v>0</v>
      </c>
    </row>
    <row r="3699" spans="6:7" x14ac:dyDescent="0.3">
      <c r="F3699" t="s">
        <v>363</v>
      </c>
      <c r="G3699" s="31">
        <v>7486.6161000000002</v>
      </c>
    </row>
    <row r="3700" spans="6:7" x14ac:dyDescent="0.3">
      <c r="F3700" t="s">
        <v>6815</v>
      </c>
      <c r="G3700" s="31">
        <v>0</v>
      </c>
    </row>
    <row r="3701" spans="6:7" x14ac:dyDescent="0.3">
      <c r="F3701" t="s">
        <v>6816</v>
      </c>
      <c r="G3701" s="31">
        <v>0</v>
      </c>
    </row>
    <row r="3702" spans="6:7" x14ac:dyDescent="0.3">
      <c r="F3702" t="s">
        <v>6817</v>
      </c>
      <c r="G3702" s="31">
        <v>0</v>
      </c>
    </row>
    <row r="3703" spans="6:7" x14ac:dyDescent="0.3">
      <c r="F3703" t="s">
        <v>6818</v>
      </c>
      <c r="G3703" s="31">
        <v>29.125</v>
      </c>
    </row>
    <row r="3704" spans="6:7" x14ac:dyDescent="0.3">
      <c r="F3704" t="s">
        <v>6819</v>
      </c>
      <c r="G3704" s="31">
        <v>0</v>
      </c>
    </row>
    <row r="3705" spans="6:7" x14ac:dyDescent="0.3">
      <c r="F3705" t="s">
        <v>6820</v>
      </c>
      <c r="G3705" s="31">
        <v>209.23949999999999</v>
      </c>
    </row>
    <row r="3706" spans="6:7" x14ac:dyDescent="0.3">
      <c r="F3706" t="s">
        <v>6821</v>
      </c>
      <c r="G3706" s="31">
        <v>281.31200000000001</v>
      </c>
    </row>
    <row r="3707" spans="6:7" x14ac:dyDescent="0.3">
      <c r="F3707" t="s">
        <v>6822</v>
      </c>
      <c r="G3707" s="31">
        <v>0</v>
      </c>
    </row>
    <row r="3708" spans="6:7" x14ac:dyDescent="0.3">
      <c r="F3708" t="s">
        <v>6823</v>
      </c>
      <c r="G3708" s="31">
        <v>57.105400000000003</v>
      </c>
    </row>
    <row r="3709" spans="6:7" x14ac:dyDescent="0.3">
      <c r="F3709" t="s">
        <v>6824</v>
      </c>
      <c r="G3709" s="31">
        <v>52.508399999999995</v>
      </c>
    </row>
    <row r="3710" spans="6:7" x14ac:dyDescent="0.3">
      <c r="F3710" t="s">
        <v>6825</v>
      </c>
      <c r="G3710" s="31">
        <v>1767.0636</v>
      </c>
    </row>
    <row r="3711" spans="6:7" x14ac:dyDescent="0.3">
      <c r="F3711" t="s">
        <v>6826</v>
      </c>
      <c r="G3711" s="31">
        <v>878.38310000000001</v>
      </c>
    </row>
    <row r="3712" spans="6:7" x14ac:dyDescent="0.3">
      <c r="F3712" t="s">
        <v>6827</v>
      </c>
      <c r="G3712" s="31">
        <v>0</v>
      </c>
    </row>
    <row r="3713" spans="6:7" x14ac:dyDescent="0.3">
      <c r="F3713" t="s">
        <v>6828</v>
      </c>
      <c r="G3713" s="31">
        <v>447.52090000000004</v>
      </c>
    </row>
    <row r="3714" spans="6:7" x14ac:dyDescent="0.3">
      <c r="F3714" t="s">
        <v>6829</v>
      </c>
      <c r="G3714" s="31">
        <v>0</v>
      </c>
    </row>
    <row r="3715" spans="6:7" x14ac:dyDescent="0.3">
      <c r="F3715" t="s">
        <v>6830</v>
      </c>
      <c r="G3715" s="31">
        <v>4888.9224000000004</v>
      </c>
    </row>
    <row r="3716" spans="6:7" x14ac:dyDescent="0.3">
      <c r="F3716" t="s">
        <v>6831</v>
      </c>
      <c r="G3716" s="31">
        <v>0</v>
      </c>
    </row>
    <row r="3717" spans="6:7" x14ac:dyDescent="0.3">
      <c r="F3717" t="s">
        <v>6832</v>
      </c>
      <c r="G3717" s="31">
        <v>66.15440000000001</v>
      </c>
    </row>
    <row r="3718" spans="6:7" x14ac:dyDescent="0.3">
      <c r="F3718" t="s">
        <v>6833</v>
      </c>
      <c r="G3718" s="31">
        <v>156.61359999999999</v>
      </c>
    </row>
    <row r="3719" spans="6:7" x14ac:dyDescent="0.3">
      <c r="F3719" t="s">
        <v>6834</v>
      </c>
      <c r="G3719" s="31">
        <v>588.8266000000001</v>
      </c>
    </row>
    <row r="3720" spans="6:7" x14ac:dyDescent="0.3">
      <c r="F3720" t="s">
        <v>6835</v>
      </c>
      <c r="G3720" s="31">
        <v>0</v>
      </c>
    </row>
    <row r="3721" spans="6:7" x14ac:dyDescent="0.3">
      <c r="F3721" t="s">
        <v>6836</v>
      </c>
      <c r="G3721" s="31">
        <v>0</v>
      </c>
    </row>
    <row r="3722" spans="6:7" x14ac:dyDescent="0.3">
      <c r="F3722" t="s">
        <v>6837</v>
      </c>
      <c r="G3722" s="31">
        <v>28.113299999999999</v>
      </c>
    </row>
    <row r="3723" spans="6:7" x14ac:dyDescent="0.3">
      <c r="F3723" t="s">
        <v>6838</v>
      </c>
      <c r="G3723" s="31">
        <v>0</v>
      </c>
    </row>
    <row r="3724" spans="6:7" x14ac:dyDescent="0.3">
      <c r="F3724" t="s">
        <v>6839</v>
      </c>
      <c r="G3724" s="31">
        <v>39.813600000000001</v>
      </c>
    </row>
    <row r="3725" spans="6:7" x14ac:dyDescent="0.3">
      <c r="F3725" t="s">
        <v>6840</v>
      </c>
      <c r="G3725" s="31">
        <v>3673.5004999999996</v>
      </c>
    </row>
    <row r="3726" spans="6:7" x14ac:dyDescent="0.3">
      <c r="F3726" t="s">
        <v>6841</v>
      </c>
      <c r="G3726" s="31">
        <v>398.24799999999999</v>
      </c>
    </row>
    <row r="3727" spans="6:7" x14ac:dyDescent="0.3">
      <c r="F3727" t="s">
        <v>6842</v>
      </c>
      <c r="G3727" s="31">
        <v>0</v>
      </c>
    </row>
    <row r="3728" spans="6:7" x14ac:dyDescent="0.3">
      <c r="F3728" t="s">
        <v>6843</v>
      </c>
      <c r="G3728" s="31">
        <v>0</v>
      </c>
    </row>
    <row r="3729" spans="6:7" x14ac:dyDescent="0.3">
      <c r="F3729" t="s">
        <v>6844</v>
      </c>
      <c r="G3729" s="31">
        <v>0</v>
      </c>
    </row>
    <row r="3730" spans="6:7" x14ac:dyDescent="0.3">
      <c r="F3730" t="s">
        <v>6845</v>
      </c>
      <c r="G3730" s="31">
        <v>0</v>
      </c>
    </row>
    <row r="3731" spans="6:7" x14ac:dyDescent="0.3">
      <c r="F3731" t="s">
        <v>6846</v>
      </c>
      <c r="G3731" s="31">
        <v>3035.7043999999996</v>
      </c>
    </row>
    <row r="3732" spans="6:7" x14ac:dyDescent="0.3">
      <c r="F3732" t="s">
        <v>6847</v>
      </c>
      <c r="G3732" s="31">
        <v>0</v>
      </c>
    </row>
    <row r="3733" spans="6:7" x14ac:dyDescent="0.3">
      <c r="F3733" t="s">
        <v>6848</v>
      </c>
      <c r="G3733" s="31">
        <v>0</v>
      </c>
    </row>
    <row r="3734" spans="6:7" x14ac:dyDescent="0.3">
      <c r="F3734" t="s">
        <v>6849</v>
      </c>
      <c r="G3734" s="31">
        <v>157.65129999999999</v>
      </c>
    </row>
    <row r="3735" spans="6:7" x14ac:dyDescent="0.3">
      <c r="F3735" t="s">
        <v>6850</v>
      </c>
      <c r="G3735" s="31">
        <v>482.68809999999996</v>
      </c>
    </row>
    <row r="3736" spans="6:7" x14ac:dyDescent="0.3">
      <c r="F3736" t="s">
        <v>6851</v>
      </c>
      <c r="G3736" s="31">
        <v>387.9058</v>
      </c>
    </row>
    <row r="3737" spans="6:7" x14ac:dyDescent="0.3">
      <c r="F3737" t="s">
        <v>6852</v>
      </c>
      <c r="G3737" s="31">
        <v>6606.1779999999999</v>
      </c>
    </row>
    <row r="3738" spans="6:7" x14ac:dyDescent="0.3">
      <c r="F3738" t="s">
        <v>6853</v>
      </c>
      <c r="G3738" s="31">
        <v>0</v>
      </c>
    </row>
    <row r="3739" spans="6:7" x14ac:dyDescent="0.3">
      <c r="F3739" t="s">
        <v>6854</v>
      </c>
      <c r="G3739" s="31">
        <v>17037.570900000002</v>
      </c>
    </row>
    <row r="3740" spans="6:7" x14ac:dyDescent="0.3">
      <c r="F3740" t="s">
        <v>6855</v>
      </c>
      <c r="G3740" s="31">
        <v>0</v>
      </c>
    </row>
    <row r="3741" spans="6:7" x14ac:dyDescent="0.3">
      <c r="F3741" t="s">
        <v>6856</v>
      </c>
      <c r="G3741" s="31">
        <v>0</v>
      </c>
    </row>
    <row r="3742" spans="6:7" x14ac:dyDescent="0.3">
      <c r="F3742" t="s">
        <v>6857</v>
      </c>
      <c r="G3742" s="31">
        <v>10091.1409</v>
      </c>
    </row>
    <row r="3743" spans="6:7" x14ac:dyDescent="0.3">
      <c r="F3743" t="s">
        <v>6858</v>
      </c>
      <c r="G3743" s="31">
        <v>0</v>
      </c>
    </row>
    <row r="3744" spans="6:7" x14ac:dyDescent="0.3">
      <c r="F3744" t="s">
        <v>6859</v>
      </c>
      <c r="G3744" s="31">
        <v>0</v>
      </c>
    </row>
    <row r="3745" spans="6:7" x14ac:dyDescent="0.3">
      <c r="F3745" t="s">
        <v>6860</v>
      </c>
      <c r="G3745" s="31">
        <v>1596.1091999999999</v>
      </c>
    </row>
    <row r="3746" spans="6:7" x14ac:dyDescent="0.3">
      <c r="F3746" t="s">
        <v>6861</v>
      </c>
      <c r="G3746" s="31">
        <v>857.51529999999991</v>
      </c>
    </row>
    <row r="3747" spans="6:7" x14ac:dyDescent="0.3">
      <c r="F3747" t="s">
        <v>6862</v>
      </c>
      <c r="G3747" s="31">
        <v>14761.187</v>
      </c>
    </row>
    <row r="3748" spans="6:7" x14ac:dyDescent="0.3">
      <c r="F3748" t="s">
        <v>6863</v>
      </c>
      <c r="G3748" s="31">
        <v>0</v>
      </c>
    </row>
    <row r="3749" spans="6:7" x14ac:dyDescent="0.3">
      <c r="F3749" t="s">
        <v>6864</v>
      </c>
      <c r="G3749" s="31">
        <v>0</v>
      </c>
    </row>
    <row r="3750" spans="6:7" x14ac:dyDescent="0.3">
      <c r="F3750" t="s">
        <v>6865</v>
      </c>
      <c r="G3750" s="31">
        <v>0</v>
      </c>
    </row>
    <row r="3751" spans="6:7" x14ac:dyDescent="0.3">
      <c r="F3751" t="s">
        <v>6866</v>
      </c>
      <c r="G3751" s="31">
        <v>40.6081</v>
      </c>
    </row>
    <row r="3752" spans="6:7" x14ac:dyDescent="0.3">
      <c r="F3752" t="s">
        <v>6867</v>
      </c>
      <c r="G3752" s="31">
        <v>1143.3759</v>
      </c>
    </row>
    <row r="3753" spans="6:7" x14ac:dyDescent="0.3">
      <c r="F3753" t="s">
        <v>6868</v>
      </c>
      <c r="G3753" s="31">
        <v>0</v>
      </c>
    </row>
    <row r="3754" spans="6:7" x14ac:dyDescent="0.3">
      <c r="F3754" t="s">
        <v>6869</v>
      </c>
      <c r="G3754" s="31">
        <v>0</v>
      </c>
    </row>
    <row r="3755" spans="6:7" x14ac:dyDescent="0.3">
      <c r="F3755" t="s">
        <v>6870</v>
      </c>
      <c r="G3755" s="31">
        <v>0</v>
      </c>
    </row>
    <row r="3756" spans="6:7" x14ac:dyDescent="0.3">
      <c r="F3756" t="s">
        <v>6871</v>
      </c>
      <c r="G3756" s="31">
        <v>14253.827499999999</v>
      </c>
    </row>
    <row r="3757" spans="6:7" x14ac:dyDescent="0.3">
      <c r="F3757" t="s">
        <v>6872</v>
      </c>
      <c r="G3757" s="31">
        <v>28.776699999999998</v>
      </c>
    </row>
    <row r="3758" spans="6:7" x14ac:dyDescent="0.3">
      <c r="F3758" t="s">
        <v>6873</v>
      </c>
      <c r="G3758" s="31">
        <v>0</v>
      </c>
    </row>
    <row r="3759" spans="6:7" x14ac:dyDescent="0.3">
      <c r="F3759" t="s">
        <v>6874</v>
      </c>
      <c r="G3759" s="31">
        <v>0</v>
      </c>
    </row>
    <row r="3760" spans="6:7" x14ac:dyDescent="0.3">
      <c r="F3760" t="s">
        <v>6875</v>
      </c>
      <c r="G3760" s="31">
        <v>19066.309000000001</v>
      </c>
    </row>
    <row r="3761" spans="6:7" x14ac:dyDescent="0.3">
      <c r="F3761" t="s">
        <v>6876</v>
      </c>
      <c r="G3761" s="31">
        <v>0</v>
      </c>
    </row>
    <row r="3762" spans="6:7" x14ac:dyDescent="0.3">
      <c r="F3762" t="s">
        <v>6877</v>
      </c>
      <c r="G3762" s="31">
        <v>392.68079999999998</v>
      </c>
    </row>
    <row r="3763" spans="6:7" x14ac:dyDescent="0.3">
      <c r="F3763" t="s">
        <v>6878</v>
      </c>
      <c r="G3763" s="31">
        <v>19948.419199999997</v>
      </c>
    </row>
    <row r="3764" spans="6:7" x14ac:dyDescent="0.3">
      <c r="F3764" t="s">
        <v>1390</v>
      </c>
      <c r="G3764" s="31">
        <v>0</v>
      </c>
    </row>
    <row r="3765" spans="6:7" x14ac:dyDescent="0.3">
      <c r="F3765" t="s">
        <v>6879</v>
      </c>
      <c r="G3765" s="31">
        <v>0</v>
      </c>
    </row>
    <row r="3766" spans="6:7" x14ac:dyDescent="0.3">
      <c r="F3766" t="s">
        <v>6880</v>
      </c>
      <c r="G3766" s="31">
        <v>0</v>
      </c>
    </row>
    <row r="3767" spans="6:7" x14ac:dyDescent="0.3">
      <c r="F3767" t="s">
        <v>6881</v>
      </c>
      <c r="G3767" s="31">
        <v>10106.4815</v>
      </c>
    </row>
    <row r="3768" spans="6:7" x14ac:dyDescent="0.3">
      <c r="F3768" t="s">
        <v>6882</v>
      </c>
      <c r="G3768" s="31">
        <v>0</v>
      </c>
    </row>
    <row r="3769" spans="6:7" x14ac:dyDescent="0.3">
      <c r="F3769" t="s">
        <v>6883</v>
      </c>
      <c r="G3769" s="31">
        <v>13565.7477</v>
      </c>
    </row>
    <row r="3770" spans="6:7" x14ac:dyDescent="0.3">
      <c r="F3770" t="s">
        <v>6884</v>
      </c>
      <c r="G3770" s="31">
        <v>0</v>
      </c>
    </row>
    <row r="3771" spans="6:7" x14ac:dyDescent="0.3">
      <c r="F3771" t="s">
        <v>6885</v>
      </c>
      <c r="G3771" s="31">
        <v>217.92870000000002</v>
      </c>
    </row>
    <row r="3772" spans="6:7" x14ac:dyDescent="0.3">
      <c r="F3772" t="s">
        <v>6886</v>
      </c>
      <c r="G3772" s="31">
        <v>222.68090000000001</v>
      </c>
    </row>
    <row r="3773" spans="6:7" x14ac:dyDescent="0.3">
      <c r="F3773" t="s">
        <v>6887</v>
      </c>
      <c r="G3773" s="31">
        <v>11659.310300000001</v>
      </c>
    </row>
    <row r="3774" spans="6:7" x14ac:dyDescent="0.3">
      <c r="F3774" t="s">
        <v>6888</v>
      </c>
      <c r="G3774" s="31">
        <v>0</v>
      </c>
    </row>
    <row r="3775" spans="6:7" x14ac:dyDescent="0.3">
      <c r="F3775" t="s">
        <v>6889</v>
      </c>
      <c r="G3775" s="31">
        <v>4025.0857999999994</v>
      </c>
    </row>
    <row r="3776" spans="6:7" x14ac:dyDescent="0.3">
      <c r="F3776" t="s">
        <v>6890</v>
      </c>
      <c r="G3776" s="31">
        <v>252.91459999999998</v>
      </c>
    </row>
    <row r="3777" spans="6:7" x14ac:dyDescent="0.3">
      <c r="F3777" t="s">
        <v>6891</v>
      </c>
      <c r="G3777" s="31">
        <v>94.300399999999996</v>
      </c>
    </row>
    <row r="3778" spans="6:7" x14ac:dyDescent="0.3">
      <c r="F3778" t="s">
        <v>6892</v>
      </c>
      <c r="G3778" s="31">
        <v>589.47469999999998</v>
      </c>
    </row>
    <row r="3779" spans="6:7" x14ac:dyDescent="0.3">
      <c r="F3779" t="s">
        <v>6893</v>
      </c>
      <c r="G3779" s="31">
        <v>560.7826</v>
      </c>
    </row>
    <row r="3780" spans="6:7" x14ac:dyDescent="0.3">
      <c r="F3780" t="s">
        <v>6894</v>
      </c>
      <c r="G3780" s="31">
        <v>2359.2514999999999</v>
      </c>
    </row>
    <row r="3781" spans="6:7" x14ac:dyDescent="0.3">
      <c r="F3781" t="s">
        <v>6895</v>
      </c>
      <c r="G3781" s="31">
        <v>0</v>
      </c>
    </row>
    <row r="3782" spans="6:7" x14ac:dyDescent="0.3">
      <c r="F3782" t="s">
        <v>6896</v>
      </c>
      <c r="G3782" s="31">
        <v>208.9528</v>
      </c>
    </row>
    <row r="3783" spans="6:7" x14ac:dyDescent="0.3">
      <c r="F3783" t="s">
        <v>6897</v>
      </c>
      <c r="G3783" s="31">
        <v>96.8977</v>
      </c>
    </row>
    <row r="3784" spans="6:7" x14ac:dyDescent="0.3">
      <c r="F3784" t="s">
        <v>6898</v>
      </c>
      <c r="G3784" s="31">
        <v>0</v>
      </c>
    </row>
    <row r="3785" spans="6:7" x14ac:dyDescent="0.3">
      <c r="F3785" t="s">
        <v>6899</v>
      </c>
      <c r="G3785" s="31">
        <v>0</v>
      </c>
    </row>
    <row r="3786" spans="6:7" x14ac:dyDescent="0.3">
      <c r="F3786" t="s">
        <v>6900</v>
      </c>
      <c r="G3786" s="31">
        <v>0</v>
      </c>
    </row>
    <row r="3787" spans="6:7" x14ac:dyDescent="0.3">
      <c r="F3787" t="s">
        <v>1391</v>
      </c>
      <c r="G3787" s="31">
        <v>319.15289999999999</v>
      </c>
    </row>
    <row r="3788" spans="6:7" x14ac:dyDescent="0.3">
      <c r="F3788" t="s">
        <v>6901</v>
      </c>
      <c r="G3788" s="31">
        <v>306.69589999999999</v>
      </c>
    </row>
    <row r="3789" spans="6:7" x14ac:dyDescent="0.3">
      <c r="F3789" t="s">
        <v>3135</v>
      </c>
      <c r="G3789" s="31">
        <v>1799.9035000000001</v>
      </c>
    </row>
    <row r="3790" spans="6:7" x14ac:dyDescent="0.3">
      <c r="F3790" t="s">
        <v>6902</v>
      </c>
      <c r="G3790" s="31">
        <v>43.111699999999999</v>
      </c>
    </row>
    <row r="3791" spans="6:7" x14ac:dyDescent="0.3">
      <c r="F3791" t="s">
        <v>6903</v>
      </c>
      <c r="G3791" s="31">
        <v>0</v>
      </c>
    </row>
    <row r="3792" spans="6:7" x14ac:dyDescent="0.3">
      <c r="F3792" t="s">
        <v>6904</v>
      </c>
      <c r="G3792" s="31">
        <v>1655.9529</v>
      </c>
    </row>
    <row r="3793" spans="6:7" x14ac:dyDescent="0.3">
      <c r="F3793" t="s">
        <v>6905</v>
      </c>
      <c r="G3793" s="31">
        <v>11.4977</v>
      </c>
    </row>
    <row r="3794" spans="6:7" x14ac:dyDescent="0.3">
      <c r="F3794" t="s">
        <v>6906</v>
      </c>
      <c r="G3794" s="31">
        <v>0</v>
      </c>
    </row>
    <row r="3795" spans="6:7" x14ac:dyDescent="0.3">
      <c r="F3795" t="s">
        <v>6907</v>
      </c>
      <c r="G3795" s="31">
        <v>78.16810000000001</v>
      </c>
    </row>
    <row r="3796" spans="6:7" x14ac:dyDescent="0.3">
      <c r="F3796" t="s">
        <v>6908</v>
      </c>
      <c r="G3796" s="31">
        <v>95.188999999999993</v>
      </c>
    </row>
    <row r="3797" spans="6:7" x14ac:dyDescent="0.3">
      <c r="F3797" t="s">
        <v>6909</v>
      </c>
      <c r="G3797" s="31">
        <v>0</v>
      </c>
    </row>
    <row r="3798" spans="6:7" x14ac:dyDescent="0.3">
      <c r="F3798" t="s">
        <v>6910</v>
      </c>
      <c r="G3798" s="31">
        <v>0</v>
      </c>
    </row>
    <row r="3799" spans="6:7" x14ac:dyDescent="0.3">
      <c r="F3799" t="s">
        <v>6911</v>
      </c>
      <c r="G3799" s="31">
        <v>0</v>
      </c>
    </row>
    <row r="3800" spans="6:7" x14ac:dyDescent="0.3">
      <c r="F3800" t="s">
        <v>6912</v>
      </c>
      <c r="G3800" s="31">
        <v>1076.6449</v>
      </c>
    </row>
    <row r="3801" spans="6:7" x14ac:dyDescent="0.3">
      <c r="F3801" t="s">
        <v>6913</v>
      </c>
      <c r="G3801" s="31">
        <v>49.979199999999999</v>
      </c>
    </row>
    <row r="3802" spans="6:7" x14ac:dyDescent="0.3">
      <c r="F3802" t="s">
        <v>6914</v>
      </c>
      <c r="G3802" s="31">
        <v>0</v>
      </c>
    </row>
    <row r="3803" spans="6:7" x14ac:dyDescent="0.3">
      <c r="F3803" t="s">
        <v>6915</v>
      </c>
      <c r="G3803" s="31">
        <v>265.8417</v>
      </c>
    </row>
    <row r="3804" spans="6:7" x14ac:dyDescent="0.3">
      <c r="F3804" t="s">
        <v>6916</v>
      </c>
      <c r="G3804" s="31">
        <v>231.4562</v>
      </c>
    </row>
    <row r="3805" spans="6:7" x14ac:dyDescent="0.3">
      <c r="F3805" t="s">
        <v>6917</v>
      </c>
      <c r="G3805" s="31">
        <v>0</v>
      </c>
    </row>
    <row r="3806" spans="6:7" x14ac:dyDescent="0.3">
      <c r="F3806" t="s">
        <v>6918</v>
      </c>
      <c r="G3806" s="31">
        <v>1340.4713999999999</v>
      </c>
    </row>
    <row r="3807" spans="6:7" x14ac:dyDescent="0.3">
      <c r="F3807" t="s">
        <v>6919</v>
      </c>
      <c r="G3807" s="31">
        <v>0</v>
      </c>
    </row>
    <row r="3808" spans="6:7" x14ac:dyDescent="0.3">
      <c r="F3808" t="s">
        <v>6920</v>
      </c>
      <c r="G3808" s="31">
        <v>0</v>
      </c>
    </row>
    <row r="3809" spans="6:7" x14ac:dyDescent="0.3">
      <c r="F3809" t="s">
        <v>6921</v>
      </c>
      <c r="G3809" s="31">
        <v>1420.5690999999999</v>
      </c>
    </row>
    <row r="3810" spans="6:7" x14ac:dyDescent="0.3">
      <c r="F3810" t="s">
        <v>6922</v>
      </c>
      <c r="G3810" s="31">
        <v>411.67</v>
      </c>
    </row>
    <row r="3811" spans="6:7" x14ac:dyDescent="0.3">
      <c r="F3811" t="s">
        <v>6923</v>
      </c>
      <c r="G3811" s="31">
        <v>788.64660000000003</v>
      </c>
    </row>
    <row r="3812" spans="6:7" x14ac:dyDescent="0.3">
      <c r="F3812" t="s">
        <v>6924</v>
      </c>
      <c r="G3812" s="31">
        <v>0</v>
      </c>
    </row>
    <row r="3813" spans="6:7" x14ac:dyDescent="0.3">
      <c r="F3813" t="s">
        <v>6925</v>
      </c>
      <c r="G3813" s="31">
        <v>0</v>
      </c>
    </row>
    <row r="3814" spans="6:7" x14ac:dyDescent="0.3">
      <c r="F3814" t="s">
        <v>6926</v>
      </c>
      <c r="G3814" s="31">
        <v>103.91640000000001</v>
      </c>
    </row>
    <row r="3815" spans="6:7" x14ac:dyDescent="0.3">
      <c r="F3815" t="s">
        <v>6927</v>
      </c>
      <c r="G3815" s="31">
        <v>453.76179999999999</v>
      </c>
    </row>
    <row r="3816" spans="6:7" x14ac:dyDescent="0.3">
      <c r="F3816" t="s">
        <v>6928</v>
      </c>
      <c r="G3816" s="31">
        <v>40.6081</v>
      </c>
    </row>
    <row r="3817" spans="6:7" x14ac:dyDescent="0.3">
      <c r="F3817" t="s">
        <v>6929</v>
      </c>
      <c r="G3817" s="31">
        <v>0</v>
      </c>
    </row>
    <row r="3818" spans="6:7" x14ac:dyDescent="0.3">
      <c r="F3818" t="s">
        <v>6930</v>
      </c>
      <c r="G3818" s="31">
        <v>901.10940000000005</v>
      </c>
    </row>
    <row r="3819" spans="6:7" x14ac:dyDescent="0.3">
      <c r="F3819" t="s">
        <v>6931</v>
      </c>
      <c r="G3819" s="31">
        <v>0</v>
      </c>
    </row>
    <row r="3820" spans="6:7" x14ac:dyDescent="0.3">
      <c r="F3820" t="s">
        <v>6932</v>
      </c>
      <c r="G3820" s="31">
        <v>192.369</v>
      </c>
    </row>
    <row r="3821" spans="6:7" x14ac:dyDescent="0.3">
      <c r="F3821" t="s">
        <v>6933</v>
      </c>
      <c r="G3821" s="31">
        <v>204.83200000000002</v>
      </c>
    </row>
    <row r="3822" spans="6:7" x14ac:dyDescent="0.3">
      <c r="F3822" t="s">
        <v>6934</v>
      </c>
      <c r="G3822" s="31">
        <v>0</v>
      </c>
    </row>
    <row r="3823" spans="6:7" x14ac:dyDescent="0.3">
      <c r="F3823" t="s">
        <v>6935</v>
      </c>
      <c r="G3823" s="31">
        <v>285.36780000000005</v>
      </c>
    </row>
    <row r="3824" spans="6:7" x14ac:dyDescent="0.3">
      <c r="F3824" t="s">
        <v>6936</v>
      </c>
      <c r="G3824" s="31">
        <v>0</v>
      </c>
    </row>
    <row r="3825" spans="6:7" x14ac:dyDescent="0.3">
      <c r="F3825" t="s">
        <v>6937</v>
      </c>
      <c r="G3825" s="31">
        <v>0</v>
      </c>
    </row>
    <row r="3826" spans="6:7" x14ac:dyDescent="0.3">
      <c r="F3826" t="s">
        <v>6938</v>
      </c>
      <c r="G3826" s="31">
        <v>0</v>
      </c>
    </row>
    <row r="3827" spans="6:7" x14ac:dyDescent="0.3">
      <c r="F3827" t="s">
        <v>6939</v>
      </c>
      <c r="G3827" s="31">
        <v>153.2629</v>
      </c>
    </row>
    <row r="3828" spans="6:7" x14ac:dyDescent="0.3">
      <c r="F3828" t="s">
        <v>364</v>
      </c>
      <c r="G3828" s="31">
        <v>6890.2038999999995</v>
      </c>
    </row>
    <row r="3829" spans="6:7" x14ac:dyDescent="0.3">
      <c r="F3829" t="s">
        <v>6940</v>
      </c>
      <c r="G3829" s="31">
        <v>0</v>
      </c>
    </row>
    <row r="3830" spans="6:7" x14ac:dyDescent="0.3">
      <c r="F3830" t="s">
        <v>1392</v>
      </c>
      <c r="G3830" s="31">
        <v>786.94740000000002</v>
      </c>
    </row>
    <row r="3831" spans="6:7" x14ac:dyDescent="0.3">
      <c r="F3831" t="s">
        <v>6941</v>
      </c>
      <c r="G3831" s="31">
        <v>520.44949999999994</v>
      </c>
    </row>
    <row r="3832" spans="6:7" x14ac:dyDescent="0.3">
      <c r="F3832" t="s">
        <v>6942</v>
      </c>
      <c r="G3832" s="31">
        <v>0</v>
      </c>
    </row>
    <row r="3833" spans="6:7" x14ac:dyDescent="0.3">
      <c r="F3833" t="s">
        <v>1393</v>
      </c>
      <c r="G3833" s="31">
        <v>0</v>
      </c>
    </row>
    <row r="3834" spans="6:7" x14ac:dyDescent="0.3">
      <c r="F3834" t="s">
        <v>6943</v>
      </c>
      <c r="G3834" s="31">
        <v>18995.0105</v>
      </c>
    </row>
    <row r="3835" spans="6:7" x14ac:dyDescent="0.3">
      <c r="F3835" t="s">
        <v>6944</v>
      </c>
      <c r="G3835" s="31">
        <v>452.93419999999998</v>
      </c>
    </row>
    <row r="3836" spans="6:7" x14ac:dyDescent="0.3">
      <c r="F3836" t="s">
        <v>6945</v>
      </c>
      <c r="G3836" s="31">
        <v>0</v>
      </c>
    </row>
    <row r="3837" spans="6:7" x14ac:dyDescent="0.3">
      <c r="F3837" t="s">
        <v>3136</v>
      </c>
      <c r="G3837" s="31">
        <v>755.89830000000006</v>
      </c>
    </row>
    <row r="3838" spans="6:7" x14ac:dyDescent="0.3">
      <c r="F3838" t="s">
        <v>365</v>
      </c>
      <c r="G3838" s="31">
        <v>6518.5631999999996</v>
      </c>
    </row>
    <row r="3839" spans="6:7" x14ac:dyDescent="0.3">
      <c r="F3839" t="s">
        <v>6946</v>
      </c>
      <c r="G3839" s="31">
        <v>0</v>
      </c>
    </row>
    <row r="3840" spans="6:7" x14ac:dyDescent="0.3">
      <c r="F3840" t="s">
        <v>2842</v>
      </c>
      <c r="G3840" s="31">
        <v>19769.061699999998</v>
      </c>
    </row>
    <row r="3841" spans="6:7" x14ac:dyDescent="0.3">
      <c r="F3841" t="s">
        <v>6947</v>
      </c>
      <c r="G3841" s="31">
        <v>172.03030000000001</v>
      </c>
    </row>
    <row r="3842" spans="6:7" x14ac:dyDescent="0.3">
      <c r="F3842" t="s">
        <v>6948</v>
      </c>
      <c r="G3842" s="31">
        <v>0</v>
      </c>
    </row>
    <row r="3843" spans="6:7" x14ac:dyDescent="0.3">
      <c r="F3843" t="s">
        <v>6949</v>
      </c>
      <c r="G3843" s="31">
        <v>1988.4391000000001</v>
      </c>
    </row>
    <row r="3844" spans="6:7" x14ac:dyDescent="0.3">
      <c r="F3844" t="s">
        <v>6950</v>
      </c>
      <c r="G3844" s="31">
        <v>221.99690000000001</v>
      </c>
    </row>
    <row r="3845" spans="6:7" x14ac:dyDescent="0.3">
      <c r="F3845" t="s">
        <v>6951</v>
      </c>
      <c r="G3845" s="31">
        <v>125.0992</v>
      </c>
    </row>
    <row r="3846" spans="6:7" x14ac:dyDescent="0.3">
      <c r="F3846" t="s">
        <v>6952</v>
      </c>
      <c r="G3846" s="31">
        <v>0</v>
      </c>
    </row>
    <row r="3847" spans="6:7" x14ac:dyDescent="0.3">
      <c r="F3847" t="s">
        <v>6953</v>
      </c>
      <c r="G3847" s="31">
        <v>0</v>
      </c>
    </row>
    <row r="3848" spans="6:7" x14ac:dyDescent="0.3">
      <c r="F3848" t="s">
        <v>6954</v>
      </c>
      <c r="G3848" s="31">
        <v>0</v>
      </c>
    </row>
    <row r="3849" spans="6:7" x14ac:dyDescent="0.3">
      <c r="F3849" t="s">
        <v>6955</v>
      </c>
      <c r="G3849" s="31">
        <v>0</v>
      </c>
    </row>
    <row r="3850" spans="6:7" x14ac:dyDescent="0.3">
      <c r="F3850" t="s">
        <v>6956</v>
      </c>
      <c r="G3850" s="31">
        <v>279.4889</v>
      </c>
    </row>
    <row r="3851" spans="6:7" x14ac:dyDescent="0.3">
      <c r="F3851" t="s">
        <v>6957</v>
      </c>
      <c r="G3851" s="31">
        <v>0</v>
      </c>
    </row>
    <row r="3852" spans="6:7" x14ac:dyDescent="0.3">
      <c r="F3852" t="s">
        <v>6958</v>
      </c>
      <c r="G3852" s="31">
        <v>0</v>
      </c>
    </row>
    <row r="3853" spans="6:7" x14ac:dyDescent="0.3">
      <c r="F3853" t="s">
        <v>6959</v>
      </c>
      <c r="G3853" s="31">
        <v>0</v>
      </c>
    </row>
    <row r="3854" spans="6:7" x14ac:dyDescent="0.3">
      <c r="F3854" t="s">
        <v>6960</v>
      </c>
      <c r="G3854" s="31">
        <v>0</v>
      </c>
    </row>
    <row r="3855" spans="6:7" x14ac:dyDescent="0.3">
      <c r="F3855" t="s">
        <v>6961</v>
      </c>
      <c r="G3855" s="31">
        <v>2995.1375000000003</v>
      </c>
    </row>
    <row r="3856" spans="6:7" x14ac:dyDescent="0.3">
      <c r="F3856" t="s">
        <v>6962</v>
      </c>
      <c r="G3856" s="31">
        <v>21.91</v>
      </c>
    </row>
    <row r="3857" spans="6:7" x14ac:dyDescent="0.3">
      <c r="F3857" t="s">
        <v>6963</v>
      </c>
      <c r="G3857" s="31">
        <v>0</v>
      </c>
    </row>
    <row r="3858" spans="6:7" x14ac:dyDescent="0.3">
      <c r="F3858" t="s">
        <v>6964</v>
      </c>
      <c r="G3858" s="31">
        <v>0</v>
      </c>
    </row>
    <row r="3859" spans="6:7" x14ac:dyDescent="0.3">
      <c r="F3859" t="s">
        <v>1394</v>
      </c>
      <c r="G3859" s="31">
        <v>0</v>
      </c>
    </row>
    <row r="3860" spans="6:7" x14ac:dyDescent="0.3">
      <c r="F3860" t="s">
        <v>366</v>
      </c>
      <c r="G3860" s="31">
        <v>0</v>
      </c>
    </row>
    <row r="3861" spans="6:7" x14ac:dyDescent="0.3">
      <c r="F3861" t="s">
        <v>6965</v>
      </c>
      <c r="G3861" s="31">
        <v>68.797499999999999</v>
      </c>
    </row>
    <row r="3862" spans="6:7" x14ac:dyDescent="0.3">
      <c r="F3862" t="s">
        <v>6966</v>
      </c>
      <c r="G3862" s="31">
        <v>0</v>
      </c>
    </row>
    <row r="3863" spans="6:7" x14ac:dyDescent="0.3">
      <c r="F3863" t="s">
        <v>6967</v>
      </c>
      <c r="G3863" s="31">
        <v>48.289000000000001</v>
      </c>
    </row>
    <row r="3864" spans="6:7" x14ac:dyDescent="0.3">
      <c r="F3864" t="s">
        <v>6968</v>
      </c>
      <c r="G3864" s="31">
        <v>9237.7914000000001</v>
      </c>
    </row>
    <row r="3865" spans="6:7" x14ac:dyDescent="0.3">
      <c r="F3865" t="s">
        <v>6969</v>
      </c>
      <c r="G3865" s="31">
        <v>4085.9986999999996</v>
      </c>
    </row>
    <row r="3866" spans="6:7" x14ac:dyDescent="0.3">
      <c r="F3866" t="s">
        <v>6970</v>
      </c>
      <c r="G3866" s="31">
        <v>3180.2311000000004</v>
      </c>
    </row>
    <row r="3867" spans="6:7" x14ac:dyDescent="0.3">
      <c r="F3867" t="s">
        <v>6971</v>
      </c>
      <c r="G3867" s="31">
        <v>2169.5614</v>
      </c>
    </row>
    <row r="3868" spans="6:7" x14ac:dyDescent="0.3">
      <c r="F3868" t="s">
        <v>6972</v>
      </c>
      <c r="G3868" s="31">
        <v>0</v>
      </c>
    </row>
    <row r="3869" spans="6:7" x14ac:dyDescent="0.3">
      <c r="F3869" t="s">
        <v>6973</v>
      </c>
      <c r="G3869" s="31">
        <v>218.82340000000002</v>
      </c>
    </row>
    <row r="3870" spans="6:7" x14ac:dyDescent="0.3">
      <c r="F3870" t="s">
        <v>367</v>
      </c>
      <c r="G3870" s="31">
        <v>8141.9336000000003</v>
      </c>
    </row>
    <row r="3871" spans="6:7" x14ac:dyDescent="0.3">
      <c r="F3871" t="s">
        <v>6974</v>
      </c>
      <c r="G3871" s="31">
        <v>679.8780999999999</v>
      </c>
    </row>
    <row r="3872" spans="6:7" x14ac:dyDescent="0.3">
      <c r="F3872" t="s">
        <v>368</v>
      </c>
      <c r="G3872" s="31">
        <v>8024.2545</v>
      </c>
    </row>
    <row r="3873" spans="6:7" x14ac:dyDescent="0.3">
      <c r="F3873" t="s">
        <v>6975</v>
      </c>
      <c r="G3873" s="31">
        <v>0</v>
      </c>
    </row>
    <row r="3874" spans="6:7" x14ac:dyDescent="0.3">
      <c r="F3874" t="s">
        <v>6976</v>
      </c>
      <c r="G3874" s="31">
        <v>0</v>
      </c>
    </row>
    <row r="3875" spans="6:7" x14ac:dyDescent="0.3">
      <c r="F3875" t="s">
        <v>6977</v>
      </c>
      <c r="G3875" s="31">
        <v>302.80889999999999</v>
      </c>
    </row>
    <row r="3876" spans="6:7" x14ac:dyDescent="0.3">
      <c r="F3876" t="s">
        <v>6978</v>
      </c>
      <c r="G3876" s="31">
        <v>2178.8455999999996</v>
      </c>
    </row>
    <row r="3877" spans="6:7" x14ac:dyDescent="0.3">
      <c r="F3877" t="s">
        <v>6979</v>
      </c>
      <c r="G3877" s="31">
        <v>1741.14</v>
      </c>
    </row>
    <row r="3878" spans="6:7" x14ac:dyDescent="0.3">
      <c r="F3878" t="s">
        <v>6980</v>
      </c>
      <c r="G3878" s="31">
        <v>0</v>
      </c>
    </row>
    <row r="3879" spans="6:7" x14ac:dyDescent="0.3">
      <c r="F3879" t="s">
        <v>6981</v>
      </c>
      <c r="G3879" s="31">
        <v>3936.0509999999999</v>
      </c>
    </row>
    <row r="3880" spans="6:7" x14ac:dyDescent="0.3">
      <c r="F3880" t="s">
        <v>6982</v>
      </c>
      <c r="G3880" s="31">
        <v>0</v>
      </c>
    </row>
    <row r="3881" spans="6:7" x14ac:dyDescent="0.3">
      <c r="F3881" t="s">
        <v>3137</v>
      </c>
      <c r="G3881" s="31">
        <v>56.376599999999996</v>
      </c>
    </row>
    <row r="3882" spans="6:7" x14ac:dyDescent="0.3">
      <c r="F3882" t="s">
        <v>369</v>
      </c>
      <c r="G3882" s="31">
        <v>0</v>
      </c>
    </row>
    <row r="3883" spans="6:7" x14ac:dyDescent="0.3">
      <c r="F3883" t="s">
        <v>1395</v>
      </c>
      <c r="G3883" s="31">
        <v>0</v>
      </c>
    </row>
    <row r="3884" spans="6:7" x14ac:dyDescent="0.3">
      <c r="F3884" t="s">
        <v>6983</v>
      </c>
      <c r="G3884" s="31">
        <v>2566.8429000000001</v>
      </c>
    </row>
    <row r="3885" spans="6:7" x14ac:dyDescent="0.3">
      <c r="F3885" t="s">
        <v>3138</v>
      </c>
      <c r="G3885" s="31">
        <v>158.4836</v>
      </c>
    </row>
    <row r="3886" spans="6:7" x14ac:dyDescent="0.3">
      <c r="F3886" t="s">
        <v>6984</v>
      </c>
      <c r="G3886" s="31">
        <v>0</v>
      </c>
    </row>
    <row r="3887" spans="6:7" x14ac:dyDescent="0.3">
      <c r="F3887" t="s">
        <v>6985</v>
      </c>
      <c r="G3887" s="31">
        <v>0</v>
      </c>
    </row>
    <row r="3888" spans="6:7" x14ac:dyDescent="0.3">
      <c r="F3888" t="s">
        <v>6986</v>
      </c>
      <c r="G3888" s="31">
        <v>1918.4490000000001</v>
      </c>
    </row>
    <row r="3889" spans="6:7" x14ac:dyDescent="0.3">
      <c r="F3889" t="s">
        <v>370</v>
      </c>
      <c r="G3889" s="31">
        <v>0</v>
      </c>
    </row>
    <row r="3890" spans="6:7" x14ac:dyDescent="0.3">
      <c r="F3890" t="s">
        <v>1396</v>
      </c>
      <c r="G3890" s="31">
        <v>387.74439999999998</v>
      </c>
    </row>
    <row r="3891" spans="6:7" x14ac:dyDescent="0.3">
      <c r="F3891" t="s">
        <v>371</v>
      </c>
      <c r="G3891" s="31">
        <v>2303.7547</v>
      </c>
    </row>
    <row r="3892" spans="6:7" x14ac:dyDescent="0.3">
      <c r="F3892" t="s">
        <v>1397</v>
      </c>
      <c r="G3892" s="31">
        <v>89.811300000000003</v>
      </c>
    </row>
    <row r="3893" spans="6:7" x14ac:dyDescent="0.3">
      <c r="F3893" t="s">
        <v>6987</v>
      </c>
      <c r="G3893" s="31">
        <v>11429.433299999999</v>
      </c>
    </row>
    <row r="3894" spans="6:7" x14ac:dyDescent="0.3">
      <c r="F3894" t="s">
        <v>1398</v>
      </c>
      <c r="G3894" s="31">
        <v>1043.1780999999999</v>
      </c>
    </row>
    <row r="3895" spans="6:7" x14ac:dyDescent="0.3">
      <c r="F3895" t="s">
        <v>1399</v>
      </c>
      <c r="G3895" s="31">
        <v>7662.7007000000003</v>
      </c>
    </row>
    <row r="3896" spans="6:7" x14ac:dyDescent="0.3">
      <c r="F3896" t="s">
        <v>6988</v>
      </c>
      <c r="G3896" s="31">
        <v>0</v>
      </c>
    </row>
    <row r="3897" spans="6:7" x14ac:dyDescent="0.3">
      <c r="F3897" t="s">
        <v>2843</v>
      </c>
      <c r="G3897" s="31">
        <v>1506.8932000000002</v>
      </c>
    </row>
    <row r="3898" spans="6:7" x14ac:dyDescent="0.3">
      <c r="F3898" t="s">
        <v>6989</v>
      </c>
      <c r="G3898" s="31">
        <v>297.17439999999999</v>
      </c>
    </row>
    <row r="3899" spans="6:7" x14ac:dyDescent="0.3">
      <c r="F3899" t="s">
        <v>1400</v>
      </c>
      <c r="G3899" s="31">
        <v>17611.737100000002</v>
      </c>
    </row>
    <row r="3900" spans="6:7" x14ac:dyDescent="0.3">
      <c r="F3900" t="s">
        <v>6990</v>
      </c>
      <c r="G3900" s="31">
        <v>0</v>
      </c>
    </row>
    <row r="3901" spans="6:7" x14ac:dyDescent="0.3">
      <c r="F3901" t="s">
        <v>1401</v>
      </c>
      <c r="G3901" s="31">
        <v>0</v>
      </c>
    </row>
    <row r="3902" spans="6:7" x14ac:dyDescent="0.3">
      <c r="F3902" t="s">
        <v>6991</v>
      </c>
      <c r="G3902" s="31">
        <v>5505.7640000000001</v>
      </c>
    </row>
    <row r="3903" spans="6:7" x14ac:dyDescent="0.3">
      <c r="F3903" t="s">
        <v>1402</v>
      </c>
      <c r="G3903" s="31">
        <v>0</v>
      </c>
    </row>
    <row r="3904" spans="6:7" x14ac:dyDescent="0.3">
      <c r="F3904" t="s">
        <v>6992</v>
      </c>
      <c r="G3904" s="31">
        <v>0</v>
      </c>
    </row>
    <row r="3905" spans="6:7" x14ac:dyDescent="0.3">
      <c r="F3905" t="s">
        <v>6993</v>
      </c>
      <c r="G3905" s="31">
        <v>0</v>
      </c>
    </row>
    <row r="3906" spans="6:7" x14ac:dyDescent="0.3">
      <c r="F3906" t="s">
        <v>6994</v>
      </c>
      <c r="G3906" s="31">
        <v>34.360700000000001</v>
      </c>
    </row>
    <row r="3907" spans="6:7" x14ac:dyDescent="0.3">
      <c r="F3907" t="s">
        <v>6995</v>
      </c>
      <c r="G3907" s="31">
        <v>396.52510000000001</v>
      </c>
    </row>
    <row r="3908" spans="6:7" x14ac:dyDescent="0.3">
      <c r="F3908" t="s">
        <v>6996</v>
      </c>
      <c r="G3908" s="31">
        <v>9537.7531999999992</v>
      </c>
    </row>
    <row r="3909" spans="6:7" x14ac:dyDescent="0.3">
      <c r="F3909" t="s">
        <v>6997</v>
      </c>
      <c r="G3909" s="31">
        <v>37.503299999999996</v>
      </c>
    </row>
    <row r="3910" spans="6:7" x14ac:dyDescent="0.3">
      <c r="F3910" t="s">
        <v>6998</v>
      </c>
      <c r="G3910" s="31">
        <v>14434.113600000001</v>
      </c>
    </row>
    <row r="3911" spans="6:7" x14ac:dyDescent="0.3">
      <c r="F3911" t="s">
        <v>6999</v>
      </c>
      <c r="G3911" s="31">
        <v>948.9846</v>
      </c>
    </row>
    <row r="3912" spans="6:7" x14ac:dyDescent="0.3">
      <c r="F3912" t="s">
        <v>7000</v>
      </c>
      <c r="G3912" s="31">
        <v>30097.760800000004</v>
      </c>
    </row>
    <row r="3913" spans="6:7" x14ac:dyDescent="0.3">
      <c r="F3913" t="s">
        <v>7001</v>
      </c>
      <c r="G3913" s="31">
        <v>2171.4300000000003</v>
      </c>
    </row>
    <row r="3914" spans="6:7" x14ac:dyDescent="0.3">
      <c r="F3914" t="s">
        <v>7002</v>
      </c>
      <c r="G3914" s="31">
        <v>0</v>
      </c>
    </row>
    <row r="3915" spans="6:7" x14ac:dyDescent="0.3">
      <c r="F3915" t="s">
        <v>7003</v>
      </c>
      <c r="G3915" s="31">
        <v>8734.2847999999994</v>
      </c>
    </row>
    <row r="3916" spans="6:7" x14ac:dyDescent="0.3">
      <c r="F3916" t="s">
        <v>372</v>
      </c>
      <c r="G3916" s="31">
        <v>1776.8042</v>
      </c>
    </row>
    <row r="3917" spans="6:7" x14ac:dyDescent="0.3">
      <c r="F3917" t="s">
        <v>7004</v>
      </c>
      <c r="G3917" s="31">
        <v>0</v>
      </c>
    </row>
    <row r="3918" spans="6:7" x14ac:dyDescent="0.3">
      <c r="F3918" t="s">
        <v>7005</v>
      </c>
      <c r="G3918" s="31">
        <v>11208.701499999999</v>
      </c>
    </row>
    <row r="3919" spans="6:7" x14ac:dyDescent="0.3">
      <c r="F3919" t="s">
        <v>7006</v>
      </c>
      <c r="G3919" s="31">
        <v>0</v>
      </c>
    </row>
    <row r="3920" spans="6:7" x14ac:dyDescent="0.3">
      <c r="F3920" t="s">
        <v>1403</v>
      </c>
      <c r="G3920" s="31">
        <v>15815.557500000001</v>
      </c>
    </row>
    <row r="3921" spans="6:7" x14ac:dyDescent="0.3">
      <c r="F3921" t="s">
        <v>3139</v>
      </c>
      <c r="G3921" s="31">
        <v>619.65200000000004</v>
      </c>
    </row>
    <row r="3922" spans="6:7" x14ac:dyDescent="0.3">
      <c r="F3922" t="s">
        <v>1404</v>
      </c>
      <c r="G3922" s="31">
        <v>0</v>
      </c>
    </row>
    <row r="3923" spans="6:7" x14ac:dyDescent="0.3">
      <c r="F3923" t="s">
        <v>7007</v>
      </c>
      <c r="G3923" s="31">
        <v>1309.98</v>
      </c>
    </row>
    <row r="3924" spans="6:7" x14ac:dyDescent="0.3">
      <c r="F3924" t="s">
        <v>7008</v>
      </c>
      <c r="G3924" s="31">
        <v>2683.8474000000001</v>
      </c>
    </row>
    <row r="3925" spans="6:7" x14ac:dyDescent="0.3">
      <c r="F3925" t="s">
        <v>7009</v>
      </c>
      <c r="G3925" s="31">
        <v>356.77589999999998</v>
      </c>
    </row>
    <row r="3926" spans="6:7" x14ac:dyDescent="0.3">
      <c r="F3926" t="s">
        <v>7010</v>
      </c>
      <c r="G3926" s="31">
        <v>0</v>
      </c>
    </row>
    <row r="3927" spans="6:7" x14ac:dyDescent="0.3">
      <c r="F3927" t="s">
        <v>1405</v>
      </c>
      <c r="G3927" s="31">
        <v>0</v>
      </c>
    </row>
    <row r="3928" spans="6:7" x14ac:dyDescent="0.3">
      <c r="F3928" t="s">
        <v>7011</v>
      </c>
      <c r="G3928" s="31">
        <v>0</v>
      </c>
    </row>
    <row r="3929" spans="6:7" x14ac:dyDescent="0.3">
      <c r="F3929" t="s">
        <v>7012</v>
      </c>
      <c r="G3929" s="31">
        <v>409.88509999999997</v>
      </c>
    </row>
    <row r="3930" spans="6:7" x14ac:dyDescent="0.3">
      <c r="F3930" t="s">
        <v>7013</v>
      </c>
      <c r="G3930" s="31">
        <v>1368.6608000000001</v>
      </c>
    </row>
    <row r="3931" spans="6:7" x14ac:dyDescent="0.3">
      <c r="F3931" t="s">
        <v>7014</v>
      </c>
      <c r="G3931" s="31">
        <v>0</v>
      </c>
    </row>
    <row r="3932" spans="6:7" x14ac:dyDescent="0.3">
      <c r="F3932" t="s">
        <v>7015</v>
      </c>
      <c r="G3932" s="31">
        <v>24587.42</v>
      </c>
    </row>
    <row r="3933" spans="6:7" x14ac:dyDescent="0.3">
      <c r="F3933" t="s">
        <v>7016</v>
      </c>
      <c r="G3933" s="31">
        <v>5315.1279000000004</v>
      </c>
    </row>
    <row r="3934" spans="6:7" x14ac:dyDescent="0.3">
      <c r="F3934" t="s">
        <v>7017</v>
      </c>
      <c r="G3934" s="31">
        <v>0</v>
      </c>
    </row>
    <row r="3935" spans="6:7" x14ac:dyDescent="0.3">
      <c r="F3935" t="s">
        <v>7018</v>
      </c>
      <c r="G3935" s="31">
        <v>445.59230000000002</v>
      </c>
    </row>
    <row r="3936" spans="6:7" x14ac:dyDescent="0.3">
      <c r="F3936" t="s">
        <v>1406</v>
      </c>
      <c r="G3936" s="31">
        <v>78.218500000000006</v>
      </c>
    </row>
    <row r="3937" spans="6:7" x14ac:dyDescent="0.3">
      <c r="F3937" t="s">
        <v>1407</v>
      </c>
      <c r="G3937" s="31">
        <v>232.16410000000002</v>
      </c>
    </row>
    <row r="3938" spans="6:7" x14ac:dyDescent="0.3">
      <c r="F3938" t="s">
        <v>7019</v>
      </c>
      <c r="G3938" s="31">
        <v>0</v>
      </c>
    </row>
    <row r="3939" spans="6:7" x14ac:dyDescent="0.3">
      <c r="F3939" t="s">
        <v>7020</v>
      </c>
      <c r="G3939" s="31">
        <v>0</v>
      </c>
    </row>
    <row r="3940" spans="6:7" x14ac:dyDescent="0.3">
      <c r="F3940" t="s">
        <v>7021</v>
      </c>
      <c r="G3940" s="31">
        <v>0</v>
      </c>
    </row>
    <row r="3941" spans="6:7" x14ac:dyDescent="0.3">
      <c r="F3941" t="s">
        <v>1408</v>
      </c>
      <c r="G3941" s="31">
        <v>0</v>
      </c>
    </row>
    <row r="3942" spans="6:7" x14ac:dyDescent="0.3">
      <c r="F3942" t="s">
        <v>7022</v>
      </c>
      <c r="G3942" s="31">
        <v>637.8581999999999</v>
      </c>
    </row>
    <row r="3943" spans="6:7" x14ac:dyDescent="0.3">
      <c r="F3943" t="s">
        <v>7023</v>
      </c>
      <c r="G3943" s="31">
        <v>309.32470000000001</v>
      </c>
    </row>
    <row r="3944" spans="6:7" x14ac:dyDescent="0.3">
      <c r="F3944" t="s">
        <v>7024</v>
      </c>
      <c r="G3944" s="31">
        <v>0</v>
      </c>
    </row>
    <row r="3945" spans="6:7" x14ac:dyDescent="0.3">
      <c r="F3945" t="s">
        <v>7025</v>
      </c>
      <c r="G3945" s="31">
        <v>11625.438399999999</v>
      </c>
    </row>
    <row r="3946" spans="6:7" x14ac:dyDescent="0.3">
      <c r="F3946" t="s">
        <v>7026</v>
      </c>
      <c r="G3946" s="31">
        <v>7826.3841000000002</v>
      </c>
    </row>
    <row r="3947" spans="6:7" x14ac:dyDescent="0.3">
      <c r="F3947" t="s">
        <v>1409</v>
      </c>
      <c r="G3947" s="31">
        <v>0</v>
      </c>
    </row>
    <row r="3948" spans="6:7" x14ac:dyDescent="0.3">
      <c r="F3948" t="s">
        <v>7027</v>
      </c>
      <c r="G3948" s="31">
        <v>0</v>
      </c>
    </row>
    <row r="3949" spans="6:7" x14ac:dyDescent="0.3">
      <c r="F3949" t="s">
        <v>7028</v>
      </c>
      <c r="G3949" s="31">
        <v>628.21420000000001</v>
      </c>
    </row>
    <row r="3950" spans="6:7" x14ac:dyDescent="0.3">
      <c r="F3950" t="s">
        <v>1410</v>
      </c>
      <c r="G3950" s="31">
        <v>0</v>
      </c>
    </row>
    <row r="3951" spans="6:7" x14ac:dyDescent="0.3">
      <c r="F3951" t="s">
        <v>373</v>
      </c>
      <c r="G3951" s="31">
        <v>0</v>
      </c>
    </row>
    <row r="3952" spans="6:7" x14ac:dyDescent="0.3">
      <c r="F3952" t="s">
        <v>7029</v>
      </c>
      <c r="G3952" s="31">
        <v>18436.908599999999</v>
      </c>
    </row>
    <row r="3953" spans="6:7" x14ac:dyDescent="0.3">
      <c r="F3953" t="s">
        <v>7030</v>
      </c>
      <c r="G3953" s="31">
        <v>0</v>
      </c>
    </row>
    <row r="3954" spans="6:7" x14ac:dyDescent="0.3">
      <c r="F3954" t="s">
        <v>7031</v>
      </c>
      <c r="G3954" s="31">
        <v>2290.3978999999999</v>
      </c>
    </row>
    <row r="3955" spans="6:7" x14ac:dyDescent="0.3">
      <c r="F3955" t="s">
        <v>7032</v>
      </c>
      <c r="G3955" s="31">
        <v>49.979199999999999</v>
      </c>
    </row>
    <row r="3956" spans="6:7" x14ac:dyDescent="0.3">
      <c r="F3956" t="s">
        <v>1411</v>
      </c>
      <c r="G3956" s="31">
        <v>1221.7830999999999</v>
      </c>
    </row>
    <row r="3957" spans="6:7" x14ac:dyDescent="0.3">
      <c r="F3957" t="s">
        <v>7033</v>
      </c>
      <c r="G3957" s="31">
        <v>0</v>
      </c>
    </row>
    <row r="3958" spans="6:7" x14ac:dyDescent="0.3">
      <c r="F3958" t="s">
        <v>374</v>
      </c>
      <c r="G3958" s="31">
        <v>0</v>
      </c>
    </row>
    <row r="3959" spans="6:7" x14ac:dyDescent="0.3">
      <c r="F3959" t="s">
        <v>7034</v>
      </c>
      <c r="G3959" s="31">
        <v>0</v>
      </c>
    </row>
    <row r="3960" spans="6:7" x14ac:dyDescent="0.3">
      <c r="F3960" t="s">
        <v>375</v>
      </c>
      <c r="G3960" s="31">
        <v>0</v>
      </c>
    </row>
    <row r="3961" spans="6:7" x14ac:dyDescent="0.3">
      <c r="F3961" t="s">
        <v>376</v>
      </c>
      <c r="G3961" s="31">
        <v>23922.6698</v>
      </c>
    </row>
    <row r="3962" spans="6:7" x14ac:dyDescent="0.3">
      <c r="F3962" t="s">
        <v>377</v>
      </c>
      <c r="G3962" s="31">
        <v>0</v>
      </c>
    </row>
    <row r="3963" spans="6:7" x14ac:dyDescent="0.3">
      <c r="F3963" t="s">
        <v>378</v>
      </c>
      <c r="G3963" s="31">
        <v>2665.2062999999998</v>
      </c>
    </row>
    <row r="3964" spans="6:7" x14ac:dyDescent="0.3">
      <c r="F3964" t="s">
        <v>1412</v>
      </c>
      <c r="G3964" s="31">
        <v>0</v>
      </c>
    </row>
    <row r="3965" spans="6:7" x14ac:dyDescent="0.3">
      <c r="F3965" t="s">
        <v>7035</v>
      </c>
      <c r="G3965" s="31">
        <v>7224.0435000000007</v>
      </c>
    </row>
    <row r="3966" spans="6:7" x14ac:dyDescent="0.3">
      <c r="F3966" t="s">
        <v>7036</v>
      </c>
      <c r="G3966" s="31">
        <v>8235.1278999999995</v>
      </c>
    </row>
    <row r="3967" spans="6:7" x14ac:dyDescent="0.3">
      <c r="F3967" t="s">
        <v>7037</v>
      </c>
      <c r="G3967" s="31">
        <v>0</v>
      </c>
    </row>
    <row r="3968" spans="6:7" x14ac:dyDescent="0.3">
      <c r="F3968" t="s">
        <v>379</v>
      </c>
      <c r="G3968" s="31">
        <v>1009.6781000000001</v>
      </c>
    </row>
    <row r="3969" spans="6:7" x14ac:dyDescent="0.3">
      <c r="F3969" t="s">
        <v>7038</v>
      </c>
      <c r="G3969" s="31">
        <v>0</v>
      </c>
    </row>
    <row r="3970" spans="6:7" x14ac:dyDescent="0.3">
      <c r="F3970" t="s">
        <v>7039</v>
      </c>
      <c r="G3970" s="31">
        <v>131.37809999999999</v>
      </c>
    </row>
    <row r="3971" spans="6:7" x14ac:dyDescent="0.3">
      <c r="F3971" t="s">
        <v>7040</v>
      </c>
      <c r="G3971" s="31">
        <v>608.24520000000007</v>
      </c>
    </row>
    <row r="3972" spans="6:7" x14ac:dyDescent="0.3">
      <c r="F3972" t="s">
        <v>2844</v>
      </c>
      <c r="G3972" s="31">
        <v>6260.1653999999999</v>
      </c>
    </row>
    <row r="3973" spans="6:7" x14ac:dyDescent="0.3">
      <c r="F3973" t="s">
        <v>1413</v>
      </c>
      <c r="G3973" s="31">
        <v>0</v>
      </c>
    </row>
    <row r="3974" spans="6:7" x14ac:dyDescent="0.3">
      <c r="F3974" t="s">
        <v>7041</v>
      </c>
      <c r="G3974" s="31">
        <v>13973.0362</v>
      </c>
    </row>
    <row r="3975" spans="6:7" x14ac:dyDescent="0.3">
      <c r="F3975" t="s">
        <v>7042</v>
      </c>
      <c r="G3975" s="31">
        <v>0</v>
      </c>
    </row>
    <row r="3976" spans="6:7" x14ac:dyDescent="0.3">
      <c r="F3976" t="s">
        <v>7043</v>
      </c>
      <c r="G3976" s="31">
        <v>0</v>
      </c>
    </row>
    <row r="3977" spans="6:7" x14ac:dyDescent="0.3">
      <c r="F3977" t="s">
        <v>7044</v>
      </c>
      <c r="G3977" s="31">
        <v>5880.9665999999997</v>
      </c>
    </row>
    <row r="3978" spans="6:7" x14ac:dyDescent="0.3">
      <c r="F3978" t="s">
        <v>7045</v>
      </c>
      <c r="G3978" s="31">
        <v>1190.4485999999999</v>
      </c>
    </row>
    <row r="3979" spans="6:7" x14ac:dyDescent="0.3">
      <c r="F3979" t="s">
        <v>7046</v>
      </c>
      <c r="G3979" s="31">
        <v>196.34039999999999</v>
      </c>
    </row>
    <row r="3980" spans="6:7" x14ac:dyDescent="0.3">
      <c r="F3980" t="s">
        <v>1414</v>
      </c>
      <c r="G3980" s="31">
        <v>125.14960000000001</v>
      </c>
    </row>
    <row r="3981" spans="6:7" x14ac:dyDescent="0.3">
      <c r="F3981" t="s">
        <v>7047</v>
      </c>
      <c r="G3981" s="31">
        <v>0</v>
      </c>
    </row>
    <row r="3982" spans="6:7" x14ac:dyDescent="0.3">
      <c r="F3982" t="s">
        <v>7048</v>
      </c>
      <c r="G3982" s="31">
        <v>17519.768</v>
      </c>
    </row>
    <row r="3983" spans="6:7" x14ac:dyDescent="0.3">
      <c r="F3983" t="s">
        <v>7049</v>
      </c>
      <c r="G3983" s="31">
        <v>18.7422</v>
      </c>
    </row>
    <row r="3984" spans="6:7" x14ac:dyDescent="0.3">
      <c r="F3984" t="s">
        <v>7050</v>
      </c>
      <c r="G3984" s="31">
        <v>10442.588099999999</v>
      </c>
    </row>
    <row r="3985" spans="6:7" x14ac:dyDescent="0.3">
      <c r="F3985" t="s">
        <v>7051</v>
      </c>
      <c r="G3985" s="31">
        <v>739.84930000000008</v>
      </c>
    </row>
    <row r="3986" spans="6:7" x14ac:dyDescent="0.3">
      <c r="F3986" t="s">
        <v>7052</v>
      </c>
      <c r="G3986" s="31">
        <v>0</v>
      </c>
    </row>
    <row r="3987" spans="6:7" x14ac:dyDescent="0.3">
      <c r="F3987" t="s">
        <v>380</v>
      </c>
      <c r="G3987" s="31">
        <v>0</v>
      </c>
    </row>
    <row r="3988" spans="6:7" x14ac:dyDescent="0.3">
      <c r="F3988" t="s">
        <v>1415</v>
      </c>
      <c r="G3988" s="31">
        <v>0</v>
      </c>
    </row>
    <row r="3989" spans="6:7" x14ac:dyDescent="0.3">
      <c r="F3989" t="s">
        <v>381</v>
      </c>
      <c r="G3989" s="31">
        <v>23972.3966</v>
      </c>
    </row>
    <row r="3990" spans="6:7" x14ac:dyDescent="0.3">
      <c r="F3990" t="s">
        <v>7053</v>
      </c>
      <c r="G3990" s="31">
        <v>0</v>
      </c>
    </row>
    <row r="3991" spans="6:7" x14ac:dyDescent="0.3">
      <c r="F3991" t="s">
        <v>1416</v>
      </c>
      <c r="G3991" s="31">
        <v>0</v>
      </c>
    </row>
    <row r="3992" spans="6:7" x14ac:dyDescent="0.3">
      <c r="F3992" t="s">
        <v>7054</v>
      </c>
      <c r="G3992" s="31">
        <v>3575.0564999999997</v>
      </c>
    </row>
    <row r="3993" spans="6:7" x14ac:dyDescent="0.3">
      <c r="F3993" t="s">
        <v>7055</v>
      </c>
      <c r="G3993" s="31">
        <v>0</v>
      </c>
    </row>
    <row r="3994" spans="6:7" x14ac:dyDescent="0.3">
      <c r="F3994" t="s">
        <v>7056</v>
      </c>
      <c r="G3994" s="31">
        <v>3932.6727999999998</v>
      </c>
    </row>
    <row r="3995" spans="6:7" x14ac:dyDescent="0.3">
      <c r="F3995" t="s">
        <v>7057</v>
      </c>
      <c r="G3995" s="31">
        <v>339.73499999999996</v>
      </c>
    </row>
    <row r="3996" spans="6:7" x14ac:dyDescent="0.3">
      <c r="F3996" t="s">
        <v>7058</v>
      </c>
      <c r="G3996" s="31">
        <v>468.77280000000002</v>
      </c>
    </row>
    <row r="3997" spans="6:7" x14ac:dyDescent="0.3">
      <c r="F3997" t="s">
        <v>382</v>
      </c>
      <c r="G3997" s="31">
        <v>954.11320000000001</v>
      </c>
    </row>
    <row r="3998" spans="6:7" x14ac:dyDescent="0.3">
      <c r="F3998" t="s">
        <v>1417</v>
      </c>
      <c r="G3998" s="31">
        <v>10808.7477</v>
      </c>
    </row>
    <row r="3999" spans="6:7" x14ac:dyDescent="0.3">
      <c r="F3999" t="s">
        <v>1418</v>
      </c>
      <c r="G3999" s="31">
        <v>0</v>
      </c>
    </row>
    <row r="4000" spans="6:7" x14ac:dyDescent="0.3">
      <c r="F4000" t="s">
        <v>7059</v>
      </c>
      <c r="G4000" s="31">
        <v>0</v>
      </c>
    </row>
    <row r="4001" spans="6:7" x14ac:dyDescent="0.3">
      <c r="F4001" t="s">
        <v>7060</v>
      </c>
      <c r="G4001" s="31">
        <v>625.84879999999998</v>
      </c>
    </row>
    <row r="4002" spans="6:7" x14ac:dyDescent="0.3">
      <c r="F4002" t="s">
        <v>7061</v>
      </c>
      <c r="G4002" s="31">
        <v>3781.2278000000001</v>
      </c>
    </row>
    <row r="4003" spans="6:7" x14ac:dyDescent="0.3">
      <c r="F4003" t="s">
        <v>7062</v>
      </c>
      <c r="G4003" s="31">
        <v>298.41300000000001</v>
      </c>
    </row>
    <row r="4004" spans="6:7" x14ac:dyDescent="0.3">
      <c r="F4004" t="s">
        <v>383</v>
      </c>
      <c r="G4004" s="31">
        <v>10847.4889</v>
      </c>
    </row>
    <row r="4005" spans="6:7" x14ac:dyDescent="0.3">
      <c r="F4005" t="s">
        <v>7063</v>
      </c>
      <c r="G4005" s="31">
        <v>10430.087</v>
      </c>
    </row>
    <row r="4006" spans="6:7" x14ac:dyDescent="0.3">
      <c r="F4006" t="s">
        <v>7064</v>
      </c>
      <c r="G4006" s="31">
        <v>18010.547500000001</v>
      </c>
    </row>
    <row r="4007" spans="6:7" x14ac:dyDescent="0.3">
      <c r="F4007" t="s">
        <v>7065</v>
      </c>
      <c r="G4007" s="31">
        <v>258.64940000000001</v>
      </c>
    </row>
    <row r="4008" spans="6:7" x14ac:dyDescent="0.3">
      <c r="F4008" t="s">
        <v>1419</v>
      </c>
      <c r="G4008" s="31">
        <v>3294.7655999999997</v>
      </c>
    </row>
    <row r="4009" spans="6:7" x14ac:dyDescent="0.3">
      <c r="F4009" t="s">
        <v>1420</v>
      </c>
      <c r="G4009" s="31">
        <v>0</v>
      </c>
    </row>
    <row r="4010" spans="6:7" x14ac:dyDescent="0.3">
      <c r="F4010" t="s">
        <v>7066</v>
      </c>
      <c r="G4010" s="31">
        <v>0</v>
      </c>
    </row>
    <row r="4011" spans="6:7" x14ac:dyDescent="0.3">
      <c r="F4011" t="s">
        <v>384</v>
      </c>
      <c r="G4011" s="31">
        <v>14456.017300000001</v>
      </c>
    </row>
    <row r="4012" spans="6:7" x14ac:dyDescent="0.3">
      <c r="F4012" t="s">
        <v>7067</v>
      </c>
      <c r="G4012" s="31">
        <v>1449.8205</v>
      </c>
    </row>
    <row r="4013" spans="6:7" x14ac:dyDescent="0.3">
      <c r="F4013" t="s">
        <v>3140</v>
      </c>
      <c r="G4013" s="31">
        <v>1762.3829000000001</v>
      </c>
    </row>
    <row r="4014" spans="6:7" x14ac:dyDescent="0.3">
      <c r="F4014" t="s">
        <v>385</v>
      </c>
      <c r="G4014" s="31">
        <v>5405.0630999999994</v>
      </c>
    </row>
    <row r="4015" spans="6:7" x14ac:dyDescent="0.3">
      <c r="F4015" t="s">
        <v>7068</v>
      </c>
      <c r="G4015" s="31">
        <v>2186.0634</v>
      </c>
    </row>
    <row r="4016" spans="6:7" x14ac:dyDescent="0.3">
      <c r="F4016" t="s">
        <v>7069</v>
      </c>
      <c r="G4016" s="31">
        <v>348.54340000000002</v>
      </c>
    </row>
    <row r="4017" spans="6:7" x14ac:dyDescent="0.3">
      <c r="F4017" t="s">
        <v>7070</v>
      </c>
      <c r="G4017" s="31">
        <v>0</v>
      </c>
    </row>
    <row r="4018" spans="6:7" x14ac:dyDescent="0.3">
      <c r="F4018" t="s">
        <v>386</v>
      </c>
      <c r="G4018" s="31">
        <v>0</v>
      </c>
    </row>
    <row r="4019" spans="6:7" x14ac:dyDescent="0.3">
      <c r="F4019" t="s">
        <v>7071</v>
      </c>
      <c r="G4019" s="31">
        <v>0</v>
      </c>
    </row>
    <row r="4020" spans="6:7" x14ac:dyDescent="0.3">
      <c r="F4020" t="s">
        <v>7072</v>
      </c>
      <c r="G4020" s="31">
        <v>28.113299999999999</v>
      </c>
    </row>
    <row r="4021" spans="6:7" x14ac:dyDescent="0.3">
      <c r="F4021" t="s">
        <v>1421</v>
      </c>
      <c r="G4021" s="31">
        <v>0</v>
      </c>
    </row>
    <row r="4022" spans="6:7" x14ac:dyDescent="0.3">
      <c r="F4022" t="s">
        <v>7073</v>
      </c>
      <c r="G4022" s="31">
        <v>202.0341</v>
      </c>
    </row>
    <row r="4023" spans="6:7" x14ac:dyDescent="0.3">
      <c r="F4023" t="s">
        <v>7074</v>
      </c>
      <c r="G4023" s="31">
        <v>15991.237800000001</v>
      </c>
    </row>
    <row r="4024" spans="6:7" x14ac:dyDescent="0.3">
      <c r="F4024" t="s">
        <v>7075</v>
      </c>
      <c r="G4024" s="31">
        <v>0</v>
      </c>
    </row>
    <row r="4025" spans="6:7" x14ac:dyDescent="0.3">
      <c r="F4025" t="s">
        <v>1422</v>
      </c>
      <c r="G4025" s="31">
        <v>275.26990000000001</v>
      </c>
    </row>
    <row r="4026" spans="6:7" x14ac:dyDescent="0.3">
      <c r="F4026" t="s">
        <v>7076</v>
      </c>
      <c r="G4026" s="31">
        <v>0</v>
      </c>
    </row>
    <row r="4027" spans="6:7" x14ac:dyDescent="0.3">
      <c r="F4027" t="s">
        <v>7077</v>
      </c>
      <c r="G4027" s="31">
        <v>56.264400000000002</v>
      </c>
    </row>
    <row r="4028" spans="6:7" x14ac:dyDescent="0.3">
      <c r="F4028" t="s">
        <v>7078</v>
      </c>
      <c r="G4028" s="31">
        <v>0</v>
      </c>
    </row>
    <row r="4029" spans="6:7" x14ac:dyDescent="0.3">
      <c r="F4029" t="s">
        <v>7079</v>
      </c>
      <c r="G4029" s="31">
        <v>0</v>
      </c>
    </row>
    <row r="4030" spans="6:7" x14ac:dyDescent="0.3">
      <c r="F4030" t="s">
        <v>7080</v>
      </c>
      <c r="G4030" s="31">
        <v>0</v>
      </c>
    </row>
    <row r="4031" spans="6:7" x14ac:dyDescent="0.3">
      <c r="F4031" t="s">
        <v>1423</v>
      </c>
      <c r="G4031" s="31">
        <v>0</v>
      </c>
    </row>
    <row r="4032" spans="6:7" x14ac:dyDescent="0.3">
      <c r="F4032" t="s">
        <v>7081</v>
      </c>
      <c r="G4032" s="31">
        <v>0</v>
      </c>
    </row>
    <row r="4033" spans="6:7" x14ac:dyDescent="0.3">
      <c r="F4033" t="s">
        <v>7082</v>
      </c>
      <c r="G4033" s="31">
        <v>0</v>
      </c>
    </row>
    <row r="4034" spans="6:7" x14ac:dyDescent="0.3">
      <c r="F4034" t="s">
        <v>387</v>
      </c>
      <c r="G4034" s="31">
        <v>12437.6294</v>
      </c>
    </row>
    <row r="4035" spans="6:7" x14ac:dyDescent="0.3">
      <c r="F4035" t="s">
        <v>7083</v>
      </c>
      <c r="G4035" s="31">
        <v>0</v>
      </c>
    </row>
    <row r="4036" spans="6:7" x14ac:dyDescent="0.3">
      <c r="F4036" t="s">
        <v>7084</v>
      </c>
      <c r="G4036" s="31">
        <v>10430.087</v>
      </c>
    </row>
    <row r="4037" spans="6:7" x14ac:dyDescent="0.3">
      <c r="F4037" t="s">
        <v>1424</v>
      </c>
      <c r="G4037" s="31">
        <v>7333.3836000000001</v>
      </c>
    </row>
    <row r="4038" spans="6:7" x14ac:dyDescent="0.3">
      <c r="F4038" t="s">
        <v>7085</v>
      </c>
      <c r="G4038" s="31">
        <v>18.609300000000001</v>
      </c>
    </row>
    <row r="4039" spans="6:7" x14ac:dyDescent="0.3">
      <c r="F4039" t="s">
        <v>3141</v>
      </c>
      <c r="G4039" s="31">
        <v>1124.953</v>
      </c>
    </row>
    <row r="4040" spans="6:7" x14ac:dyDescent="0.3">
      <c r="F4040" t="s">
        <v>7086</v>
      </c>
      <c r="G4040" s="31">
        <v>15577.186399999999</v>
      </c>
    </row>
    <row r="4041" spans="6:7" x14ac:dyDescent="0.3">
      <c r="F4041" t="s">
        <v>3142</v>
      </c>
      <c r="G4041" s="31">
        <v>203.38069999999999</v>
      </c>
    </row>
    <row r="4042" spans="6:7" x14ac:dyDescent="0.3">
      <c r="F4042" t="s">
        <v>7087</v>
      </c>
      <c r="G4042" s="31">
        <v>0</v>
      </c>
    </row>
    <row r="4043" spans="6:7" x14ac:dyDescent="0.3">
      <c r="F4043" t="s">
        <v>7088</v>
      </c>
      <c r="G4043" s="31">
        <v>0</v>
      </c>
    </row>
    <row r="4044" spans="6:7" x14ac:dyDescent="0.3">
      <c r="F4044" t="s">
        <v>7089</v>
      </c>
      <c r="G4044" s="31">
        <v>392.13819999999998</v>
      </c>
    </row>
    <row r="4045" spans="6:7" x14ac:dyDescent="0.3">
      <c r="F4045" t="s">
        <v>1425</v>
      </c>
      <c r="G4045" s="31">
        <v>400.68209999999999</v>
      </c>
    </row>
    <row r="4046" spans="6:7" x14ac:dyDescent="0.3">
      <c r="F4046" t="s">
        <v>7090</v>
      </c>
      <c r="G4046" s="31">
        <v>0</v>
      </c>
    </row>
    <row r="4047" spans="6:7" x14ac:dyDescent="0.3">
      <c r="F4047" t="s">
        <v>3143</v>
      </c>
      <c r="G4047" s="31">
        <v>290.91989999999998</v>
      </c>
    </row>
    <row r="4048" spans="6:7" x14ac:dyDescent="0.3">
      <c r="F4048" t="s">
        <v>1426</v>
      </c>
      <c r="G4048" s="31">
        <v>0</v>
      </c>
    </row>
    <row r="4049" spans="6:7" x14ac:dyDescent="0.3">
      <c r="F4049" t="s">
        <v>1427</v>
      </c>
      <c r="G4049" s="31">
        <v>3731.3624999999997</v>
      </c>
    </row>
    <row r="4050" spans="6:7" x14ac:dyDescent="0.3">
      <c r="F4050" t="s">
        <v>7091</v>
      </c>
      <c r="G4050" s="31">
        <v>0</v>
      </c>
    </row>
    <row r="4051" spans="6:7" x14ac:dyDescent="0.3">
      <c r="F4051" t="s">
        <v>7092</v>
      </c>
      <c r="G4051" s="31">
        <v>0</v>
      </c>
    </row>
    <row r="4052" spans="6:7" x14ac:dyDescent="0.3">
      <c r="F4052" t="s">
        <v>7093</v>
      </c>
      <c r="G4052" s="31">
        <v>0</v>
      </c>
    </row>
    <row r="4053" spans="6:7" x14ac:dyDescent="0.3">
      <c r="F4053" t="s">
        <v>7094</v>
      </c>
      <c r="G4053" s="31">
        <v>10027.102200000001</v>
      </c>
    </row>
    <row r="4054" spans="6:7" x14ac:dyDescent="0.3">
      <c r="F4054" t="s">
        <v>7095</v>
      </c>
      <c r="G4054" s="31">
        <v>0</v>
      </c>
    </row>
    <row r="4055" spans="6:7" x14ac:dyDescent="0.3">
      <c r="F4055" t="s">
        <v>7096</v>
      </c>
      <c r="G4055" s="31">
        <v>11625.594500000001</v>
      </c>
    </row>
    <row r="4056" spans="6:7" x14ac:dyDescent="0.3">
      <c r="F4056" t="s">
        <v>7097</v>
      </c>
      <c r="G4056" s="31">
        <v>7273.3338000000003</v>
      </c>
    </row>
    <row r="4057" spans="6:7" x14ac:dyDescent="0.3">
      <c r="F4057" t="s">
        <v>1428</v>
      </c>
      <c r="G4057" s="31">
        <v>1083.7796000000001</v>
      </c>
    </row>
    <row r="4058" spans="6:7" x14ac:dyDescent="0.3">
      <c r="F4058" t="s">
        <v>7098</v>
      </c>
      <c r="G4058" s="31">
        <v>5959.109300000001</v>
      </c>
    </row>
    <row r="4059" spans="6:7" x14ac:dyDescent="0.3">
      <c r="F4059" t="s">
        <v>7099</v>
      </c>
      <c r="G4059" s="31">
        <v>0</v>
      </c>
    </row>
    <row r="4060" spans="6:7" x14ac:dyDescent="0.3">
      <c r="F4060" t="s">
        <v>388</v>
      </c>
      <c r="G4060" s="31">
        <v>0</v>
      </c>
    </row>
    <row r="4061" spans="6:7" x14ac:dyDescent="0.3">
      <c r="F4061" t="s">
        <v>3144</v>
      </c>
      <c r="G4061" s="31">
        <v>3664.5740999999998</v>
      </c>
    </row>
    <row r="4062" spans="6:7" x14ac:dyDescent="0.3">
      <c r="F4062" t="s">
        <v>7100</v>
      </c>
      <c r="G4062" s="31">
        <v>103.13289999999999</v>
      </c>
    </row>
    <row r="4063" spans="6:7" x14ac:dyDescent="0.3">
      <c r="F4063" t="s">
        <v>7101</v>
      </c>
      <c r="G4063" s="31">
        <v>0</v>
      </c>
    </row>
    <row r="4064" spans="6:7" x14ac:dyDescent="0.3">
      <c r="F4064" t="s">
        <v>7102</v>
      </c>
      <c r="G4064" s="31">
        <v>728.92619999999999</v>
      </c>
    </row>
    <row r="4065" spans="6:7" x14ac:dyDescent="0.3">
      <c r="F4065" t="s">
        <v>7103</v>
      </c>
      <c r="G4065" s="31">
        <v>434.52139999999997</v>
      </c>
    </row>
    <row r="4066" spans="6:7" x14ac:dyDescent="0.3">
      <c r="F4066" t="s">
        <v>3145</v>
      </c>
      <c r="G4066" s="31">
        <v>1262.4579000000001</v>
      </c>
    </row>
    <row r="4067" spans="6:7" x14ac:dyDescent="0.3">
      <c r="F4067" t="s">
        <v>7104</v>
      </c>
      <c r="G4067" s="31">
        <v>0</v>
      </c>
    </row>
    <row r="4068" spans="6:7" x14ac:dyDescent="0.3">
      <c r="F4068" t="s">
        <v>7105</v>
      </c>
      <c r="G4068" s="31">
        <v>328.47990000000004</v>
      </c>
    </row>
    <row r="4069" spans="6:7" x14ac:dyDescent="0.3">
      <c r="F4069" t="s">
        <v>7106</v>
      </c>
      <c r="G4069" s="31">
        <v>429.17849999999999</v>
      </c>
    </row>
    <row r="4070" spans="6:7" x14ac:dyDescent="0.3">
      <c r="F4070" t="s">
        <v>7107</v>
      </c>
      <c r="G4070" s="31">
        <v>100.1096</v>
      </c>
    </row>
    <row r="4071" spans="6:7" x14ac:dyDescent="0.3">
      <c r="F4071" t="s">
        <v>7108</v>
      </c>
      <c r="G4071" s="31">
        <v>216.36919999999998</v>
      </c>
    </row>
    <row r="4072" spans="6:7" x14ac:dyDescent="0.3">
      <c r="F4072" t="s">
        <v>7109</v>
      </c>
      <c r="G4072" s="31">
        <v>6209.6354000000001</v>
      </c>
    </row>
    <row r="4073" spans="6:7" x14ac:dyDescent="0.3">
      <c r="F4073" t="s">
        <v>7110</v>
      </c>
      <c r="G4073" s="31">
        <v>0</v>
      </c>
    </row>
    <row r="4074" spans="6:7" x14ac:dyDescent="0.3">
      <c r="F4074" t="s">
        <v>7111</v>
      </c>
      <c r="G4074" s="31">
        <v>19474.867400000003</v>
      </c>
    </row>
    <row r="4075" spans="6:7" x14ac:dyDescent="0.3">
      <c r="F4075" t="s">
        <v>1429</v>
      </c>
      <c r="G4075" s="31">
        <v>5741.5495999999994</v>
      </c>
    </row>
    <row r="4076" spans="6:7" x14ac:dyDescent="0.3">
      <c r="F4076" t="s">
        <v>7112</v>
      </c>
      <c r="G4076" s="31">
        <v>427.10640000000001</v>
      </c>
    </row>
    <row r="4077" spans="6:7" x14ac:dyDescent="0.3">
      <c r="F4077" t="s">
        <v>7113</v>
      </c>
      <c r="G4077" s="31">
        <v>9136.3285999999989</v>
      </c>
    </row>
    <row r="4078" spans="6:7" x14ac:dyDescent="0.3">
      <c r="F4078" t="s">
        <v>7114</v>
      </c>
      <c r="G4078" s="31">
        <v>136.59469999999999</v>
      </c>
    </row>
    <row r="4079" spans="6:7" x14ac:dyDescent="0.3">
      <c r="F4079" t="s">
        <v>7115</v>
      </c>
      <c r="G4079" s="31">
        <v>433.34199999999998</v>
      </c>
    </row>
    <row r="4080" spans="6:7" x14ac:dyDescent="0.3">
      <c r="F4080" t="s">
        <v>7116</v>
      </c>
      <c r="G4080" s="31">
        <v>0</v>
      </c>
    </row>
    <row r="4081" spans="6:7" x14ac:dyDescent="0.3">
      <c r="F4081" t="s">
        <v>7117</v>
      </c>
      <c r="G4081" s="31">
        <v>0</v>
      </c>
    </row>
    <row r="4082" spans="6:7" x14ac:dyDescent="0.3">
      <c r="F4082" t="s">
        <v>7118</v>
      </c>
      <c r="G4082" s="31">
        <v>10967.229299999999</v>
      </c>
    </row>
    <row r="4083" spans="6:7" x14ac:dyDescent="0.3">
      <c r="F4083" t="s">
        <v>7119</v>
      </c>
      <c r="G4083" s="31">
        <v>11639.354000000001</v>
      </c>
    </row>
    <row r="4084" spans="6:7" x14ac:dyDescent="0.3">
      <c r="F4084" t="s">
        <v>7120</v>
      </c>
      <c r="G4084" s="31">
        <v>11328.100899999999</v>
      </c>
    </row>
    <row r="4085" spans="6:7" x14ac:dyDescent="0.3">
      <c r="F4085" t="s">
        <v>7121</v>
      </c>
      <c r="G4085" s="31">
        <v>0</v>
      </c>
    </row>
    <row r="4086" spans="6:7" x14ac:dyDescent="0.3">
      <c r="F4086" t="s">
        <v>7122</v>
      </c>
      <c r="G4086" s="31">
        <v>0</v>
      </c>
    </row>
    <row r="4087" spans="6:7" x14ac:dyDescent="0.3">
      <c r="F4087" t="s">
        <v>7123</v>
      </c>
      <c r="G4087" s="31">
        <v>0</v>
      </c>
    </row>
    <row r="4088" spans="6:7" x14ac:dyDescent="0.3">
      <c r="F4088" t="s">
        <v>7124</v>
      </c>
      <c r="G4088" s="31">
        <v>3691.6523999999999</v>
      </c>
    </row>
    <row r="4089" spans="6:7" x14ac:dyDescent="0.3">
      <c r="F4089" t="s">
        <v>7125</v>
      </c>
      <c r="G4089" s="31">
        <v>15714.731199999998</v>
      </c>
    </row>
    <row r="4090" spans="6:7" x14ac:dyDescent="0.3">
      <c r="F4090" t="s">
        <v>7126</v>
      </c>
      <c r="G4090" s="31">
        <v>4.3005000000000004</v>
      </c>
    </row>
    <row r="4091" spans="6:7" x14ac:dyDescent="0.3">
      <c r="F4091" t="s">
        <v>7127</v>
      </c>
      <c r="G4091" s="31">
        <v>4235.5320999999994</v>
      </c>
    </row>
    <row r="4092" spans="6:7" x14ac:dyDescent="0.3">
      <c r="F4092" t="s">
        <v>7128</v>
      </c>
      <c r="G4092" s="31">
        <v>0</v>
      </c>
    </row>
    <row r="4093" spans="6:7" x14ac:dyDescent="0.3">
      <c r="F4093" t="s">
        <v>7129</v>
      </c>
      <c r="G4093" s="31">
        <v>0</v>
      </c>
    </row>
    <row r="4094" spans="6:7" x14ac:dyDescent="0.3">
      <c r="F4094" t="s">
        <v>7130</v>
      </c>
      <c r="G4094" s="31">
        <v>98.951700000000002</v>
      </c>
    </row>
    <row r="4095" spans="6:7" x14ac:dyDescent="0.3">
      <c r="F4095" t="s">
        <v>7131</v>
      </c>
      <c r="G4095" s="31">
        <v>176.48750000000001</v>
      </c>
    </row>
    <row r="4096" spans="6:7" x14ac:dyDescent="0.3">
      <c r="F4096" t="s">
        <v>7132</v>
      </c>
      <c r="G4096" s="31">
        <v>684.55509999999992</v>
      </c>
    </row>
    <row r="4097" spans="6:7" x14ac:dyDescent="0.3">
      <c r="F4097" t="s">
        <v>7133</v>
      </c>
      <c r="G4097" s="31">
        <v>0</v>
      </c>
    </row>
    <row r="4098" spans="6:7" x14ac:dyDescent="0.3">
      <c r="F4098" t="s">
        <v>7134</v>
      </c>
      <c r="G4098" s="31">
        <v>358.5027</v>
      </c>
    </row>
    <row r="4099" spans="6:7" x14ac:dyDescent="0.3">
      <c r="F4099" t="s">
        <v>7135</v>
      </c>
      <c r="G4099" s="31">
        <v>0</v>
      </c>
    </row>
    <row r="4100" spans="6:7" x14ac:dyDescent="0.3">
      <c r="F4100" t="s">
        <v>7136</v>
      </c>
      <c r="G4100" s="31">
        <v>26.084899999999998</v>
      </c>
    </row>
    <row r="4101" spans="6:7" x14ac:dyDescent="0.3">
      <c r="F4101" t="s">
        <v>7137</v>
      </c>
      <c r="G4101" s="31">
        <v>0</v>
      </c>
    </row>
    <row r="4102" spans="6:7" x14ac:dyDescent="0.3">
      <c r="F4102" t="s">
        <v>7138</v>
      </c>
      <c r="G4102" s="31">
        <v>0</v>
      </c>
    </row>
    <row r="4103" spans="6:7" x14ac:dyDescent="0.3">
      <c r="F4103" t="s">
        <v>7139</v>
      </c>
      <c r="G4103" s="31">
        <v>223.74799999999999</v>
      </c>
    </row>
    <row r="4104" spans="6:7" x14ac:dyDescent="0.3">
      <c r="F4104" t="s">
        <v>7140</v>
      </c>
      <c r="G4104" s="31">
        <v>1274.4950000000001</v>
      </c>
    </row>
    <row r="4105" spans="6:7" x14ac:dyDescent="0.3">
      <c r="F4105" t="s">
        <v>7141</v>
      </c>
      <c r="G4105" s="31">
        <v>0</v>
      </c>
    </row>
    <row r="4106" spans="6:7" x14ac:dyDescent="0.3">
      <c r="F4106" t="s">
        <v>7142</v>
      </c>
      <c r="G4106" s="31">
        <v>0</v>
      </c>
    </row>
    <row r="4107" spans="6:7" x14ac:dyDescent="0.3">
      <c r="F4107" t="s">
        <v>7143</v>
      </c>
      <c r="G4107" s="31">
        <v>520.96</v>
      </c>
    </row>
    <row r="4108" spans="6:7" x14ac:dyDescent="0.3">
      <c r="F4108" t="s">
        <v>1430</v>
      </c>
      <c r="G4108" s="31">
        <v>25149.349199999997</v>
      </c>
    </row>
    <row r="4109" spans="6:7" x14ac:dyDescent="0.3">
      <c r="F4109" t="s">
        <v>7144</v>
      </c>
      <c r="G4109" s="31">
        <v>12.4062</v>
      </c>
    </row>
    <row r="4110" spans="6:7" x14ac:dyDescent="0.3">
      <c r="F4110" t="s">
        <v>7145</v>
      </c>
      <c r="G4110" s="31">
        <v>0</v>
      </c>
    </row>
    <row r="4111" spans="6:7" x14ac:dyDescent="0.3">
      <c r="F4111" t="s">
        <v>7146</v>
      </c>
      <c r="G4111" s="31">
        <v>2098.9189000000001</v>
      </c>
    </row>
    <row r="4112" spans="6:7" x14ac:dyDescent="0.3">
      <c r="F4112" t="s">
        <v>7147</v>
      </c>
      <c r="G4112" s="31">
        <v>0</v>
      </c>
    </row>
    <row r="4113" spans="6:7" x14ac:dyDescent="0.3">
      <c r="F4113" t="s">
        <v>7148</v>
      </c>
      <c r="G4113" s="31">
        <v>437.69839999999999</v>
      </c>
    </row>
    <row r="4114" spans="6:7" x14ac:dyDescent="0.3">
      <c r="F4114" t="s">
        <v>7149</v>
      </c>
      <c r="G4114" s="31">
        <v>300.99220000000003</v>
      </c>
    </row>
    <row r="4115" spans="6:7" x14ac:dyDescent="0.3">
      <c r="F4115" t="s">
        <v>7150</v>
      </c>
      <c r="G4115" s="31">
        <v>10969.010899999999</v>
      </c>
    </row>
    <row r="4116" spans="6:7" x14ac:dyDescent="0.3">
      <c r="F4116" t="s">
        <v>7151</v>
      </c>
      <c r="G4116" s="31">
        <v>0</v>
      </c>
    </row>
    <row r="4117" spans="6:7" x14ac:dyDescent="0.3">
      <c r="F4117" t="s">
        <v>7152</v>
      </c>
      <c r="G4117" s="31">
        <v>80.596099999999993</v>
      </c>
    </row>
    <row r="4118" spans="6:7" x14ac:dyDescent="0.3">
      <c r="F4118" t="s">
        <v>7153</v>
      </c>
      <c r="G4118" s="31">
        <v>0</v>
      </c>
    </row>
    <row r="4119" spans="6:7" x14ac:dyDescent="0.3">
      <c r="F4119" t="s">
        <v>7154</v>
      </c>
      <c r="G4119" s="31">
        <v>9631.4001000000007</v>
      </c>
    </row>
    <row r="4120" spans="6:7" x14ac:dyDescent="0.3">
      <c r="F4120" t="s">
        <v>1431</v>
      </c>
      <c r="G4120" s="31">
        <v>0</v>
      </c>
    </row>
    <row r="4121" spans="6:7" x14ac:dyDescent="0.3">
      <c r="F4121" t="s">
        <v>7155</v>
      </c>
      <c r="G4121" s="31">
        <v>0</v>
      </c>
    </row>
    <row r="4122" spans="6:7" x14ac:dyDescent="0.3">
      <c r="F4122" t="s">
        <v>7156</v>
      </c>
      <c r="G4122" s="31">
        <v>0</v>
      </c>
    </row>
    <row r="4123" spans="6:7" x14ac:dyDescent="0.3">
      <c r="F4123" t="s">
        <v>7157</v>
      </c>
      <c r="G4123" s="31">
        <v>0</v>
      </c>
    </row>
    <row r="4124" spans="6:7" x14ac:dyDescent="0.3">
      <c r="F4124" t="s">
        <v>1432</v>
      </c>
      <c r="G4124" s="31">
        <v>0</v>
      </c>
    </row>
    <row r="4125" spans="6:7" x14ac:dyDescent="0.3">
      <c r="F4125" t="s">
        <v>7158</v>
      </c>
      <c r="G4125" s="31">
        <v>0</v>
      </c>
    </row>
    <row r="4126" spans="6:7" x14ac:dyDescent="0.3">
      <c r="F4126" t="s">
        <v>3146</v>
      </c>
      <c r="G4126" s="31">
        <v>149.93929999999997</v>
      </c>
    </row>
    <row r="4127" spans="6:7" x14ac:dyDescent="0.3">
      <c r="F4127" t="s">
        <v>7159</v>
      </c>
      <c r="G4127" s="31">
        <v>3201.9185000000002</v>
      </c>
    </row>
    <row r="4128" spans="6:7" x14ac:dyDescent="0.3">
      <c r="F4128" t="s">
        <v>7160</v>
      </c>
      <c r="G4128" s="31">
        <v>1982.8779999999999</v>
      </c>
    </row>
    <row r="4129" spans="6:7" x14ac:dyDescent="0.3">
      <c r="F4129" t="s">
        <v>1433</v>
      </c>
      <c r="G4129" s="31">
        <v>15217.098599999999</v>
      </c>
    </row>
    <row r="4130" spans="6:7" x14ac:dyDescent="0.3">
      <c r="F4130" t="s">
        <v>7161</v>
      </c>
      <c r="G4130" s="31">
        <v>0</v>
      </c>
    </row>
    <row r="4131" spans="6:7" x14ac:dyDescent="0.3">
      <c r="F4131" t="s">
        <v>7162</v>
      </c>
      <c r="G4131" s="31">
        <v>580.74209999999994</v>
      </c>
    </row>
    <row r="4132" spans="6:7" x14ac:dyDescent="0.3">
      <c r="F4132" t="s">
        <v>3147</v>
      </c>
      <c r="G4132" s="31">
        <v>153.23140000000001</v>
      </c>
    </row>
    <row r="4133" spans="6:7" x14ac:dyDescent="0.3">
      <c r="F4133" t="s">
        <v>1434</v>
      </c>
      <c r="G4133" s="31">
        <v>346.92919999999998</v>
      </c>
    </row>
    <row r="4134" spans="6:7" x14ac:dyDescent="0.3">
      <c r="F4134" t="s">
        <v>1435</v>
      </c>
      <c r="G4134" s="31">
        <v>0</v>
      </c>
    </row>
    <row r="4135" spans="6:7" x14ac:dyDescent="0.3">
      <c r="F4135" t="s">
        <v>1436</v>
      </c>
      <c r="G4135" s="31">
        <v>0</v>
      </c>
    </row>
    <row r="4136" spans="6:7" x14ac:dyDescent="0.3">
      <c r="F4136" t="s">
        <v>7163</v>
      </c>
      <c r="G4136" s="31">
        <v>0</v>
      </c>
    </row>
    <row r="4137" spans="6:7" x14ac:dyDescent="0.3">
      <c r="F4137" t="s">
        <v>7164</v>
      </c>
      <c r="G4137" s="31">
        <v>3242.0436</v>
      </c>
    </row>
    <row r="4138" spans="6:7" x14ac:dyDescent="0.3">
      <c r="F4138" t="s">
        <v>7165</v>
      </c>
      <c r="G4138" s="31">
        <v>481.81209999999999</v>
      </c>
    </row>
    <row r="4139" spans="6:7" x14ac:dyDescent="0.3">
      <c r="F4139" t="s">
        <v>1437</v>
      </c>
      <c r="G4139" s="31">
        <v>0</v>
      </c>
    </row>
    <row r="4140" spans="6:7" x14ac:dyDescent="0.3">
      <c r="F4140" t="s">
        <v>3148</v>
      </c>
      <c r="G4140" s="31">
        <v>525.76440000000002</v>
      </c>
    </row>
    <row r="4141" spans="6:7" x14ac:dyDescent="0.3">
      <c r="F4141" t="s">
        <v>7166</v>
      </c>
      <c r="G4141" s="31">
        <v>17293.835800000001</v>
      </c>
    </row>
    <row r="4142" spans="6:7" x14ac:dyDescent="0.3">
      <c r="F4142" t="s">
        <v>7167</v>
      </c>
      <c r="G4142" s="31">
        <v>2438.6463999999996</v>
      </c>
    </row>
    <row r="4143" spans="6:7" x14ac:dyDescent="0.3">
      <c r="F4143" t="s">
        <v>7168</v>
      </c>
      <c r="G4143" s="31">
        <v>0</v>
      </c>
    </row>
    <row r="4144" spans="6:7" x14ac:dyDescent="0.3">
      <c r="F4144" t="s">
        <v>7169</v>
      </c>
      <c r="G4144" s="31">
        <v>413.29660000000001</v>
      </c>
    </row>
    <row r="4145" spans="6:7" x14ac:dyDescent="0.3">
      <c r="F4145" t="s">
        <v>7170</v>
      </c>
      <c r="G4145" s="31">
        <v>0</v>
      </c>
    </row>
    <row r="4146" spans="6:7" x14ac:dyDescent="0.3">
      <c r="F4146" t="s">
        <v>389</v>
      </c>
      <c r="G4146" s="31">
        <v>4011.1731</v>
      </c>
    </row>
    <row r="4147" spans="6:7" x14ac:dyDescent="0.3">
      <c r="F4147" t="s">
        <v>1438</v>
      </c>
      <c r="G4147" s="31">
        <v>0</v>
      </c>
    </row>
    <row r="4148" spans="6:7" x14ac:dyDescent="0.3">
      <c r="F4148" t="s">
        <v>390</v>
      </c>
      <c r="G4148" s="31">
        <v>9021.3209999999999</v>
      </c>
    </row>
    <row r="4149" spans="6:7" x14ac:dyDescent="0.3">
      <c r="F4149" t="s">
        <v>7171</v>
      </c>
      <c r="G4149" s="31">
        <v>401.03290000000004</v>
      </c>
    </row>
    <row r="4150" spans="6:7" x14ac:dyDescent="0.3">
      <c r="F4150" t="s">
        <v>1439</v>
      </c>
      <c r="G4150" s="31">
        <v>8328.3071</v>
      </c>
    </row>
    <row r="4151" spans="6:7" x14ac:dyDescent="0.3">
      <c r="F4151" t="s">
        <v>7172</v>
      </c>
      <c r="G4151" s="31">
        <v>372.22410000000002</v>
      </c>
    </row>
    <row r="4152" spans="6:7" x14ac:dyDescent="0.3">
      <c r="F4152" t="s">
        <v>7173</v>
      </c>
      <c r="G4152" s="31">
        <v>17703.707999999999</v>
      </c>
    </row>
    <row r="4153" spans="6:7" x14ac:dyDescent="0.3">
      <c r="F4153" t="s">
        <v>7174</v>
      </c>
      <c r="G4153" s="31">
        <v>2349.8090999999999</v>
      </c>
    </row>
    <row r="4154" spans="6:7" x14ac:dyDescent="0.3">
      <c r="F4154" t="s">
        <v>1440</v>
      </c>
      <c r="G4154" s="31">
        <v>4370.7467999999999</v>
      </c>
    </row>
    <row r="4155" spans="6:7" x14ac:dyDescent="0.3">
      <c r="F4155" t="s">
        <v>391</v>
      </c>
      <c r="G4155" s="31">
        <v>12587.493</v>
      </c>
    </row>
    <row r="4156" spans="6:7" x14ac:dyDescent="0.3">
      <c r="F4156" t="s">
        <v>7175</v>
      </c>
      <c r="G4156" s="31">
        <v>0</v>
      </c>
    </row>
    <row r="4157" spans="6:7" x14ac:dyDescent="0.3">
      <c r="F4157" t="s">
        <v>1441</v>
      </c>
      <c r="G4157" s="31">
        <v>179.16589999999999</v>
      </c>
    </row>
    <row r="4158" spans="6:7" x14ac:dyDescent="0.3">
      <c r="F4158" t="s">
        <v>7176</v>
      </c>
      <c r="G4158" s="31">
        <v>441.90329999999994</v>
      </c>
    </row>
    <row r="4159" spans="6:7" x14ac:dyDescent="0.3">
      <c r="F4159" t="s">
        <v>1442</v>
      </c>
      <c r="G4159" s="31">
        <v>3450.9353000000001</v>
      </c>
    </row>
    <row r="4160" spans="6:7" x14ac:dyDescent="0.3">
      <c r="F4160" t="s">
        <v>7177</v>
      </c>
      <c r="G4160" s="31">
        <v>0</v>
      </c>
    </row>
    <row r="4161" spans="6:7" x14ac:dyDescent="0.3">
      <c r="F4161" t="s">
        <v>7178</v>
      </c>
      <c r="G4161" s="31">
        <v>1877.7273</v>
      </c>
    </row>
    <row r="4162" spans="6:7" x14ac:dyDescent="0.3">
      <c r="F4162" t="s">
        <v>1443</v>
      </c>
      <c r="G4162" s="31">
        <v>324.36680000000001</v>
      </c>
    </row>
    <row r="4163" spans="6:7" x14ac:dyDescent="0.3">
      <c r="F4163" t="s">
        <v>7179</v>
      </c>
      <c r="G4163" s="31">
        <v>0</v>
      </c>
    </row>
    <row r="4164" spans="6:7" x14ac:dyDescent="0.3">
      <c r="F4164" t="s">
        <v>7180</v>
      </c>
      <c r="G4164" s="31">
        <v>0</v>
      </c>
    </row>
    <row r="4165" spans="6:7" x14ac:dyDescent="0.3">
      <c r="F4165" t="s">
        <v>7181</v>
      </c>
      <c r="G4165" s="31">
        <v>0</v>
      </c>
    </row>
    <row r="4166" spans="6:7" x14ac:dyDescent="0.3">
      <c r="F4166" t="s">
        <v>7182</v>
      </c>
      <c r="G4166" s="31">
        <v>17875.828300000001</v>
      </c>
    </row>
    <row r="4167" spans="6:7" x14ac:dyDescent="0.3">
      <c r="F4167" t="s">
        <v>7183</v>
      </c>
      <c r="G4167" s="31">
        <v>11559.180700000001</v>
      </c>
    </row>
    <row r="4168" spans="6:7" x14ac:dyDescent="0.3">
      <c r="F4168" t="s">
        <v>7184</v>
      </c>
      <c r="G4168" s="31">
        <v>0</v>
      </c>
    </row>
    <row r="4169" spans="6:7" x14ac:dyDescent="0.3">
      <c r="F4169" t="s">
        <v>3149</v>
      </c>
      <c r="G4169" s="31">
        <v>146.7277</v>
      </c>
    </row>
    <row r="4170" spans="6:7" x14ac:dyDescent="0.3">
      <c r="F4170" t="s">
        <v>7185</v>
      </c>
      <c r="G4170" s="31">
        <v>463.16269999999997</v>
      </c>
    </row>
    <row r="4171" spans="6:7" x14ac:dyDescent="0.3">
      <c r="F4171" t="s">
        <v>7186</v>
      </c>
      <c r="G4171" s="31">
        <v>22697.1374</v>
      </c>
    </row>
    <row r="4172" spans="6:7" x14ac:dyDescent="0.3">
      <c r="F4172" t="s">
        <v>7187</v>
      </c>
      <c r="G4172" s="31">
        <v>18275.935500000003</v>
      </c>
    </row>
    <row r="4173" spans="6:7" x14ac:dyDescent="0.3">
      <c r="F4173" t="s">
        <v>392</v>
      </c>
      <c r="G4173" s="31">
        <v>0</v>
      </c>
    </row>
    <row r="4174" spans="6:7" x14ac:dyDescent="0.3">
      <c r="F4174" t="s">
        <v>7188</v>
      </c>
      <c r="G4174" s="31">
        <v>14926.8565</v>
      </c>
    </row>
    <row r="4175" spans="6:7" x14ac:dyDescent="0.3">
      <c r="F4175" t="s">
        <v>393</v>
      </c>
      <c r="G4175" s="31">
        <v>0</v>
      </c>
    </row>
    <row r="4176" spans="6:7" x14ac:dyDescent="0.3">
      <c r="F4176" t="s">
        <v>7189</v>
      </c>
      <c r="G4176" s="31">
        <v>0</v>
      </c>
    </row>
    <row r="4177" spans="6:7" x14ac:dyDescent="0.3">
      <c r="F4177" t="s">
        <v>7190</v>
      </c>
      <c r="G4177" s="31">
        <v>0</v>
      </c>
    </row>
    <row r="4178" spans="6:7" x14ac:dyDescent="0.3">
      <c r="F4178" t="s">
        <v>7191</v>
      </c>
      <c r="G4178" s="31">
        <v>0</v>
      </c>
    </row>
    <row r="4179" spans="6:7" x14ac:dyDescent="0.3">
      <c r="F4179" t="s">
        <v>7192</v>
      </c>
      <c r="G4179" s="31">
        <v>0</v>
      </c>
    </row>
    <row r="4180" spans="6:7" x14ac:dyDescent="0.3">
      <c r="F4180" t="s">
        <v>7193</v>
      </c>
      <c r="G4180" s="31">
        <v>118.4632</v>
      </c>
    </row>
    <row r="4181" spans="6:7" x14ac:dyDescent="0.3">
      <c r="F4181" t="s">
        <v>7194</v>
      </c>
      <c r="G4181" s="31">
        <v>0</v>
      </c>
    </row>
    <row r="4182" spans="6:7" x14ac:dyDescent="0.3">
      <c r="F4182" t="s">
        <v>7195</v>
      </c>
      <c r="G4182" s="31">
        <v>290.8569</v>
      </c>
    </row>
    <row r="4183" spans="6:7" x14ac:dyDescent="0.3">
      <c r="F4183" t="s">
        <v>1444</v>
      </c>
      <c r="G4183" s="31">
        <v>1389.4489000000001</v>
      </c>
    </row>
    <row r="4184" spans="6:7" x14ac:dyDescent="0.3">
      <c r="F4184" t="s">
        <v>7196</v>
      </c>
      <c r="G4184" s="31">
        <v>3644.7968999999998</v>
      </c>
    </row>
    <row r="4185" spans="6:7" x14ac:dyDescent="0.3">
      <c r="F4185" t="s">
        <v>7197</v>
      </c>
      <c r="G4185" s="31">
        <v>2213.2465999999999</v>
      </c>
    </row>
    <row r="4186" spans="6:7" x14ac:dyDescent="0.3">
      <c r="F4186" t="s">
        <v>7198</v>
      </c>
      <c r="G4186" s="31">
        <v>2966.8483999999999</v>
      </c>
    </row>
    <row r="4187" spans="6:7" x14ac:dyDescent="0.3">
      <c r="F4187" t="s">
        <v>3150</v>
      </c>
      <c r="G4187" s="31">
        <v>64.734300000000005</v>
      </c>
    </row>
    <row r="4188" spans="6:7" x14ac:dyDescent="0.3">
      <c r="F4188" t="s">
        <v>394</v>
      </c>
      <c r="G4188" s="31">
        <v>0</v>
      </c>
    </row>
    <row r="4189" spans="6:7" x14ac:dyDescent="0.3">
      <c r="F4189" t="s">
        <v>3151</v>
      </c>
      <c r="G4189" s="31">
        <v>960.24669999999992</v>
      </c>
    </row>
    <row r="4190" spans="6:7" x14ac:dyDescent="0.3">
      <c r="F4190" t="s">
        <v>1445</v>
      </c>
      <c r="G4190" s="31">
        <v>5315.6283999999996</v>
      </c>
    </row>
    <row r="4191" spans="6:7" x14ac:dyDescent="0.3">
      <c r="F4191" t="s">
        <v>7199</v>
      </c>
      <c r="G4191" s="31">
        <v>304.69830000000002</v>
      </c>
    </row>
    <row r="4192" spans="6:7" x14ac:dyDescent="0.3">
      <c r="F4192" t="s">
        <v>1446</v>
      </c>
      <c r="G4192" s="31">
        <v>0</v>
      </c>
    </row>
    <row r="4193" spans="6:7" x14ac:dyDescent="0.3">
      <c r="F4193" t="s">
        <v>7200</v>
      </c>
      <c r="G4193" s="31">
        <v>281.48579999999998</v>
      </c>
    </row>
    <row r="4194" spans="6:7" x14ac:dyDescent="0.3">
      <c r="F4194" t="s">
        <v>7201</v>
      </c>
      <c r="G4194" s="31">
        <v>0</v>
      </c>
    </row>
    <row r="4195" spans="6:7" x14ac:dyDescent="0.3">
      <c r="F4195" t="s">
        <v>7202</v>
      </c>
      <c r="G4195" s="31">
        <v>0</v>
      </c>
    </row>
    <row r="4196" spans="6:7" x14ac:dyDescent="0.3">
      <c r="F4196" t="s">
        <v>395</v>
      </c>
      <c r="G4196" s="31">
        <v>21602.465300000003</v>
      </c>
    </row>
    <row r="4197" spans="6:7" x14ac:dyDescent="0.3">
      <c r="F4197" t="s">
        <v>7203</v>
      </c>
      <c r="G4197" s="31">
        <v>0</v>
      </c>
    </row>
    <row r="4198" spans="6:7" x14ac:dyDescent="0.3">
      <c r="F4198" t="s">
        <v>7204</v>
      </c>
      <c r="G4198" s="31">
        <v>4473.49</v>
      </c>
    </row>
    <row r="4199" spans="6:7" x14ac:dyDescent="0.3">
      <c r="F4199" t="s">
        <v>1447</v>
      </c>
      <c r="G4199" s="31">
        <v>71.914400000000001</v>
      </c>
    </row>
    <row r="4200" spans="6:7" x14ac:dyDescent="0.3">
      <c r="F4200" t="s">
        <v>1448</v>
      </c>
      <c r="G4200" s="31">
        <v>0</v>
      </c>
    </row>
    <row r="4201" spans="6:7" x14ac:dyDescent="0.3">
      <c r="F4201" t="s">
        <v>7205</v>
      </c>
      <c r="G4201" s="31">
        <v>2795.7604000000001</v>
      </c>
    </row>
    <row r="4202" spans="6:7" x14ac:dyDescent="0.3">
      <c r="F4202" t="s">
        <v>1449</v>
      </c>
      <c r="G4202" s="31">
        <v>0</v>
      </c>
    </row>
    <row r="4203" spans="6:7" x14ac:dyDescent="0.3">
      <c r="F4203" t="s">
        <v>7206</v>
      </c>
      <c r="G4203" s="31">
        <v>0</v>
      </c>
    </row>
    <row r="4204" spans="6:7" x14ac:dyDescent="0.3">
      <c r="F4204" t="s">
        <v>7207</v>
      </c>
      <c r="G4204" s="31">
        <v>6020.6857000000009</v>
      </c>
    </row>
    <row r="4205" spans="6:7" x14ac:dyDescent="0.3">
      <c r="F4205" t="s">
        <v>1450</v>
      </c>
      <c r="G4205" s="31">
        <v>57.488500000000002</v>
      </c>
    </row>
    <row r="4206" spans="6:7" x14ac:dyDescent="0.3">
      <c r="F4206" t="s">
        <v>3152</v>
      </c>
      <c r="G4206" s="31">
        <v>68.544200000000004</v>
      </c>
    </row>
    <row r="4207" spans="6:7" x14ac:dyDescent="0.3">
      <c r="F4207" t="s">
        <v>3153</v>
      </c>
      <c r="G4207" s="31">
        <v>388.48790000000002</v>
      </c>
    </row>
    <row r="4208" spans="6:7" x14ac:dyDescent="0.3">
      <c r="F4208" t="s">
        <v>7208</v>
      </c>
      <c r="G4208" s="31">
        <v>1661.9639999999999</v>
      </c>
    </row>
    <row r="4209" spans="6:7" x14ac:dyDescent="0.3">
      <c r="F4209" t="s">
        <v>7209</v>
      </c>
      <c r="G4209" s="31">
        <v>211.93100000000001</v>
      </c>
    </row>
    <row r="4210" spans="6:7" x14ac:dyDescent="0.3">
      <c r="F4210" t="s">
        <v>7210</v>
      </c>
      <c r="G4210" s="31">
        <v>0</v>
      </c>
    </row>
    <row r="4211" spans="6:7" x14ac:dyDescent="0.3">
      <c r="F4211" t="s">
        <v>7211</v>
      </c>
      <c r="G4211" s="31">
        <v>3919.5274000000004</v>
      </c>
    </row>
    <row r="4212" spans="6:7" x14ac:dyDescent="0.3">
      <c r="F4212" t="s">
        <v>7212</v>
      </c>
      <c r="G4212" s="31">
        <v>1371.7007000000001</v>
      </c>
    </row>
    <row r="4213" spans="6:7" x14ac:dyDescent="0.3">
      <c r="F4213" t="s">
        <v>7213</v>
      </c>
      <c r="G4213" s="31">
        <v>0</v>
      </c>
    </row>
    <row r="4214" spans="6:7" x14ac:dyDescent="0.3">
      <c r="F4214" t="s">
        <v>7214</v>
      </c>
      <c r="G4214" s="31">
        <v>308.17899999999997</v>
      </c>
    </row>
    <row r="4215" spans="6:7" x14ac:dyDescent="0.3">
      <c r="F4215" t="s">
        <v>7215</v>
      </c>
      <c r="G4215" s="31">
        <v>591.12139999999999</v>
      </c>
    </row>
    <row r="4216" spans="6:7" x14ac:dyDescent="0.3">
      <c r="F4216" t="s">
        <v>7216</v>
      </c>
      <c r="G4216" s="31">
        <v>7378.4868999999999</v>
      </c>
    </row>
    <row r="4217" spans="6:7" x14ac:dyDescent="0.3">
      <c r="F4217" t="s">
        <v>7217</v>
      </c>
      <c r="G4217" s="31">
        <v>0</v>
      </c>
    </row>
    <row r="4218" spans="6:7" x14ac:dyDescent="0.3">
      <c r="F4218" t="s">
        <v>7218</v>
      </c>
      <c r="G4218" s="31">
        <v>0</v>
      </c>
    </row>
    <row r="4219" spans="6:7" x14ac:dyDescent="0.3">
      <c r="F4219" t="s">
        <v>7219</v>
      </c>
      <c r="G4219" s="31">
        <v>0</v>
      </c>
    </row>
    <row r="4220" spans="6:7" x14ac:dyDescent="0.3">
      <c r="F4220" t="s">
        <v>7220</v>
      </c>
      <c r="G4220" s="31">
        <v>0</v>
      </c>
    </row>
    <row r="4221" spans="6:7" x14ac:dyDescent="0.3">
      <c r="F4221" t="s">
        <v>7221</v>
      </c>
      <c r="G4221" s="31">
        <v>81.298100000000005</v>
      </c>
    </row>
    <row r="4222" spans="6:7" x14ac:dyDescent="0.3">
      <c r="F4222" t="s">
        <v>7222</v>
      </c>
      <c r="G4222" s="31">
        <v>302.25829999999996</v>
      </c>
    </row>
    <row r="4223" spans="6:7" x14ac:dyDescent="0.3">
      <c r="F4223" t="s">
        <v>7223</v>
      </c>
      <c r="G4223" s="31">
        <v>335.08749999999998</v>
      </c>
    </row>
    <row r="4224" spans="6:7" x14ac:dyDescent="0.3">
      <c r="F4224" t="s">
        <v>1451</v>
      </c>
      <c r="G4224" s="31">
        <v>15024.0314</v>
      </c>
    </row>
    <row r="4225" spans="6:7" x14ac:dyDescent="0.3">
      <c r="F4225" t="s">
        <v>7224</v>
      </c>
      <c r="G4225" s="31">
        <v>485.05549999999999</v>
      </c>
    </row>
    <row r="4226" spans="6:7" x14ac:dyDescent="0.3">
      <c r="F4226" t="s">
        <v>7225</v>
      </c>
      <c r="G4226" s="31">
        <v>0</v>
      </c>
    </row>
    <row r="4227" spans="6:7" x14ac:dyDescent="0.3">
      <c r="F4227" t="s">
        <v>7226</v>
      </c>
      <c r="G4227" s="31">
        <v>0</v>
      </c>
    </row>
    <row r="4228" spans="6:7" x14ac:dyDescent="0.3">
      <c r="F4228" t="s">
        <v>7227</v>
      </c>
      <c r="G4228" s="31">
        <v>0</v>
      </c>
    </row>
    <row r="4229" spans="6:7" x14ac:dyDescent="0.3">
      <c r="F4229" t="s">
        <v>7228</v>
      </c>
      <c r="G4229" s="31">
        <v>333.50049999999999</v>
      </c>
    </row>
    <row r="4230" spans="6:7" x14ac:dyDescent="0.3">
      <c r="F4230" t="s">
        <v>7229</v>
      </c>
      <c r="G4230" s="31">
        <v>0</v>
      </c>
    </row>
    <row r="4231" spans="6:7" x14ac:dyDescent="0.3">
      <c r="F4231" t="s">
        <v>7230</v>
      </c>
      <c r="G4231" s="31">
        <v>2317.3065999999999</v>
      </c>
    </row>
    <row r="4232" spans="6:7" x14ac:dyDescent="0.3">
      <c r="F4232" t="s">
        <v>7231</v>
      </c>
      <c r="G4232" s="31">
        <v>5045.4325000000008</v>
      </c>
    </row>
    <row r="4233" spans="6:7" x14ac:dyDescent="0.3">
      <c r="F4233" t="s">
        <v>7232</v>
      </c>
      <c r="G4233" s="31">
        <v>412.51409999999998</v>
      </c>
    </row>
    <row r="4234" spans="6:7" x14ac:dyDescent="0.3">
      <c r="F4234" t="s">
        <v>7233</v>
      </c>
      <c r="G4234" s="31">
        <v>0</v>
      </c>
    </row>
    <row r="4235" spans="6:7" x14ac:dyDescent="0.3">
      <c r="F4235" t="s">
        <v>7234</v>
      </c>
      <c r="G4235" s="31">
        <v>374.79759999999999</v>
      </c>
    </row>
    <row r="4236" spans="6:7" x14ac:dyDescent="0.3">
      <c r="F4236" t="s">
        <v>7235</v>
      </c>
      <c r="G4236" s="31">
        <v>11769.0713</v>
      </c>
    </row>
    <row r="4237" spans="6:7" x14ac:dyDescent="0.3">
      <c r="F4237" t="s">
        <v>7236</v>
      </c>
      <c r="G4237" s="31">
        <v>1540.6325999999999</v>
      </c>
    </row>
    <row r="4238" spans="6:7" x14ac:dyDescent="0.3">
      <c r="F4238" t="s">
        <v>7237</v>
      </c>
      <c r="G4238" s="31">
        <v>179.5667</v>
      </c>
    </row>
    <row r="4239" spans="6:7" x14ac:dyDescent="0.3">
      <c r="F4239" t="s">
        <v>7238</v>
      </c>
      <c r="G4239" s="31">
        <v>1629.6407999999999</v>
      </c>
    </row>
    <row r="4240" spans="6:7" x14ac:dyDescent="0.3">
      <c r="F4240" t="s">
        <v>7239</v>
      </c>
      <c r="G4240" s="31">
        <v>0</v>
      </c>
    </row>
    <row r="4241" spans="6:7" x14ac:dyDescent="0.3">
      <c r="F4241" t="s">
        <v>7240</v>
      </c>
      <c r="G4241" s="31">
        <v>0</v>
      </c>
    </row>
    <row r="4242" spans="6:7" x14ac:dyDescent="0.3">
      <c r="F4242" t="s">
        <v>7241</v>
      </c>
      <c r="G4242" s="31">
        <v>0</v>
      </c>
    </row>
    <row r="4243" spans="6:7" x14ac:dyDescent="0.3">
      <c r="F4243" t="s">
        <v>7242</v>
      </c>
      <c r="G4243" s="31">
        <v>0</v>
      </c>
    </row>
    <row r="4244" spans="6:7" x14ac:dyDescent="0.3">
      <c r="F4244" t="s">
        <v>7243</v>
      </c>
      <c r="G4244" s="31">
        <v>20020.394799999998</v>
      </c>
    </row>
    <row r="4245" spans="6:7" x14ac:dyDescent="0.3">
      <c r="F4245" t="s">
        <v>7244</v>
      </c>
      <c r="G4245" s="31">
        <v>0</v>
      </c>
    </row>
    <row r="4246" spans="6:7" x14ac:dyDescent="0.3">
      <c r="F4246" t="s">
        <v>7245</v>
      </c>
      <c r="G4246" s="31">
        <v>0</v>
      </c>
    </row>
    <row r="4247" spans="6:7" x14ac:dyDescent="0.3">
      <c r="F4247" t="s">
        <v>7246</v>
      </c>
      <c r="G4247" s="31">
        <v>0</v>
      </c>
    </row>
    <row r="4248" spans="6:7" x14ac:dyDescent="0.3">
      <c r="F4248" t="s">
        <v>7247</v>
      </c>
      <c r="G4248" s="31">
        <v>6330.1900000000005</v>
      </c>
    </row>
    <row r="4249" spans="6:7" x14ac:dyDescent="0.3">
      <c r="F4249" t="s">
        <v>396</v>
      </c>
      <c r="G4249" s="31">
        <v>0</v>
      </c>
    </row>
    <row r="4250" spans="6:7" x14ac:dyDescent="0.3">
      <c r="F4250" t="s">
        <v>7248</v>
      </c>
      <c r="G4250" s="31">
        <v>0</v>
      </c>
    </row>
    <row r="4251" spans="6:7" x14ac:dyDescent="0.3">
      <c r="F4251" t="s">
        <v>7249</v>
      </c>
      <c r="G4251" s="31">
        <v>273.23789999999997</v>
      </c>
    </row>
    <row r="4252" spans="6:7" x14ac:dyDescent="0.3">
      <c r="F4252" t="s">
        <v>1452</v>
      </c>
      <c r="G4252" s="31">
        <v>0</v>
      </c>
    </row>
    <row r="4253" spans="6:7" x14ac:dyDescent="0.3">
      <c r="F4253" t="s">
        <v>7250</v>
      </c>
      <c r="G4253" s="31">
        <v>3806.2191000000003</v>
      </c>
    </row>
    <row r="4254" spans="6:7" x14ac:dyDescent="0.3">
      <c r="F4254" t="s">
        <v>7251</v>
      </c>
      <c r="G4254" s="31">
        <v>12083.479600000001</v>
      </c>
    </row>
    <row r="4255" spans="6:7" x14ac:dyDescent="0.3">
      <c r="F4255" t="s">
        <v>7252</v>
      </c>
      <c r="G4255" s="31">
        <v>3307.8996000000002</v>
      </c>
    </row>
    <row r="4256" spans="6:7" x14ac:dyDescent="0.3">
      <c r="F4256" t="s">
        <v>7253</v>
      </c>
      <c r="G4256" s="31">
        <v>0</v>
      </c>
    </row>
    <row r="4257" spans="6:7" x14ac:dyDescent="0.3">
      <c r="F4257" t="s">
        <v>7254</v>
      </c>
      <c r="G4257" s="31">
        <v>0</v>
      </c>
    </row>
    <row r="4258" spans="6:7" x14ac:dyDescent="0.3">
      <c r="F4258" t="s">
        <v>7255</v>
      </c>
      <c r="G4258" s="31">
        <v>0</v>
      </c>
    </row>
    <row r="4259" spans="6:7" x14ac:dyDescent="0.3">
      <c r="F4259" t="s">
        <v>2845</v>
      </c>
      <c r="G4259" s="31">
        <v>3271.6992999999998</v>
      </c>
    </row>
    <row r="4260" spans="6:7" x14ac:dyDescent="0.3">
      <c r="F4260" t="s">
        <v>7256</v>
      </c>
      <c r="G4260" s="31">
        <v>0</v>
      </c>
    </row>
    <row r="4261" spans="6:7" x14ac:dyDescent="0.3">
      <c r="F4261" t="s">
        <v>7257</v>
      </c>
      <c r="G4261" s="31">
        <v>1108.7198000000001</v>
      </c>
    </row>
    <row r="4262" spans="6:7" x14ac:dyDescent="0.3">
      <c r="F4262" t="s">
        <v>7258</v>
      </c>
      <c r="G4262" s="31">
        <v>8177.9590999999991</v>
      </c>
    </row>
    <row r="4263" spans="6:7" x14ac:dyDescent="0.3">
      <c r="F4263" t="s">
        <v>7259</v>
      </c>
      <c r="G4263" s="31">
        <v>4392.0443999999998</v>
      </c>
    </row>
    <row r="4264" spans="6:7" x14ac:dyDescent="0.3">
      <c r="F4264" t="s">
        <v>7260</v>
      </c>
      <c r="G4264" s="31">
        <v>974.57749999999987</v>
      </c>
    </row>
    <row r="4265" spans="6:7" x14ac:dyDescent="0.3">
      <c r="F4265" t="s">
        <v>7261</v>
      </c>
      <c r="G4265" s="31">
        <v>10978.911099999999</v>
      </c>
    </row>
    <row r="4266" spans="6:7" x14ac:dyDescent="0.3">
      <c r="F4266" t="s">
        <v>1453</v>
      </c>
      <c r="G4266" s="31">
        <v>21.903700000000001</v>
      </c>
    </row>
    <row r="4267" spans="6:7" x14ac:dyDescent="0.3">
      <c r="F4267" t="s">
        <v>7262</v>
      </c>
      <c r="G4267" s="31">
        <v>0</v>
      </c>
    </row>
    <row r="4268" spans="6:7" x14ac:dyDescent="0.3">
      <c r="F4268" t="s">
        <v>7263</v>
      </c>
      <c r="G4268" s="31">
        <v>371.67200000000003</v>
      </c>
    </row>
    <row r="4269" spans="6:7" x14ac:dyDescent="0.3">
      <c r="F4269" t="s">
        <v>7264</v>
      </c>
      <c r="G4269" s="31">
        <v>25861.371099999997</v>
      </c>
    </row>
    <row r="4270" spans="6:7" x14ac:dyDescent="0.3">
      <c r="F4270" t="s">
        <v>1454</v>
      </c>
      <c r="G4270" s="31">
        <v>3802.7719999999999</v>
      </c>
    </row>
    <row r="4271" spans="6:7" x14ac:dyDescent="0.3">
      <c r="F4271" t="s">
        <v>7265</v>
      </c>
      <c r="G4271" s="31">
        <v>312.2165</v>
      </c>
    </row>
    <row r="4272" spans="6:7" x14ac:dyDescent="0.3">
      <c r="F4272" t="s">
        <v>7266</v>
      </c>
      <c r="G4272" s="31">
        <v>24.989599999999999</v>
      </c>
    </row>
    <row r="4273" spans="6:7" x14ac:dyDescent="0.3">
      <c r="F4273" t="s">
        <v>7267</v>
      </c>
      <c r="G4273" s="31">
        <v>15358.279199999999</v>
      </c>
    </row>
    <row r="4274" spans="6:7" x14ac:dyDescent="0.3">
      <c r="F4274" t="s">
        <v>7268</v>
      </c>
      <c r="G4274" s="31">
        <v>74.994</v>
      </c>
    </row>
    <row r="4275" spans="6:7" x14ac:dyDescent="0.3">
      <c r="F4275" t="s">
        <v>3154</v>
      </c>
      <c r="G4275" s="31">
        <v>46.598799999999997</v>
      </c>
    </row>
    <row r="4276" spans="6:7" x14ac:dyDescent="0.3">
      <c r="F4276" t="s">
        <v>1455</v>
      </c>
      <c r="G4276" s="31">
        <v>364.1438</v>
      </c>
    </row>
    <row r="4277" spans="6:7" x14ac:dyDescent="0.3">
      <c r="F4277" t="s">
        <v>397</v>
      </c>
      <c r="G4277" s="31">
        <v>9838.1342000000004</v>
      </c>
    </row>
    <row r="4278" spans="6:7" x14ac:dyDescent="0.3">
      <c r="F4278" t="s">
        <v>1456</v>
      </c>
      <c r="G4278" s="31">
        <v>0</v>
      </c>
    </row>
    <row r="4279" spans="6:7" x14ac:dyDescent="0.3">
      <c r="F4279" t="s">
        <v>7269</v>
      </c>
      <c r="G4279" s="31">
        <v>2193.7309999999998</v>
      </c>
    </row>
    <row r="4280" spans="6:7" x14ac:dyDescent="0.3">
      <c r="F4280" t="s">
        <v>3155</v>
      </c>
      <c r="G4280" s="31">
        <v>273.02279999999996</v>
      </c>
    </row>
    <row r="4281" spans="6:7" x14ac:dyDescent="0.3">
      <c r="F4281" t="s">
        <v>7270</v>
      </c>
      <c r="G4281" s="31">
        <v>46.855499999999999</v>
      </c>
    </row>
    <row r="4282" spans="6:7" x14ac:dyDescent="0.3">
      <c r="F4282" t="s">
        <v>1457</v>
      </c>
      <c r="G4282" s="31">
        <v>0</v>
      </c>
    </row>
    <row r="4283" spans="6:7" x14ac:dyDescent="0.3">
      <c r="F4283" t="s">
        <v>7271</v>
      </c>
      <c r="G4283" s="31">
        <v>0</v>
      </c>
    </row>
    <row r="4284" spans="6:7" x14ac:dyDescent="0.3">
      <c r="F4284" t="s">
        <v>7272</v>
      </c>
      <c r="G4284" s="31">
        <v>185.52010000000001</v>
      </c>
    </row>
    <row r="4285" spans="6:7" x14ac:dyDescent="0.3">
      <c r="F4285" t="s">
        <v>7273</v>
      </c>
      <c r="G4285" s="31">
        <v>62.473999999999997</v>
      </c>
    </row>
    <row r="4286" spans="6:7" x14ac:dyDescent="0.3">
      <c r="F4286" t="s">
        <v>7274</v>
      </c>
      <c r="G4286" s="31">
        <v>0</v>
      </c>
    </row>
    <row r="4287" spans="6:7" x14ac:dyDescent="0.3">
      <c r="F4287" t="s">
        <v>398</v>
      </c>
      <c r="G4287" s="31">
        <v>5922.7798000000003</v>
      </c>
    </row>
    <row r="4288" spans="6:7" x14ac:dyDescent="0.3">
      <c r="F4288" t="s">
        <v>2846</v>
      </c>
      <c r="G4288" s="31">
        <v>1741.4000999999998</v>
      </c>
    </row>
    <row r="4289" spans="6:7" x14ac:dyDescent="0.3">
      <c r="F4289" t="s">
        <v>1458</v>
      </c>
      <c r="G4289" s="31">
        <v>206.95859999999999</v>
      </c>
    </row>
    <row r="4290" spans="6:7" x14ac:dyDescent="0.3">
      <c r="F4290" t="s">
        <v>7275</v>
      </c>
      <c r="G4290" s="31">
        <v>0</v>
      </c>
    </row>
    <row r="4291" spans="6:7" x14ac:dyDescent="0.3">
      <c r="F4291" t="s">
        <v>7276</v>
      </c>
      <c r="G4291" s="31">
        <v>0</v>
      </c>
    </row>
    <row r="4292" spans="6:7" x14ac:dyDescent="0.3">
      <c r="F4292" t="s">
        <v>7277</v>
      </c>
      <c r="G4292" s="31">
        <v>61.866900000000001</v>
      </c>
    </row>
    <row r="4293" spans="6:7" x14ac:dyDescent="0.3">
      <c r="F4293" t="s">
        <v>3156</v>
      </c>
      <c r="G4293" s="31">
        <v>15.618499999999999</v>
      </c>
    </row>
    <row r="4294" spans="6:7" x14ac:dyDescent="0.3">
      <c r="F4294" t="s">
        <v>7278</v>
      </c>
      <c r="G4294" s="31">
        <v>280.90390000000002</v>
      </c>
    </row>
    <row r="4295" spans="6:7" x14ac:dyDescent="0.3">
      <c r="F4295" t="s">
        <v>1459</v>
      </c>
      <c r="G4295" s="31">
        <v>0</v>
      </c>
    </row>
    <row r="4296" spans="6:7" x14ac:dyDescent="0.3">
      <c r="F4296" t="s">
        <v>7279</v>
      </c>
      <c r="G4296" s="31">
        <v>0</v>
      </c>
    </row>
    <row r="4297" spans="6:7" x14ac:dyDescent="0.3">
      <c r="F4297" t="s">
        <v>7280</v>
      </c>
      <c r="G4297" s="31">
        <v>17082.336500000001</v>
      </c>
    </row>
    <row r="4298" spans="6:7" x14ac:dyDescent="0.3">
      <c r="F4298" t="s">
        <v>7281</v>
      </c>
      <c r="G4298" s="31">
        <v>0</v>
      </c>
    </row>
    <row r="4299" spans="6:7" x14ac:dyDescent="0.3">
      <c r="F4299" t="s">
        <v>3157</v>
      </c>
      <c r="G4299" s="31">
        <v>1769.4782</v>
      </c>
    </row>
    <row r="4300" spans="6:7" x14ac:dyDescent="0.3">
      <c r="F4300" t="s">
        <v>7282</v>
      </c>
      <c r="G4300" s="31">
        <v>281.57229999999998</v>
      </c>
    </row>
    <row r="4301" spans="6:7" x14ac:dyDescent="0.3">
      <c r="F4301" t="s">
        <v>1460</v>
      </c>
      <c r="G4301" s="31">
        <v>183.9632</v>
      </c>
    </row>
    <row r="4302" spans="6:7" x14ac:dyDescent="0.3">
      <c r="F4302" t="s">
        <v>7283</v>
      </c>
      <c r="G4302" s="31">
        <v>11263.403399999999</v>
      </c>
    </row>
    <row r="4303" spans="6:7" x14ac:dyDescent="0.3">
      <c r="F4303" t="s">
        <v>7284</v>
      </c>
      <c r="G4303" s="31">
        <v>0</v>
      </c>
    </row>
    <row r="4304" spans="6:7" x14ac:dyDescent="0.3">
      <c r="F4304" t="s">
        <v>7285</v>
      </c>
      <c r="G4304" s="31">
        <v>613.39179999999999</v>
      </c>
    </row>
    <row r="4305" spans="6:7" x14ac:dyDescent="0.3">
      <c r="F4305" t="s">
        <v>7286</v>
      </c>
      <c r="G4305" s="31">
        <v>0</v>
      </c>
    </row>
    <row r="4306" spans="6:7" x14ac:dyDescent="0.3">
      <c r="F4306" t="s">
        <v>7287</v>
      </c>
      <c r="G4306" s="31">
        <v>0</v>
      </c>
    </row>
    <row r="4307" spans="6:7" x14ac:dyDescent="0.3">
      <c r="F4307" t="s">
        <v>7288</v>
      </c>
      <c r="G4307" s="31">
        <v>2750.2037</v>
      </c>
    </row>
    <row r="4308" spans="6:7" x14ac:dyDescent="0.3">
      <c r="F4308" t="s">
        <v>7289</v>
      </c>
      <c r="G4308" s="31">
        <v>0</v>
      </c>
    </row>
    <row r="4309" spans="6:7" x14ac:dyDescent="0.3">
      <c r="F4309" t="s">
        <v>7290</v>
      </c>
      <c r="G4309" s="31">
        <v>67.199700000000007</v>
      </c>
    </row>
    <row r="4310" spans="6:7" x14ac:dyDescent="0.3">
      <c r="F4310" t="s">
        <v>7291</v>
      </c>
      <c r="G4310" s="31">
        <v>0</v>
      </c>
    </row>
    <row r="4311" spans="6:7" x14ac:dyDescent="0.3">
      <c r="F4311" t="s">
        <v>7292</v>
      </c>
      <c r="G4311" s="31">
        <v>0</v>
      </c>
    </row>
    <row r="4312" spans="6:7" x14ac:dyDescent="0.3">
      <c r="F4312" t="s">
        <v>7293</v>
      </c>
      <c r="G4312" s="31">
        <v>513.57550000000003</v>
      </c>
    </row>
    <row r="4313" spans="6:7" x14ac:dyDescent="0.3">
      <c r="F4313" t="s">
        <v>7294</v>
      </c>
      <c r="G4313" s="31">
        <v>0</v>
      </c>
    </row>
    <row r="4314" spans="6:7" x14ac:dyDescent="0.3">
      <c r="F4314" t="s">
        <v>7295</v>
      </c>
      <c r="G4314" s="31">
        <v>0</v>
      </c>
    </row>
    <row r="4315" spans="6:7" x14ac:dyDescent="0.3">
      <c r="F4315" t="s">
        <v>7296</v>
      </c>
      <c r="G4315" s="31">
        <v>0</v>
      </c>
    </row>
    <row r="4316" spans="6:7" x14ac:dyDescent="0.3">
      <c r="F4316" t="s">
        <v>7297</v>
      </c>
      <c r="G4316" s="31">
        <v>7380.5934999999999</v>
      </c>
    </row>
    <row r="4317" spans="6:7" x14ac:dyDescent="0.3">
      <c r="F4317" t="s">
        <v>7298</v>
      </c>
      <c r="G4317" s="31">
        <v>6431.4021000000002</v>
      </c>
    </row>
    <row r="4318" spans="6:7" x14ac:dyDescent="0.3">
      <c r="F4318" t="s">
        <v>7299</v>
      </c>
      <c r="G4318" s="31">
        <v>5815.7025999999996</v>
      </c>
    </row>
    <row r="4319" spans="6:7" x14ac:dyDescent="0.3">
      <c r="F4319" t="s">
        <v>7300</v>
      </c>
      <c r="G4319" s="31">
        <v>0</v>
      </c>
    </row>
    <row r="4320" spans="6:7" x14ac:dyDescent="0.3">
      <c r="F4320" t="s">
        <v>7301</v>
      </c>
      <c r="G4320" s="31">
        <v>0</v>
      </c>
    </row>
    <row r="4321" spans="6:7" x14ac:dyDescent="0.3">
      <c r="F4321" t="s">
        <v>7302</v>
      </c>
      <c r="G4321" s="31">
        <v>423.30669999999998</v>
      </c>
    </row>
    <row r="4322" spans="6:7" x14ac:dyDescent="0.3">
      <c r="F4322" t="s">
        <v>7303</v>
      </c>
      <c r="G4322" s="31">
        <v>1570.7260000000001</v>
      </c>
    </row>
    <row r="4323" spans="6:7" x14ac:dyDescent="0.3">
      <c r="F4323" t="s">
        <v>7304</v>
      </c>
      <c r="G4323" s="31">
        <v>244.0266</v>
      </c>
    </row>
    <row r="4324" spans="6:7" x14ac:dyDescent="0.3">
      <c r="F4324" t="s">
        <v>7305</v>
      </c>
      <c r="G4324" s="31">
        <v>5259.6189999999997</v>
      </c>
    </row>
    <row r="4325" spans="6:7" x14ac:dyDescent="0.3">
      <c r="F4325" t="s">
        <v>7306</v>
      </c>
      <c r="G4325" s="31">
        <v>17479.714499999998</v>
      </c>
    </row>
    <row r="4326" spans="6:7" x14ac:dyDescent="0.3">
      <c r="F4326" t="s">
        <v>7307</v>
      </c>
      <c r="G4326" s="31">
        <v>0</v>
      </c>
    </row>
    <row r="4327" spans="6:7" x14ac:dyDescent="0.3">
      <c r="F4327" t="s">
        <v>7308</v>
      </c>
      <c r="G4327" s="31">
        <v>0</v>
      </c>
    </row>
    <row r="4328" spans="6:7" x14ac:dyDescent="0.3">
      <c r="F4328" t="s">
        <v>7309</v>
      </c>
      <c r="G4328" s="31">
        <v>3005.1972999999998</v>
      </c>
    </row>
    <row r="4329" spans="6:7" x14ac:dyDescent="0.3">
      <c r="F4329" t="s">
        <v>7310</v>
      </c>
      <c r="G4329" s="31">
        <v>18068.159500000002</v>
      </c>
    </row>
    <row r="4330" spans="6:7" x14ac:dyDescent="0.3">
      <c r="F4330" t="s">
        <v>7311</v>
      </c>
      <c r="G4330" s="31">
        <v>2873.4164999999998</v>
      </c>
    </row>
    <row r="4331" spans="6:7" x14ac:dyDescent="0.3">
      <c r="F4331" t="s">
        <v>1461</v>
      </c>
      <c r="G4331" s="31">
        <v>0</v>
      </c>
    </row>
    <row r="4332" spans="6:7" x14ac:dyDescent="0.3">
      <c r="F4332" t="s">
        <v>7312</v>
      </c>
      <c r="G4332" s="31">
        <v>3874.1340999999998</v>
      </c>
    </row>
    <row r="4333" spans="6:7" x14ac:dyDescent="0.3">
      <c r="F4333" t="s">
        <v>399</v>
      </c>
      <c r="G4333" s="31">
        <v>11727.7173</v>
      </c>
    </row>
    <row r="4334" spans="6:7" x14ac:dyDescent="0.3">
      <c r="F4334" t="s">
        <v>7313</v>
      </c>
      <c r="G4334" s="31">
        <v>10690.7016</v>
      </c>
    </row>
    <row r="4335" spans="6:7" x14ac:dyDescent="0.3">
      <c r="F4335" t="s">
        <v>7314</v>
      </c>
      <c r="G4335" s="31">
        <v>26.316399999999998</v>
      </c>
    </row>
    <row r="4336" spans="6:7" x14ac:dyDescent="0.3">
      <c r="F4336" t="s">
        <v>1462</v>
      </c>
      <c r="G4336" s="31">
        <v>652.08410000000003</v>
      </c>
    </row>
    <row r="4337" spans="6:7" x14ac:dyDescent="0.3">
      <c r="F4337" t="s">
        <v>7315</v>
      </c>
      <c r="G4337" s="31">
        <v>0</v>
      </c>
    </row>
    <row r="4338" spans="6:7" x14ac:dyDescent="0.3">
      <c r="F4338" t="s">
        <v>7316</v>
      </c>
      <c r="G4338" s="31">
        <v>0</v>
      </c>
    </row>
    <row r="4339" spans="6:7" x14ac:dyDescent="0.3">
      <c r="F4339" t="s">
        <v>7317</v>
      </c>
      <c r="G4339" s="31">
        <v>178.79069999999999</v>
      </c>
    </row>
    <row r="4340" spans="6:7" x14ac:dyDescent="0.3">
      <c r="F4340" t="s">
        <v>1463</v>
      </c>
      <c r="G4340" s="31">
        <v>0</v>
      </c>
    </row>
    <row r="4341" spans="6:7" x14ac:dyDescent="0.3">
      <c r="F4341" t="s">
        <v>7318</v>
      </c>
      <c r="G4341" s="31">
        <v>0</v>
      </c>
    </row>
    <row r="4342" spans="6:7" x14ac:dyDescent="0.3">
      <c r="F4342" t="s">
        <v>1464</v>
      </c>
      <c r="G4342" s="31">
        <v>0</v>
      </c>
    </row>
    <row r="4343" spans="6:7" x14ac:dyDescent="0.3">
      <c r="F4343" t="s">
        <v>7319</v>
      </c>
      <c r="G4343" s="31">
        <v>262.88220000000001</v>
      </c>
    </row>
    <row r="4344" spans="6:7" x14ac:dyDescent="0.3">
      <c r="F4344" t="s">
        <v>7320</v>
      </c>
      <c r="G4344" s="31">
        <v>0</v>
      </c>
    </row>
    <row r="4345" spans="6:7" x14ac:dyDescent="0.3">
      <c r="F4345" t="s">
        <v>7321</v>
      </c>
      <c r="G4345" s="31">
        <v>0</v>
      </c>
    </row>
    <row r="4346" spans="6:7" x14ac:dyDescent="0.3">
      <c r="F4346" t="s">
        <v>7322</v>
      </c>
      <c r="G4346" s="31">
        <v>1857.6760999999999</v>
      </c>
    </row>
    <row r="4347" spans="6:7" x14ac:dyDescent="0.3">
      <c r="F4347" t="s">
        <v>7323</v>
      </c>
      <c r="G4347" s="31">
        <v>501.81370000000004</v>
      </c>
    </row>
    <row r="4348" spans="6:7" x14ac:dyDescent="0.3">
      <c r="F4348" t="s">
        <v>7324</v>
      </c>
      <c r="G4348" s="31">
        <v>37.465499999999999</v>
      </c>
    </row>
    <row r="4349" spans="6:7" x14ac:dyDescent="0.3">
      <c r="F4349" t="s">
        <v>7325</v>
      </c>
      <c r="G4349" s="31">
        <v>5082.0401999999995</v>
      </c>
    </row>
    <row r="4350" spans="6:7" x14ac:dyDescent="0.3">
      <c r="F4350" t="s">
        <v>1465</v>
      </c>
      <c r="G4350" s="31">
        <v>20.677</v>
      </c>
    </row>
    <row r="4351" spans="6:7" x14ac:dyDescent="0.3">
      <c r="F4351" t="s">
        <v>1466</v>
      </c>
      <c r="G4351" s="31">
        <v>6090.3676999999998</v>
      </c>
    </row>
    <row r="4352" spans="6:7" x14ac:dyDescent="0.3">
      <c r="F4352" t="s">
        <v>400</v>
      </c>
      <c r="G4352" s="31">
        <v>0</v>
      </c>
    </row>
    <row r="4353" spans="6:7" x14ac:dyDescent="0.3">
      <c r="F4353" t="s">
        <v>2847</v>
      </c>
      <c r="G4353" s="31">
        <v>8432.9521000000004</v>
      </c>
    </row>
    <row r="4354" spans="6:7" x14ac:dyDescent="0.3">
      <c r="F4354" t="s">
        <v>7326</v>
      </c>
      <c r="G4354" s="31">
        <v>823.58050000000003</v>
      </c>
    </row>
    <row r="4355" spans="6:7" x14ac:dyDescent="0.3">
      <c r="F4355" t="s">
        <v>7327</v>
      </c>
      <c r="G4355" s="31">
        <v>1601.6000999999999</v>
      </c>
    </row>
    <row r="4356" spans="6:7" x14ac:dyDescent="0.3">
      <c r="F4356" t="s">
        <v>3158</v>
      </c>
      <c r="G4356" s="31">
        <v>664.12929999999994</v>
      </c>
    </row>
    <row r="4357" spans="6:7" x14ac:dyDescent="0.3">
      <c r="F4357" t="s">
        <v>7328</v>
      </c>
      <c r="G4357" s="31">
        <v>1467.7186000000002</v>
      </c>
    </row>
    <row r="4358" spans="6:7" x14ac:dyDescent="0.3">
      <c r="F4358" t="s">
        <v>1467</v>
      </c>
      <c r="G4358" s="31">
        <v>0</v>
      </c>
    </row>
    <row r="4359" spans="6:7" x14ac:dyDescent="0.3">
      <c r="F4359" t="s">
        <v>1468</v>
      </c>
      <c r="G4359" s="31">
        <v>545.02549999999997</v>
      </c>
    </row>
    <row r="4360" spans="6:7" x14ac:dyDescent="0.3">
      <c r="F4360" t="s">
        <v>1469</v>
      </c>
      <c r="G4360" s="31">
        <v>0</v>
      </c>
    </row>
    <row r="4361" spans="6:7" x14ac:dyDescent="0.3">
      <c r="F4361" t="s">
        <v>3159</v>
      </c>
      <c r="G4361" s="31">
        <v>115.6399</v>
      </c>
    </row>
    <row r="4362" spans="6:7" x14ac:dyDescent="0.3">
      <c r="F4362" t="s">
        <v>7329</v>
      </c>
      <c r="G4362" s="31">
        <v>0</v>
      </c>
    </row>
    <row r="4363" spans="6:7" x14ac:dyDescent="0.3">
      <c r="F4363" t="s">
        <v>7330</v>
      </c>
      <c r="G4363" s="31">
        <v>290.36320000000001</v>
      </c>
    </row>
    <row r="4364" spans="6:7" x14ac:dyDescent="0.3">
      <c r="F4364" t="s">
        <v>401</v>
      </c>
      <c r="G4364" s="31">
        <v>2991.3624</v>
      </c>
    </row>
    <row r="4365" spans="6:7" x14ac:dyDescent="0.3">
      <c r="F4365" t="s">
        <v>7331</v>
      </c>
      <c r="G4365" s="31">
        <v>5375.5182000000004</v>
      </c>
    </row>
    <row r="4366" spans="6:7" x14ac:dyDescent="0.3">
      <c r="F4366" t="s">
        <v>7332</v>
      </c>
      <c r="G4366" s="31">
        <v>697.30000000000007</v>
      </c>
    </row>
    <row r="4367" spans="6:7" x14ac:dyDescent="0.3">
      <c r="F4367" t="s">
        <v>7333</v>
      </c>
      <c r="G4367" s="31">
        <v>722.49899999999991</v>
      </c>
    </row>
    <row r="4368" spans="6:7" x14ac:dyDescent="0.3">
      <c r="F4368" t="s">
        <v>1470</v>
      </c>
      <c r="G4368" s="31">
        <v>0</v>
      </c>
    </row>
    <row r="4369" spans="6:7" x14ac:dyDescent="0.3">
      <c r="F4369" t="s">
        <v>402</v>
      </c>
      <c r="G4369" s="31">
        <v>463.66199999999998</v>
      </c>
    </row>
    <row r="4370" spans="6:7" x14ac:dyDescent="0.3">
      <c r="F4370" t="s">
        <v>1471</v>
      </c>
      <c r="G4370" s="31">
        <v>21854.5075</v>
      </c>
    </row>
    <row r="4371" spans="6:7" x14ac:dyDescent="0.3">
      <c r="F4371" t="s">
        <v>7334</v>
      </c>
      <c r="G4371" s="31">
        <v>7772.5845000000008</v>
      </c>
    </row>
    <row r="4372" spans="6:7" x14ac:dyDescent="0.3">
      <c r="F4372" t="s">
        <v>7335</v>
      </c>
      <c r="G4372" s="31">
        <v>0</v>
      </c>
    </row>
    <row r="4373" spans="6:7" x14ac:dyDescent="0.3">
      <c r="F4373" t="s">
        <v>7336</v>
      </c>
      <c r="G4373" s="31">
        <v>0</v>
      </c>
    </row>
    <row r="4374" spans="6:7" x14ac:dyDescent="0.3">
      <c r="F4374" t="s">
        <v>1472</v>
      </c>
      <c r="G4374" s="31">
        <v>17749.7834</v>
      </c>
    </row>
    <row r="4375" spans="6:7" x14ac:dyDescent="0.3">
      <c r="F4375" t="s">
        <v>7337</v>
      </c>
      <c r="G4375" s="31">
        <v>83.194999999999993</v>
      </c>
    </row>
    <row r="4376" spans="6:7" x14ac:dyDescent="0.3">
      <c r="F4376" t="s">
        <v>1473</v>
      </c>
      <c r="G4376" s="31">
        <v>10011.0679</v>
      </c>
    </row>
    <row r="4377" spans="6:7" x14ac:dyDescent="0.3">
      <c r="F4377" t="s">
        <v>7338</v>
      </c>
      <c r="G4377" s="31">
        <v>283.0634</v>
      </c>
    </row>
    <row r="4378" spans="6:7" x14ac:dyDescent="0.3">
      <c r="F4378" t="s">
        <v>1474</v>
      </c>
      <c r="G4378" s="31">
        <v>9699.8829999999998</v>
      </c>
    </row>
    <row r="4379" spans="6:7" x14ac:dyDescent="0.3">
      <c r="F4379" t="s">
        <v>1475</v>
      </c>
      <c r="G4379" s="31">
        <v>8249.2501999999986</v>
      </c>
    </row>
    <row r="4380" spans="6:7" x14ac:dyDescent="0.3">
      <c r="F4380" t="s">
        <v>7339</v>
      </c>
      <c r="G4380" s="31">
        <v>6616.7929000000004</v>
      </c>
    </row>
    <row r="4381" spans="6:7" x14ac:dyDescent="0.3">
      <c r="F4381" t="s">
        <v>7340</v>
      </c>
      <c r="G4381" s="31">
        <v>1118.1210000000001</v>
      </c>
    </row>
    <row r="4382" spans="6:7" x14ac:dyDescent="0.3">
      <c r="F4382" t="s">
        <v>3160</v>
      </c>
      <c r="G4382" s="31">
        <v>46.805100000000003</v>
      </c>
    </row>
    <row r="4383" spans="6:7" x14ac:dyDescent="0.3">
      <c r="F4383" t="s">
        <v>7341</v>
      </c>
      <c r="G4383" s="31">
        <v>544.73770000000002</v>
      </c>
    </row>
    <row r="4384" spans="6:7" x14ac:dyDescent="0.3">
      <c r="F4384" t="s">
        <v>7342</v>
      </c>
      <c r="G4384" s="31">
        <v>0</v>
      </c>
    </row>
    <row r="4385" spans="6:7" x14ac:dyDescent="0.3">
      <c r="F4385" t="s">
        <v>403</v>
      </c>
      <c r="G4385" s="31">
        <v>6912.7858999999999</v>
      </c>
    </row>
    <row r="4386" spans="6:7" x14ac:dyDescent="0.3">
      <c r="F4386" t="s">
        <v>404</v>
      </c>
      <c r="G4386" s="31">
        <v>6009.7608</v>
      </c>
    </row>
    <row r="4387" spans="6:7" x14ac:dyDescent="0.3">
      <c r="F4387" t="s">
        <v>7343</v>
      </c>
      <c r="G4387" s="31">
        <v>0</v>
      </c>
    </row>
    <row r="4388" spans="6:7" x14ac:dyDescent="0.3">
      <c r="F4388" t="s">
        <v>1476</v>
      </c>
      <c r="G4388" s="31">
        <v>0</v>
      </c>
    </row>
    <row r="4389" spans="6:7" x14ac:dyDescent="0.3">
      <c r="F4389" t="s">
        <v>7344</v>
      </c>
      <c r="G4389" s="31">
        <v>0</v>
      </c>
    </row>
    <row r="4390" spans="6:7" x14ac:dyDescent="0.3">
      <c r="F4390" t="s">
        <v>7345</v>
      </c>
      <c r="G4390" s="31">
        <v>203.3681</v>
      </c>
    </row>
    <row r="4391" spans="6:7" x14ac:dyDescent="0.3">
      <c r="F4391" t="s">
        <v>7346</v>
      </c>
      <c r="G4391" s="31">
        <v>18.7422</v>
      </c>
    </row>
    <row r="4392" spans="6:7" x14ac:dyDescent="0.3">
      <c r="F4392" t="s">
        <v>7347</v>
      </c>
      <c r="G4392" s="31">
        <v>0</v>
      </c>
    </row>
    <row r="4393" spans="6:7" x14ac:dyDescent="0.3">
      <c r="F4393" t="s">
        <v>7348</v>
      </c>
      <c r="G4393" s="31">
        <v>0</v>
      </c>
    </row>
    <row r="4394" spans="6:7" x14ac:dyDescent="0.3">
      <c r="F4394" t="s">
        <v>1477</v>
      </c>
      <c r="G4394" s="31">
        <v>0</v>
      </c>
    </row>
    <row r="4395" spans="6:7" x14ac:dyDescent="0.3">
      <c r="F4395" t="s">
        <v>3161</v>
      </c>
      <c r="G4395" s="31">
        <v>808.85109999999997</v>
      </c>
    </row>
    <row r="4396" spans="6:7" x14ac:dyDescent="0.3">
      <c r="F4396" t="s">
        <v>7349</v>
      </c>
      <c r="G4396" s="31">
        <v>376.88900000000001</v>
      </c>
    </row>
    <row r="4397" spans="6:7" x14ac:dyDescent="0.3">
      <c r="F4397" t="s">
        <v>405</v>
      </c>
      <c r="G4397" s="31">
        <v>23446.3374</v>
      </c>
    </row>
    <row r="4398" spans="6:7" x14ac:dyDescent="0.3">
      <c r="F4398" t="s">
        <v>7350</v>
      </c>
      <c r="G4398" s="31">
        <v>1767.0636</v>
      </c>
    </row>
    <row r="4399" spans="6:7" x14ac:dyDescent="0.3">
      <c r="F4399" t="s">
        <v>7351</v>
      </c>
      <c r="G4399" s="31">
        <v>40.6081</v>
      </c>
    </row>
    <row r="4400" spans="6:7" x14ac:dyDescent="0.3">
      <c r="F4400" t="s">
        <v>1478</v>
      </c>
      <c r="G4400" s="31">
        <v>9118.8257999999987</v>
      </c>
    </row>
    <row r="4401" spans="6:7" x14ac:dyDescent="0.3">
      <c r="F4401" t="s">
        <v>1479</v>
      </c>
      <c r="G4401" s="31">
        <v>0</v>
      </c>
    </row>
    <row r="4402" spans="6:7" x14ac:dyDescent="0.3">
      <c r="F4402" t="s">
        <v>1480</v>
      </c>
      <c r="G4402" s="31">
        <v>2536.0084999999999</v>
      </c>
    </row>
    <row r="4403" spans="6:7" x14ac:dyDescent="0.3">
      <c r="F4403" t="s">
        <v>7352</v>
      </c>
      <c r="G4403" s="31">
        <v>112.59180000000001</v>
      </c>
    </row>
    <row r="4404" spans="6:7" x14ac:dyDescent="0.3">
      <c r="F4404" t="s">
        <v>7353</v>
      </c>
      <c r="G4404" s="31">
        <v>13973.7333</v>
      </c>
    </row>
    <row r="4405" spans="6:7" x14ac:dyDescent="0.3">
      <c r="F4405" t="s">
        <v>7354</v>
      </c>
      <c r="G4405" s="31">
        <v>0</v>
      </c>
    </row>
    <row r="4406" spans="6:7" x14ac:dyDescent="0.3">
      <c r="F4406" t="s">
        <v>406</v>
      </c>
      <c r="G4406" s="31">
        <v>18112.460500000001</v>
      </c>
    </row>
    <row r="4407" spans="6:7" x14ac:dyDescent="0.3">
      <c r="F4407" t="s">
        <v>7355</v>
      </c>
      <c r="G4407" s="31">
        <v>9430.3363000000008</v>
      </c>
    </row>
    <row r="4408" spans="6:7" x14ac:dyDescent="0.3">
      <c r="F4408" t="s">
        <v>7356</v>
      </c>
      <c r="G4408" s="31">
        <v>0</v>
      </c>
    </row>
    <row r="4409" spans="6:7" x14ac:dyDescent="0.3">
      <c r="F4409" t="s">
        <v>1481</v>
      </c>
      <c r="G4409" s="31">
        <v>712.05410000000006</v>
      </c>
    </row>
    <row r="4410" spans="6:7" x14ac:dyDescent="0.3">
      <c r="F4410" t="s">
        <v>3162</v>
      </c>
      <c r="G4410" s="31">
        <v>590.56859999999995</v>
      </c>
    </row>
    <row r="4411" spans="6:7" x14ac:dyDescent="0.3">
      <c r="F4411" t="s">
        <v>7357</v>
      </c>
      <c r="G4411" s="31">
        <v>0</v>
      </c>
    </row>
    <row r="4412" spans="6:7" x14ac:dyDescent="0.3">
      <c r="F4412" t="s">
        <v>7358</v>
      </c>
      <c r="G4412" s="31">
        <v>0</v>
      </c>
    </row>
    <row r="4413" spans="6:7" x14ac:dyDescent="0.3">
      <c r="F4413" t="s">
        <v>1482</v>
      </c>
      <c r="G4413" s="31">
        <v>1269.9284</v>
      </c>
    </row>
    <row r="4414" spans="6:7" x14ac:dyDescent="0.3">
      <c r="F4414" t="s">
        <v>407</v>
      </c>
      <c r="G4414" s="31">
        <v>0</v>
      </c>
    </row>
    <row r="4415" spans="6:7" x14ac:dyDescent="0.3">
      <c r="F4415" t="s">
        <v>7359</v>
      </c>
      <c r="G4415" s="31">
        <v>992.59600000000012</v>
      </c>
    </row>
    <row r="4416" spans="6:7" x14ac:dyDescent="0.3">
      <c r="F4416" t="s">
        <v>1483</v>
      </c>
      <c r="G4416" s="31">
        <v>807.55060000000014</v>
      </c>
    </row>
    <row r="4417" spans="6:7" x14ac:dyDescent="0.3">
      <c r="F4417" t="s">
        <v>7360</v>
      </c>
      <c r="G4417" s="31">
        <v>0</v>
      </c>
    </row>
    <row r="4418" spans="6:7" x14ac:dyDescent="0.3">
      <c r="F4418" t="s">
        <v>7361</v>
      </c>
      <c r="G4418" s="31">
        <v>421.26530000000002</v>
      </c>
    </row>
    <row r="4419" spans="6:7" x14ac:dyDescent="0.3">
      <c r="F4419" t="s">
        <v>7362</v>
      </c>
      <c r="G4419" s="31">
        <v>3360.4833999999996</v>
      </c>
    </row>
    <row r="4420" spans="6:7" x14ac:dyDescent="0.3">
      <c r="F4420" t="s">
        <v>7363</v>
      </c>
      <c r="G4420" s="31">
        <v>0</v>
      </c>
    </row>
    <row r="4421" spans="6:7" x14ac:dyDescent="0.3">
      <c r="F4421" t="s">
        <v>3163</v>
      </c>
      <c r="G4421" s="31">
        <v>2350.2469000000001</v>
      </c>
    </row>
    <row r="4422" spans="6:7" x14ac:dyDescent="0.3">
      <c r="F4422" t="s">
        <v>7364</v>
      </c>
      <c r="G4422" s="31">
        <v>0</v>
      </c>
    </row>
    <row r="4423" spans="6:7" x14ac:dyDescent="0.3">
      <c r="F4423" t="s">
        <v>1484</v>
      </c>
      <c r="G4423" s="31">
        <v>10733.197</v>
      </c>
    </row>
    <row r="4424" spans="6:7" x14ac:dyDescent="0.3">
      <c r="F4424" t="s">
        <v>7365</v>
      </c>
      <c r="G4424" s="31">
        <v>0</v>
      </c>
    </row>
    <row r="4425" spans="6:7" x14ac:dyDescent="0.3">
      <c r="F4425" t="s">
        <v>7366</v>
      </c>
      <c r="G4425" s="31">
        <v>0</v>
      </c>
    </row>
    <row r="4426" spans="6:7" x14ac:dyDescent="0.3">
      <c r="F4426" t="s">
        <v>7367</v>
      </c>
      <c r="G4426" s="31">
        <v>281.60550000000001</v>
      </c>
    </row>
    <row r="4427" spans="6:7" x14ac:dyDescent="0.3">
      <c r="F4427" t="s">
        <v>7368</v>
      </c>
      <c r="G4427" s="31">
        <v>9.3711000000000002</v>
      </c>
    </row>
    <row r="4428" spans="6:7" x14ac:dyDescent="0.3">
      <c r="F4428" t="s">
        <v>1485</v>
      </c>
      <c r="G4428" s="31">
        <v>1993.4015999999999</v>
      </c>
    </row>
    <row r="4429" spans="6:7" x14ac:dyDescent="0.3">
      <c r="F4429" t="s">
        <v>7369</v>
      </c>
      <c r="G4429" s="31">
        <v>1849.2858000000001</v>
      </c>
    </row>
    <row r="4430" spans="6:7" x14ac:dyDescent="0.3">
      <c r="F4430" t="s">
        <v>7370</v>
      </c>
      <c r="G4430" s="31">
        <v>2318.6376</v>
      </c>
    </row>
    <row r="4431" spans="6:7" x14ac:dyDescent="0.3">
      <c r="F4431" t="s">
        <v>7371</v>
      </c>
      <c r="G4431" s="31">
        <v>575.64909999999998</v>
      </c>
    </row>
    <row r="4432" spans="6:7" x14ac:dyDescent="0.3">
      <c r="F4432" t="s">
        <v>7372</v>
      </c>
      <c r="G4432" s="31">
        <v>672.67909999999995</v>
      </c>
    </row>
    <row r="4433" spans="6:7" x14ac:dyDescent="0.3">
      <c r="F4433" t="s">
        <v>7373</v>
      </c>
      <c r="G4433" s="31">
        <v>7665.3415999999997</v>
      </c>
    </row>
    <row r="4434" spans="6:7" x14ac:dyDescent="0.3">
      <c r="F4434" t="s">
        <v>7374</v>
      </c>
      <c r="G4434" s="31">
        <v>0</v>
      </c>
    </row>
    <row r="4435" spans="6:7" x14ac:dyDescent="0.3">
      <c r="F4435" t="s">
        <v>7375</v>
      </c>
      <c r="G4435" s="31">
        <v>679.05250000000001</v>
      </c>
    </row>
    <row r="4436" spans="6:7" x14ac:dyDescent="0.3">
      <c r="F4436" t="s">
        <v>7376</v>
      </c>
      <c r="G4436" s="31">
        <v>0</v>
      </c>
    </row>
    <row r="4437" spans="6:7" x14ac:dyDescent="0.3">
      <c r="F4437" t="s">
        <v>408</v>
      </c>
      <c r="G4437" s="31">
        <v>11971.261</v>
      </c>
    </row>
    <row r="4438" spans="6:7" x14ac:dyDescent="0.3">
      <c r="F4438" t="s">
        <v>7377</v>
      </c>
      <c r="G4438" s="31">
        <v>2127.3764999999999</v>
      </c>
    </row>
    <row r="4439" spans="6:7" x14ac:dyDescent="0.3">
      <c r="F4439" t="s">
        <v>3164</v>
      </c>
      <c r="G4439" s="31">
        <v>1374.3828000000001</v>
      </c>
    </row>
    <row r="4440" spans="6:7" x14ac:dyDescent="0.3">
      <c r="F4440" t="s">
        <v>7378</v>
      </c>
      <c r="G4440" s="31">
        <v>34.360700000000001</v>
      </c>
    </row>
    <row r="4441" spans="6:7" x14ac:dyDescent="0.3">
      <c r="F4441" t="s">
        <v>7379</v>
      </c>
      <c r="G4441" s="31">
        <v>1115.9123</v>
      </c>
    </row>
    <row r="4442" spans="6:7" x14ac:dyDescent="0.3">
      <c r="F4442" t="s">
        <v>7380</v>
      </c>
      <c r="G4442" s="31">
        <v>0</v>
      </c>
    </row>
    <row r="4443" spans="6:7" x14ac:dyDescent="0.3">
      <c r="F4443" t="s">
        <v>3165</v>
      </c>
      <c r="G4443" s="31">
        <v>1345.9042999999999</v>
      </c>
    </row>
    <row r="4444" spans="6:7" x14ac:dyDescent="0.3">
      <c r="F4444" t="s">
        <v>7381</v>
      </c>
      <c r="G4444" s="31">
        <v>0</v>
      </c>
    </row>
    <row r="4445" spans="6:7" x14ac:dyDescent="0.3">
      <c r="F4445" t="s">
        <v>7382</v>
      </c>
      <c r="G4445" s="31">
        <v>4875.7788</v>
      </c>
    </row>
    <row r="4446" spans="6:7" x14ac:dyDescent="0.3">
      <c r="F4446" t="s">
        <v>1486</v>
      </c>
      <c r="G4446" s="31">
        <v>0</v>
      </c>
    </row>
    <row r="4447" spans="6:7" x14ac:dyDescent="0.3">
      <c r="F4447" t="s">
        <v>2848</v>
      </c>
      <c r="G4447" s="31">
        <v>582.28949999999998</v>
      </c>
    </row>
    <row r="4448" spans="6:7" x14ac:dyDescent="0.3">
      <c r="F4448" t="s">
        <v>7383</v>
      </c>
      <c r="G4448" s="31">
        <v>0</v>
      </c>
    </row>
    <row r="4449" spans="6:7" x14ac:dyDescent="0.3">
      <c r="F4449" t="s">
        <v>7384</v>
      </c>
      <c r="G4449" s="31">
        <v>297.1925</v>
      </c>
    </row>
    <row r="4450" spans="6:7" x14ac:dyDescent="0.3">
      <c r="F4450" t="s">
        <v>7385</v>
      </c>
      <c r="G4450" s="31">
        <v>0</v>
      </c>
    </row>
    <row r="4451" spans="6:7" x14ac:dyDescent="0.3">
      <c r="F4451" t="s">
        <v>7386</v>
      </c>
      <c r="G4451" s="31">
        <v>9718.3746999999985</v>
      </c>
    </row>
    <row r="4452" spans="6:7" x14ac:dyDescent="0.3">
      <c r="F4452" t="s">
        <v>7387</v>
      </c>
      <c r="G4452" s="31">
        <v>0</v>
      </c>
    </row>
    <row r="4453" spans="6:7" x14ac:dyDescent="0.3">
      <c r="F4453" t="s">
        <v>7388</v>
      </c>
      <c r="G4453" s="31">
        <v>0</v>
      </c>
    </row>
    <row r="4454" spans="6:7" x14ac:dyDescent="0.3">
      <c r="F4454" t="s">
        <v>7389</v>
      </c>
      <c r="G4454" s="31">
        <v>1767.0636</v>
      </c>
    </row>
    <row r="4455" spans="6:7" x14ac:dyDescent="0.3">
      <c r="F4455" t="s">
        <v>7390</v>
      </c>
      <c r="G4455" s="31">
        <v>135.9494</v>
      </c>
    </row>
    <row r="4456" spans="6:7" x14ac:dyDescent="0.3">
      <c r="F4456" t="s">
        <v>7391</v>
      </c>
      <c r="G4456" s="31">
        <v>0</v>
      </c>
    </row>
    <row r="4457" spans="6:7" x14ac:dyDescent="0.3">
      <c r="F4457" t="s">
        <v>7392</v>
      </c>
      <c r="G4457" s="31">
        <v>0</v>
      </c>
    </row>
    <row r="4458" spans="6:7" x14ac:dyDescent="0.3">
      <c r="F4458" t="s">
        <v>7393</v>
      </c>
      <c r="G4458" s="31">
        <v>0</v>
      </c>
    </row>
    <row r="4459" spans="6:7" x14ac:dyDescent="0.3">
      <c r="F4459" t="s">
        <v>7394</v>
      </c>
      <c r="G4459" s="31">
        <v>341.01249999999999</v>
      </c>
    </row>
    <row r="4460" spans="6:7" x14ac:dyDescent="0.3">
      <c r="F4460" t="s">
        <v>7395</v>
      </c>
      <c r="G4460" s="31">
        <v>0</v>
      </c>
    </row>
    <row r="4461" spans="6:7" x14ac:dyDescent="0.3">
      <c r="F4461" t="s">
        <v>7396</v>
      </c>
      <c r="G4461" s="31">
        <v>162.44460000000001</v>
      </c>
    </row>
    <row r="4462" spans="6:7" x14ac:dyDescent="0.3">
      <c r="F4462" t="s">
        <v>7397</v>
      </c>
      <c r="G4462" s="31">
        <v>769.63979999999992</v>
      </c>
    </row>
    <row r="4463" spans="6:7" x14ac:dyDescent="0.3">
      <c r="F4463" t="s">
        <v>7398</v>
      </c>
      <c r="G4463" s="31">
        <v>0</v>
      </c>
    </row>
    <row r="4464" spans="6:7" x14ac:dyDescent="0.3">
      <c r="F4464" t="s">
        <v>7399</v>
      </c>
      <c r="G4464" s="31">
        <v>0</v>
      </c>
    </row>
    <row r="4465" spans="6:7" x14ac:dyDescent="0.3">
      <c r="F4465" t="s">
        <v>7400</v>
      </c>
      <c r="G4465" s="31">
        <v>0</v>
      </c>
    </row>
    <row r="4466" spans="6:7" x14ac:dyDescent="0.3">
      <c r="F4466" t="s">
        <v>7401</v>
      </c>
      <c r="G4466" s="31">
        <v>3776.5632000000001</v>
      </c>
    </row>
    <row r="4467" spans="6:7" x14ac:dyDescent="0.3">
      <c r="F4467" t="s">
        <v>7402</v>
      </c>
      <c r="G4467" s="31">
        <v>0</v>
      </c>
    </row>
    <row r="4468" spans="6:7" x14ac:dyDescent="0.3">
      <c r="F4468" t="s">
        <v>7403</v>
      </c>
      <c r="G4468" s="31">
        <v>640.88459999999998</v>
      </c>
    </row>
    <row r="4469" spans="6:7" x14ac:dyDescent="0.3">
      <c r="F4469" t="s">
        <v>7404</v>
      </c>
      <c r="G4469" s="31">
        <v>2985.4641000000001</v>
      </c>
    </row>
    <row r="4470" spans="6:7" x14ac:dyDescent="0.3">
      <c r="F4470" t="s">
        <v>2849</v>
      </c>
      <c r="G4470" s="31">
        <v>1225.5093000000002</v>
      </c>
    </row>
    <row r="4471" spans="6:7" x14ac:dyDescent="0.3">
      <c r="F4471" t="s">
        <v>7405</v>
      </c>
      <c r="G4471" s="31">
        <v>0</v>
      </c>
    </row>
    <row r="4472" spans="6:7" x14ac:dyDescent="0.3">
      <c r="F4472" t="s">
        <v>7406</v>
      </c>
      <c r="G4472" s="31">
        <v>2806.2568000000001</v>
      </c>
    </row>
    <row r="4473" spans="6:7" x14ac:dyDescent="0.3">
      <c r="F4473" t="s">
        <v>409</v>
      </c>
      <c r="G4473" s="31">
        <v>0</v>
      </c>
    </row>
    <row r="4474" spans="6:7" x14ac:dyDescent="0.3">
      <c r="F4474" t="s">
        <v>7407</v>
      </c>
      <c r="G4474" s="31">
        <v>0</v>
      </c>
    </row>
    <row r="4475" spans="6:7" x14ac:dyDescent="0.3">
      <c r="F4475" t="s">
        <v>7408</v>
      </c>
      <c r="G4475" s="31">
        <v>197.7002</v>
      </c>
    </row>
    <row r="4476" spans="6:7" x14ac:dyDescent="0.3">
      <c r="F4476" t="s">
        <v>7409</v>
      </c>
      <c r="G4476" s="31">
        <v>0</v>
      </c>
    </row>
    <row r="4477" spans="6:7" x14ac:dyDescent="0.3">
      <c r="F4477" t="s">
        <v>410</v>
      </c>
      <c r="G4477" s="31">
        <v>9903.1311000000005</v>
      </c>
    </row>
    <row r="4478" spans="6:7" x14ac:dyDescent="0.3">
      <c r="F4478" t="s">
        <v>3166</v>
      </c>
      <c r="G4478" s="31">
        <v>201.09690000000001</v>
      </c>
    </row>
    <row r="4479" spans="6:7" x14ac:dyDescent="0.3">
      <c r="F4479" t="s">
        <v>3167</v>
      </c>
      <c r="G4479" s="31">
        <v>285.15219999999999</v>
      </c>
    </row>
    <row r="4480" spans="6:7" x14ac:dyDescent="0.3">
      <c r="F4480" t="s">
        <v>7410</v>
      </c>
      <c r="G4480" s="31">
        <v>0</v>
      </c>
    </row>
    <row r="4481" spans="6:7" x14ac:dyDescent="0.3">
      <c r="F4481" t="s">
        <v>1487</v>
      </c>
      <c r="G4481" s="31">
        <v>0</v>
      </c>
    </row>
    <row r="4482" spans="6:7" x14ac:dyDescent="0.3">
      <c r="F4482" t="s">
        <v>3168</v>
      </c>
      <c r="G4482" s="31">
        <v>79.313400000000001</v>
      </c>
    </row>
    <row r="4483" spans="6:7" x14ac:dyDescent="0.3">
      <c r="F4483" t="s">
        <v>7411</v>
      </c>
      <c r="G4483" s="31">
        <v>5739.1576999999997</v>
      </c>
    </row>
    <row r="4484" spans="6:7" x14ac:dyDescent="0.3">
      <c r="F4484" t="s">
        <v>7412</v>
      </c>
      <c r="G4484" s="31">
        <v>0</v>
      </c>
    </row>
    <row r="4485" spans="6:7" x14ac:dyDescent="0.3">
      <c r="F4485" t="s">
        <v>7413</v>
      </c>
      <c r="G4485" s="31">
        <v>0</v>
      </c>
    </row>
    <row r="4486" spans="6:7" x14ac:dyDescent="0.3">
      <c r="F4486" t="s">
        <v>7414</v>
      </c>
      <c r="G4486" s="31">
        <v>0</v>
      </c>
    </row>
    <row r="4487" spans="6:7" x14ac:dyDescent="0.3">
      <c r="F4487" t="s">
        <v>7415</v>
      </c>
      <c r="G4487" s="31">
        <v>17.483899999999998</v>
      </c>
    </row>
    <row r="4488" spans="6:7" x14ac:dyDescent="0.3">
      <c r="F4488" t="s">
        <v>7416</v>
      </c>
      <c r="G4488" s="31">
        <v>137.59399999999999</v>
      </c>
    </row>
    <row r="4489" spans="6:7" x14ac:dyDescent="0.3">
      <c r="F4489" t="s">
        <v>7417</v>
      </c>
      <c r="G4489" s="31">
        <v>2748.7656000000002</v>
      </c>
    </row>
    <row r="4490" spans="6:7" x14ac:dyDescent="0.3">
      <c r="F4490" t="s">
        <v>7418</v>
      </c>
      <c r="G4490" s="31">
        <v>11214.4192</v>
      </c>
    </row>
    <row r="4491" spans="6:7" x14ac:dyDescent="0.3">
      <c r="F4491" t="s">
        <v>7419</v>
      </c>
      <c r="G4491" s="31">
        <v>545.73950000000002</v>
      </c>
    </row>
    <row r="4492" spans="6:7" x14ac:dyDescent="0.3">
      <c r="F4492" t="s">
        <v>7420</v>
      </c>
      <c r="G4492" s="31">
        <v>93.868499999999997</v>
      </c>
    </row>
    <row r="4493" spans="6:7" x14ac:dyDescent="0.3">
      <c r="F4493" t="s">
        <v>7421</v>
      </c>
      <c r="G4493" s="31">
        <v>3710.88</v>
      </c>
    </row>
    <row r="4494" spans="6:7" x14ac:dyDescent="0.3">
      <c r="F4494" t="s">
        <v>7422</v>
      </c>
      <c r="G4494" s="31">
        <v>0</v>
      </c>
    </row>
    <row r="4495" spans="6:7" x14ac:dyDescent="0.3">
      <c r="F4495" t="s">
        <v>7423</v>
      </c>
      <c r="G4495" s="31">
        <v>0</v>
      </c>
    </row>
    <row r="4496" spans="6:7" x14ac:dyDescent="0.3">
      <c r="F4496" t="s">
        <v>7424</v>
      </c>
      <c r="G4496" s="31">
        <v>0</v>
      </c>
    </row>
    <row r="4497" spans="6:7" x14ac:dyDescent="0.3">
      <c r="F4497" t="s">
        <v>7425</v>
      </c>
      <c r="G4497" s="31">
        <v>3337.7867999999999</v>
      </c>
    </row>
    <row r="4498" spans="6:7" x14ac:dyDescent="0.3">
      <c r="F4498" t="s">
        <v>7426</v>
      </c>
      <c r="G4498" s="31">
        <v>4453.0009999999993</v>
      </c>
    </row>
    <row r="4499" spans="6:7" x14ac:dyDescent="0.3">
      <c r="F4499" t="s">
        <v>7427</v>
      </c>
      <c r="G4499" s="31">
        <v>13306.528199999999</v>
      </c>
    </row>
    <row r="4500" spans="6:7" x14ac:dyDescent="0.3">
      <c r="F4500" t="s">
        <v>7428</v>
      </c>
      <c r="G4500" s="31">
        <v>320.76769999999999</v>
      </c>
    </row>
    <row r="4501" spans="6:7" x14ac:dyDescent="0.3">
      <c r="F4501" t="s">
        <v>7429</v>
      </c>
      <c r="G4501" s="31">
        <v>0</v>
      </c>
    </row>
    <row r="4502" spans="6:7" x14ac:dyDescent="0.3">
      <c r="F4502" t="s">
        <v>7430</v>
      </c>
      <c r="G4502" s="31">
        <v>348.22410000000002</v>
      </c>
    </row>
    <row r="4503" spans="6:7" x14ac:dyDescent="0.3">
      <c r="F4503" t="s">
        <v>1488</v>
      </c>
      <c r="G4503" s="31">
        <v>0</v>
      </c>
    </row>
    <row r="4504" spans="6:7" x14ac:dyDescent="0.3">
      <c r="F4504" t="s">
        <v>7431</v>
      </c>
      <c r="G4504" s="31">
        <v>0</v>
      </c>
    </row>
    <row r="4505" spans="6:7" x14ac:dyDescent="0.3">
      <c r="F4505" t="s">
        <v>7432</v>
      </c>
      <c r="G4505" s="31">
        <v>569.57809999999995</v>
      </c>
    </row>
    <row r="4506" spans="6:7" x14ac:dyDescent="0.3">
      <c r="F4506" t="s">
        <v>7433</v>
      </c>
      <c r="G4506" s="31">
        <v>0</v>
      </c>
    </row>
    <row r="4507" spans="6:7" x14ac:dyDescent="0.3">
      <c r="F4507" t="s">
        <v>7434</v>
      </c>
      <c r="G4507" s="31">
        <v>17827.464400000001</v>
      </c>
    </row>
    <row r="4508" spans="6:7" x14ac:dyDescent="0.3">
      <c r="F4508" t="s">
        <v>7435</v>
      </c>
      <c r="G4508" s="31">
        <v>0</v>
      </c>
    </row>
    <row r="4509" spans="6:7" x14ac:dyDescent="0.3">
      <c r="F4509" t="s">
        <v>7436</v>
      </c>
      <c r="G4509" s="31">
        <v>0</v>
      </c>
    </row>
    <row r="4510" spans="6:7" x14ac:dyDescent="0.3">
      <c r="F4510" t="s">
        <v>7437</v>
      </c>
      <c r="G4510" s="31">
        <v>6665.3838999999998</v>
      </c>
    </row>
    <row r="4511" spans="6:7" x14ac:dyDescent="0.3">
      <c r="F4511" t="s">
        <v>7438</v>
      </c>
      <c r="G4511" s="31">
        <v>215.2432</v>
      </c>
    </row>
    <row r="4512" spans="6:7" x14ac:dyDescent="0.3">
      <c r="F4512" t="s">
        <v>7439</v>
      </c>
      <c r="G4512" s="31">
        <v>6701.8230000000003</v>
      </c>
    </row>
    <row r="4513" spans="6:7" x14ac:dyDescent="0.3">
      <c r="F4513" t="s">
        <v>411</v>
      </c>
      <c r="G4513" s="31">
        <v>0</v>
      </c>
    </row>
    <row r="4514" spans="6:7" x14ac:dyDescent="0.3">
      <c r="F4514" t="s">
        <v>7440</v>
      </c>
      <c r="G4514" s="31">
        <v>0</v>
      </c>
    </row>
    <row r="4515" spans="6:7" x14ac:dyDescent="0.3">
      <c r="F4515" t="s">
        <v>7441</v>
      </c>
      <c r="G4515" s="31">
        <v>3935.9969999999994</v>
      </c>
    </row>
    <row r="4516" spans="6:7" x14ac:dyDescent="0.3">
      <c r="F4516" t="s">
        <v>7442</v>
      </c>
      <c r="G4516" s="31">
        <v>477.21749999999997</v>
      </c>
    </row>
    <row r="4517" spans="6:7" x14ac:dyDescent="0.3">
      <c r="F4517" t="s">
        <v>7443</v>
      </c>
      <c r="G4517" s="31">
        <v>447.44510000000002</v>
      </c>
    </row>
    <row r="4518" spans="6:7" x14ac:dyDescent="0.3">
      <c r="F4518" t="s">
        <v>7444</v>
      </c>
      <c r="G4518" s="31">
        <v>4587.6606000000002</v>
      </c>
    </row>
    <row r="4519" spans="6:7" x14ac:dyDescent="0.3">
      <c r="F4519" t="s">
        <v>7445</v>
      </c>
      <c r="G4519" s="31">
        <v>12653.879499999999</v>
      </c>
    </row>
    <row r="4520" spans="6:7" x14ac:dyDescent="0.3">
      <c r="F4520" t="s">
        <v>1489</v>
      </c>
      <c r="G4520" s="31">
        <v>0</v>
      </c>
    </row>
    <row r="4521" spans="6:7" x14ac:dyDescent="0.3">
      <c r="F4521" t="s">
        <v>7446</v>
      </c>
      <c r="G4521" s="31">
        <v>0</v>
      </c>
    </row>
    <row r="4522" spans="6:7" x14ac:dyDescent="0.3">
      <c r="F4522" t="s">
        <v>7447</v>
      </c>
      <c r="G4522" s="31">
        <v>0</v>
      </c>
    </row>
    <row r="4523" spans="6:7" x14ac:dyDescent="0.3">
      <c r="F4523" t="s">
        <v>7448</v>
      </c>
      <c r="G4523" s="31">
        <v>308.64239999999995</v>
      </c>
    </row>
    <row r="4524" spans="6:7" x14ac:dyDescent="0.3">
      <c r="F4524" t="s">
        <v>7449</v>
      </c>
      <c r="G4524" s="31">
        <v>0</v>
      </c>
    </row>
    <row r="4525" spans="6:7" x14ac:dyDescent="0.3">
      <c r="F4525" t="s">
        <v>7450</v>
      </c>
      <c r="G4525" s="31">
        <v>37.484400000000001</v>
      </c>
    </row>
    <row r="4526" spans="6:7" x14ac:dyDescent="0.3">
      <c r="F4526" t="s">
        <v>7451</v>
      </c>
      <c r="G4526" s="31">
        <v>11817.7605</v>
      </c>
    </row>
    <row r="4527" spans="6:7" x14ac:dyDescent="0.3">
      <c r="F4527" t="s">
        <v>7452</v>
      </c>
      <c r="G4527" s="31">
        <v>375.45510000000002</v>
      </c>
    </row>
    <row r="4528" spans="6:7" x14ac:dyDescent="0.3">
      <c r="F4528" t="s">
        <v>7453</v>
      </c>
      <c r="G4528" s="31">
        <v>0</v>
      </c>
    </row>
    <row r="4529" spans="6:7" x14ac:dyDescent="0.3">
      <c r="F4529" t="s">
        <v>7454</v>
      </c>
      <c r="G4529" s="31">
        <v>21190.561400000002</v>
      </c>
    </row>
    <row r="4530" spans="6:7" x14ac:dyDescent="0.3">
      <c r="F4530" t="s">
        <v>7455</v>
      </c>
      <c r="G4530" s="31">
        <v>134.50810000000001</v>
      </c>
    </row>
    <row r="4531" spans="6:7" x14ac:dyDescent="0.3">
      <c r="F4531" t="s">
        <v>1490</v>
      </c>
      <c r="G4531" s="31">
        <v>0</v>
      </c>
    </row>
    <row r="4532" spans="6:7" x14ac:dyDescent="0.3">
      <c r="F4532" t="s">
        <v>7456</v>
      </c>
      <c r="G4532" s="31">
        <v>1776.8042</v>
      </c>
    </row>
    <row r="4533" spans="6:7" x14ac:dyDescent="0.3">
      <c r="F4533" t="s">
        <v>7457</v>
      </c>
      <c r="G4533" s="31">
        <v>0</v>
      </c>
    </row>
    <row r="4534" spans="6:7" x14ac:dyDescent="0.3">
      <c r="F4534" t="s">
        <v>7458</v>
      </c>
      <c r="G4534" s="31">
        <v>201.97129999999999</v>
      </c>
    </row>
    <row r="4535" spans="6:7" x14ac:dyDescent="0.3">
      <c r="F4535" t="s">
        <v>7459</v>
      </c>
      <c r="G4535" s="31">
        <v>0</v>
      </c>
    </row>
    <row r="4536" spans="6:7" x14ac:dyDescent="0.3">
      <c r="F4536" t="s">
        <v>7460</v>
      </c>
      <c r="G4536" s="31">
        <v>281.40430000000003</v>
      </c>
    </row>
    <row r="4537" spans="6:7" x14ac:dyDescent="0.3">
      <c r="F4537" t="s">
        <v>412</v>
      </c>
      <c r="G4537" s="31">
        <v>33374.159799999994</v>
      </c>
    </row>
    <row r="4538" spans="6:7" x14ac:dyDescent="0.3">
      <c r="F4538" t="s">
        <v>7461</v>
      </c>
      <c r="G4538" s="31">
        <v>0</v>
      </c>
    </row>
    <row r="4539" spans="6:7" x14ac:dyDescent="0.3">
      <c r="F4539" t="s">
        <v>7462</v>
      </c>
      <c r="G4539" s="31">
        <v>0</v>
      </c>
    </row>
    <row r="4540" spans="6:7" x14ac:dyDescent="0.3">
      <c r="F4540" t="s">
        <v>7463</v>
      </c>
      <c r="G4540" s="31">
        <v>437.29760000000005</v>
      </c>
    </row>
    <row r="4541" spans="6:7" x14ac:dyDescent="0.3">
      <c r="F4541" t="s">
        <v>7464</v>
      </c>
      <c r="G4541" s="31">
        <v>0</v>
      </c>
    </row>
    <row r="4542" spans="6:7" x14ac:dyDescent="0.3">
      <c r="F4542" t="s">
        <v>7465</v>
      </c>
      <c r="G4542" s="31">
        <v>0</v>
      </c>
    </row>
    <row r="4543" spans="6:7" x14ac:dyDescent="0.3">
      <c r="F4543" t="s">
        <v>7466</v>
      </c>
      <c r="G4543" s="31">
        <v>252.8032</v>
      </c>
    </row>
    <row r="4544" spans="6:7" x14ac:dyDescent="0.3">
      <c r="F4544" t="s">
        <v>7467</v>
      </c>
      <c r="G4544" s="31">
        <v>19846.797900000001</v>
      </c>
    </row>
    <row r="4545" spans="6:7" x14ac:dyDescent="0.3">
      <c r="F4545" t="s">
        <v>7468</v>
      </c>
      <c r="G4545" s="31">
        <v>14505.4876</v>
      </c>
    </row>
    <row r="4546" spans="6:7" x14ac:dyDescent="0.3">
      <c r="F4546" t="s">
        <v>7469</v>
      </c>
      <c r="G4546" s="31">
        <v>5337.8954999999996</v>
      </c>
    </row>
    <row r="4547" spans="6:7" x14ac:dyDescent="0.3">
      <c r="F4547" t="s">
        <v>7470</v>
      </c>
      <c r="G4547" s="31">
        <v>873.05500000000006</v>
      </c>
    </row>
    <row r="4548" spans="6:7" x14ac:dyDescent="0.3">
      <c r="F4548" t="s">
        <v>7471</v>
      </c>
      <c r="G4548" s="31">
        <v>1535.7019</v>
      </c>
    </row>
    <row r="4549" spans="6:7" x14ac:dyDescent="0.3">
      <c r="F4549" t="s">
        <v>7472</v>
      </c>
      <c r="G4549" s="31">
        <v>68.733999999999995</v>
      </c>
    </row>
    <row r="4550" spans="6:7" x14ac:dyDescent="0.3">
      <c r="F4550" t="s">
        <v>7473</v>
      </c>
      <c r="G4550" s="31">
        <v>3137.4719</v>
      </c>
    </row>
    <row r="4551" spans="6:7" x14ac:dyDescent="0.3">
      <c r="F4551" t="s">
        <v>7474</v>
      </c>
      <c r="G4551" s="31">
        <v>0</v>
      </c>
    </row>
    <row r="4552" spans="6:7" x14ac:dyDescent="0.3">
      <c r="F4552" t="s">
        <v>7475</v>
      </c>
      <c r="G4552" s="31">
        <v>852.64070000000004</v>
      </c>
    </row>
    <row r="4553" spans="6:7" x14ac:dyDescent="0.3">
      <c r="F4553" t="s">
        <v>7476</v>
      </c>
      <c r="G4553" s="31">
        <v>3138.9392000000003</v>
      </c>
    </row>
    <row r="4554" spans="6:7" x14ac:dyDescent="0.3">
      <c r="F4554" t="s">
        <v>7477</v>
      </c>
      <c r="G4554" s="31">
        <v>3.1236999999999999</v>
      </c>
    </row>
    <row r="4555" spans="6:7" x14ac:dyDescent="0.3">
      <c r="F4555" t="s">
        <v>7478</v>
      </c>
      <c r="G4555" s="31">
        <v>0</v>
      </c>
    </row>
    <row r="4556" spans="6:7" x14ac:dyDescent="0.3">
      <c r="F4556" t="s">
        <v>7479</v>
      </c>
      <c r="G4556" s="31">
        <v>647.68950000000007</v>
      </c>
    </row>
    <row r="4557" spans="6:7" x14ac:dyDescent="0.3">
      <c r="F4557" t="s">
        <v>7480</v>
      </c>
      <c r="G4557" s="31">
        <v>0</v>
      </c>
    </row>
    <row r="4558" spans="6:7" x14ac:dyDescent="0.3">
      <c r="F4558" t="s">
        <v>7481</v>
      </c>
      <c r="G4558" s="31">
        <v>0</v>
      </c>
    </row>
    <row r="4559" spans="6:7" x14ac:dyDescent="0.3">
      <c r="F4559" t="s">
        <v>7482</v>
      </c>
      <c r="G4559" s="31">
        <v>0</v>
      </c>
    </row>
    <row r="4560" spans="6:7" x14ac:dyDescent="0.3">
      <c r="F4560" t="s">
        <v>7483</v>
      </c>
      <c r="G4560" s="31">
        <v>5280.3589999999995</v>
      </c>
    </row>
    <row r="4561" spans="6:7" x14ac:dyDescent="0.3">
      <c r="F4561" t="s">
        <v>7484</v>
      </c>
      <c r="G4561" s="31">
        <v>6748.4969999999994</v>
      </c>
    </row>
    <row r="4562" spans="6:7" x14ac:dyDescent="0.3">
      <c r="F4562" t="s">
        <v>7485</v>
      </c>
      <c r="G4562" s="31">
        <v>2648.7019</v>
      </c>
    </row>
    <row r="4563" spans="6:7" x14ac:dyDescent="0.3">
      <c r="F4563" t="s">
        <v>7486</v>
      </c>
      <c r="G4563" s="31">
        <v>17289.522300000001</v>
      </c>
    </row>
    <row r="4564" spans="6:7" x14ac:dyDescent="0.3">
      <c r="F4564" t="s">
        <v>7487</v>
      </c>
      <c r="G4564" s="31">
        <v>201.49009999999998</v>
      </c>
    </row>
    <row r="4565" spans="6:7" x14ac:dyDescent="0.3">
      <c r="F4565" t="s">
        <v>7488</v>
      </c>
      <c r="G4565" s="31">
        <v>0</v>
      </c>
    </row>
    <row r="4566" spans="6:7" x14ac:dyDescent="0.3">
      <c r="F4566" t="s">
        <v>7489</v>
      </c>
      <c r="G4566" s="31">
        <v>5825.1134000000002</v>
      </c>
    </row>
    <row r="4567" spans="6:7" x14ac:dyDescent="0.3">
      <c r="F4567" t="s">
        <v>7490</v>
      </c>
      <c r="G4567" s="31">
        <v>60.677099999999996</v>
      </c>
    </row>
    <row r="4568" spans="6:7" x14ac:dyDescent="0.3">
      <c r="F4568" t="s">
        <v>7491</v>
      </c>
      <c r="G4568" s="31">
        <v>265.33580000000001</v>
      </c>
    </row>
    <row r="4569" spans="6:7" x14ac:dyDescent="0.3">
      <c r="F4569" t="s">
        <v>7492</v>
      </c>
      <c r="G4569" s="31">
        <v>0</v>
      </c>
    </row>
    <row r="4570" spans="6:7" x14ac:dyDescent="0.3">
      <c r="F4570" t="s">
        <v>7493</v>
      </c>
      <c r="G4570" s="31">
        <v>254.83269999999999</v>
      </c>
    </row>
    <row r="4571" spans="6:7" x14ac:dyDescent="0.3">
      <c r="F4571" t="s">
        <v>7494</v>
      </c>
      <c r="G4571" s="31">
        <v>0</v>
      </c>
    </row>
    <row r="4572" spans="6:7" x14ac:dyDescent="0.3">
      <c r="F4572" t="s">
        <v>7495</v>
      </c>
      <c r="G4572" s="31">
        <v>0</v>
      </c>
    </row>
    <row r="4573" spans="6:7" x14ac:dyDescent="0.3">
      <c r="F4573" t="s">
        <v>7496</v>
      </c>
      <c r="G4573" s="31">
        <v>0</v>
      </c>
    </row>
    <row r="4574" spans="6:7" x14ac:dyDescent="0.3">
      <c r="F4574" t="s">
        <v>7497</v>
      </c>
      <c r="G4574" s="31">
        <v>17267.499599999999</v>
      </c>
    </row>
    <row r="4575" spans="6:7" x14ac:dyDescent="0.3">
      <c r="F4575" t="s">
        <v>7498</v>
      </c>
      <c r="G4575" s="31">
        <v>59.350299999999997</v>
      </c>
    </row>
    <row r="4576" spans="6:7" x14ac:dyDescent="0.3">
      <c r="F4576" t="s">
        <v>7499</v>
      </c>
      <c r="G4576" s="31">
        <v>12.4948</v>
      </c>
    </row>
    <row r="4577" spans="6:7" x14ac:dyDescent="0.3">
      <c r="F4577" t="s">
        <v>7500</v>
      </c>
      <c r="G4577" s="31">
        <v>6338.1259</v>
      </c>
    </row>
    <row r="4578" spans="6:7" x14ac:dyDescent="0.3">
      <c r="F4578" t="s">
        <v>7501</v>
      </c>
      <c r="G4578" s="31">
        <v>0</v>
      </c>
    </row>
    <row r="4579" spans="6:7" x14ac:dyDescent="0.3">
      <c r="F4579" t="s">
        <v>7502</v>
      </c>
      <c r="G4579" s="31">
        <v>0</v>
      </c>
    </row>
    <row r="4580" spans="6:7" x14ac:dyDescent="0.3">
      <c r="F4580" t="s">
        <v>7503</v>
      </c>
      <c r="G4580" s="31">
        <v>4534.1166000000003</v>
      </c>
    </row>
    <row r="4581" spans="6:7" x14ac:dyDescent="0.3">
      <c r="F4581" t="s">
        <v>7504</v>
      </c>
      <c r="G4581" s="31">
        <v>392.68079999999998</v>
      </c>
    </row>
    <row r="4582" spans="6:7" x14ac:dyDescent="0.3">
      <c r="F4582" t="s">
        <v>7505</v>
      </c>
      <c r="G4582" s="31">
        <v>62.088500000000003</v>
      </c>
    </row>
    <row r="4583" spans="6:7" x14ac:dyDescent="0.3">
      <c r="F4583" t="s">
        <v>7506</v>
      </c>
      <c r="G4583" s="31">
        <v>0</v>
      </c>
    </row>
    <row r="4584" spans="6:7" x14ac:dyDescent="0.3">
      <c r="F4584" t="s">
        <v>7507</v>
      </c>
      <c r="G4584" s="31">
        <v>0</v>
      </c>
    </row>
    <row r="4585" spans="6:7" x14ac:dyDescent="0.3">
      <c r="F4585" t="s">
        <v>1491</v>
      </c>
      <c r="G4585" s="31">
        <v>0</v>
      </c>
    </row>
    <row r="4586" spans="6:7" x14ac:dyDescent="0.3">
      <c r="F4586" t="s">
        <v>7508</v>
      </c>
      <c r="G4586" s="31">
        <v>0</v>
      </c>
    </row>
    <row r="4587" spans="6:7" x14ac:dyDescent="0.3">
      <c r="F4587" t="s">
        <v>7509</v>
      </c>
      <c r="G4587" s="31">
        <v>1160.8053</v>
      </c>
    </row>
    <row r="4588" spans="6:7" x14ac:dyDescent="0.3">
      <c r="F4588" t="s">
        <v>7510</v>
      </c>
      <c r="G4588" s="31">
        <v>0</v>
      </c>
    </row>
    <row r="4589" spans="6:7" x14ac:dyDescent="0.3">
      <c r="F4589" t="s">
        <v>7511</v>
      </c>
      <c r="G4589" s="31">
        <v>319.11510000000004</v>
      </c>
    </row>
    <row r="4590" spans="6:7" x14ac:dyDescent="0.3">
      <c r="F4590" t="s">
        <v>1492</v>
      </c>
      <c r="G4590" s="31">
        <v>0</v>
      </c>
    </row>
    <row r="4591" spans="6:7" x14ac:dyDescent="0.3">
      <c r="F4591" t="s">
        <v>7512</v>
      </c>
      <c r="G4591" s="31">
        <v>0</v>
      </c>
    </row>
    <row r="4592" spans="6:7" x14ac:dyDescent="0.3">
      <c r="F4592" t="s">
        <v>7513</v>
      </c>
      <c r="G4592" s="31">
        <v>0</v>
      </c>
    </row>
    <row r="4593" spans="6:7" x14ac:dyDescent="0.3">
      <c r="F4593" t="s">
        <v>7514</v>
      </c>
      <c r="G4593" s="31">
        <v>4534.9206999999997</v>
      </c>
    </row>
    <row r="4594" spans="6:7" x14ac:dyDescent="0.3">
      <c r="F4594" t="s">
        <v>1493</v>
      </c>
      <c r="G4594" s="31">
        <v>0</v>
      </c>
    </row>
    <row r="4595" spans="6:7" x14ac:dyDescent="0.3">
      <c r="F4595" t="s">
        <v>1494</v>
      </c>
      <c r="G4595" s="31">
        <v>0</v>
      </c>
    </row>
    <row r="4596" spans="6:7" x14ac:dyDescent="0.3">
      <c r="F4596" t="s">
        <v>7515</v>
      </c>
      <c r="G4596" s="31">
        <v>25242.977300000002</v>
      </c>
    </row>
    <row r="4597" spans="6:7" x14ac:dyDescent="0.3">
      <c r="F4597" t="s">
        <v>7516</v>
      </c>
      <c r="G4597" s="31">
        <v>11225.846099999999</v>
      </c>
    </row>
    <row r="4598" spans="6:7" x14ac:dyDescent="0.3">
      <c r="F4598" t="s">
        <v>7517</v>
      </c>
      <c r="G4598" s="31">
        <v>214.64879999999999</v>
      </c>
    </row>
    <row r="4599" spans="6:7" x14ac:dyDescent="0.3">
      <c r="F4599" t="s">
        <v>7518</v>
      </c>
      <c r="G4599" s="31">
        <v>0</v>
      </c>
    </row>
    <row r="4600" spans="6:7" x14ac:dyDescent="0.3">
      <c r="F4600" t="s">
        <v>7519</v>
      </c>
      <c r="G4600" s="31">
        <v>319.71590000000003</v>
      </c>
    </row>
    <row r="4601" spans="6:7" x14ac:dyDescent="0.3">
      <c r="F4601" t="s">
        <v>7520</v>
      </c>
      <c r="G4601" s="31">
        <v>1236.96</v>
      </c>
    </row>
    <row r="4602" spans="6:7" x14ac:dyDescent="0.3">
      <c r="F4602" t="s">
        <v>7521</v>
      </c>
      <c r="G4602" s="31">
        <v>1288.5319</v>
      </c>
    </row>
    <row r="4603" spans="6:7" x14ac:dyDescent="0.3">
      <c r="F4603" t="s">
        <v>7522</v>
      </c>
      <c r="G4603" s="31">
        <v>46.855499999999999</v>
      </c>
    </row>
    <row r="4604" spans="6:7" x14ac:dyDescent="0.3">
      <c r="F4604" t="s">
        <v>1495</v>
      </c>
      <c r="G4604" s="31">
        <v>4636.0117999999993</v>
      </c>
    </row>
    <row r="4605" spans="6:7" x14ac:dyDescent="0.3">
      <c r="F4605" t="s">
        <v>1496</v>
      </c>
      <c r="G4605" s="31">
        <v>114.977</v>
      </c>
    </row>
    <row r="4606" spans="6:7" x14ac:dyDescent="0.3">
      <c r="F4606" t="s">
        <v>7523</v>
      </c>
      <c r="G4606" s="31">
        <v>304.24919999999997</v>
      </c>
    </row>
    <row r="4607" spans="6:7" x14ac:dyDescent="0.3">
      <c r="F4607" t="s">
        <v>7524</v>
      </c>
      <c r="G4607" s="31">
        <v>1011.9536999999999</v>
      </c>
    </row>
    <row r="4608" spans="6:7" x14ac:dyDescent="0.3">
      <c r="F4608" t="s">
        <v>7525</v>
      </c>
      <c r="G4608" s="31">
        <v>0</v>
      </c>
    </row>
    <row r="4609" spans="6:7" x14ac:dyDescent="0.3">
      <c r="F4609" t="s">
        <v>7526</v>
      </c>
      <c r="G4609" s="31">
        <v>566.86620000000005</v>
      </c>
    </row>
    <row r="4610" spans="6:7" x14ac:dyDescent="0.3">
      <c r="F4610" t="s">
        <v>7527</v>
      </c>
      <c r="G4610" s="31">
        <v>16034.594500000001</v>
      </c>
    </row>
    <row r="4611" spans="6:7" x14ac:dyDescent="0.3">
      <c r="F4611" t="s">
        <v>7528</v>
      </c>
      <c r="G4611" s="31">
        <v>93.192099999999996</v>
      </c>
    </row>
    <row r="4612" spans="6:7" x14ac:dyDescent="0.3">
      <c r="F4612" t="s">
        <v>1497</v>
      </c>
      <c r="G4612" s="31">
        <v>10607.127500000001</v>
      </c>
    </row>
    <row r="4613" spans="6:7" x14ac:dyDescent="0.3">
      <c r="F4613" t="s">
        <v>7529</v>
      </c>
      <c r="G4613" s="31">
        <v>0</v>
      </c>
    </row>
    <row r="4614" spans="6:7" x14ac:dyDescent="0.3">
      <c r="F4614" t="s">
        <v>1498</v>
      </c>
      <c r="G4614" s="31">
        <v>0</v>
      </c>
    </row>
    <row r="4615" spans="6:7" x14ac:dyDescent="0.3">
      <c r="F4615" t="s">
        <v>7530</v>
      </c>
      <c r="G4615" s="31">
        <v>0</v>
      </c>
    </row>
    <row r="4616" spans="6:7" x14ac:dyDescent="0.3">
      <c r="F4616" t="s">
        <v>7531</v>
      </c>
      <c r="G4616" s="31">
        <v>237.07130000000001</v>
      </c>
    </row>
    <row r="4617" spans="6:7" x14ac:dyDescent="0.3">
      <c r="F4617" t="s">
        <v>7532</v>
      </c>
      <c r="G4617" s="31">
        <v>2051.9236999999998</v>
      </c>
    </row>
    <row r="4618" spans="6:7" x14ac:dyDescent="0.3">
      <c r="F4618" t="s">
        <v>1499</v>
      </c>
      <c r="G4618" s="31">
        <v>236.4957</v>
      </c>
    </row>
    <row r="4619" spans="6:7" x14ac:dyDescent="0.3">
      <c r="F4619" t="s">
        <v>7533</v>
      </c>
      <c r="G4619" s="31">
        <v>440.82609999999994</v>
      </c>
    </row>
    <row r="4620" spans="6:7" x14ac:dyDescent="0.3">
      <c r="F4620" t="s">
        <v>7534</v>
      </c>
      <c r="G4620" s="31">
        <v>1260.4423999999999</v>
      </c>
    </row>
    <row r="4621" spans="6:7" x14ac:dyDescent="0.3">
      <c r="F4621" t="s">
        <v>7535</v>
      </c>
      <c r="G4621" s="31">
        <v>154.24600000000001</v>
      </c>
    </row>
    <row r="4622" spans="6:7" x14ac:dyDescent="0.3">
      <c r="F4622" t="s">
        <v>7536</v>
      </c>
      <c r="G4622" s="31">
        <v>0</v>
      </c>
    </row>
    <row r="4623" spans="6:7" x14ac:dyDescent="0.3">
      <c r="F4623" t="s">
        <v>3169</v>
      </c>
      <c r="G4623" s="31">
        <v>1408.2857999999999</v>
      </c>
    </row>
    <row r="4624" spans="6:7" x14ac:dyDescent="0.3">
      <c r="F4624" t="s">
        <v>7537</v>
      </c>
      <c r="G4624" s="31">
        <v>20342.816499999997</v>
      </c>
    </row>
    <row r="4625" spans="6:7" x14ac:dyDescent="0.3">
      <c r="F4625" t="s">
        <v>7538</v>
      </c>
      <c r="G4625" s="31">
        <v>0</v>
      </c>
    </row>
    <row r="4626" spans="6:7" x14ac:dyDescent="0.3">
      <c r="F4626" t="s">
        <v>7539</v>
      </c>
      <c r="G4626" s="31">
        <v>0</v>
      </c>
    </row>
    <row r="4627" spans="6:7" x14ac:dyDescent="0.3">
      <c r="F4627" t="s">
        <v>3170</v>
      </c>
      <c r="G4627" s="31">
        <v>627.58190000000002</v>
      </c>
    </row>
    <row r="4628" spans="6:7" x14ac:dyDescent="0.3">
      <c r="F4628" t="s">
        <v>7540</v>
      </c>
      <c r="G4628" s="31">
        <v>9370.3858000000018</v>
      </c>
    </row>
    <row r="4629" spans="6:7" x14ac:dyDescent="0.3">
      <c r="F4629" t="s">
        <v>7541</v>
      </c>
      <c r="G4629" s="31">
        <v>0</v>
      </c>
    </row>
    <row r="4630" spans="6:7" x14ac:dyDescent="0.3">
      <c r="F4630" t="s">
        <v>1500</v>
      </c>
      <c r="G4630" s="31">
        <v>2043.1644000000001</v>
      </c>
    </row>
    <row r="4631" spans="6:7" x14ac:dyDescent="0.3">
      <c r="F4631" t="s">
        <v>7542</v>
      </c>
      <c r="G4631" s="31">
        <v>242.14859999999999</v>
      </c>
    </row>
    <row r="4632" spans="6:7" x14ac:dyDescent="0.3">
      <c r="F4632" t="s">
        <v>1501</v>
      </c>
      <c r="G4632" s="31">
        <v>368.22379999999998</v>
      </c>
    </row>
    <row r="4633" spans="6:7" x14ac:dyDescent="0.3">
      <c r="F4633" t="s">
        <v>7543</v>
      </c>
      <c r="G4633" s="31">
        <v>95.602399999999989</v>
      </c>
    </row>
    <row r="4634" spans="6:7" x14ac:dyDescent="0.3">
      <c r="F4634" t="s">
        <v>413</v>
      </c>
      <c r="G4634" s="31">
        <v>1002.379</v>
      </c>
    </row>
    <row r="4635" spans="6:7" x14ac:dyDescent="0.3">
      <c r="F4635" t="s">
        <v>7544</v>
      </c>
      <c r="G4635" s="31">
        <v>244.8912</v>
      </c>
    </row>
    <row r="4636" spans="6:7" x14ac:dyDescent="0.3">
      <c r="F4636" t="s">
        <v>7545</v>
      </c>
      <c r="G4636" s="31">
        <v>4524.1526999999996</v>
      </c>
    </row>
    <row r="4637" spans="6:7" x14ac:dyDescent="0.3">
      <c r="F4637" t="s">
        <v>7546</v>
      </c>
      <c r="G4637" s="31">
        <v>4291.0965000000006</v>
      </c>
    </row>
    <row r="4638" spans="6:7" x14ac:dyDescent="0.3">
      <c r="F4638" t="s">
        <v>7547</v>
      </c>
      <c r="G4638" s="31">
        <v>0</v>
      </c>
    </row>
    <row r="4639" spans="6:7" x14ac:dyDescent="0.3">
      <c r="F4639" t="s">
        <v>1502</v>
      </c>
      <c r="G4639" s="31">
        <v>0</v>
      </c>
    </row>
    <row r="4640" spans="6:7" x14ac:dyDescent="0.3">
      <c r="F4640" t="s">
        <v>1503</v>
      </c>
      <c r="G4640" s="31">
        <v>0</v>
      </c>
    </row>
    <row r="4641" spans="6:7" x14ac:dyDescent="0.3">
      <c r="F4641" t="s">
        <v>7548</v>
      </c>
      <c r="G4641" s="31">
        <v>233.73419999999999</v>
      </c>
    </row>
    <row r="4642" spans="6:7" x14ac:dyDescent="0.3">
      <c r="F4642" t="s">
        <v>7549</v>
      </c>
      <c r="G4642" s="31">
        <v>0</v>
      </c>
    </row>
    <row r="4643" spans="6:7" x14ac:dyDescent="0.3">
      <c r="F4643" t="s">
        <v>7550</v>
      </c>
      <c r="G4643" s="31">
        <v>0</v>
      </c>
    </row>
    <row r="4644" spans="6:7" x14ac:dyDescent="0.3">
      <c r="F4644" t="s">
        <v>7551</v>
      </c>
      <c r="G4644" s="31">
        <v>0</v>
      </c>
    </row>
    <row r="4645" spans="6:7" x14ac:dyDescent="0.3">
      <c r="F4645" t="s">
        <v>7552</v>
      </c>
      <c r="G4645" s="31">
        <v>1936.2950000000001</v>
      </c>
    </row>
    <row r="4646" spans="6:7" x14ac:dyDescent="0.3">
      <c r="F4646" t="s">
        <v>7553</v>
      </c>
      <c r="G4646" s="31">
        <v>4530.7970000000014</v>
      </c>
    </row>
    <row r="4647" spans="6:7" x14ac:dyDescent="0.3">
      <c r="F4647" t="s">
        <v>7554</v>
      </c>
      <c r="G4647" s="31">
        <v>0</v>
      </c>
    </row>
    <row r="4648" spans="6:7" x14ac:dyDescent="0.3">
      <c r="F4648" t="s">
        <v>7555</v>
      </c>
      <c r="G4648" s="31">
        <v>0</v>
      </c>
    </row>
    <row r="4649" spans="6:7" x14ac:dyDescent="0.3">
      <c r="F4649" t="s">
        <v>7556</v>
      </c>
      <c r="G4649" s="31">
        <v>207.69970000000001</v>
      </c>
    </row>
    <row r="4650" spans="6:7" x14ac:dyDescent="0.3">
      <c r="F4650" t="s">
        <v>3171</v>
      </c>
      <c r="G4650" s="31">
        <v>661.34329999999989</v>
      </c>
    </row>
    <row r="4651" spans="6:7" x14ac:dyDescent="0.3">
      <c r="F4651" t="s">
        <v>7557</v>
      </c>
      <c r="G4651" s="31">
        <v>18.7422</v>
      </c>
    </row>
    <row r="4652" spans="6:7" x14ac:dyDescent="0.3">
      <c r="F4652" t="s">
        <v>7558</v>
      </c>
      <c r="G4652" s="31">
        <v>18143.940599999998</v>
      </c>
    </row>
    <row r="4653" spans="6:7" x14ac:dyDescent="0.3">
      <c r="F4653" t="s">
        <v>7559</v>
      </c>
      <c r="G4653" s="31">
        <v>0</v>
      </c>
    </row>
    <row r="4654" spans="6:7" x14ac:dyDescent="0.3">
      <c r="F4654" t="s">
        <v>7560</v>
      </c>
      <c r="G4654" s="31">
        <v>0</v>
      </c>
    </row>
    <row r="4655" spans="6:7" x14ac:dyDescent="0.3">
      <c r="F4655" t="s">
        <v>1504</v>
      </c>
      <c r="G4655" s="31">
        <v>0</v>
      </c>
    </row>
    <row r="4656" spans="6:7" x14ac:dyDescent="0.3">
      <c r="F4656" t="s">
        <v>7561</v>
      </c>
      <c r="G4656" s="31">
        <v>0</v>
      </c>
    </row>
    <row r="4657" spans="6:7" x14ac:dyDescent="0.3">
      <c r="F4657" t="s">
        <v>7562</v>
      </c>
      <c r="G4657" s="31">
        <v>147.97970000000001</v>
      </c>
    </row>
    <row r="4658" spans="6:7" x14ac:dyDescent="0.3">
      <c r="F4658" t="s">
        <v>7563</v>
      </c>
      <c r="G4658" s="31">
        <v>0</v>
      </c>
    </row>
    <row r="4659" spans="6:7" x14ac:dyDescent="0.3">
      <c r="F4659" t="s">
        <v>7564</v>
      </c>
      <c r="G4659" s="31">
        <v>5922.7798000000003</v>
      </c>
    </row>
    <row r="4660" spans="6:7" x14ac:dyDescent="0.3">
      <c r="F4660" t="s">
        <v>7565</v>
      </c>
      <c r="G4660" s="31">
        <v>0</v>
      </c>
    </row>
    <row r="4661" spans="6:7" x14ac:dyDescent="0.3">
      <c r="F4661" t="s">
        <v>7566</v>
      </c>
      <c r="G4661" s="31">
        <v>0</v>
      </c>
    </row>
    <row r="4662" spans="6:7" x14ac:dyDescent="0.3">
      <c r="F4662" t="s">
        <v>7567</v>
      </c>
      <c r="G4662" s="31">
        <v>0</v>
      </c>
    </row>
    <row r="4663" spans="6:7" x14ac:dyDescent="0.3">
      <c r="F4663" t="s">
        <v>7568</v>
      </c>
      <c r="G4663" s="31">
        <v>12.4948</v>
      </c>
    </row>
    <row r="4664" spans="6:7" x14ac:dyDescent="0.3">
      <c r="F4664" t="s">
        <v>7569</v>
      </c>
      <c r="G4664" s="31">
        <v>0</v>
      </c>
    </row>
    <row r="4665" spans="6:7" x14ac:dyDescent="0.3">
      <c r="F4665" t="s">
        <v>7570</v>
      </c>
      <c r="G4665" s="31">
        <v>256.48359999999997</v>
      </c>
    </row>
    <row r="4666" spans="6:7" x14ac:dyDescent="0.3">
      <c r="F4666" t="s">
        <v>7571</v>
      </c>
      <c r="G4666" s="31">
        <v>10280.252999999999</v>
      </c>
    </row>
    <row r="4667" spans="6:7" x14ac:dyDescent="0.3">
      <c r="F4667" t="s">
        <v>7572</v>
      </c>
      <c r="G4667" s="31">
        <v>0</v>
      </c>
    </row>
    <row r="4668" spans="6:7" x14ac:dyDescent="0.3">
      <c r="F4668" t="s">
        <v>7573</v>
      </c>
      <c r="G4668" s="31">
        <v>7380.3861000000006</v>
      </c>
    </row>
    <row r="4669" spans="6:7" x14ac:dyDescent="0.3">
      <c r="F4669" t="s">
        <v>7574</v>
      </c>
      <c r="G4669" s="31">
        <v>0</v>
      </c>
    </row>
    <row r="4670" spans="6:7" x14ac:dyDescent="0.3">
      <c r="F4670" t="s">
        <v>7575</v>
      </c>
      <c r="G4670" s="31">
        <v>4934.0007000000014</v>
      </c>
    </row>
    <row r="4671" spans="6:7" x14ac:dyDescent="0.3">
      <c r="F4671" t="s">
        <v>7576</v>
      </c>
      <c r="G4671" s="31">
        <v>0</v>
      </c>
    </row>
    <row r="4672" spans="6:7" x14ac:dyDescent="0.3">
      <c r="F4672" t="s">
        <v>7577</v>
      </c>
      <c r="G4672" s="31">
        <v>1.4335</v>
      </c>
    </row>
    <row r="4673" spans="6:7" x14ac:dyDescent="0.3">
      <c r="F4673" t="s">
        <v>7578</v>
      </c>
      <c r="G4673" s="31">
        <v>341.02510000000001</v>
      </c>
    </row>
    <row r="4674" spans="6:7" x14ac:dyDescent="0.3">
      <c r="F4674" t="s">
        <v>7579</v>
      </c>
      <c r="G4674" s="31">
        <v>1324.8471</v>
      </c>
    </row>
    <row r="4675" spans="6:7" x14ac:dyDescent="0.3">
      <c r="F4675" t="s">
        <v>7580</v>
      </c>
      <c r="G4675" s="31">
        <v>318.36410000000001</v>
      </c>
    </row>
    <row r="4676" spans="6:7" x14ac:dyDescent="0.3">
      <c r="F4676" t="s">
        <v>7581</v>
      </c>
      <c r="G4676" s="31">
        <v>56.226599999999998</v>
      </c>
    </row>
    <row r="4677" spans="6:7" x14ac:dyDescent="0.3">
      <c r="F4677" t="s">
        <v>7582</v>
      </c>
      <c r="G4677" s="31">
        <v>0</v>
      </c>
    </row>
    <row r="4678" spans="6:7" x14ac:dyDescent="0.3">
      <c r="F4678" t="s">
        <v>7583</v>
      </c>
      <c r="G4678" s="31">
        <v>876.274</v>
      </c>
    </row>
    <row r="4679" spans="6:7" x14ac:dyDescent="0.3">
      <c r="F4679" t="s">
        <v>7584</v>
      </c>
      <c r="G4679" s="31">
        <v>647.15800000000002</v>
      </c>
    </row>
    <row r="4680" spans="6:7" x14ac:dyDescent="0.3">
      <c r="F4680" t="s">
        <v>7585</v>
      </c>
      <c r="G4680" s="31">
        <v>256.48990000000003</v>
      </c>
    </row>
    <row r="4681" spans="6:7" x14ac:dyDescent="0.3">
      <c r="F4681" t="s">
        <v>7586</v>
      </c>
      <c r="G4681" s="31">
        <v>0</v>
      </c>
    </row>
    <row r="4682" spans="6:7" x14ac:dyDescent="0.3">
      <c r="F4682" t="s">
        <v>7587</v>
      </c>
      <c r="G4682" s="31">
        <v>0</v>
      </c>
    </row>
    <row r="4683" spans="6:7" x14ac:dyDescent="0.3">
      <c r="F4683" t="s">
        <v>7588</v>
      </c>
      <c r="G4683" s="31">
        <v>84.402900000000002</v>
      </c>
    </row>
    <row r="4684" spans="6:7" x14ac:dyDescent="0.3">
      <c r="F4684" t="s">
        <v>7589</v>
      </c>
      <c r="G4684" s="31">
        <v>0</v>
      </c>
    </row>
    <row r="4685" spans="6:7" x14ac:dyDescent="0.3">
      <c r="F4685" t="s">
        <v>7590</v>
      </c>
      <c r="G4685" s="31">
        <v>0</v>
      </c>
    </row>
    <row r="4686" spans="6:7" x14ac:dyDescent="0.3">
      <c r="F4686" t="s">
        <v>7591</v>
      </c>
      <c r="G4686" s="31">
        <v>168.9633</v>
      </c>
    </row>
    <row r="4687" spans="6:7" x14ac:dyDescent="0.3">
      <c r="F4687" t="s">
        <v>7592</v>
      </c>
      <c r="G4687" s="31">
        <v>68.759199999999993</v>
      </c>
    </row>
    <row r="4688" spans="6:7" x14ac:dyDescent="0.3">
      <c r="F4688" t="s">
        <v>7593</v>
      </c>
      <c r="G4688" s="31">
        <v>11178.630799999999</v>
      </c>
    </row>
    <row r="4689" spans="6:7" x14ac:dyDescent="0.3">
      <c r="F4689" t="s">
        <v>1505</v>
      </c>
      <c r="G4689" s="31">
        <v>0</v>
      </c>
    </row>
    <row r="4690" spans="6:7" x14ac:dyDescent="0.3">
      <c r="F4690" t="s">
        <v>7594</v>
      </c>
      <c r="G4690" s="31">
        <v>0</v>
      </c>
    </row>
    <row r="4691" spans="6:7" x14ac:dyDescent="0.3">
      <c r="F4691" t="s">
        <v>7595</v>
      </c>
      <c r="G4691" s="31">
        <v>0</v>
      </c>
    </row>
    <row r="4692" spans="6:7" x14ac:dyDescent="0.3">
      <c r="F4692" t="s">
        <v>1506</v>
      </c>
      <c r="G4692" s="31">
        <v>0</v>
      </c>
    </row>
    <row r="4693" spans="6:7" x14ac:dyDescent="0.3">
      <c r="F4693" t="s">
        <v>7596</v>
      </c>
      <c r="G4693" s="31">
        <v>2502.3074000000001</v>
      </c>
    </row>
    <row r="4694" spans="6:7" x14ac:dyDescent="0.3">
      <c r="F4694" t="s">
        <v>7597</v>
      </c>
      <c r="G4694" s="31">
        <v>0</v>
      </c>
    </row>
    <row r="4695" spans="6:7" x14ac:dyDescent="0.3">
      <c r="F4695" t="s">
        <v>7598</v>
      </c>
      <c r="G4695" s="31">
        <v>0</v>
      </c>
    </row>
    <row r="4696" spans="6:7" x14ac:dyDescent="0.3">
      <c r="F4696" t="s">
        <v>1507</v>
      </c>
      <c r="G4696" s="31">
        <v>275.19</v>
      </c>
    </row>
    <row r="4697" spans="6:7" x14ac:dyDescent="0.3">
      <c r="F4697" t="s">
        <v>7599</v>
      </c>
      <c r="G4697" s="31">
        <v>4127.0502999999999</v>
      </c>
    </row>
    <row r="4698" spans="6:7" x14ac:dyDescent="0.3">
      <c r="F4698" t="s">
        <v>2850</v>
      </c>
      <c r="G4698" s="31">
        <v>3643.7536</v>
      </c>
    </row>
    <row r="4699" spans="6:7" x14ac:dyDescent="0.3">
      <c r="F4699" t="s">
        <v>7600</v>
      </c>
      <c r="G4699" s="31">
        <v>2082.1026999999999</v>
      </c>
    </row>
    <row r="4700" spans="6:7" x14ac:dyDescent="0.3">
      <c r="F4700" t="s">
        <v>1508</v>
      </c>
      <c r="G4700" s="31">
        <v>0</v>
      </c>
    </row>
    <row r="4701" spans="6:7" x14ac:dyDescent="0.3">
      <c r="F4701" t="s">
        <v>7601</v>
      </c>
      <c r="G4701" s="31">
        <v>1421.355</v>
      </c>
    </row>
    <row r="4702" spans="6:7" x14ac:dyDescent="0.3">
      <c r="F4702" t="s">
        <v>7602</v>
      </c>
      <c r="G4702" s="31">
        <v>5838.3103999999994</v>
      </c>
    </row>
    <row r="4703" spans="6:7" x14ac:dyDescent="0.3">
      <c r="F4703" t="s">
        <v>3172</v>
      </c>
      <c r="G4703" s="31">
        <v>3720.0191999999997</v>
      </c>
    </row>
    <row r="4704" spans="6:7" x14ac:dyDescent="0.3">
      <c r="F4704" t="s">
        <v>7603</v>
      </c>
      <c r="G4704" s="31">
        <v>203.3681</v>
      </c>
    </row>
    <row r="4705" spans="6:7" x14ac:dyDescent="0.3">
      <c r="F4705" t="s">
        <v>7604</v>
      </c>
      <c r="G4705" s="31">
        <v>493.20609999999999</v>
      </c>
    </row>
    <row r="4706" spans="6:7" x14ac:dyDescent="0.3">
      <c r="F4706" t="s">
        <v>414</v>
      </c>
      <c r="G4706" s="31">
        <v>0</v>
      </c>
    </row>
    <row r="4707" spans="6:7" x14ac:dyDescent="0.3">
      <c r="F4707" t="s">
        <v>1509</v>
      </c>
      <c r="G4707" s="31">
        <v>0</v>
      </c>
    </row>
    <row r="4708" spans="6:7" x14ac:dyDescent="0.3">
      <c r="F4708" t="s">
        <v>7605</v>
      </c>
      <c r="G4708" s="31">
        <v>8963.2425999999996</v>
      </c>
    </row>
    <row r="4709" spans="6:7" x14ac:dyDescent="0.3">
      <c r="F4709" t="s">
        <v>7606</v>
      </c>
      <c r="G4709" s="31">
        <v>0</v>
      </c>
    </row>
    <row r="4710" spans="6:7" x14ac:dyDescent="0.3">
      <c r="F4710" t="s">
        <v>3173</v>
      </c>
      <c r="G4710" s="31">
        <v>228.69589999999999</v>
      </c>
    </row>
    <row r="4711" spans="6:7" x14ac:dyDescent="0.3">
      <c r="F4711" t="s">
        <v>3174</v>
      </c>
      <c r="G4711" s="31">
        <v>16.795300000000001</v>
      </c>
    </row>
    <row r="4712" spans="6:7" x14ac:dyDescent="0.3">
      <c r="F4712" t="s">
        <v>1510</v>
      </c>
      <c r="G4712" s="31">
        <v>1607.7009</v>
      </c>
    </row>
    <row r="4713" spans="6:7" x14ac:dyDescent="0.3">
      <c r="F4713" t="s">
        <v>415</v>
      </c>
      <c r="G4713" s="31">
        <v>0</v>
      </c>
    </row>
    <row r="4714" spans="6:7" x14ac:dyDescent="0.3">
      <c r="F4714" t="s">
        <v>3175</v>
      </c>
      <c r="G4714" s="31">
        <v>183.28580000000002</v>
      </c>
    </row>
    <row r="4715" spans="6:7" x14ac:dyDescent="0.3">
      <c r="F4715" t="s">
        <v>416</v>
      </c>
      <c r="G4715" s="31">
        <v>2851.8714</v>
      </c>
    </row>
    <row r="4716" spans="6:7" x14ac:dyDescent="0.3">
      <c r="F4716" t="s">
        <v>7607</v>
      </c>
      <c r="G4716" s="31">
        <v>0</v>
      </c>
    </row>
    <row r="4717" spans="6:7" x14ac:dyDescent="0.3">
      <c r="F4717" t="s">
        <v>7608</v>
      </c>
      <c r="G4717" s="31">
        <v>11194.728499999999</v>
      </c>
    </row>
    <row r="4718" spans="6:7" x14ac:dyDescent="0.3">
      <c r="F4718" t="s">
        <v>7609</v>
      </c>
      <c r="G4718" s="31">
        <v>0</v>
      </c>
    </row>
    <row r="4719" spans="6:7" x14ac:dyDescent="0.3">
      <c r="F4719" t="s">
        <v>7610</v>
      </c>
      <c r="G4719" s="31">
        <v>17.202000000000002</v>
      </c>
    </row>
    <row r="4720" spans="6:7" x14ac:dyDescent="0.3">
      <c r="F4720" t="s">
        <v>7611</v>
      </c>
      <c r="G4720" s="31">
        <v>586.00369999999998</v>
      </c>
    </row>
    <row r="4721" spans="6:7" x14ac:dyDescent="0.3">
      <c r="F4721" t="s">
        <v>7612</v>
      </c>
      <c r="G4721" s="31">
        <v>2738.7346000000002</v>
      </c>
    </row>
    <row r="4722" spans="6:7" x14ac:dyDescent="0.3">
      <c r="F4722" t="s">
        <v>7613</v>
      </c>
      <c r="G4722" s="31">
        <v>0</v>
      </c>
    </row>
    <row r="4723" spans="6:7" x14ac:dyDescent="0.3">
      <c r="F4723" t="s">
        <v>7614</v>
      </c>
      <c r="G4723" s="31">
        <v>414.76710000000003</v>
      </c>
    </row>
    <row r="4724" spans="6:7" x14ac:dyDescent="0.3">
      <c r="F4724" t="s">
        <v>7615</v>
      </c>
      <c r="G4724" s="31">
        <v>7035.5376000000006</v>
      </c>
    </row>
    <row r="4725" spans="6:7" x14ac:dyDescent="0.3">
      <c r="F4725" t="s">
        <v>1511</v>
      </c>
      <c r="G4725" s="31">
        <v>104.39709999999999</v>
      </c>
    </row>
    <row r="4726" spans="6:7" x14ac:dyDescent="0.3">
      <c r="F4726" t="s">
        <v>3176</v>
      </c>
      <c r="G4726" s="31">
        <v>262.6936</v>
      </c>
    </row>
    <row r="4727" spans="6:7" x14ac:dyDescent="0.3">
      <c r="F4727" t="s">
        <v>7616</v>
      </c>
      <c r="G4727" s="31">
        <v>351.64819999999997</v>
      </c>
    </row>
    <row r="4728" spans="6:7" x14ac:dyDescent="0.3">
      <c r="F4728" t="s">
        <v>7617</v>
      </c>
      <c r="G4728" s="31">
        <v>114.46979999999999</v>
      </c>
    </row>
    <row r="4729" spans="6:7" x14ac:dyDescent="0.3">
      <c r="F4729" t="s">
        <v>3177</v>
      </c>
      <c r="G4729" s="31">
        <v>222.12290000000002</v>
      </c>
    </row>
    <row r="4730" spans="6:7" x14ac:dyDescent="0.3">
      <c r="F4730" t="s">
        <v>7618</v>
      </c>
      <c r="G4730" s="31">
        <v>0</v>
      </c>
    </row>
    <row r="4731" spans="6:7" x14ac:dyDescent="0.3">
      <c r="F4731" t="s">
        <v>3178</v>
      </c>
      <c r="G4731" s="31">
        <v>175.25479999999999</v>
      </c>
    </row>
    <row r="4732" spans="6:7" x14ac:dyDescent="0.3">
      <c r="F4732" t="s">
        <v>7619</v>
      </c>
      <c r="G4732" s="31">
        <v>0</v>
      </c>
    </row>
    <row r="4733" spans="6:7" x14ac:dyDescent="0.3">
      <c r="F4733" t="s">
        <v>7620</v>
      </c>
      <c r="G4733" s="31">
        <v>2040.1242</v>
      </c>
    </row>
    <row r="4734" spans="6:7" x14ac:dyDescent="0.3">
      <c r="F4734" t="s">
        <v>1512</v>
      </c>
      <c r="G4734" s="31">
        <v>763.18290000000002</v>
      </c>
    </row>
    <row r="4735" spans="6:7" x14ac:dyDescent="0.3">
      <c r="F4735" t="s">
        <v>3179</v>
      </c>
      <c r="G4735" s="31">
        <v>3707.1688999999997</v>
      </c>
    </row>
    <row r="4736" spans="6:7" x14ac:dyDescent="0.3">
      <c r="F4736" t="s">
        <v>7621</v>
      </c>
      <c r="G4736" s="31">
        <v>5910.7044000000005</v>
      </c>
    </row>
    <row r="4737" spans="6:7" x14ac:dyDescent="0.3">
      <c r="F4737" t="s">
        <v>7622</v>
      </c>
      <c r="G4737" s="31">
        <v>193.58320000000001</v>
      </c>
    </row>
    <row r="4738" spans="6:7" x14ac:dyDescent="0.3">
      <c r="F4738" t="s">
        <v>7623</v>
      </c>
      <c r="G4738" s="31">
        <v>0</v>
      </c>
    </row>
    <row r="4739" spans="6:7" x14ac:dyDescent="0.3">
      <c r="F4739" t="s">
        <v>7624</v>
      </c>
      <c r="G4739" s="31">
        <v>0</v>
      </c>
    </row>
    <row r="4740" spans="6:7" x14ac:dyDescent="0.3">
      <c r="F4740" t="s">
        <v>7625</v>
      </c>
      <c r="G4740" s="31">
        <v>0</v>
      </c>
    </row>
    <row r="4741" spans="6:7" x14ac:dyDescent="0.3">
      <c r="F4741" t="s">
        <v>7626</v>
      </c>
      <c r="G4741" s="31">
        <v>0</v>
      </c>
    </row>
    <row r="4742" spans="6:7" x14ac:dyDescent="0.3">
      <c r="F4742" t="s">
        <v>1513</v>
      </c>
      <c r="G4742" s="31">
        <v>24926.5183</v>
      </c>
    </row>
    <row r="4743" spans="6:7" x14ac:dyDescent="0.3">
      <c r="F4743" t="s">
        <v>7627</v>
      </c>
      <c r="G4743" s="31">
        <v>521.23699999999997</v>
      </c>
    </row>
    <row r="4744" spans="6:7" x14ac:dyDescent="0.3">
      <c r="F4744" t="s">
        <v>3180</v>
      </c>
      <c r="G4744" s="31">
        <v>79.777199999999993</v>
      </c>
    </row>
    <row r="4745" spans="6:7" x14ac:dyDescent="0.3">
      <c r="F4745" t="s">
        <v>7628</v>
      </c>
      <c r="G4745" s="31">
        <v>0</v>
      </c>
    </row>
    <row r="4746" spans="6:7" x14ac:dyDescent="0.3">
      <c r="F4746" t="s">
        <v>7629</v>
      </c>
      <c r="G4746" s="31">
        <v>1085.0809999999999</v>
      </c>
    </row>
    <row r="4747" spans="6:7" x14ac:dyDescent="0.3">
      <c r="F4747" t="s">
        <v>417</v>
      </c>
      <c r="G4747" s="31">
        <v>1014.7736</v>
      </c>
    </row>
    <row r="4748" spans="6:7" x14ac:dyDescent="0.3">
      <c r="F4748" t="s">
        <v>418</v>
      </c>
      <c r="G4748" s="31">
        <v>0</v>
      </c>
    </row>
    <row r="4749" spans="6:7" x14ac:dyDescent="0.3">
      <c r="F4749" t="s">
        <v>1514</v>
      </c>
      <c r="G4749" s="31">
        <v>0</v>
      </c>
    </row>
    <row r="4750" spans="6:7" x14ac:dyDescent="0.3">
      <c r="F4750" t="s">
        <v>7630</v>
      </c>
      <c r="G4750" s="31">
        <v>0</v>
      </c>
    </row>
    <row r="4751" spans="6:7" x14ac:dyDescent="0.3">
      <c r="F4751" t="s">
        <v>3181</v>
      </c>
      <c r="G4751" s="31">
        <v>280.90519999999998</v>
      </c>
    </row>
    <row r="4752" spans="6:7" x14ac:dyDescent="0.3">
      <c r="F4752" t="s">
        <v>7631</v>
      </c>
      <c r="G4752" s="31">
        <v>269.01949999999999</v>
      </c>
    </row>
    <row r="4753" spans="6:7" x14ac:dyDescent="0.3">
      <c r="F4753" t="s">
        <v>419</v>
      </c>
      <c r="G4753" s="31">
        <v>8269.4676999999992</v>
      </c>
    </row>
    <row r="4754" spans="6:7" x14ac:dyDescent="0.3">
      <c r="F4754" t="s">
        <v>7632</v>
      </c>
      <c r="G4754" s="31">
        <v>0</v>
      </c>
    </row>
    <row r="4755" spans="6:7" x14ac:dyDescent="0.3">
      <c r="F4755" t="s">
        <v>7633</v>
      </c>
      <c r="G4755" s="31">
        <v>0</v>
      </c>
    </row>
    <row r="4756" spans="6:7" x14ac:dyDescent="0.3">
      <c r="F4756" t="s">
        <v>1515</v>
      </c>
      <c r="G4756" s="31">
        <v>1855.44</v>
      </c>
    </row>
    <row r="4757" spans="6:7" x14ac:dyDescent="0.3">
      <c r="F4757" t="s">
        <v>7634</v>
      </c>
      <c r="G4757" s="31">
        <v>1963.404</v>
      </c>
    </row>
    <row r="4758" spans="6:7" x14ac:dyDescent="0.3">
      <c r="F4758" t="s">
        <v>7635</v>
      </c>
      <c r="G4758" s="31">
        <v>0</v>
      </c>
    </row>
    <row r="4759" spans="6:7" x14ac:dyDescent="0.3">
      <c r="F4759" t="s">
        <v>1516</v>
      </c>
      <c r="G4759" s="31">
        <v>12.9015</v>
      </c>
    </row>
    <row r="4760" spans="6:7" x14ac:dyDescent="0.3">
      <c r="F4760" t="s">
        <v>7636</v>
      </c>
      <c r="G4760" s="31">
        <v>43.769599999999997</v>
      </c>
    </row>
    <row r="4761" spans="6:7" x14ac:dyDescent="0.3">
      <c r="F4761" t="s">
        <v>7637</v>
      </c>
      <c r="G4761" s="31">
        <v>0</v>
      </c>
    </row>
    <row r="4762" spans="6:7" x14ac:dyDescent="0.3">
      <c r="F4762" t="s">
        <v>2851</v>
      </c>
      <c r="G4762" s="31">
        <v>4868.8678</v>
      </c>
    </row>
    <row r="4763" spans="6:7" x14ac:dyDescent="0.3">
      <c r="F4763" t="s">
        <v>7638</v>
      </c>
      <c r="G4763" s="31">
        <v>62.473999999999997</v>
      </c>
    </row>
    <row r="4764" spans="6:7" x14ac:dyDescent="0.3">
      <c r="F4764" t="s">
        <v>7639</v>
      </c>
      <c r="G4764" s="31">
        <v>4524.9423000000006</v>
      </c>
    </row>
    <row r="4765" spans="6:7" x14ac:dyDescent="0.3">
      <c r="F4765" t="s">
        <v>7640</v>
      </c>
      <c r="G4765" s="31">
        <v>5330.4125999999997</v>
      </c>
    </row>
    <row r="4766" spans="6:7" x14ac:dyDescent="0.3">
      <c r="F4766" t="s">
        <v>7641</v>
      </c>
      <c r="G4766" s="31">
        <v>0</v>
      </c>
    </row>
    <row r="4767" spans="6:7" x14ac:dyDescent="0.3">
      <c r="F4767" t="s">
        <v>7642</v>
      </c>
      <c r="G4767" s="31">
        <v>2969.7406999999998</v>
      </c>
    </row>
    <row r="4768" spans="6:7" x14ac:dyDescent="0.3">
      <c r="F4768" t="s">
        <v>7643</v>
      </c>
      <c r="G4768" s="31">
        <v>137.97239999999999</v>
      </c>
    </row>
    <row r="4769" spans="6:7" x14ac:dyDescent="0.3">
      <c r="F4769" t="s">
        <v>7644</v>
      </c>
      <c r="G4769" s="31">
        <v>0</v>
      </c>
    </row>
    <row r="4770" spans="6:7" x14ac:dyDescent="0.3">
      <c r="F4770" t="s">
        <v>7645</v>
      </c>
      <c r="G4770" s="31">
        <v>5197.1808000000001</v>
      </c>
    </row>
    <row r="4771" spans="6:7" x14ac:dyDescent="0.3">
      <c r="F4771" t="s">
        <v>1517</v>
      </c>
      <c r="G4771" s="31">
        <v>0</v>
      </c>
    </row>
    <row r="4772" spans="6:7" x14ac:dyDescent="0.3">
      <c r="F4772" t="s">
        <v>1518</v>
      </c>
      <c r="G4772" s="31">
        <v>12543.340900000001</v>
      </c>
    </row>
    <row r="4773" spans="6:7" x14ac:dyDescent="0.3">
      <c r="F4773" t="s">
        <v>7646</v>
      </c>
      <c r="G4773" s="31">
        <v>37.465499999999999</v>
      </c>
    </row>
    <row r="4774" spans="6:7" x14ac:dyDescent="0.3">
      <c r="F4774" t="s">
        <v>7647</v>
      </c>
      <c r="G4774" s="31">
        <v>9544.2237999999998</v>
      </c>
    </row>
    <row r="4775" spans="6:7" x14ac:dyDescent="0.3">
      <c r="F4775" t="s">
        <v>1519</v>
      </c>
      <c r="G4775" s="31">
        <v>0</v>
      </c>
    </row>
    <row r="4776" spans="6:7" x14ac:dyDescent="0.3">
      <c r="F4776" t="s">
        <v>7648</v>
      </c>
      <c r="G4776" s="31">
        <v>4547.2233000000006</v>
      </c>
    </row>
    <row r="4777" spans="6:7" x14ac:dyDescent="0.3">
      <c r="F4777" t="s">
        <v>7649</v>
      </c>
      <c r="G4777" s="31">
        <v>9.5608000000000004</v>
      </c>
    </row>
    <row r="4778" spans="6:7" x14ac:dyDescent="0.3">
      <c r="F4778" t="s">
        <v>7650</v>
      </c>
      <c r="G4778" s="31">
        <v>0</v>
      </c>
    </row>
    <row r="4779" spans="6:7" x14ac:dyDescent="0.3">
      <c r="F4779" t="s">
        <v>7651</v>
      </c>
      <c r="G4779" s="31">
        <v>0</v>
      </c>
    </row>
    <row r="4780" spans="6:7" x14ac:dyDescent="0.3">
      <c r="F4780" t="s">
        <v>7652</v>
      </c>
      <c r="G4780" s="31">
        <v>10101.5708</v>
      </c>
    </row>
    <row r="4781" spans="6:7" x14ac:dyDescent="0.3">
      <c r="F4781" t="s">
        <v>7653</v>
      </c>
      <c r="G4781" s="31">
        <v>0</v>
      </c>
    </row>
    <row r="4782" spans="6:7" x14ac:dyDescent="0.3">
      <c r="F4782" t="s">
        <v>7654</v>
      </c>
      <c r="G4782" s="31">
        <v>4955.1924000000008</v>
      </c>
    </row>
    <row r="4783" spans="6:7" x14ac:dyDescent="0.3">
      <c r="F4783" t="s">
        <v>7655</v>
      </c>
      <c r="G4783" s="31">
        <v>0</v>
      </c>
    </row>
    <row r="4784" spans="6:7" x14ac:dyDescent="0.3">
      <c r="F4784" t="s">
        <v>1520</v>
      </c>
      <c r="G4784" s="31">
        <v>0</v>
      </c>
    </row>
    <row r="4785" spans="6:7" x14ac:dyDescent="0.3">
      <c r="F4785" t="s">
        <v>1521</v>
      </c>
      <c r="G4785" s="31">
        <v>41.353999999999999</v>
      </c>
    </row>
    <row r="4786" spans="6:7" x14ac:dyDescent="0.3">
      <c r="F4786" t="s">
        <v>420</v>
      </c>
      <c r="G4786" s="31">
        <v>0</v>
      </c>
    </row>
    <row r="4787" spans="6:7" x14ac:dyDescent="0.3">
      <c r="F4787" t="s">
        <v>3182</v>
      </c>
      <c r="G4787" s="31">
        <v>2860.6315000000004</v>
      </c>
    </row>
    <row r="4788" spans="6:7" x14ac:dyDescent="0.3">
      <c r="F4788" t="s">
        <v>1522</v>
      </c>
      <c r="G4788" s="31">
        <v>287.72730000000001</v>
      </c>
    </row>
    <row r="4789" spans="6:7" x14ac:dyDescent="0.3">
      <c r="F4789" t="s">
        <v>7656</v>
      </c>
      <c r="G4789" s="31">
        <v>0</v>
      </c>
    </row>
    <row r="4790" spans="6:7" x14ac:dyDescent="0.3">
      <c r="F4790" t="s">
        <v>7657</v>
      </c>
      <c r="G4790" s="31">
        <v>0</v>
      </c>
    </row>
    <row r="4791" spans="6:7" x14ac:dyDescent="0.3">
      <c r="F4791" t="s">
        <v>7658</v>
      </c>
      <c r="G4791" s="31">
        <v>0</v>
      </c>
    </row>
    <row r="4792" spans="6:7" x14ac:dyDescent="0.3">
      <c r="F4792" t="s">
        <v>7659</v>
      </c>
      <c r="G4792" s="31">
        <v>4415.2159000000011</v>
      </c>
    </row>
    <row r="4793" spans="6:7" x14ac:dyDescent="0.3">
      <c r="F4793" t="s">
        <v>421</v>
      </c>
      <c r="G4793" s="31">
        <v>6218.8146999999999</v>
      </c>
    </row>
    <row r="4794" spans="6:7" x14ac:dyDescent="0.3">
      <c r="F4794" t="s">
        <v>7660</v>
      </c>
      <c r="G4794" s="31">
        <v>0</v>
      </c>
    </row>
    <row r="4795" spans="6:7" x14ac:dyDescent="0.3">
      <c r="F4795" t="s">
        <v>7661</v>
      </c>
      <c r="G4795" s="31">
        <v>0</v>
      </c>
    </row>
    <row r="4796" spans="6:7" x14ac:dyDescent="0.3">
      <c r="F4796" t="s">
        <v>7662</v>
      </c>
      <c r="G4796" s="31">
        <v>0</v>
      </c>
    </row>
    <row r="4797" spans="6:7" x14ac:dyDescent="0.3">
      <c r="F4797" t="s">
        <v>7663</v>
      </c>
      <c r="G4797" s="31">
        <v>4666.9310999999998</v>
      </c>
    </row>
    <row r="4798" spans="6:7" x14ac:dyDescent="0.3">
      <c r="F4798" t="s">
        <v>422</v>
      </c>
      <c r="G4798" s="31">
        <v>0</v>
      </c>
    </row>
    <row r="4799" spans="6:7" x14ac:dyDescent="0.3">
      <c r="F4799" t="s">
        <v>7664</v>
      </c>
      <c r="G4799" s="31">
        <v>66.843299999999999</v>
      </c>
    </row>
    <row r="4800" spans="6:7" x14ac:dyDescent="0.3">
      <c r="F4800" t="s">
        <v>7665</v>
      </c>
      <c r="G4800" s="31">
        <v>0</v>
      </c>
    </row>
    <row r="4801" spans="6:7" x14ac:dyDescent="0.3">
      <c r="F4801" t="s">
        <v>3183</v>
      </c>
      <c r="G4801" s="31">
        <v>673.9248</v>
      </c>
    </row>
    <row r="4802" spans="6:7" x14ac:dyDescent="0.3">
      <c r="F4802" t="s">
        <v>7666</v>
      </c>
      <c r="G4802" s="31">
        <v>0</v>
      </c>
    </row>
    <row r="4803" spans="6:7" x14ac:dyDescent="0.3">
      <c r="F4803" t="s">
        <v>7667</v>
      </c>
      <c r="G4803" s="31">
        <v>270.5686</v>
      </c>
    </row>
    <row r="4804" spans="6:7" x14ac:dyDescent="0.3">
      <c r="F4804" t="s">
        <v>7668</v>
      </c>
      <c r="G4804" s="31">
        <v>31.236999999999998</v>
      </c>
    </row>
    <row r="4805" spans="6:7" x14ac:dyDescent="0.3">
      <c r="F4805" t="s">
        <v>7669</v>
      </c>
      <c r="G4805" s="31">
        <v>4878.6698999999999</v>
      </c>
    </row>
    <row r="4806" spans="6:7" x14ac:dyDescent="0.3">
      <c r="F4806" t="s">
        <v>7670</v>
      </c>
      <c r="G4806" s="31">
        <v>222.16070000000002</v>
      </c>
    </row>
    <row r="4807" spans="6:7" x14ac:dyDescent="0.3">
      <c r="F4807" t="s">
        <v>7671</v>
      </c>
      <c r="G4807" s="31">
        <v>0</v>
      </c>
    </row>
    <row r="4808" spans="6:7" x14ac:dyDescent="0.3">
      <c r="F4808" t="s">
        <v>7672</v>
      </c>
      <c r="G4808" s="31">
        <v>946.79399999999998</v>
      </c>
    </row>
    <row r="4809" spans="6:7" x14ac:dyDescent="0.3">
      <c r="F4809" t="s">
        <v>7673</v>
      </c>
      <c r="G4809" s="31">
        <v>304.67970000000003</v>
      </c>
    </row>
    <row r="4810" spans="6:7" x14ac:dyDescent="0.3">
      <c r="F4810" t="s">
        <v>7674</v>
      </c>
      <c r="G4810" s="31">
        <v>0</v>
      </c>
    </row>
    <row r="4811" spans="6:7" x14ac:dyDescent="0.3">
      <c r="F4811" t="s">
        <v>7675</v>
      </c>
      <c r="G4811" s="31">
        <v>754.17880000000002</v>
      </c>
    </row>
    <row r="4812" spans="6:7" x14ac:dyDescent="0.3">
      <c r="F4812" t="s">
        <v>7676</v>
      </c>
      <c r="G4812" s="31">
        <v>0</v>
      </c>
    </row>
    <row r="4813" spans="6:7" x14ac:dyDescent="0.3">
      <c r="F4813" t="s">
        <v>7677</v>
      </c>
      <c r="G4813" s="31">
        <v>0</v>
      </c>
    </row>
    <row r="4814" spans="6:7" x14ac:dyDescent="0.3">
      <c r="F4814" t="s">
        <v>7678</v>
      </c>
      <c r="G4814" s="31">
        <v>133.0729</v>
      </c>
    </row>
    <row r="4815" spans="6:7" x14ac:dyDescent="0.3">
      <c r="F4815" t="s">
        <v>7679</v>
      </c>
      <c r="G4815" s="31">
        <v>0</v>
      </c>
    </row>
    <row r="4816" spans="6:7" x14ac:dyDescent="0.3">
      <c r="F4816" t="s">
        <v>7680</v>
      </c>
      <c r="G4816" s="31">
        <v>131.07489999999999</v>
      </c>
    </row>
    <row r="4817" spans="6:7" x14ac:dyDescent="0.3">
      <c r="F4817" t="s">
        <v>7681</v>
      </c>
      <c r="G4817" s="31">
        <v>0</v>
      </c>
    </row>
    <row r="4818" spans="6:7" x14ac:dyDescent="0.3">
      <c r="F4818" t="s">
        <v>7682</v>
      </c>
      <c r="G4818" s="31">
        <v>302.76430000000005</v>
      </c>
    </row>
    <row r="4819" spans="6:7" x14ac:dyDescent="0.3">
      <c r="F4819" t="s">
        <v>7683</v>
      </c>
      <c r="G4819" s="31">
        <v>0</v>
      </c>
    </row>
    <row r="4820" spans="6:7" x14ac:dyDescent="0.3">
      <c r="F4820" t="s">
        <v>7684</v>
      </c>
      <c r="G4820" s="31">
        <v>0</v>
      </c>
    </row>
    <row r="4821" spans="6:7" x14ac:dyDescent="0.3">
      <c r="F4821" t="s">
        <v>7685</v>
      </c>
      <c r="G4821" s="31">
        <v>0</v>
      </c>
    </row>
    <row r="4822" spans="6:7" x14ac:dyDescent="0.3">
      <c r="F4822" t="s">
        <v>7686</v>
      </c>
      <c r="G4822" s="31">
        <v>2064.3854000000001</v>
      </c>
    </row>
    <row r="4823" spans="6:7" x14ac:dyDescent="0.3">
      <c r="F4823" t="s">
        <v>7687</v>
      </c>
      <c r="G4823" s="31">
        <v>0</v>
      </c>
    </row>
    <row r="4824" spans="6:7" x14ac:dyDescent="0.3">
      <c r="F4824" t="s">
        <v>7688</v>
      </c>
      <c r="G4824" s="31">
        <v>6670.46</v>
      </c>
    </row>
    <row r="4825" spans="6:7" x14ac:dyDescent="0.3">
      <c r="F4825" t="s">
        <v>7689</v>
      </c>
      <c r="G4825" s="31">
        <v>0</v>
      </c>
    </row>
    <row r="4826" spans="6:7" x14ac:dyDescent="0.3">
      <c r="F4826" t="s">
        <v>7690</v>
      </c>
      <c r="G4826" s="31">
        <v>52.046900000000001</v>
      </c>
    </row>
    <row r="4827" spans="6:7" x14ac:dyDescent="0.3">
      <c r="F4827" t="s">
        <v>423</v>
      </c>
      <c r="G4827" s="31">
        <v>10409.4139</v>
      </c>
    </row>
    <row r="4828" spans="6:7" x14ac:dyDescent="0.3">
      <c r="F4828" t="s">
        <v>7691</v>
      </c>
      <c r="G4828" s="31">
        <v>10912.0753</v>
      </c>
    </row>
    <row r="4829" spans="6:7" x14ac:dyDescent="0.3">
      <c r="F4829" t="s">
        <v>424</v>
      </c>
      <c r="G4829" s="31">
        <v>5330.4125999999997</v>
      </c>
    </row>
    <row r="4830" spans="6:7" x14ac:dyDescent="0.3">
      <c r="F4830" t="s">
        <v>7692</v>
      </c>
      <c r="G4830" s="31">
        <v>313.39920000000001</v>
      </c>
    </row>
    <row r="4831" spans="6:7" x14ac:dyDescent="0.3">
      <c r="F4831" t="s">
        <v>7693</v>
      </c>
      <c r="G4831" s="31">
        <v>298.21680000000003</v>
      </c>
    </row>
    <row r="4832" spans="6:7" x14ac:dyDescent="0.3">
      <c r="F4832" t="s">
        <v>7694</v>
      </c>
      <c r="G4832" s="31">
        <v>0</v>
      </c>
    </row>
    <row r="4833" spans="6:7" x14ac:dyDescent="0.3">
      <c r="F4833" t="s">
        <v>7695</v>
      </c>
      <c r="G4833" s="31">
        <v>115.69030000000001</v>
      </c>
    </row>
    <row r="4834" spans="6:7" x14ac:dyDescent="0.3">
      <c r="F4834" t="s">
        <v>7696</v>
      </c>
      <c r="G4834" s="31">
        <v>168.9633</v>
      </c>
    </row>
    <row r="4835" spans="6:7" x14ac:dyDescent="0.3">
      <c r="F4835" t="s">
        <v>7697</v>
      </c>
      <c r="G4835" s="31">
        <v>392.47520000000003</v>
      </c>
    </row>
    <row r="4836" spans="6:7" x14ac:dyDescent="0.3">
      <c r="F4836" t="s">
        <v>7698</v>
      </c>
      <c r="G4836" s="31">
        <v>0</v>
      </c>
    </row>
    <row r="4837" spans="6:7" x14ac:dyDescent="0.3">
      <c r="F4837" t="s">
        <v>7699</v>
      </c>
      <c r="G4837" s="31">
        <v>0</v>
      </c>
    </row>
    <row r="4838" spans="6:7" x14ac:dyDescent="0.3">
      <c r="F4838" t="s">
        <v>7700</v>
      </c>
      <c r="G4838" s="31">
        <v>0</v>
      </c>
    </row>
    <row r="4839" spans="6:7" x14ac:dyDescent="0.3">
      <c r="F4839" t="s">
        <v>7701</v>
      </c>
      <c r="G4839" s="31">
        <v>887.28469999999993</v>
      </c>
    </row>
    <row r="4840" spans="6:7" x14ac:dyDescent="0.3">
      <c r="F4840" t="s">
        <v>7702</v>
      </c>
      <c r="G4840" s="31">
        <v>1601.6593</v>
      </c>
    </row>
    <row r="4841" spans="6:7" x14ac:dyDescent="0.3">
      <c r="F4841" t="s">
        <v>7703</v>
      </c>
      <c r="G4841" s="31">
        <v>8098.1585999999998</v>
      </c>
    </row>
    <row r="4842" spans="6:7" x14ac:dyDescent="0.3">
      <c r="F4842" t="s">
        <v>7704</v>
      </c>
      <c r="G4842" s="31">
        <v>43.7318</v>
      </c>
    </row>
    <row r="4843" spans="6:7" x14ac:dyDescent="0.3">
      <c r="F4843" t="s">
        <v>7705</v>
      </c>
      <c r="G4843" s="31">
        <v>968.93920000000003</v>
      </c>
    </row>
    <row r="4844" spans="6:7" x14ac:dyDescent="0.3">
      <c r="F4844" t="s">
        <v>7706</v>
      </c>
      <c r="G4844" s="31">
        <v>2.4977</v>
      </c>
    </row>
    <row r="4845" spans="6:7" x14ac:dyDescent="0.3">
      <c r="F4845" t="s">
        <v>7707</v>
      </c>
      <c r="G4845" s="31">
        <v>0</v>
      </c>
    </row>
    <row r="4846" spans="6:7" x14ac:dyDescent="0.3">
      <c r="F4846" t="s">
        <v>7708</v>
      </c>
      <c r="G4846" s="31">
        <v>0</v>
      </c>
    </row>
    <row r="4847" spans="6:7" x14ac:dyDescent="0.3">
      <c r="F4847" t="s">
        <v>7709</v>
      </c>
      <c r="G4847" s="31">
        <v>0</v>
      </c>
    </row>
    <row r="4848" spans="6:7" x14ac:dyDescent="0.3">
      <c r="F4848" t="s">
        <v>7710</v>
      </c>
      <c r="G4848" s="31">
        <v>3209.2659999999996</v>
      </c>
    </row>
    <row r="4849" spans="6:7" x14ac:dyDescent="0.3">
      <c r="F4849" t="s">
        <v>7711</v>
      </c>
      <c r="G4849" s="31">
        <v>12860.459700000001</v>
      </c>
    </row>
    <row r="4850" spans="6:7" x14ac:dyDescent="0.3">
      <c r="F4850" t="s">
        <v>7712</v>
      </c>
      <c r="G4850" s="31">
        <v>346.92919999999998</v>
      </c>
    </row>
    <row r="4851" spans="6:7" x14ac:dyDescent="0.3">
      <c r="F4851" t="s">
        <v>7713</v>
      </c>
      <c r="G4851" s="31">
        <v>0</v>
      </c>
    </row>
    <row r="4852" spans="6:7" x14ac:dyDescent="0.3">
      <c r="F4852" t="s">
        <v>7714</v>
      </c>
      <c r="G4852" s="31">
        <v>0</v>
      </c>
    </row>
    <row r="4853" spans="6:7" x14ac:dyDescent="0.3">
      <c r="F4853" t="s">
        <v>7715</v>
      </c>
      <c r="G4853" s="31">
        <v>0</v>
      </c>
    </row>
    <row r="4854" spans="6:7" x14ac:dyDescent="0.3">
      <c r="F4854" t="s">
        <v>7716</v>
      </c>
      <c r="G4854" s="31">
        <v>1221.7507000000001</v>
      </c>
    </row>
    <row r="4855" spans="6:7" x14ac:dyDescent="0.3">
      <c r="F4855" t="s">
        <v>7717</v>
      </c>
      <c r="G4855" s="31">
        <v>7662.7007000000003</v>
      </c>
    </row>
    <row r="4856" spans="6:7" x14ac:dyDescent="0.3">
      <c r="F4856" t="s">
        <v>7718</v>
      </c>
      <c r="G4856" s="31">
        <v>0</v>
      </c>
    </row>
    <row r="4857" spans="6:7" x14ac:dyDescent="0.3">
      <c r="F4857" t="s">
        <v>7719</v>
      </c>
      <c r="G4857" s="31">
        <v>15.643700000000001</v>
      </c>
    </row>
    <row r="4858" spans="6:7" x14ac:dyDescent="0.3">
      <c r="F4858" t="s">
        <v>7720</v>
      </c>
      <c r="G4858" s="31">
        <v>5243.7134999999998</v>
      </c>
    </row>
    <row r="4859" spans="6:7" x14ac:dyDescent="0.3">
      <c r="F4859" t="s">
        <v>7721</v>
      </c>
      <c r="G4859" s="31">
        <v>0</v>
      </c>
    </row>
    <row r="4860" spans="6:7" x14ac:dyDescent="0.3">
      <c r="F4860" t="s">
        <v>7722</v>
      </c>
      <c r="G4860" s="31">
        <v>0</v>
      </c>
    </row>
    <row r="4861" spans="6:7" x14ac:dyDescent="0.3">
      <c r="F4861" t="s">
        <v>7723</v>
      </c>
      <c r="G4861" s="31">
        <v>14244.368899999999</v>
      </c>
    </row>
    <row r="4862" spans="6:7" x14ac:dyDescent="0.3">
      <c r="F4862" t="s">
        <v>7724</v>
      </c>
      <c r="G4862" s="31">
        <v>250.29920000000001</v>
      </c>
    </row>
    <row r="4863" spans="6:7" x14ac:dyDescent="0.3">
      <c r="F4863" t="s">
        <v>7725</v>
      </c>
      <c r="G4863" s="31">
        <v>500.99310000000003</v>
      </c>
    </row>
    <row r="4864" spans="6:7" x14ac:dyDescent="0.3">
      <c r="F4864" t="s">
        <v>3184</v>
      </c>
      <c r="G4864" s="31">
        <v>31.236999999999998</v>
      </c>
    </row>
    <row r="4865" spans="6:7" x14ac:dyDescent="0.3">
      <c r="F4865" t="s">
        <v>7726</v>
      </c>
      <c r="G4865" s="31">
        <v>5816.2424999999994</v>
      </c>
    </row>
    <row r="4866" spans="6:7" x14ac:dyDescent="0.3">
      <c r="F4866" t="s">
        <v>1523</v>
      </c>
      <c r="G4866" s="31">
        <v>1305.7318</v>
      </c>
    </row>
    <row r="4867" spans="6:7" x14ac:dyDescent="0.3">
      <c r="F4867" t="s">
        <v>7727</v>
      </c>
      <c r="G4867" s="31">
        <v>0</v>
      </c>
    </row>
    <row r="4868" spans="6:7" x14ac:dyDescent="0.3">
      <c r="F4868" t="s">
        <v>425</v>
      </c>
      <c r="G4868" s="31">
        <v>707.36839999999995</v>
      </c>
    </row>
    <row r="4869" spans="6:7" x14ac:dyDescent="0.3">
      <c r="F4869" t="s">
        <v>7728</v>
      </c>
      <c r="G4869" s="31">
        <v>0</v>
      </c>
    </row>
    <row r="4870" spans="6:7" x14ac:dyDescent="0.3">
      <c r="F4870" t="s">
        <v>7729</v>
      </c>
      <c r="G4870" s="31">
        <v>0</v>
      </c>
    </row>
    <row r="4871" spans="6:7" x14ac:dyDescent="0.3">
      <c r="F4871" t="s">
        <v>7730</v>
      </c>
      <c r="G4871" s="31">
        <v>14955.559800000001</v>
      </c>
    </row>
    <row r="4872" spans="6:7" x14ac:dyDescent="0.3">
      <c r="F4872" t="s">
        <v>1524</v>
      </c>
      <c r="G4872" s="31">
        <v>114.977</v>
      </c>
    </row>
    <row r="4873" spans="6:7" x14ac:dyDescent="0.3">
      <c r="F4873" t="s">
        <v>3185</v>
      </c>
      <c r="G4873" s="31">
        <v>1373.442</v>
      </c>
    </row>
    <row r="4874" spans="6:7" x14ac:dyDescent="0.3">
      <c r="F4874" t="s">
        <v>3186</v>
      </c>
      <c r="G4874" s="31">
        <v>272.24700000000001</v>
      </c>
    </row>
    <row r="4875" spans="6:7" x14ac:dyDescent="0.3">
      <c r="F4875" t="s">
        <v>7731</v>
      </c>
      <c r="G4875" s="31">
        <v>134.52699999999999</v>
      </c>
    </row>
    <row r="4876" spans="6:7" x14ac:dyDescent="0.3">
      <c r="F4876" t="s">
        <v>7732</v>
      </c>
      <c r="G4876" s="31">
        <v>44.313700000000004</v>
      </c>
    </row>
    <row r="4877" spans="6:7" x14ac:dyDescent="0.3">
      <c r="F4877" t="s">
        <v>3187</v>
      </c>
      <c r="G4877" s="31">
        <v>564.63900000000001</v>
      </c>
    </row>
    <row r="4878" spans="6:7" x14ac:dyDescent="0.3">
      <c r="F4878" t="s">
        <v>426</v>
      </c>
      <c r="G4878" s="31">
        <v>4551.5290000000005</v>
      </c>
    </row>
    <row r="4879" spans="6:7" x14ac:dyDescent="0.3">
      <c r="F4879" t="s">
        <v>427</v>
      </c>
      <c r="G4879" s="31">
        <v>12629.849399999999</v>
      </c>
    </row>
    <row r="4880" spans="6:7" x14ac:dyDescent="0.3">
      <c r="F4880" t="s">
        <v>7733</v>
      </c>
      <c r="G4880" s="31">
        <v>5703.8463999999994</v>
      </c>
    </row>
    <row r="4881" spans="6:7" x14ac:dyDescent="0.3">
      <c r="F4881" t="s">
        <v>7734</v>
      </c>
      <c r="G4881" s="31">
        <v>964.42000000000007</v>
      </c>
    </row>
    <row r="4882" spans="6:7" x14ac:dyDescent="0.3">
      <c r="F4882" t="s">
        <v>428</v>
      </c>
      <c r="G4882" s="31">
        <v>0</v>
      </c>
    </row>
    <row r="4883" spans="6:7" x14ac:dyDescent="0.3">
      <c r="F4883" t="s">
        <v>7735</v>
      </c>
      <c r="G4883" s="31">
        <v>560.7826</v>
      </c>
    </row>
    <row r="4884" spans="6:7" x14ac:dyDescent="0.3">
      <c r="F4884" t="s">
        <v>7736</v>
      </c>
      <c r="G4884" s="31">
        <v>0</v>
      </c>
    </row>
    <row r="4885" spans="6:7" x14ac:dyDescent="0.3">
      <c r="F4885" t="s">
        <v>7737</v>
      </c>
      <c r="G4885" s="31">
        <v>5626.6473999999998</v>
      </c>
    </row>
    <row r="4886" spans="6:7" x14ac:dyDescent="0.3">
      <c r="F4886" t="s">
        <v>7738</v>
      </c>
      <c r="G4886" s="31">
        <v>239.0438</v>
      </c>
    </row>
    <row r="4887" spans="6:7" x14ac:dyDescent="0.3">
      <c r="F4887" t="s">
        <v>7739</v>
      </c>
      <c r="G4887" s="31">
        <v>4241.8514999999998</v>
      </c>
    </row>
    <row r="4888" spans="6:7" x14ac:dyDescent="0.3">
      <c r="F4888" t="s">
        <v>2852</v>
      </c>
      <c r="G4888" s="31">
        <v>21292.549899999998</v>
      </c>
    </row>
    <row r="4889" spans="6:7" x14ac:dyDescent="0.3">
      <c r="F4889" t="s">
        <v>7740</v>
      </c>
      <c r="G4889" s="31">
        <v>0</v>
      </c>
    </row>
    <row r="4890" spans="6:7" x14ac:dyDescent="0.3">
      <c r="F4890" t="s">
        <v>7741</v>
      </c>
      <c r="G4890" s="31">
        <v>8767.4061000000002</v>
      </c>
    </row>
    <row r="4891" spans="6:7" x14ac:dyDescent="0.3">
      <c r="F4891" t="s">
        <v>1525</v>
      </c>
      <c r="G4891" s="31">
        <v>0</v>
      </c>
    </row>
    <row r="4892" spans="6:7" x14ac:dyDescent="0.3">
      <c r="F4892" t="s">
        <v>1526</v>
      </c>
      <c r="G4892" s="31">
        <v>0</v>
      </c>
    </row>
    <row r="4893" spans="6:7" x14ac:dyDescent="0.3">
      <c r="F4893" t="s">
        <v>7742</v>
      </c>
      <c r="G4893" s="31">
        <v>7187.7866000000004</v>
      </c>
    </row>
    <row r="4894" spans="6:7" x14ac:dyDescent="0.3">
      <c r="F4894" t="s">
        <v>7743</v>
      </c>
      <c r="G4894" s="31">
        <v>2851.8714</v>
      </c>
    </row>
    <row r="4895" spans="6:7" x14ac:dyDescent="0.3">
      <c r="F4895" t="s">
        <v>7744</v>
      </c>
      <c r="G4895" s="31">
        <v>1358.3363999999999</v>
      </c>
    </row>
    <row r="4896" spans="6:7" x14ac:dyDescent="0.3">
      <c r="F4896" t="s">
        <v>3188</v>
      </c>
      <c r="G4896" s="31">
        <v>3971.9591</v>
      </c>
    </row>
    <row r="4897" spans="6:7" x14ac:dyDescent="0.3">
      <c r="F4897" t="s">
        <v>3189</v>
      </c>
      <c r="G4897" s="31">
        <v>328.74040000000002</v>
      </c>
    </row>
    <row r="4898" spans="6:7" x14ac:dyDescent="0.3">
      <c r="F4898" t="s">
        <v>7745</v>
      </c>
      <c r="G4898" s="31">
        <v>0</v>
      </c>
    </row>
    <row r="4899" spans="6:7" x14ac:dyDescent="0.3">
      <c r="F4899" t="s">
        <v>3190</v>
      </c>
      <c r="G4899" s="31">
        <v>356.11170000000004</v>
      </c>
    </row>
    <row r="4900" spans="6:7" x14ac:dyDescent="0.3">
      <c r="F4900" t="s">
        <v>7746</v>
      </c>
      <c r="G4900" s="31">
        <v>290.55649999999997</v>
      </c>
    </row>
    <row r="4901" spans="6:7" x14ac:dyDescent="0.3">
      <c r="F4901" t="s">
        <v>1527</v>
      </c>
      <c r="G4901" s="31">
        <v>7395.2883000000002</v>
      </c>
    </row>
    <row r="4902" spans="6:7" x14ac:dyDescent="0.3">
      <c r="F4902" t="s">
        <v>7747</v>
      </c>
      <c r="G4902" s="31">
        <v>6657.7246000000005</v>
      </c>
    </row>
    <row r="4903" spans="6:7" x14ac:dyDescent="0.3">
      <c r="F4903" t="s">
        <v>7748</v>
      </c>
      <c r="G4903" s="31">
        <v>0</v>
      </c>
    </row>
    <row r="4904" spans="6:7" x14ac:dyDescent="0.3">
      <c r="F4904" t="s">
        <v>429</v>
      </c>
      <c r="G4904" s="31">
        <v>1631.0628000000002</v>
      </c>
    </row>
    <row r="4905" spans="6:7" x14ac:dyDescent="0.3">
      <c r="F4905" t="s">
        <v>7749</v>
      </c>
      <c r="G4905" s="31">
        <v>300.87329999999997</v>
      </c>
    </row>
    <row r="4906" spans="6:7" x14ac:dyDescent="0.3">
      <c r="F4906" t="s">
        <v>7750</v>
      </c>
      <c r="G4906" s="31">
        <v>29979.950499999999</v>
      </c>
    </row>
    <row r="4907" spans="6:7" x14ac:dyDescent="0.3">
      <c r="F4907" t="s">
        <v>7751</v>
      </c>
      <c r="G4907" s="31">
        <v>0</v>
      </c>
    </row>
    <row r="4908" spans="6:7" x14ac:dyDescent="0.3">
      <c r="F4908" t="s">
        <v>7752</v>
      </c>
      <c r="G4908" s="31">
        <v>0</v>
      </c>
    </row>
    <row r="4909" spans="6:7" x14ac:dyDescent="0.3">
      <c r="F4909" t="s">
        <v>7753</v>
      </c>
      <c r="G4909" s="31">
        <v>403.63140000000004</v>
      </c>
    </row>
    <row r="4910" spans="6:7" x14ac:dyDescent="0.3">
      <c r="F4910" t="s">
        <v>7754</v>
      </c>
      <c r="G4910" s="31">
        <v>20766.6322</v>
      </c>
    </row>
    <row r="4911" spans="6:7" x14ac:dyDescent="0.3">
      <c r="F4911" t="s">
        <v>7755</v>
      </c>
      <c r="G4911" s="31">
        <v>0</v>
      </c>
    </row>
    <row r="4912" spans="6:7" x14ac:dyDescent="0.3">
      <c r="F4912" t="s">
        <v>7756</v>
      </c>
      <c r="G4912" s="31">
        <v>4754.8351999999995</v>
      </c>
    </row>
    <row r="4913" spans="6:7" x14ac:dyDescent="0.3">
      <c r="F4913" t="s">
        <v>1528</v>
      </c>
      <c r="G4913" s="31">
        <v>18474.958000000002</v>
      </c>
    </row>
    <row r="4914" spans="6:7" x14ac:dyDescent="0.3">
      <c r="F4914" t="s">
        <v>7757</v>
      </c>
      <c r="G4914" s="31">
        <v>0</v>
      </c>
    </row>
    <row r="4915" spans="6:7" x14ac:dyDescent="0.3">
      <c r="F4915" t="s">
        <v>7758</v>
      </c>
      <c r="G4915" s="31">
        <v>0</v>
      </c>
    </row>
    <row r="4916" spans="6:7" x14ac:dyDescent="0.3">
      <c r="F4916" t="s">
        <v>1529</v>
      </c>
      <c r="G4916" s="31">
        <v>0</v>
      </c>
    </row>
    <row r="4917" spans="6:7" x14ac:dyDescent="0.3">
      <c r="F4917" t="s">
        <v>7759</v>
      </c>
      <c r="G4917" s="31">
        <v>2321.1338000000001</v>
      </c>
    </row>
    <row r="4918" spans="6:7" x14ac:dyDescent="0.3">
      <c r="F4918" t="s">
        <v>1530</v>
      </c>
      <c r="G4918" s="31">
        <v>0</v>
      </c>
    </row>
    <row r="4919" spans="6:7" x14ac:dyDescent="0.3">
      <c r="F4919" t="s">
        <v>7760</v>
      </c>
      <c r="G4919" s="31">
        <v>4775.3883999999998</v>
      </c>
    </row>
    <row r="4920" spans="6:7" x14ac:dyDescent="0.3">
      <c r="F4920" t="s">
        <v>7761</v>
      </c>
      <c r="G4920" s="31">
        <v>391.66179999999997</v>
      </c>
    </row>
    <row r="4921" spans="6:7" x14ac:dyDescent="0.3">
      <c r="F4921" t="s">
        <v>430</v>
      </c>
      <c r="G4921" s="31">
        <v>15607.8478</v>
      </c>
    </row>
    <row r="4922" spans="6:7" x14ac:dyDescent="0.3">
      <c r="F4922" t="s">
        <v>7762</v>
      </c>
      <c r="G4922" s="31">
        <v>31967.707399999999</v>
      </c>
    </row>
    <row r="4923" spans="6:7" x14ac:dyDescent="0.3">
      <c r="F4923" t="s">
        <v>1531</v>
      </c>
      <c r="G4923" s="31">
        <v>0</v>
      </c>
    </row>
    <row r="4924" spans="6:7" x14ac:dyDescent="0.3">
      <c r="F4924" t="s">
        <v>3191</v>
      </c>
      <c r="G4924" s="31">
        <v>491.1454</v>
      </c>
    </row>
    <row r="4925" spans="6:7" x14ac:dyDescent="0.3">
      <c r="F4925" t="s">
        <v>1532</v>
      </c>
      <c r="G4925" s="31">
        <v>0</v>
      </c>
    </row>
    <row r="4926" spans="6:7" x14ac:dyDescent="0.3">
      <c r="F4926" t="s">
        <v>7763</v>
      </c>
      <c r="G4926" s="31">
        <v>131.334</v>
      </c>
    </row>
    <row r="4927" spans="6:7" x14ac:dyDescent="0.3">
      <c r="F4927" t="s">
        <v>1533</v>
      </c>
      <c r="G4927" s="31">
        <v>0</v>
      </c>
    </row>
    <row r="4928" spans="6:7" x14ac:dyDescent="0.3">
      <c r="F4928" t="s">
        <v>7764</v>
      </c>
      <c r="G4928" s="31">
        <v>29015.167600000004</v>
      </c>
    </row>
    <row r="4929" spans="6:7" x14ac:dyDescent="0.3">
      <c r="F4929" t="s">
        <v>7765</v>
      </c>
      <c r="G4929" s="31">
        <v>5785.357</v>
      </c>
    </row>
    <row r="4930" spans="6:7" x14ac:dyDescent="0.3">
      <c r="F4930" t="s">
        <v>1534</v>
      </c>
      <c r="G4930" s="31">
        <v>62.088500000000003</v>
      </c>
    </row>
    <row r="4931" spans="6:7" x14ac:dyDescent="0.3">
      <c r="F4931" t="s">
        <v>7766</v>
      </c>
      <c r="G4931" s="31">
        <v>0</v>
      </c>
    </row>
    <row r="4932" spans="6:7" x14ac:dyDescent="0.3">
      <c r="F4932" t="s">
        <v>7767</v>
      </c>
      <c r="G4932" s="31">
        <v>0</v>
      </c>
    </row>
    <row r="4933" spans="6:7" x14ac:dyDescent="0.3">
      <c r="F4933" t="s">
        <v>1535</v>
      </c>
      <c r="G4933" s="31">
        <v>0</v>
      </c>
    </row>
    <row r="4934" spans="6:7" x14ac:dyDescent="0.3">
      <c r="F4934" t="s">
        <v>3192</v>
      </c>
      <c r="G4934" s="31">
        <v>410.93629999999996</v>
      </c>
    </row>
    <row r="4935" spans="6:7" x14ac:dyDescent="0.3">
      <c r="F4935" t="s">
        <v>7768</v>
      </c>
      <c r="G4935" s="31">
        <v>2029.2878000000001</v>
      </c>
    </row>
    <row r="4936" spans="6:7" x14ac:dyDescent="0.3">
      <c r="F4936" t="s">
        <v>7769</v>
      </c>
      <c r="G4936" s="31">
        <v>12841.3724</v>
      </c>
    </row>
    <row r="4937" spans="6:7" x14ac:dyDescent="0.3">
      <c r="F4937" t="s">
        <v>7770</v>
      </c>
      <c r="G4937" s="31">
        <v>12587.8056</v>
      </c>
    </row>
    <row r="4938" spans="6:7" x14ac:dyDescent="0.3">
      <c r="F4938" t="s">
        <v>7771</v>
      </c>
      <c r="G4938" s="31">
        <v>0</v>
      </c>
    </row>
    <row r="4939" spans="6:7" x14ac:dyDescent="0.3">
      <c r="F4939" t="s">
        <v>431</v>
      </c>
      <c r="G4939" s="31">
        <v>423.69629999999995</v>
      </c>
    </row>
    <row r="4940" spans="6:7" x14ac:dyDescent="0.3">
      <c r="F4940" t="s">
        <v>1536</v>
      </c>
      <c r="G4940" s="31">
        <v>2086.0174000000002</v>
      </c>
    </row>
    <row r="4941" spans="6:7" x14ac:dyDescent="0.3">
      <c r="F4941" t="s">
        <v>1537</v>
      </c>
      <c r="G4941" s="31">
        <v>4217.482</v>
      </c>
    </row>
    <row r="4942" spans="6:7" x14ac:dyDescent="0.3">
      <c r="F4942" t="s">
        <v>7772</v>
      </c>
      <c r="G4942" s="31">
        <v>90.821100000000001</v>
      </c>
    </row>
    <row r="4943" spans="6:7" x14ac:dyDescent="0.3">
      <c r="F4943" t="s">
        <v>7773</v>
      </c>
      <c r="G4943" s="31">
        <v>1910.0474000000002</v>
      </c>
    </row>
    <row r="4944" spans="6:7" x14ac:dyDescent="0.3">
      <c r="F4944" t="s">
        <v>7774</v>
      </c>
      <c r="G4944" s="31">
        <v>631.36439999999993</v>
      </c>
    </row>
    <row r="4945" spans="6:7" x14ac:dyDescent="0.3">
      <c r="F4945" t="s">
        <v>7775</v>
      </c>
      <c r="G4945" s="31">
        <v>428.58950000000004</v>
      </c>
    </row>
    <row r="4946" spans="6:7" x14ac:dyDescent="0.3">
      <c r="F4946" t="s">
        <v>7776</v>
      </c>
      <c r="G4946" s="31">
        <v>425.50360000000001</v>
      </c>
    </row>
    <row r="4947" spans="6:7" x14ac:dyDescent="0.3">
      <c r="F4947" t="s">
        <v>1538</v>
      </c>
      <c r="G4947" s="31">
        <v>0</v>
      </c>
    </row>
    <row r="4948" spans="6:7" x14ac:dyDescent="0.3">
      <c r="F4948" t="s">
        <v>7777</v>
      </c>
      <c r="G4948" s="31">
        <v>93.767699999999991</v>
      </c>
    </row>
    <row r="4949" spans="6:7" x14ac:dyDescent="0.3">
      <c r="F4949" t="s">
        <v>7778</v>
      </c>
      <c r="G4949" s="31">
        <v>0</v>
      </c>
    </row>
    <row r="4950" spans="6:7" x14ac:dyDescent="0.3">
      <c r="F4950" t="s">
        <v>7779</v>
      </c>
      <c r="G4950" s="31">
        <v>693.02859999999998</v>
      </c>
    </row>
    <row r="4951" spans="6:7" x14ac:dyDescent="0.3">
      <c r="F4951" t="s">
        <v>7780</v>
      </c>
      <c r="G4951" s="31">
        <v>0</v>
      </c>
    </row>
    <row r="4952" spans="6:7" x14ac:dyDescent="0.3">
      <c r="F4952" t="s">
        <v>1539</v>
      </c>
      <c r="G4952" s="31">
        <v>1368.9835</v>
      </c>
    </row>
    <row r="4953" spans="6:7" x14ac:dyDescent="0.3">
      <c r="F4953" t="s">
        <v>7781</v>
      </c>
      <c r="G4953" s="31">
        <v>0</v>
      </c>
    </row>
    <row r="4954" spans="6:7" x14ac:dyDescent="0.3">
      <c r="F4954" t="s">
        <v>7782</v>
      </c>
      <c r="G4954" s="31">
        <v>0</v>
      </c>
    </row>
    <row r="4955" spans="6:7" x14ac:dyDescent="0.3">
      <c r="F4955" t="s">
        <v>7783</v>
      </c>
      <c r="G4955" s="31">
        <v>0</v>
      </c>
    </row>
    <row r="4956" spans="6:7" x14ac:dyDescent="0.3">
      <c r="F4956" t="s">
        <v>1540</v>
      </c>
      <c r="G4956" s="31">
        <v>310.88259999999997</v>
      </c>
    </row>
    <row r="4957" spans="6:7" x14ac:dyDescent="0.3">
      <c r="F4957" t="s">
        <v>7784</v>
      </c>
      <c r="G4957" s="31">
        <v>261.49790000000002</v>
      </c>
    </row>
    <row r="4958" spans="6:7" x14ac:dyDescent="0.3">
      <c r="F4958" t="s">
        <v>1541</v>
      </c>
      <c r="G4958" s="31">
        <v>207.5958</v>
      </c>
    </row>
    <row r="4959" spans="6:7" x14ac:dyDescent="0.3">
      <c r="F4959" t="s">
        <v>7785</v>
      </c>
      <c r="G4959" s="31">
        <v>4531.3374999999996</v>
      </c>
    </row>
    <row r="4960" spans="6:7" x14ac:dyDescent="0.3">
      <c r="F4960" t="s">
        <v>1542</v>
      </c>
      <c r="G4960" s="31">
        <v>0</v>
      </c>
    </row>
    <row r="4961" spans="6:7" x14ac:dyDescent="0.3">
      <c r="F4961" t="s">
        <v>432</v>
      </c>
      <c r="G4961" s="31">
        <v>3092.4</v>
      </c>
    </row>
    <row r="4962" spans="6:7" x14ac:dyDescent="0.3">
      <c r="F4962" t="s">
        <v>7786</v>
      </c>
      <c r="G4962" s="31">
        <v>6513.8773000000001</v>
      </c>
    </row>
    <row r="4963" spans="6:7" x14ac:dyDescent="0.3">
      <c r="F4963" t="s">
        <v>7787</v>
      </c>
      <c r="G4963" s="31">
        <v>80.351500000000001</v>
      </c>
    </row>
    <row r="4964" spans="6:7" x14ac:dyDescent="0.3">
      <c r="F4964" t="s">
        <v>7788</v>
      </c>
      <c r="G4964" s="31">
        <v>0</v>
      </c>
    </row>
    <row r="4965" spans="6:7" x14ac:dyDescent="0.3">
      <c r="F4965" t="s">
        <v>7789</v>
      </c>
      <c r="G4965" s="31">
        <v>109.46809999999999</v>
      </c>
    </row>
    <row r="4966" spans="6:7" x14ac:dyDescent="0.3">
      <c r="F4966" t="s">
        <v>433</v>
      </c>
      <c r="G4966" s="31">
        <v>7995.6189000000004</v>
      </c>
    </row>
    <row r="4967" spans="6:7" x14ac:dyDescent="0.3">
      <c r="F4967" t="s">
        <v>7790</v>
      </c>
      <c r="G4967" s="31">
        <v>0</v>
      </c>
    </row>
    <row r="4968" spans="6:7" x14ac:dyDescent="0.3">
      <c r="F4968" t="s">
        <v>7791</v>
      </c>
      <c r="G4968" s="31">
        <v>826.31809999999996</v>
      </c>
    </row>
    <row r="4969" spans="6:7" x14ac:dyDescent="0.3">
      <c r="F4969" t="s">
        <v>7792</v>
      </c>
      <c r="G4969" s="31">
        <v>102.038</v>
      </c>
    </row>
    <row r="4970" spans="6:7" x14ac:dyDescent="0.3">
      <c r="F4970" t="s">
        <v>3193</v>
      </c>
      <c r="G4970" s="31">
        <v>6.2473999999999998</v>
      </c>
    </row>
    <row r="4971" spans="6:7" x14ac:dyDescent="0.3">
      <c r="F4971" t="s">
        <v>7793</v>
      </c>
      <c r="G4971" s="31">
        <v>20536.667099999999</v>
      </c>
    </row>
    <row r="4972" spans="6:7" x14ac:dyDescent="0.3">
      <c r="F4972" t="s">
        <v>7794</v>
      </c>
      <c r="G4972" s="31">
        <v>0</v>
      </c>
    </row>
    <row r="4973" spans="6:7" x14ac:dyDescent="0.3">
      <c r="F4973" t="s">
        <v>434</v>
      </c>
      <c r="G4973" s="31">
        <v>0</v>
      </c>
    </row>
    <row r="4974" spans="6:7" x14ac:dyDescent="0.3">
      <c r="F4974" t="s">
        <v>3194</v>
      </c>
      <c r="G4974" s="31">
        <v>108.735</v>
      </c>
    </row>
    <row r="4975" spans="6:7" x14ac:dyDescent="0.3">
      <c r="F4975" t="s">
        <v>435</v>
      </c>
      <c r="G4975" s="31">
        <v>0</v>
      </c>
    </row>
    <row r="4976" spans="6:7" x14ac:dyDescent="0.3">
      <c r="F4976" t="s">
        <v>7795</v>
      </c>
      <c r="G4976" s="31">
        <v>362.95400000000001</v>
      </c>
    </row>
    <row r="4977" spans="6:7" x14ac:dyDescent="0.3">
      <c r="F4977" t="s">
        <v>436</v>
      </c>
      <c r="G4977" s="31">
        <v>0</v>
      </c>
    </row>
    <row r="4978" spans="6:7" x14ac:dyDescent="0.3">
      <c r="F4978" t="s">
        <v>7796</v>
      </c>
      <c r="G4978" s="31">
        <v>17731.1479</v>
      </c>
    </row>
    <row r="4979" spans="6:7" x14ac:dyDescent="0.3">
      <c r="F4979" t="s">
        <v>3195</v>
      </c>
      <c r="G4979" s="31">
        <v>197.09550000000002</v>
      </c>
    </row>
    <row r="4980" spans="6:7" x14ac:dyDescent="0.3">
      <c r="F4980" t="s">
        <v>7797</v>
      </c>
      <c r="G4980" s="31">
        <v>0</v>
      </c>
    </row>
    <row r="4981" spans="6:7" x14ac:dyDescent="0.3">
      <c r="F4981" t="s">
        <v>7798</v>
      </c>
      <c r="G4981" s="31">
        <v>0</v>
      </c>
    </row>
    <row r="4982" spans="6:7" x14ac:dyDescent="0.3">
      <c r="F4982" t="s">
        <v>437</v>
      </c>
      <c r="G4982" s="31">
        <v>5020.5796</v>
      </c>
    </row>
    <row r="4983" spans="6:7" x14ac:dyDescent="0.3">
      <c r="F4983" t="s">
        <v>7799</v>
      </c>
      <c r="G4983" s="31">
        <v>0</v>
      </c>
    </row>
    <row r="4984" spans="6:7" x14ac:dyDescent="0.3">
      <c r="F4984" t="s">
        <v>7800</v>
      </c>
      <c r="G4984" s="31">
        <v>458.38490000000002</v>
      </c>
    </row>
    <row r="4985" spans="6:7" x14ac:dyDescent="0.3">
      <c r="F4985" t="s">
        <v>1543</v>
      </c>
      <c r="G4985" s="31">
        <v>28.67</v>
      </c>
    </row>
    <row r="4986" spans="6:7" x14ac:dyDescent="0.3">
      <c r="F4986" t="s">
        <v>7801</v>
      </c>
      <c r="G4986" s="31">
        <v>4282.7173999999986</v>
      </c>
    </row>
    <row r="4987" spans="6:7" x14ac:dyDescent="0.3">
      <c r="F4987" t="s">
        <v>7802</v>
      </c>
      <c r="G4987" s="31">
        <v>0</v>
      </c>
    </row>
    <row r="4988" spans="6:7" x14ac:dyDescent="0.3">
      <c r="F4988" t="s">
        <v>7803</v>
      </c>
      <c r="G4988" s="31">
        <v>223.26739999999998</v>
      </c>
    </row>
    <row r="4989" spans="6:7" x14ac:dyDescent="0.3">
      <c r="F4989" t="s">
        <v>1544</v>
      </c>
      <c r="G4989" s="31">
        <v>0</v>
      </c>
    </row>
    <row r="4990" spans="6:7" x14ac:dyDescent="0.3">
      <c r="F4990" t="s">
        <v>7804</v>
      </c>
      <c r="G4990" s="31">
        <v>444.28359999999998</v>
      </c>
    </row>
    <row r="4991" spans="6:7" x14ac:dyDescent="0.3">
      <c r="F4991" t="s">
        <v>2853</v>
      </c>
      <c r="G4991" s="31">
        <v>10257.983199999999</v>
      </c>
    </row>
    <row r="4992" spans="6:7" x14ac:dyDescent="0.3">
      <c r="F4992" t="s">
        <v>7805</v>
      </c>
      <c r="G4992" s="31">
        <v>8798.2830000000013</v>
      </c>
    </row>
    <row r="4993" spans="6:7" x14ac:dyDescent="0.3">
      <c r="F4993" t="s">
        <v>7806</v>
      </c>
      <c r="G4993" s="31">
        <v>0</v>
      </c>
    </row>
    <row r="4994" spans="6:7" x14ac:dyDescent="0.3">
      <c r="F4994" t="s">
        <v>438</v>
      </c>
      <c r="G4994" s="31">
        <v>15991.237800000001</v>
      </c>
    </row>
    <row r="4995" spans="6:7" x14ac:dyDescent="0.3">
      <c r="F4995" t="s">
        <v>7807</v>
      </c>
      <c r="G4995" s="31">
        <v>1860.9187000000002</v>
      </c>
    </row>
    <row r="4996" spans="6:7" x14ac:dyDescent="0.3">
      <c r="F4996" t="s">
        <v>7808</v>
      </c>
      <c r="G4996" s="31">
        <v>0</v>
      </c>
    </row>
    <row r="4997" spans="6:7" x14ac:dyDescent="0.3">
      <c r="F4997" t="s">
        <v>7809</v>
      </c>
      <c r="G4997" s="31">
        <v>0</v>
      </c>
    </row>
    <row r="4998" spans="6:7" x14ac:dyDescent="0.3">
      <c r="F4998" t="s">
        <v>7810</v>
      </c>
      <c r="G4998" s="31">
        <v>19094.315200000005</v>
      </c>
    </row>
    <row r="4999" spans="6:7" x14ac:dyDescent="0.3">
      <c r="F4999" t="s">
        <v>3196</v>
      </c>
      <c r="G4999" s="31">
        <v>9182.9566999999988</v>
      </c>
    </row>
    <row r="5000" spans="6:7" x14ac:dyDescent="0.3">
      <c r="F5000" t="s">
        <v>439</v>
      </c>
      <c r="G5000" s="31">
        <v>10057.171200000001</v>
      </c>
    </row>
    <row r="5001" spans="6:7" x14ac:dyDescent="0.3">
      <c r="F5001" t="s">
        <v>7811</v>
      </c>
      <c r="G5001" s="31">
        <v>8659.4106000000011</v>
      </c>
    </row>
    <row r="5002" spans="6:7" x14ac:dyDescent="0.3">
      <c r="F5002" t="s">
        <v>7812</v>
      </c>
      <c r="G5002" s="31">
        <v>715.47210000000007</v>
      </c>
    </row>
    <row r="5003" spans="6:7" x14ac:dyDescent="0.3">
      <c r="F5003" t="s">
        <v>3197</v>
      </c>
      <c r="G5003" s="31">
        <v>279.12579999999997</v>
      </c>
    </row>
    <row r="5004" spans="6:7" x14ac:dyDescent="0.3">
      <c r="F5004" t="s">
        <v>1545</v>
      </c>
      <c r="G5004" s="31">
        <v>3228.8226</v>
      </c>
    </row>
    <row r="5005" spans="6:7" x14ac:dyDescent="0.3">
      <c r="F5005" t="s">
        <v>1546</v>
      </c>
      <c r="G5005" s="31">
        <v>0</v>
      </c>
    </row>
    <row r="5006" spans="6:7" x14ac:dyDescent="0.3">
      <c r="F5006" t="s">
        <v>7813</v>
      </c>
      <c r="G5006" s="31">
        <v>16.795300000000001</v>
      </c>
    </row>
    <row r="5007" spans="6:7" x14ac:dyDescent="0.3">
      <c r="F5007" t="s">
        <v>7814</v>
      </c>
      <c r="G5007" s="31">
        <v>0</v>
      </c>
    </row>
    <row r="5008" spans="6:7" x14ac:dyDescent="0.3">
      <c r="F5008" t="s">
        <v>1547</v>
      </c>
      <c r="G5008" s="31">
        <v>3530.4740000000002</v>
      </c>
    </row>
    <row r="5009" spans="6:7" x14ac:dyDescent="0.3">
      <c r="F5009" t="s">
        <v>7815</v>
      </c>
      <c r="G5009" s="31">
        <v>277.1164</v>
      </c>
    </row>
    <row r="5010" spans="6:7" x14ac:dyDescent="0.3">
      <c r="F5010" t="s">
        <v>7816</v>
      </c>
      <c r="G5010" s="31">
        <v>0</v>
      </c>
    </row>
    <row r="5011" spans="6:7" x14ac:dyDescent="0.3">
      <c r="F5011" t="s">
        <v>7817</v>
      </c>
      <c r="G5011" s="31">
        <v>14.335000000000001</v>
      </c>
    </row>
    <row r="5012" spans="6:7" x14ac:dyDescent="0.3">
      <c r="F5012" t="s">
        <v>3198</v>
      </c>
      <c r="G5012" s="31">
        <v>175.23590000000002</v>
      </c>
    </row>
    <row r="5013" spans="6:7" x14ac:dyDescent="0.3">
      <c r="F5013" t="s">
        <v>7818</v>
      </c>
      <c r="G5013" s="31">
        <v>4104.3407999999999</v>
      </c>
    </row>
    <row r="5014" spans="6:7" x14ac:dyDescent="0.3">
      <c r="F5014" t="s">
        <v>2854</v>
      </c>
      <c r="G5014" s="31">
        <v>19259.909200000002</v>
      </c>
    </row>
    <row r="5015" spans="6:7" x14ac:dyDescent="0.3">
      <c r="F5015" t="s">
        <v>440</v>
      </c>
      <c r="G5015" s="31">
        <v>24941.1878</v>
      </c>
    </row>
    <row r="5016" spans="6:7" x14ac:dyDescent="0.3">
      <c r="F5016" t="s">
        <v>7819</v>
      </c>
      <c r="G5016" s="31">
        <v>2.867</v>
      </c>
    </row>
    <row r="5017" spans="6:7" x14ac:dyDescent="0.3">
      <c r="F5017" t="s">
        <v>7820</v>
      </c>
      <c r="G5017" s="31">
        <v>0</v>
      </c>
    </row>
    <row r="5018" spans="6:7" x14ac:dyDescent="0.3">
      <c r="F5018" t="s">
        <v>2855</v>
      </c>
      <c r="G5018" s="31">
        <v>3141.4463999999998</v>
      </c>
    </row>
    <row r="5019" spans="6:7" x14ac:dyDescent="0.3">
      <c r="F5019" t="s">
        <v>7821</v>
      </c>
      <c r="G5019" s="31">
        <v>22478.790700000001</v>
      </c>
    </row>
    <row r="5020" spans="6:7" x14ac:dyDescent="0.3">
      <c r="F5020" t="s">
        <v>7822</v>
      </c>
      <c r="G5020" s="31">
        <v>616.60199999999998</v>
      </c>
    </row>
    <row r="5021" spans="6:7" x14ac:dyDescent="0.3">
      <c r="F5021" t="s">
        <v>7823</v>
      </c>
      <c r="G5021" s="31">
        <v>2037.48</v>
      </c>
    </row>
    <row r="5022" spans="6:7" x14ac:dyDescent="0.3">
      <c r="F5022" t="s">
        <v>1548</v>
      </c>
      <c r="G5022" s="31">
        <v>35.1509</v>
      </c>
    </row>
    <row r="5023" spans="6:7" x14ac:dyDescent="0.3">
      <c r="F5023" t="s">
        <v>1549</v>
      </c>
      <c r="G5023" s="31">
        <v>0</v>
      </c>
    </row>
    <row r="5024" spans="6:7" x14ac:dyDescent="0.3">
      <c r="F5024" t="s">
        <v>7824</v>
      </c>
      <c r="G5024" s="31">
        <v>0</v>
      </c>
    </row>
    <row r="5025" spans="6:7" x14ac:dyDescent="0.3">
      <c r="F5025" t="s">
        <v>1550</v>
      </c>
      <c r="G5025" s="31">
        <v>0</v>
      </c>
    </row>
    <row r="5026" spans="6:7" x14ac:dyDescent="0.3">
      <c r="F5026" t="s">
        <v>1551</v>
      </c>
      <c r="G5026" s="31">
        <v>39.813600000000001</v>
      </c>
    </row>
    <row r="5027" spans="6:7" x14ac:dyDescent="0.3">
      <c r="F5027" t="s">
        <v>1552</v>
      </c>
      <c r="G5027" s="31">
        <v>6367.4825000000001</v>
      </c>
    </row>
    <row r="5028" spans="6:7" x14ac:dyDescent="0.3">
      <c r="F5028" t="s">
        <v>1553</v>
      </c>
      <c r="G5028" s="31">
        <v>0</v>
      </c>
    </row>
    <row r="5029" spans="6:7" x14ac:dyDescent="0.3">
      <c r="F5029" t="s">
        <v>7825</v>
      </c>
      <c r="G5029" s="31">
        <v>0</v>
      </c>
    </row>
    <row r="5030" spans="6:7" x14ac:dyDescent="0.3">
      <c r="F5030" t="s">
        <v>3199</v>
      </c>
      <c r="G5030" s="31">
        <v>136.67180000000002</v>
      </c>
    </row>
    <row r="5031" spans="6:7" x14ac:dyDescent="0.3">
      <c r="F5031" t="s">
        <v>441</v>
      </c>
      <c r="G5031" s="31">
        <v>2966.8083999999999</v>
      </c>
    </row>
    <row r="5032" spans="6:7" x14ac:dyDescent="0.3">
      <c r="F5032" t="s">
        <v>1554</v>
      </c>
      <c r="G5032" s="31">
        <v>0</v>
      </c>
    </row>
    <row r="5033" spans="6:7" x14ac:dyDescent="0.3">
      <c r="F5033" t="s">
        <v>442</v>
      </c>
      <c r="G5033" s="31">
        <v>0</v>
      </c>
    </row>
    <row r="5034" spans="6:7" x14ac:dyDescent="0.3">
      <c r="F5034" t="s">
        <v>7826</v>
      </c>
      <c r="G5034" s="31">
        <v>0</v>
      </c>
    </row>
    <row r="5035" spans="6:7" x14ac:dyDescent="0.3">
      <c r="F5035" t="s">
        <v>1555</v>
      </c>
      <c r="G5035" s="31">
        <v>3464.7629000000002</v>
      </c>
    </row>
    <row r="5036" spans="6:7" x14ac:dyDescent="0.3">
      <c r="F5036" t="s">
        <v>7827</v>
      </c>
      <c r="G5036" s="31">
        <v>6354.3073999999997</v>
      </c>
    </row>
    <row r="5037" spans="6:7" x14ac:dyDescent="0.3">
      <c r="F5037" t="s">
        <v>7828</v>
      </c>
      <c r="G5037" s="31">
        <v>3213.1410999999998</v>
      </c>
    </row>
    <row r="5038" spans="6:7" x14ac:dyDescent="0.3">
      <c r="F5038" t="s">
        <v>1556</v>
      </c>
      <c r="G5038" s="31">
        <v>21273.258399999999</v>
      </c>
    </row>
    <row r="5039" spans="6:7" x14ac:dyDescent="0.3">
      <c r="F5039" t="s">
        <v>7829</v>
      </c>
      <c r="G5039" s="31">
        <v>0</v>
      </c>
    </row>
    <row r="5040" spans="6:7" x14ac:dyDescent="0.3">
      <c r="F5040" t="s">
        <v>3200</v>
      </c>
      <c r="G5040" s="31">
        <v>3497.2855999999997</v>
      </c>
    </row>
    <row r="5041" spans="6:7" x14ac:dyDescent="0.3">
      <c r="F5041" t="s">
        <v>7830</v>
      </c>
      <c r="G5041" s="31">
        <v>0</v>
      </c>
    </row>
    <row r="5042" spans="6:7" x14ac:dyDescent="0.3">
      <c r="F5042" t="s">
        <v>7831</v>
      </c>
      <c r="G5042" s="31">
        <v>0</v>
      </c>
    </row>
    <row r="5043" spans="6:7" x14ac:dyDescent="0.3">
      <c r="F5043" t="s">
        <v>7832</v>
      </c>
      <c r="G5043" s="31">
        <v>1060.0125</v>
      </c>
    </row>
    <row r="5044" spans="6:7" x14ac:dyDescent="0.3">
      <c r="F5044" t="s">
        <v>3201</v>
      </c>
      <c r="G5044" s="31">
        <v>366.91899999999998</v>
      </c>
    </row>
    <row r="5045" spans="6:7" x14ac:dyDescent="0.3">
      <c r="F5045" t="s">
        <v>7833</v>
      </c>
      <c r="G5045" s="31">
        <v>931.69069999999988</v>
      </c>
    </row>
    <row r="5046" spans="6:7" x14ac:dyDescent="0.3">
      <c r="F5046" t="s">
        <v>1557</v>
      </c>
      <c r="G5046" s="31">
        <v>0</v>
      </c>
    </row>
    <row r="5047" spans="6:7" x14ac:dyDescent="0.3">
      <c r="F5047" t="s">
        <v>7834</v>
      </c>
      <c r="G5047" s="31">
        <v>96.316500000000005</v>
      </c>
    </row>
    <row r="5048" spans="6:7" x14ac:dyDescent="0.3">
      <c r="F5048" t="s">
        <v>7835</v>
      </c>
      <c r="G5048" s="31">
        <v>2005.5695000000001</v>
      </c>
    </row>
    <row r="5049" spans="6:7" x14ac:dyDescent="0.3">
      <c r="F5049" t="s">
        <v>7836</v>
      </c>
      <c r="G5049" s="31">
        <v>2706.3962999999999</v>
      </c>
    </row>
    <row r="5050" spans="6:7" x14ac:dyDescent="0.3">
      <c r="F5050" t="s">
        <v>7837</v>
      </c>
      <c r="G5050" s="31">
        <v>3037.3763000000004</v>
      </c>
    </row>
    <row r="5051" spans="6:7" x14ac:dyDescent="0.3">
      <c r="F5051" t="s">
        <v>7838</v>
      </c>
      <c r="G5051" s="31">
        <v>0</v>
      </c>
    </row>
    <row r="5052" spans="6:7" x14ac:dyDescent="0.3">
      <c r="F5052" t="s">
        <v>7839</v>
      </c>
      <c r="G5052" s="31">
        <v>2748.7656000000002</v>
      </c>
    </row>
    <row r="5053" spans="6:7" x14ac:dyDescent="0.3">
      <c r="F5053" t="s">
        <v>7840</v>
      </c>
      <c r="G5053" s="31">
        <v>412.98360000000002</v>
      </c>
    </row>
    <row r="5054" spans="6:7" x14ac:dyDescent="0.3">
      <c r="F5054" t="s">
        <v>7841</v>
      </c>
      <c r="G5054" s="31">
        <v>699.47410000000002</v>
      </c>
    </row>
    <row r="5055" spans="6:7" x14ac:dyDescent="0.3">
      <c r="F5055" t="s">
        <v>1558</v>
      </c>
      <c r="G5055" s="31">
        <v>0</v>
      </c>
    </row>
    <row r="5056" spans="6:7" x14ac:dyDescent="0.3">
      <c r="F5056" t="s">
        <v>7842</v>
      </c>
      <c r="G5056" s="31">
        <v>0</v>
      </c>
    </row>
    <row r="5057" spans="6:7" x14ac:dyDescent="0.3">
      <c r="F5057" t="s">
        <v>7843</v>
      </c>
      <c r="G5057" s="31">
        <v>8247.1985999999997</v>
      </c>
    </row>
    <row r="5058" spans="6:7" x14ac:dyDescent="0.3">
      <c r="F5058" t="s">
        <v>1559</v>
      </c>
      <c r="G5058" s="31">
        <v>0</v>
      </c>
    </row>
    <row r="5059" spans="6:7" x14ac:dyDescent="0.3">
      <c r="F5059" t="s">
        <v>7844</v>
      </c>
      <c r="G5059" s="31">
        <v>188.9675</v>
      </c>
    </row>
    <row r="5060" spans="6:7" x14ac:dyDescent="0.3">
      <c r="F5060" t="s">
        <v>7845</v>
      </c>
      <c r="G5060" s="31">
        <v>1283.8605</v>
      </c>
    </row>
    <row r="5061" spans="6:7" x14ac:dyDescent="0.3">
      <c r="F5061" t="s">
        <v>7846</v>
      </c>
      <c r="G5061" s="31">
        <v>125.10549999999999</v>
      </c>
    </row>
    <row r="5062" spans="6:7" x14ac:dyDescent="0.3">
      <c r="F5062" t="s">
        <v>3202</v>
      </c>
      <c r="G5062" s="31">
        <v>3736.3671999999997</v>
      </c>
    </row>
    <row r="5063" spans="6:7" x14ac:dyDescent="0.3">
      <c r="F5063" t="s">
        <v>7847</v>
      </c>
      <c r="G5063" s="31">
        <v>531.69360000000006</v>
      </c>
    </row>
    <row r="5064" spans="6:7" x14ac:dyDescent="0.3">
      <c r="F5064" t="s">
        <v>7848</v>
      </c>
      <c r="G5064" s="31">
        <v>450.57510000000002</v>
      </c>
    </row>
    <row r="5065" spans="6:7" x14ac:dyDescent="0.3">
      <c r="F5065" t="s">
        <v>7849</v>
      </c>
      <c r="G5065" s="31">
        <v>15359.0627</v>
      </c>
    </row>
    <row r="5066" spans="6:7" x14ac:dyDescent="0.3">
      <c r="F5066" t="s">
        <v>7850</v>
      </c>
      <c r="G5066" s="31">
        <v>12369.6</v>
      </c>
    </row>
    <row r="5067" spans="6:7" x14ac:dyDescent="0.3">
      <c r="F5067" t="s">
        <v>1560</v>
      </c>
      <c r="G5067" s="31">
        <v>0</v>
      </c>
    </row>
    <row r="5068" spans="6:7" x14ac:dyDescent="0.3">
      <c r="F5068" t="s">
        <v>7851</v>
      </c>
      <c r="G5068" s="31">
        <v>1739.5343</v>
      </c>
    </row>
    <row r="5069" spans="6:7" x14ac:dyDescent="0.3">
      <c r="F5069" t="s">
        <v>3203</v>
      </c>
      <c r="G5069" s="31">
        <v>38.297800000000002</v>
      </c>
    </row>
    <row r="5070" spans="6:7" x14ac:dyDescent="0.3">
      <c r="F5070" t="s">
        <v>7852</v>
      </c>
      <c r="G5070" s="31">
        <v>134.52699999999999</v>
      </c>
    </row>
    <row r="5071" spans="6:7" x14ac:dyDescent="0.3">
      <c r="F5071" t="s">
        <v>7853</v>
      </c>
      <c r="G5071" s="31">
        <v>3421.1911999999998</v>
      </c>
    </row>
    <row r="5072" spans="6:7" x14ac:dyDescent="0.3">
      <c r="F5072" t="s">
        <v>7854</v>
      </c>
      <c r="G5072" s="31">
        <v>20415.373100000001</v>
      </c>
    </row>
    <row r="5073" spans="6:7" x14ac:dyDescent="0.3">
      <c r="F5073" t="s">
        <v>3204</v>
      </c>
      <c r="G5073" s="31">
        <v>277.09539999999998</v>
      </c>
    </row>
    <row r="5074" spans="6:7" x14ac:dyDescent="0.3">
      <c r="F5074" t="s">
        <v>443</v>
      </c>
      <c r="G5074" s="31">
        <v>4664.7384999999995</v>
      </c>
    </row>
    <row r="5075" spans="6:7" x14ac:dyDescent="0.3">
      <c r="F5075" t="s">
        <v>7855</v>
      </c>
      <c r="G5075" s="31">
        <v>62.530699999999996</v>
      </c>
    </row>
    <row r="5076" spans="6:7" x14ac:dyDescent="0.3">
      <c r="F5076" t="s">
        <v>7856</v>
      </c>
      <c r="G5076" s="31">
        <v>212.09389999999999</v>
      </c>
    </row>
    <row r="5077" spans="6:7" x14ac:dyDescent="0.3">
      <c r="F5077" t="s">
        <v>7857</v>
      </c>
      <c r="G5077" s="31">
        <v>0</v>
      </c>
    </row>
    <row r="5078" spans="6:7" x14ac:dyDescent="0.3">
      <c r="F5078" t="s">
        <v>7858</v>
      </c>
      <c r="G5078" s="31">
        <v>3853.0879999999997</v>
      </c>
    </row>
    <row r="5079" spans="6:7" x14ac:dyDescent="0.3">
      <c r="F5079" t="s">
        <v>7859</v>
      </c>
      <c r="G5079" s="31">
        <v>3237.1172999999999</v>
      </c>
    </row>
    <row r="5080" spans="6:7" x14ac:dyDescent="0.3">
      <c r="F5080" t="s">
        <v>7860</v>
      </c>
      <c r="G5080" s="31">
        <v>0</v>
      </c>
    </row>
    <row r="5081" spans="6:7" x14ac:dyDescent="0.3">
      <c r="F5081" t="s">
        <v>7861</v>
      </c>
      <c r="G5081" s="31">
        <v>1424.9999</v>
      </c>
    </row>
    <row r="5082" spans="6:7" x14ac:dyDescent="0.3">
      <c r="F5082" t="s">
        <v>3205</v>
      </c>
      <c r="G5082" s="31">
        <v>304.5806</v>
      </c>
    </row>
    <row r="5083" spans="6:7" x14ac:dyDescent="0.3">
      <c r="F5083" t="s">
        <v>7862</v>
      </c>
      <c r="G5083" s="31">
        <v>265.89249999999998</v>
      </c>
    </row>
    <row r="5084" spans="6:7" x14ac:dyDescent="0.3">
      <c r="F5084" t="s">
        <v>7863</v>
      </c>
      <c r="G5084" s="31">
        <v>0</v>
      </c>
    </row>
    <row r="5085" spans="6:7" x14ac:dyDescent="0.3">
      <c r="F5085" t="s">
        <v>7864</v>
      </c>
      <c r="G5085" s="31">
        <v>7307.6381000000001</v>
      </c>
    </row>
    <row r="5086" spans="6:7" x14ac:dyDescent="0.3">
      <c r="F5086" t="s">
        <v>7865</v>
      </c>
      <c r="G5086" s="31">
        <v>0</v>
      </c>
    </row>
    <row r="5087" spans="6:7" x14ac:dyDescent="0.3">
      <c r="F5087" t="s">
        <v>7866</v>
      </c>
      <c r="G5087" s="31">
        <v>203.3681</v>
      </c>
    </row>
    <row r="5088" spans="6:7" x14ac:dyDescent="0.3">
      <c r="F5088" t="s">
        <v>7867</v>
      </c>
      <c r="G5088" s="31">
        <v>64.977599999999995</v>
      </c>
    </row>
    <row r="5089" spans="6:7" x14ac:dyDescent="0.3">
      <c r="F5089" t="s">
        <v>1561</v>
      </c>
      <c r="G5089" s="31">
        <v>0</v>
      </c>
    </row>
    <row r="5090" spans="6:7" x14ac:dyDescent="0.3">
      <c r="F5090" t="s">
        <v>7868</v>
      </c>
      <c r="G5090" s="31">
        <v>0</v>
      </c>
    </row>
    <row r="5091" spans="6:7" x14ac:dyDescent="0.3">
      <c r="F5091" t="s">
        <v>7869</v>
      </c>
      <c r="G5091" s="31">
        <v>0</v>
      </c>
    </row>
    <row r="5092" spans="6:7" x14ac:dyDescent="0.3">
      <c r="F5092" t="s">
        <v>7870</v>
      </c>
      <c r="G5092" s="31">
        <v>424.8501</v>
      </c>
    </row>
    <row r="5093" spans="6:7" x14ac:dyDescent="0.3">
      <c r="F5093" t="s">
        <v>7871</v>
      </c>
      <c r="G5093" s="31">
        <v>882.24670000000003</v>
      </c>
    </row>
    <row r="5094" spans="6:7" x14ac:dyDescent="0.3">
      <c r="F5094" t="s">
        <v>7872</v>
      </c>
      <c r="G5094" s="31">
        <v>0</v>
      </c>
    </row>
    <row r="5095" spans="6:7" x14ac:dyDescent="0.3">
      <c r="F5095" t="s">
        <v>7873</v>
      </c>
      <c r="G5095" s="31">
        <v>803.65790000000004</v>
      </c>
    </row>
    <row r="5096" spans="6:7" x14ac:dyDescent="0.3">
      <c r="F5096" t="s">
        <v>7874</v>
      </c>
      <c r="G5096" s="31">
        <v>20.325700000000001</v>
      </c>
    </row>
    <row r="5097" spans="6:7" x14ac:dyDescent="0.3">
      <c r="F5097" t="s">
        <v>7875</v>
      </c>
      <c r="G5097" s="31">
        <v>0</v>
      </c>
    </row>
    <row r="5098" spans="6:7" x14ac:dyDescent="0.3">
      <c r="F5098" t="s">
        <v>7876</v>
      </c>
      <c r="G5098" s="31">
        <v>0</v>
      </c>
    </row>
    <row r="5099" spans="6:7" x14ac:dyDescent="0.3">
      <c r="F5099" t="s">
        <v>7877</v>
      </c>
      <c r="G5099" s="31">
        <v>1448.3498000000002</v>
      </c>
    </row>
    <row r="5100" spans="6:7" x14ac:dyDescent="0.3">
      <c r="F5100" t="s">
        <v>7878</v>
      </c>
      <c r="G5100" s="31">
        <v>0</v>
      </c>
    </row>
    <row r="5101" spans="6:7" x14ac:dyDescent="0.3">
      <c r="F5101" t="s">
        <v>7879</v>
      </c>
      <c r="G5101" s="31">
        <v>10005.1985</v>
      </c>
    </row>
    <row r="5102" spans="6:7" x14ac:dyDescent="0.3">
      <c r="F5102" t="s">
        <v>7880</v>
      </c>
      <c r="G5102" s="31">
        <v>0</v>
      </c>
    </row>
    <row r="5103" spans="6:7" x14ac:dyDescent="0.3">
      <c r="F5103" t="s">
        <v>7881</v>
      </c>
      <c r="G5103" s="31">
        <v>20279.466099999998</v>
      </c>
    </row>
    <row r="5104" spans="6:7" x14ac:dyDescent="0.3">
      <c r="F5104" t="s">
        <v>7882</v>
      </c>
      <c r="G5104" s="31">
        <v>281.54879999999997</v>
      </c>
    </row>
    <row r="5105" spans="6:7" x14ac:dyDescent="0.3">
      <c r="F5105" t="s">
        <v>7883</v>
      </c>
      <c r="G5105" s="31">
        <v>0</v>
      </c>
    </row>
    <row r="5106" spans="6:7" x14ac:dyDescent="0.3">
      <c r="F5106" t="s">
        <v>7884</v>
      </c>
      <c r="G5106" s="31">
        <v>345.54320000000001</v>
      </c>
    </row>
    <row r="5107" spans="6:7" x14ac:dyDescent="0.3">
      <c r="F5107" t="s">
        <v>7885</v>
      </c>
      <c r="G5107" s="31">
        <v>7174.3274000000001</v>
      </c>
    </row>
    <row r="5108" spans="6:7" x14ac:dyDescent="0.3">
      <c r="F5108" t="s">
        <v>7886</v>
      </c>
      <c r="G5108" s="31">
        <v>111.7593</v>
      </c>
    </row>
    <row r="5109" spans="6:7" x14ac:dyDescent="0.3">
      <c r="F5109" t="s">
        <v>7887</v>
      </c>
      <c r="G5109" s="31">
        <v>5005.3285000000005</v>
      </c>
    </row>
    <row r="5110" spans="6:7" x14ac:dyDescent="0.3">
      <c r="F5110" t="s">
        <v>7888</v>
      </c>
      <c r="G5110" s="31">
        <v>0</v>
      </c>
    </row>
    <row r="5111" spans="6:7" x14ac:dyDescent="0.3">
      <c r="F5111" t="s">
        <v>1562</v>
      </c>
      <c r="G5111" s="31">
        <v>4332.1898000000001</v>
      </c>
    </row>
    <row r="5112" spans="6:7" x14ac:dyDescent="0.3">
      <c r="F5112" t="s">
        <v>7889</v>
      </c>
      <c r="G5112" s="31">
        <v>0</v>
      </c>
    </row>
    <row r="5113" spans="6:7" x14ac:dyDescent="0.3">
      <c r="F5113" t="s">
        <v>3206</v>
      </c>
      <c r="G5113" s="31">
        <v>118.7039</v>
      </c>
    </row>
    <row r="5114" spans="6:7" x14ac:dyDescent="0.3">
      <c r="F5114" t="s">
        <v>7890</v>
      </c>
      <c r="G5114" s="31">
        <v>0</v>
      </c>
    </row>
    <row r="5115" spans="6:7" x14ac:dyDescent="0.3">
      <c r="F5115" t="s">
        <v>7891</v>
      </c>
      <c r="G5115" s="31">
        <v>0</v>
      </c>
    </row>
    <row r="5116" spans="6:7" x14ac:dyDescent="0.3">
      <c r="F5116" t="s">
        <v>7892</v>
      </c>
      <c r="G5116" s="31">
        <v>315.94729999999998</v>
      </c>
    </row>
    <row r="5117" spans="6:7" x14ac:dyDescent="0.3">
      <c r="F5117" t="s">
        <v>7893</v>
      </c>
      <c r="G5117" s="31">
        <v>53.9163</v>
      </c>
    </row>
    <row r="5118" spans="6:7" x14ac:dyDescent="0.3">
      <c r="F5118" t="s">
        <v>7894</v>
      </c>
      <c r="G5118" s="31">
        <v>0</v>
      </c>
    </row>
    <row r="5119" spans="6:7" x14ac:dyDescent="0.3">
      <c r="F5119" t="s">
        <v>7895</v>
      </c>
      <c r="G5119" s="31">
        <v>12516.1044</v>
      </c>
    </row>
    <row r="5120" spans="6:7" x14ac:dyDescent="0.3">
      <c r="F5120" t="s">
        <v>7896</v>
      </c>
      <c r="G5120" s="31">
        <v>0</v>
      </c>
    </row>
    <row r="5121" spans="6:7" x14ac:dyDescent="0.3">
      <c r="F5121" t="s">
        <v>7897</v>
      </c>
      <c r="G5121" s="31">
        <v>15142.689899999999</v>
      </c>
    </row>
    <row r="5122" spans="6:7" x14ac:dyDescent="0.3">
      <c r="F5122" t="s">
        <v>7898</v>
      </c>
      <c r="G5122" s="31">
        <v>0</v>
      </c>
    </row>
    <row r="5123" spans="6:7" x14ac:dyDescent="0.3">
      <c r="F5123" t="s">
        <v>7899</v>
      </c>
      <c r="G5123" s="31">
        <v>2763.7458999999999</v>
      </c>
    </row>
    <row r="5124" spans="6:7" x14ac:dyDescent="0.3">
      <c r="F5124" t="s">
        <v>7900</v>
      </c>
      <c r="G5124" s="31">
        <v>2001.3979999999999</v>
      </c>
    </row>
    <row r="5125" spans="6:7" x14ac:dyDescent="0.3">
      <c r="F5125" t="s">
        <v>7901</v>
      </c>
      <c r="G5125" s="31">
        <v>0</v>
      </c>
    </row>
    <row r="5126" spans="6:7" x14ac:dyDescent="0.3">
      <c r="F5126" t="s">
        <v>7902</v>
      </c>
      <c r="G5126" s="31">
        <v>1186.0432000000001</v>
      </c>
    </row>
    <row r="5127" spans="6:7" x14ac:dyDescent="0.3">
      <c r="F5127" t="s">
        <v>7903</v>
      </c>
      <c r="G5127" s="31">
        <v>0</v>
      </c>
    </row>
    <row r="5128" spans="6:7" x14ac:dyDescent="0.3">
      <c r="F5128" t="s">
        <v>7904</v>
      </c>
      <c r="G5128" s="31">
        <v>930.27060000000006</v>
      </c>
    </row>
    <row r="5129" spans="6:7" x14ac:dyDescent="0.3">
      <c r="F5129" t="s">
        <v>7905</v>
      </c>
      <c r="G5129" s="31">
        <v>559.98059999999998</v>
      </c>
    </row>
    <row r="5130" spans="6:7" x14ac:dyDescent="0.3">
      <c r="F5130" t="s">
        <v>7906</v>
      </c>
      <c r="G5130" s="31">
        <v>0</v>
      </c>
    </row>
    <row r="5131" spans="6:7" x14ac:dyDescent="0.3">
      <c r="F5131" t="s">
        <v>7907</v>
      </c>
      <c r="G5131" s="31">
        <v>0</v>
      </c>
    </row>
    <row r="5132" spans="6:7" x14ac:dyDescent="0.3">
      <c r="F5132" t="s">
        <v>7908</v>
      </c>
      <c r="G5132" s="31">
        <v>3822.7752</v>
      </c>
    </row>
    <row r="5133" spans="6:7" x14ac:dyDescent="0.3">
      <c r="F5133" t="s">
        <v>7909</v>
      </c>
      <c r="G5133" s="31">
        <v>233.87870000000001</v>
      </c>
    </row>
    <row r="5134" spans="6:7" x14ac:dyDescent="0.3">
      <c r="F5134" t="s">
        <v>7910</v>
      </c>
      <c r="G5134" s="31">
        <v>2916.2116000000001</v>
      </c>
    </row>
    <row r="5135" spans="6:7" x14ac:dyDescent="0.3">
      <c r="F5135" t="s">
        <v>7911</v>
      </c>
      <c r="G5135" s="31">
        <v>1060.761</v>
      </c>
    </row>
    <row r="5136" spans="6:7" x14ac:dyDescent="0.3">
      <c r="F5136" t="s">
        <v>7912</v>
      </c>
      <c r="G5136" s="31">
        <v>3269.4571999999998</v>
      </c>
    </row>
    <row r="5137" spans="6:7" x14ac:dyDescent="0.3">
      <c r="F5137" t="s">
        <v>7913</v>
      </c>
      <c r="G5137" s="31">
        <v>543.10339999999997</v>
      </c>
    </row>
    <row r="5138" spans="6:7" x14ac:dyDescent="0.3">
      <c r="F5138" t="s">
        <v>7914</v>
      </c>
      <c r="G5138" s="31">
        <v>184.60070000000002</v>
      </c>
    </row>
    <row r="5139" spans="6:7" x14ac:dyDescent="0.3">
      <c r="F5139" t="s">
        <v>7915</v>
      </c>
      <c r="G5139" s="31">
        <v>0</v>
      </c>
    </row>
    <row r="5140" spans="6:7" x14ac:dyDescent="0.3">
      <c r="F5140" t="s">
        <v>7916</v>
      </c>
      <c r="G5140" s="31">
        <v>0</v>
      </c>
    </row>
    <row r="5141" spans="6:7" x14ac:dyDescent="0.3">
      <c r="F5141" t="s">
        <v>7917</v>
      </c>
      <c r="G5141" s="31">
        <v>0</v>
      </c>
    </row>
    <row r="5142" spans="6:7" x14ac:dyDescent="0.3">
      <c r="F5142" t="s">
        <v>7918</v>
      </c>
      <c r="G5142" s="31">
        <v>1472.4618</v>
      </c>
    </row>
    <row r="5143" spans="6:7" x14ac:dyDescent="0.3">
      <c r="F5143" t="s">
        <v>7919</v>
      </c>
      <c r="G5143" s="31">
        <v>170.2586</v>
      </c>
    </row>
    <row r="5144" spans="6:7" x14ac:dyDescent="0.3">
      <c r="F5144" t="s">
        <v>3207</v>
      </c>
      <c r="G5144" s="31">
        <v>18.7422</v>
      </c>
    </row>
    <row r="5145" spans="6:7" x14ac:dyDescent="0.3">
      <c r="F5145" t="s">
        <v>7920</v>
      </c>
      <c r="G5145" s="31">
        <v>7476.9807000000001</v>
      </c>
    </row>
    <row r="5146" spans="6:7" x14ac:dyDescent="0.3">
      <c r="F5146" t="s">
        <v>7921</v>
      </c>
      <c r="G5146" s="31">
        <v>0</v>
      </c>
    </row>
    <row r="5147" spans="6:7" x14ac:dyDescent="0.3">
      <c r="F5147" t="s">
        <v>7922</v>
      </c>
      <c r="G5147" s="31">
        <v>0</v>
      </c>
    </row>
    <row r="5148" spans="6:7" x14ac:dyDescent="0.3">
      <c r="F5148" t="s">
        <v>7923</v>
      </c>
      <c r="G5148" s="31">
        <v>53.102899999999998</v>
      </c>
    </row>
    <row r="5149" spans="6:7" x14ac:dyDescent="0.3">
      <c r="F5149" t="s">
        <v>3208</v>
      </c>
      <c r="G5149" s="31">
        <v>168.9633</v>
      </c>
    </row>
    <row r="5150" spans="6:7" x14ac:dyDescent="0.3">
      <c r="F5150" t="s">
        <v>7924</v>
      </c>
      <c r="G5150" s="31">
        <v>4146.6378999999997</v>
      </c>
    </row>
    <row r="5151" spans="6:7" x14ac:dyDescent="0.3">
      <c r="F5151" t="s">
        <v>1563</v>
      </c>
      <c r="G5151" s="31">
        <v>0</v>
      </c>
    </row>
    <row r="5152" spans="6:7" x14ac:dyDescent="0.3">
      <c r="F5152" t="s">
        <v>7925</v>
      </c>
      <c r="G5152" s="31">
        <v>0</v>
      </c>
    </row>
    <row r="5153" spans="6:7" x14ac:dyDescent="0.3">
      <c r="F5153" t="s">
        <v>7926</v>
      </c>
      <c r="G5153" s="31">
        <v>0</v>
      </c>
    </row>
    <row r="5154" spans="6:7" x14ac:dyDescent="0.3">
      <c r="F5154" t="s">
        <v>7927</v>
      </c>
      <c r="G5154" s="31">
        <v>0</v>
      </c>
    </row>
    <row r="5155" spans="6:7" x14ac:dyDescent="0.3">
      <c r="F5155" t="s">
        <v>7928</v>
      </c>
      <c r="G5155" s="31">
        <v>0</v>
      </c>
    </row>
    <row r="5156" spans="6:7" x14ac:dyDescent="0.3">
      <c r="F5156" t="s">
        <v>7929</v>
      </c>
      <c r="G5156" s="31">
        <v>1511.6325000000002</v>
      </c>
    </row>
    <row r="5157" spans="6:7" x14ac:dyDescent="0.3">
      <c r="F5157" t="s">
        <v>7930</v>
      </c>
      <c r="G5157" s="31">
        <v>0</v>
      </c>
    </row>
    <row r="5158" spans="6:7" x14ac:dyDescent="0.3">
      <c r="F5158" t="s">
        <v>7931</v>
      </c>
      <c r="G5158" s="31">
        <v>5880.1336999999994</v>
      </c>
    </row>
    <row r="5159" spans="6:7" x14ac:dyDescent="0.3">
      <c r="F5159" t="s">
        <v>7932</v>
      </c>
      <c r="G5159" s="31">
        <v>0</v>
      </c>
    </row>
    <row r="5160" spans="6:7" x14ac:dyDescent="0.3">
      <c r="F5160" t="s">
        <v>1564</v>
      </c>
      <c r="G5160" s="31">
        <v>7681.6567999999997</v>
      </c>
    </row>
    <row r="5161" spans="6:7" x14ac:dyDescent="0.3">
      <c r="F5161" t="s">
        <v>7933</v>
      </c>
      <c r="G5161" s="31">
        <v>2.0676999999999999</v>
      </c>
    </row>
    <row r="5162" spans="6:7" x14ac:dyDescent="0.3">
      <c r="F5162" t="s">
        <v>7934</v>
      </c>
      <c r="G5162" s="31">
        <v>0</v>
      </c>
    </row>
    <row r="5163" spans="6:7" x14ac:dyDescent="0.3">
      <c r="F5163" t="s">
        <v>7935</v>
      </c>
      <c r="G5163" s="31">
        <v>0</v>
      </c>
    </row>
    <row r="5164" spans="6:7" x14ac:dyDescent="0.3">
      <c r="F5164" t="s">
        <v>7936</v>
      </c>
      <c r="G5164" s="31">
        <v>2271.6103000000003</v>
      </c>
    </row>
    <row r="5165" spans="6:7" x14ac:dyDescent="0.3">
      <c r="F5165" t="s">
        <v>7937</v>
      </c>
      <c r="G5165" s="31">
        <v>128.98140000000001</v>
      </c>
    </row>
    <row r="5166" spans="6:7" x14ac:dyDescent="0.3">
      <c r="F5166" t="s">
        <v>7938</v>
      </c>
      <c r="G5166" s="31">
        <v>8280.6190000000006</v>
      </c>
    </row>
    <row r="5167" spans="6:7" x14ac:dyDescent="0.3">
      <c r="F5167" t="s">
        <v>1565</v>
      </c>
      <c r="G5167" s="31">
        <v>0</v>
      </c>
    </row>
    <row r="5168" spans="6:7" x14ac:dyDescent="0.3">
      <c r="F5168" t="s">
        <v>7939</v>
      </c>
      <c r="G5168" s="31">
        <v>0</v>
      </c>
    </row>
    <row r="5169" spans="6:7" x14ac:dyDescent="0.3">
      <c r="F5169" t="s">
        <v>7940</v>
      </c>
      <c r="G5169" s="31">
        <v>0</v>
      </c>
    </row>
    <row r="5170" spans="6:7" x14ac:dyDescent="0.3">
      <c r="F5170" t="s">
        <v>7941</v>
      </c>
      <c r="G5170" s="31">
        <v>584.37069999999994</v>
      </c>
    </row>
    <row r="5171" spans="6:7" x14ac:dyDescent="0.3">
      <c r="F5171" t="s">
        <v>7942</v>
      </c>
      <c r="G5171" s="31">
        <v>0</v>
      </c>
    </row>
    <row r="5172" spans="6:7" x14ac:dyDescent="0.3">
      <c r="F5172" t="s">
        <v>1566</v>
      </c>
      <c r="G5172" s="31">
        <v>0</v>
      </c>
    </row>
    <row r="5173" spans="6:7" x14ac:dyDescent="0.3">
      <c r="F5173" t="s">
        <v>7943</v>
      </c>
      <c r="G5173" s="31">
        <v>728.9174999999999</v>
      </c>
    </row>
    <row r="5174" spans="6:7" x14ac:dyDescent="0.3">
      <c r="F5174" t="s">
        <v>444</v>
      </c>
      <c r="G5174" s="31">
        <v>7050.1503999999995</v>
      </c>
    </row>
    <row r="5175" spans="6:7" x14ac:dyDescent="0.3">
      <c r="F5175" t="s">
        <v>7944</v>
      </c>
      <c r="G5175" s="31">
        <v>12629.849399999999</v>
      </c>
    </row>
    <row r="5176" spans="6:7" x14ac:dyDescent="0.3">
      <c r="F5176" t="s">
        <v>7945</v>
      </c>
      <c r="G5176" s="31">
        <v>59.350299999999997</v>
      </c>
    </row>
    <row r="5177" spans="6:7" x14ac:dyDescent="0.3">
      <c r="F5177" t="s">
        <v>7946</v>
      </c>
      <c r="G5177" s="31">
        <v>0</v>
      </c>
    </row>
    <row r="5178" spans="6:7" x14ac:dyDescent="0.3">
      <c r="F5178" t="s">
        <v>7947</v>
      </c>
      <c r="G5178" s="31">
        <v>313.59429999999998</v>
      </c>
    </row>
    <row r="5179" spans="6:7" x14ac:dyDescent="0.3">
      <c r="F5179" t="s">
        <v>7948</v>
      </c>
      <c r="G5179" s="31">
        <v>18749.229799999997</v>
      </c>
    </row>
    <row r="5180" spans="6:7" x14ac:dyDescent="0.3">
      <c r="F5180" t="s">
        <v>7949</v>
      </c>
      <c r="G5180" s="31">
        <v>2291.7370999999998</v>
      </c>
    </row>
    <row r="5181" spans="6:7" x14ac:dyDescent="0.3">
      <c r="F5181" t="s">
        <v>7950</v>
      </c>
      <c r="G5181" s="31">
        <v>0</v>
      </c>
    </row>
    <row r="5182" spans="6:7" x14ac:dyDescent="0.3">
      <c r="F5182" t="s">
        <v>7951</v>
      </c>
      <c r="G5182" s="31">
        <v>20.407599999999999</v>
      </c>
    </row>
    <row r="5183" spans="6:7" x14ac:dyDescent="0.3">
      <c r="F5183" t="s">
        <v>7952</v>
      </c>
      <c r="G5183" s="31">
        <v>607.00580000000002</v>
      </c>
    </row>
    <row r="5184" spans="6:7" x14ac:dyDescent="0.3">
      <c r="F5184" t="s">
        <v>7953</v>
      </c>
      <c r="G5184" s="31">
        <v>38.404499999999999</v>
      </c>
    </row>
    <row r="5185" spans="6:7" x14ac:dyDescent="0.3">
      <c r="F5185" t="s">
        <v>7954</v>
      </c>
      <c r="G5185" s="31">
        <v>0</v>
      </c>
    </row>
    <row r="5186" spans="6:7" x14ac:dyDescent="0.3">
      <c r="F5186" t="s">
        <v>7955</v>
      </c>
      <c r="G5186" s="31">
        <v>210.29750000000001</v>
      </c>
    </row>
    <row r="5187" spans="6:7" x14ac:dyDescent="0.3">
      <c r="F5187" t="s">
        <v>7956</v>
      </c>
      <c r="G5187" s="31">
        <v>8055.1583000000001</v>
      </c>
    </row>
    <row r="5188" spans="6:7" x14ac:dyDescent="0.3">
      <c r="F5188" t="s">
        <v>7957</v>
      </c>
      <c r="G5188" s="31">
        <v>26.9054</v>
      </c>
    </row>
    <row r="5189" spans="6:7" x14ac:dyDescent="0.3">
      <c r="F5189" t="s">
        <v>7958</v>
      </c>
      <c r="G5189" s="31">
        <v>2062.0502000000001</v>
      </c>
    </row>
    <row r="5190" spans="6:7" x14ac:dyDescent="0.3">
      <c r="F5190" t="s">
        <v>7959</v>
      </c>
      <c r="G5190" s="31">
        <v>0</v>
      </c>
    </row>
    <row r="5191" spans="6:7" x14ac:dyDescent="0.3">
      <c r="F5191" t="s">
        <v>7960</v>
      </c>
      <c r="G5191" s="31">
        <v>0</v>
      </c>
    </row>
    <row r="5192" spans="6:7" x14ac:dyDescent="0.3">
      <c r="F5192" t="s">
        <v>7961</v>
      </c>
      <c r="G5192" s="31">
        <v>0</v>
      </c>
    </row>
    <row r="5193" spans="6:7" x14ac:dyDescent="0.3">
      <c r="F5193" t="s">
        <v>7962</v>
      </c>
      <c r="G5193" s="31">
        <v>44.958599999999997</v>
      </c>
    </row>
    <row r="5194" spans="6:7" x14ac:dyDescent="0.3">
      <c r="F5194" t="s">
        <v>7963</v>
      </c>
      <c r="G5194" s="31">
        <v>0</v>
      </c>
    </row>
    <row r="5195" spans="6:7" x14ac:dyDescent="0.3">
      <c r="F5195" t="s">
        <v>7964</v>
      </c>
      <c r="G5195" s="31">
        <v>265.22219999999999</v>
      </c>
    </row>
    <row r="5196" spans="6:7" x14ac:dyDescent="0.3">
      <c r="F5196" t="s">
        <v>3209</v>
      </c>
      <c r="G5196" s="31">
        <v>623.07550000000003</v>
      </c>
    </row>
    <row r="5197" spans="6:7" x14ac:dyDescent="0.3">
      <c r="F5197" t="s">
        <v>7965</v>
      </c>
      <c r="G5197" s="31">
        <v>353.49470000000002</v>
      </c>
    </row>
    <row r="5198" spans="6:7" x14ac:dyDescent="0.3">
      <c r="F5198" t="s">
        <v>7966</v>
      </c>
      <c r="G5198" s="31">
        <v>0</v>
      </c>
    </row>
    <row r="5199" spans="6:7" x14ac:dyDescent="0.3">
      <c r="F5199" t="s">
        <v>7967</v>
      </c>
      <c r="G5199" s="31">
        <v>18174.064200000001</v>
      </c>
    </row>
    <row r="5200" spans="6:7" x14ac:dyDescent="0.3">
      <c r="F5200" t="s">
        <v>7968</v>
      </c>
      <c r="G5200" s="31">
        <v>0</v>
      </c>
    </row>
    <row r="5201" spans="6:7" x14ac:dyDescent="0.3">
      <c r="F5201" t="s">
        <v>7969</v>
      </c>
      <c r="G5201" s="31">
        <v>137.2997</v>
      </c>
    </row>
    <row r="5202" spans="6:7" x14ac:dyDescent="0.3">
      <c r="F5202" t="s">
        <v>7970</v>
      </c>
      <c r="G5202" s="31">
        <v>125.074</v>
      </c>
    </row>
    <row r="5203" spans="6:7" x14ac:dyDescent="0.3">
      <c r="F5203" t="s">
        <v>7971</v>
      </c>
      <c r="G5203" s="31">
        <v>13681.013000000001</v>
      </c>
    </row>
    <row r="5204" spans="6:7" x14ac:dyDescent="0.3">
      <c r="F5204" t="s">
        <v>7972</v>
      </c>
      <c r="G5204" s="31">
        <v>802.24469999999997</v>
      </c>
    </row>
    <row r="5205" spans="6:7" x14ac:dyDescent="0.3">
      <c r="F5205" t="s">
        <v>7973</v>
      </c>
      <c r="G5205" s="31">
        <v>152.26129999999998</v>
      </c>
    </row>
    <row r="5206" spans="6:7" x14ac:dyDescent="0.3">
      <c r="F5206" t="s">
        <v>7974</v>
      </c>
      <c r="G5206" s="31">
        <v>1435.9117000000001</v>
      </c>
    </row>
    <row r="5207" spans="6:7" x14ac:dyDescent="0.3">
      <c r="F5207" t="s">
        <v>7975</v>
      </c>
      <c r="G5207" s="31">
        <v>0</v>
      </c>
    </row>
    <row r="5208" spans="6:7" x14ac:dyDescent="0.3">
      <c r="F5208" t="s">
        <v>7976</v>
      </c>
      <c r="G5208" s="31">
        <v>0</v>
      </c>
    </row>
    <row r="5209" spans="6:7" x14ac:dyDescent="0.3">
      <c r="F5209" t="s">
        <v>7977</v>
      </c>
      <c r="G5209" s="31">
        <v>0</v>
      </c>
    </row>
    <row r="5210" spans="6:7" x14ac:dyDescent="0.3">
      <c r="F5210" t="s">
        <v>7978</v>
      </c>
      <c r="G5210" s="31">
        <v>650.7876</v>
      </c>
    </row>
    <row r="5211" spans="6:7" x14ac:dyDescent="0.3">
      <c r="F5211" t="s">
        <v>7979</v>
      </c>
      <c r="G5211" s="31">
        <v>214.4984</v>
      </c>
    </row>
    <row r="5212" spans="6:7" x14ac:dyDescent="0.3">
      <c r="F5212" t="s">
        <v>1567</v>
      </c>
      <c r="G5212" s="31">
        <v>0</v>
      </c>
    </row>
    <row r="5213" spans="6:7" x14ac:dyDescent="0.3">
      <c r="F5213" t="s">
        <v>7980</v>
      </c>
      <c r="G5213" s="31">
        <v>144.11070000000001</v>
      </c>
    </row>
    <row r="5214" spans="6:7" x14ac:dyDescent="0.3">
      <c r="F5214" t="s">
        <v>7981</v>
      </c>
      <c r="G5214" s="31">
        <v>0</v>
      </c>
    </row>
    <row r="5215" spans="6:7" x14ac:dyDescent="0.3">
      <c r="F5215" t="s">
        <v>7982</v>
      </c>
      <c r="G5215" s="31">
        <v>127.0339</v>
      </c>
    </row>
    <row r="5216" spans="6:7" x14ac:dyDescent="0.3">
      <c r="F5216" t="s">
        <v>7983</v>
      </c>
      <c r="G5216" s="31">
        <v>136.91759999999999</v>
      </c>
    </row>
    <row r="5217" spans="6:7" x14ac:dyDescent="0.3">
      <c r="F5217" t="s">
        <v>7984</v>
      </c>
      <c r="G5217" s="31">
        <v>0</v>
      </c>
    </row>
    <row r="5218" spans="6:7" x14ac:dyDescent="0.3">
      <c r="F5218" t="s">
        <v>7985</v>
      </c>
      <c r="G5218" s="31">
        <v>231.15039999999999</v>
      </c>
    </row>
    <row r="5219" spans="6:7" x14ac:dyDescent="0.3">
      <c r="F5219" t="s">
        <v>445</v>
      </c>
      <c r="G5219" s="31">
        <v>0</v>
      </c>
    </row>
    <row r="5220" spans="6:7" x14ac:dyDescent="0.3">
      <c r="F5220" t="s">
        <v>7986</v>
      </c>
      <c r="G5220" s="31">
        <v>0</v>
      </c>
    </row>
    <row r="5221" spans="6:7" x14ac:dyDescent="0.3">
      <c r="F5221" t="s">
        <v>7987</v>
      </c>
      <c r="G5221" s="31">
        <v>0</v>
      </c>
    </row>
    <row r="5222" spans="6:7" x14ac:dyDescent="0.3">
      <c r="F5222" t="s">
        <v>7988</v>
      </c>
      <c r="G5222" s="31">
        <v>0</v>
      </c>
    </row>
    <row r="5223" spans="6:7" x14ac:dyDescent="0.3">
      <c r="F5223" t="s">
        <v>446</v>
      </c>
      <c r="G5223" s="31">
        <v>2699.5133000000001</v>
      </c>
    </row>
    <row r="5224" spans="6:7" x14ac:dyDescent="0.3">
      <c r="F5224" t="s">
        <v>7989</v>
      </c>
      <c r="G5224" s="31">
        <v>0</v>
      </c>
    </row>
    <row r="5225" spans="6:7" x14ac:dyDescent="0.3">
      <c r="F5225" t="s">
        <v>7990</v>
      </c>
      <c r="G5225" s="31">
        <v>4309.6981000000005</v>
      </c>
    </row>
    <row r="5226" spans="6:7" x14ac:dyDescent="0.3">
      <c r="F5226" t="s">
        <v>7991</v>
      </c>
      <c r="G5226" s="31">
        <v>0</v>
      </c>
    </row>
    <row r="5227" spans="6:7" x14ac:dyDescent="0.3">
      <c r="F5227" t="s">
        <v>7992</v>
      </c>
      <c r="G5227" s="31">
        <v>112.6422</v>
      </c>
    </row>
    <row r="5228" spans="6:7" x14ac:dyDescent="0.3">
      <c r="F5228" t="s">
        <v>7993</v>
      </c>
      <c r="G5228" s="31">
        <v>1968.1929000000002</v>
      </c>
    </row>
    <row r="5229" spans="6:7" x14ac:dyDescent="0.3">
      <c r="F5229" t="s">
        <v>7994</v>
      </c>
      <c r="G5229" s="31">
        <v>735.12709999999993</v>
      </c>
    </row>
    <row r="5230" spans="6:7" x14ac:dyDescent="0.3">
      <c r="F5230" t="s">
        <v>7995</v>
      </c>
      <c r="G5230" s="31">
        <v>730.10050000000001</v>
      </c>
    </row>
    <row r="5231" spans="6:7" x14ac:dyDescent="0.3">
      <c r="F5231" t="s">
        <v>7996</v>
      </c>
      <c r="G5231" s="31">
        <v>0</v>
      </c>
    </row>
    <row r="5232" spans="6:7" x14ac:dyDescent="0.3">
      <c r="F5232" t="s">
        <v>7997</v>
      </c>
      <c r="G5232" s="31">
        <v>0</v>
      </c>
    </row>
    <row r="5233" spans="6:7" x14ac:dyDescent="0.3">
      <c r="F5233" t="s">
        <v>7998</v>
      </c>
      <c r="G5233" s="31">
        <v>360.38619999999997</v>
      </c>
    </row>
    <row r="5234" spans="6:7" x14ac:dyDescent="0.3">
      <c r="F5234" t="s">
        <v>7999</v>
      </c>
      <c r="G5234" s="31">
        <v>79.643500000000003</v>
      </c>
    </row>
    <row r="5235" spans="6:7" x14ac:dyDescent="0.3">
      <c r="F5235" t="s">
        <v>8000</v>
      </c>
      <c r="G5235" s="31">
        <v>0</v>
      </c>
    </row>
    <row r="5236" spans="6:7" x14ac:dyDescent="0.3">
      <c r="F5236" t="s">
        <v>8001</v>
      </c>
      <c r="G5236" s="31">
        <v>0</v>
      </c>
    </row>
    <row r="5237" spans="6:7" x14ac:dyDescent="0.3">
      <c r="F5237" t="s">
        <v>8002</v>
      </c>
      <c r="G5237" s="31">
        <v>415.57670000000002</v>
      </c>
    </row>
    <row r="5238" spans="6:7" x14ac:dyDescent="0.3">
      <c r="F5238" t="s">
        <v>447</v>
      </c>
      <c r="G5238" s="31">
        <v>0</v>
      </c>
    </row>
    <row r="5239" spans="6:7" x14ac:dyDescent="0.3">
      <c r="F5239" t="s">
        <v>448</v>
      </c>
      <c r="G5239" s="31">
        <v>0</v>
      </c>
    </row>
    <row r="5240" spans="6:7" x14ac:dyDescent="0.3">
      <c r="F5240" t="s">
        <v>8003</v>
      </c>
      <c r="G5240" s="31">
        <v>0</v>
      </c>
    </row>
    <row r="5241" spans="6:7" x14ac:dyDescent="0.3">
      <c r="F5241" t="s">
        <v>3210</v>
      </c>
      <c r="G5241" s="31">
        <v>400.47649999999999</v>
      </c>
    </row>
    <row r="5242" spans="6:7" x14ac:dyDescent="0.3">
      <c r="F5242" t="s">
        <v>449</v>
      </c>
      <c r="G5242" s="31">
        <v>17436.843000000001</v>
      </c>
    </row>
    <row r="5243" spans="6:7" x14ac:dyDescent="0.3">
      <c r="F5243" t="s">
        <v>1568</v>
      </c>
      <c r="G5243" s="31">
        <v>81.535900000000012</v>
      </c>
    </row>
    <row r="5244" spans="6:7" x14ac:dyDescent="0.3">
      <c r="F5244" t="s">
        <v>450</v>
      </c>
      <c r="G5244" s="31">
        <v>6320.8526999999995</v>
      </c>
    </row>
    <row r="5245" spans="6:7" x14ac:dyDescent="0.3">
      <c r="F5245" t="s">
        <v>3211</v>
      </c>
      <c r="G5245" s="31">
        <v>124.13499999999999</v>
      </c>
    </row>
    <row r="5246" spans="6:7" x14ac:dyDescent="0.3">
      <c r="F5246" t="s">
        <v>8004</v>
      </c>
      <c r="G5246" s="31">
        <v>4575.3667999999998</v>
      </c>
    </row>
    <row r="5247" spans="6:7" x14ac:dyDescent="0.3">
      <c r="F5247" t="s">
        <v>8005</v>
      </c>
      <c r="G5247" s="31">
        <v>0</v>
      </c>
    </row>
    <row r="5248" spans="6:7" x14ac:dyDescent="0.3">
      <c r="F5248" t="s">
        <v>1569</v>
      </c>
      <c r="G5248" s="31">
        <v>0</v>
      </c>
    </row>
    <row r="5249" spans="6:7" x14ac:dyDescent="0.3">
      <c r="F5249" t="s">
        <v>3212</v>
      </c>
      <c r="G5249" s="31">
        <v>625.86770000000001</v>
      </c>
    </row>
    <row r="5250" spans="6:7" x14ac:dyDescent="0.3">
      <c r="F5250" t="s">
        <v>8006</v>
      </c>
      <c r="G5250" s="31">
        <v>44.6586</v>
      </c>
    </row>
    <row r="5251" spans="6:7" x14ac:dyDescent="0.3">
      <c r="F5251" t="s">
        <v>8007</v>
      </c>
      <c r="G5251" s="31">
        <v>6209.6354000000001</v>
      </c>
    </row>
    <row r="5252" spans="6:7" x14ac:dyDescent="0.3">
      <c r="F5252" t="s">
        <v>1570</v>
      </c>
      <c r="G5252" s="31">
        <v>0</v>
      </c>
    </row>
    <row r="5253" spans="6:7" x14ac:dyDescent="0.3">
      <c r="F5253" t="s">
        <v>8008</v>
      </c>
      <c r="G5253" s="31">
        <v>49.979199999999999</v>
      </c>
    </row>
    <row r="5254" spans="6:7" x14ac:dyDescent="0.3">
      <c r="F5254" t="s">
        <v>8009</v>
      </c>
      <c r="G5254" s="31">
        <v>3.1236999999999999</v>
      </c>
    </row>
    <row r="5255" spans="6:7" x14ac:dyDescent="0.3">
      <c r="F5255" t="s">
        <v>1571</v>
      </c>
      <c r="G5255" s="31">
        <v>11381.6242</v>
      </c>
    </row>
    <row r="5256" spans="6:7" x14ac:dyDescent="0.3">
      <c r="F5256" t="s">
        <v>1572</v>
      </c>
      <c r="G5256" s="31">
        <v>21651.494500000001</v>
      </c>
    </row>
    <row r="5257" spans="6:7" x14ac:dyDescent="0.3">
      <c r="F5257" t="s">
        <v>8010</v>
      </c>
      <c r="G5257" s="31">
        <v>0</v>
      </c>
    </row>
    <row r="5258" spans="6:7" x14ac:dyDescent="0.3">
      <c r="F5258" t="s">
        <v>1573</v>
      </c>
      <c r="G5258" s="31">
        <v>0</v>
      </c>
    </row>
    <row r="5259" spans="6:7" x14ac:dyDescent="0.3">
      <c r="F5259" t="s">
        <v>2856</v>
      </c>
      <c r="G5259" s="31">
        <v>3926.808</v>
      </c>
    </row>
    <row r="5260" spans="6:7" x14ac:dyDescent="0.3">
      <c r="F5260" t="s">
        <v>1574</v>
      </c>
      <c r="G5260" s="31">
        <v>0</v>
      </c>
    </row>
    <row r="5261" spans="6:7" x14ac:dyDescent="0.3">
      <c r="F5261" t="s">
        <v>2857</v>
      </c>
      <c r="G5261" s="31">
        <v>14195.472600000001</v>
      </c>
    </row>
    <row r="5262" spans="6:7" x14ac:dyDescent="0.3">
      <c r="F5262" t="s">
        <v>8011</v>
      </c>
      <c r="G5262" s="31">
        <v>0</v>
      </c>
    </row>
    <row r="5263" spans="6:7" x14ac:dyDescent="0.3">
      <c r="F5263" t="s">
        <v>8012</v>
      </c>
      <c r="G5263" s="31">
        <v>0</v>
      </c>
    </row>
    <row r="5264" spans="6:7" x14ac:dyDescent="0.3">
      <c r="F5264" t="s">
        <v>3213</v>
      </c>
      <c r="G5264" s="31">
        <v>1834.596</v>
      </c>
    </row>
    <row r="5265" spans="6:7" x14ac:dyDescent="0.3">
      <c r="F5265" t="s">
        <v>8013</v>
      </c>
      <c r="G5265" s="31">
        <v>78.218500000000006</v>
      </c>
    </row>
    <row r="5266" spans="6:7" x14ac:dyDescent="0.3">
      <c r="F5266" t="s">
        <v>8014</v>
      </c>
      <c r="G5266" s="31">
        <v>13429.2914</v>
      </c>
    </row>
    <row r="5267" spans="6:7" x14ac:dyDescent="0.3">
      <c r="F5267" t="s">
        <v>8015</v>
      </c>
      <c r="G5267" s="31">
        <v>17622.875100000001</v>
      </c>
    </row>
    <row r="5268" spans="6:7" x14ac:dyDescent="0.3">
      <c r="F5268" t="s">
        <v>8016</v>
      </c>
      <c r="G5268" s="31">
        <v>18181.5641</v>
      </c>
    </row>
    <row r="5269" spans="6:7" x14ac:dyDescent="0.3">
      <c r="F5269" t="s">
        <v>8017</v>
      </c>
      <c r="G5269" s="31">
        <v>559.38490000000002</v>
      </c>
    </row>
    <row r="5270" spans="6:7" x14ac:dyDescent="0.3">
      <c r="F5270" t="s">
        <v>8018</v>
      </c>
      <c r="G5270" s="31">
        <v>21039.047500000001</v>
      </c>
    </row>
    <row r="5271" spans="6:7" x14ac:dyDescent="0.3">
      <c r="F5271" t="s">
        <v>8019</v>
      </c>
      <c r="G5271" s="31">
        <v>20297.101699999999</v>
      </c>
    </row>
    <row r="5272" spans="6:7" x14ac:dyDescent="0.3">
      <c r="F5272" t="s">
        <v>8020</v>
      </c>
      <c r="G5272" s="31">
        <v>352.2679</v>
      </c>
    </row>
    <row r="5273" spans="6:7" x14ac:dyDescent="0.3">
      <c r="F5273" t="s">
        <v>8021</v>
      </c>
      <c r="G5273" s="31">
        <v>0</v>
      </c>
    </row>
    <row r="5274" spans="6:7" x14ac:dyDescent="0.3">
      <c r="F5274" t="s">
        <v>8022</v>
      </c>
      <c r="G5274" s="31">
        <v>30.180999999999997</v>
      </c>
    </row>
    <row r="5275" spans="6:7" x14ac:dyDescent="0.3">
      <c r="F5275" t="s">
        <v>8023</v>
      </c>
      <c r="G5275" s="31">
        <v>0</v>
      </c>
    </row>
    <row r="5276" spans="6:7" x14ac:dyDescent="0.3">
      <c r="F5276" t="s">
        <v>8024</v>
      </c>
      <c r="G5276" s="31">
        <v>0</v>
      </c>
    </row>
    <row r="5277" spans="6:7" x14ac:dyDescent="0.3">
      <c r="F5277" t="s">
        <v>3214</v>
      </c>
      <c r="G5277" s="31">
        <v>456.81619999999998</v>
      </c>
    </row>
    <row r="5278" spans="6:7" x14ac:dyDescent="0.3">
      <c r="F5278" t="s">
        <v>8025</v>
      </c>
      <c r="G5278" s="31">
        <v>46.974400000000003</v>
      </c>
    </row>
    <row r="5279" spans="6:7" x14ac:dyDescent="0.3">
      <c r="F5279" t="s">
        <v>1575</v>
      </c>
      <c r="G5279" s="31">
        <v>240.94069999999999</v>
      </c>
    </row>
    <row r="5280" spans="6:7" x14ac:dyDescent="0.3">
      <c r="F5280" t="s">
        <v>8026</v>
      </c>
      <c r="G5280" s="31">
        <v>0</v>
      </c>
    </row>
    <row r="5281" spans="6:7" x14ac:dyDescent="0.3">
      <c r="F5281" t="s">
        <v>8027</v>
      </c>
      <c r="G5281" s="31">
        <v>0</v>
      </c>
    </row>
    <row r="5282" spans="6:7" x14ac:dyDescent="0.3">
      <c r="F5282" t="s">
        <v>1576</v>
      </c>
      <c r="G5282" s="31">
        <v>11237.506299999999</v>
      </c>
    </row>
    <row r="5283" spans="6:7" x14ac:dyDescent="0.3">
      <c r="F5283" t="s">
        <v>8028</v>
      </c>
      <c r="G5283" s="31">
        <v>6729.6641</v>
      </c>
    </row>
    <row r="5284" spans="6:7" x14ac:dyDescent="0.3">
      <c r="F5284" t="s">
        <v>8029</v>
      </c>
      <c r="G5284" s="31">
        <v>4710.8877000000002</v>
      </c>
    </row>
    <row r="5285" spans="6:7" x14ac:dyDescent="0.3">
      <c r="F5285" t="s">
        <v>1577</v>
      </c>
      <c r="G5285" s="31">
        <v>13650.716100000001</v>
      </c>
    </row>
    <row r="5286" spans="6:7" x14ac:dyDescent="0.3">
      <c r="F5286" t="s">
        <v>8030</v>
      </c>
      <c r="G5286" s="31">
        <v>0</v>
      </c>
    </row>
    <row r="5287" spans="6:7" x14ac:dyDescent="0.3">
      <c r="F5287" t="s">
        <v>1578</v>
      </c>
      <c r="G5287" s="31">
        <v>0</v>
      </c>
    </row>
    <row r="5288" spans="6:7" x14ac:dyDescent="0.3">
      <c r="F5288" t="s">
        <v>8031</v>
      </c>
      <c r="G5288" s="31">
        <v>437.79820000000001</v>
      </c>
    </row>
    <row r="5289" spans="6:7" x14ac:dyDescent="0.3">
      <c r="F5289" t="s">
        <v>1579</v>
      </c>
      <c r="G5289" s="31">
        <v>112.6422</v>
      </c>
    </row>
    <row r="5290" spans="6:7" x14ac:dyDescent="0.3">
      <c r="F5290" t="s">
        <v>451</v>
      </c>
      <c r="G5290" s="31">
        <v>4466.8940000000002</v>
      </c>
    </row>
    <row r="5291" spans="6:7" x14ac:dyDescent="0.3">
      <c r="F5291" t="s">
        <v>8032</v>
      </c>
      <c r="G5291" s="31">
        <v>0</v>
      </c>
    </row>
    <row r="5292" spans="6:7" x14ac:dyDescent="0.3">
      <c r="F5292" t="s">
        <v>8033</v>
      </c>
      <c r="G5292" s="31">
        <v>6482.5578000000005</v>
      </c>
    </row>
    <row r="5293" spans="6:7" x14ac:dyDescent="0.3">
      <c r="F5293" t="s">
        <v>3215</v>
      </c>
      <c r="G5293" s="31">
        <v>58.2057</v>
      </c>
    </row>
    <row r="5294" spans="6:7" x14ac:dyDescent="0.3">
      <c r="F5294" t="s">
        <v>1580</v>
      </c>
      <c r="G5294" s="31">
        <v>0</v>
      </c>
    </row>
    <row r="5295" spans="6:7" x14ac:dyDescent="0.3">
      <c r="F5295" t="s">
        <v>8034</v>
      </c>
      <c r="G5295" s="31">
        <v>0</v>
      </c>
    </row>
    <row r="5296" spans="6:7" x14ac:dyDescent="0.3">
      <c r="F5296" t="s">
        <v>3216</v>
      </c>
      <c r="G5296" s="31">
        <v>230.83439999999999</v>
      </c>
    </row>
    <row r="5297" spans="6:7" x14ac:dyDescent="0.3">
      <c r="F5297" t="s">
        <v>1581</v>
      </c>
      <c r="G5297" s="31">
        <v>646.73160000000007</v>
      </c>
    </row>
    <row r="5298" spans="6:7" x14ac:dyDescent="0.3">
      <c r="F5298" t="s">
        <v>8035</v>
      </c>
      <c r="G5298" s="31">
        <v>1629.6407999999999</v>
      </c>
    </row>
    <row r="5299" spans="6:7" x14ac:dyDescent="0.3">
      <c r="F5299" t="s">
        <v>8036</v>
      </c>
      <c r="G5299" s="31">
        <v>251.43830000000003</v>
      </c>
    </row>
    <row r="5300" spans="6:7" x14ac:dyDescent="0.3">
      <c r="F5300" t="s">
        <v>8037</v>
      </c>
      <c r="G5300" s="31">
        <v>0</v>
      </c>
    </row>
    <row r="5301" spans="6:7" x14ac:dyDescent="0.3">
      <c r="F5301" t="s">
        <v>8038</v>
      </c>
      <c r="G5301" s="31">
        <v>0</v>
      </c>
    </row>
    <row r="5302" spans="6:7" x14ac:dyDescent="0.3">
      <c r="F5302" t="s">
        <v>8039</v>
      </c>
      <c r="G5302" s="31">
        <v>7550.5776999999998</v>
      </c>
    </row>
    <row r="5303" spans="6:7" x14ac:dyDescent="0.3">
      <c r="F5303" t="s">
        <v>1582</v>
      </c>
      <c r="G5303" s="31">
        <v>209.60290000000001</v>
      </c>
    </row>
    <row r="5304" spans="6:7" x14ac:dyDescent="0.3">
      <c r="F5304" t="s">
        <v>3217</v>
      </c>
      <c r="G5304" s="31">
        <v>5325.0239000000001</v>
      </c>
    </row>
    <row r="5305" spans="6:7" x14ac:dyDescent="0.3">
      <c r="F5305" t="s">
        <v>8040</v>
      </c>
      <c r="G5305" s="31">
        <v>1508.4836</v>
      </c>
    </row>
    <row r="5306" spans="6:7" x14ac:dyDescent="0.3">
      <c r="F5306" t="s">
        <v>8041</v>
      </c>
      <c r="G5306" s="31">
        <v>0</v>
      </c>
    </row>
    <row r="5307" spans="6:7" x14ac:dyDescent="0.3">
      <c r="F5307" t="s">
        <v>8042</v>
      </c>
      <c r="G5307" s="31">
        <v>46.305100000000003</v>
      </c>
    </row>
    <row r="5308" spans="6:7" x14ac:dyDescent="0.3">
      <c r="F5308" t="s">
        <v>8043</v>
      </c>
      <c r="G5308" s="31">
        <v>3144.4703</v>
      </c>
    </row>
    <row r="5309" spans="6:7" x14ac:dyDescent="0.3">
      <c r="F5309" t="s">
        <v>8044</v>
      </c>
      <c r="G5309" s="31">
        <v>0</v>
      </c>
    </row>
    <row r="5310" spans="6:7" x14ac:dyDescent="0.3">
      <c r="F5310" t="s">
        <v>1583</v>
      </c>
      <c r="G5310" s="31">
        <v>46.561199999999999</v>
      </c>
    </row>
    <row r="5311" spans="6:7" x14ac:dyDescent="0.3">
      <c r="F5311" t="s">
        <v>8045</v>
      </c>
      <c r="G5311" s="31">
        <v>0</v>
      </c>
    </row>
    <row r="5312" spans="6:7" x14ac:dyDescent="0.3">
      <c r="F5312" t="s">
        <v>8046</v>
      </c>
      <c r="G5312" s="31">
        <v>295.66490000000005</v>
      </c>
    </row>
    <row r="5313" spans="6:7" x14ac:dyDescent="0.3">
      <c r="F5313" t="s">
        <v>8047</v>
      </c>
      <c r="G5313" s="31">
        <v>1746.7457000000002</v>
      </c>
    </row>
    <row r="5314" spans="6:7" x14ac:dyDescent="0.3">
      <c r="F5314" t="s">
        <v>8048</v>
      </c>
      <c r="G5314" s="31">
        <v>17203.8122</v>
      </c>
    </row>
    <row r="5315" spans="6:7" x14ac:dyDescent="0.3">
      <c r="F5315" t="s">
        <v>8049</v>
      </c>
      <c r="G5315" s="31">
        <v>0</v>
      </c>
    </row>
    <row r="5316" spans="6:7" x14ac:dyDescent="0.3">
      <c r="F5316" t="s">
        <v>8050</v>
      </c>
      <c r="G5316" s="31">
        <v>0</v>
      </c>
    </row>
    <row r="5317" spans="6:7" x14ac:dyDescent="0.3">
      <c r="F5317" t="s">
        <v>8051</v>
      </c>
      <c r="G5317" s="31">
        <v>0</v>
      </c>
    </row>
    <row r="5318" spans="6:7" x14ac:dyDescent="0.3">
      <c r="F5318" t="s">
        <v>3218</v>
      </c>
      <c r="G5318" s="31">
        <v>462.56950000000001</v>
      </c>
    </row>
    <row r="5319" spans="6:7" x14ac:dyDescent="0.3">
      <c r="F5319" t="s">
        <v>8052</v>
      </c>
      <c r="G5319" s="31">
        <v>0</v>
      </c>
    </row>
    <row r="5320" spans="6:7" x14ac:dyDescent="0.3">
      <c r="F5320" t="s">
        <v>8053</v>
      </c>
      <c r="G5320" s="31">
        <v>269.16740000000004</v>
      </c>
    </row>
    <row r="5321" spans="6:7" x14ac:dyDescent="0.3">
      <c r="F5321" t="s">
        <v>8054</v>
      </c>
      <c r="G5321" s="31">
        <v>0</v>
      </c>
    </row>
    <row r="5322" spans="6:7" x14ac:dyDescent="0.3">
      <c r="F5322" t="s">
        <v>1584</v>
      </c>
      <c r="G5322" s="31">
        <v>0</v>
      </c>
    </row>
    <row r="5323" spans="6:7" x14ac:dyDescent="0.3">
      <c r="F5323" t="s">
        <v>8055</v>
      </c>
      <c r="G5323" s="31">
        <v>0</v>
      </c>
    </row>
    <row r="5324" spans="6:7" x14ac:dyDescent="0.3">
      <c r="F5324" t="s">
        <v>1585</v>
      </c>
      <c r="G5324" s="31">
        <v>0</v>
      </c>
    </row>
    <row r="5325" spans="6:7" x14ac:dyDescent="0.3">
      <c r="F5325" t="s">
        <v>3219</v>
      </c>
      <c r="G5325" s="31">
        <v>167.67750000000001</v>
      </c>
    </row>
    <row r="5326" spans="6:7" x14ac:dyDescent="0.3">
      <c r="F5326" t="s">
        <v>8056</v>
      </c>
      <c r="G5326" s="31">
        <v>3458.4771999999998</v>
      </c>
    </row>
    <row r="5327" spans="6:7" x14ac:dyDescent="0.3">
      <c r="F5327" t="s">
        <v>8057</v>
      </c>
      <c r="G5327" s="31">
        <v>23924.219399999998</v>
      </c>
    </row>
    <row r="5328" spans="6:7" x14ac:dyDescent="0.3">
      <c r="F5328" t="s">
        <v>8058</v>
      </c>
      <c r="G5328" s="31">
        <v>0</v>
      </c>
    </row>
    <row r="5329" spans="6:7" x14ac:dyDescent="0.3">
      <c r="F5329" t="s">
        <v>8059</v>
      </c>
      <c r="G5329" s="31">
        <v>0</v>
      </c>
    </row>
    <row r="5330" spans="6:7" x14ac:dyDescent="0.3">
      <c r="F5330" t="s">
        <v>8060</v>
      </c>
      <c r="G5330" s="31">
        <v>29.0334</v>
      </c>
    </row>
    <row r="5331" spans="6:7" x14ac:dyDescent="0.3">
      <c r="F5331" t="s">
        <v>8061</v>
      </c>
      <c r="G5331" s="31">
        <v>0</v>
      </c>
    </row>
    <row r="5332" spans="6:7" x14ac:dyDescent="0.3">
      <c r="F5332" t="s">
        <v>1586</v>
      </c>
      <c r="G5332" s="31">
        <v>153.30699999999999</v>
      </c>
    </row>
    <row r="5333" spans="6:7" x14ac:dyDescent="0.3">
      <c r="F5333" t="s">
        <v>8062</v>
      </c>
      <c r="G5333" s="31">
        <v>15887.363299999999</v>
      </c>
    </row>
    <row r="5334" spans="6:7" x14ac:dyDescent="0.3">
      <c r="F5334" t="s">
        <v>3220</v>
      </c>
      <c r="G5334" s="31">
        <v>423.89959999999996</v>
      </c>
    </row>
    <row r="5335" spans="6:7" x14ac:dyDescent="0.3">
      <c r="F5335" t="s">
        <v>8063</v>
      </c>
      <c r="G5335" s="31">
        <v>0</v>
      </c>
    </row>
    <row r="5336" spans="6:7" x14ac:dyDescent="0.3">
      <c r="F5336" t="s">
        <v>8064</v>
      </c>
      <c r="G5336" s="31">
        <v>0</v>
      </c>
    </row>
    <row r="5337" spans="6:7" x14ac:dyDescent="0.3">
      <c r="F5337" t="s">
        <v>8065</v>
      </c>
      <c r="G5337" s="31">
        <v>0</v>
      </c>
    </row>
    <row r="5338" spans="6:7" x14ac:dyDescent="0.3">
      <c r="F5338" t="s">
        <v>8066</v>
      </c>
      <c r="G5338" s="31">
        <v>18367.1443</v>
      </c>
    </row>
    <row r="5339" spans="6:7" x14ac:dyDescent="0.3">
      <c r="F5339" t="s">
        <v>8067</v>
      </c>
      <c r="G5339" s="31">
        <v>3249.7932000000001</v>
      </c>
    </row>
    <row r="5340" spans="6:7" x14ac:dyDescent="0.3">
      <c r="F5340" t="s">
        <v>1587</v>
      </c>
      <c r="G5340" s="31">
        <v>1.4335</v>
      </c>
    </row>
    <row r="5341" spans="6:7" x14ac:dyDescent="0.3">
      <c r="F5341" t="s">
        <v>8068</v>
      </c>
      <c r="G5341" s="31">
        <v>0</v>
      </c>
    </row>
    <row r="5342" spans="6:7" x14ac:dyDescent="0.3">
      <c r="F5342" t="s">
        <v>8069</v>
      </c>
      <c r="G5342" s="31">
        <v>18005.653299999998</v>
      </c>
    </row>
    <row r="5343" spans="6:7" x14ac:dyDescent="0.3">
      <c r="F5343" t="s">
        <v>8070</v>
      </c>
      <c r="G5343" s="31">
        <v>111.00159999999998</v>
      </c>
    </row>
    <row r="5344" spans="6:7" x14ac:dyDescent="0.3">
      <c r="F5344" t="s">
        <v>8071</v>
      </c>
      <c r="G5344" s="31">
        <v>647.81550000000004</v>
      </c>
    </row>
    <row r="5345" spans="6:7" x14ac:dyDescent="0.3">
      <c r="F5345" t="s">
        <v>8072</v>
      </c>
      <c r="G5345" s="31">
        <v>502.03710000000001</v>
      </c>
    </row>
    <row r="5346" spans="6:7" x14ac:dyDescent="0.3">
      <c r="F5346" t="s">
        <v>8073</v>
      </c>
      <c r="G5346" s="31">
        <v>2627.0515</v>
      </c>
    </row>
    <row r="5347" spans="6:7" x14ac:dyDescent="0.3">
      <c r="F5347" t="s">
        <v>1588</v>
      </c>
      <c r="G5347" s="31">
        <v>0</v>
      </c>
    </row>
    <row r="5348" spans="6:7" x14ac:dyDescent="0.3">
      <c r="F5348" t="s">
        <v>452</v>
      </c>
      <c r="G5348" s="31">
        <v>0</v>
      </c>
    </row>
    <row r="5349" spans="6:7" x14ac:dyDescent="0.3">
      <c r="F5349" t="s">
        <v>1589</v>
      </c>
      <c r="G5349" s="31">
        <v>430.71430000000004</v>
      </c>
    </row>
    <row r="5350" spans="6:7" x14ac:dyDescent="0.3">
      <c r="F5350" t="s">
        <v>8074</v>
      </c>
      <c r="G5350" s="31">
        <v>216.42090000000002</v>
      </c>
    </row>
    <row r="5351" spans="6:7" x14ac:dyDescent="0.3">
      <c r="F5351" t="s">
        <v>1590</v>
      </c>
      <c r="G5351" s="31">
        <v>0</v>
      </c>
    </row>
    <row r="5352" spans="6:7" x14ac:dyDescent="0.3">
      <c r="F5352" t="s">
        <v>1591</v>
      </c>
      <c r="G5352" s="31">
        <v>3995.2473</v>
      </c>
    </row>
    <row r="5353" spans="6:7" x14ac:dyDescent="0.3">
      <c r="F5353" t="s">
        <v>8075</v>
      </c>
      <c r="G5353" s="31">
        <v>715.73020000000008</v>
      </c>
    </row>
    <row r="5354" spans="6:7" x14ac:dyDescent="0.3">
      <c r="F5354" t="s">
        <v>8076</v>
      </c>
      <c r="G5354" s="31">
        <v>1214.3896</v>
      </c>
    </row>
    <row r="5355" spans="6:7" x14ac:dyDescent="0.3">
      <c r="F5355" t="s">
        <v>8077</v>
      </c>
      <c r="G5355" s="31">
        <v>832.46029999999996</v>
      </c>
    </row>
    <row r="5356" spans="6:7" x14ac:dyDescent="0.3">
      <c r="F5356" t="s">
        <v>8078</v>
      </c>
      <c r="G5356" s="31">
        <v>6413.8378000000002</v>
      </c>
    </row>
    <row r="5357" spans="6:7" x14ac:dyDescent="0.3">
      <c r="F5357" t="s">
        <v>8079</v>
      </c>
      <c r="G5357" s="31">
        <v>12341.128000000001</v>
      </c>
    </row>
    <row r="5358" spans="6:7" x14ac:dyDescent="0.3">
      <c r="F5358" t="s">
        <v>8080</v>
      </c>
      <c r="G5358" s="31">
        <v>280.90519999999998</v>
      </c>
    </row>
    <row r="5359" spans="6:7" x14ac:dyDescent="0.3">
      <c r="F5359" t="s">
        <v>8081</v>
      </c>
      <c r="G5359" s="31">
        <v>679.36170000000004</v>
      </c>
    </row>
    <row r="5360" spans="6:7" x14ac:dyDescent="0.3">
      <c r="F5360" t="s">
        <v>8082</v>
      </c>
      <c r="G5360" s="31">
        <v>0</v>
      </c>
    </row>
    <row r="5361" spans="6:7" x14ac:dyDescent="0.3">
      <c r="F5361" t="s">
        <v>3221</v>
      </c>
      <c r="G5361" s="31">
        <v>2160.5373</v>
      </c>
    </row>
    <row r="5362" spans="6:7" x14ac:dyDescent="0.3">
      <c r="F5362" t="s">
        <v>8083</v>
      </c>
      <c r="G5362" s="31">
        <v>0</v>
      </c>
    </row>
    <row r="5363" spans="6:7" x14ac:dyDescent="0.3">
      <c r="F5363" t="s">
        <v>1592</v>
      </c>
      <c r="G5363" s="31">
        <v>5151.7668000000003</v>
      </c>
    </row>
    <row r="5364" spans="6:7" x14ac:dyDescent="0.3">
      <c r="F5364" t="s">
        <v>8084</v>
      </c>
      <c r="G5364" s="31">
        <v>6076.5383000000002</v>
      </c>
    </row>
    <row r="5365" spans="6:7" x14ac:dyDescent="0.3">
      <c r="F5365" t="s">
        <v>8085</v>
      </c>
      <c r="G5365" s="31">
        <v>0</v>
      </c>
    </row>
    <row r="5366" spans="6:7" x14ac:dyDescent="0.3">
      <c r="F5366" t="s">
        <v>8086</v>
      </c>
      <c r="G5366" s="31">
        <v>3358.2454999999995</v>
      </c>
    </row>
    <row r="5367" spans="6:7" x14ac:dyDescent="0.3">
      <c r="F5367" t="s">
        <v>8087</v>
      </c>
      <c r="G5367" s="31">
        <v>2300.9591999999998</v>
      </c>
    </row>
    <row r="5368" spans="6:7" x14ac:dyDescent="0.3">
      <c r="F5368" t="s">
        <v>3222</v>
      </c>
      <c r="G5368" s="31">
        <v>339.77469999999994</v>
      </c>
    </row>
    <row r="5369" spans="6:7" x14ac:dyDescent="0.3">
      <c r="F5369" t="s">
        <v>8088</v>
      </c>
      <c r="G5369" s="31">
        <v>28.776699999999998</v>
      </c>
    </row>
    <row r="5370" spans="6:7" x14ac:dyDescent="0.3">
      <c r="F5370" t="s">
        <v>8089</v>
      </c>
      <c r="G5370" s="31">
        <v>0</v>
      </c>
    </row>
    <row r="5371" spans="6:7" x14ac:dyDescent="0.3">
      <c r="F5371" t="s">
        <v>8090</v>
      </c>
      <c r="G5371" s="31">
        <v>4464.6008000000002</v>
      </c>
    </row>
    <row r="5372" spans="6:7" x14ac:dyDescent="0.3">
      <c r="F5372" t="s">
        <v>8091</v>
      </c>
      <c r="G5372" s="31">
        <v>199.62469999999999</v>
      </c>
    </row>
    <row r="5373" spans="6:7" x14ac:dyDescent="0.3">
      <c r="F5373" t="s">
        <v>8092</v>
      </c>
      <c r="G5373" s="31">
        <v>4007.9847</v>
      </c>
    </row>
    <row r="5374" spans="6:7" x14ac:dyDescent="0.3">
      <c r="F5374" t="s">
        <v>3223</v>
      </c>
      <c r="G5374" s="31">
        <v>269.00209999999998</v>
      </c>
    </row>
    <row r="5375" spans="6:7" x14ac:dyDescent="0.3">
      <c r="F5375" t="s">
        <v>8093</v>
      </c>
      <c r="G5375" s="31">
        <v>0</v>
      </c>
    </row>
    <row r="5376" spans="6:7" x14ac:dyDescent="0.3">
      <c r="F5376" t="s">
        <v>8094</v>
      </c>
      <c r="G5376" s="31">
        <v>64.497399999999999</v>
      </c>
    </row>
    <row r="5377" spans="6:7" x14ac:dyDescent="0.3">
      <c r="F5377" t="s">
        <v>1593</v>
      </c>
      <c r="G5377" s="31">
        <v>0</v>
      </c>
    </row>
    <row r="5378" spans="6:7" x14ac:dyDescent="0.3">
      <c r="F5378" t="s">
        <v>8095</v>
      </c>
      <c r="G5378" s="31">
        <v>215.58689999999999</v>
      </c>
    </row>
    <row r="5379" spans="6:7" x14ac:dyDescent="0.3">
      <c r="F5379" t="s">
        <v>3224</v>
      </c>
      <c r="G5379" s="31">
        <v>231.56289999999998</v>
      </c>
    </row>
    <row r="5380" spans="6:7" x14ac:dyDescent="0.3">
      <c r="F5380" t="s">
        <v>1594</v>
      </c>
      <c r="G5380" s="31">
        <v>0</v>
      </c>
    </row>
    <row r="5381" spans="6:7" x14ac:dyDescent="0.3">
      <c r="F5381" t="s">
        <v>8096</v>
      </c>
      <c r="G5381" s="31">
        <v>0</v>
      </c>
    </row>
    <row r="5382" spans="6:7" x14ac:dyDescent="0.3">
      <c r="F5382" t="s">
        <v>453</v>
      </c>
      <c r="G5382" s="31">
        <v>9602.6029999999992</v>
      </c>
    </row>
    <row r="5383" spans="6:7" x14ac:dyDescent="0.3">
      <c r="F5383" t="s">
        <v>8097</v>
      </c>
      <c r="G5383" s="31">
        <v>0</v>
      </c>
    </row>
    <row r="5384" spans="6:7" x14ac:dyDescent="0.3">
      <c r="F5384" t="s">
        <v>8098</v>
      </c>
      <c r="G5384" s="31">
        <v>0</v>
      </c>
    </row>
    <row r="5385" spans="6:7" x14ac:dyDescent="0.3">
      <c r="F5385" t="s">
        <v>8099</v>
      </c>
      <c r="G5385" s="31">
        <v>19168.423199999997</v>
      </c>
    </row>
    <row r="5386" spans="6:7" x14ac:dyDescent="0.3">
      <c r="F5386" t="s">
        <v>8100</v>
      </c>
      <c r="G5386" s="31">
        <v>0</v>
      </c>
    </row>
    <row r="5387" spans="6:7" x14ac:dyDescent="0.3">
      <c r="F5387" t="s">
        <v>454</v>
      </c>
      <c r="G5387" s="31">
        <v>14534.1476</v>
      </c>
    </row>
    <row r="5388" spans="6:7" x14ac:dyDescent="0.3">
      <c r="F5388" t="s">
        <v>8101</v>
      </c>
      <c r="G5388" s="31">
        <v>163.32929999999999</v>
      </c>
    </row>
    <row r="5389" spans="6:7" x14ac:dyDescent="0.3">
      <c r="F5389" t="s">
        <v>8102</v>
      </c>
      <c r="G5389" s="31">
        <v>10606.980599999999</v>
      </c>
    </row>
    <row r="5390" spans="6:7" x14ac:dyDescent="0.3">
      <c r="F5390" t="s">
        <v>8103</v>
      </c>
      <c r="G5390" s="31">
        <v>0</v>
      </c>
    </row>
    <row r="5391" spans="6:7" x14ac:dyDescent="0.3">
      <c r="F5391" t="s">
        <v>8104</v>
      </c>
      <c r="G5391" s="31">
        <v>206.51070000000001</v>
      </c>
    </row>
    <row r="5392" spans="6:7" x14ac:dyDescent="0.3">
      <c r="F5392" t="s">
        <v>8105</v>
      </c>
      <c r="G5392" s="31">
        <v>2316.7258999999999</v>
      </c>
    </row>
    <row r="5393" spans="6:7" x14ac:dyDescent="0.3">
      <c r="F5393" t="s">
        <v>8106</v>
      </c>
      <c r="G5393" s="31">
        <v>54.623800000000003</v>
      </c>
    </row>
    <row r="5394" spans="6:7" x14ac:dyDescent="0.3">
      <c r="F5394" t="s">
        <v>3225</v>
      </c>
      <c r="G5394" s="31">
        <v>24.989599999999999</v>
      </c>
    </row>
    <row r="5395" spans="6:7" x14ac:dyDescent="0.3">
      <c r="F5395" t="s">
        <v>1595</v>
      </c>
      <c r="G5395" s="31">
        <v>0</v>
      </c>
    </row>
    <row r="5396" spans="6:7" x14ac:dyDescent="0.3">
      <c r="F5396" t="s">
        <v>8107</v>
      </c>
      <c r="G5396" s="31">
        <v>4920.0239000000001</v>
      </c>
    </row>
    <row r="5397" spans="6:7" x14ac:dyDescent="0.3">
      <c r="F5397" t="s">
        <v>2858</v>
      </c>
      <c r="G5397" s="31">
        <v>5759.2748999999994</v>
      </c>
    </row>
    <row r="5398" spans="6:7" x14ac:dyDescent="0.3">
      <c r="F5398" t="s">
        <v>8108</v>
      </c>
      <c r="G5398" s="31">
        <v>1261.8792000000001</v>
      </c>
    </row>
    <row r="5399" spans="6:7" x14ac:dyDescent="0.3">
      <c r="F5399" t="s">
        <v>8109</v>
      </c>
      <c r="G5399" s="31">
        <v>0</v>
      </c>
    </row>
    <row r="5400" spans="6:7" x14ac:dyDescent="0.3">
      <c r="F5400" t="s">
        <v>8110</v>
      </c>
      <c r="G5400" s="31">
        <v>281.5677</v>
      </c>
    </row>
    <row r="5401" spans="6:7" x14ac:dyDescent="0.3">
      <c r="F5401" t="s">
        <v>8111</v>
      </c>
      <c r="G5401" s="31">
        <v>220.3449</v>
      </c>
    </row>
    <row r="5402" spans="6:7" x14ac:dyDescent="0.3">
      <c r="F5402" t="s">
        <v>455</v>
      </c>
      <c r="G5402" s="31">
        <v>0</v>
      </c>
    </row>
    <row r="5403" spans="6:7" x14ac:dyDescent="0.3">
      <c r="F5403" t="s">
        <v>8112</v>
      </c>
      <c r="G5403" s="31">
        <v>0</v>
      </c>
    </row>
    <row r="5404" spans="6:7" x14ac:dyDescent="0.3">
      <c r="F5404" t="s">
        <v>8113</v>
      </c>
      <c r="G5404" s="31">
        <v>0</v>
      </c>
    </row>
    <row r="5405" spans="6:7" x14ac:dyDescent="0.3">
      <c r="F5405" t="s">
        <v>8114</v>
      </c>
      <c r="G5405" s="31">
        <v>4892.3054999999995</v>
      </c>
    </row>
    <row r="5406" spans="6:7" x14ac:dyDescent="0.3">
      <c r="F5406" t="s">
        <v>3226</v>
      </c>
      <c r="G5406" s="31">
        <v>234.1165</v>
      </c>
    </row>
    <row r="5407" spans="6:7" x14ac:dyDescent="0.3">
      <c r="F5407" t="s">
        <v>1596</v>
      </c>
      <c r="G5407" s="31">
        <v>0</v>
      </c>
    </row>
    <row r="5408" spans="6:7" x14ac:dyDescent="0.3">
      <c r="F5408" t="s">
        <v>456</v>
      </c>
      <c r="G5408" s="31">
        <v>0</v>
      </c>
    </row>
    <row r="5409" spans="6:7" x14ac:dyDescent="0.3">
      <c r="F5409" t="s">
        <v>8115</v>
      </c>
      <c r="G5409" s="31">
        <v>493.62530000000004</v>
      </c>
    </row>
    <row r="5410" spans="6:7" x14ac:dyDescent="0.3">
      <c r="F5410" t="s">
        <v>8116</v>
      </c>
      <c r="G5410" s="31">
        <v>0</v>
      </c>
    </row>
    <row r="5411" spans="6:7" x14ac:dyDescent="0.3">
      <c r="F5411" t="s">
        <v>457</v>
      </c>
      <c r="G5411" s="31">
        <v>0</v>
      </c>
    </row>
    <row r="5412" spans="6:7" x14ac:dyDescent="0.3">
      <c r="F5412" t="s">
        <v>8117</v>
      </c>
      <c r="G5412" s="31">
        <v>0</v>
      </c>
    </row>
    <row r="5413" spans="6:7" x14ac:dyDescent="0.3">
      <c r="F5413" t="s">
        <v>8118</v>
      </c>
      <c r="G5413" s="31">
        <v>3949.4396000000002</v>
      </c>
    </row>
    <row r="5414" spans="6:7" x14ac:dyDescent="0.3">
      <c r="F5414" t="s">
        <v>1597</v>
      </c>
      <c r="G5414" s="31">
        <v>0</v>
      </c>
    </row>
    <row r="5415" spans="6:7" x14ac:dyDescent="0.3">
      <c r="F5415" t="s">
        <v>8119</v>
      </c>
      <c r="G5415" s="31">
        <v>0</v>
      </c>
    </row>
    <row r="5416" spans="6:7" x14ac:dyDescent="0.3">
      <c r="F5416" t="s">
        <v>2859</v>
      </c>
      <c r="G5416" s="31">
        <v>2665.2062999999998</v>
      </c>
    </row>
    <row r="5417" spans="6:7" x14ac:dyDescent="0.3">
      <c r="F5417" t="s">
        <v>458</v>
      </c>
      <c r="G5417" s="31">
        <v>10755.3825</v>
      </c>
    </row>
    <row r="5418" spans="6:7" x14ac:dyDescent="0.3">
      <c r="F5418" t="s">
        <v>8120</v>
      </c>
      <c r="G5418" s="31">
        <v>151.3545</v>
      </c>
    </row>
    <row r="5419" spans="6:7" x14ac:dyDescent="0.3">
      <c r="F5419" t="s">
        <v>1598</v>
      </c>
      <c r="G5419" s="31">
        <v>0</v>
      </c>
    </row>
    <row r="5420" spans="6:7" x14ac:dyDescent="0.3">
      <c r="F5420" t="s">
        <v>8121</v>
      </c>
      <c r="G5420" s="31">
        <v>264.65309999999999</v>
      </c>
    </row>
    <row r="5421" spans="6:7" x14ac:dyDescent="0.3">
      <c r="F5421" t="s">
        <v>8122</v>
      </c>
      <c r="G5421" s="31">
        <v>0</v>
      </c>
    </row>
    <row r="5422" spans="6:7" x14ac:dyDescent="0.3">
      <c r="F5422" t="s">
        <v>1599</v>
      </c>
      <c r="G5422" s="31">
        <v>389.48300000000006</v>
      </c>
    </row>
    <row r="5423" spans="6:7" x14ac:dyDescent="0.3">
      <c r="F5423" t="s">
        <v>8123</v>
      </c>
      <c r="G5423" s="31">
        <v>785.32659999999998</v>
      </c>
    </row>
    <row r="5424" spans="6:7" x14ac:dyDescent="0.3">
      <c r="F5424" t="s">
        <v>8124</v>
      </c>
      <c r="G5424" s="31">
        <v>0</v>
      </c>
    </row>
    <row r="5425" spans="6:7" x14ac:dyDescent="0.3">
      <c r="F5425" t="s">
        <v>8125</v>
      </c>
      <c r="G5425" s="31">
        <v>157.4134</v>
      </c>
    </row>
    <row r="5426" spans="6:7" x14ac:dyDescent="0.3">
      <c r="F5426" t="s">
        <v>1600</v>
      </c>
      <c r="G5426" s="31">
        <v>749.90219999999999</v>
      </c>
    </row>
    <row r="5427" spans="6:7" x14ac:dyDescent="0.3">
      <c r="F5427" t="s">
        <v>8126</v>
      </c>
      <c r="G5427" s="31">
        <v>5980.6416000000008</v>
      </c>
    </row>
    <row r="5428" spans="6:7" x14ac:dyDescent="0.3">
      <c r="F5428" t="s">
        <v>8127</v>
      </c>
      <c r="G5428" s="31">
        <v>6553.0562999999993</v>
      </c>
    </row>
    <row r="5429" spans="6:7" x14ac:dyDescent="0.3">
      <c r="F5429" t="s">
        <v>8128</v>
      </c>
      <c r="G5429" s="31">
        <v>0</v>
      </c>
    </row>
    <row r="5430" spans="6:7" x14ac:dyDescent="0.3">
      <c r="F5430" t="s">
        <v>1601</v>
      </c>
      <c r="G5430" s="31">
        <v>20461.608799999998</v>
      </c>
    </row>
    <row r="5431" spans="6:7" x14ac:dyDescent="0.3">
      <c r="F5431" t="s">
        <v>1602</v>
      </c>
      <c r="G5431" s="31">
        <v>0</v>
      </c>
    </row>
    <row r="5432" spans="6:7" x14ac:dyDescent="0.3">
      <c r="F5432" t="s">
        <v>8129</v>
      </c>
      <c r="G5432" s="31">
        <v>0</v>
      </c>
    </row>
    <row r="5433" spans="6:7" x14ac:dyDescent="0.3">
      <c r="F5433" t="s">
        <v>8130</v>
      </c>
      <c r="G5433" s="31">
        <v>12369.6</v>
      </c>
    </row>
    <row r="5434" spans="6:7" x14ac:dyDescent="0.3">
      <c r="F5434" t="s">
        <v>8131</v>
      </c>
      <c r="G5434" s="31">
        <v>0</v>
      </c>
    </row>
    <row r="5435" spans="6:7" x14ac:dyDescent="0.3">
      <c r="F5435" t="s">
        <v>8132</v>
      </c>
      <c r="G5435" s="31">
        <v>8360.1296000000002</v>
      </c>
    </row>
    <row r="5436" spans="6:7" x14ac:dyDescent="0.3">
      <c r="F5436" t="s">
        <v>8133</v>
      </c>
      <c r="G5436" s="31">
        <v>0</v>
      </c>
    </row>
    <row r="5437" spans="6:7" x14ac:dyDescent="0.3">
      <c r="F5437" t="s">
        <v>459</v>
      </c>
      <c r="G5437" s="31">
        <v>10847.4889</v>
      </c>
    </row>
    <row r="5438" spans="6:7" x14ac:dyDescent="0.3">
      <c r="F5438" t="s">
        <v>8134</v>
      </c>
      <c r="G5438" s="31">
        <v>4306.6648999999998</v>
      </c>
    </row>
    <row r="5439" spans="6:7" x14ac:dyDescent="0.3">
      <c r="F5439" t="s">
        <v>460</v>
      </c>
      <c r="G5439" s="31">
        <v>15340.381099999999</v>
      </c>
    </row>
    <row r="5440" spans="6:7" x14ac:dyDescent="0.3">
      <c r="F5440" t="s">
        <v>8135</v>
      </c>
      <c r="G5440" s="31">
        <v>8113.1567000000005</v>
      </c>
    </row>
    <row r="5441" spans="6:7" x14ac:dyDescent="0.3">
      <c r="F5441" t="s">
        <v>8136</v>
      </c>
      <c r="G5441" s="31">
        <v>232.45820000000001</v>
      </c>
    </row>
    <row r="5442" spans="6:7" x14ac:dyDescent="0.3">
      <c r="F5442" t="s">
        <v>2860</v>
      </c>
      <c r="G5442" s="31">
        <v>3747.2518</v>
      </c>
    </row>
    <row r="5443" spans="6:7" x14ac:dyDescent="0.3">
      <c r="F5443" t="s">
        <v>2861</v>
      </c>
      <c r="G5443" s="31">
        <v>4050.0448999999999</v>
      </c>
    </row>
    <row r="5444" spans="6:7" x14ac:dyDescent="0.3">
      <c r="F5444" t="s">
        <v>2862</v>
      </c>
      <c r="G5444" s="31">
        <v>5296.3325999999997</v>
      </c>
    </row>
    <row r="5445" spans="6:7" x14ac:dyDescent="0.3">
      <c r="F5445" t="s">
        <v>8137</v>
      </c>
      <c r="G5445" s="31">
        <v>168.9444</v>
      </c>
    </row>
    <row r="5446" spans="6:7" x14ac:dyDescent="0.3">
      <c r="F5446" t="s">
        <v>1603</v>
      </c>
      <c r="G5446" s="31">
        <v>1936.2925999999998</v>
      </c>
    </row>
    <row r="5447" spans="6:7" x14ac:dyDescent="0.3">
      <c r="F5447" t="s">
        <v>8138</v>
      </c>
      <c r="G5447" s="31">
        <v>0</v>
      </c>
    </row>
    <row r="5448" spans="6:7" x14ac:dyDescent="0.3">
      <c r="F5448" t="s">
        <v>8139</v>
      </c>
      <c r="G5448" s="31">
        <v>156.43700000000001</v>
      </c>
    </row>
    <row r="5449" spans="6:7" x14ac:dyDescent="0.3">
      <c r="F5449" t="s">
        <v>8140</v>
      </c>
      <c r="G5449" s="31">
        <v>0</v>
      </c>
    </row>
    <row r="5450" spans="6:7" x14ac:dyDescent="0.3">
      <c r="F5450" t="s">
        <v>8141</v>
      </c>
      <c r="G5450" s="31">
        <v>0</v>
      </c>
    </row>
    <row r="5451" spans="6:7" x14ac:dyDescent="0.3">
      <c r="F5451" t="s">
        <v>1604</v>
      </c>
      <c r="G5451" s="31">
        <v>0</v>
      </c>
    </row>
    <row r="5452" spans="6:7" x14ac:dyDescent="0.3">
      <c r="F5452" t="s">
        <v>8142</v>
      </c>
      <c r="G5452" s="31">
        <v>625.10599999999999</v>
      </c>
    </row>
    <row r="5453" spans="6:7" x14ac:dyDescent="0.3">
      <c r="F5453" t="s">
        <v>3227</v>
      </c>
      <c r="G5453" s="31">
        <v>3501.5594000000001</v>
      </c>
    </row>
    <row r="5454" spans="6:7" x14ac:dyDescent="0.3">
      <c r="F5454" t="s">
        <v>3228</v>
      </c>
      <c r="G5454" s="31">
        <v>134.13210000000001</v>
      </c>
    </row>
    <row r="5455" spans="6:7" x14ac:dyDescent="0.3">
      <c r="F5455" t="s">
        <v>8143</v>
      </c>
      <c r="G5455" s="31">
        <v>0</v>
      </c>
    </row>
    <row r="5456" spans="6:7" x14ac:dyDescent="0.3">
      <c r="F5456" t="s">
        <v>8144</v>
      </c>
      <c r="G5456" s="31">
        <v>0</v>
      </c>
    </row>
    <row r="5457" spans="6:7" x14ac:dyDescent="0.3">
      <c r="F5457" t="s">
        <v>8145</v>
      </c>
      <c r="G5457" s="31">
        <v>0</v>
      </c>
    </row>
    <row r="5458" spans="6:7" x14ac:dyDescent="0.3">
      <c r="F5458" t="s">
        <v>8146</v>
      </c>
      <c r="G5458" s="31">
        <v>6751.8841000000002</v>
      </c>
    </row>
    <row r="5459" spans="6:7" x14ac:dyDescent="0.3">
      <c r="F5459" t="s">
        <v>8147</v>
      </c>
      <c r="G5459" s="31">
        <v>20.620200000000001</v>
      </c>
    </row>
    <row r="5460" spans="6:7" x14ac:dyDescent="0.3">
      <c r="F5460" t="s">
        <v>3229</v>
      </c>
      <c r="G5460" s="31">
        <v>1544.8797999999999</v>
      </c>
    </row>
    <row r="5461" spans="6:7" x14ac:dyDescent="0.3">
      <c r="F5461" t="s">
        <v>8148</v>
      </c>
      <c r="G5461" s="31">
        <v>675.005</v>
      </c>
    </row>
    <row r="5462" spans="6:7" x14ac:dyDescent="0.3">
      <c r="F5462" t="s">
        <v>8149</v>
      </c>
      <c r="G5462" s="31">
        <v>18.266199999999998</v>
      </c>
    </row>
    <row r="5463" spans="6:7" x14ac:dyDescent="0.3">
      <c r="F5463" t="s">
        <v>8150</v>
      </c>
      <c r="G5463" s="31">
        <v>0</v>
      </c>
    </row>
    <row r="5464" spans="6:7" x14ac:dyDescent="0.3">
      <c r="F5464" t="s">
        <v>8151</v>
      </c>
      <c r="G5464" s="31">
        <v>0</v>
      </c>
    </row>
    <row r="5465" spans="6:7" x14ac:dyDescent="0.3">
      <c r="F5465" t="s">
        <v>1605</v>
      </c>
      <c r="G5465" s="31">
        <v>0</v>
      </c>
    </row>
    <row r="5466" spans="6:7" x14ac:dyDescent="0.3">
      <c r="F5466" t="s">
        <v>8152</v>
      </c>
      <c r="G5466" s="31">
        <v>17273.906499999997</v>
      </c>
    </row>
    <row r="5467" spans="6:7" x14ac:dyDescent="0.3">
      <c r="F5467" t="s">
        <v>8153</v>
      </c>
      <c r="G5467" s="31">
        <v>0</v>
      </c>
    </row>
    <row r="5468" spans="6:7" x14ac:dyDescent="0.3">
      <c r="F5468" t="s">
        <v>461</v>
      </c>
      <c r="G5468" s="31">
        <v>0</v>
      </c>
    </row>
    <row r="5469" spans="6:7" x14ac:dyDescent="0.3">
      <c r="F5469" t="s">
        <v>8154</v>
      </c>
      <c r="G5469" s="31">
        <v>0</v>
      </c>
    </row>
    <row r="5470" spans="6:7" x14ac:dyDescent="0.3">
      <c r="F5470" t="s">
        <v>1606</v>
      </c>
      <c r="G5470" s="31">
        <v>0</v>
      </c>
    </row>
    <row r="5471" spans="6:7" x14ac:dyDescent="0.3">
      <c r="F5471" t="s">
        <v>8155</v>
      </c>
      <c r="G5471" s="31">
        <v>3158.3645000000001</v>
      </c>
    </row>
    <row r="5472" spans="6:7" x14ac:dyDescent="0.3">
      <c r="F5472" t="s">
        <v>8156</v>
      </c>
      <c r="G5472" s="31">
        <v>170.77200000000002</v>
      </c>
    </row>
    <row r="5473" spans="6:7" x14ac:dyDescent="0.3">
      <c r="F5473" t="s">
        <v>8157</v>
      </c>
      <c r="G5473" s="31">
        <v>46.855499999999999</v>
      </c>
    </row>
    <row r="5474" spans="6:7" x14ac:dyDescent="0.3">
      <c r="F5474" t="s">
        <v>3230</v>
      </c>
      <c r="G5474" s="31">
        <v>543.55889999999999</v>
      </c>
    </row>
    <row r="5475" spans="6:7" x14ac:dyDescent="0.3">
      <c r="F5475" t="s">
        <v>8158</v>
      </c>
      <c r="G5475" s="31">
        <v>313.18109999999996</v>
      </c>
    </row>
    <row r="5476" spans="6:7" x14ac:dyDescent="0.3">
      <c r="F5476" t="s">
        <v>2863</v>
      </c>
      <c r="G5476" s="31">
        <v>4734.7228000000005</v>
      </c>
    </row>
    <row r="5477" spans="6:7" x14ac:dyDescent="0.3">
      <c r="F5477" t="s">
        <v>8159</v>
      </c>
      <c r="G5477" s="31">
        <v>0</v>
      </c>
    </row>
    <row r="5478" spans="6:7" x14ac:dyDescent="0.3">
      <c r="F5478" t="s">
        <v>8160</v>
      </c>
      <c r="G5478" s="31">
        <v>0</v>
      </c>
    </row>
    <row r="5479" spans="6:7" x14ac:dyDescent="0.3">
      <c r="F5479" t="s">
        <v>8161</v>
      </c>
      <c r="G5479" s="31">
        <v>107.1138</v>
      </c>
    </row>
    <row r="5480" spans="6:7" x14ac:dyDescent="0.3">
      <c r="F5480" t="s">
        <v>8162</v>
      </c>
      <c r="G5480" s="31">
        <v>0</v>
      </c>
    </row>
    <row r="5481" spans="6:7" x14ac:dyDescent="0.3">
      <c r="F5481" t="s">
        <v>8163</v>
      </c>
      <c r="G5481" s="31">
        <v>5413.6292999999996</v>
      </c>
    </row>
    <row r="5482" spans="6:7" x14ac:dyDescent="0.3">
      <c r="F5482" t="s">
        <v>8164</v>
      </c>
      <c r="G5482" s="31">
        <v>0</v>
      </c>
    </row>
    <row r="5483" spans="6:7" x14ac:dyDescent="0.3">
      <c r="F5483" t="s">
        <v>8165</v>
      </c>
      <c r="G5483" s="31">
        <v>0</v>
      </c>
    </row>
    <row r="5484" spans="6:7" x14ac:dyDescent="0.3">
      <c r="F5484" t="s">
        <v>8166</v>
      </c>
      <c r="G5484" s="31">
        <v>1081.1162999999999</v>
      </c>
    </row>
    <row r="5485" spans="6:7" x14ac:dyDescent="0.3">
      <c r="F5485" t="s">
        <v>8167</v>
      </c>
      <c r="G5485" s="31">
        <v>296.26859999999999</v>
      </c>
    </row>
    <row r="5486" spans="6:7" x14ac:dyDescent="0.3">
      <c r="F5486" t="s">
        <v>8168</v>
      </c>
      <c r="G5486" s="31">
        <v>0</v>
      </c>
    </row>
    <row r="5487" spans="6:7" x14ac:dyDescent="0.3">
      <c r="F5487" t="s">
        <v>8169</v>
      </c>
      <c r="G5487" s="31">
        <v>0</v>
      </c>
    </row>
    <row r="5488" spans="6:7" x14ac:dyDescent="0.3">
      <c r="F5488" t="s">
        <v>8170</v>
      </c>
      <c r="G5488" s="31">
        <v>18155.196</v>
      </c>
    </row>
    <row r="5489" spans="6:7" x14ac:dyDescent="0.3">
      <c r="F5489" t="s">
        <v>8171</v>
      </c>
      <c r="G5489" s="31">
        <v>0</v>
      </c>
    </row>
    <row r="5490" spans="6:7" x14ac:dyDescent="0.3">
      <c r="F5490" t="s">
        <v>8172</v>
      </c>
      <c r="G5490" s="31">
        <v>6563.8186999999998</v>
      </c>
    </row>
    <row r="5491" spans="6:7" x14ac:dyDescent="0.3">
      <c r="F5491" t="s">
        <v>8173</v>
      </c>
      <c r="G5491" s="31">
        <v>525.76440000000002</v>
      </c>
    </row>
    <row r="5492" spans="6:7" x14ac:dyDescent="0.3">
      <c r="F5492" t="s">
        <v>8174</v>
      </c>
      <c r="G5492" s="31">
        <v>0</v>
      </c>
    </row>
    <row r="5493" spans="6:7" x14ac:dyDescent="0.3">
      <c r="F5493" t="s">
        <v>8175</v>
      </c>
      <c r="G5493" s="31">
        <v>0</v>
      </c>
    </row>
    <row r="5494" spans="6:7" x14ac:dyDescent="0.3">
      <c r="F5494" t="s">
        <v>8176</v>
      </c>
      <c r="G5494" s="31">
        <v>0</v>
      </c>
    </row>
    <row r="5495" spans="6:7" x14ac:dyDescent="0.3">
      <c r="F5495" t="s">
        <v>8177</v>
      </c>
      <c r="G5495" s="31">
        <v>384.15100000000001</v>
      </c>
    </row>
    <row r="5496" spans="6:7" x14ac:dyDescent="0.3">
      <c r="F5496" t="s">
        <v>8178</v>
      </c>
      <c r="G5496" s="31">
        <v>7798.6112000000003</v>
      </c>
    </row>
    <row r="5497" spans="6:7" x14ac:dyDescent="0.3">
      <c r="F5497" t="s">
        <v>1607</v>
      </c>
      <c r="G5497" s="31">
        <v>0</v>
      </c>
    </row>
    <row r="5498" spans="6:7" x14ac:dyDescent="0.3">
      <c r="F5498" t="s">
        <v>8179</v>
      </c>
      <c r="G5498" s="31">
        <v>556.29349999999999</v>
      </c>
    </row>
    <row r="5499" spans="6:7" x14ac:dyDescent="0.3">
      <c r="F5499" t="s">
        <v>8180</v>
      </c>
      <c r="G5499" s="31">
        <v>0</v>
      </c>
    </row>
    <row r="5500" spans="6:7" x14ac:dyDescent="0.3">
      <c r="F5500" t="s">
        <v>8181</v>
      </c>
      <c r="G5500" s="31">
        <v>0</v>
      </c>
    </row>
    <row r="5501" spans="6:7" x14ac:dyDescent="0.3">
      <c r="F5501" t="s">
        <v>8182</v>
      </c>
      <c r="G5501" s="31">
        <v>290.20659999999998</v>
      </c>
    </row>
    <row r="5502" spans="6:7" x14ac:dyDescent="0.3">
      <c r="F5502" t="s">
        <v>8183</v>
      </c>
      <c r="G5502" s="31">
        <v>0</v>
      </c>
    </row>
    <row r="5503" spans="6:7" x14ac:dyDescent="0.3">
      <c r="F5503" t="s">
        <v>8184</v>
      </c>
      <c r="G5503" s="31">
        <v>0</v>
      </c>
    </row>
    <row r="5504" spans="6:7" x14ac:dyDescent="0.3">
      <c r="F5504" t="s">
        <v>8185</v>
      </c>
      <c r="G5504" s="31">
        <v>0</v>
      </c>
    </row>
    <row r="5505" spans="6:7" x14ac:dyDescent="0.3">
      <c r="F5505" t="s">
        <v>8186</v>
      </c>
      <c r="G5505" s="31">
        <v>0</v>
      </c>
    </row>
    <row r="5506" spans="6:7" x14ac:dyDescent="0.3">
      <c r="F5506" t="s">
        <v>8187</v>
      </c>
      <c r="G5506" s="31">
        <v>10770.899399999998</v>
      </c>
    </row>
    <row r="5507" spans="6:7" x14ac:dyDescent="0.3">
      <c r="F5507" t="s">
        <v>8188</v>
      </c>
      <c r="G5507" s="31">
        <v>15501.8202</v>
      </c>
    </row>
    <row r="5508" spans="6:7" x14ac:dyDescent="0.3">
      <c r="F5508" t="s">
        <v>8189</v>
      </c>
      <c r="G5508" s="31">
        <v>11081.4365</v>
      </c>
    </row>
    <row r="5509" spans="6:7" x14ac:dyDescent="0.3">
      <c r="F5509" t="s">
        <v>8190</v>
      </c>
      <c r="G5509" s="31">
        <v>4220.9678999999996</v>
      </c>
    </row>
    <row r="5510" spans="6:7" x14ac:dyDescent="0.3">
      <c r="F5510" t="s">
        <v>8191</v>
      </c>
      <c r="G5510" s="31">
        <v>156.43700000000001</v>
      </c>
    </row>
    <row r="5511" spans="6:7" x14ac:dyDescent="0.3">
      <c r="F5511" t="s">
        <v>8192</v>
      </c>
      <c r="G5511" s="31">
        <v>2570.2106000000003</v>
      </c>
    </row>
    <row r="5512" spans="6:7" x14ac:dyDescent="0.3">
      <c r="F5512" t="s">
        <v>8193</v>
      </c>
      <c r="G5512" s="31">
        <v>577.68419999999992</v>
      </c>
    </row>
    <row r="5513" spans="6:7" x14ac:dyDescent="0.3">
      <c r="F5513" t="s">
        <v>8194</v>
      </c>
      <c r="G5513" s="31">
        <v>145.33789999999999</v>
      </c>
    </row>
    <row r="5514" spans="6:7" x14ac:dyDescent="0.3">
      <c r="F5514" t="s">
        <v>1608</v>
      </c>
      <c r="G5514" s="31">
        <v>81.630399999999995</v>
      </c>
    </row>
    <row r="5515" spans="6:7" x14ac:dyDescent="0.3">
      <c r="F5515" t="s">
        <v>8195</v>
      </c>
      <c r="G5515" s="31">
        <v>69.534800000000004</v>
      </c>
    </row>
    <row r="5516" spans="6:7" x14ac:dyDescent="0.3">
      <c r="F5516" t="s">
        <v>8196</v>
      </c>
      <c r="G5516" s="31">
        <v>0</v>
      </c>
    </row>
    <row r="5517" spans="6:7" x14ac:dyDescent="0.3">
      <c r="F5517" t="s">
        <v>1609</v>
      </c>
      <c r="G5517" s="31">
        <v>0</v>
      </c>
    </row>
    <row r="5518" spans="6:7" x14ac:dyDescent="0.3">
      <c r="F5518" t="s">
        <v>8197</v>
      </c>
      <c r="G5518" s="31">
        <v>412.62060000000002</v>
      </c>
    </row>
    <row r="5519" spans="6:7" x14ac:dyDescent="0.3">
      <c r="F5519" t="s">
        <v>8198</v>
      </c>
      <c r="G5519" s="31">
        <v>480.43439999999998</v>
      </c>
    </row>
    <row r="5520" spans="6:7" x14ac:dyDescent="0.3">
      <c r="F5520" t="s">
        <v>8199</v>
      </c>
      <c r="G5520" s="31">
        <v>25.803000000000001</v>
      </c>
    </row>
    <row r="5521" spans="6:7" x14ac:dyDescent="0.3">
      <c r="F5521" t="s">
        <v>8200</v>
      </c>
      <c r="G5521" s="31">
        <v>0</v>
      </c>
    </row>
    <row r="5522" spans="6:7" x14ac:dyDescent="0.3">
      <c r="F5522" t="s">
        <v>8201</v>
      </c>
      <c r="G5522" s="31">
        <v>280.63419999999996</v>
      </c>
    </row>
    <row r="5523" spans="6:7" x14ac:dyDescent="0.3">
      <c r="F5523" t="s">
        <v>8202</v>
      </c>
      <c r="G5523" s="31">
        <v>202.65390000000002</v>
      </c>
    </row>
    <row r="5524" spans="6:7" x14ac:dyDescent="0.3">
      <c r="F5524" t="s">
        <v>8203</v>
      </c>
      <c r="G5524" s="31">
        <v>96.316500000000005</v>
      </c>
    </row>
    <row r="5525" spans="6:7" x14ac:dyDescent="0.3">
      <c r="F5525" t="s">
        <v>8204</v>
      </c>
      <c r="G5525" s="31">
        <v>0</v>
      </c>
    </row>
    <row r="5526" spans="6:7" x14ac:dyDescent="0.3">
      <c r="F5526" t="s">
        <v>8205</v>
      </c>
      <c r="G5526" s="31">
        <v>8382.033300000001</v>
      </c>
    </row>
    <row r="5527" spans="6:7" x14ac:dyDescent="0.3">
      <c r="F5527" t="s">
        <v>8206</v>
      </c>
      <c r="G5527" s="31">
        <v>4633.8782000000001</v>
      </c>
    </row>
    <row r="5528" spans="6:7" x14ac:dyDescent="0.3">
      <c r="F5528" t="s">
        <v>8207</v>
      </c>
      <c r="G5528" s="31">
        <v>0</v>
      </c>
    </row>
    <row r="5529" spans="6:7" x14ac:dyDescent="0.3">
      <c r="F5529" t="s">
        <v>8208</v>
      </c>
      <c r="G5529" s="31">
        <v>4130.3922000000002</v>
      </c>
    </row>
    <row r="5530" spans="6:7" x14ac:dyDescent="0.3">
      <c r="F5530" t="s">
        <v>8209</v>
      </c>
      <c r="G5530" s="31">
        <v>555.41980000000001</v>
      </c>
    </row>
    <row r="5531" spans="6:7" x14ac:dyDescent="0.3">
      <c r="F5531" t="s">
        <v>2864</v>
      </c>
      <c r="G5531" s="31">
        <v>11598.075500000001</v>
      </c>
    </row>
    <row r="5532" spans="6:7" x14ac:dyDescent="0.3">
      <c r="F5532" t="s">
        <v>8210</v>
      </c>
      <c r="G5532" s="31">
        <v>37.484400000000001</v>
      </c>
    </row>
    <row r="5533" spans="6:7" x14ac:dyDescent="0.3">
      <c r="F5533" t="s">
        <v>1610</v>
      </c>
      <c r="G5533" s="31">
        <v>16201.2768</v>
      </c>
    </row>
    <row r="5534" spans="6:7" x14ac:dyDescent="0.3">
      <c r="F5534" t="s">
        <v>8211</v>
      </c>
      <c r="G5534" s="31">
        <v>0</v>
      </c>
    </row>
    <row r="5535" spans="6:7" x14ac:dyDescent="0.3">
      <c r="F5535" t="s">
        <v>8212</v>
      </c>
      <c r="G5535" s="31">
        <v>0</v>
      </c>
    </row>
    <row r="5536" spans="6:7" x14ac:dyDescent="0.3">
      <c r="F5536" t="s">
        <v>1611</v>
      </c>
      <c r="G5536" s="31">
        <v>856.52350000000013</v>
      </c>
    </row>
    <row r="5537" spans="6:7" x14ac:dyDescent="0.3">
      <c r="F5537" t="s">
        <v>8213</v>
      </c>
      <c r="G5537" s="31">
        <v>226.71940000000001</v>
      </c>
    </row>
    <row r="5538" spans="6:7" x14ac:dyDescent="0.3">
      <c r="F5538" t="s">
        <v>8214</v>
      </c>
      <c r="G5538" s="31">
        <v>4603.6324999999997</v>
      </c>
    </row>
    <row r="5539" spans="6:7" x14ac:dyDescent="0.3">
      <c r="F5539" t="s">
        <v>8215</v>
      </c>
      <c r="G5539" s="31">
        <v>131.46</v>
      </c>
    </row>
    <row r="5540" spans="6:7" x14ac:dyDescent="0.3">
      <c r="F5540" t="s">
        <v>8216</v>
      </c>
      <c r="G5540" s="31">
        <v>400.5077</v>
      </c>
    </row>
    <row r="5541" spans="6:7" x14ac:dyDescent="0.3">
      <c r="F5541" t="s">
        <v>2865</v>
      </c>
      <c r="G5541" s="31">
        <v>14494.8585</v>
      </c>
    </row>
    <row r="5542" spans="6:7" x14ac:dyDescent="0.3">
      <c r="F5542" t="s">
        <v>8217</v>
      </c>
      <c r="G5542" s="31">
        <v>1922.1044999999999</v>
      </c>
    </row>
    <row r="5543" spans="6:7" x14ac:dyDescent="0.3">
      <c r="F5543" t="s">
        <v>1612</v>
      </c>
      <c r="G5543" s="31">
        <v>0</v>
      </c>
    </row>
    <row r="5544" spans="6:7" x14ac:dyDescent="0.3">
      <c r="F5544" t="s">
        <v>8218</v>
      </c>
      <c r="G5544" s="31">
        <v>5091.4233000000004</v>
      </c>
    </row>
    <row r="5545" spans="6:7" x14ac:dyDescent="0.3">
      <c r="F5545" t="s">
        <v>8219</v>
      </c>
      <c r="G5545" s="31">
        <v>740.51170000000002</v>
      </c>
    </row>
    <row r="5546" spans="6:7" x14ac:dyDescent="0.3">
      <c r="F5546" t="s">
        <v>3231</v>
      </c>
      <c r="G5546" s="31">
        <v>226.87360000000001</v>
      </c>
    </row>
    <row r="5547" spans="6:7" x14ac:dyDescent="0.3">
      <c r="F5547" t="s">
        <v>8220</v>
      </c>
      <c r="G5547" s="31">
        <v>0</v>
      </c>
    </row>
    <row r="5548" spans="6:7" x14ac:dyDescent="0.3">
      <c r="F5548" t="s">
        <v>1613</v>
      </c>
      <c r="G5548" s="31">
        <v>6258.0522000000001</v>
      </c>
    </row>
    <row r="5549" spans="6:7" x14ac:dyDescent="0.3">
      <c r="F5549" t="s">
        <v>8221</v>
      </c>
      <c r="G5549" s="31">
        <v>591.27390000000003</v>
      </c>
    </row>
    <row r="5550" spans="6:7" x14ac:dyDescent="0.3">
      <c r="F5550" t="s">
        <v>462</v>
      </c>
      <c r="G5550" s="31">
        <v>17921.367900000001</v>
      </c>
    </row>
    <row r="5551" spans="6:7" x14ac:dyDescent="0.3">
      <c r="F5551" t="s">
        <v>8222</v>
      </c>
      <c r="G5551" s="31">
        <v>0</v>
      </c>
    </row>
    <row r="5552" spans="6:7" x14ac:dyDescent="0.3">
      <c r="F5552" t="s">
        <v>463</v>
      </c>
      <c r="G5552" s="31">
        <v>20167.192000000003</v>
      </c>
    </row>
    <row r="5553" spans="6:7" x14ac:dyDescent="0.3">
      <c r="F5553" t="s">
        <v>8223</v>
      </c>
      <c r="G5553" s="31">
        <v>8506.0653999999995</v>
      </c>
    </row>
    <row r="5554" spans="6:7" x14ac:dyDescent="0.3">
      <c r="F5554" t="s">
        <v>464</v>
      </c>
      <c r="G5554" s="31">
        <v>0</v>
      </c>
    </row>
    <row r="5555" spans="6:7" x14ac:dyDescent="0.3">
      <c r="F5555" t="s">
        <v>1614</v>
      </c>
      <c r="G5555" s="31">
        <v>1491.0026</v>
      </c>
    </row>
    <row r="5556" spans="6:7" x14ac:dyDescent="0.3">
      <c r="F5556" t="s">
        <v>8224</v>
      </c>
      <c r="G5556" s="31">
        <v>0</v>
      </c>
    </row>
    <row r="5557" spans="6:7" x14ac:dyDescent="0.3">
      <c r="F5557" t="s">
        <v>8225</v>
      </c>
      <c r="G5557" s="31">
        <v>7329.1630000000005</v>
      </c>
    </row>
    <row r="5558" spans="6:7" x14ac:dyDescent="0.3">
      <c r="F5558" t="s">
        <v>8226</v>
      </c>
      <c r="G5558" s="31">
        <v>235.345</v>
      </c>
    </row>
    <row r="5559" spans="6:7" x14ac:dyDescent="0.3">
      <c r="F5559" t="s">
        <v>3232</v>
      </c>
      <c r="G5559" s="31">
        <v>382.35289999999998</v>
      </c>
    </row>
    <row r="5560" spans="6:7" x14ac:dyDescent="0.3">
      <c r="F5560" t="s">
        <v>3233</v>
      </c>
      <c r="G5560" s="31">
        <v>65.385500000000008</v>
      </c>
    </row>
    <row r="5561" spans="6:7" x14ac:dyDescent="0.3">
      <c r="F5561" t="s">
        <v>8227</v>
      </c>
      <c r="G5561" s="31">
        <v>6308.7255000000005</v>
      </c>
    </row>
    <row r="5562" spans="6:7" x14ac:dyDescent="0.3">
      <c r="F5562" t="s">
        <v>8228</v>
      </c>
      <c r="G5562" s="31">
        <v>5039.6282000000001</v>
      </c>
    </row>
    <row r="5563" spans="6:7" x14ac:dyDescent="0.3">
      <c r="F5563" t="s">
        <v>8229</v>
      </c>
      <c r="G5563" s="31">
        <v>0</v>
      </c>
    </row>
    <row r="5564" spans="6:7" x14ac:dyDescent="0.3">
      <c r="F5564" t="s">
        <v>1615</v>
      </c>
      <c r="G5564" s="31">
        <v>0</v>
      </c>
    </row>
    <row r="5565" spans="6:7" x14ac:dyDescent="0.3">
      <c r="F5565" t="s">
        <v>8230</v>
      </c>
      <c r="G5565" s="31">
        <v>1414.9006999999999</v>
      </c>
    </row>
    <row r="5566" spans="6:7" x14ac:dyDescent="0.3">
      <c r="F5566" t="s">
        <v>8231</v>
      </c>
      <c r="G5566" s="31">
        <v>47.9724</v>
      </c>
    </row>
    <row r="5567" spans="6:7" x14ac:dyDescent="0.3">
      <c r="F5567" t="s">
        <v>8232</v>
      </c>
      <c r="G5567" s="31">
        <v>228.91250000000002</v>
      </c>
    </row>
    <row r="5568" spans="6:7" x14ac:dyDescent="0.3">
      <c r="F5568" t="s">
        <v>8233</v>
      </c>
      <c r="G5568" s="31">
        <v>0</v>
      </c>
    </row>
    <row r="5569" spans="6:7" x14ac:dyDescent="0.3">
      <c r="F5569" t="s">
        <v>8234</v>
      </c>
      <c r="G5569" s="31">
        <v>93.862200000000001</v>
      </c>
    </row>
    <row r="5570" spans="6:7" x14ac:dyDescent="0.3">
      <c r="F5570" t="s">
        <v>8235</v>
      </c>
      <c r="G5570" s="31">
        <v>497.4495</v>
      </c>
    </row>
    <row r="5571" spans="6:7" x14ac:dyDescent="0.3">
      <c r="F5571" t="s">
        <v>8236</v>
      </c>
      <c r="G5571" s="31">
        <v>7073.8591999999999</v>
      </c>
    </row>
    <row r="5572" spans="6:7" x14ac:dyDescent="0.3">
      <c r="F5572" t="s">
        <v>8237</v>
      </c>
      <c r="G5572" s="31">
        <v>0</v>
      </c>
    </row>
    <row r="5573" spans="6:7" x14ac:dyDescent="0.3">
      <c r="F5573" t="s">
        <v>3234</v>
      </c>
      <c r="G5573" s="31">
        <v>53.102899999999998</v>
      </c>
    </row>
    <row r="5574" spans="6:7" x14ac:dyDescent="0.3">
      <c r="F5574" t="s">
        <v>8238</v>
      </c>
      <c r="G5574" s="31">
        <v>15717.625699999999</v>
      </c>
    </row>
    <row r="5575" spans="6:7" x14ac:dyDescent="0.3">
      <c r="F5575" t="s">
        <v>1616</v>
      </c>
      <c r="G5575" s="31">
        <v>71.118300000000005</v>
      </c>
    </row>
    <row r="5576" spans="6:7" x14ac:dyDescent="0.3">
      <c r="F5576" t="s">
        <v>8239</v>
      </c>
      <c r="G5576" s="31">
        <v>0</v>
      </c>
    </row>
    <row r="5577" spans="6:7" x14ac:dyDescent="0.3">
      <c r="F5577" t="s">
        <v>8240</v>
      </c>
      <c r="G5577" s="31">
        <v>871.10179999999991</v>
      </c>
    </row>
    <row r="5578" spans="6:7" x14ac:dyDescent="0.3">
      <c r="F5578" t="s">
        <v>8241</v>
      </c>
      <c r="G5578" s="31">
        <v>832.46029999999996</v>
      </c>
    </row>
    <row r="5579" spans="6:7" x14ac:dyDescent="0.3">
      <c r="F5579" t="s">
        <v>1617</v>
      </c>
      <c r="G5579" s="31">
        <v>0</v>
      </c>
    </row>
    <row r="5580" spans="6:7" x14ac:dyDescent="0.3">
      <c r="F5580" t="s">
        <v>8242</v>
      </c>
      <c r="G5580" s="31">
        <v>0</v>
      </c>
    </row>
    <row r="5581" spans="6:7" x14ac:dyDescent="0.3">
      <c r="F5581" t="s">
        <v>8243</v>
      </c>
      <c r="G5581" s="31">
        <v>741.6398999999999</v>
      </c>
    </row>
    <row r="5582" spans="6:7" x14ac:dyDescent="0.3">
      <c r="F5582" t="s">
        <v>1618</v>
      </c>
      <c r="G5582" s="31">
        <v>3666.6918000000001</v>
      </c>
    </row>
    <row r="5583" spans="6:7" x14ac:dyDescent="0.3">
      <c r="F5583" t="s">
        <v>465</v>
      </c>
      <c r="G5583" s="31">
        <v>11068.125199999999</v>
      </c>
    </row>
    <row r="5584" spans="6:7" x14ac:dyDescent="0.3">
      <c r="F5584" t="s">
        <v>3235</v>
      </c>
      <c r="G5584" s="31">
        <v>568.49419999999998</v>
      </c>
    </row>
    <row r="5585" spans="6:7" x14ac:dyDescent="0.3">
      <c r="F5585" t="s">
        <v>8244</v>
      </c>
      <c r="G5585" s="31">
        <v>355.45460000000003</v>
      </c>
    </row>
    <row r="5586" spans="6:7" x14ac:dyDescent="0.3">
      <c r="F5586" t="s">
        <v>8245</v>
      </c>
      <c r="G5586" s="31">
        <v>21.903700000000001</v>
      </c>
    </row>
    <row r="5587" spans="6:7" x14ac:dyDescent="0.3">
      <c r="F5587" t="s">
        <v>8246</v>
      </c>
      <c r="G5587" s="31">
        <v>0</v>
      </c>
    </row>
    <row r="5588" spans="6:7" x14ac:dyDescent="0.3">
      <c r="F5588" t="s">
        <v>1619</v>
      </c>
      <c r="G5588" s="31">
        <v>491.54450000000008</v>
      </c>
    </row>
    <row r="5589" spans="6:7" x14ac:dyDescent="0.3">
      <c r="F5589" t="s">
        <v>8247</v>
      </c>
      <c r="G5589" s="31">
        <v>0</v>
      </c>
    </row>
    <row r="5590" spans="6:7" x14ac:dyDescent="0.3">
      <c r="F5590" t="s">
        <v>8248</v>
      </c>
      <c r="G5590" s="31">
        <v>0</v>
      </c>
    </row>
    <row r="5591" spans="6:7" x14ac:dyDescent="0.3">
      <c r="F5591" t="s">
        <v>466</v>
      </c>
      <c r="G5591" s="31">
        <v>3129.6531</v>
      </c>
    </row>
    <row r="5592" spans="6:7" x14ac:dyDescent="0.3">
      <c r="F5592" t="s">
        <v>1620</v>
      </c>
      <c r="G5592" s="31">
        <v>5285.6502</v>
      </c>
    </row>
    <row r="5593" spans="6:7" x14ac:dyDescent="0.3">
      <c r="F5593" t="s">
        <v>8249</v>
      </c>
      <c r="G5593" s="31">
        <v>569.57809999999995</v>
      </c>
    </row>
    <row r="5594" spans="6:7" x14ac:dyDescent="0.3">
      <c r="F5594" t="s">
        <v>8250</v>
      </c>
      <c r="G5594" s="31">
        <v>81.88</v>
      </c>
    </row>
    <row r="5595" spans="6:7" x14ac:dyDescent="0.3">
      <c r="F5595" t="s">
        <v>1621</v>
      </c>
      <c r="G5595" s="31">
        <v>0</v>
      </c>
    </row>
    <row r="5596" spans="6:7" x14ac:dyDescent="0.3">
      <c r="F5596" t="s">
        <v>1622</v>
      </c>
      <c r="G5596" s="31">
        <v>4991.6473999999998</v>
      </c>
    </row>
    <row r="5597" spans="6:7" x14ac:dyDescent="0.3">
      <c r="F5597" t="s">
        <v>8251</v>
      </c>
      <c r="G5597" s="31">
        <v>37.484400000000001</v>
      </c>
    </row>
    <row r="5598" spans="6:7" x14ac:dyDescent="0.3">
      <c r="F5598" t="s">
        <v>1623</v>
      </c>
      <c r="G5598" s="31">
        <v>0</v>
      </c>
    </row>
    <row r="5599" spans="6:7" x14ac:dyDescent="0.3">
      <c r="F5599" t="s">
        <v>8252</v>
      </c>
      <c r="G5599" s="31">
        <v>2047.7351999999998</v>
      </c>
    </row>
    <row r="5600" spans="6:7" x14ac:dyDescent="0.3">
      <c r="F5600" t="s">
        <v>8253</v>
      </c>
      <c r="G5600" s="31">
        <v>245.89120000000003</v>
      </c>
    </row>
    <row r="5601" spans="6:7" x14ac:dyDescent="0.3">
      <c r="F5601" t="s">
        <v>3236</v>
      </c>
      <c r="G5601" s="31">
        <v>319.15290000000005</v>
      </c>
    </row>
    <row r="5602" spans="6:7" x14ac:dyDescent="0.3">
      <c r="F5602" t="s">
        <v>467</v>
      </c>
      <c r="G5602" s="31">
        <v>7235.6661000000004</v>
      </c>
    </row>
    <row r="5603" spans="6:7" x14ac:dyDescent="0.3">
      <c r="F5603" t="s">
        <v>8254</v>
      </c>
      <c r="G5603" s="31">
        <v>7492.8123999999998</v>
      </c>
    </row>
    <row r="5604" spans="6:7" x14ac:dyDescent="0.3">
      <c r="F5604" t="s">
        <v>1624</v>
      </c>
      <c r="G5604" s="31">
        <v>0</v>
      </c>
    </row>
    <row r="5605" spans="6:7" x14ac:dyDescent="0.3">
      <c r="F5605" t="s">
        <v>1625</v>
      </c>
      <c r="G5605" s="31">
        <v>0</v>
      </c>
    </row>
    <row r="5606" spans="6:7" x14ac:dyDescent="0.3">
      <c r="F5606" t="s">
        <v>1626</v>
      </c>
      <c r="G5606" s="31">
        <v>0</v>
      </c>
    </row>
    <row r="5607" spans="6:7" x14ac:dyDescent="0.3">
      <c r="F5607" t="s">
        <v>8255</v>
      </c>
      <c r="G5607" s="31">
        <v>0</v>
      </c>
    </row>
    <row r="5608" spans="6:7" x14ac:dyDescent="0.3">
      <c r="F5608" t="s">
        <v>8256</v>
      </c>
      <c r="G5608" s="31">
        <v>987.3297</v>
      </c>
    </row>
    <row r="5609" spans="6:7" x14ac:dyDescent="0.3">
      <c r="F5609" t="s">
        <v>8257</v>
      </c>
      <c r="G5609" s="31">
        <v>482.08100000000007</v>
      </c>
    </row>
    <row r="5610" spans="6:7" x14ac:dyDescent="0.3">
      <c r="F5610" t="s">
        <v>8258</v>
      </c>
      <c r="G5610" s="31">
        <v>2723.2793999999999</v>
      </c>
    </row>
    <row r="5611" spans="6:7" x14ac:dyDescent="0.3">
      <c r="F5611" t="s">
        <v>1627</v>
      </c>
      <c r="G5611" s="31">
        <v>0</v>
      </c>
    </row>
    <row r="5612" spans="6:7" x14ac:dyDescent="0.3">
      <c r="F5612" t="s">
        <v>8259</v>
      </c>
      <c r="G5612" s="31">
        <v>603.81910000000005</v>
      </c>
    </row>
    <row r="5613" spans="6:7" x14ac:dyDescent="0.3">
      <c r="F5613" t="s">
        <v>8260</v>
      </c>
      <c r="G5613" s="31">
        <v>0</v>
      </c>
    </row>
    <row r="5614" spans="6:7" x14ac:dyDescent="0.3">
      <c r="F5614" t="s">
        <v>8261</v>
      </c>
      <c r="G5614" s="31">
        <v>278.20030000000003</v>
      </c>
    </row>
    <row r="5615" spans="6:7" x14ac:dyDescent="0.3">
      <c r="F5615" t="s">
        <v>8262</v>
      </c>
      <c r="G5615" s="31">
        <v>0</v>
      </c>
    </row>
    <row r="5616" spans="6:7" x14ac:dyDescent="0.3">
      <c r="F5616" t="s">
        <v>8263</v>
      </c>
      <c r="G5616" s="31">
        <v>0</v>
      </c>
    </row>
    <row r="5617" spans="6:7" x14ac:dyDescent="0.3">
      <c r="F5617" t="s">
        <v>8264</v>
      </c>
      <c r="G5617" s="31">
        <v>0</v>
      </c>
    </row>
    <row r="5618" spans="6:7" x14ac:dyDescent="0.3">
      <c r="F5618" t="s">
        <v>8265</v>
      </c>
      <c r="G5618" s="31">
        <v>14920.5617</v>
      </c>
    </row>
    <row r="5619" spans="6:7" x14ac:dyDescent="0.3">
      <c r="F5619" t="s">
        <v>8266</v>
      </c>
      <c r="G5619" s="31">
        <v>0</v>
      </c>
    </row>
    <row r="5620" spans="6:7" x14ac:dyDescent="0.3">
      <c r="F5620" t="s">
        <v>8267</v>
      </c>
      <c r="G5620" s="31">
        <v>0</v>
      </c>
    </row>
    <row r="5621" spans="6:7" x14ac:dyDescent="0.3">
      <c r="F5621" t="s">
        <v>8268</v>
      </c>
      <c r="G5621" s="31">
        <v>2965.9792000000002</v>
      </c>
    </row>
    <row r="5622" spans="6:7" x14ac:dyDescent="0.3">
      <c r="F5622" t="s">
        <v>8269</v>
      </c>
      <c r="G5622" s="31">
        <v>24.989599999999999</v>
      </c>
    </row>
    <row r="5623" spans="6:7" x14ac:dyDescent="0.3">
      <c r="F5623" t="s">
        <v>8270</v>
      </c>
      <c r="G5623" s="31">
        <v>0</v>
      </c>
    </row>
    <row r="5624" spans="6:7" x14ac:dyDescent="0.3">
      <c r="F5624" t="s">
        <v>8271</v>
      </c>
      <c r="G5624" s="31">
        <v>0</v>
      </c>
    </row>
    <row r="5625" spans="6:7" x14ac:dyDescent="0.3">
      <c r="F5625" t="s">
        <v>8272</v>
      </c>
      <c r="G5625" s="31">
        <v>1953.6056000000001</v>
      </c>
    </row>
    <row r="5626" spans="6:7" x14ac:dyDescent="0.3">
      <c r="F5626" t="s">
        <v>8273</v>
      </c>
      <c r="G5626" s="31">
        <v>165.66319999999999</v>
      </c>
    </row>
    <row r="5627" spans="6:7" x14ac:dyDescent="0.3">
      <c r="F5627" t="s">
        <v>8274</v>
      </c>
      <c r="G5627" s="31">
        <v>582.62329999999997</v>
      </c>
    </row>
    <row r="5628" spans="6:7" x14ac:dyDescent="0.3">
      <c r="F5628" t="s">
        <v>8275</v>
      </c>
      <c r="G5628" s="31">
        <v>232.03809999999999</v>
      </c>
    </row>
    <row r="5629" spans="6:7" x14ac:dyDescent="0.3">
      <c r="F5629" t="s">
        <v>8276</v>
      </c>
      <c r="G5629" s="31">
        <v>596.5338999999999</v>
      </c>
    </row>
    <row r="5630" spans="6:7" x14ac:dyDescent="0.3">
      <c r="F5630" t="s">
        <v>8277</v>
      </c>
      <c r="G5630" s="31">
        <v>14748.0195</v>
      </c>
    </row>
    <row r="5631" spans="6:7" x14ac:dyDescent="0.3">
      <c r="F5631" t="s">
        <v>8278</v>
      </c>
      <c r="G5631" s="31">
        <v>6420.6621999999998</v>
      </c>
    </row>
    <row r="5632" spans="6:7" x14ac:dyDescent="0.3">
      <c r="F5632" t="s">
        <v>8279</v>
      </c>
      <c r="G5632" s="31">
        <v>3523.4061000000002</v>
      </c>
    </row>
    <row r="5633" spans="6:7" x14ac:dyDescent="0.3">
      <c r="F5633" t="s">
        <v>8280</v>
      </c>
      <c r="G5633" s="31">
        <v>5296.3325999999997</v>
      </c>
    </row>
    <row r="5634" spans="6:7" x14ac:dyDescent="0.3">
      <c r="F5634" t="s">
        <v>8281</v>
      </c>
      <c r="G5634" s="31">
        <v>4917.8346000000001</v>
      </c>
    </row>
    <row r="5635" spans="6:7" x14ac:dyDescent="0.3">
      <c r="F5635" t="s">
        <v>8282</v>
      </c>
      <c r="G5635" s="31">
        <v>358.87119999999999</v>
      </c>
    </row>
    <row r="5636" spans="6:7" x14ac:dyDescent="0.3">
      <c r="F5636" t="s">
        <v>8283</v>
      </c>
      <c r="G5636" s="31">
        <v>950.33569999999997</v>
      </c>
    </row>
    <row r="5637" spans="6:7" x14ac:dyDescent="0.3">
      <c r="F5637" t="s">
        <v>8284</v>
      </c>
      <c r="G5637" s="31">
        <v>0</v>
      </c>
    </row>
    <row r="5638" spans="6:7" x14ac:dyDescent="0.3">
      <c r="F5638" t="s">
        <v>8285</v>
      </c>
      <c r="G5638" s="31">
        <v>238.34219999999999</v>
      </c>
    </row>
    <row r="5639" spans="6:7" x14ac:dyDescent="0.3">
      <c r="F5639" t="s">
        <v>8286</v>
      </c>
      <c r="G5639" s="31">
        <v>0</v>
      </c>
    </row>
    <row r="5640" spans="6:7" x14ac:dyDescent="0.3">
      <c r="F5640" t="s">
        <v>8287</v>
      </c>
      <c r="G5640" s="31">
        <v>0</v>
      </c>
    </row>
    <row r="5641" spans="6:7" x14ac:dyDescent="0.3">
      <c r="F5641" t="s">
        <v>8288</v>
      </c>
      <c r="G5641" s="31">
        <v>196.34039999999999</v>
      </c>
    </row>
    <row r="5642" spans="6:7" x14ac:dyDescent="0.3">
      <c r="F5642" t="s">
        <v>8289</v>
      </c>
      <c r="G5642" s="31">
        <v>438.137</v>
      </c>
    </row>
    <row r="5643" spans="6:7" x14ac:dyDescent="0.3">
      <c r="F5643" t="s">
        <v>8290</v>
      </c>
      <c r="G5643" s="31">
        <v>1706.0514000000001</v>
      </c>
    </row>
    <row r="5644" spans="6:7" x14ac:dyDescent="0.3">
      <c r="F5644" t="s">
        <v>8291</v>
      </c>
      <c r="G5644" s="31">
        <v>0</v>
      </c>
    </row>
    <row r="5645" spans="6:7" x14ac:dyDescent="0.3">
      <c r="F5645" t="s">
        <v>8292</v>
      </c>
      <c r="G5645" s="31">
        <v>14777.5797</v>
      </c>
    </row>
    <row r="5646" spans="6:7" x14ac:dyDescent="0.3">
      <c r="F5646" t="s">
        <v>8293</v>
      </c>
      <c r="G5646" s="31">
        <v>548.70749999999998</v>
      </c>
    </row>
    <row r="5647" spans="6:7" x14ac:dyDescent="0.3">
      <c r="F5647" t="s">
        <v>1628</v>
      </c>
      <c r="G5647" s="31">
        <v>0</v>
      </c>
    </row>
    <row r="5648" spans="6:7" x14ac:dyDescent="0.3">
      <c r="F5648" t="s">
        <v>8294</v>
      </c>
      <c r="G5648" s="31">
        <v>1431.1222</v>
      </c>
    </row>
    <row r="5649" spans="6:7" x14ac:dyDescent="0.3">
      <c r="F5649" t="s">
        <v>8295</v>
      </c>
      <c r="G5649" s="31">
        <v>0</v>
      </c>
    </row>
    <row r="5650" spans="6:7" x14ac:dyDescent="0.3">
      <c r="F5650" t="s">
        <v>8296</v>
      </c>
      <c r="G5650" s="31">
        <v>577.33900000000006</v>
      </c>
    </row>
    <row r="5651" spans="6:7" x14ac:dyDescent="0.3">
      <c r="F5651" t="s">
        <v>1629</v>
      </c>
      <c r="G5651" s="31">
        <v>24.883500000000002</v>
      </c>
    </row>
    <row r="5652" spans="6:7" x14ac:dyDescent="0.3">
      <c r="F5652" t="s">
        <v>8297</v>
      </c>
      <c r="G5652" s="31">
        <v>265.03539999999998</v>
      </c>
    </row>
    <row r="5653" spans="6:7" x14ac:dyDescent="0.3">
      <c r="F5653" t="s">
        <v>8298</v>
      </c>
      <c r="G5653" s="31">
        <v>0</v>
      </c>
    </row>
    <row r="5654" spans="6:7" x14ac:dyDescent="0.3">
      <c r="F5654" t="s">
        <v>8299</v>
      </c>
      <c r="G5654" s="31">
        <v>12.4948</v>
      </c>
    </row>
    <row r="5655" spans="6:7" x14ac:dyDescent="0.3">
      <c r="F5655" t="s">
        <v>8300</v>
      </c>
      <c r="G5655" s="31">
        <v>0</v>
      </c>
    </row>
    <row r="5656" spans="6:7" x14ac:dyDescent="0.3">
      <c r="F5656" t="s">
        <v>8301</v>
      </c>
      <c r="G5656" s="31">
        <v>109.4555</v>
      </c>
    </row>
    <row r="5657" spans="6:7" x14ac:dyDescent="0.3">
      <c r="F5657" t="s">
        <v>8302</v>
      </c>
      <c r="G5657" s="31">
        <v>267.49720000000002</v>
      </c>
    </row>
    <row r="5658" spans="6:7" x14ac:dyDescent="0.3">
      <c r="F5658" t="s">
        <v>8303</v>
      </c>
      <c r="G5658" s="31">
        <v>0</v>
      </c>
    </row>
    <row r="5659" spans="6:7" x14ac:dyDescent="0.3">
      <c r="F5659" t="s">
        <v>8304</v>
      </c>
      <c r="G5659" s="31">
        <v>473.28789999999998</v>
      </c>
    </row>
    <row r="5660" spans="6:7" x14ac:dyDescent="0.3">
      <c r="F5660" t="s">
        <v>8305</v>
      </c>
      <c r="G5660" s="31">
        <v>4027.4868999999999</v>
      </c>
    </row>
    <row r="5661" spans="6:7" x14ac:dyDescent="0.3">
      <c r="F5661" t="s">
        <v>8306</v>
      </c>
      <c r="G5661" s="31">
        <v>1647.4080000000001</v>
      </c>
    </row>
    <row r="5662" spans="6:7" x14ac:dyDescent="0.3">
      <c r="F5662" t="s">
        <v>8307</v>
      </c>
      <c r="G5662" s="31">
        <v>2662.9138000000003</v>
      </c>
    </row>
    <row r="5663" spans="6:7" x14ac:dyDescent="0.3">
      <c r="F5663" t="s">
        <v>8308</v>
      </c>
      <c r="G5663" s="31">
        <v>904.64400000000012</v>
      </c>
    </row>
    <row r="5664" spans="6:7" x14ac:dyDescent="0.3">
      <c r="F5664" t="s">
        <v>8309</v>
      </c>
      <c r="G5664" s="31">
        <v>0</v>
      </c>
    </row>
    <row r="5665" spans="6:7" x14ac:dyDescent="0.3">
      <c r="F5665" t="s">
        <v>8310</v>
      </c>
      <c r="G5665" s="31">
        <v>213.35890000000001</v>
      </c>
    </row>
    <row r="5666" spans="6:7" x14ac:dyDescent="0.3">
      <c r="F5666" t="s">
        <v>1630</v>
      </c>
      <c r="G5666" s="31">
        <v>27.787700000000001</v>
      </c>
    </row>
    <row r="5667" spans="6:7" x14ac:dyDescent="0.3">
      <c r="F5667" t="s">
        <v>8311</v>
      </c>
      <c r="G5667" s="31">
        <v>5182.1174000000001</v>
      </c>
    </row>
    <row r="5668" spans="6:7" x14ac:dyDescent="0.3">
      <c r="F5668" t="s">
        <v>8312</v>
      </c>
      <c r="G5668" s="31">
        <v>0</v>
      </c>
    </row>
    <row r="5669" spans="6:7" x14ac:dyDescent="0.3">
      <c r="F5669" t="s">
        <v>8313</v>
      </c>
      <c r="G5669" s="31">
        <v>708.82839999999999</v>
      </c>
    </row>
    <row r="5670" spans="6:7" x14ac:dyDescent="0.3">
      <c r="F5670" t="s">
        <v>8314</v>
      </c>
      <c r="G5670" s="31">
        <v>4143.5547999999999</v>
      </c>
    </row>
    <row r="5671" spans="6:7" x14ac:dyDescent="0.3">
      <c r="F5671" t="s">
        <v>8315</v>
      </c>
      <c r="G5671" s="31">
        <v>0</v>
      </c>
    </row>
    <row r="5672" spans="6:7" x14ac:dyDescent="0.3">
      <c r="F5672" t="s">
        <v>8316</v>
      </c>
      <c r="G5672" s="31">
        <v>0</v>
      </c>
    </row>
    <row r="5673" spans="6:7" x14ac:dyDescent="0.3">
      <c r="F5673" t="s">
        <v>8317</v>
      </c>
      <c r="G5673" s="31">
        <v>0</v>
      </c>
    </row>
    <row r="5674" spans="6:7" x14ac:dyDescent="0.3">
      <c r="F5674" t="s">
        <v>8318</v>
      </c>
      <c r="G5674" s="31">
        <v>0</v>
      </c>
    </row>
    <row r="5675" spans="6:7" x14ac:dyDescent="0.3">
      <c r="F5675" t="s">
        <v>8319</v>
      </c>
      <c r="G5675" s="31">
        <v>0</v>
      </c>
    </row>
    <row r="5676" spans="6:7" x14ac:dyDescent="0.3">
      <c r="F5676" t="s">
        <v>8320</v>
      </c>
      <c r="G5676" s="31">
        <v>535.04729999999995</v>
      </c>
    </row>
    <row r="5677" spans="6:7" x14ac:dyDescent="0.3">
      <c r="F5677" t="s">
        <v>8321</v>
      </c>
      <c r="G5677" s="31">
        <v>0</v>
      </c>
    </row>
    <row r="5678" spans="6:7" x14ac:dyDescent="0.3">
      <c r="F5678" t="s">
        <v>8322</v>
      </c>
      <c r="G5678" s="31">
        <v>23.962800000000001</v>
      </c>
    </row>
    <row r="5679" spans="6:7" x14ac:dyDescent="0.3">
      <c r="F5679" t="s">
        <v>8323</v>
      </c>
      <c r="G5679" s="31">
        <v>18911.7516</v>
      </c>
    </row>
    <row r="5680" spans="6:7" x14ac:dyDescent="0.3">
      <c r="F5680" t="s">
        <v>8324</v>
      </c>
      <c r="G5680" s="31">
        <v>0</v>
      </c>
    </row>
    <row r="5681" spans="6:7" x14ac:dyDescent="0.3">
      <c r="F5681" t="s">
        <v>8325</v>
      </c>
      <c r="G5681" s="31">
        <v>2858.1009000000004</v>
      </c>
    </row>
    <row r="5682" spans="6:7" x14ac:dyDescent="0.3">
      <c r="F5682" t="s">
        <v>8326</v>
      </c>
      <c r="G5682" s="31">
        <v>26313.546000000002</v>
      </c>
    </row>
    <row r="5683" spans="6:7" x14ac:dyDescent="0.3">
      <c r="F5683" t="s">
        <v>8327</v>
      </c>
      <c r="G5683" s="31">
        <v>91.063500000000005</v>
      </c>
    </row>
    <row r="5684" spans="6:7" x14ac:dyDescent="0.3">
      <c r="F5684" t="s">
        <v>8328</v>
      </c>
      <c r="G5684" s="31">
        <v>21203.1633</v>
      </c>
    </row>
    <row r="5685" spans="6:7" x14ac:dyDescent="0.3">
      <c r="F5685" t="s">
        <v>8329</v>
      </c>
      <c r="G5685" s="31">
        <v>200.11919999999998</v>
      </c>
    </row>
    <row r="5686" spans="6:7" x14ac:dyDescent="0.3">
      <c r="F5686" t="s">
        <v>8330</v>
      </c>
      <c r="G5686" s="31">
        <v>720.70669999999996</v>
      </c>
    </row>
    <row r="5687" spans="6:7" x14ac:dyDescent="0.3">
      <c r="F5687" t="s">
        <v>8331</v>
      </c>
      <c r="G5687" s="31">
        <v>3156.3739</v>
      </c>
    </row>
    <row r="5688" spans="6:7" x14ac:dyDescent="0.3">
      <c r="F5688" t="s">
        <v>8332</v>
      </c>
      <c r="G5688" s="31">
        <v>736.23090000000002</v>
      </c>
    </row>
    <row r="5689" spans="6:7" x14ac:dyDescent="0.3">
      <c r="F5689" t="s">
        <v>8333</v>
      </c>
      <c r="G5689" s="31">
        <v>0</v>
      </c>
    </row>
    <row r="5690" spans="6:7" x14ac:dyDescent="0.3">
      <c r="F5690" t="s">
        <v>8334</v>
      </c>
      <c r="G5690" s="31">
        <v>0</v>
      </c>
    </row>
    <row r="5691" spans="6:7" x14ac:dyDescent="0.3">
      <c r="F5691" t="s">
        <v>8335</v>
      </c>
      <c r="G5691" s="31">
        <v>0</v>
      </c>
    </row>
    <row r="5692" spans="6:7" x14ac:dyDescent="0.3">
      <c r="F5692" t="s">
        <v>8336</v>
      </c>
      <c r="G5692" s="31">
        <v>0</v>
      </c>
    </row>
    <row r="5693" spans="6:7" x14ac:dyDescent="0.3">
      <c r="F5693" t="s">
        <v>8337</v>
      </c>
      <c r="G5693" s="31">
        <v>0</v>
      </c>
    </row>
    <row r="5694" spans="6:7" x14ac:dyDescent="0.3">
      <c r="F5694" t="s">
        <v>8338</v>
      </c>
      <c r="G5694" s="31">
        <v>0</v>
      </c>
    </row>
    <row r="5695" spans="6:7" x14ac:dyDescent="0.3">
      <c r="F5695" t="s">
        <v>8339</v>
      </c>
      <c r="G5695" s="31">
        <v>7421.76</v>
      </c>
    </row>
    <row r="5696" spans="6:7" x14ac:dyDescent="0.3">
      <c r="F5696" t="s">
        <v>8340</v>
      </c>
      <c r="G5696" s="31">
        <v>1506.0065999999999</v>
      </c>
    </row>
    <row r="5697" spans="6:7" x14ac:dyDescent="0.3">
      <c r="F5697" t="s">
        <v>8341</v>
      </c>
      <c r="G5697" s="31">
        <v>31494.107100000001</v>
      </c>
    </row>
    <row r="5698" spans="6:7" x14ac:dyDescent="0.3">
      <c r="F5698" t="s">
        <v>8342</v>
      </c>
      <c r="G5698" s="31">
        <v>62.536999999999999</v>
      </c>
    </row>
    <row r="5699" spans="6:7" x14ac:dyDescent="0.3">
      <c r="F5699" t="s">
        <v>8343</v>
      </c>
      <c r="G5699" s="31">
        <v>1448.6370999999999</v>
      </c>
    </row>
    <row r="5700" spans="6:7" x14ac:dyDescent="0.3">
      <c r="F5700" t="s">
        <v>8344</v>
      </c>
      <c r="G5700" s="31">
        <v>0</v>
      </c>
    </row>
    <row r="5701" spans="6:7" x14ac:dyDescent="0.3">
      <c r="F5701" t="s">
        <v>8345</v>
      </c>
      <c r="G5701" s="31">
        <v>19242.838500000002</v>
      </c>
    </row>
    <row r="5702" spans="6:7" x14ac:dyDescent="0.3">
      <c r="F5702" t="s">
        <v>8346</v>
      </c>
      <c r="G5702" s="31">
        <v>6358.0355999999992</v>
      </c>
    </row>
    <row r="5703" spans="6:7" x14ac:dyDescent="0.3">
      <c r="F5703" t="s">
        <v>8347</v>
      </c>
      <c r="G5703" s="31">
        <v>753.2989</v>
      </c>
    </row>
    <row r="5704" spans="6:7" x14ac:dyDescent="0.3">
      <c r="F5704" t="s">
        <v>8348</v>
      </c>
      <c r="G5704" s="31">
        <v>0</v>
      </c>
    </row>
    <row r="5705" spans="6:7" x14ac:dyDescent="0.3">
      <c r="F5705" t="s">
        <v>8349</v>
      </c>
      <c r="G5705" s="31">
        <v>17359.546900000001</v>
      </c>
    </row>
    <row r="5706" spans="6:7" x14ac:dyDescent="0.3">
      <c r="F5706" t="s">
        <v>8350</v>
      </c>
      <c r="G5706" s="31">
        <v>0</v>
      </c>
    </row>
    <row r="5707" spans="6:7" x14ac:dyDescent="0.3">
      <c r="F5707" t="s">
        <v>8351</v>
      </c>
      <c r="G5707" s="31">
        <v>761.8918000000001</v>
      </c>
    </row>
    <row r="5708" spans="6:7" x14ac:dyDescent="0.3">
      <c r="F5708" t="s">
        <v>8352</v>
      </c>
      <c r="G5708" s="31">
        <v>12134.5733</v>
      </c>
    </row>
    <row r="5709" spans="6:7" x14ac:dyDescent="0.3">
      <c r="F5709" t="s">
        <v>8353</v>
      </c>
      <c r="G5709" s="31">
        <v>239.97020000000001</v>
      </c>
    </row>
    <row r="5710" spans="6:7" x14ac:dyDescent="0.3">
      <c r="F5710" t="s">
        <v>8354</v>
      </c>
      <c r="G5710" s="31">
        <v>62.473999999999997</v>
      </c>
    </row>
    <row r="5711" spans="6:7" x14ac:dyDescent="0.3">
      <c r="F5711" t="s">
        <v>8355</v>
      </c>
      <c r="G5711" s="31">
        <v>14479.135200000001</v>
      </c>
    </row>
    <row r="5712" spans="6:7" x14ac:dyDescent="0.3">
      <c r="F5712" t="s">
        <v>8356</v>
      </c>
      <c r="G5712" s="31">
        <v>632.00800000000004</v>
      </c>
    </row>
    <row r="5713" spans="6:7" x14ac:dyDescent="0.3">
      <c r="F5713" t="s">
        <v>8357</v>
      </c>
      <c r="G5713" s="31">
        <v>238.17900000000003</v>
      </c>
    </row>
    <row r="5714" spans="6:7" x14ac:dyDescent="0.3">
      <c r="F5714" t="s">
        <v>8358</v>
      </c>
      <c r="G5714" s="31">
        <v>187.37359999999998</v>
      </c>
    </row>
    <row r="5715" spans="6:7" x14ac:dyDescent="0.3">
      <c r="F5715" t="s">
        <v>8359</v>
      </c>
      <c r="G5715" s="31">
        <v>0</v>
      </c>
    </row>
    <row r="5716" spans="6:7" x14ac:dyDescent="0.3">
      <c r="F5716" t="s">
        <v>8360</v>
      </c>
      <c r="G5716" s="31">
        <v>0</v>
      </c>
    </row>
    <row r="5717" spans="6:7" x14ac:dyDescent="0.3">
      <c r="F5717" t="s">
        <v>8361</v>
      </c>
      <c r="G5717" s="31">
        <v>0</v>
      </c>
    </row>
    <row r="5718" spans="6:7" x14ac:dyDescent="0.3">
      <c r="F5718" t="s">
        <v>8362</v>
      </c>
      <c r="G5718" s="31">
        <v>0</v>
      </c>
    </row>
    <row r="5719" spans="6:7" x14ac:dyDescent="0.3">
      <c r="F5719" t="s">
        <v>8363</v>
      </c>
      <c r="G5719" s="31">
        <v>0</v>
      </c>
    </row>
    <row r="5720" spans="6:7" x14ac:dyDescent="0.3">
      <c r="F5720" t="s">
        <v>8364</v>
      </c>
      <c r="G5720" s="31">
        <v>0</v>
      </c>
    </row>
    <row r="5721" spans="6:7" x14ac:dyDescent="0.3">
      <c r="F5721" t="s">
        <v>8365</v>
      </c>
      <c r="G5721" s="31">
        <v>13699.186100000001</v>
      </c>
    </row>
    <row r="5722" spans="6:7" x14ac:dyDescent="0.3">
      <c r="F5722" t="s">
        <v>8366</v>
      </c>
      <c r="G5722" s="31">
        <v>382.32299999999998</v>
      </c>
    </row>
    <row r="5723" spans="6:7" x14ac:dyDescent="0.3">
      <c r="F5723" t="s">
        <v>8367</v>
      </c>
      <c r="G5723" s="31">
        <v>560.94740000000002</v>
      </c>
    </row>
    <row r="5724" spans="6:7" x14ac:dyDescent="0.3">
      <c r="F5724" t="s">
        <v>8368</v>
      </c>
      <c r="G5724" s="31">
        <v>7291.4311000000007</v>
      </c>
    </row>
    <row r="5725" spans="6:7" x14ac:dyDescent="0.3">
      <c r="F5725" t="s">
        <v>8369</v>
      </c>
      <c r="G5725" s="31">
        <v>0</v>
      </c>
    </row>
    <row r="5726" spans="6:7" x14ac:dyDescent="0.3">
      <c r="F5726" t="s">
        <v>8370</v>
      </c>
      <c r="G5726" s="31">
        <v>10650.239</v>
      </c>
    </row>
    <row r="5727" spans="6:7" x14ac:dyDescent="0.3">
      <c r="F5727" t="s">
        <v>8371</v>
      </c>
      <c r="G5727" s="31">
        <v>0</v>
      </c>
    </row>
    <row r="5728" spans="6:7" x14ac:dyDescent="0.3">
      <c r="F5728" t="s">
        <v>8372</v>
      </c>
      <c r="G5728" s="31">
        <v>0</v>
      </c>
    </row>
    <row r="5729" spans="6:7" x14ac:dyDescent="0.3">
      <c r="F5729" t="s">
        <v>8373</v>
      </c>
      <c r="G5729" s="31">
        <v>825.84950000000003</v>
      </c>
    </row>
    <row r="5730" spans="6:7" x14ac:dyDescent="0.3">
      <c r="F5730" t="s">
        <v>8374</v>
      </c>
      <c r="G5730" s="31">
        <v>0</v>
      </c>
    </row>
    <row r="5731" spans="6:7" x14ac:dyDescent="0.3">
      <c r="F5731" t="s">
        <v>3237</v>
      </c>
      <c r="G5731" s="31">
        <v>316.03550000000001</v>
      </c>
    </row>
    <row r="5732" spans="6:7" x14ac:dyDescent="0.3">
      <c r="F5732" t="s">
        <v>8375</v>
      </c>
      <c r="G5732" s="31">
        <v>277.52390000000003</v>
      </c>
    </row>
    <row r="5733" spans="6:7" x14ac:dyDescent="0.3">
      <c r="F5733" t="s">
        <v>8376</v>
      </c>
      <c r="G5733" s="31">
        <v>0</v>
      </c>
    </row>
    <row r="5734" spans="6:7" x14ac:dyDescent="0.3">
      <c r="F5734" t="s">
        <v>8377</v>
      </c>
      <c r="G5734" s="31">
        <v>0</v>
      </c>
    </row>
    <row r="5735" spans="6:7" x14ac:dyDescent="0.3">
      <c r="F5735" t="s">
        <v>8378</v>
      </c>
      <c r="G5735" s="31">
        <v>6308.2863000000007</v>
      </c>
    </row>
    <row r="5736" spans="6:7" x14ac:dyDescent="0.3">
      <c r="F5736" t="s">
        <v>8379</v>
      </c>
      <c r="G5736" s="31">
        <v>0</v>
      </c>
    </row>
    <row r="5737" spans="6:7" x14ac:dyDescent="0.3">
      <c r="F5737" t="s">
        <v>8380</v>
      </c>
      <c r="G5737" s="31">
        <v>0</v>
      </c>
    </row>
    <row r="5738" spans="6:7" x14ac:dyDescent="0.3">
      <c r="F5738" t="s">
        <v>8381</v>
      </c>
      <c r="G5738" s="31">
        <v>1480.3829000000001</v>
      </c>
    </row>
    <row r="5739" spans="6:7" x14ac:dyDescent="0.3">
      <c r="F5739" t="s">
        <v>8382</v>
      </c>
      <c r="G5739" s="31">
        <v>408.40139999999997</v>
      </c>
    </row>
    <row r="5740" spans="6:7" x14ac:dyDescent="0.3">
      <c r="F5740" t="s">
        <v>8383</v>
      </c>
      <c r="G5740" s="31">
        <v>0</v>
      </c>
    </row>
    <row r="5741" spans="6:7" x14ac:dyDescent="0.3">
      <c r="F5741" t="s">
        <v>8384</v>
      </c>
      <c r="G5741" s="31">
        <v>9364.1239000000005</v>
      </c>
    </row>
    <row r="5742" spans="6:7" x14ac:dyDescent="0.3">
      <c r="F5742" t="s">
        <v>8385</v>
      </c>
      <c r="G5742" s="31">
        <v>0</v>
      </c>
    </row>
    <row r="5743" spans="6:7" x14ac:dyDescent="0.3">
      <c r="F5743" t="s">
        <v>8386</v>
      </c>
      <c r="G5743" s="31">
        <v>229.95400000000001</v>
      </c>
    </row>
    <row r="5744" spans="6:7" x14ac:dyDescent="0.3">
      <c r="F5744" t="s">
        <v>8387</v>
      </c>
      <c r="G5744" s="31">
        <v>0</v>
      </c>
    </row>
    <row r="5745" spans="6:7" x14ac:dyDescent="0.3">
      <c r="F5745" t="s">
        <v>8388</v>
      </c>
      <c r="G5745" s="31">
        <v>685.32510000000002</v>
      </c>
    </row>
    <row r="5746" spans="6:7" x14ac:dyDescent="0.3">
      <c r="F5746" t="s">
        <v>8389</v>
      </c>
      <c r="G5746" s="31">
        <v>6.2473999999999998</v>
      </c>
    </row>
    <row r="5747" spans="6:7" x14ac:dyDescent="0.3">
      <c r="F5747" t="s">
        <v>2866</v>
      </c>
      <c r="G5747" s="31">
        <v>10936.440200000001</v>
      </c>
    </row>
    <row r="5748" spans="6:7" x14ac:dyDescent="0.3">
      <c r="F5748" t="s">
        <v>8390</v>
      </c>
      <c r="G5748" s="31">
        <v>173.85759999999999</v>
      </c>
    </row>
    <row r="5749" spans="6:7" x14ac:dyDescent="0.3">
      <c r="F5749" t="s">
        <v>8391</v>
      </c>
      <c r="G5749" s="31">
        <v>557.3651000000001</v>
      </c>
    </row>
    <row r="5750" spans="6:7" x14ac:dyDescent="0.3">
      <c r="F5750" t="s">
        <v>8392</v>
      </c>
      <c r="G5750" s="31">
        <v>47.775599999999997</v>
      </c>
    </row>
    <row r="5751" spans="6:7" x14ac:dyDescent="0.3">
      <c r="F5751" t="s">
        <v>8393</v>
      </c>
      <c r="G5751" s="31">
        <v>0</v>
      </c>
    </row>
    <row r="5752" spans="6:7" x14ac:dyDescent="0.3">
      <c r="F5752" t="s">
        <v>8394</v>
      </c>
      <c r="G5752" s="31">
        <v>0</v>
      </c>
    </row>
    <row r="5753" spans="6:7" x14ac:dyDescent="0.3">
      <c r="F5753" t="s">
        <v>8395</v>
      </c>
      <c r="G5753" s="31">
        <v>234.65549999999999</v>
      </c>
    </row>
    <row r="5754" spans="6:7" x14ac:dyDescent="0.3">
      <c r="F5754" t="s">
        <v>8396</v>
      </c>
      <c r="G5754" s="31">
        <v>15.618499999999999</v>
      </c>
    </row>
    <row r="5755" spans="6:7" x14ac:dyDescent="0.3">
      <c r="F5755" t="s">
        <v>8397</v>
      </c>
      <c r="G5755" s="31">
        <v>83.6387</v>
      </c>
    </row>
    <row r="5756" spans="6:7" x14ac:dyDescent="0.3">
      <c r="F5756" t="s">
        <v>8398</v>
      </c>
      <c r="G5756" s="31">
        <v>0</v>
      </c>
    </row>
    <row r="5757" spans="6:7" x14ac:dyDescent="0.3">
      <c r="F5757" t="s">
        <v>8399</v>
      </c>
      <c r="G5757" s="31">
        <v>0</v>
      </c>
    </row>
    <row r="5758" spans="6:7" x14ac:dyDescent="0.3">
      <c r="F5758" t="s">
        <v>8400</v>
      </c>
      <c r="G5758" s="31">
        <v>0</v>
      </c>
    </row>
    <row r="5759" spans="6:7" x14ac:dyDescent="0.3">
      <c r="F5759" t="s">
        <v>8401</v>
      </c>
      <c r="G5759" s="31">
        <v>0</v>
      </c>
    </row>
    <row r="5760" spans="6:7" x14ac:dyDescent="0.3">
      <c r="F5760" t="s">
        <v>8402</v>
      </c>
      <c r="G5760" s="31">
        <v>0</v>
      </c>
    </row>
    <row r="5761" spans="6:7" x14ac:dyDescent="0.3">
      <c r="F5761" t="s">
        <v>8403</v>
      </c>
      <c r="G5761" s="31">
        <v>475.30799999999999</v>
      </c>
    </row>
    <row r="5762" spans="6:7" x14ac:dyDescent="0.3">
      <c r="F5762" t="s">
        <v>8404</v>
      </c>
      <c r="G5762" s="31">
        <v>0</v>
      </c>
    </row>
    <row r="5763" spans="6:7" x14ac:dyDescent="0.3">
      <c r="F5763" t="s">
        <v>8405</v>
      </c>
      <c r="G5763" s="31">
        <v>47.668900000000001</v>
      </c>
    </row>
    <row r="5764" spans="6:7" x14ac:dyDescent="0.3">
      <c r="F5764" t="s">
        <v>8406</v>
      </c>
      <c r="G5764" s="31">
        <v>693.14380000000006</v>
      </c>
    </row>
    <row r="5765" spans="6:7" x14ac:dyDescent="0.3">
      <c r="F5765" t="s">
        <v>8407</v>
      </c>
      <c r="G5765" s="31">
        <v>174.43989999999999</v>
      </c>
    </row>
    <row r="5766" spans="6:7" x14ac:dyDescent="0.3">
      <c r="F5766" t="s">
        <v>8408</v>
      </c>
      <c r="G5766" s="31">
        <v>1474.9485999999999</v>
      </c>
    </row>
    <row r="5767" spans="6:7" x14ac:dyDescent="0.3">
      <c r="F5767" t="s">
        <v>8409</v>
      </c>
      <c r="G5767" s="31">
        <v>247.08100000000002</v>
      </c>
    </row>
    <row r="5768" spans="6:7" x14ac:dyDescent="0.3">
      <c r="F5768" t="s">
        <v>8410</v>
      </c>
      <c r="G5768" s="31">
        <v>0</v>
      </c>
    </row>
    <row r="5769" spans="6:7" x14ac:dyDescent="0.3">
      <c r="F5769" t="s">
        <v>8411</v>
      </c>
      <c r="G5769" s="31">
        <v>558.92309999999998</v>
      </c>
    </row>
    <row r="5770" spans="6:7" x14ac:dyDescent="0.3">
      <c r="F5770" t="s">
        <v>8412</v>
      </c>
      <c r="G5770" s="31">
        <v>1411.8545999999999</v>
      </c>
    </row>
    <row r="5771" spans="6:7" x14ac:dyDescent="0.3">
      <c r="F5771" t="s">
        <v>8413</v>
      </c>
      <c r="G5771" s="31">
        <v>526.45809999999994</v>
      </c>
    </row>
    <row r="5772" spans="6:7" x14ac:dyDescent="0.3">
      <c r="F5772" t="s">
        <v>468</v>
      </c>
      <c r="G5772" s="31">
        <v>7512.2746999999999</v>
      </c>
    </row>
    <row r="5773" spans="6:7" x14ac:dyDescent="0.3">
      <c r="F5773" t="s">
        <v>8414</v>
      </c>
      <c r="G5773" s="31">
        <v>218.5917</v>
      </c>
    </row>
    <row r="5774" spans="6:7" x14ac:dyDescent="0.3">
      <c r="F5774" t="s">
        <v>8415</v>
      </c>
      <c r="G5774" s="31">
        <v>274.46350000000001</v>
      </c>
    </row>
    <row r="5775" spans="6:7" x14ac:dyDescent="0.3">
      <c r="F5775" t="s">
        <v>8416</v>
      </c>
      <c r="G5775" s="31">
        <v>3129.0261</v>
      </c>
    </row>
    <row r="5776" spans="6:7" x14ac:dyDescent="0.3">
      <c r="F5776" t="s">
        <v>469</v>
      </c>
      <c r="G5776" s="31">
        <v>9996.6131999999998</v>
      </c>
    </row>
    <row r="5777" spans="6:7" x14ac:dyDescent="0.3">
      <c r="F5777" t="s">
        <v>8417</v>
      </c>
      <c r="G5777" s="31">
        <v>330.33269999999999</v>
      </c>
    </row>
    <row r="5778" spans="6:7" x14ac:dyDescent="0.3">
      <c r="F5778" t="s">
        <v>1631</v>
      </c>
      <c r="G5778" s="31">
        <v>0</v>
      </c>
    </row>
    <row r="5779" spans="6:7" x14ac:dyDescent="0.3">
      <c r="F5779" t="s">
        <v>8418</v>
      </c>
      <c r="G5779" s="31">
        <v>2258.3634999999999</v>
      </c>
    </row>
    <row r="5780" spans="6:7" x14ac:dyDescent="0.3">
      <c r="F5780" t="s">
        <v>8419</v>
      </c>
      <c r="G5780" s="31">
        <v>0</v>
      </c>
    </row>
    <row r="5781" spans="6:7" x14ac:dyDescent="0.3">
      <c r="F5781" t="s">
        <v>1632</v>
      </c>
      <c r="G5781" s="31">
        <v>19817.165300000001</v>
      </c>
    </row>
    <row r="5782" spans="6:7" x14ac:dyDescent="0.3">
      <c r="F5782" t="s">
        <v>470</v>
      </c>
      <c r="G5782" s="31">
        <v>4329.1471999999994</v>
      </c>
    </row>
    <row r="5783" spans="6:7" x14ac:dyDescent="0.3">
      <c r="F5783" t="s">
        <v>8420</v>
      </c>
      <c r="G5783" s="31">
        <v>459.48009999999999</v>
      </c>
    </row>
    <row r="5784" spans="6:7" x14ac:dyDescent="0.3">
      <c r="F5784" t="s">
        <v>8421</v>
      </c>
      <c r="G5784" s="31">
        <v>621.28550000000007</v>
      </c>
    </row>
    <row r="5785" spans="6:7" x14ac:dyDescent="0.3">
      <c r="F5785" t="s">
        <v>8422</v>
      </c>
      <c r="G5785" s="31">
        <v>0</v>
      </c>
    </row>
    <row r="5786" spans="6:7" x14ac:dyDescent="0.3">
      <c r="F5786" t="s">
        <v>3238</v>
      </c>
      <c r="G5786" s="31">
        <v>34.360700000000001</v>
      </c>
    </row>
    <row r="5787" spans="6:7" x14ac:dyDescent="0.3">
      <c r="F5787" t="s">
        <v>8423</v>
      </c>
      <c r="G5787" s="31">
        <v>19428.107100000001</v>
      </c>
    </row>
    <row r="5788" spans="6:7" x14ac:dyDescent="0.3">
      <c r="F5788" t="s">
        <v>8424</v>
      </c>
      <c r="G5788" s="31">
        <v>0</v>
      </c>
    </row>
    <row r="5789" spans="6:7" x14ac:dyDescent="0.3">
      <c r="F5789" t="s">
        <v>8425</v>
      </c>
      <c r="G5789" s="31">
        <v>0</v>
      </c>
    </row>
    <row r="5790" spans="6:7" x14ac:dyDescent="0.3">
      <c r="F5790" t="s">
        <v>8426</v>
      </c>
      <c r="G5790" s="31">
        <v>1246.1344999999999</v>
      </c>
    </row>
    <row r="5791" spans="6:7" x14ac:dyDescent="0.3">
      <c r="F5791" t="s">
        <v>1633</v>
      </c>
      <c r="G5791" s="31">
        <v>0</v>
      </c>
    </row>
    <row r="5792" spans="6:7" x14ac:dyDescent="0.3">
      <c r="F5792" t="s">
        <v>8427</v>
      </c>
      <c r="G5792" s="31">
        <v>59.350299999999997</v>
      </c>
    </row>
    <row r="5793" spans="6:7" x14ac:dyDescent="0.3">
      <c r="F5793" t="s">
        <v>471</v>
      </c>
      <c r="G5793" s="31">
        <v>0</v>
      </c>
    </row>
    <row r="5794" spans="6:7" x14ac:dyDescent="0.3">
      <c r="F5794" t="s">
        <v>8428</v>
      </c>
      <c r="G5794" s="31">
        <v>177.38600000000002</v>
      </c>
    </row>
    <row r="5795" spans="6:7" x14ac:dyDescent="0.3">
      <c r="F5795" t="s">
        <v>8429</v>
      </c>
      <c r="G5795" s="31">
        <v>0</v>
      </c>
    </row>
    <row r="5796" spans="6:7" x14ac:dyDescent="0.3">
      <c r="F5796" t="s">
        <v>8430</v>
      </c>
      <c r="G5796" s="31">
        <v>106.28139999999999</v>
      </c>
    </row>
    <row r="5797" spans="6:7" x14ac:dyDescent="0.3">
      <c r="F5797" t="s">
        <v>1634</v>
      </c>
      <c r="G5797" s="31">
        <v>12056.272800000001</v>
      </c>
    </row>
    <row r="5798" spans="6:7" x14ac:dyDescent="0.3">
      <c r="F5798" t="s">
        <v>8431</v>
      </c>
      <c r="G5798" s="31">
        <v>0</v>
      </c>
    </row>
    <row r="5799" spans="6:7" x14ac:dyDescent="0.3">
      <c r="F5799" t="s">
        <v>8432</v>
      </c>
      <c r="G5799" s="31">
        <v>0</v>
      </c>
    </row>
    <row r="5800" spans="6:7" x14ac:dyDescent="0.3">
      <c r="F5800" t="s">
        <v>8433</v>
      </c>
      <c r="G5800" s="31">
        <v>0</v>
      </c>
    </row>
    <row r="5801" spans="6:7" x14ac:dyDescent="0.3">
      <c r="F5801" t="s">
        <v>8434</v>
      </c>
      <c r="G5801" s="31">
        <v>73.773399999999995</v>
      </c>
    </row>
    <row r="5802" spans="6:7" x14ac:dyDescent="0.3">
      <c r="F5802" t="s">
        <v>8435</v>
      </c>
      <c r="G5802" s="31">
        <v>184.48099999999999</v>
      </c>
    </row>
    <row r="5803" spans="6:7" x14ac:dyDescent="0.3">
      <c r="F5803" t="s">
        <v>8436</v>
      </c>
      <c r="G5803" s="31">
        <v>0</v>
      </c>
    </row>
    <row r="5804" spans="6:7" x14ac:dyDescent="0.3">
      <c r="F5804" t="s">
        <v>1635</v>
      </c>
      <c r="G5804" s="31">
        <v>2662.4752000000003</v>
      </c>
    </row>
    <row r="5805" spans="6:7" x14ac:dyDescent="0.3">
      <c r="F5805" t="s">
        <v>8437</v>
      </c>
      <c r="G5805" s="31">
        <v>242.14859999999999</v>
      </c>
    </row>
    <row r="5806" spans="6:7" x14ac:dyDescent="0.3">
      <c r="F5806" t="s">
        <v>8438</v>
      </c>
      <c r="G5806" s="31">
        <v>1664.4680999999998</v>
      </c>
    </row>
    <row r="5807" spans="6:7" x14ac:dyDescent="0.3">
      <c r="F5807" t="s">
        <v>3239</v>
      </c>
      <c r="G5807" s="31">
        <v>738.49099999999999</v>
      </c>
    </row>
    <row r="5808" spans="6:7" x14ac:dyDescent="0.3">
      <c r="F5808" t="s">
        <v>472</v>
      </c>
      <c r="G5808" s="31">
        <v>6218.8146999999999</v>
      </c>
    </row>
    <row r="5809" spans="6:7" x14ac:dyDescent="0.3">
      <c r="F5809" t="s">
        <v>8439</v>
      </c>
      <c r="G5809" s="31">
        <v>1260.3254000000002</v>
      </c>
    </row>
    <row r="5810" spans="6:7" x14ac:dyDescent="0.3">
      <c r="F5810" t="s">
        <v>3240</v>
      </c>
      <c r="G5810" s="31">
        <v>94.168899999999994</v>
      </c>
    </row>
    <row r="5811" spans="6:7" x14ac:dyDescent="0.3">
      <c r="F5811" t="s">
        <v>8440</v>
      </c>
      <c r="G5811" s="31">
        <v>446.12990000000002</v>
      </c>
    </row>
    <row r="5812" spans="6:7" x14ac:dyDescent="0.3">
      <c r="F5812" t="s">
        <v>2867</v>
      </c>
      <c r="G5812" s="31">
        <v>10679.8056</v>
      </c>
    </row>
    <row r="5813" spans="6:7" x14ac:dyDescent="0.3">
      <c r="F5813" t="s">
        <v>8441</v>
      </c>
      <c r="G5813" s="31">
        <v>13372.267299999998</v>
      </c>
    </row>
    <row r="5814" spans="6:7" x14ac:dyDescent="0.3">
      <c r="F5814" t="s">
        <v>2868</v>
      </c>
      <c r="G5814" s="31">
        <v>6111.1530000000002</v>
      </c>
    </row>
    <row r="5815" spans="6:7" x14ac:dyDescent="0.3">
      <c r="F5815" t="s">
        <v>8442</v>
      </c>
      <c r="G5815" s="31">
        <v>484.59130000000005</v>
      </c>
    </row>
    <row r="5816" spans="6:7" x14ac:dyDescent="0.3">
      <c r="F5816" t="s">
        <v>1636</v>
      </c>
      <c r="G5816" s="31">
        <v>3301.2195000000002</v>
      </c>
    </row>
    <row r="5817" spans="6:7" x14ac:dyDescent="0.3">
      <c r="F5817" t="s">
        <v>8443</v>
      </c>
      <c r="G5817" s="31">
        <v>7814.0824999999995</v>
      </c>
    </row>
    <row r="5818" spans="6:7" x14ac:dyDescent="0.3">
      <c r="F5818" t="s">
        <v>1637</v>
      </c>
      <c r="G5818" s="31">
        <v>19307.2245</v>
      </c>
    </row>
    <row r="5819" spans="6:7" x14ac:dyDescent="0.3">
      <c r="F5819" t="s">
        <v>8444</v>
      </c>
      <c r="G5819" s="31">
        <v>3042.0085000000004</v>
      </c>
    </row>
    <row r="5820" spans="6:7" x14ac:dyDescent="0.3">
      <c r="F5820" t="s">
        <v>3241</v>
      </c>
      <c r="G5820" s="31">
        <v>358.78039999999999</v>
      </c>
    </row>
    <row r="5821" spans="6:7" x14ac:dyDescent="0.3">
      <c r="F5821" t="s">
        <v>8445</v>
      </c>
      <c r="G5821" s="31">
        <v>37.515900000000002</v>
      </c>
    </row>
    <row r="5822" spans="6:7" x14ac:dyDescent="0.3">
      <c r="F5822" t="s">
        <v>8446</v>
      </c>
      <c r="G5822" s="31">
        <v>15815.557500000001</v>
      </c>
    </row>
    <row r="5823" spans="6:7" x14ac:dyDescent="0.3">
      <c r="F5823" t="s">
        <v>8447</v>
      </c>
      <c r="G5823" s="31">
        <v>145.11590000000001</v>
      </c>
    </row>
    <row r="5824" spans="6:7" x14ac:dyDescent="0.3">
      <c r="F5824" t="s">
        <v>8448</v>
      </c>
      <c r="G5824" s="31">
        <v>0</v>
      </c>
    </row>
    <row r="5825" spans="6:7" x14ac:dyDescent="0.3">
      <c r="F5825" t="s">
        <v>8449</v>
      </c>
      <c r="G5825" s="31">
        <v>0</v>
      </c>
    </row>
    <row r="5826" spans="6:7" x14ac:dyDescent="0.3">
      <c r="F5826" t="s">
        <v>3242</v>
      </c>
      <c r="G5826" s="31">
        <v>356.70030000000003</v>
      </c>
    </row>
    <row r="5827" spans="6:7" x14ac:dyDescent="0.3">
      <c r="F5827" t="s">
        <v>8450</v>
      </c>
      <c r="G5827" s="31">
        <v>3337.7867999999999</v>
      </c>
    </row>
    <row r="5828" spans="6:7" x14ac:dyDescent="0.3">
      <c r="F5828" t="s">
        <v>8451</v>
      </c>
      <c r="G5828" s="31">
        <v>0</v>
      </c>
    </row>
    <row r="5829" spans="6:7" x14ac:dyDescent="0.3">
      <c r="F5829" t="s">
        <v>8452</v>
      </c>
      <c r="G5829" s="31">
        <v>0</v>
      </c>
    </row>
    <row r="5830" spans="6:7" x14ac:dyDescent="0.3">
      <c r="F5830" t="s">
        <v>8453</v>
      </c>
      <c r="G5830" s="31">
        <v>0</v>
      </c>
    </row>
    <row r="5831" spans="6:7" x14ac:dyDescent="0.3">
      <c r="F5831" t="s">
        <v>8454</v>
      </c>
      <c r="G5831" s="31">
        <v>10193.420700000001</v>
      </c>
    </row>
    <row r="5832" spans="6:7" x14ac:dyDescent="0.3">
      <c r="F5832" t="s">
        <v>8455</v>
      </c>
      <c r="G5832" s="31">
        <v>1222.2306000000001</v>
      </c>
    </row>
    <row r="5833" spans="6:7" x14ac:dyDescent="0.3">
      <c r="F5833" t="s">
        <v>8456</v>
      </c>
      <c r="G5833" s="31">
        <v>66.924499999999995</v>
      </c>
    </row>
    <row r="5834" spans="6:7" x14ac:dyDescent="0.3">
      <c r="F5834" t="s">
        <v>8457</v>
      </c>
      <c r="G5834" s="31">
        <v>0</v>
      </c>
    </row>
    <row r="5835" spans="6:7" x14ac:dyDescent="0.3">
      <c r="F5835" t="s">
        <v>8458</v>
      </c>
      <c r="G5835" s="31">
        <v>0</v>
      </c>
    </row>
    <row r="5836" spans="6:7" x14ac:dyDescent="0.3">
      <c r="F5836" t="s">
        <v>8459</v>
      </c>
      <c r="G5836" s="31">
        <v>0</v>
      </c>
    </row>
    <row r="5837" spans="6:7" x14ac:dyDescent="0.3">
      <c r="F5837" t="s">
        <v>8460</v>
      </c>
      <c r="G5837" s="31">
        <v>0</v>
      </c>
    </row>
    <row r="5838" spans="6:7" x14ac:dyDescent="0.3">
      <c r="F5838" t="s">
        <v>8461</v>
      </c>
      <c r="G5838" s="31">
        <v>40.671099999999996</v>
      </c>
    </row>
    <row r="5839" spans="6:7" x14ac:dyDescent="0.3">
      <c r="F5839" t="s">
        <v>8462</v>
      </c>
      <c r="G5839" s="31">
        <v>6030.2264999999998</v>
      </c>
    </row>
    <row r="5840" spans="6:7" x14ac:dyDescent="0.3">
      <c r="F5840" t="s">
        <v>8463</v>
      </c>
      <c r="G5840" s="31">
        <v>1273.1163000000001</v>
      </c>
    </row>
    <row r="5841" spans="6:7" x14ac:dyDescent="0.3">
      <c r="F5841" t="s">
        <v>8464</v>
      </c>
      <c r="G5841" s="31">
        <v>0</v>
      </c>
    </row>
    <row r="5842" spans="6:7" x14ac:dyDescent="0.3">
      <c r="F5842" t="s">
        <v>8465</v>
      </c>
      <c r="G5842" s="31">
        <v>43.7318</v>
      </c>
    </row>
    <row r="5843" spans="6:7" x14ac:dyDescent="0.3">
      <c r="F5843" t="s">
        <v>8466</v>
      </c>
      <c r="G5843" s="31">
        <v>482.46960000000001</v>
      </c>
    </row>
    <row r="5844" spans="6:7" x14ac:dyDescent="0.3">
      <c r="F5844" t="s">
        <v>8467</v>
      </c>
      <c r="G5844" s="31">
        <v>1445.8545999999999</v>
      </c>
    </row>
    <row r="5845" spans="6:7" x14ac:dyDescent="0.3">
      <c r="F5845" t="s">
        <v>8468</v>
      </c>
      <c r="G5845" s="31">
        <v>0</v>
      </c>
    </row>
    <row r="5846" spans="6:7" x14ac:dyDescent="0.3">
      <c r="F5846" t="s">
        <v>8469</v>
      </c>
      <c r="G5846" s="31">
        <v>0</v>
      </c>
    </row>
    <row r="5847" spans="6:7" x14ac:dyDescent="0.3">
      <c r="F5847" t="s">
        <v>8470</v>
      </c>
      <c r="G5847" s="31">
        <v>1537.1654999999998</v>
      </c>
    </row>
    <row r="5848" spans="6:7" x14ac:dyDescent="0.3">
      <c r="F5848" t="s">
        <v>8471</v>
      </c>
      <c r="G5848" s="31">
        <v>0</v>
      </c>
    </row>
    <row r="5849" spans="6:7" x14ac:dyDescent="0.3">
      <c r="F5849" t="s">
        <v>1638</v>
      </c>
      <c r="G5849" s="31">
        <v>0</v>
      </c>
    </row>
    <row r="5850" spans="6:7" x14ac:dyDescent="0.3">
      <c r="F5850" t="s">
        <v>8472</v>
      </c>
      <c r="G5850" s="31">
        <v>7656.2465000000002</v>
      </c>
    </row>
    <row r="5851" spans="6:7" x14ac:dyDescent="0.3">
      <c r="F5851" t="s">
        <v>8473</v>
      </c>
      <c r="G5851" s="31">
        <v>591.32429999999999</v>
      </c>
    </row>
    <row r="5852" spans="6:7" x14ac:dyDescent="0.3">
      <c r="F5852" t="s">
        <v>8474</v>
      </c>
      <c r="G5852" s="31">
        <v>3141.4463999999998</v>
      </c>
    </row>
    <row r="5853" spans="6:7" x14ac:dyDescent="0.3">
      <c r="F5853" t="s">
        <v>8475</v>
      </c>
      <c r="G5853" s="31">
        <v>245.76060000000001</v>
      </c>
    </row>
    <row r="5854" spans="6:7" x14ac:dyDescent="0.3">
      <c r="F5854" t="s">
        <v>8476</v>
      </c>
      <c r="G5854" s="31">
        <v>938.36249999999995</v>
      </c>
    </row>
    <row r="5855" spans="6:7" x14ac:dyDescent="0.3">
      <c r="F5855" t="s">
        <v>8477</v>
      </c>
      <c r="G5855" s="31">
        <v>15363.1258</v>
      </c>
    </row>
    <row r="5856" spans="6:7" x14ac:dyDescent="0.3">
      <c r="F5856" t="s">
        <v>8478</v>
      </c>
      <c r="G5856" s="31">
        <v>6841.6537000000008</v>
      </c>
    </row>
    <row r="5857" spans="6:7" x14ac:dyDescent="0.3">
      <c r="F5857" t="s">
        <v>8479</v>
      </c>
      <c r="G5857" s="31">
        <v>219.01179999999999</v>
      </c>
    </row>
    <row r="5858" spans="6:7" x14ac:dyDescent="0.3">
      <c r="F5858" t="s">
        <v>8480</v>
      </c>
      <c r="G5858" s="31">
        <v>0</v>
      </c>
    </row>
    <row r="5859" spans="6:7" x14ac:dyDescent="0.3">
      <c r="F5859" t="s">
        <v>8481</v>
      </c>
      <c r="G5859" s="31">
        <v>6468.2505999999994</v>
      </c>
    </row>
    <row r="5860" spans="6:7" x14ac:dyDescent="0.3">
      <c r="F5860" t="s">
        <v>8482</v>
      </c>
      <c r="G5860" s="31">
        <v>11833.047699999999</v>
      </c>
    </row>
    <row r="5861" spans="6:7" x14ac:dyDescent="0.3">
      <c r="F5861" t="s">
        <v>8483</v>
      </c>
      <c r="G5861" s="31">
        <v>0</v>
      </c>
    </row>
    <row r="5862" spans="6:7" x14ac:dyDescent="0.3">
      <c r="F5862" t="s">
        <v>8484</v>
      </c>
      <c r="G5862" s="31">
        <v>0</v>
      </c>
    </row>
    <row r="5863" spans="6:7" x14ac:dyDescent="0.3">
      <c r="F5863" t="s">
        <v>8485</v>
      </c>
      <c r="G5863" s="31">
        <v>112.00359999999999</v>
      </c>
    </row>
    <row r="5864" spans="6:7" x14ac:dyDescent="0.3">
      <c r="F5864" t="s">
        <v>1639</v>
      </c>
      <c r="G5864" s="31">
        <v>4150.1230999999998</v>
      </c>
    </row>
    <row r="5865" spans="6:7" x14ac:dyDescent="0.3">
      <c r="F5865" t="s">
        <v>8486</v>
      </c>
      <c r="G5865" s="31">
        <v>0</v>
      </c>
    </row>
    <row r="5866" spans="6:7" x14ac:dyDescent="0.3">
      <c r="F5866" t="s">
        <v>8487</v>
      </c>
      <c r="G5866" s="31">
        <v>567.16660000000002</v>
      </c>
    </row>
    <row r="5867" spans="6:7" x14ac:dyDescent="0.3">
      <c r="F5867" t="s">
        <v>8488</v>
      </c>
      <c r="G5867" s="31">
        <v>18.7422</v>
      </c>
    </row>
    <row r="5868" spans="6:7" x14ac:dyDescent="0.3">
      <c r="F5868" t="s">
        <v>8489</v>
      </c>
      <c r="G5868" s="31">
        <v>3224.2343000000001</v>
      </c>
    </row>
    <row r="5869" spans="6:7" x14ac:dyDescent="0.3">
      <c r="F5869" t="s">
        <v>8490</v>
      </c>
      <c r="G5869" s="31">
        <v>4229.1178999999993</v>
      </c>
    </row>
    <row r="5870" spans="6:7" x14ac:dyDescent="0.3">
      <c r="F5870" t="s">
        <v>8491</v>
      </c>
      <c r="G5870" s="31">
        <v>243.5821</v>
      </c>
    </row>
    <row r="5871" spans="6:7" x14ac:dyDescent="0.3">
      <c r="F5871" t="s">
        <v>8492</v>
      </c>
      <c r="G5871" s="31">
        <v>94.557299999999998</v>
      </c>
    </row>
    <row r="5872" spans="6:7" x14ac:dyDescent="0.3">
      <c r="F5872" t="s">
        <v>473</v>
      </c>
      <c r="G5872" s="31">
        <v>18152.160499999998</v>
      </c>
    </row>
    <row r="5873" spans="6:7" x14ac:dyDescent="0.3">
      <c r="F5873" t="s">
        <v>8493</v>
      </c>
      <c r="G5873" s="31">
        <v>73.685299999999998</v>
      </c>
    </row>
    <row r="5874" spans="6:7" x14ac:dyDescent="0.3">
      <c r="F5874" t="s">
        <v>8494</v>
      </c>
      <c r="G5874" s="31">
        <v>0</v>
      </c>
    </row>
    <row r="5875" spans="6:7" x14ac:dyDescent="0.3">
      <c r="F5875" t="s">
        <v>8495</v>
      </c>
      <c r="G5875" s="31">
        <v>0</v>
      </c>
    </row>
    <row r="5876" spans="6:7" x14ac:dyDescent="0.3">
      <c r="F5876" t="s">
        <v>8496</v>
      </c>
      <c r="G5876" s="31">
        <v>0</v>
      </c>
    </row>
    <row r="5877" spans="6:7" x14ac:dyDescent="0.3">
      <c r="F5877" t="s">
        <v>8497</v>
      </c>
      <c r="G5877" s="31">
        <v>4959.1156000000001</v>
      </c>
    </row>
    <row r="5878" spans="6:7" x14ac:dyDescent="0.3">
      <c r="F5878" t="s">
        <v>8498</v>
      </c>
      <c r="G5878" s="31">
        <v>5079.2020000000002</v>
      </c>
    </row>
    <row r="5879" spans="6:7" x14ac:dyDescent="0.3">
      <c r="F5879" t="s">
        <v>8499</v>
      </c>
      <c r="G5879" s="31">
        <v>312.7681</v>
      </c>
    </row>
    <row r="5880" spans="6:7" x14ac:dyDescent="0.3">
      <c r="F5880" t="s">
        <v>8500</v>
      </c>
      <c r="G5880" s="31">
        <v>773.39150000000006</v>
      </c>
    </row>
    <row r="5881" spans="6:7" x14ac:dyDescent="0.3">
      <c r="F5881" t="s">
        <v>8501</v>
      </c>
      <c r="G5881" s="31">
        <v>670.73810000000003</v>
      </c>
    </row>
    <row r="5882" spans="6:7" x14ac:dyDescent="0.3">
      <c r="F5882" t="s">
        <v>8502</v>
      </c>
      <c r="G5882" s="31">
        <v>2230.5086999999999</v>
      </c>
    </row>
    <row r="5883" spans="6:7" x14ac:dyDescent="0.3">
      <c r="F5883" t="s">
        <v>8503</v>
      </c>
      <c r="G5883" s="31">
        <v>0</v>
      </c>
    </row>
    <row r="5884" spans="6:7" x14ac:dyDescent="0.3">
      <c r="F5884" t="s">
        <v>8504</v>
      </c>
      <c r="G5884" s="31">
        <v>4390.0807999999997</v>
      </c>
    </row>
    <row r="5885" spans="6:7" x14ac:dyDescent="0.3">
      <c r="F5885" t="s">
        <v>8505</v>
      </c>
      <c r="G5885" s="31">
        <v>1155.5645</v>
      </c>
    </row>
    <row r="5886" spans="6:7" x14ac:dyDescent="0.3">
      <c r="F5886" t="s">
        <v>8506</v>
      </c>
      <c r="G5886" s="31">
        <v>0</v>
      </c>
    </row>
    <row r="5887" spans="6:7" x14ac:dyDescent="0.3">
      <c r="F5887" t="s">
        <v>8507</v>
      </c>
      <c r="G5887" s="31">
        <v>0</v>
      </c>
    </row>
    <row r="5888" spans="6:7" x14ac:dyDescent="0.3">
      <c r="F5888" t="s">
        <v>8508</v>
      </c>
      <c r="G5888" s="31">
        <v>1111.2556</v>
      </c>
    </row>
    <row r="5889" spans="6:7" x14ac:dyDescent="0.3">
      <c r="F5889" t="s">
        <v>8509</v>
      </c>
      <c r="G5889" s="31">
        <v>291.23269999999997</v>
      </c>
    </row>
    <row r="5890" spans="6:7" x14ac:dyDescent="0.3">
      <c r="F5890" t="s">
        <v>8510</v>
      </c>
      <c r="G5890" s="31">
        <v>1218.3458999999998</v>
      </c>
    </row>
    <row r="5891" spans="6:7" x14ac:dyDescent="0.3">
      <c r="F5891" t="s">
        <v>8511</v>
      </c>
      <c r="G5891" s="31">
        <v>0</v>
      </c>
    </row>
    <row r="5892" spans="6:7" x14ac:dyDescent="0.3">
      <c r="F5892" t="s">
        <v>1640</v>
      </c>
      <c r="G5892" s="31">
        <v>0</v>
      </c>
    </row>
    <row r="5893" spans="6:7" x14ac:dyDescent="0.3">
      <c r="F5893" t="s">
        <v>8512</v>
      </c>
      <c r="G5893" s="31">
        <v>0</v>
      </c>
    </row>
    <row r="5894" spans="6:7" x14ac:dyDescent="0.3">
      <c r="F5894" t="s">
        <v>8513</v>
      </c>
      <c r="G5894" s="31">
        <v>0</v>
      </c>
    </row>
    <row r="5895" spans="6:7" x14ac:dyDescent="0.3">
      <c r="F5895" t="s">
        <v>8514</v>
      </c>
      <c r="G5895" s="31">
        <v>12526.037</v>
      </c>
    </row>
    <row r="5896" spans="6:7" x14ac:dyDescent="0.3">
      <c r="F5896" t="s">
        <v>8515</v>
      </c>
      <c r="G5896" s="31">
        <v>4405.5859999999993</v>
      </c>
    </row>
    <row r="5897" spans="6:7" x14ac:dyDescent="0.3">
      <c r="F5897" t="s">
        <v>8516</v>
      </c>
      <c r="G5897" s="31">
        <v>402.59410000000003</v>
      </c>
    </row>
    <row r="5898" spans="6:7" x14ac:dyDescent="0.3">
      <c r="F5898" t="s">
        <v>8517</v>
      </c>
      <c r="G5898" s="31">
        <v>10066.976199999999</v>
      </c>
    </row>
    <row r="5899" spans="6:7" x14ac:dyDescent="0.3">
      <c r="F5899" t="s">
        <v>8518</v>
      </c>
      <c r="G5899" s="31">
        <v>0</v>
      </c>
    </row>
    <row r="5900" spans="6:7" x14ac:dyDescent="0.3">
      <c r="F5900" t="s">
        <v>8519</v>
      </c>
      <c r="G5900" s="31">
        <v>93.805499999999995</v>
      </c>
    </row>
    <row r="5901" spans="6:7" x14ac:dyDescent="0.3">
      <c r="F5901" t="s">
        <v>8520</v>
      </c>
      <c r="G5901" s="31">
        <v>0</v>
      </c>
    </row>
    <row r="5902" spans="6:7" x14ac:dyDescent="0.3">
      <c r="F5902" t="s">
        <v>8521</v>
      </c>
      <c r="G5902" s="31">
        <v>576.38350000000003</v>
      </c>
    </row>
    <row r="5903" spans="6:7" x14ac:dyDescent="0.3">
      <c r="F5903" t="s">
        <v>3243</v>
      </c>
      <c r="G5903" s="31">
        <v>56.226599999999998</v>
      </c>
    </row>
    <row r="5904" spans="6:7" x14ac:dyDescent="0.3">
      <c r="F5904" t="s">
        <v>8522</v>
      </c>
      <c r="G5904" s="31">
        <v>6374.3434999999999</v>
      </c>
    </row>
    <row r="5905" spans="6:7" x14ac:dyDescent="0.3">
      <c r="F5905" t="s">
        <v>8523</v>
      </c>
      <c r="G5905" s="31">
        <v>0</v>
      </c>
    </row>
    <row r="5906" spans="6:7" x14ac:dyDescent="0.3">
      <c r="F5906" t="s">
        <v>8524</v>
      </c>
      <c r="G5906" s="31">
        <v>0</v>
      </c>
    </row>
    <row r="5907" spans="6:7" x14ac:dyDescent="0.3">
      <c r="F5907" t="s">
        <v>8525</v>
      </c>
      <c r="G5907" s="31">
        <v>2198.5308</v>
      </c>
    </row>
    <row r="5908" spans="6:7" x14ac:dyDescent="0.3">
      <c r="F5908" t="s">
        <v>8526</v>
      </c>
      <c r="G5908" s="31">
        <v>1711.1777999999999</v>
      </c>
    </row>
    <row r="5909" spans="6:7" x14ac:dyDescent="0.3">
      <c r="F5909" t="s">
        <v>8527</v>
      </c>
      <c r="G5909" s="31">
        <v>689.83950000000004</v>
      </c>
    </row>
    <row r="5910" spans="6:7" x14ac:dyDescent="0.3">
      <c r="F5910" t="s">
        <v>8528</v>
      </c>
      <c r="G5910" s="31">
        <v>53.1218</v>
      </c>
    </row>
    <row r="5911" spans="6:7" x14ac:dyDescent="0.3">
      <c r="F5911" t="s">
        <v>8529</v>
      </c>
      <c r="G5911" s="31">
        <v>31.793700000000001</v>
      </c>
    </row>
    <row r="5912" spans="6:7" x14ac:dyDescent="0.3">
      <c r="F5912" t="s">
        <v>8530</v>
      </c>
      <c r="G5912" s="31">
        <v>0</v>
      </c>
    </row>
    <row r="5913" spans="6:7" x14ac:dyDescent="0.3">
      <c r="F5913" t="s">
        <v>8531</v>
      </c>
      <c r="G5913" s="31">
        <v>520.28589999999997</v>
      </c>
    </row>
    <row r="5914" spans="6:7" x14ac:dyDescent="0.3">
      <c r="F5914" t="s">
        <v>8532</v>
      </c>
      <c r="G5914" s="31">
        <v>0</v>
      </c>
    </row>
    <row r="5915" spans="6:7" x14ac:dyDescent="0.3">
      <c r="F5915" t="s">
        <v>8533</v>
      </c>
      <c r="G5915" s="31">
        <v>17146.713</v>
      </c>
    </row>
    <row r="5916" spans="6:7" x14ac:dyDescent="0.3">
      <c r="F5916" t="s">
        <v>8534</v>
      </c>
      <c r="G5916" s="31">
        <v>4594.2730999999994</v>
      </c>
    </row>
    <row r="5917" spans="6:7" x14ac:dyDescent="0.3">
      <c r="F5917" t="s">
        <v>8535</v>
      </c>
      <c r="G5917" s="31">
        <v>0</v>
      </c>
    </row>
    <row r="5918" spans="6:7" x14ac:dyDescent="0.3">
      <c r="F5918" t="s">
        <v>8536</v>
      </c>
      <c r="G5918" s="31">
        <v>0</v>
      </c>
    </row>
    <row r="5919" spans="6:7" x14ac:dyDescent="0.3">
      <c r="F5919" t="s">
        <v>8537</v>
      </c>
      <c r="G5919" s="31">
        <v>4711.4661999999998</v>
      </c>
    </row>
    <row r="5920" spans="6:7" x14ac:dyDescent="0.3">
      <c r="F5920" t="s">
        <v>1641</v>
      </c>
      <c r="G5920" s="31">
        <v>0</v>
      </c>
    </row>
    <row r="5921" spans="6:7" x14ac:dyDescent="0.3">
      <c r="F5921" t="s">
        <v>8538</v>
      </c>
      <c r="G5921" s="31">
        <v>0</v>
      </c>
    </row>
    <row r="5922" spans="6:7" x14ac:dyDescent="0.3">
      <c r="F5922" t="s">
        <v>8539</v>
      </c>
      <c r="G5922" s="31">
        <v>657.20550000000003</v>
      </c>
    </row>
    <row r="5923" spans="6:7" x14ac:dyDescent="0.3">
      <c r="F5923" t="s">
        <v>8540</v>
      </c>
      <c r="G5923" s="31">
        <v>0</v>
      </c>
    </row>
    <row r="5924" spans="6:7" x14ac:dyDescent="0.3">
      <c r="F5924" t="s">
        <v>8541</v>
      </c>
      <c r="G5924" s="31">
        <v>0</v>
      </c>
    </row>
    <row r="5925" spans="6:7" x14ac:dyDescent="0.3">
      <c r="F5925" t="s">
        <v>8542</v>
      </c>
      <c r="G5925" s="31">
        <v>188.2937</v>
      </c>
    </row>
    <row r="5926" spans="6:7" x14ac:dyDescent="0.3">
      <c r="F5926" t="s">
        <v>8543</v>
      </c>
      <c r="G5926" s="31">
        <v>0</v>
      </c>
    </row>
    <row r="5927" spans="6:7" x14ac:dyDescent="0.3">
      <c r="F5927" t="s">
        <v>8544</v>
      </c>
      <c r="G5927" s="31">
        <v>398.45870000000002</v>
      </c>
    </row>
    <row r="5928" spans="6:7" x14ac:dyDescent="0.3">
      <c r="F5928" t="s">
        <v>8545</v>
      </c>
      <c r="G5928" s="31">
        <v>0</v>
      </c>
    </row>
    <row r="5929" spans="6:7" x14ac:dyDescent="0.3">
      <c r="F5929" t="s">
        <v>8546</v>
      </c>
      <c r="G5929" s="31">
        <v>142.85319999999999</v>
      </c>
    </row>
    <row r="5930" spans="6:7" x14ac:dyDescent="0.3">
      <c r="F5930" t="s">
        <v>8547</v>
      </c>
      <c r="G5930" s="31">
        <v>681.51889999999992</v>
      </c>
    </row>
    <row r="5931" spans="6:7" x14ac:dyDescent="0.3">
      <c r="F5931" t="s">
        <v>8548</v>
      </c>
      <c r="G5931" s="31">
        <v>87.627399999999994</v>
      </c>
    </row>
    <row r="5932" spans="6:7" x14ac:dyDescent="0.3">
      <c r="F5932" t="s">
        <v>8549</v>
      </c>
      <c r="G5932" s="31">
        <v>165.9581</v>
      </c>
    </row>
    <row r="5933" spans="6:7" x14ac:dyDescent="0.3">
      <c r="F5933" t="s">
        <v>8550</v>
      </c>
      <c r="G5933" s="31">
        <v>872.39400000000001</v>
      </c>
    </row>
    <row r="5934" spans="6:7" x14ac:dyDescent="0.3">
      <c r="F5934" t="s">
        <v>8551</v>
      </c>
      <c r="G5934" s="31">
        <v>0</v>
      </c>
    </row>
    <row r="5935" spans="6:7" x14ac:dyDescent="0.3">
      <c r="F5935" t="s">
        <v>8552</v>
      </c>
      <c r="G5935" s="31">
        <v>0</v>
      </c>
    </row>
    <row r="5936" spans="6:7" x14ac:dyDescent="0.3">
      <c r="F5936" t="s">
        <v>8553</v>
      </c>
      <c r="G5936" s="31">
        <v>875.66689999999994</v>
      </c>
    </row>
    <row r="5937" spans="6:7" x14ac:dyDescent="0.3">
      <c r="F5937" t="s">
        <v>8554</v>
      </c>
      <c r="G5937" s="31">
        <v>0</v>
      </c>
    </row>
    <row r="5938" spans="6:7" x14ac:dyDescent="0.3">
      <c r="F5938" t="s">
        <v>8555</v>
      </c>
      <c r="G5938" s="31">
        <v>0</v>
      </c>
    </row>
    <row r="5939" spans="6:7" x14ac:dyDescent="0.3">
      <c r="F5939" t="s">
        <v>8556</v>
      </c>
      <c r="G5939" s="31">
        <v>0</v>
      </c>
    </row>
    <row r="5940" spans="6:7" x14ac:dyDescent="0.3">
      <c r="F5940" t="s">
        <v>8557</v>
      </c>
      <c r="G5940" s="31">
        <v>5428.4814000000006</v>
      </c>
    </row>
    <row r="5941" spans="6:7" x14ac:dyDescent="0.3">
      <c r="F5941" t="s">
        <v>8558</v>
      </c>
      <c r="G5941" s="31">
        <v>475.13800000000003</v>
      </c>
    </row>
    <row r="5942" spans="6:7" x14ac:dyDescent="0.3">
      <c r="F5942" t="s">
        <v>2869</v>
      </c>
      <c r="G5942" s="31">
        <v>12516.1044</v>
      </c>
    </row>
    <row r="5943" spans="6:7" x14ac:dyDescent="0.3">
      <c r="F5943" t="s">
        <v>8559</v>
      </c>
      <c r="G5943" s="31">
        <v>265.58539999999999</v>
      </c>
    </row>
    <row r="5944" spans="6:7" x14ac:dyDescent="0.3">
      <c r="F5944" t="s">
        <v>474</v>
      </c>
      <c r="G5944" s="31">
        <v>7064.1367</v>
      </c>
    </row>
    <row r="5945" spans="6:7" x14ac:dyDescent="0.3">
      <c r="F5945" t="s">
        <v>8560</v>
      </c>
      <c r="G5945" s="31">
        <v>0</v>
      </c>
    </row>
    <row r="5946" spans="6:7" x14ac:dyDescent="0.3">
      <c r="F5946" t="s">
        <v>8561</v>
      </c>
      <c r="G5946" s="31">
        <v>3791.3639000000003</v>
      </c>
    </row>
    <row r="5947" spans="6:7" x14ac:dyDescent="0.3">
      <c r="F5947" t="s">
        <v>8562</v>
      </c>
      <c r="G5947" s="31">
        <v>14675.0543</v>
      </c>
    </row>
    <row r="5948" spans="6:7" x14ac:dyDescent="0.3">
      <c r="F5948" t="s">
        <v>8563</v>
      </c>
      <c r="G5948" s="31">
        <v>550.60379999999998</v>
      </c>
    </row>
    <row r="5949" spans="6:7" x14ac:dyDescent="0.3">
      <c r="F5949" t="s">
        <v>8564</v>
      </c>
      <c r="G5949" s="31">
        <v>456.77839999999998</v>
      </c>
    </row>
    <row r="5950" spans="6:7" x14ac:dyDescent="0.3">
      <c r="F5950" t="s">
        <v>8565</v>
      </c>
      <c r="G5950" s="31">
        <v>9021.3209999999999</v>
      </c>
    </row>
    <row r="5951" spans="6:7" x14ac:dyDescent="0.3">
      <c r="F5951" t="s">
        <v>8566</v>
      </c>
      <c r="G5951" s="31">
        <v>0</v>
      </c>
    </row>
    <row r="5952" spans="6:7" x14ac:dyDescent="0.3">
      <c r="F5952" t="s">
        <v>8567</v>
      </c>
      <c r="G5952" s="31">
        <v>428.87219999999996</v>
      </c>
    </row>
    <row r="5953" spans="6:7" x14ac:dyDescent="0.3">
      <c r="F5953" t="s">
        <v>8568</v>
      </c>
      <c r="G5953" s="31">
        <v>631.52060000000006</v>
      </c>
    </row>
    <row r="5954" spans="6:7" x14ac:dyDescent="0.3">
      <c r="F5954" t="s">
        <v>8569</v>
      </c>
      <c r="G5954" s="31">
        <v>0</v>
      </c>
    </row>
    <row r="5955" spans="6:7" x14ac:dyDescent="0.3">
      <c r="F5955" t="s">
        <v>8570</v>
      </c>
      <c r="G5955" s="31">
        <v>17006.826000000001</v>
      </c>
    </row>
    <row r="5956" spans="6:7" x14ac:dyDescent="0.3">
      <c r="F5956" t="s">
        <v>8571</v>
      </c>
      <c r="G5956" s="31">
        <v>0</v>
      </c>
    </row>
    <row r="5957" spans="6:7" x14ac:dyDescent="0.3">
      <c r="F5957" t="s">
        <v>8572</v>
      </c>
      <c r="G5957" s="31">
        <v>0</v>
      </c>
    </row>
    <row r="5958" spans="6:7" x14ac:dyDescent="0.3">
      <c r="F5958" t="s">
        <v>8573</v>
      </c>
      <c r="G5958" s="31">
        <v>53.014299999999999</v>
      </c>
    </row>
    <row r="5959" spans="6:7" x14ac:dyDescent="0.3">
      <c r="F5959" t="s">
        <v>8574</v>
      </c>
      <c r="G5959" s="31">
        <v>0</v>
      </c>
    </row>
    <row r="5960" spans="6:7" x14ac:dyDescent="0.3">
      <c r="F5960" t="s">
        <v>8575</v>
      </c>
      <c r="G5960" s="31">
        <v>400.47620000000001</v>
      </c>
    </row>
    <row r="5961" spans="6:7" x14ac:dyDescent="0.3">
      <c r="F5961" t="s">
        <v>8576</v>
      </c>
      <c r="G5961" s="31">
        <v>3510.0687000000003</v>
      </c>
    </row>
    <row r="5962" spans="6:7" x14ac:dyDescent="0.3">
      <c r="F5962" t="s">
        <v>8577</v>
      </c>
      <c r="G5962" s="31">
        <v>37.484400000000001</v>
      </c>
    </row>
    <row r="5963" spans="6:7" x14ac:dyDescent="0.3">
      <c r="F5963" t="s">
        <v>8578</v>
      </c>
      <c r="G5963" s="31">
        <v>2718.6729999999998</v>
      </c>
    </row>
    <row r="5964" spans="6:7" x14ac:dyDescent="0.3">
      <c r="F5964" t="s">
        <v>8579</v>
      </c>
      <c r="G5964" s="31">
        <v>28895.358800000002</v>
      </c>
    </row>
    <row r="5965" spans="6:7" x14ac:dyDescent="0.3">
      <c r="F5965" t="s">
        <v>8580</v>
      </c>
      <c r="G5965" s="31">
        <v>287.87180000000001</v>
      </c>
    </row>
    <row r="5966" spans="6:7" x14ac:dyDescent="0.3">
      <c r="F5966" t="s">
        <v>8581</v>
      </c>
      <c r="G5966" s="31">
        <v>11665.0772</v>
      </c>
    </row>
    <row r="5967" spans="6:7" x14ac:dyDescent="0.3">
      <c r="F5967" t="s">
        <v>8582</v>
      </c>
      <c r="G5967" s="31">
        <v>234.59879999999998</v>
      </c>
    </row>
    <row r="5968" spans="6:7" x14ac:dyDescent="0.3">
      <c r="F5968" t="s">
        <v>8583</v>
      </c>
      <c r="G5968" s="31">
        <v>0</v>
      </c>
    </row>
    <row r="5969" spans="6:7" x14ac:dyDescent="0.3">
      <c r="F5969" t="s">
        <v>8584</v>
      </c>
      <c r="G5969" s="31">
        <v>0</v>
      </c>
    </row>
    <row r="5970" spans="6:7" x14ac:dyDescent="0.3">
      <c r="F5970" t="s">
        <v>8585</v>
      </c>
      <c r="G5970" s="31">
        <v>0</v>
      </c>
    </row>
    <row r="5971" spans="6:7" x14ac:dyDescent="0.3">
      <c r="F5971" t="s">
        <v>1642</v>
      </c>
      <c r="G5971" s="31">
        <v>2912.7919000000002</v>
      </c>
    </row>
    <row r="5972" spans="6:7" x14ac:dyDescent="0.3">
      <c r="F5972" t="s">
        <v>8586</v>
      </c>
      <c r="G5972" s="31">
        <v>8175.81</v>
      </c>
    </row>
    <row r="5973" spans="6:7" x14ac:dyDescent="0.3">
      <c r="F5973" t="s">
        <v>8587</v>
      </c>
      <c r="G5973" s="31">
        <v>0</v>
      </c>
    </row>
    <row r="5974" spans="6:7" x14ac:dyDescent="0.3">
      <c r="F5974" t="s">
        <v>8588</v>
      </c>
      <c r="G5974" s="31">
        <v>5911.3606</v>
      </c>
    </row>
    <row r="5975" spans="6:7" x14ac:dyDescent="0.3">
      <c r="F5975" t="s">
        <v>8589</v>
      </c>
      <c r="G5975" s="31">
        <v>0</v>
      </c>
    </row>
    <row r="5976" spans="6:7" x14ac:dyDescent="0.3">
      <c r="F5976" t="s">
        <v>8590</v>
      </c>
      <c r="G5976" s="31">
        <v>140.47399999999999</v>
      </c>
    </row>
    <row r="5977" spans="6:7" x14ac:dyDescent="0.3">
      <c r="F5977" t="s">
        <v>8591</v>
      </c>
      <c r="G5977" s="31">
        <v>0</v>
      </c>
    </row>
    <row r="5978" spans="6:7" x14ac:dyDescent="0.3">
      <c r="F5978" t="s">
        <v>8592</v>
      </c>
      <c r="G5978" s="31">
        <v>3684.6664999999998</v>
      </c>
    </row>
    <row r="5979" spans="6:7" x14ac:dyDescent="0.3">
      <c r="F5979" t="s">
        <v>8593</v>
      </c>
      <c r="G5979" s="31">
        <v>0</v>
      </c>
    </row>
    <row r="5980" spans="6:7" x14ac:dyDescent="0.3">
      <c r="F5980" t="s">
        <v>8594</v>
      </c>
      <c r="G5980" s="31">
        <v>0</v>
      </c>
    </row>
    <row r="5981" spans="6:7" x14ac:dyDescent="0.3">
      <c r="F5981" t="s">
        <v>3244</v>
      </c>
      <c r="G5981" s="31">
        <v>471.77120000000002</v>
      </c>
    </row>
    <row r="5982" spans="6:7" x14ac:dyDescent="0.3">
      <c r="F5982" t="s">
        <v>8595</v>
      </c>
      <c r="G5982" s="31">
        <v>611.22969999999998</v>
      </c>
    </row>
    <row r="5983" spans="6:7" x14ac:dyDescent="0.3">
      <c r="F5983" t="s">
        <v>8596</v>
      </c>
      <c r="G5983" s="31">
        <v>1791.2155</v>
      </c>
    </row>
    <row r="5984" spans="6:7" x14ac:dyDescent="0.3">
      <c r="F5984" t="s">
        <v>8597</v>
      </c>
      <c r="G5984" s="31">
        <v>0</v>
      </c>
    </row>
    <row r="5985" spans="6:7" x14ac:dyDescent="0.3">
      <c r="F5985" t="s">
        <v>8598</v>
      </c>
      <c r="G5985" s="31">
        <v>0</v>
      </c>
    </row>
    <row r="5986" spans="6:7" x14ac:dyDescent="0.3">
      <c r="F5986" t="s">
        <v>8599</v>
      </c>
      <c r="G5986" s="31">
        <v>2501.3262</v>
      </c>
    </row>
    <row r="5987" spans="6:7" x14ac:dyDescent="0.3">
      <c r="F5987" t="s">
        <v>8600</v>
      </c>
      <c r="G5987" s="31">
        <v>0</v>
      </c>
    </row>
    <row r="5988" spans="6:7" x14ac:dyDescent="0.3">
      <c r="F5988" t="s">
        <v>8601</v>
      </c>
      <c r="G5988" s="31">
        <v>0</v>
      </c>
    </row>
    <row r="5989" spans="6:7" x14ac:dyDescent="0.3">
      <c r="F5989" t="s">
        <v>8602</v>
      </c>
      <c r="G5989" s="31">
        <v>0</v>
      </c>
    </row>
    <row r="5990" spans="6:7" x14ac:dyDescent="0.3">
      <c r="F5990" t="s">
        <v>8603</v>
      </c>
      <c r="G5990" s="31">
        <v>0</v>
      </c>
    </row>
    <row r="5991" spans="6:7" x14ac:dyDescent="0.3">
      <c r="F5991" t="s">
        <v>8604</v>
      </c>
      <c r="G5991" s="31">
        <v>115.6336</v>
      </c>
    </row>
    <row r="5992" spans="6:7" x14ac:dyDescent="0.3">
      <c r="F5992" t="s">
        <v>8605</v>
      </c>
      <c r="G5992" s="31">
        <v>362.9162</v>
      </c>
    </row>
    <row r="5993" spans="6:7" x14ac:dyDescent="0.3">
      <c r="F5993" t="s">
        <v>8606</v>
      </c>
      <c r="G5993" s="31">
        <v>602.97129999999993</v>
      </c>
    </row>
    <row r="5994" spans="6:7" x14ac:dyDescent="0.3">
      <c r="F5994" t="s">
        <v>8607</v>
      </c>
      <c r="G5994" s="31">
        <v>0</v>
      </c>
    </row>
    <row r="5995" spans="6:7" x14ac:dyDescent="0.3">
      <c r="F5995" t="s">
        <v>8608</v>
      </c>
      <c r="G5995" s="31">
        <v>134.85810000000001</v>
      </c>
    </row>
    <row r="5996" spans="6:7" x14ac:dyDescent="0.3">
      <c r="F5996" t="s">
        <v>1643</v>
      </c>
      <c r="G5996" s="31">
        <v>65.441800000000001</v>
      </c>
    </row>
    <row r="5997" spans="6:7" x14ac:dyDescent="0.3">
      <c r="F5997" t="s">
        <v>8609</v>
      </c>
      <c r="G5997" s="31">
        <v>376.32600000000002</v>
      </c>
    </row>
    <row r="5998" spans="6:7" x14ac:dyDescent="0.3">
      <c r="F5998" t="s">
        <v>1644</v>
      </c>
      <c r="G5998" s="31">
        <v>7508.6839</v>
      </c>
    </row>
    <row r="5999" spans="6:7" x14ac:dyDescent="0.3">
      <c r="F5999" t="s">
        <v>8610</v>
      </c>
      <c r="G5999" s="31">
        <v>779.79810000000009</v>
      </c>
    </row>
    <row r="6000" spans="6:7" x14ac:dyDescent="0.3">
      <c r="F6000" t="s">
        <v>8611</v>
      </c>
      <c r="G6000" s="31">
        <v>4711.4661999999998</v>
      </c>
    </row>
    <row r="6001" spans="6:7" x14ac:dyDescent="0.3">
      <c r="F6001" t="s">
        <v>8612</v>
      </c>
      <c r="G6001" s="31">
        <v>124.97399999999999</v>
      </c>
    </row>
    <row r="6002" spans="6:7" x14ac:dyDescent="0.3">
      <c r="F6002" t="s">
        <v>1645</v>
      </c>
      <c r="G6002" s="31">
        <v>0</v>
      </c>
    </row>
    <row r="6003" spans="6:7" x14ac:dyDescent="0.3">
      <c r="F6003" t="s">
        <v>8613</v>
      </c>
      <c r="G6003" s="31">
        <v>0</v>
      </c>
    </row>
    <row r="6004" spans="6:7" x14ac:dyDescent="0.3">
      <c r="F6004" t="s">
        <v>8614</v>
      </c>
      <c r="G6004" s="31">
        <v>0</v>
      </c>
    </row>
    <row r="6005" spans="6:7" x14ac:dyDescent="0.3">
      <c r="F6005" t="s">
        <v>8615</v>
      </c>
      <c r="G6005" s="31">
        <v>0</v>
      </c>
    </row>
    <row r="6006" spans="6:7" x14ac:dyDescent="0.3">
      <c r="F6006" t="s">
        <v>8616</v>
      </c>
      <c r="G6006" s="31">
        <v>0</v>
      </c>
    </row>
    <row r="6007" spans="6:7" x14ac:dyDescent="0.3">
      <c r="F6007" t="s">
        <v>8617</v>
      </c>
      <c r="G6007" s="31">
        <v>21383.804100000005</v>
      </c>
    </row>
    <row r="6008" spans="6:7" x14ac:dyDescent="0.3">
      <c r="F6008" t="s">
        <v>8618</v>
      </c>
      <c r="G6008" s="31">
        <v>17222.793000000001</v>
      </c>
    </row>
    <row r="6009" spans="6:7" x14ac:dyDescent="0.3">
      <c r="F6009" t="s">
        <v>8619</v>
      </c>
      <c r="G6009" s="31">
        <v>462.96280000000002</v>
      </c>
    </row>
    <row r="6010" spans="6:7" x14ac:dyDescent="0.3">
      <c r="F6010" t="s">
        <v>8620</v>
      </c>
      <c r="G6010" s="31">
        <v>2302.6183000000001</v>
      </c>
    </row>
    <row r="6011" spans="6:7" x14ac:dyDescent="0.3">
      <c r="F6011" t="s">
        <v>8621</v>
      </c>
      <c r="G6011" s="31">
        <v>107.6216</v>
      </c>
    </row>
    <row r="6012" spans="6:7" x14ac:dyDescent="0.3">
      <c r="F6012" t="s">
        <v>8622</v>
      </c>
      <c r="G6012" s="31">
        <v>679.47929999999997</v>
      </c>
    </row>
    <row r="6013" spans="6:7" x14ac:dyDescent="0.3">
      <c r="F6013" t="s">
        <v>8623</v>
      </c>
      <c r="G6013" s="31">
        <v>330.80219999999997</v>
      </c>
    </row>
    <row r="6014" spans="6:7" x14ac:dyDescent="0.3">
      <c r="F6014" t="s">
        <v>8624</v>
      </c>
      <c r="G6014" s="31">
        <v>20033.039499999999</v>
      </c>
    </row>
    <row r="6015" spans="6:7" x14ac:dyDescent="0.3">
      <c r="F6015" t="s">
        <v>8625</v>
      </c>
      <c r="G6015" s="31">
        <v>0</v>
      </c>
    </row>
    <row r="6016" spans="6:7" x14ac:dyDescent="0.3">
      <c r="F6016" t="s">
        <v>8626</v>
      </c>
      <c r="G6016" s="31">
        <v>20370.998899999999</v>
      </c>
    </row>
    <row r="6017" spans="6:7" x14ac:dyDescent="0.3">
      <c r="F6017" t="s">
        <v>8627</v>
      </c>
      <c r="G6017" s="31">
        <v>305.85140000000001</v>
      </c>
    </row>
    <row r="6018" spans="6:7" x14ac:dyDescent="0.3">
      <c r="F6018" t="s">
        <v>8628</v>
      </c>
      <c r="G6018" s="31">
        <v>328.65</v>
      </c>
    </row>
    <row r="6019" spans="6:7" x14ac:dyDescent="0.3">
      <c r="F6019" t="s">
        <v>8629</v>
      </c>
      <c r="G6019" s="31">
        <v>968.93920000000003</v>
      </c>
    </row>
    <row r="6020" spans="6:7" x14ac:dyDescent="0.3">
      <c r="F6020" t="s">
        <v>8630</v>
      </c>
      <c r="G6020" s="31">
        <v>312.87400000000002</v>
      </c>
    </row>
    <row r="6021" spans="6:7" x14ac:dyDescent="0.3">
      <c r="F6021" t="s">
        <v>8631</v>
      </c>
      <c r="G6021" s="31">
        <v>0</v>
      </c>
    </row>
    <row r="6022" spans="6:7" x14ac:dyDescent="0.3">
      <c r="F6022" t="s">
        <v>8632</v>
      </c>
      <c r="G6022" s="31">
        <v>6820.5731999999998</v>
      </c>
    </row>
    <row r="6023" spans="6:7" x14ac:dyDescent="0.3">
      <c r="F6023" t="s">
        <v>8633</v>
      </c>
      <c r="G6023" s="31">
        <v>665.0625</v>
      </c>
    </row>
    <row r="6024" spans="6:7" x14ac:dyDescent="0.3">
      <c r="F6024" t="s">
        <v>8634</v>
      </c>
      <c r="G6024" s="31">
        <v>0</v>
      </c>
    </row>
    <row r="6025" spans="6:7" x14ac:dyDescent="0.3">
      <c r="F6025" t="s">
        <v>8635</v>
      </c>
      <c r="G6025" s="31">
        <v>5303.4899000000005</v>
      </c>
    </row>
    <row r="6026" spans="6:7" x14ac:dyDescent="0.3">
      <c r="F6026" t="s">
        <v>8636</v>
      </c>
      <c r="G6026" s="31">
        <v>3740.8353999999999</v>
      </c>
    </row>
    <row r="6027" spans="6:7" x14ac:dyDescent="0.3">
      <c r="F6027" t="s">
        <v>8637</v>
      </c>
      <c r="G6027" s="31">
        <v>339.78570000000002</v>
      </c>
    </row>
    <row r="6028" spans="6:7" x14ac:dyDescent="0.3">
      <c r="F6028" t="s">
        <v>8638</v>
      </c>
      <c r="G6028" s="31">
        <v>416.1703</v>
      </c>
    </row>
    <row r="6029" spans="6:7" x14ac:dyDescent="0.3">
      <c r="F6029" t="s">
        <v>8639</v>
      </c>
      <c r="G6029" s="31">
        <v>528.57010000000002</v>
      </c>
    </row>
    <row r="6030" spans="6:7" x14ac:dyDescent="0.3">
      <c r="F6030" t="s">
        <v>8640</v>
      </c>
      <c r="G6030" s="31">
        <v>525.72659999999996</v>
      </c>
    </row>
    <row r="6031" spans="6:7" x14ac:dyDescent="0.3">
      <c r="F6031" t="s">
        <v>8641</v>
      </c>
      <c r="G6031" s="31">
        <v>0</v>
      </c>
    </row>
    <row r="6032" spans="6:7" x14ac:dyDescent="0.3">
      <c r="F6032" t="s">
        <v>8642</v>
      </c>
      <c r="G6032" s="31">
        <v>0</v>
      </c>
    </row>
    <row r="6033" spans="6:7" x14ac:dyDescent="0.3">
      <c r="F6033" t="s">
        <v>8643</v>
      </c>
      <c r="G6033" s="31">
        <v>1461.6566</v>
      </c>
    </row>
    <row r="6034" spans="6:7" x14ac:dyDescent="0.3">
      <c r="F6034" t="s">
        <v>8644</v>
      </c>
      <c r="G6034" s="31">
        <v>1963.6544999999999</v>
      </c>
    </row>
    <row r="6035" spans="6:7" x14ac:dyDescent="0.3">
      <c r="F6035" t="s">
        <v>8645</v>
      </c>
      <c r="G6035" s="31">
        <v>0</v>
      </c>
    </row>
    <row r="6036" spans="6:7" x14ac:dyDescent="0.3">
      <c r="F6036" t="s">
        <v>8646</v>
      </c>
      <c r="G6036" s="31">
        <v>67.263499999999993</v>
      </c>
    </row>
    <row r="6037" spans="6:7" x14ac:dyDescent="0.3">
      <c r="F6037" t="s">
        <v>8647</v>
      </c>
      <c r="G6037" s="31">
        <v>4906.8105999999998</v>
      </c>
    </row>
    <row r="6038" spans="6:7" x14ac:dyDescent="0.3">
      <c r="F6038" t="s">
        <v>3245</v>
      </c>
      <c r="G6038" s="31">
        <v>112.5351</v>
      </c>
    </row>
    <row r="6039" spans="6:7" x14ac:dyDescent="0.3">
      <c r="F6039" t="s">
        <v>8648</v>
      </c>
      <c r="G6039" s="31">
        <v>17410.752899999999</v>
      </c>
    </row>
    <row r="6040" spans="6:7" x14ac:dyDescent="0.3">
      <c r="F6040" t="s">
        <v>8649</v>
      </c>
      <c r="G6040" s="31">
        <v>26.001300000000001</v>
      </c>
    </row>
    <row r="6041" spans="6:7" x14ac:dyDescent="0.3">
      <c r="F6041" t="s">
        <v>8650</v>
      </c>
      <c r="G6041" s="31">
        <v>1466.7124000000001</v>
      </c>
    </row>
    <row r="6042" spans="6:7" x14ac:dyDescent="0.3">
      <c r="F6042" t="s">
        <v>8651</v>
      </c>
      <c r="G6042" s="31">
        <v>1851.4539</v>
      </c>
    </row>
    <row r="6043" spans="6:7" x14ac:dyDescent="0.3">
      <c r="F6043" t="s">
        <v>2870</v>
      </c>
      <c r="G6043" s="31">
        <v>655.76419999999996</v>
      </c>
    </row>
    <row r="6044" spans="6:7" x14ac:dyDescent="0.3">
      <c r="F6044" t="s">
        <v>3246</v>
      </c>
      <c r="G6044" s="31">
        <v>413.00880000000001</v>
      </c>
    </row>
    <row r="6045" spans="6:7" x14ac:dyDescent="0.3">
      <c r="F6045" t="s">
        <v>8652</v>
      </c>
      <c r="G6045" s="31">
        <v>9128.8670000000002</v>
      </c>
    </row>
    <row r="6046" spans="6:7" x14ac:dyDescent="0.3">
      <c r="F6046" t="s">
        <v>8653</v>
      </c>
      <c r="G6046" s="31">
        <v>3594.4258</v>
      </c>
    </row>
    <row r="6047" spans="6:7" x14ac:dyDescent="0.3">
      <c r="F6047" t="s">
        <v>8654</v>
      </c>
      <c r="G6047" s="31">
        <v>356.70030000000003</v>
      </c>
    </row>
    <row r="6048" spans="6:7" x14ac:dyDescent="0.3">
      <c r="F6048" t="s">
        <v>8655</v>
      </c>
      <c r="G6048" s="31">
        <v>287.36959999999999</v>
      </c>
    </row>
    <row r="6049" spans="6:7" x14ac:dyDescent="0.3">
      <c r="F6049" t="s">
        <v>8656</v>
      </c>
      <c r="G6049" s="31">
        <v>0</v>
      </c>
    </row>
    <row r="6050" spans="6:7" x14ac:dyDescent="0.3">
      <c r="F6050" t="s">
        <v>8657</v>
      </c>
      <c r="G6050" s="31">
        <v>31.236999999999998</v>
      </c>
    </row>
    <row r="6051" spans="6:7" x14ac:dyDescent="0.3">
      <c r="F6051" t="s">
        <v>1646</v>
      </c>
      <c r="G6051" s="31">
        <v>0</v>
      </c>
    </row>
    <row r="6052" spans="6:7" x14ac:dyDescent="0.3">
      <c r="F6052" t="s">
        <v>8658</v>
      </c>
      <c r="G6052" s="31">
        <v>15.643700000000001</v>
      </c>
    </row>
    <row r="6053" spans="6:7" x14ac:dyDescent="0.3">
      <c r="F6053" t="s">
        <v>8659</v>
      </c>
      <c r="G6053" s="31">
        <v>0</v>
      </c>
    </row>
    <row r="6054" spans="6:7" x14ac:dyDescent="0.3">
      <c r="F6054" t="s">
        <v>8660</v>
      </c>
      <c r="G6054" s="31">
        <v>24.977</v>
      </c>
    </row>
    <row r="6055" spans="6:7" x14ac:dyDescent="0.3">
      <c r="F6055" t="s">
        <v>8661</v>
      </c>
      <c r="G6055" s="31">
        <v>0</v>
      </c>
    </row>
    <row r="6056" spans="6:7" x14ac:dyDescent="0.3">
      <c r="F6056" t="s">
        <v>8662</v>
      </c>
      <c r="G6056" s="31">
        <v>0</v>
      </c>
    </row>
    <row r="6057" spans="6:7" x14ac:dyDescent="0.3">
      <c r="F6057" t="s">
        <v>8663</v>
      </c>
      <c r="G6057" s="31">
        <v>0</v>
      </c>
    </row>
    <row r="6058" spans="6:7" x14ac:dyDescent="0.3">
      <c r="F6058" t="s">
        <v>8664</v>
      </c>
      <c r="G6058" s="31">
        <v>18939.2706</v>
      </c>
    </row>
    <row r="6059" spans="6:7" x14ac:dyDescent="0.3">
      <c r="F6059" t="s">
        <v>8665</v>
      </c>
      <c r="G6059" s="31">
        <v>0</v>
      </c>
    </row>
    <row r="6060" spans="6:7" x14ac:dyDescent="0.3">
      <c r="F6060" t="s">
        <v>8666</v>
      </c>
      <c r="G6060" s="31">
        <v>0</v>
      </c>
    </row>
    <row r="6061" spans="6:7" x14ac:dyDescent="0.3">
      <c r="F6061" t="s">
        <v>8667</v>
      </c>
      <c r="G6061" s="31">
        <v>0</v>
      </c>
    </row>
    <row r="6062" spans="6:7" x14ac:dyDescent="0.3">
      <c r="F6062" t="s">
        <v>8668</v>
      </c>
      <c r="G6062" s="31">
        <v>0</v>
      </c>
    </row>
    <row r="6063" spans="6:7" x14ac:dyDescent="0.3">
      <c r="F6063" t="s">
        <v>8669</v>
      </c>
      <c r="G6063" s="31">
        <v>5407.6764999999996</v>
      </c>
    </row>
    <row r="6064" spans="6:7" x14ac:dyDescent="0.3">
      <c r="F6064" t="s">
        <v>8670</v>
      </c>
      <c r="G6064" s="31">
        <v>219.0685</v>
      </c>
    </row>
    <row r="6065" spans="6:7" x14ac:dyDescent="0.3">
      <c r="F6065" t="s">
        <v>8671</v>
      </c>
      <c r="G6065" s="31">
        <v>0</v>
      </c>
    </row>
    <row r="6066" spans="6:7" x14ac:dyDescent="0.3">
      <c r="F6066" t="s">
        <v>8672</v>
      </c>
      <c r="G6066" s="31">
        <v>7022.317</v>
      </c>
    </row>
    <row r="6067" spans="6:7" x14ac:dyDescent="0.3">
      <c r="F6067" t="s">
        <v>8673</v>
      </c>
      <c r="G6067" s="31">
        <v>817.74300000000005</v>
      </c>
    </row>
    <row r="6068" spans="6:7" x14ac:dyDescent="0.3">
      <c r="F6068" t="s">
        <v>8674</v>
      </c>
      <c r="G6068" s="31">
        <v>19037.633999999998</v>
      </c>
    </row>
    <row r="6069" spans="6:7" x14ac:dyDescent="0.3">
      <c r="F6069" t="s">
        <v>8675</v>
      </c>
      <c r="G6069" s="31">
        <v>9031.6594999999998</v>
      </c>
    </row>
    <row r="6070" spans="6:7" x14ac:dyDescent="0.3">
      <c r="F6070" t="s">
        <v>8676</v>
      </c>
      <c r="G6070" s="31">
        <v>398.21709999999996</v>
      </c>
    </row>
    <row r="6071" spans="6:7" x14ac:dyDescent="0.3">
      <c r="F6071" t="s">
        <v>3247</v>
      </c>
      <c r="G6071" s="31">
        <v>239.03729999999999</v>
      </c>
    </row>
    <row r="6072" spans="6:7" x14ac:dyDescent="0.3">
      <c r="F6072" t="s">
        <v>8677</v>
      </c>
      <c r="G6072" s="31">
        <v>0</v>
      </c>
    </row>
    <row r="6073" spans="6:7" x14ac:dyDescent="0.3">
      <c r="F6073" t="s">
        <v>8678</v>
      </c>
      <c r="G6073" s="31">
        <v>4919.5861999999997</v>
      </c>
    </row>
    <row r="6074" spans="6:7" x14ac:dyDescent="0.3">
      <c r="F6074" t="s">
        <v>8679</v>
      </c>
      <c r="G6074" s="31">
        <v>0</v>
      </c>
    </row>
    <row r="6075" spans="6:7" x14ac:dyDescent="0.3">
      <c r="F6075" t="s">
        <v>1647</v>
      </c>
      <c r="G6075" s="31">
        <v>0</v>
      </c>
    </row>
    <row r="6076" spans="6:7" x14ac:dyDescent="0.3">
      <c r="F6076" t="s">
        <v>8680</v>
      </c>
      <c r="G6076" s="31">
        <v>186.46019999999999</v>
      </c>
    </row>
    <row r="6077" spans="6:7" x14ac:dyDescent="0.3">
      <c r="F6077" t="s">
        <v>8681</v>
      </c>
      <c r="G6077" s="31">
        <v>0</v>
      </c>
    </row>
    <row r="6078" spans="6:7" x14ac:dyDescent="0.3">
      <c r="F6078" t="s">
        <v>8682</v>
      </c>
      <c r="G6078" s="31">
        <v>0</v>
      </c>
    </row>
    <row r="6079" spans="6:7" x14ac:dyDescent="0.3">
      <c r="F6079" t="s">
        <v>8683</v>
      </c>
      <c r="G6079" s="31">
        <v>275.3014</v>
      </c>
    </row>
    <row r="6080" spans="6:7" x14ac:dyDescent="0.3">
      <c r="F6080" t="s">
        <v>8684</v>
      </c>
      <c r="G6080" s="31">
        <v>15336.245699999999</v>
      </c>
    </row>
    <row r="6081" spans="6:7" x14ac:dyDescent="0.3">
      <c r="F6081" t="s">
        <v>8685</v>
      </c>
      <c r="G6081" s="31">
        <v>876.274</v>
      </c>
    </row>
    <row r="6082" spans="6:7" x14ac:dyDescent="0.3">
      <c r="F6082" t="s">
        <v>8686</v>
      </c>
      <c r="G6082" s="31">
        <v>0</v>
      </c>
    </row>
    <row r="6083" spans="6:7" x14ac:dyDescent="0.3">
      <c r="F6083" t="s">
        <v>8687</v>
      </c>
      <c r="G6083" s="31">
        <v>0</v>
      </c>
    </row>
    <row r="6084" spans="6:7" x14ac:dyDescent="0.3">
      <c r="F6084" t="s">
        <v>8688</v>
      </c>
      <c r="G6084" s="31">
        <v>3253.3678</v>
      </c>
    </row>
    <row r="6085" spans="6:7" x14ac:dyDescent="0.3">
      <c r="F6085" t="s">
        <v>8689</v>
      </c>
      <c r="G6085" s="31">
        <v>1395.0598</v>
      </c>
    </row>
    <row r="6086" spans="6:7" x14ac:dyDescent="0.3">
      <c r="F6086" t="s">
        <v>8690</v>
      </c>
      <c r="G6086" s="31">
        <v>0</v>
      </c>
    </row>
    <row r="6087" spans="6:7" x14ac:dyDescent="0.3">
      <c r="F6087" t="s">
        <v>8691</v>
      </c>
      <c r="G6087" s="31">
        <v>1963.404</v>
      </c>
    </row>
    <row r="6088" spans="6:7" x14ac:dyDescent="0.3">
      <c r="F6088" t="s">
        <v>8692</v>
      </c>
      <c r="G6088" s="31">
        <v>0</v>
      </c>
    </row>
    <row r="6089" spans="6:7" x14ac:dyDescent="0.3">
      <c r="F6089" t="s">
        <v>8693</v>
      </c>
      <c r="G6089" s="31">
        <v>0</v>
      </c>
    </row>
    <row r="6090" spans="6:7" x14ac:dyDescent="0.3">
      <c r="F6090" t="s">
        <v>8694</v>
      </c>
      <c r="G6090" s="31">
        <v>76.746800000000007</v>
      </c>
    </row>
    <row r="6091" spans="6:7" x14ac:dyDescent="0.3">
      <c r="F6091" t="s">
        <v>8695</v>
      </c>
      <c r="G6091" s="31">
        <v>0</v>
      </c>
    </row>
    <row r="6092" spans="6:7" x14ac:dyDescent="0.3">
      <c r="F6092" t="s">
        <v>8696</v>
      </c>
      <c r="G6092" s="31">
        <v>6160.8238000000001</v>
      </c>
    </row>
    <row r="6093" spans="6:7" x14ac:dyDescent="0.3">
      <c r="F6093" t="s">
        <v>8697</v>
      </c>
      <c r="G6093" s="31">
        <v>322.21990000000005</v>
      </c>
    </row>
    <row r="6094" spans="6:7" x14ac:dyDescent="0.3">
      <c r="F6094" t="s">
        <v>8698</v>
      </c>
      <c r="G6094" s="31">
        <v>123.6712</v>
      </c>
    </row>
    <row r="6095" spans="6:7" x14ac:dyDescent="0.3">
      <c r="F6095" t="s">
        <v>8699</v>
      </c>
      <c r="G6095" s="31">
        <v>0</v>
      </c>
    </row>
    <row r="6096" spans="6:7" x14ac:dyDescent="0.3">
      <c r="F6096" t="s">
        <v>8700</v>
      </c>
      <c r="G6096" s="31">
        <v>10777.0044</v>
      </c>
    </row>
    <row r="6097" spans="6:7" x14ac:dyDescent="0.3">
      <c r="F6097" t="s">
        <v>8701</v>
      </c>
      <c r="G6097" s="31">
        <v>0</v>
      </c>
    </row>
    <row r="6098" spans="6:7" x14ac:dyDescent="0.3">
      <c r="F6098" t="s">
        <v>1648</v>
      </c>
      <c r="G6098" s="31">
        <v>0</v>
      </c>
    </row>
    <row r="6099" spans="6:7" x14ac:dyDescent="0.3">
      <c r="F6099" t="s">
        <v>8702</v>
      </c>
      <c r="G6099" s="31">
        <v>0</v>
      </c>
    </row>
    <row r="6100" spans="6:7" x14ac:dyDescent="0.3">
      <c r="F6100" t="s">
        <v>8703</v>
      </c>
      <c r="G6100" s="31">
        <v>3782.0538000000001</v>
      </c>
    </row>
    <row r="6101" spans="6:7" x14ac:dyDescent="0.3">
      <c r="F6101" t="s">
        <v>8704</v>
      </c>
      <c r="G6101" s="31">
        <v>0</v>
      </c>
    </row>
    <row r="6102" spans="6:7" x14ac:dyDescent="0.3">
      <c r="F6102" t="s">
        <v>8705</v>
      </c>
      <c r="G6102" s="31">
        <v>720.10050000000001</v>
      </c>
    </row>
    <row r="6103" spans="6:7" x14ac:dyDescent="0.3">
      <c r="F6103" t="s">
        <v>8706</v>
      </c>
      <c r="G6103" s="31">
        <v>23.299399999999999</v>
      </c>
    </row>
    <row r="6104" spans="6:7" x14ac:dyDescent="0.3">
      <c r="F6104" t="s">
        <v>8707</v>
      </c>
      <c r="G6104" s="31">
        <v>0</v>
      </c>
    </row>
    <row r="6105" spans="6:7" x14ac:dyDescent="0.3">
      <c r="F6105" t="s">
        <v>8708</v>
      </c>
      <c r="G6105" s="31">
        <v>249.0094</v>
      </c>
    </row>
    <row r="6106" spans="6:7" x14ac:dyDescent="0.3">
      <c r="F6106" t="s">
        <v>8709</v>
      </c>
      <c r="G6106" s="31">
        <v>4808.4715999999999</v>
      </c>
    </row>
    <row r="6107" spans="6:7" x14ac:dyDescent="0.3">
      <c r="F6107" t="s">
        <v>8710</v>
      </c>
      <c r="G6107" s="31">
        <v>8389.1446999999989</v>
      </c>
    </row>
    <row r="6108" spans="6:7" x14ac:dyDescent="0.3">
      <c r="F6108" t="s">
        <v>8711</v>
      </c>
      <c r="G6108" s="31">
        <v>5474.7533999999996</v>
      </c>
    </row>
    <row r="6109" spans="6:7" x14ac:dyDescent="0.3">
      <c r="F6109" t="s">
        <v>1649</v>
      </c>
      <c r="G6109" s="31">
        <v>0</v>
      </c>
    </row>
    <row r="6110" spans="6:7" x14ac:dyDescent="0.3">
      <c r="F6110" t="s">
        <v>1650</v>
      </c>
      <c r="G6110" s="31">
        <v>0</v>
      </c>
    </row>
    <row r="6111" spans="6:7" x14ac:dyDescent="0.3">
      <c r="F6111" t="s">
        <v>8712</v>
      </c>
      <c r="G6111" s="31">
        <v>0</v>
      </c>
    </row>
    <row r="6112" spans="6:7" x14ac:dyDescent="0.3">
      <c r="F6112" t="s">
        <v>8713</v>
      </c>
      <c r="G6112" s="31">
        <v>0</v>
      </c>
    </row>
    <row r="6113" spans="6:7" x14ac:dyDescent="0.3">
      <c r="F6113" t="s">
        <v>8714</v>
      </c>
      <c r="G6113" s="31">
        <v>98.343800000000002</v>
      </c>
    </row>
    <row r="6114" spans="6:7" x14ac:dyDescent="0.3">
      <c r="F6114" t="s">
        <v>8715</v>
      </c>
      <c r="G6114" s="31">
        <v>0</v>
      </c>
    </row>
    <row r="6115" spans="6:7" x14ac:dyDescent="0.3">
      <c r="F6115" t="s">
        <v>8716</v>
      </c>
      <c r="G6115" s="31">
        <v>2247.2415999999998</v>
      </c>
    </row>
    <row r="6116" spans="6:7" x14ac:dyDescent="0.3">
      <c r="F6116" t="s">
        <v>1651</v>
      </c>
      <c r="G6116" s="31">
        <v>0</v>
      </c>
    </row>
    <row r="6117" spans="6:7" x14ac:dyDescent="0.3">
      <c r="F6117" t="s">
        <v>8717</v>
      </c>
      <c r="G6117" s="31">
        <v>3557.6166999999996</v>
      </c>
    </row>
    <row r="6118" spans="6:7" x14ac:dyDescent="0.3">
      <c r="F6118" t="s">
        <v>475</v>
      </c>
      <c r="G6118" s="31">
        <v>3289.2942000000003</v>
      </c>
    </row>
    <row r="6119" spans="6:7" x14ac:dyDescent="0.3">
      <c r="F6119" t="s">
        <v>476</v>
      </c>
      <c r="G6119" s="31">
        <v>0</v>
      </c>
    </row>
    <row r="6120" spans="6:7" x14ac:dyDescent="0.3">
      <c r="F6120" t="s">
        <v>8718</v>
      </c>
      <c r="G6120" s="31">
        <v>10825.5852</v>
      </c>
    </row>
    <row r="6121" spans="6:7" x14ac:dyDescent="0.3">
      <c r="F6121" t="s">
        <v>8719</v>
      </c>
      <c r="G6121" s="31">
        <v>15124.7394</v>
      </c>
    </row>
    <row r="6122" spans="6:7" x14ac:dyDescent="0.3">
      <c r="F6122" t="s">
        <v>8720</v>
      </c>
      <c r="G6122" s="31">
        <v>489.62450000000001</v>
      </c>
    </row>
    <row r="6123" spans="6:7" x14ac:dyDescent="0.3">
      <c r="F6123" t="s">
        <v>477</v>
      </c>
      <c r="G6123" s="31">
        <v>1105.4642000000001</v>
      </c>
    </row>
    <row r="6124" spans="6:7" x14ac:dyDescent="0.3">
      <c r="F6124" t="s">
        <v>1652</v>
      </c>
      <c r="G6124" s="31">
        <v>869.78340000000003</v>
      </c>
    </row>
    <row r="6125" spans="6:7" x14ac:dyDescent="0.3">
      <c r="F6125" t="s">
        <v>8721</v>
      </c>
      <c r="G6125" s="31">
        <v>449.52939999999995</v>
      </c>
    </row>
    <row r="6126" spans="6:7" x14ac:dyDescent="0.3">
      <c r="F6126" t="s">
        <v>8722</v>
      </c>
      <c r="G6126" s="31">
        <v>0</v>
      </c>
    </row>
    <row r="6127" spans="6:7" x14ac:dyDescent="0.3">
      <c r="F6127" t="s">
        <v>1653</v>
      </c>
      <c r="G6127" s="31">
        <v>0</v>
      </c>
    </row>
    <row r="6128" spans="6:7" x14ac:dyDescent="0.3">
      <c r="F6128" t="s">
        <v>8723</v>
      </c>
      <c r="G6128" s="31">
        <v>353.50100000000003</v>
      </c>
    </row>
    <row r="6129" spans="6:7" x14ac:dyDescent="0.3">
      <c r="F6129" t="s">
        <v>1654</v>
      </c>
      <c r="G6129" s="31">
        <v>4643.5205000000005</v>
      </c>
    </row>
    <row r="6130" spans="6:7" x14ac:dyDescent="0.3">
      <c r="F6130" t="s">
        <v>8724</v>
      </c>
      <c r="G6130" s="31">
        <v>0</v>
      </c>
    </row>
    <row r="6131" spans="6:7" x14ac:dyDescent="0.3">
      <c r="F6131" t="s">
        <v>8725</v>
      </c>
      <c r="G6131" s="31">
        <v>8456.8487999999998</v>
      </c>
    </row>
    <row r="6132" spans="6:7" x14ac:dyDescent="0.3">
      <c r="F6132" t="s">
        <v>8726</v>
      </c>
      <c r="G6132" s="31">
        <v>225.30329999999998</v>
      </c>
    </row>
    <row r="6133" spans="6:7" x14ac:dyDescent="0.3">
      <c r="F6133" t="s">
        <v>8727</v>
      </c>
      <c r="G6133" s="31">
        <v>0</v>
      </c>
    </row>
    <row r="6134" spans="6:7" x14ac:dyDescent="0.3">
      <c r="F6134" t="s">
        <v>8728</v>
      </c>
      <c r="G6134" s="31">
        <v>0</v>
      </c>
    </row>
    <row r="6135" spans="6:7" x14ac:dyDescent="0.3">
      <c r="F6135" t="s">
        <v>8729</v>
      </c>
      <c r="G6135" s="31">
        <v>22260.804699999997</v>
      </c>
    </row>
    <row r="6136" spans="6:7" x14ac:dyDescent="0.3">
      <c r="F6136" t="s">
        <v>1655</v>
      </c>
      <c r="G6136" s="31">
        <v>0</v>
      </c>
    </row>
    <row r="6137" spans="6:7" x14ac:dyDescent="0.3">
      <c r="F6137" t="s">
        <v>8730</v>
      </c>
      <c r="G6137" s="31">
        <v>7486.7094999999999</v>
      </c>
    </row>
    <row r="6138" spans="6:7" x14ac:dyDescent="0.3">
      <c r="F6138" t="s">
        <v>8731</v>
      </c>
      <c r="G6138" s="31">
        <v>0</v>
      </c>
    </row>
    <row r="6139" spans="6:7" x14ac:dyDescent="0.3">
      <c r="F6139" t="s">
        <v>1656</v>
      </c>
      <c r="G6139" s="31">
        <v>285.70639999999997</v>
      </c>
    </row>
    <row r="6140" spans="6:7" x14ac:dyDescent="0.3">
      <c r="F6140" t="s">
        <v>8732</v>
      </c>
      <c r="G6140" s="31">
        <v>818.17330000000004</v>
      </c>
    </row>
    <row r="6141" spans="6:7" x14ac:dyDescent="0.3">
      <c r="F6141" t="s">
        <v>8733</v>
      </c>
      <c r="G6141" s="31">
        <v>141.43150000000003</v>
      </c>
    </row>
    <row r="6142" spans="6:7" x14ac:dyDescent="0.3">
      <c r="F6142" t="s">
        <v>8734</v>
      </c>
      <c r="G6142" s="31">
        <v>0</v>
      </c>
    </row>
    <row r="6143" spans="6:7" x14ac:dyDescent="0.3">
      <c r="F6143" t="s">
        <v>8735</v>
      </c>
      <c r="G6143" s="31">
        <v>0</v>
      </c>
    </row>
    <row r="6144" spans="6:7" x14ac:dyDescent="0.3">
      <c r="F6144" t="s">
        <v>8736</v>
      </c>
      <c r="G6144" s="31">
        <v>84.162700000000001</v>
      </c>
    </row>
    <row r="6145" spans="6:7" x14ac:dyDescent="0.3">
      <c r="F6145" t="s">
        <v>8737</v>
      </c>
      <c r="G6145" s="31">
        <v>0</v>
      </c>
    </row>
    <row r="6146" spans="6:7" x14ac:dyDescent="0.3">
      <c r="F6146" t="s">
        <v>8738</v>
      </c>
      <c r="G6146" s="31">
        <v>773.92930000000001</v>
      </c>
    </row>
    <row r="6147" spans="6:7" x14ac:dyDescent="0.3">
      <c r="F6147" t="s">
        <v>8739</v>
      </c>
      <c r="G6147" s="31">
        <v>2913.9598999999998</v>
      </c>
    </row>
    <row r="6148" spans="6:7" x14ac:dyDescent="0.3">
      <c r="F6148" t="s">
        <v>8740</v>
      </c>
      <c r="G6148" s="31">
        <v>4982.3330999999998</v>
      </c>
    </row>
    <row r="6149" spans="6:7" x14ac:dyDescent="0.3">
      <c r="F6149" t="s">
        <v>8741</v>
      </c>
      <c r="G6149" s="31">
        <v>0</v>
      </c>
    </row>
    <row r="6150" spans="6:7" x14ac:dyDescent="0.3">
      <c r="F6150" t="s">
        <v>1657</v>
      </c>
      <c r="G6150" s="31">
        <v>978.35510000000011</v>
      </c>
    </row>
    <row r="6151" spans="6:7" x14ac:dyDescent="0.3">
      <c r="F6151" t="s">
        <v>8742</v>
      </c>
      <c r="G6151" s="31">
        <v>12023.644899999999</v>
      </c>
    </row>
    <row r="6152" spans="6:7" x14ac:dyDescent="0.3">
      <c r="F6152" t="s">
        <v>1658</v>
      </c>
      <c r="G6152" s="31">
        <v>398.56040000000002</v>
      </c>
    </row>
    <row r="6153" spans="6:7" x14ac:dyDescent="0.3">
      <c r="F6153" t="s">
        <v>3248</v>
      </c>
      <c r="G6153" s="31">
        <v>259.93290000000002</v>
      </c>
    </row>
    <row r="6154" spans="6:7" x14ac:dyDescent="0.3">
      <c r="F6154" t="s">
        <v>8743</v>
      </c>
      <c r="G6154" s="31">
        <v>350.45920000000001</v>
      </c>
    </row>
    <row r="6155" spans="6:7" x14ac:dyDescent="0.3">
      <c r="F6155" t="s">
        <v>8744</v>
      </c>
      <c r="G6155" s="31">
        <v>0</v>
      </c>
    </row>
    <row r="6156" spans="6:7" x14ac:dyDescent="0.3">
      <c r="F6156" t="s">
        <v>8745</v>
      </c>
      <c r="G6156" s="31">
        <v>0</v>
      </c>
    </row>
    <row r="6157" spans="6:7" x14ac:dyDescent="0.3">
      <c r="F6157" t="s">
        <v>1659</v>
      </c>
      <c r="G6157" s="31">
        <v>0</v>
      </c>
    </row>
    <row r="6158" spans="6:7" x14ac:dyDescent="0.3">
      <c r="F6158" t="s">
        <v>8746</v>
      </c>
      <c r="G6158" s="31">
        <v>0</v>
      </c>
    </row>
    <row r="6159" spans="6:7" x14ac:dyDescent="0.3">
      <c r="F6159" t="s">
        <v>3249</v>
      </c>
      <c r="G6159" s="31">
        <v>370.4545</v>
      </c>
    </row>
    <row r="6160" spans="6:7" x14ac:dyDescent="0.3">
      <c r="F6160" t="s">
        <v>1660</v>
      </c>
      <c r="G6160" s="31">
        <v>0</v>
      </c>
    </row>
    <row r="6161" spans="6:7" x14ac:dyDescent="0.3">
      <c r="F6161" t="s">
        <v>8747</v>
      </c>
      <c r="G6161" s="31">
        <v>0</v>
      </c>
    </row>
    <row r="6162" spans="6:7" x14ac:dyDescent="0.3">
      <c r="F6162" t="s">
        <v>8748</v>
      </c>
      <c r="G6162" s="31">
        <v>327.36490000000003</v>
      </c>
    </row>
    <row r="6163" spans="6:7" x14ac:dyDescent="0.3">
      <c r="F6163" t="s">
        <v>3250</v>
      </c>
      <c r="G6163" s="31">
        <v>13.158199999999999</v>
      </c>
    </row>
    <row r="6164" spans="6:7" x14ac:dyDescent="0.3">
      <c r="F6164" t="s">
        <v>8749</v>
      </c>
      <c r="G6164" s="31">
        <v>0</v>
      </c>
    </row>
    <row r="6165" spans="6:7" x14ac:dyDescent="0.3">
      <c r="F6165" t="s">
        <v>8750</v>
      </c>
      <c r="G6165" s="31">
        <v>7450.9688999999998</v>
      </c>
    </row>
    <row r="6166" spans="6:7" x14ac:dyDescent="0.3">
      <c r="F6166" t="s">
        <v>8751</v>
      </c>
      <c r="G6166" s="31">
        <v>0</v>
      </c>
    </row>
    <row r="6167" spans="6:7" x14ac:dyDescent="0.3">
      <c r="F6167" t="s">
        <v>8752</v>
      </c>
      <c r="G6167" s="31">
        <v>996.11509999999998</v>
      </c>
    </row>
    <row r="6168" spans="6:7" x14ac:dyDescent="0.3">
      <c r="F6168" t="s">
        <v>8753</v>
      </c>
      <c r="G6168" s="31">
        <v>8099.6345000000001</v>
      </c>
    </row>
    <row r="6169" spans="6:7" x14ac:dyDescent="0.3">
      <c r="F6169" t="s">
        <v>8754</v>
      </c>
      <c r="G6169" s="31">
        <v>0</v>
      </c>
    </row>
    <row r="6170" spans="6:7" x14ac:dyDescent="0.3">
      <c r="F6170" t="s">
        <v>8755</v>
      </c>
      <c r="G6170" s="31">
        <v>2138.3906000000002</v>
      </c>
    </row>
    <row r="6171" spans="6:7" x14ac:dyDescent="0.3">
      <c r="F6171" t="s">
        <v>8756</v>
      </c>
      <c r="G6171" s="31">
        <v>13203.5821</v>
      </c>
    </row>
    <row r="6172" spans="6:7" x14ac:dyDescent="0.3">
      <c r="F6172" t="s">
        <v>8757</v>
      </c>
      <c r="G6172" s="31">
        <v>0</v>
      </c>
    </row>
    <row r="6173" spans="6:7" x14ac:dyDescent="0.3">
      <c r="F6173" t="s">
        <v>8758</v>
      </c>
      <c r="G6173" s="31">
        <v>322.24509999999998</v>
      </c>
    </row>
    <row r="6174" spans="6:7" x14ac:dyDescent="0.3">
      <c r="F6174" t="s">
        <v>8759</v>
      </c>
      <c r="G6174" s="31">
        <v>227.51119999999997</v>
      </c>
    </row>
    <row r="6175" spans="6:7" x14ac:dyDescent="0.3">
      <c r="F6175" t="s">
        <v>3251</v>
      </c>
      <c r="G6175" s="31">
        <v>444.76190000000003</v>
      </c>
    </row>
    <row r="6176" spans="6:7" x14ac:dyDescent="0.3">
      <c r="F6176" t="s">
        <v>8760</v>
      </c>
      <c r="G6176" s="31">
        <v>0</v>
      </c>
    </row>
    <row r="6177" spans="6:7" x14ac:dyDescent="0.3">
      <c r="F6177" t="s">
        <v>8761</v>
      </c>
      <c r="G6177" s="31">
        <v>0</v>
      </c>
    </row>
    <row r="6178" spans="6:7" x14ac:dyDescent="0.3">
      <c r="F6178" t="s">
        <v>8762</v>
      </c>
      <c r="G6178" s="31">
        <v>1526.4308999999998</v>
      </c>
    </row>
    <row r="6179" spans="6:7" x14ac:dyDescent="0.3">
      <c r="F6179" t="s">
        <v>2871</v>
      </c>
      <c r="G6179" s="31">
        <v>1540.6325999999999</v>
      </c>
    </row>
    <row r="6180" spans="6:7" x14ac:dyDescent="0.3">
      <c r="F6180" t="s">
        <v>8763</v>
      </c>
      <c r="G6180" s="31">
        <v>471.15719999999999</v>
      </c>
    </row>
    <row r="6181" spans="6:7" x14ac:dyDescent="0.3">
      <c r="F6181" t="s">
        <v>1661</v>
      </c>
      <c r="G6181" s="31">
        <v>0</v>
      </c>
    </row>
    <row r="6182" spans="6:7" x14ac:dyDescent="0.3">
      <c r="F6182" t="s">
        <v>1662</v>
      </c>
      <c r="G6182" s="31">
        <v>0</v>
      </c>
    </row>
    <row r="6183" spans="6:7" x14ac:dyDescent="0.3">
      <c r="F6183" t="s">
        <v>8764</v>
      </c>
      <c r="G6183" s="31">
        <v>19021.827599999997</v>
      </c>
    </row>
    <row r="6184" spans="6:7" x14ac:dyDescent="0.3">
      <c r="F6184" t="s">
        <v>8765</v>
      </c>
      <c r="G6184" s="31">
        <v>12.4177</v>
      </c>
    </row>
    <row r="6185" spans="6:7" x14ac:dyDescent="0.3">
      <c r="F6185" t="s">
        <v>8766</v>
      </c>
      <c r="G6185" s="31">
        <v>3798.114</v>
      </c>
    </row>
    <row r="6186" spans="6:7" x14ac:dyDescent="0.3">
      <c r="F6186" t="s">
        <v>478</v>
      </c>
      <c r="G6186" s="31">
        <v>0</v>
      </c>
    </row>
    <row r="6187" spans="6:7" x14ac:dyDescent="0.3">
      <c r="F6187" t="s">
        <v>479</v>
      </c>
      <c r="G6187" s="31">
        <v>0</v>
      </c>
    </row>
    <row r="6188" spans="6:7" x14ac:dyDescent="0.3">
      <c r="F6188" t="s">
        <v>8767</v>
      </c>
      <c r="G6188" s="31">
        <v>4105.5334000000003</v>
      </c>
    </row>
    <row r="6189" spans="6:7" x14ac:dyDescent="0.3">
      <c r="F6189" t="s">
        <v>8768</v>
      </c>
      <c r="G6189" s="31">
        <v>0</v>
      </c>
    </row>
    <row r="6190" spans="6:7" x14ac:dyDescent="0.3">
      <c r="F6190" t="s">
        <v>8769</v>
      </c>
      <c r="G6190" s="31">
        <v>0</v>
      </c>
    </row>
    <row r="6191" spans="6:7" x14ac:dyDescent="0.3">
      <c r="F6191" t="s">
        <v>1663</v>
      </c>
      <c r="G6191" s="31">
        <v>16456.006699999998</v>
      </c>
    </row>
    <row r="6192" spans="6:7" x14ac:dyDescent="0.3">
      <c r="F6192" t="s">
        <v>8770</v>
      </c>
      <c r="G6192" s="31">
        <v>0</v>
      </c>
    </row>
    <row r="6193" spans="6:7" x14ac:dyDescent="0.3">
      <c r="F6193" t="s">
        <v>1664</v>
      </c>
      <c r="G6193" s="31">
        <v>0</v>
      </c>
    </row>
    <row r="6194" spans="6:7" x14ac:dyDescent="0.3">
      <c r="F6194" t="s">
        <v>8771</v>
      </c>
      <c r="G6194" s="31">
        <v>0</v>
      </c>
    </row>
    <row r="6195" spans="6:7" x14ac:dyDescent="0.3">
      <c r="F6195" t="s">
        <v>8772</v>
      </c>
      <c r="G6195" s="31">
        <v>21306.51</v>
      </c>
    </row>
    <row r="6196" spans="6:7" x14ac:dyDescent="0.3">
      <c r="F6196" t="s">
        <v>8773</v>
      </c>
      <c r="G6196" s="31">
        <v>0</v>
      </c>
    </row>
    <row r="6197" spans="6:7" x14ac:dyDescent="0.3">
      <c r="F6197" t="s">
        <v>8774</v>
      </c>
      <c r="G6197" s="31">
        <v>0</v>
      </c>
    </row>
    <row r="6198" spans="6:7" x14ac:dyDescent="0.3">
      <c r="F6198" t="s">
        <v>8775</v>
      </c>
      <c r="G6198" s="31">
        <v>19.8993</v>
      </c>
    </row>
    <row r="6199" spans="6:7" x14ac:dyDescent="0.3">
      <c r="F6199" t="s">
        <v>8776</v>
      </c>
      <c r="G6199" s="31">
        <v>0</v>
      </c>
    </row>
    <row r="6200" spans="6:7" x14ac:dyDescent="0.3">
      <c r="F6200" t="s">
        <v>8777</v>
      </c>
      <c r="G6200" s="31">
        <v>137.6696</v>
      </c>
    </row>
    <row r="6201" spans="6:7" x14ac:dyDescent="0.3">
      <c r="F6201" t="s">
        <v>8778</v>
      </c>
      <c r="G6201" s="31">
        <v>12489.696900000001</v>
      </c>
    </row>
    <row r="6202" spans="6:7" x14ac:dyDescent="0.3">
      <c r="F6202" t="s">
        <v>8779</v>
      </c>
      <c r="G6202" s="31">
        <v>0</v>
      </c>
    </row>
    <row r="6203" spans="6:7" x14ac:dyDescent="0.3">
      <c r="F6203" t="s">
        <v>8780</v>
      </c>
      <c r="G6203" s="31">
        <v>339.15340000000003</v>
      </c>
    </row>
    <row r="6204" spans="6:7" x14ac:dyDescent="0.3">
      <c r="F6204" t="s">
        <v>8781</v>
      </c>
      <c r="G6204" s="31">
        <v>503.73469999999998</v>
      </c>
    </row>
    <row r="6205" spans="6:7" x14ac:dyDescent="0.3">
      <c r="F6205" t="s">
        <v>8782</v>
      </c>
      <c r="G6205" s="31">
        <v>764.13209999999992</v>
      </c>
    </row>
    <row r="6206" spans="6:7" x14ac:dyDescent="0.3">
      <c r="F6206" t="s">
        <v>8783</v>
      </c>
      <c r="G6206" s="31">
        <v>0</v>
      </c>
    </row>
    <row r="6207" spans="6:7" x14ac:dyDescent="0.3">
      <c r="F6207" t="s">
        <v>8784</v>
      </c>
      <c r="G6207" s="31">
        <v>59.906999999999996</v>
      </c>
    </row>
    <row r="6208" spans="6:7" x14ac:dyDescent="0.3">
      <c r="F6208" t="s">
        <v>8785</v>
      </c>
      <c r="G6208" s="31">
        <v>2544.7599</v>
      </c>
    </row>
    <row r="6209" spans="6:7" x14ac:dyDescent="0.3">
      <c r="F6209" t="s">
        <v>8786</v>
      </c>
      <c r="G6209" s="31">
        <v>0</v>
      </c>
    </row>
    <row r="6210" spans="6:7" x14ac:dyDescent="0.3">
      <c r="F6210" t="s">
        <v>8787</v>
      </c>
      <c r="G6210" s="31">
        <v>130.85910000000001</v>
      </c>
    </row>
    <row r="6211" spans="6:7" x14ac:dyDescent="0.3">
      <c r="F6211" t="s">
        <v>8788</v>
      </c>
      <c r="G6211" s="31">
        <v>55.960800000000006</v>
      </c>
    </row>
    <row r="6212" spans="6:7" x14ac:dyDescent="0.3">
      <c r="F6212" t="s">
        <v>8789</v>
      </c>
      <c r="G6212" s="31">
        <v>0</v>
      </c>
    </row>
    <row r="6213" spans="6:7" x14ac:dyDescent="0.3">
      <c r="F6213" t="s">
        <v>8790</v>
      </c>
      <c r="G6213" s="31">
        <v>0</v>
      </c>
    </row>
    <row r="6214" spans="6:7" x14ac:dyDescent="0.3">
      <c r="F6214" t="s">
        <v>8791</v>
      </c>
      <c r="G6214" s="31">
        <v>370.32150000000001</v>
      </c>
    </row>
    <row r="6215" spans="6:7" x14ac:dyDescent="0.3">
      <c r="F6215" t="s">
        <v>8792</v>
      </c>
      <c r="G6215" s="31">
        <v>608.97199999999998</v>
      </c>
    </row>
    <row r="6216" spans="6:7" x14ac:dyDescent="0.3">
      <c r="F6216" t="s">
        <v>8793</v>
      </c>
      <c r="G6216" s="31">
        <v>381.55130000000003</v>
      </c>
    </row>
    <row r="6217" spans="6:7" x14ac:dyDescent="0.3">
      <c r="F6217" t="s">
        <v>8794</v>
      </c>
      <c r="G6217" s="31">
        <v>0</v>
      </c>
    </row>
    <row r="6218" spans="6:7" x14ac:dyDescent="0.3">
      <c r="F6218" t="s">
        <v>8795</v>
      </c>
      <c r="G6218" s="31">
        <v>319.07099999999997</v>
      </c>
    </row>
    <row r="6219" spans="6:7" x14ac:dyDescent="0.3">
      <c r="F6219" t="s">
        <v>8796</v>
      </c>
      <c r="G6219" s="31">
        <v>0</v>
      </c>
    </row>
    <row r="6220" spans="6:7" x14ac:dyDescent="0.3">
      <c r="F6220" t="s">
        <v>480</v>
      </c>
      <c r="G6220" s="31">
        <v>4342.9782999999998</v>
      </c>
    </row>
    <row r="6221" spans="6:7" x14ac:dyDescent="0.3">
      <c r="F6221" t="s">
        <v>8797</v>
      </c>
      <c r="G6221" s="31">
        <v>0</v>
      </c>
    </row>
    <row r="6222" spans="6:7" x14ac:dyDescent="0.3">
      <c r="F6222" t="s">
        <v>8798</v>
      </c>
      <c r="G6222" s="31">
        <v>0</v>
      </c>
    </row>
    <row r="6223" spans="6:7" x14ac:dyDescent="0.3">
      <c r="F6223" t="s">
        <v>8799</v>
      </c>
      <c r="G6223" s="31">
        <v>0</v>
      </c>
    </row>
    <row r="6224" spans="6:7" x14ac:dyDescent="0.3">
      <c r="F6224" t="s">
        <v>8800</v>
      </c>
      <c r="G6224" s="31">
        <v>47.456299999999999</v>
      </c>
    </row>
    <row r="6225" spans="6:7" x14ac:dyDescent="0.3">
      <c r="F6225" t="s">
        <v>8801</v>
      </c>
      <c r="G6225" s="31">
        <v>4175.6811999999991</v>
      </c>
    </row>
    <row r="6226" spans="6:7" x14ac:dyDescent="0.3">
      <c r="F6226" t="s">
        <v>8802</v>
      </c>
      <c r="G6226" s="31">
        <v>0</v>
      </c>
    </row>
    <row r="6227" spans="6:7" x14ac:dyDescent="0.3">
      <c r="F6227" t="s">
        <v>8803</v>
      </c>
      <c r="G6227" s="31">
        <v>21575.614299999997</v>
      </c>
    </row>
    <row r="6228" spans="6:7" x14ac:dyDescent="0.3">
      <c r="F6228" t="s">
        <v>8804</v>
      </c>
      <c r="G6228" s="31">
        <v>0</v>
      </c>
    </row>
    <row r="6229" spans="6:7" x14ac:dyDescent="0.3">
      <c r="F6229" t="s">
        <v>8805</v>
      </c>
      <c r="G6229" s="31">
        <v>231.4562</v>
      </c>
    </row>
    <row r="6230" spans="6:7" x14ac:dyDescent="0.3">
      <c r="F6230" t="s">
        <v>8806</v>
      </c>
      <c r="G6230" s="31">
        <v>212.11949999999999</v>
      </c>
    </row>
    <row r="6231" spans="6:7" x14ac:dyDescent="0.3">
      <c r="F6231" t="s">
        <v>8807</v>
      </c>
      <c r="G6231" s="31">
        <v>4375.0659999999998</v>
      </c>
    </row>
    <row r="6232" spans="6:7" x14ac:dyDescent="0.3">
      <c r="F6232" t="s">
        <v>1665</v>
      </c>
      <c r="G6232" s="31">
        <v>10506.057500000001</v>
      </c>
    </row>
    <row r="6233" spans="6:7" x14ac:dyDescent="0.3">
      <c r="F6233" t="s">
        <v>8808</v>
      </c>
      <c r="G6233" s="31">
        <v>822.34170000000006</v>
      </c>
    </row>
    <row r="6234" spans="6:7" x14ac:dyDescent="0.3">
      <c r="F6234" t="s">
        <v>8809</v>
      </c>
      <c r="G6234" s="31">
        <v>0</v>
      </c>
    </row>
    <row r="6235" spans="6:7" x14ac:dyDescent="0.3">
      <c r="F6235" t="s">
        <v>1666</v>
      </c>
      <c r="G6235" s="31">
        <v>605.06530000000009</v>
      </c>
    </row>
    <row r="6236" spans="6:7" x14ac:dyDescent="0.3">
      <c r="F6236" t="s">
        <v>8810</v>
      </c>
      <c r="G6236" s="31">
        <v>412.971</v>
      </c>
    </row>
    <row r="6237" spans="6:7" x14ac:dyDescent="0.3">
      <c r="F6237" t="s">
        <v>1667</v>
      </c>
      <c r="G6237" s="31">
        <v>0</v>
      </c>
    </row>
    <row r="6238" spans="6:7" x14ac:dyDescent="0.3">
      <c r="F6238" t="s">
        <v>1668</v>
      </c>
      <c r="G6238" s="31">
        <v>0</v>
      </c>
    </row>
    <row r="6239" spans="6:7" x14ac:dyDescent="0.3">
      <c r="F6239" t="s">
        <v>481</v>
      </c>
      <c r="G6239" s="31">
        <v>0</v>
      </c>
    </row>
    <row r="6240" spans="6:7" x14ac:dyDescent="0.3">
      <c r="F6240" t="s">
        <v>8811</v>
      </c>
      <c r="G6240" s="31">
        <v>216.60879999999997</v>
      </c>
    </row>
    <row r="6241" spans="6:7" x14ac:dyDescent="0.3">
      <c r="F6241" t="s">
        <v>8812</v>
      </c>
      <c r="G6241" s="31">
        <v>342.79759999999999</v>
      </c>
    </row>
    <row r="6242" spans="6:7" x14ac:dyDescent="0.3">
      <c r="F6242" t="s">
        <v>8813</v>
      </c>
      <c r="G6242" s="31">
        <v>0</v>
      </c>
    </row>
    <row r="6243" spans="6:7" x14ac:dyDescent="0.3">
      <c r="F6243" t="s">
        <v>8814</v>
      </c>
      <c r="G6243" s="31">
        <v>9934.9562999999998</v>
      </c>
    </row>
    <row r="6244" spans="6:7" x14ac:dyDescent="0.3">
      <c r="F6244" t="s">
        <v>8815</v>
      </c>
      <c r="G6244" s="31">
        <v>12084.9648</v>
      </c>
    </row>
    <row r="6245" spans="6:7" x14ac:dyDescent="0.3">
      <c r="F6245" t="s">
        <v>8816</v>
      </c>
      <c r="G6245" s="31">
        <v>359.16090000000003</v>
      </c>
    </row>
    <row r="6246" spans="6:7" x14ac:dyDescent="0.3">
      <c r="F6246" t="s">
        <v>8817</v>
      </c>
      <c r="G6246" s="31">
        <v>0</v>
      </c>
    </row>
    <row r="6247" spans="6:7" x14ac:dyDescent="0.3">
      <c r="F6247" t="s">
        <v>1669</v>
      </c>
      <c r="G6247" s="31">
        <v>0</v>
      </c>
    </row>
    <row r="6248" spans="6:7" x14ac:dyDescent="0.3">
      <c r="F6248" t="s">
        <v>8818</v>
      </c>
      <c r="G6248" s="31">
        <v>1941.8078000000003</v>
      </c>
    </row>
    <row r="6249" spans="6:7" x14ac:dyDescent="0.3">
      <c r="F6249" t="s">
        <v>8819</v>
      </c>
      <c r="G6249" s="31">
        <v>119.71839999999999</v>
      </c>
    </row>
    <row r="6250" spans="6:7" x14ac:dyDescent="0.3">
      <c r="F6250" t="s">
        <v>8820</v>
      </c>
      <c r="G6250" s="31">
        <v>0</v>
      </c>
    </row>
    <row r="6251" spans="6:7" x14ac:dyDescent="0.3">
      <c r="F6251" t="s">
        <v>8821</v>
      </c>
      <c r="G6251" s="31">
        <v>9021.3209999999999</v>
      </c>
    </row>
    <row r="6252" spans="6:7" x14ac:dyDescent="0.3">
      <c r="F6252" t="s">
        <v>8822</v>
      </c>
      <c r="G6252" s="31">
        <v>1793.1129999999998</v>
      </c>
    </row>
    <row r="6253" spans="6:7" x14ac:dyDescent="0.3">
      <c r="F6253" t="s">
        <v>8823</v>
      </c>
      <c r="G6253" s="31">
        <v>0</v>
      </c>
    </row>
    <row r="6254" spans="6:7" x14ac:dyDescent="0.3">
      <c r="F6254" t="s">
        <v>8824</v>
      </c>
      <c r="G6254" s="31">
        <v>0</v>
      </c>
    </row>
    <row r="6255" spans="6:7" x14ac:dyDescent="0.3">
      <c r="F6255" t="s">
        <v>8825</v>
      </c>
      <c r="G6255" s="31">
        <v>0</v>
      </c>
    </row>
    <row r="6256" spans="6:7" x14ac:dyDescent="0.3">
      <c r="F6256" t="s">
        <v>8826</v>
      </c>
      <c r="G6256" s="31">
        <v>0</v>
      </c>
    </row>
    <row r="6257" spans="6:7" x14ac:dyDescent="0.3">
      <c r="F6257" t="s">
        <v>8827</v>
      </c>
      <c r="G6257" s="31">
        <v>6835.7112999999999</v>
      </c>
    </row>
    <row r="6258" spans="6:7" x14ac:dyDescent="0.3">
      <c r="F6258" t="s">
        <v>8828</v>
      </c>
      <c r="G6258" s="31">
        <v>5624.8351999999995</v>
      </c>
    </row>
    <row r="6259" spans="6:7" x14ac:dyDescent="0.3">
      <c r="F6259" t="s">
        <v>8829</v>
      </c>
      <c r="G6259" s="31">
        <v>0</v>
      </c>
    </row>
    <row r="6260" spans="6:7" x14ac:dyDescent="0.3">
      <c r="F6260" t="s">
        <v>1670</v>
      </c>
      <c r="G6260" s="31">
        <v>12.507400000000001</v>
      </c>
    </row>
    <row r="6261" spans="6:7" x14ac:dyDescent="0.3">
      <c r="F6261" t="s">
        <v>8830</v>
      </c>
      <c r="G6261" s="31">
        <v>0</v>
      </c>
    </row>
    <row r="6262" spans="6:7" x14ac:dyDescent="0.3">
      <c r="F6262" t="s">
        <v>8831</v>
      </c>
      <c r="G6262" s="31">
        <v>8758.9315000000006</v>
      </c>
    </row>
    <row r="6263" spans="6:7" x14ac:dyDescent="0.3">
      <c r="F6263" t="s">
        <v>482</v>
      </c>
      <c r="G6263" s="31">
        <v>2833.279</v>
      </c>
    </row>
    <row r="6264" spans="6:7" x14ac:dyDescent="0.3">
      <c r="F6264" t="s">
        <v>8832</v>
      </c>
      <c r="G6264" s="31">
        <v>175.88099999999997</v>
      </c>
    </row>
    <row r="6265" spans="6:7" x14ac:dyDescent="0.3">
      <c r="F6265" t="s">
        <v>8833</v>
      </c>
      <c r="G6265" s="31">
        <v>214.392</v>
      </c>
    </row>
    <row r="6266" spans="6:7" x14ac:dyDescent="0.3">
      <c r="F6266" t="s">
        <v>8834</v>
      </c>
      <c r="G6266" s="31">
        <v>0</v>
      </c>
    </row>
    <row r="6267" spans="6:7" x14ac:dyDescent="0.3">
      <c r="F6267" t="s">
        <v>8835</v>
      </c>
      <c r="G6267" s="31">
        <v>1185.0611999999999</v>
      </c>
    </row>
    <row r="6268" spans="6:7" x14ac:dyDescent="0.3">
      <c r="F6268" t="s">
        <v>8836</v>
      </c>
      <c r="G6268" s="31">
        <v>3664.6846</v>
      </c>
    </row>
    <row r="6269" spans="6:7" x14ac:dyDescent="0.3">
      <c r="F6269" t="s">
        <v>1671</v>
      </c>
      <c r="G6269" s="31">
        <v>506.25210000000004</v>
      </c>
    </row>
    <row r="6270" spans="6:7" x14ac:dyDescent="0.3">
      <c r="F6270" t="s">
        <v>483</v>
      </c>
      <c r="G6270" s="31">
        <v>12807.674000000001</v>
      </c>
    </row>
    <row r="6271" spans="6:7" x14ac:dyDescent="0.3">
      <c r="F6271" t="s">
        <v>8837</v>
      </c>
      <c r="G6271" s="31">
        <v>865.33730000000003</v>
      </c>
    </row>
    <row r="6272" spans="6:7" x14ac:dyDescent="0.3">
      <c r="F6272" t="s">
        <v>8838</v>
      </c>
      <c r="G6272" s="31">
        <v>0</v>
      </c>
    </row>
    <row r="6273" spans="6:7" x14ac:dyDescent="0.3">
      <c r="F6273" t="s">
        <v>8839</v>
      </c>
      <c r="G6273" s="31">
        <v>494.96440000000001</v>
      </c>
    </row>
    <row r="6274" spans="6:7" x14ac:dyDescent="0.3">
      <c r="F6274" t="s">
        <v>8840</v>
      </c>
      <c r="G6274" s="31">
        <v>3747.3507</v>
      </c>
    </row>
    <row r="6275" spans="6:7" x14ac:dyDescent="0.3">
      <c r="F6275" t="s">
        <v>8841</v>
      </c>
      <c r="G6275" s="31">
        <v>0</v>
      </c>
    </row>
    <row r="6276" spans="6:7" x14ac:dyDescent="0.3">
      <c r="F6276" t="s">
        <v>8842</v>
      </c>
      <c r="G6276" s="31">
        <v>7189.3492999999999</v>
      </c>
    </row>
    <row r="6277" spans="6:7" x14ac:dyDescent="0.3">
      <c r="F6277" t="s">
        <v>8843</v>
      </c>
      <c r="G6277" s="31">
        <v>1461.1286</v>
      </c>
    </row>
    <row r="6278" spans="6:7" x14ac:dyDescent="0.3">
      <c r="F6278" t="s">
        <v>8844</v>
      </c>
      <c r="G6278" s="31">
        <v>150.6841</v>
      </c>
    </row>
    <row r="6279" spans="6:7" x14ac:dyDescent="0.3">
      <c r="F6279" t="s">
        <v>8845</v>
      </c>
      <c r="G6279" s="31">
        <v>0</v>
      </c>
    </row>
    <row r="6280" spans="6:7" x14ac:dyDescent="0.3">
      <c r="F6280" t="s">
        <v>8846</v>
      </c>
      <c r="G6280" s="31">
        <v>0</v>
      </c>
    </row>
    <row r="6281" spans="6:7" x14ac:dyDescent="0.3">
      <c r="F6281" t="s">
        <v>8847</v>
      </c>
      <c r="G6281" s="31">
        <v>3163.1115</v>
      </c>
    </row>
    <row r="6282" spans="6:7" x14ac:dyDescent="0.3">
      <c r="F6282" t="s">
        <v>8848</v>
      </c>
      <c r="G6282" s="31">
        <v>96.052400000000006</v>
      </c>
    </row>
    <row r="6283" spans="6:7" x14ac:dyDescent="0.3">
      <c r="F6283" t="s">
        <v>8849</v>
      </c>
      <c r="G6283" s="31">
        <v>1626.3968000000002</v>
      </c>
    </row>
    <row r="6284" spans="6:7" x14ac:dyDescent="0.3">
      <c r="F6284" t="s">
        <v>8850</v>
      </c>
      <c r="G6284" s="31">
        <v>0</v>
      </c>
    </row>
    <row r="6285" spans="6:7" x14ac:dyDescent="0.3">
      <c r="F6285" t="s">
        <v>8851</v>
      </c>
      <c r="G6285" s="31">
        <v>3666.6918000000001</v>
      </c>
    </row>
    <row r="6286" spans="6:7" x14ac:dyDescent="0.3">
      <c r="F6286" t="s">
        <v>8852</v>
      </c>
      <c r="G6286" s="31">
        <v>3914.3114999999998</v>
      </c>
    </row>
    <row r="6287" spans="6:7" x14ac:dyDescent="0.3">
      <c r="F6287" t="s">
        <v>8853</v>
      </c>
      <c r="G6287" s="31">
        <v>63.498299999999993</v>
      </c>
    </row>
    <row r="6288" spans="6:7" x14ac:dyDescent="0.3">
      <c r="F6288" t="s">
        <v>8854</v>
      </c>
      <c r="G6288" s="31">
        <v>1838.7968000000001</v>
      </c>
    </row>
    <row r="6289" spans="6:7" x14ac:dyDescent="0.3">
      <c r="F6289" t="s">
        <v>8855</v>
      </c>
      <c r="G6289" s="31">
        <v>0</v>
      </c>
    </row>
    <row r="6290" spans="6:7" x14ac:dyDescent="0.3">
      <c r="F6290" t="s">
        <v>8856</v>
      </c>
      <c r="G6290" s="31">
        <v>3630.3674000000001</v>
      </c>
    </row>
    <row r="6291" spans="6:7" x14ac:dyDescent="0.3">
      <c r="F6291" t="s">
        <v>8857</v>
      </c>
      <c r="G6291" s="31">
        <v>666.55769999999995</v>
      </c>
    </row>
    <row r="6292" spans="6:7" x14ac:dyDescent="0.3">
      <c r="F6292" t="s">
        <v>8858</v>
      </c>
      <c r="G6292" s="31">
        <v>0</v>
      </c>
    </row>
    <row r="6293" spans="6:7" x14ac:dyDescent="0.3">
      <c r="F6293" t="s">
        <v>8859</v>
      </c>
      <c r="G6293" s="31">
        <v>520.55870000000004</v>
      </c>
    </row>
    <row r="6294" spans="6:7" x14ac:dyDescent="0.3">
      <c r="F6294" t="s">
        <v>3252</v>
      </c>
      <c r="G6294" s="31">
        <v>2379.7772</v>
      </c>
    </row>
    <row r="6295" spans="6:7" x14ac:dyDescent="0.3">
      <c r="F6295" t="s">
        <v>8860</v>
      </c>
      <c r="G6295" s="31">
        <v>9671.9082999999991</v>
      </c>
    </row>
    <row r="6296" spans="6:7" x14ac:dyDescent="0.3">
      <c r="F6296" t="s">
        <v>1672</v>
      </c>
      <c r="G6296" s="31">
        <v>19163.093099999998</v>
      </c>
    </row>
    <row r="6297" spans="6:7" x14ac:dyDescent="0.3">
      <c r="F6297" t="s">
        <v>1673</v>
      </c>
      <c r="G6297" s="31">
        <v>226.99549999999999</v>
      </c>
    </row>
    <row r="6298" spans="6:7" x14ac:dyDescent="0.3">
      <c r="F6298" t="s">
        <v>8861</v>
      </c>
      <c r="G6298" s="31">
        <v>1207.2115999999999</v>
      </c>
    </row>
    <row r="6299" spans="6:7" x14ac:dyDescent="0.3">
      <c r="F6299" t="s">
        <v>3253</v>
      </c>
      <c r="G6299" s="31">
        <v>273.4194</v>
      </c>
    </row>
    <row r="6300" spans="6:7" x14ac:dyDescent="0.3">
      <c r="F6300" t="s">
        <v>8862</v>
      </c>
      <c r="G6300" s="31">
        <v>0</v>
      </c>
    </row>
    <row r="6301" spans="6:7" x14ac:dyDescent="0.3">
      <c r="F6301" t="s">
        <v>8863</v>
      </c>
      <c r="G6301" s="31">
        <v>14839.888400000002</v>
      </c>
    </row>
    <row r="6302" spans="6:7" x14ac:dyDescent="0.3">
      <c r="F6302" t="s">
        <v>8864</v>
      </c>
      <c r="G6302" s="31">
        <v>206.14769999999999</v>
      </c>
    </row>
    <row r="6303" spans="6:7" x14ac:dyDescent="0.3">
      <c r="F6303" t="s">
        <v>3254</v>
      </c>
      <c r="G6303" s="31">
        <v>13.4527</v>
      </c>
    </row>
    <row r="6304" spans="6:7" x14ac:dyDescent="0.3">
      <c r="F6304" t="s">
        <v>484</v>
      </c>
      <c r="G6304" s="31">
        <v>0</v>
      </c>
    </row>
    <row r="6305" spans="6:7" x14ac:dyDescent="0.3">
      <c r="F6305" t="s">
        <v>8865</v>
      </c>
      <c r="G6305" s="31">
        <v>6358.0861999999997</v>
      </c>
    </row>
    <row r="6306" spans="6:7" x14ac:dyDescent="0.3">
      <c r="F6306" t="s">
        <v>8866</v>
      </c>
      <c r="G6306" s="31">
        <v>192.62619999999998</v>
      </c>
    </row>
    <row r="6307" spans="6:7" x14ac:dyDescent="0.3">
      <c r="F6307" t="s">
        <v>8867</v>
      </c>
      <c r="G6307" s="31">
        <v>0</v>
      </c>
    </row>
    <row r="6308" spans="6:7" x14ac:dyDescent="0.3">
      <c r="F6308" t="s">
        <v>8868</v>
      </c>
      <c r="G6308" s="31">
        <v>300.14570000000003</v>
      </c>
    </row>
    <row r="6309" spans="6:7" x14ac:dyDescent="0.3">
      <c r="F6309" t="s">
        <v>8869</v>
      </c>
      <c r="G6309" s="31">
        <v>0</v>
      </c>
    </row>
    <row r="6310" spans="6:7" x14ac:dyDescent="0.3">
      <c r="F6310" t="s">
        <v>8870</v>
      </c>
      <c r="G6310" s="31">
        <v>13246.8712</v>
      </c>
    </row>
    <row r="6311" spans="6:7" x14ac:dyDescent="0.3">
      <c r="F6311" t="s">
        <v>8871</v>
      </c>
      <c r="G6311" s="31">
        <v>1975.9838</v>
      </c>
    </row>
    <row r="6312" spans="6:7" x14ac:dyDescent="0.3">
      <c r="F6312" t="s">
        <v>8872</v>
      </c>
      <c r="G6312" s="31">
        <v>0</v>
      </c>
    </row>
    <row r="6313" spans="6:7" x14ac:dyDescent="0.3">
      <c r="F6313" t="s">
        <v>8873</v>
      </c>
      <c r="G6313" s="31">
        <v>0</v>
      </c>
    </row>
    <row r="6314" spans="6:7" x14ac:dyDescent="0.3">
      <c r="F6314" t="s">
        <v>8874</v>
      </c>
      <c r="G6314" s="31">
        <v>3448.3040999999998</v>
      </c>
    </row>
    <row r="6315" spans="6:7" x14ac:dyDescent="0.3">
      <c r="F6315" t="s">
        <v>8875</v>
      </c>
      <c r="G6315" s="31">
        <v>0</v>
      </c>
    </row>
    <row r="6316" spans="6:7" x14ac:dyDescent="0.3">
      <c r="F6316" t="s">
        <v>8876</v>
      </c>
      <c r="G6316" s="31">
        <v>394.32330000000002</v>
      </c>
    </row>
    <row r="6317" spans="6:7" x14ac:dyDescent="0.3">
      <c r="F6317" t="s">
        <v>8877</v>
      </c>
      <c r="G6317" s="31">
        <v>394.32330000000002</v>
      </c>
    </row>
    <row r="6318" spans="6:7" x14ac:dyDescent="0.3">
      <c r="F6318" t="s">
        <v>8878</v>
      </c>
      <c r="G6318" s="31">
        <v>0</v>
      </c>
    </row>
    <row r="6319" spans="6:7" x14ac:dyDescent="0.3">
      <c r="F6319" t="s">
        <v>8879</v>
      </c>
      <c r="G6319" s="31">
        <v>301.72949999999997</v>
      </c>
    </row>
    <row r="6320" spans="6:7" x14ac:dyDescent="0.3">
      <c r="F6320" t="s">
        <v>8880</v>
      </c>
      <c r="G6320" s="31">
        <v>342.72860000000003</v>
      </c>
    </row>
    <row r="6321" spans="6:7" x14ac:dyDescent="0.3">
      <c r="F6321" t="s">
        <v>8881</v>
      </c>
      <c r="G6321" s="31">
        <v>190.77250000000001</v>
      </c>
    </row>
    <row r="6322" spans="6:7" x14ac:dyDescent="0.3">
      <c r="F6322" t="s">
        <v>8882</v>
      </c>
      <c r="G6322" s="31">
        <v>8625.0447999999997</v>
      </c>
    </row>
    <row r="6323" spans="6:7" x14ac:dyDescent="0.3">
      <c r="F6323" t="s">
        <v>8883</v>
      </c>
      <c r="G6323" s="31">
        <v>1940.3401000000001</v>
      </c>
    </row>
    <row r="6324" spans="6:7" x14ac:dyDescent="0.3">
      <c r="F6324" t="s">
        <v>8884</v>
      </c>
      <c r="G6324" s="31">
        <v>6710.9790999999996</v>
      </c>
    </row>
    <row r="6325" spans="6:7" x14ac:dyDescent="0.3">
      <c r="F6325" t="s">
        <v>8885</v>
      </c>
      <c r="G6325" s="31">
        <v>438.137</v>
      </c>
    </row>
    <row r="6326" spans="6:7" x14ac:dyDescent="0.3">
      <c r="F6326" t="s">
        <v>8886</v>
      </c>
      <c r="G6326" s="31">
        <v>20464.673699999996</v>
      </c>
    </row>
    <row r="6327" spans="6:7" x14ac:dyDescent="0.3">
      <c r="F6327" t="s">
        <v>8887</v>
      </c>
      <c r="G6327" s="31">
        <v>937.04640000000006</v>
      </c>
    </row>
    <row r="6328" spans="6:7" x14ac:dyDescent="0.3">
      <c r="F6328" t="s">
        <v>485</v>
      </c>
      <c r="G6328" s="31">
        <v>13610.2914</v>
      </c>
    </row>
    <row r="6329" spans="6:7" x14ac:dyDescent="0.3">
      <c r="F6329" t="s">
        <v>8888</v>
      </c>
      <c r="G6329" s="31">
        <v>1950.5602999999999</v>
      </c>
    </row>
    <row r="6330" spans="6:7" x14ac:dyDescent="0.3">
      <c r="F6330" t="s">
        <v>8889</v>
      </c>
      <c r="G6330" s="31">
        <v>533.41930000000002</v>
      </c>
    </row>
    <row r="6331" spans="6:7" x14ac:dyDescent="0.3">
      <c r="F6331" t="s">
        <v>8890</v>
      </c>
      <c r="G6331" s="31">
        <v>0</v>
      </c>
    </row>
    <row r="6332" spans="6:7" x14ac:dyDescent="0.3">
      <c r="F6332" t="s">
        <v>8891</v>
      </c>
      <c r="G6332" s="31">
        <v>7965.5633000000007</v>
      </c>
    </row>
    <row r="6333" spans="6:7" x14ac:dyDescent="0.3">
      <c r="F6333" t="s">
        <v>8892</v>
      </c>
      <c r="G6333" s="31">
        <v>0</v>
      </c>
    </row>
    <row r="6334" spans="6:7" x14ac:dyDescent="0.3">
      <c r="F6334" t="s">
        <v>8893</v>
      </c>
      <c r="G6334" s="31">
        <v>271.68510000000003</v>
      </c>
    </row>
    <row r="6335" spans="6:7" x14ac:dyDescent="0.3">
      <c r="F6335" t="s">
        <v>8894</v>
      </c>
      <c r="G6335" s="31">
        <v>0</v>
      </c>
    </row>
    <row r="6336" spans="6:7" x14ac:dyDescent="0.3">
      <c r="F6336" t="s">
        <v>8895</v>
      </c>
      <c r="G6336" s="31">
        <v>3360.6205</v>
      </c>
    </row>
    <row r="6337" spans="6:7" x14ac:dyDescent="0.3">
      <c r="F6337" t="s">
        <v>1674</v>
      </c>
      <c r="G6337" s="31">
        <v>114.977</v>
      </c>
    </row>
    <row r="6338" spans="6:7" x14ac:dyDescent="0.3">
      <c r="F6338" t="s">
        <v>8896</v>
      </c>
      <c r="G6338" s="31">
        <v>198.6832</v>
      </c>
    </row>
    <row r="6339" spans="6:7" x14ac:dyDescent="0.3">
      <c r="F6339" t="s">
        <v>2872</v>
      </c>
      <c r="G6339" s="31">
        <v>1083.0405000000001</v>
      </c>
    </row>
    <row r="6340" spans="6:7" x14ac:dyDescent="0.3">
      <c r="F6340" t="s">
        <v>8897</v>
      </c>
      <c r="G6340" s="31">
        <v>8044.1350000000002</v>
      </c>
    </row>
    <row r="6341" spans="6:7" x14ac:dyDescent="0.3">
      <c r="F6341" t="s">
        <v>8898</v>
      </c>
      <c r="G6341" s="31">
        <v>12.4948</v>
      </c>
    </row>
    <row r="6342" spans="6:7" x14ac:dyDescent="0.3">
      <c r="F6342" t="s">
        <v>8899</v>
      </c>
      <c r="G6342" s="31">
        <v>1893.2901000000002</v>
      </c>
    </row>
    <row r="6343" spans="6:7" x14ac:dyDescent="0.3">
      <c r="F6343" t="s">
        <v>8900</v>
      </c>
      <c r="G6343" s="31">
        <v>427.40649999999999</v>
      </c>
    </row>
    <row r="6344" spans="6:7" x14ac:dyDescent="0.3">
      <c r="F6344" t="s">
        <v>8901</v>
      </c>
      <c r="G6344" s="31">
        <v>297.24290000000002</v>
      </c>
    </row>
    <row r="6345" spans="6:7" x14ac:dyDescent="0.3">
      <c r="F6345" t="s">
        <v>486</v>
      </c>
      <c r="G6345" s="31">
        <v>0</v>
      </c>
    </row>
    <row r="6346" spans="6:7" x14ac:dyDescent="0.3">
      <c r="F6346" t="s">
        <v>8902</v>
      </c>
      <c r="G6346" s="31">
        <v>5267.3945000000003</v>
      </c>
    </row>
    <row r="6347" spans="6:7" x14ac:dyDescent="0.3">
      <c r="F6347" t="s">
        <v>8903</v>
      </c>
      <c r="G6347" s="31">
        <v>6.2473999999999998</v>
      </c>
    </row>
    <row r="6348" spans="6:7" x14ac:dyDescent="0.3">
      <c r="F6348" t="s">
        <v>8904</v>
      </c>
      <c r="G6348" s="31">
        <v>4309.9553999999998</v>
      </c>
    </row>
    <row r="6349" spans="6:7" x14ac:dyDescent="0.3">
      <c r="F6349" t="s">
        <v>8905</v>
      </c>
      <c r="G6349" s="31">
        <v>6.2473999999999998</v>
      </c>
    </row>
    <row r="6350" spans="6:7" x14ac:dyDescent="0.3">
      <c r="F6350" t="s">
        <v>8906</v>
      </c>
      <c r="G6350" s="31">
        <v>0</v>
      </c>
    </row>
    <row r="6351" spans="6:7" x14ac:dyDescent="0.3">
      <c r="F6351" t="s">
        <v>8907</v>
      </c>
      <c r="G6351" s="31">
        <v>161.98869999999999</v>
      </c>
    </row>
    <row r="6352" spans="6:7" x14ac:dyDescent="0.3">
      <c r="F6352" t="s">
        <v>1675</v>
      </c>
      <c r="G6352" s="31">
        <v>0</v>
      </c>
    </row>
    <row r="6353" spans="6:7" x14ac:dyDescent="0.3">
      <c r="F6353" t="s">
        <v>8908</v>
      </c>
      <c r="G6353" s="31">
        <v>409.56389999999999</v>
      </c>
    </row>
    <row r="6354" spans="6:7" x14ac:dyDescent="0.3">
      <c r="F6354" t="s">
        <v>8909</v>
      </c>
      <c r="G6354" s="31">
        <v>11762.617700000001</v>
      </c>
    </row>
    <row r="6355" spans="6:7" x14ac:dyDescent="0.3">
      <c r="F6355" t="s">
        <v>8910</v>
      </c>
      <c r="G6355" s="31">
        <v>3846.8276000000001</v>
      </c>
    </row>
    <row r="6356" spans="6:7" x14ac:dyDescent="0.3">
      <c r="F6356" t="s">
        <v>8911</v>
      </c>
      <c r="G6356" s="31">
        <v>0</v>
      </c>
    </row>
    <row r="6357" spans="6:7" x14ac:dyDescent="0.3">
      <c r="F6357" t="s">
        <v>8912</v>
      </c>
      <c r="G6357" s="31">
        <v>190.10239999999999</v>
      </c>
    </row>
    <row r="6358" spans="6:7" x14ac:dyDescent="0.3">
      <c r="F6358" t="s">
        <v>8913</v>
      </c>
      <c r="G6358" s="31">
        <v>0</v>
      </c>
    </row>
    <row r="6359" spans="6:7" x14ac:dyDescent="0.3">
      <c r="F6359" t="s">
        <v>8914</v>
      </c>
      <c r="G6359" s="31">
        <v>3998.2069000000001</v>
      </c>
    </row>
    <row r="6360" spans="6:7" x14ac:dyDescent="0.3">
      <c r="F6360" t="s">
        <v>8915</v>
      </c>
      <c r="G6360" s="31">
        <v>0</v>
      </c>
    </row>
    <row r="6361" spans="6:7" x14ac:dyDescent="0.3">
      <c r="F6361" t="s">
        <v>8916</v>
      </c>
      <c r="G6361" s="31">
        <v>11976.762199999999</v>
      </c>
    </row>
    <row r="6362" spans="6:7" x14ac:dyDescent="0.3">
      <c r="F6362" t="s">
        <v>8917</v>
      </c>
      <c r="G6362" s="31">
        <v>0</v>
      </c>
    </row>
    <row r="6363" spans="6:7" x14ac:dyDescent="0.3">
      <c r="F6363" t="s">
        <v>8918</v>
      </c>
      <c r="G6363" s="31">
        <v>0</v>
      </c>
    </row>
    <row r="6364" spans="6:7" x14ac:dyDescent="0.3">
      <c r="F6364" t="s">
        <v>8919</v>
      </c>
      <c r="G6364" s="31">
        <v>0</v>
      </c>
    </row>
    <row r="6365" spans="6:7" x14ac:dyDescent="0.3">
      <c r="F6365" t="s">
        <v>8920</v>
      </c>
      <c r="G6365" s="31">
        <v>2108.741</v>
      </c>
    </row>
    <row r="6366" spans="6:7" x14ac:dyDescent="0.3">
      <c r="F6366" t="s">
        <v>8921</v>
      </c>
      <c r="G6366" s="31">
        <v>0</v>
      </c>
    </row>
    <row r="6367" spans="6:7" x14ac:dyDescent="0.3">
      <c r="F6367" t="s">
        <v>8922</v>
      </c>
      <c r="G6367" s="31">
        <v>19257.2199</v>
      </c>
    </row>
    <row r="6368" spans="6:7" x14ac:dyDescent="0.3">
      <c r="F6368" t="s">
        <v>8923</v>
      </c>
      <c r="G6368" s="31">
        <v>6017.0053000000007</v>
      </c>
    </row>
    <row r="6369" spans="6:7" x14ac:dyDescent="0.3">
      <c r="F6369" t="s">
        <v>8924</v>
      </c>
      <c r="G6369" s="31">
        <v>0</v>
      </c>
    </row>
    <row r="6370" spans="6:7" x14ac:dyDescent="0.3">
      <c r="F6370" t="s">
        <v>487</v>
      </c>
      <c r="G6370" s="31">
        <v>721.23630000000003</v>
      </c>
    </row>
    <row r="6371" spans="6:7" x14ac:dyDescent="0.3">
      <c r="F6371" t="s">
        <v>8925</v>
      </c>
      <c r="G6371" s="31">
        <v>0</v>
      </c>
    </row>
    <row r="6372" spans="6:7" x14ac:dyDescent="0.3">
      <c r="F6372" t="s">
        <v>8926</v>
      </c>
      <c r="G6372" s="31">
        <v>306.68960000000004</v>
      </c>
    </row>
    <row r="6373" spans="6:7" x14ac:dyDescent="0.3">
      <c r="F6373" t="s">
        <v>488</v>
      </c>
      <c r="G6373" s="31">
        <v>0</v>
      </c>
    </row>
    <row r="6374" spans="6:7" x14ac:dyDescent="0.3">
      <c r="F6374" t="s">
        <v>8927</v>
      </c>
      <c r="G6374" s="31">
        <v>187.7244</v>
      </c>
    </row>
    <row r="6375" spans="6:7" x14ac:dyDescent="0.3">
      <c r="F6375" t="s">
        <v>1676</v>
      </c>
      <c r="G6375" s="31">
        <v>6655.8796000000002</v>
      </c>
    </row>
    <row r="6376" spans="6:7" x14ac:dyDescent="0.3">
      <c r="F6376" t="s">
        <v>8928</v>
      </c>
      <c r="G6376" s="31">
        <v>127.6906</v>
      </c>
    </row>
    <row r="6377" spans="6:7" x14ac:dyDescent="0.3">
      <c r="F6377" t="s">
        <v>8929</v>
      </c>
      <c r="G6377" s="31">
        <v>0</v>
      </c>
    </row>
    <row r="6378" spans="6:7" x14ac:dyDescent="0.3">
      <c r="F6378" t="s">
        <v>3255</v>
      </c>
      <c r="G6378" s="31">
        <v>863.83180000000004</v>
      </c>
    </row>
    <row r="6379" spans="6:7" x14ac:dyDescent="0.3">
      <c r="F6379" t="s">
        <v>489</v>
      </c>
      <c r="G6379" s="31">
        <v>20319.869299999998</v>
      </c>
    </row>
    <row r="6380" spans="6:7" x14ac:dyDescent="0.3">
      <c r="F6380" t="s">
        <v>3256</v>
      </c>
      <c r="G6380" s="31">
        <v>70.567599999999999</v>
      </c>
    </row>
    <row r="6381" spans="6:7" x14ac:dyDescent="0.3">
      <c r="F6381" t="s">
        <v>8930</v>
      </c>
      <c r="G6381" s="31">
        <v>778.85680000000002</v>
      </c>
    </row>
    <row r="6382" spans="6:7" x14ac:dyDescent="0.3">
      <c r="F6382" t="s">
        <v>8931</v>
      </c>
      <c r="G6382" s="31">
        <v>613.66519999999991</v>
      </c>
    </row>
    <row r="6383" spans="6:7" x14ac:dyDescent="0.3">
      <c r="F6383" t="s">
        <v>490</v>
      </c>
      <c r="G6383" s="31">
        <v>5566.32</v>
      </c>
    </row>
    <row r="6384" spans="6:7" x14ac:dyDescent="0.3">
      <c r="F6384" t="s">
        <v>1677</v>
      </c>
      <c r="G6384" s="31">
        <v>0</v>
      </c>
    </row>
    <row r="6385" spans="6:7" x14ac:dyDescent="0.3">
      <c r="F6385" t="s">
        <v>8932</v>
      </c>
      <c r="G6385" s="31">
        <v>278.36669999999998</v>
      </c>
    </row>
    <row r="6386" spans="6:7" x14ac:dyDescent="0.3">
      <c r="F6386" t="s">
        <v>8933</v>
      </c>
      <c r="G6386" s="31">
        <v>0</v>
      </c>
    </row>
    <row r="6387" spans="6:7" x14ac:dyDescent="0.3">
      <c r="F6387" t="s">
        <v>8934</v>
      </c>
      <c r="G6387" s="31">
        <v>284.6977</v>
      </c>
    </row>
    <row r="6388" spans="6:7" x14ac:dyDescent="0.3">
      <c r="F6388" t="s">
        <v>1678</v>
      </c>
      <c r="G6388" s="31">
        <v>21382.668999999998</v>
      </c>
    </row>
    <row r="6389" spans="6:7" x14ac:dyDescent="0.3">
      <c r="F6389" t="s">
        <v>8935</v>
      </c>
      <c r="G6389" s="31">
        <v>3709.8270000000002</v>
      </c>
    </row>
    <row r="6390" spans="6:7" x14ac:dyDescent="0.3">
      <c r="F6390" t="s">
        <v>8936</v>
      </c>
      <c r="G6390" s="31">
        <v>0</v>
      </c>
    </row>
    <row r="6391" spans="6:7" x14ac:dyDescent="0.3">
      <c r="F6391" t="s">
        <v>8937</v>
      </c>
      <c r="G6391" s="31">
        <v>10722.5785</v>
      </c>
    </row>
    <row r="6392" spans="6:7" x14ac:dyDescent="0.3">
      <c r="F6392" t="s">
        <v>8938</v>
      </c>
      <c r="G6392" s="31">
        <v>969.06920000000002</v>
      </c>
    </row>
    <row r="6393" spans="6:7" x14ac:dyDescent="0.3">
      <c r="F6393" t="s">
        <v>3257</v>
      </c>
      <c r="G6393" s="31">
        <v>9021.3209999999999</v>
      </c>
    </row>
    <row r="6394" spans="6:7" x14ac:dyDescent="0.3">
      <c r="F6394" t="s">
        <v>8939</v>
      </c>
      <c r="G6394" s="31">
        <v>0</v>
      </c>
    </row>
    <row r="6395" spans="6:7" x14ac:dyDescent="0.3">
      <c r="F6395" t="s">
        <v>8940</v>
      </c>
      <c r="G6395" s="31">
        <v>14799.655800000002</v>
      </c>
    </row>
    <row r="6396" spans="6:7" x14ac:dyDescent="0.3">
      <c r="F6396" t="s">
        <v>8941</v>
      </c>
      <c r="G6396" s="31">
        <v>35.174100000000003</v>
      </c>
    </row>
    <row r="6397" spans="6:7" x14ac:dyDescent="0.3">
      <c r="F6397" t="s">
        <v>8942</v>
      </c>
      <c r="G6397" s="31">
        <v>2163.779</v>
      </c>
    </row>
    <row r="6398" spans="6:7" x14ac:dyDescent="0.3">
      <c r="F6398" t="s">
        <v>1679</v>
      </c>
      <c r="G6398" s="31">
        <v>0</v>
      </c>
    </row>
    <row r="6399" spans="6:7" x14ac:dyDescent="0.3">
      <c r="F6399" t="s">
        <v>8943</v>
      </c>
      <c r="G6399" s="31">
        <v>8316.3222000000005</v>
      </c>
    </row>
    <row r="6400" spans="6:7" x14ac:dyDescent="0.3">
      <c r="F6400" t="s">
        <v>8944</v>
      </c>
      <c r="G6400" s="31">
        <v>13730.5916</v>
      </c>
    </row>
    <row r="6401" spans="6:7" x14ac:dyDescent="0.3">
      <c r="F6401" t="s">
        <v>8945</v>
      </c>
      <c r="G6401" s="31">
        <v>170.1712</v>
      </c>
    </row>
    <row r="6402" spans="6:7" x14ac:dyDescent="0.3">
      <c r="F6402" t="s">
        <v>8946</v>
      </c>
      <c r="G6402" s="31">
        <v>630.70699999999999</v>
      </c>
    </row>
    <row r="6403" spans="6:7" x14ac:dyDescent="0.3">
      <c r="F6403" t="s">
        <v>8947</v>
      </c>
      <c r="G6403" s="31">
        <v>0</v>
      </c>
    </row>
    <row r="6404" spans="6:7" x14ac:dyDescent="0.3">
      <c r="F6404" t="s">
        <v>8948</v>
      </c>
      <c r="G6404" s="31">
        <v>71.920699999999997</v>
      </c>
    </row>
    <row r="6405" spans="6:7" x14ac:dyDescent="0.3">
      <c r="F6405" t="s">
        <v>8949</v>
      </c>
      <c r="G6405" s="31">
        <v>0</v>
      </c>
    </row>
    <row r="6406" spans="6:7" x14ac:dyDescent="0.3">
      <c r="F6406" t="s">
        <v>8950</v>
      </c>
      <c r="G6406" s="31">
        <v>4436.9896999999992</v>
      </c>
    </row>
    <row r="6407" spans="6:7" x14ac:dyDescent="0.3">
      <c r="F6407" t="s">
        <v>8951</v>
      </c>
      <c r="G6407" s="31">
        <v>3246.0329000000002</v>
      </c>
    </row>
    <row r="6408" spans="6:7" x14ac:dyDescent="0.3">
      <c r="F6408" t="s">
        <v>8952</v>
      </c>
      <c r="G6408" s="31">
        <v>0</v>
      </c>
    </row>
    <row r="6409" spans="6:7" x14ac:dyDescent="0.3">
      <c r="F6409" t="s">
        <v>8953</v>
      </c>
      <c r="G6409" s="31">
        <v>14732.7731</v>
      </c>
    </row>
    <row r="6410" spans="6:7" x14ac:dyDescent="0.3">
      <c r="F6410" t="s">
        <v>8954</v>
      </c>
      <c r="G6410" s="31">
        <v>153.32589999999999</v>
      </c>
    </row>
    <row r="6411" spans="6:7" x14ac:dyDescent="0.3">
      <c r="F6411" t="s">
        <v>8955</v>
      </c>
      <c r="G6411" s="31">
        <v>2667.7458000000006</v>
      </c>
    </row>
    <row r="6412" spans="6:7" x14ac:dyDescent="0.3">
      <c r="F6412" t="s">
        <v>8956</v>
      </c>
      <c r="G6412" s="31">
        <v>0</v>
      </c>
    </row>
    <row r="6413" spans="6:7" x14ac:dyDescent="0.3">
      <c r="F6413" t="s">
        <v>8957</v>
      </c>
      <c r="G6413" s="31">
        <v>0</v>
      </c>
    </row>
    <row r="6414" spans="6:7" x14ac:dyDescent="0.3">
      <c r="F6414" t="s">
        <v>8958</v>
      </c>
      <c r="G6414" s="31">
        <v>2160.9432000000002</v>
      </c>
    </row>
    <row r="6415" spans="6:7" x14ac:dyDescent="0.3">
      <c r="F6415" t="s">
        <v>8959</v>
      </c>
      <c r="G6415" s="31">
        <v>607.06880000000001</v>
      </c>
    </row>
    <row r="6416" spans="6:7" x14ac:dyDescent="0.3">
      <c r="F6416" t="s">
        <v>8960</v>
      </c>
      <c r="G6416" s="31">
        <v>0</v>
      </c>
    </row>
    <row r="6417" spans="6:7" x14ac:dyDescent="0.3">
      <c r="F6417" t="s">
        <v>8961</v>
      </c>
      <c r="G6417" s="31">
        <v>0</v>
      </c>
    </row>
    <row r="6418" spans="6:7" x14ac:dyDescent="0.3">
      <c r="F6418" t="s">
        <v>8962</v>
      </c>
      <c r="G6418" s="31">
        <v>14577.5116</v>
      </c>
    </row>
    <row r="6419" spans="6:7" x14ac:dyDescent="0.3">
      <c r="F6419" t="s">
        <v>8963</v>
      </c>
      <c r="G6419" s="31">
        <v>11901.5651</v>
      </c>
    </row>
    <row r="6420" spans="6:7" x14ac:dyDescent="0.3">
      <c r="F6420" t="s">
        <v>8964</v>
      </c>
      <c r="G6420" s="31">
        <v>208.84300000000002</v>
      </c>
    </row>
    <row r="6421" spans="6:7" x14ac:dyDescent="0.3">
      <c r="F6421" t="s">
        <v>8965</v>
      </c>
      <c r="G6421" s="31">
        <v>0</v>
      </c>
    </row>
    <row r="6422" spans="6:7" x14ac:dyDescent="0.3">
      <c r="F6422" t="s">
        <v>8966</v>
      </c>
      <c r="G6422" s="31">
        <v>447.43880000000001</v>
      </c>
    </row>
    <row r="6423" spans="6:7" x14ac:dyDescent="0.3">
      <c r="F6423" t="s">
        <v>8967</v>
      </c>
      <c r="G6423" s="31">
        <v>357.041</v>
      </c>
    </row>
    <row r="6424" spans="6:7" x14ac:dyDescent="0.3">
      <c r="F6424" t="s">
        <v>8968</v>
      </c>
      <c r="G6424" s="31">
        <v>0</v>
      </c>
    </row>
    <row r="6425" spans="6:7" x14ac:dyDescent="0.3">
      <c r="F6425" t="s">
        <v>8969</v>
      </c>
      <c r="G6425" s="31">
        <v>4574.4242999999997</v>
      </c>
    </row>
    <row r="6426" spans="6:7" x14ac:dyDescent="0.3">
      <c r="F6426" t="s">
        <v>8970</v>
      </c>
      <c r="G6426" s="31">
        <v>0</v>
      </c>
    </row>
    <row r="6427" spans="6:7" x14ac:dyDescent="0.3">
      <c r="F6427" t="s">
        <v>1680</v>
      </c>
      <c r="G6427" s="31">
        <v>40.6081</v>
      </c>
    </row>
    <row r="6428" spans="6:7" x14ac:dyDescent="0.3">
      <c r="F6428" t="s">
        <v>8971</v>
      </c>
      <c r="G6428" s="31">
        <v>514.34519999999998</v>
      </c>
    </row>
    <row r="6429" spans="6:7" x14ac:dyDescent="0.3">
      <c r="F6429" t="s">
        <v>8972</v>
      </c>
      <c r="G6429" s="31">
        <v>4612.9344000000001</v>
      </c>
    </row>
    <row r="6430" spans="6:7" x14ac:dyDescent="0.3">
      <c r="F6430" t="s">
        <v>1681</v>
      </c>
      <c r="G6430" s="31">
        <v>0</v>
      </c>
    </row>
    <row r="6431" spans="6:7" x14ac:dyDescent="0.3">
      <c r="F6431" t="s">
        <v>8973</v>
      </c>
      <c r="G6431" s="31">
        <v>327.26570000000004</v>
      </c>
    </row>
    <row r="6432" spans="6:7" x14ac:dyDescent="0.3">
      <c r="F6432" t="s">
        <v>1682</v>
      </c>
      <c r="G6432" s="31">
        <v>0</v>
      </c>
    </row>
    <row r="6433" spans="6:7" x14ac:dyDescent="0.3">
      <c r="F6433" t="s">
        <v>1683</v>
      </c>
      <c r="G6433" s="31">
        <v>0</v>
      </c>
    </row>
    <row r="6434" spans="6:7" x14ac:dyDescent="0.3">
      <c r="F6434" t="s">
        <v>491</v>
      </c>
      <c r="G6434" s="31">
        <v>9996.6131999999998</v>
      </c>
    </row>
    <row r="6435" spans="6:7" x14ac:dyDescent="0.3">
      <c r="F6435" t="s">
        <v>8974</v>
      </c>
      <c r="G6435" s="31">
        <v>0</v>
      </c>
    </row>
    <row r="6436" spans="6:7" x14ac:dyDescent="0.3">
      <c r="F6436" t="s">
        <v>3258</v>
      </c>
      <c r="G6436" s="31">
        <v>219.03700000000001</v>
      </c>
    </row>
    <row r="6437" spans="6:7" x14ac:dyDescent="0.3">
      <c r="F6437" t="s">
        <v>1684</v>
      </c>
      <c r="G6437" s="31">
        <v>253.29689999999999</v>
      </c>
    </row>
    <row r="6438" spans="6:7" x14ac:dyDescent="0.3">
      <c r="F6438" t="s">
        <v>8975</v>
      </c>
      <c r="G6438" s="31">
        <v>107.6216</v>
      </c>
    </row>
    <row r="6439" spans="6:7" x14ac:dyDescent="0.3">
      <c r="F6439" t="s">
        <v>8976</v>
      </c>
      <c r="G6439" s="31">
        <v>19.186700000000002</v>
      </c>
    </row>
    <row r="6440" spans="6:7" x14ac:dyDescent="0.3">
      <c r="F6440" t="s">
        <v>8977</v>
      </c>
      <c r="G6440" s="31">
        <v>47.778599999999997</v>
      </c>
    </row>
    <row r="6441" spans="6:7" x14ac:dyDescent="0.3">
      <c r="F6441" t="s">
        <v>8978</v>
      </c>
      <c r="G6441" s="31">
        <v>900.06659999999999</v>
      </c>
    </row>
    <row r="6442" spans="6:7" x14ac:dyDescent="0.3">
      <c r="F6442" t="s">
        <v>8979</v>
      </c>
      <c r="G6442" s="31">
        <v>7545.6123000000007</v>
      </c>
    </row>
    <row r="6443" spans="6:7" x14ac:dyDescent="0.3">
      <c r="F6443" t="s">
        <v>8980</v>
      </c>
      <c r="G6443" s="31">
        <v>8462.8395</v>
      </c>
    </row>
    <row r="6444" spans="6:7" x14ac:dyDescent="0.3">
      <c r="F6444" t="s">
        <v>8981</v>
      </c>
      <c r="G6444" s="31">
        <v>306.65179999999998</v>
      </c>
    </row>
    <row r="6445" spans="6:7" x14ac:dyDescent="0.3">
      <c r="F6445" t="s">
        <v>8982</v>
      </c>
      <c r="G6445" s="31">
        <v>0</v>
      </c>
    </row>
    <row r="6446" spans="6:7" x14ac:dyDescent="0.3">
      <c r="F6446" t="s">
        <v>8983</v>
      </c>
      <c r="G6446" s="31">
        <v>0</v>
      </c>
    </row>
    <row r="6447" spans="6:7" x14ac:dyDescent="0.3">
      <c r="F6447" t="s">
        <v>8984</v>
      </c>
      <c r="G6447" s="31">
        <v>0</v>
      </c>
    </row>
    <row r="6448" spans="6:7" x14ac:dyDescent="0.3">
      <c r="F6448" t="s">
        <v>8985</v>
      </c>
      <c r="G6448" s="31">
        <v>7618.8933000000006</v>
      </c>
    </row>
    <row r="6449" spans="6:7" x14ac:dyDescent="0.3">
      <c r="F6449" t="s">
        <v>8986</v>
      </c>
      <c r="G6449" s="31">
        <v>7419.9706000000024</v>
      </c>
    </row>
    <row r="6450" spans="6:7" x14ac:dyDescent="0.3">
      <c r="F6450" t="s">
        <v>8987</v>
      </c>
      <c r="G6450" s="31">
        <v>58.473500000000001</v>
      </c>
    </row>
    <row r="6451" spans="6:7" x14ac:dyDescent="0.3">
      <c r="F6451" t="s">
        <v>8988</v>
      </c>
      <c r="G6451" s="31">
        <v>165.114</v>
      </c>
    </row>
    <row r="6452" spans="6:7" x14ac:dyDescent="0.3">
      <c r="F6452" t="s">
        <v>492</v>
      </c>
      <c r="G6452" s="31">
        <v>8177.3744000000006</v>
      </c>
    </row>
    <row r="6453" spans="6:7" x14ac:dyDescent="0.3">
      <c r="F6453" t="s">
        <v>8989</v>
      </c>
      <c r="G6453" s="31">
        <v>633.755</v>
      </c>
    </row>
    <row r="6454" spans="6:7" x14ac:dyDescent="0.3">
      <c r="F6454" t="s">
        <v>8990</v>
      </c>
      <c r="G6454" s="31">
        <v>0</v>
      </c>
    </row>
    <row r="6455" spans="6:7" x14ac:dyDescent="0.3">
      <c r="F6455" t="s">
        <v>8991</v>
      </c>
      <c r="G6455" s="31">
        <v>65.635500000000008</v>
      </c>
    </row>
    <row r="6456" spans="6:7" x14ac:dyDescent="0.3">
      <c r="F6456" t="s">
        <v>8992</v>
      </c>
      <c r="G6456" s="31">
        <v>0</v>
      </c>
    </row>
    <row r="6457" spans="6:7" x14ac:dyDescent="0.3">
      <c r="F6457" t="s">
        <v>8993</v>
      </c>
      <c r="G6457" s="31">
        <v>0</v>
      </c>
    </row>
    <row r="6458" spans="6:7" x14ac:dyDescent="0.3">
      <c r="F6458" t="s">
        <v>8994</v>
      </c>
      <c r="G6458" s="31">
        <v>2869.5432999999998</v>
      </c>
    </row>
    <row r="6459" spans="6:7" x14ac:dyDescent="0.3">
      <c r="F6459" t="s">
        <v>8995</v>
      </c>
      <c r="G6459" s="31">
        <v>178.24730000000002</v>
      </c>
    </row>
    <row r="6460" spans="6:7" x14ac:dyDescent="0.3">
      <c r="F6460" t="s">
        <v>8996</v>
      </c>
      <c r="G6460" s="31">
        <v>0</v>
      </c>
    </row>
    <row r="6461" spans="6:7" x14ac:dyDescent="0.3">
      <c r="F6461" t="s">
        <v>8997</v>
      </c>
      <c r="G6461" s="31">
        <v>3980.2143000000001</v>
      </c>
    </row>
    <row r="6462" spans="6:7" x14ac:dyDescent="0.3">
      <c r="F6462" t="s">
        <v>8998</v>
      </c>
      <c r="G6462" s="31">
        <v>6586.6077000000005</v>
      </c>
    </row>
    <row r="6463" spans="6:7" x14ac:dyDescent="0.3">
      <c r="F6463" t="s">
        <v>8999</v>
      </c>
      <c r="G6463" s="31">
        <v>0</v>
      </c>
    </row>
    <row r="6464" spans="6:7" x14ac:dyDescent="0.3">
      <c r="F6464" t="s">
        <v>9000</v>
      </c>
      <c r="G6464" s="31">
        <v>0</v>
      </c>
    </row>
    <row r="6465" spans="6:7" x14ac:dyDescent="0.3">
      <c r="F6465" t="s">
        <v>9001</v>
      </c>
      <c r="G6465" s="31">
        <v>130.8836</v>
      </c>
    </row>
    <row r="6466" spans="6:7" x14ac:dyDescent="0.3">
      <c r="F6466" t="s">
        <v>2873</v>
      </c>
      <c r="G6466" s="31">
        <v>4895.9624000000003</v>
      </c>
    </row>
    <row r="6467" spans="6:7" x14ac:dyDescent="0.3">
      <c r="F6467" t="s">
        <v>9002</v>
      </c>
      <c r="G6467" s="31">
        <v>74.036500000000004</v>
      </c>
    </row>
    <row r="6468" spans="6:7" x14ac:dyDescent="0.3">
      <c r="F6468" t="s">
        <v>9003</v>
      </c>
      <c r="G6468" s="31">
        <v>326.34530000000001</v>
      </c>
    </row>
    <row r="6469" spans="6:7" x14ac:dyDescent="0.3">
      <c r="F6469" t="s">
        <v>9004</v>
      </c>
      <c r="G6469" s="31">
        <v>0</v>
      </c>
    </row>
    <row r="6470" spans="6:7" x14ac:dyDescent="0.3">
      <c r="F6470" t="s">
        <v>9005</v>
      </c>
      <c r="G6470" s="31">
        <v>143.79730000000001</v>
      </c>
    </row>
    <row r="6471" spans="6:7" x14ac:dyDescent="0.3">
      <c r="F6471" t="s">
        <v>9006</v>
      </c>
      <c r="G6471" s="31">
        <v>2390.6774999999998</v>
      </c>
    </row>
    <row r="6472" spans="6:7" x14ac:dyDescent="0.3">
      <c r="F6472" t="s">
        <v>9007</v>
      </c>
      <c r="G6472" s="31">
        <v>0</v>
      </c>
    </row>
    <row r="6473" spans="6:7" x14ac:dyDescent="0.3">
      <c r="F6473" t="s">
        <v>9008</v>
      </c>
      <c r="G6473" s="31">
        <v>0</v>
      </c>
    </row>
    <row r="6474" spans="6:7" x14ac:dyDescent="0.3">
      <c r="F6474" t="s">
        <v>9009</v>
      </c>
      <c r="G6474" s="31">
        <v>9958.6094000000012</v>
      </c>
    </row>
    <row r="6475" spans="6:7" x14ac:dyDescent="0.3">
      <c r="F6475" t="s">
        <v>9010</v>
      </c>
      <c r="G6475" s="31">
        <v>0</v>
      </c>
    </row>
    <row r="6476" spans="6:7" x14ac:dyDescent="0.3">
      <c r="F6476" t="s">
        <v>9011</v>
      </c>
      <c r="G6476" s="31">
        <v>14783.097</v>
      </c>
    </row>
    <row r="6477" spans="6:7" x14ac:dyDescent="0.3">
      <c r="F6477" t="s">
        <v>9012</v>
      </c>
      <c r="G6477" s="31">
        <v>7493.3286000000007</v>
      </c>
    </row>
    <row r="6478" spans="6:7" x14ac:dyDescent="0.3">
      <c r="F6478" t="s">
        <v>9013</v>
      </c>
      <c r="G6478" s="31">
        <v>2556.3915999999999</v>
      </c>
    </row>
    <row r="6479" spans="6:7" x14ac:dyDescent="0.3">
      <c r="F6479" t="s">
        <v>9014</v>
      </c>
      <c r="G6479" s="31">
        <v>0</v>
      </c>
    </row>
    <row r="6480" spans="6:7" x14ac:dyDescent="0.3">
      <c r="F6480" t="s">
        <v>9015</v>
      </c>
      <c r="G6480" s="31">
        <v>247.67099999999999</v>
      </c>
    </row>
    <row r="6481" spans="6:7" x14ac:dyDescent="0.3">
      <c r="F6481" t="s">
        <v>9016</v>
      </c>
      <c r="G6481" s="31">
        <v>0</v>
      </c>
    </row>
    <row r="6482" spans="6:7" x14ac:dyDescent="0.3">
      <c r="F6482" t="s">
        <v>9017</v>
      </c>
      <c r="G6482" s="31">
        <v>0</v>
      </c>
    </row>
    <row r="6483" spans="6:7" x14ac:dyDescent="0.3">
      <c r="F6483" t="s">
        <v>3259</v>
      </c>
      <c r="G6483" s="31">
        <v>146.87729999999999</v>
      </c>
    </row>
    <row r="6484" spans="6:7" x14ac:dyDescent="0.3">
      <c r="F6484" t="s">
        <v>9018</v>
      </c>
      <c r="G6484" s="31">
        <v>0</v>
      </c>
    </row>
    <row r="6485" spans="6:7" x14ac:dyDescent="0.3">
      <c r="F6485" t="s">
        <v>9019</v>
      </c>
      <c r="G6485" s="31">
        <v>1963.2824000000001</v>
      </c>
    </row>
    <row r="6486" spans="6:7" x14ac:dyDescent="0.3">
      <c r="F6486" t="s">
        <v>9020</v>
      </c>
      <c r="G6486" s="31">
        <v>0</v>
      </c>
    </row>
    <row r="6487" spans="6:7" x14ac:dyDescent="0.3">
      <c r="F6487" t="s">
        <v>2874</v>
      </c>
      <c r="G6487" s="31">
        <v>2192.2460000000001</v>
      </c>
    </row>
    <row r="6488" spans="6:7" x14ac:dyDescent="0.3">
      <c r="F6488" t="s">
        <v>9021</v>
      </c>
      <c r="G6488" s="31">
        <v>0</v>
      </c>
    </row>
    <row r="6489" spans="6:7" x14ac:dyDescent="0.3">
      <c r="F6489" t="s">
        <v>9022</v>
      </c>
      <c r="G6489" s="31">
        <v>102.50059999999999</v>
      </c>
    </row>
    <row r="6490" spans="6:7" x14ac:dyDescent="0.3">
      <c r="F6490" t="s">
        <v>9023</v>
      </c>
      <c r="G6490" s="31">
        <v>178.07329999999999</v>
      </c>
    </row>
    <row r="6491" spans="6:7" x14ac:dyDescent="0.3">
      <c r="F6491" t="s">
        <v>9024</v>
      </c>
      <c r="G6491" s="31">
        <v>480.46749999999997</v>
      </c>
    </row>
    <row r="6492" spans="6:7" x14ac:dyDescent="0.3">
      <c r="F6492" t="s">
        <v>9025</v>
      </c>
      <c r="G6492" s="31">
        <v>0</v>
      </c>
    </row>
    <row r="6493" spans="6:7" x14ac:dyDescent="0.3">
      <c r="F6493" t="s">
        <v>9026</v>
      </c>
      <c r="G6493" s="31">
        <v>2343.8607999999999</v>
      </c>
    </row>
    <row r="6494" spans="6:7" x14ac:dyDescent="0.3">
      <c r="F6494" t="s">
        <v>9027</v>
      </c>
      <c r="G6494" s="31">
        <v>0</v>
      </c>
    </row>
    <row r="6495" spans="6:7" x14ac:dyDescent="0.3">
      <c r="F6495" t="s">
        <v>9028</v>
      </c>
      <c r="G6495" s="31">
        <v>0</v>
      </c>
    </row>
    <row r="6496" spans="6:7" x14ac:dyDescent="0.3">
      <c r="F6496" t="s">
        <v>9029</v>
      </c>
      <c r="G6496" s="31">
        <v>0</v>
      </c>
    </row>
    <row r="6497" spans="6:7" x14ac:dyDescent="0.3">
      <c r="F6497" t="s">
        <v>9030</v>
      </c>
      <c r="G6497" s="31">
        <v>0</v>
      </c>
    </row>
    <row r="6498" spans="6:7" x14ac:dyDescent="0.3">
      <c r="F6498" t="s">
        <v>9031</v>
      </c>
      <c r="G6498" s="31">
        <v>9262.2616999999991</v>
      </c>
    </row>
    <row r="6499" spans="6:7" x14ac:dyDescent="0.3">
      <c r="F6499" t="s">
        <v>9032</v>
      </c>
      <c r="G6499" s="31">
        <v>241.01</v>
      </c>
    </row>
    <row r="6500" spans="6:7" x14ac:dyDescent="0.3">
      <c r="F6500" t="s">
        <v>9033</v>
      </c>
      <c r="G6500" s="31">
        <v>1745.7628000000002</v>
      </c>
    </row>
    <row r="6501" spans="6:7" x14ac:dyDescent="0.3">
      <c r="F6501" t="s">
        <v>2875</v>
      </c>
      <c r="G6501" s="31">
        <v>2237.0776000000001</v>
      </c>
    </row>
    <row r="6502" spans="6:7" x14ac:dyDescent="0.3">
      <c r="F6502" t="s">
        <v>9034</v>
      </c>
      <c r="G6502" s="31">
        <v>0</v>
      </c>
    </row>
    <row r="6503" spans="6:7" x14ac:dyDescent="0.3">
      <c r="F6503" t="s">
        <v>9035</v>
      </c>
      <c r="G6503" s="31">
        <v>2059.0497</v>
      </c>
    </row>
    <row r="6504" spans="6:7" x14ac:dyDescent="0.3">
      <c r="F6504" t="s">
        <v>9036</v>
      </c>
      <c r="G6504" s="31">
        <v>29.125</v>
      </c>
    </row>
    <row r="6505" spans="6:7" x14ac:dyDescent="0.3">
      <c r="F6505" t="s">
        <v>9037</v>
      </c>
      <c r="G6505" s="31">
        <v>0</v>
      </c>
    </row>
    <row r="6506" spans="6:7" x14ac:dyDescent="0.3">
      <c r="F6506" t="s">
        <v>9038</v>
      </c>
      <c r="G6506" s="31">
        <v>0</v>
      </c>
    </row>
    <row r="6507" spans="6:7" x14ac:dyDescent="0.3">
      <c r="F6507" t="s">
        <v>3260</v>
      </c>
      <c r="G6507" s="31">
        <v>87.5518</v>
      </c>
    </row>
    <row r="6508" spans="6:7" x14ac:dyDescent="0.3">
      <c r="F6508" t="s">
        <v>9039</v>
      </c>
      <c r="G6508" s="31">
        <v>5308.8490000000002</v>
      </c>
    </row>
    <row r="6509" spans="6:7" x14ac:dyDescent="0.3">
      <c r="F6509" t="s">
        <v>9040</v>
      </c>
      <c r="G6509" s="31">
        <v>0</v>
      </c>
    </row>
    <row r="6510" spans="6:7" x14ac:dyDescent="0.3">
      <c r="F6510" t="s">
        <v>9041</v>
      </c>
      <c r="G6510" s="31">
        <v>541.24429999999995</v>
      </c>
    </row>
    <row r="6511" spans="6:7" x14ac:dyDescent="0.3">
      <c r="F6511" t="s">
        <v>493</v>
      </c>
      <c r="G6511" s="31">
        <v>14214.4336</v>
      </c>
    </row>
    <row r="6512" spans="6:7" x14ac:dyDescent="0.3">
      <c r="F6512" t="s">
        <v>9042</v>
      </c>
      <c r="G6512" s="31">
        <v>0</v>
      </c>
    </row>
    <row r="6513" spans="6:7" x14ac:dyDescent="0.3">
      <c r="F6513" t="s">
        <v>1685</v>
      </c>
      <c r="G6513" s="31">
        <v>0</v>
      </c>
    </row>
    <row r="6514" spans="6:7" x14ac:dyDescent="0.3">
      <c r="F6514" t="s">
        <v>9043</v>
      </c>
      <c r="G6514" s="31">
        <v>147.04070000000002</v>
      </c>
    </row>
    <row r="6515" spans="6:7" x14ac:dyDescent="0.3">
      <c r="F6515" t="s">
        <v>9044</v>
      </c>
      <c r="G6515" s="31">
        <v>0</v>
      </c>
    </row>
    <row r="6516" spans="6:7" x14ac:dyDescent="0.3">
      <c r="F6516" t="s">
        <v>9045</v>
      </c>
      <c r="G6516" s="31">
        <v>516.2799</v>
      </c>
    </row>
    <row r="6517" spans="6:7" x14ac:dyDescent="0.3">
      <c r="F6517" t="s">
        <v>3261</v>
      </c>
      <c r="G6517" s="31">
        <v>438.06139999999999</v>
      </c>
    </row>
    <row r="6518" spans="6:7" x14ac:dyDescent="0.3">
      <c r="F6518" t="s">
        <v>9046</v>
      </c>
      <c r="G6518" s="31">
        <v>0</v>
      </c>
    </row>
    <row r="6519" spans="6:7" x14ac:dyDescent="0.3">
      <c r="F6519" t="s">
        <v>9047</v>
      </c>
      <c r="G6519" s="31">
        <v>69.98599999999999</v>
      </c>
    </row>
    <row r="6520" spans="6:7" x14ac:dyDescent="0.3">
      <c r="F6520" t="s">
        <v>9048</v>
      </c>
      <c r="G6520" s="31">
        <v>3859.8795</v>
      </c>
    </row>
    <row r="6521" spans="6:7" x14ac:dyDescent="0.3">
      <c r="F6521" t="s">
        <v>1686</v>
      </c>
      <c r="G6521" s="31">
        <v>0</v>
      </c>
    </row>
    <row r="6522" spans="6:7" x14ac:dyDescent="0.3">
      <c r="F6522" t="s">
        <v>9049</v>
      </c>
      <c r="G6522" s="31">
        <v>508.59119999999996</v>
      </c>
    </row>
    <row r="6523" spans="6:7" x14ac:dyDescent="0.3">
      <c r="F6523" t="s">
        <v>2876</v>
      </c>
      <c r="G6523" s="31">
        <v>4637.2907999999998</v>
      </c>
    </row>
    <row r="6524" spans="6:7" x14ac:dyDescent="0.3">
      <c r="F6524" t="s">
        <v>494</v>
      </c>
      <c r="G6524" s="31">
        <v>14224.387000000001</v>
      </c>
    </row>
    <row r="6525" spans="6:7" x14ac:dyDescent="0.3">
      <c r="F6525" t="s">
        <v>3262</v>
      </c>
      <c r="G6525" s="31">
        <v>394.32330000000002</v>
      </c>
    </row>
    <row r="6526" spans="6:7" x14ac:dyDescent="0.3">
      <c r="F6526" t="s">
        <v>495</v>
      </c>
      <c r="G6526" s="31">
        <v>1597.6114</v>
      </c>
    </row>
    <row r="6527" spans="6:7" x14ac:dyDescent="0.3">
      <c r="F6527" t="s">
        <v>1687</v>
      </c>
      <c r="G6527" s="31">
        <v>0</v>
      </c>
    </row>
    <row r="6528" spans="6:7" x14ac:dyDescent="0.3">
      <c r="F6528" t="s">
        <v>9050</v>
      </c>
      <c r="G6528" s="31">
        <v>815.61329999999998</v>
      </c>
    </row>
    <row r="6529" spans="6:7" x14ac:dyDescent="0.3">
      <c r="F6529" t="s">
        <v>9051</v>
      </c>
      <c r="G6529" s="31">
        <v>206.39250000000001</v>
      </c>
    </row>
    <row r="6530" spans="6:7" x14ac:dyDescent="0.3">
      <c r="F6530" t="s">
        <v>3263</v>
      </c>
      <c r="G6530" s="31">
        <v>376.74210000000005</v>
      </c>
    </row>
    <row r="6531" spans="6:7" x14ac:dyDescent="0.3">
      <c r="F6531" t="s">
        <v>9052</v>
      </c>
      <c r="G6531" s="31">
        <v>0</v>
      </c>
    </row>
    <row r="6532" spans="6:7" x14ac:dyDescent="0.3">
      <c r="F6532" t="s">
        <v>9053</v>
      </c>
      <c r="G6532" s="31">
        <v>13615.427900000001</v>
      </c>
    </row>
    <row r="6533" spans="6:7" x14ac:dyDescent="0.3">
      <c r="F6533" t="s">
        <v>9054</v>
      </c>
      <c r="G6533" s="31">
        <v>35.424500000000002</v>
      </c>
    </row>
    <row r="6534" spans="6:7" x14ac:dyDescent="0.3">
      <c r="F6534" t="s">
        <v>9055</v>
      </c>
      <c r="G6534" s="31">
        <v>0</v>
      </c>
    </row>
    <row r="6535" spans="6:7" x14ac:dyDescent="0.3">
      <c r="F6535" t="s">
        <v>496</v>
      </c>
      <c r="G6535" s="31">
        <v>0</v>
      </c>
    </row>
    <row r="6536" spans="6:7" x14ac:dyDescent="0.3">
      <c r="F6536" t="s">
        <v>9056</v>
      </c>
      <c r="G6536" s="31">
        <v>0</v>
      </c>
    </row>
    <row r="6537" spans="6:7" x14ac:dyDescent="0.3">
      <c r="F6537" t="s">
        <v>9057</v>
      </c>
      <c r="G6537" s="31">
        <v>15.618499999999999</v>
      </c>
    </row>
    <row r="6538" spans="6:7" x14ac:dyDescent="0.3">
      <c r="F6538" t="s">
        <v>1688</v>
      </c>
      <c r="G6538" s="31">
        <v>0</v>
      </c>
    </row>
    <row r="6539" spans="6:7" x14ac:dyDescent="0.3">
      <c r="F6539" t="s">
        <v>2877</v>
      </c>
      <c r="G6539" s="31">
        <v>1767.0636</v>
      </c>
    </row>
    <row r="6540" spans="6:7" x14ac:dyDescent="0.3">
      <c r="F6540" t="s">
        <v>9058</v>
      </c>
      <c r="G6540" s="31">
        <v>89.373099999999994</v>
      </c>
    </row>
    <row r="6541" spans="6:7" x14ac:dyDescent="0.3">
      <c r="F6541" t="s">
        <v>9059</v>
      </c>
      <c r="G6541" s="31">
        <v>0</v>
      </c>
    </row>
    <row r="6542" spans="6:7" x14ac:dyDescent="0.3">
      <c r="F6542" t="s">
        <v>9060</v>
      </c>
      <c r="G6542" s="31">
        <v>0</v>
      </c>
    </row>
    <row r="6543" spans="6:7" x14ac:dyDescent="0.3">
      <c r="F6543" t="s">
        <v>9061</v>
      </c>
      <c r="G6543" s="31">
        <v>528.66129999999998</v>
      </c>
    </row>
    <row r="6544" spans="6:7" x14ac:dyDescent="0.3">
      <c r="F6544" t="s">
        <v>3264</v>
      </c>
      <c r="G6544" s="31">
        <v>1556.3036999999999</v>
      </c>
    </row>
    <row r="6545" spans="6:7" x14ac:dyDescent="0.3">
      <c r="F6545" t="s">
        <v>9062</v>
      </c>
      <c r="G6545" s="31">
        <v>29.0364</v>
      </c>
    </row>
    <row r="6546" spans="6:7" x14ac:dyDescent="0.3">
      <c r="F6546" t="s">
        <v>9063</v>
      </c>
      <c r="G6546" s="31">
        <v>287.69460000000004</v>
      </c>
    </row>
    <row r="6547" spans="6:7" x14ac:dyDescent="0.3">
      <c r="F6547" t="s">
        <v>1689</v>
      </c>
      <c r="G6547" s="31">
        <v>0</v>
      </c>
    </row>
    <row r="6548" spans="6:7" x14ac:dyDescent="0.3">
      <c r="F6548" t="s">
        <v>497</v>
      </c>
      <c r="G6548" s="31">
        <v>5728.5781999999999</v>
      </c>
    </row>
    <row r="6549" spans="6:7" x14ac:dyDescent="0.3">
      <c r="F6549" t="s">
        <v>1690</v>
      </c>
      <c r="G6549" s="31">
        <v>0</v>
      </c>
    </row>
    <row r="6550" spans="6:7" x14ac:dyDescent="0.3">
      <c r="F6550" t="s">
        <v>9064</v>
      </c>
      <c r="G6550" s="31">
        <v>8262.3412000000008</v>
      </c>
    </row>
    <row r="6551" spans="6:7" x14ac:dyDescent="0.3">
      <c r="F6551" t="s">
        <v>9065</v>
      </c>
      <c r="G6551" s="31">
        <v>285.98039999999997</v>
      </c>
    </row>
    <row r="6552" spans="6:7" x14ac:dyDescent="0.3">
      <c r="F6552" t="s">
        <v>498</v>
      </c>
      <c r="G6552" s="31">
        <v>12514.969299999999</v>
      </c>
    </row>
    <row r="6553" spans="6:7" x14ac:dyDescent="0.3">
      <c r="F6553" t="s">
        <v>9066</v>
      </c>
      <c r="G6553" s="31">
        <v>0</v>
      </c>
    </row>
    <row r="6554" spans="6:7" x14ac:dyDescent="0.3">
      <c r="F6554" t="s">
        <v>9067</v>
      </c>
      <c r="G6554" s="31">
        <v>137.57509999999999</v>
      </c>
    </row>
    <row r="6555" spans="6:7" x14ac:dyDescent="0.3">
      <c r="F6555" t="s">
        <v>9068</v>
      </c>
      <c r="G6555" s="31">
        <v>273.99900000000002</v>
      </c>
    </row>
    <row r="6556" spans="6:7" x14ac:dyDescent="0.3">
      <c r="F6556" t="s">
        <v>9069</v>
      </c>
      <c r="G6556" s="31">
        <v>294.7389</v>
      </c>
    </row>
    <row r="6557" spans="6:7" x14ac:dyDescent="0.3">
      <c r="F6557" t="s">
        <v>499</v>
      </c>
      <c r="G6557" s="31">
        <v>11874.876900000001</v>
      </c>
    </row>
    <row r="6558" spans="6:7" x14ac:dyDescent="0.3">
      <c r="F6558" t="s">
        <v>3265</v>
      </c>
      <c r="G6558" s="31">
        <v>1066.1996999999999</v>
      </c>
    </row>
    <row r="6559" spans="6:7" x14ac:dyDescent="0.3">
      <c r="F6559" t="s">
        <v>9070</v>
      </c>
      <c r="G6559" s="31">
        <v>325.8931</v>
      </c>
    </row>
    <row r="6560" spans="6:7" x14ac:dyDescent="0.3">
      <c r="F6560" t="s">
        <v>9071</v>
      </c>
      <c r="G6560" s="31">
        <v>572.00630000000001</v>
      </c>
    </row>
    <row r="6561" spans="6:7" x14ac:dyDescent="0.3">
      <c r="F6561" t="s">
        <v>9072</v>
      </c>
      <c r="G6561" s="31">
        <v>6410.8134</v>
      </c>
    </row>
    <row r="6562" spans="6:7" x14ac:dyDescent="0.3">
      <c r="F6562" t="s">
        <v>1691</v>
      </c>
      <c r="G6562" s="31">
        <v>0</v>
      </c>
    </row>
    <row r="6563" spans="6:7" x14ac:dyDescent="0.3">
      <c r="F6563" t="s">
        <v>500</v>
      </c>
      <c r="G6563" s="31">
        <v>17910.4692</v>
      </c>
    </row>
    <row r="6564" spans="6:7" x14ac:dyDescent="0.3">
      <c r="F6564" t="s">
        <v>9073</v>
      </c>
      <c r="G6564" s="31">
        <v>4947.84</v>
      </c>
    </row>
    <row r="6565" spans="6:7" x14ac:dyDescent="0.3">
      <c r="F6565" t="s">
        <v>9074</v>
      </c>
      <c r="G6565" s="31">
        <v>0</v>
      </c>
    </row>
    <row r="6566" spans="6:7" x14ac:dyDescent="0.3">
      <c r="F6566" t="s">
        <v>9075</v>
      </c>
      <c r="G6566" s="31">
        <v>0</v>
      </c>
    </row>
    <row r="6567" spans="6:7" x14ac:dyDescent="0.3">
      <c r="F6567" t="s">
        <v>9076</v>
      </c>
      <c r="G6567" s="31">
        <v>20500.9254</v>
      </c>
    </row>
    <row r="6568" spans="6:7" x14ac:dyDescent="0.3">
      <c r="F6568" t="s">
        <v>9077</v>
      </c>
      <c r="G6568" s="31">
        <v>0</v>
      </c>
    </row>
    <row r="6569" spans="6:7" x14ac:dyDescent="0.3">
      <c r="F6569" t="s">
        <v>9078</v>
      </c>
      <c r="G6569" s="31">
        <v>445.44820000000004</v>
      </c>
    </row>
    <row r="6570" spans="6:7" x14ac:dyDescent="0.3">
      <c r="F6570" t="s">
        <v>1692</v>
      </c>
      <c r="G6570" s="31">
        <v>3041.3755999999998</v>
      </c>
    </row>
    <row r="6571" spans="6:7" x14ac:dyDescent="0.3">
      <c r="F6571" t="s">
        <v>9079</v>
      </c>
      <c r="G6571" s="31">
        <v>0</v>
      </c>
    </row>
    <row r="6572" spans="6:7" x14ac:dyDescent="0.3">
      <c r="F6572" t="s">
        <v>1693</v>
      </c>
      <c r="G6572" s="31">
        <v>2056.3795999999998</v>
      </c>
    </row>
    <row r="6573" spans="6:7" x14ac:dyDescent="0.3">
      <c r="F6573" t="s">
        <v>9080</v>
      </c>
      <c r="G6573" s="31">
        <v>0</v>
      </c>
    </row>
    <row r="6574" spans="6:7" x14ac:dyDescent="0.3">
      <c r="F6574" t="s">
        <v>9081</v>
      </c>
      <c r="G6574" s="31">
        <v>0</v>
      </c>
    </row>
    <row r="6575" spans="6:7" x14ac:dyDescent="0.3">
      <c r="F6575" t="s">
        <v>9082</v>
      </c>
      <c r="G6575" s="31">
        <v>2605.3422</v>
      </c>
    </row>
    <row r="6576" spans="6:7" x14ac:dyDescent="0.3">
      <c r="F6576" t="s">
        <v>9083</v>
      </c>
      <c r="G6576" s="31">
        <v>0</v>
      </c>
    </row>
    <row r="6577" spans="6:7" x14ac:dyDescent="0.3">
      <c r="F6577" t="s">
        <v>9084</v>
      </c>
      <c r="G6577" s="31">
        <v>22847.926100000001</v>
      </c>
    </row>
    <row r="6578" spans="6:7" x14ac:dyDescent="0.3">
      <c r="F6578" t="s">
        <v>9085</v>
      </c>
      <c r="G6578" s="31">
        <v>0</v>
      </c>
    </row>
    <row r="6579" spans="6:7" x14ac:dyDescent="0.3">
      <c r="F6579" t="s">
        <v>1694</v>
      </c>
      <c r="G6579" s="31">
        <v>0</v>
      </c>
    </row>
    <row r="6580" spans="6:7" x14ac:dyDescent="0.3">
      <c r="F6580" t="s">
        <v>9086</v>
      </c>
      <c r="G6580" s="31">
        <v>0</v>
      </c>
    </row>
    <row r="6581" spans="6:7" x14ac:dyDescent="0.3">
      <c r="F6581" t="s">
        <v>3266</v>
      </c>
      <c r="G6581" s="31">
        <v>332.8304</v>
      </c>
    </row>
    <row r="6582" spans="6:7" x14ac:dyDescent="0.3">
      <c r="F6582" t="s">
        <v>9087</v>
      </c>
      <c r="G6582" s="31">
        <v>3984.2397000000001</v>
      </c>
    </row>
    <row r="6583" spans="6:7" x14ac:dyDescent="0.3">
      <c r="F6583" t="s">
        <v>9088</v>
      </c>
      <c r="G6583" s="31">
        <v>46.598799999999997</v>
      </c>
    </row>
    <row r="6584" spans="6:7" x14ac:dyDescent="0.3">
      <c r="F6584" t="s">
        <v>9089</v>
      </c>
      <c r="G6584" s="31">
        <v>90.738500000000002</v>
      </c>
    </row>
    <row r="6585" spans="6:7" x14ac:dyDescent="0.3">
      <c r="F6585" t="s">
        <v>9090</v>
      </c>
      <c r="G6585" s="31">
        <v>27552.430099999998</v>
      </c>
    </row>
    <row r="6586" spans="6:7" x14ac:dyDescent="0.3">
      <c r="F6586" t="s">
        <v>9091</v>
      </c>
      <c r="G6586" s="31">
        <v>0</v>
      </c>
    </row>
    <row r="6587" spans="6:7" x14ac:dyDescent="0.3">
      <c r="F6587" t="s">
        <v>9092</v>
      </c>
      <c r="G6587" s="31">
        <v>2870.3594000000003</v>
      </c>
    </row>
    <row r="6588" spans="6:7" x14ac:dyDescent="0.3">
      <c r="F6588" t="s">
        <v>9093</v>
      </c>
      <c r="G6588" s="31">
        <v>175.94420000000002</v>
      </c>
    </row>
    <row r="6589" spans="6:7" x14ac:dyDescent="0.3">
      <c r="F6589" t="s">
        <v>1695</v>
      </c>
      <c r="G6589" s="31">
        <v>3203.8262</v>
      </c>
    </row>
    <row r="6590" spans="6:7" x14ac:dyDescent="0.3">
      <c r="F6590" t="s">
        <v>9094</v>
      </c>
      <c r="G6590" s="31">
        <v>702.48360000000002</v>
      </c>
    </row>
    <row r="6591" spans="6:7" x14ac:dyDescent="0.3">
      <c r="F6591" t="s">
        <v>9095</v>
      </c>
      <c r="G6591" s="31">
        <v>0</v>
      </c>
    </row>
    <row r="6592" spans="6:7" x14ac:dyDescent="0.3">
      <c r="F6592" t="s">
        <v>9096</v>
      </c>
      <c r="G6592" s="31">
        <v>0</v>
      </c>
    </row>
    <row r="6593" spans="6:7" x14ac:dyDescent="0.3">
      <c r="F6593" t="s">
        <v>9097</v>
      </c>
      <c r="G6593" s="31">
        <v>0</v>
      </c>
    </row>
    <row r="6594" spans="6:7" x14ac:dyDescent="0.3">
      <c r="F6594" t="s">
        <v>1696</v>
      </c>
      <c r="G6594" s="31">
        <v>1778.6532</v>
      </c>
    </row>
    <row r="6595" spans="6:7" x14ac:dyDescent="0.3">
      <c r="F6595" t="s">
        <v>9098</v>
      </c>
      <c r="G6595" s="31">
        <v>4897.6824999999999</v>
      </c>
    </row>
    <row r="6596" spans="6:7" x14ac:dyDescent="0.3">
      <c r="F6596" t="s">
        <v>9099</v>
      </c>
      <c r="G6596" s="31">
        <v>813.36200000000008</v>
      </c>
    </row>
    <row r="6597" spans="6:7" x14ac:dyDescent="0.3">
      <c r="F6597" t="s">
        <v>9100</v>
      </c>
      <c r="G6597" s="31">
        <v>0</v>
      </c>
    </row>
    <row r="6598" spans="6:7" x14ac:dyDescent="0.3">
      <c r="F6598" t="s">
        <v>9101</v>
      </c>
      <c r="G6598" s="31">
        <v>391.98160000000001</v>
      </c>
    </row>
    <row r="6599" spans="6:7" x14ac:dyDescent="0.3">
      <c r="F6599" t="s">
        <v>9102</v>
      </c>
      <c r="G6599" s="31">
        <v>6142.1012999999994</v>
      </c>
    </row>
    <row r="6600" spans="6:7" x14ac:dyDescent="0.3">
      <c r="F6600" t="s">
        <v>1697</v>
      </c>
      <c r="G6600" s="31">
        <v>0</v>
      </c>
    </row>
    <row r="6601" spans="6:7" x14ac:dyDescent="0.3">
      <c r="F6601" t="s">
        <v>9103</v>
      </c>
      <c r="G6601" s="31">
        <v>2177.0624000000003</v>
      </c>
    </row>
    <row r="6602" spans="6:7" x14ac:dyDescent="0.3">
      <c r="F6602" t="s">
        <v>9104</v>
      </c>
      <c r="G6602" s="31">
        <v>0</v>
      </c>
    </row>
    <row r="6603" spans="6:7" x14ac:dyDescent="0.3">
      <c r="F6603" t="s">
        <v>3267</v>
      </c>
      <c r="G6603" s="31">
        <v>212.72030000000001</v>
      </c>
    </row>
    <row r="6604" spans="6:7" x14ac:dyDescent="0.3">
      <c r="F6604" t="s">
        <v>501</v>
      </c>
      <c r="G6604" s="31">
        <v>0</v>
      </c>
    </row>
    <row r="6605" spans="6:7" x14ac:dyDescent="0.3">
      <c r="F6605" t="s">
        <v>9105</v>
      </c>
      <c r="G6605" s="31">
        <v>0</v>
      </c>
    </row>
    <row r="6606" spans="6:7" x14ac:dyDescent="0.3">
      <c r="F6606" t="s">
        <v>9106</v>
      </c>
      <c r="G6606" s="31">
        <v>0</v>
      </c>
    </row>
    <row r="6607" spans="6:7" x14ac:dyDescent="0.3">
      <c r="F6607" t="s">
        <v>9107</v>
      </c>
      <c r="G6607" s="31">
        <v>0</v>
      </c>
    </row>
    <row r="6608" spans="6:7" x14ac:dyDescent="0.3">
      <c r="F6608" t="s">
        <v>9108</v>
      </c>
      <c r="G6608" s="31">
        <v>49130.982199999999</v>
      </c>
    </row>
    <row r="6609" spans="6:7" x14ac:dyDescent="0.3">
      <c r="F6609" t="s">
        <v>9109</v>
      </c>
      <c r="G6609" s="31">
        <v>756.46389999999997</v>
      </c>
    </row>
    <row r="6610" spans="6:7" x14ac:dyDescent="0.3">
      <c r="F6610" t="s">
        <v>3268</v>
      </c>
      <c r="G6610" s="31">
        <v>566.58590000000004</v>
      </c>
    </row>
    <row r="6611" spans="6:7" x14ac:dyDescent="0.3">
      <c r="F6611" t="s">
        <v>1698</v>
      </c>
      <c r="G6611" s="31">
        <v>0</v>
      </c>
    </row>
    <row r="6612" spans="6:7" x14ac:dyDescent="0.3">
      <c r="F6612" t="s">
        <v>9110</v>
      </c>
      <c r="G6612" s="31">
        <v>141.21100000000001</v>
      </c>
    </row>
    <row r="6613" spans="6:7" x14ac:dyDescent="0.3">
      <c r="F6613" t="s">
        <v>9111</v>
      </c>
      <c r="G6613" s="31">
        <v>1559.7526</v>
      </c>
    </row>
    <row r="6614" spans="6:7" x14ac:dyDescent="0.3">
      <c r="F6614" t="s">
        <v>9112</v>
      </c>
      <c r="G6614" s="31">
        <v>0</v>
      </c>
    </row>
    <row r="6615" spans="6:7" x14ac:dyDescent="0.3">
      <c r="F6615" t="s">
        <v>9113</v>
      </c>
      <c r="G6615" s="31">
        <v>0</v>
      </c>
    </row>
    <row r="6616" spans="6:7" x14ac:dyDescent="0.3">
      <c r="F6616" t="s">
        <v>9114</v>
      </c>
      <c r="G6616" s="31">
        <v>178.87350000000001</v>
      </c>
    </row>
    <row r="6617" spans="6:7" x14ac:dyDescent="0.3">
      <c r="F6617" t="s">
        <v>9115</v>
      </c>
      <c r="G6617" s="31">
        <v>256.5403</v>
      </c>
    </row>
    <row r="6618" spans="6:7" x14ac:dyDescent="0.3">
      <c r="F6618" t="s">
        <v>1699</v>
      </c>
      <c r="G6618" s="31">
        <v>0</v>
      </c>
    </row>
    <row r="6619" spans="6:7" x14ac:dyDescent="0.3">
      <c r="F6619" t="s">
        <v>9116</v>
      </c>
      <c r="G6619" s="31">
        <v>83.607600000000005</v>
      </c>
    </row>
    <row r="6620" spans="6:7" x14ac:dyDescent="0.3">
      <c r="F6620" t="s">
        <v>9117</v>
      </c>
      <c r="G6620" s="31">
        <v>3296.8744999999999</v>
      </c>
    </row>
    <row r="6621" spans="6:7" x14ac:dyDescent="0.3">
      <c r="F6621" t="s">
        <v>9118</v>
      </c>
      <c r="G6621" s="31">
        <v>31.412199999999999</v>
      </c>
    </row>
    <row r="6622" spans="6:7" x14ac:dyDescent="0.3">
      <c r="F6622" t="s">
        <v>502</v>
      </c>
      <c r="G6622" s="31">
        <v>31172.695199999998</v>
      </c>
    </row>
    <row r="6623" spans="6:7" x14ac:dyDescent="0.3">
      <c r="F6623" t="s">
        <v>9119</v>
      </c>
      <c r="G6623" s="31">
        <v>0</v>
      </c>
    </row>
    <row r="6624" spans="6:7" x14ac:dyDescent="0.3">
      <c r="F6624" t="s">
        <v>9120</v>
      </c>
      <c r="G6624" s="31">
        <v>561.81039999999996</v>
      </c>
    </row>
    <row r="6625" spans="6:7" x14ac:dyDescent="0.3">
      <c r="F6625" t="s">
        <v>9121</v>
      </c>
      <c r="G6625" s="31">
        <v>0</v>
      </c>
    </row>
    <row r="6626" spans="6:7" x14ac:dyDescent="0.3">
      <c r="F6626" t="s">
        <v>1700</v>
      </c>
      <c r="G6626" s="31">
        <v>0</v>
      </c>
    </row>
    <row r="6627" spans="6:7" x14ac:dyDescent="0.3">
      <c r="F6627" t="s">
        <v>9122</v>
      </c>
      <c r="G6627" s="31">
        <v>0</v>
      </c>
    </row>
    <row r="6628" spans="6:7" x14ac:dyDescent="0.3">
      <c r="F6628" t="s">
        <v>1701</v>
      </c>
      <c r="G6628" s="31">
        <v>4329.3599999999997</v>
      </c>
    </row>
    <row r="6629" spans="6:7" x14ac:dyDescent="0.3">
      <c r="F6629" t="s">
        <v>503</v>
      </c>
      <c r="G6629" s="31">
        <v>0</v>
      </c>
    </row>
    <row r="6630" spans="6:7" x14ac:dyDescent="0.3">
      <c r="F6630" t="s">
        <v>9123</v>
      </c>
      <c r="G6630" s="31">
        <v>0</v>
      </c>
    </row>
    <row r="6631" spans="6:7" x14ac:dyDescent="0.3">
      <c r="F6631" t="s">
        <v>9124</v>
      </c>
      <c r="G6631" s="31">
        <v>3361.2763000000004</v>
      </c>
    </row>
    <row r="6632" spans="6:7" x14ac:dyDescent="0.3">
      <c r="F6632" t="s">
        <v>9125</v>
      </c>
      <c r="G6632" s="31">
        <v>0</v>
      </c>
    </row>
    <row r="6633" spans="6:7" x14ac:dyDescent="0.3">
      <c r="F6633" t="s">
        <v>9126</v>
      </c>
      <c r="G6633" s="31">
        <v>175.2296</v>
      </c>
    </row>
    <row r="6634" spans="6:7" x14ac:dyDescent="0.3">
      <c r="F6634" t="s">
        <v>9127</v>
      </c>
      <c r="G6634" s="31">
        <v>0</v>
      </c>
    </row>
    <row r="6635" spans="6:7" x14ac:dyDescent="0.3">
      <c r="F6635" t="s">
        <v>9128</v>
      </c>
      <c r="G6635" s="31">
        <v>0</v>
      </c>
    </row>
    <row r="6636" spans="6:7" x14ac:dyDescent="0.3">
      <c r="F6636" t="s">
        <v>9129</v>
      </c>
      <c r="G6636" s="31">
        <v>0</v>
      </c>
    </row>
    <row r="6637" spans="6:7" x14ac:dyDescent="0.3">
      <c r="F6637" t="s">
        <v>1702</v>
      </c>
      <c r="G6637" s="31">
        <v>272.221</v>
      </c>
    </row>
    <row r="6638" spans="6:7" x14ac:dyDescent="0.3">
      <c r="F6638" t="s">
        <v>9130</v>
      </c>
      <c r="G6638" s="31">
        <v>0</v>
      </c>
    </row>
    <row r="6639" spans="6:7" x14ac:dyDescent="0.3">
      <c r="F6639" t="s">
        <v>9131</v>
      </c>
      <c r="G6639" s="31">
        <v>0</v>
      </c>
    </row>
    <row r="6640" spans="6:7" x14ac:dyDescent="0.3">
      <c r="F6640" t="s">
        <v>9132</v>
      </c>
      <c r="G6640" s="31">
        <v>394.32330000000002</v>
      </c>
    </row>
    <row r="6641" spans="6:7" x14ac:dyDescent="0.3">
      <c r="F6641" t="s">
        <v>9133</v>
      </c>
      <c r="G6641" s="31">
        <v>18.1477</v>
      </c>
    </row>
    <row r="6642" spans="6:7" x14ac:dyDescent="0.3">
      <c r="F6642" t="s">
        <v>9134</v>
      </c>
      <c r="G6642" s="31">
        <v>0</v>
      </c>
    </row>
    <row r="6643" spans="6:7" x14ac:dyDescent="0.3">
      <c r="F6643" t="s">
        <v>9135</v>
      </c>
      <c r="G6643" s="31">
        <v>0</v>
      </c>
    </row>
    <row r="6644" spans="6:7" x14ac:dyDescent="0.3">
      <c r="F6644" t="s">
        <v>9136</v>
      </c>
      <c r="G6644" s="31">
        <v>4137.2928000000002</v>
      </c>
    </row>
    <row r="6645" spans="6:7" x14ac:dyDescent="0.3">
      <c r="F6645" t="s">
        <v>9137</v>
      </c>
      <c r="G6645" s="31">
        <v>450.4932</v>
      </c>
    </row>
    <row r="6646" spans="6:7" x14ac:dyDescent="0.3">
      <c r="F6646" t="s">
        <v>9138</v>
      </c>
      <c r="G6646" s="31">
        <v>17030.465499999998</v>
      </c>
    </row>
    <row r="6647" spans="6:7" x14ac:dyDescent="0.3">
      <c r="F6647" t="s">
        <v>9139</v>
      </c>
      <c r="G6647" s="31">
        <v>0</v>
      </c>
    </row>
    <row r="6648" spans="6:7" x14ac:dyDescent="0.3">
      <c r="F6648" t="s">
        <v>9140</v>
      </c>
      <c r="G6648" s="31">
        <v>288.06119999999999</v>
      </c>
    </row>
    <row r="6649" spans="6:7" x14ac:dyDescent="0.3">
      <c r="F6649" t="s">
        <v>9141</v>
      </c>
      <c r="G6649" s="31">
        <v>0</v>
      </c>
    </row>
    <row r="6650" spans="6:7" x14ac:dyDescent="0.3">
      <c r="F6650" t="s">
        <v>9142</v>
      </c>
      <c r="G6650" s="31">
        <v>11854.751200000001</v>
      </c>
    </row>
    <row r="6651" spans="6:7" x14ac:dyDescent="0.3">
      <c r="F6651" t="s">
        <v>9143</v>
      </c>
      <c r="G6651" s="31">
        <v>0</v>
      </c>
    </row>
    <row r="6652" spans="6:7" x14ac:dyDescent="0.3">
      <c r="F6652" t="s">
        <v>9144</v>
      </c>
      <c r="G6652" s="31">
        <v>5534.7725</v>
      </c>
    </row>
    <row r="6653" spans="6:7" x14ac:dyDescent="0.3">
      <c r="F6653" t="s">
        <v>9145</v>
      </c>
      <c r="G6653" s="31">
        <v>0</v>
      </c>
    </row>
    <row r="6654" spans="6:7" x14ac:dyDescent="0.3">
      <c r="F6654" t="s">
        <v>9146</v>
      </c>
      <c r="G6654" s="31">
        <v>18379.998500000002</v>
      </c>
    </row>
    <row r="6655" spans="6:7" x14ac:dyDescent="0.3">
      <c r="F6655" t="s">
        <v>9147</v>
      </c>
      <c r="G6655" s="31">
        <v>303.90660000000003</v>
      </c>
    </row>
    <row r="6656" spans="6:7" x14ac:dyDescent="0.3">
      <c r="F6656" t="s">
        <v>9148</v>
      </c>
      <c r="G6656" s="31">
        <v>0</v>
      </c>
    </row>
    <row r="6657" spans="6:7" x14ac:dyDescent="0.3">
      <c r="F6657" t="s">
        <v>9149</v>
      </c>
      <c r="G6657" s="31">
        <v>0</v>
      </c>
    </row>
    <row r="6658" spans="6:7" x14ac:dyDescent="0.3">
      <c r="F6658" t="s">
        <v>9150</v>
      </c>
      <c r="G6658" s="31">
        <v>0</v>
      </c>
    </row>
    <row r="6659" spans="6:7" x14ac:dyDescent="0.3">
      <c r="F6659" t="s">
        <v>9151</v>
      </c>
      <c r="G6659" s="31">
        <v>0</v>
      </c>
    </row>
    <row r="6660" spans="6:7" x14ac:dyDescent="0.3">
      <c r="F6660" t="s">
        <v>9152</v>
      </c>
      <c r="G6660" s="31">
        <v>0</v>
      </c>
    </row>
    <row r="6661" spans="6:7" x14ac:dyDescent="0.3">
      <c r="F6661" t="s">
        <v>9153</v>
      </c>
      <c r="G6661" s="31">
        <v>0</v>
      </c>
    </row>
    <row r="6662" spans="6:7" x14ac:dyDescent="0.3">
      <c r="F6662" t="s">
        <v>9154</v>
      </c>
      <c r="G6662" s="31">
        <v>11662.364000000001</v>
      </c>
    </row>
    <row r="6663" spans="6:7" x14ac:dyDescent="0.3">
      <c r="F6663" t="s">
        <v>1703</v>
      </c>
      <c r="G6663" s="31">
        <v>2840.8645000000001</v>
      </c>
    </row>
    <row r="6664" spans="6:7" x14ac:dyDescent="0.3">
      <c r="F6664" t="s">
        <v>9155</v>
      </c>
      <c r="G6664" s="31">
        <v>261.43049999999999</v>
      </c>
    </row>
    <row r="6665" spans="6:7" x14ac:dyDescent="0.3">
      <c r="F6665" t="s">
        <v>9156</v>
      </c>
      <c r="G6665" s="31">
        <v>0</v>
      </c>
    </row>
    <row r="6666" spans="6:7" x14ac:dyDescent="0.3">
      <c r="F6666" t="s">
        <v>9157</v>
      </c>
      <c r="G6666" s="31">
        <v>0</v>
      </c>
    </row>
    <row r="6667" spans="6:7" x14ac:dyDescent="0.3">
      <c r="F6667" t="s">
        <v>3269</v>
      </c>
      <c r="G6667" s="31">
        <v>63.845300000000002</v>
      </c>
    </row>
    <row r="6668" spans="6:7" x14ac:dyDescent="0.3">
      <c r="F6668" t="s">
        <v>9158</v>
      </c>
      <c r="G6668" s="31">
        <v>181.477</v>
      </c>
    </row>
    <row r="6669" spans="6:7" x14ac:dyDescent="0.3">
      <c r="F6669" t="s">
        <v>1704</v>
      </c>
      <c r="G6669" s="31">
        <v>0</v>
      </c>
    </row>
    <row r="6670" spans="6:7" x14ac:dyDescent="0.3">
      <c r="F6670" t="s">
        <v>9159</v>
      </c>
      <c r="G6670" s="31">
        <v>0</v>
      </c>
    </row>
    <row r="6671" spans="6:7" x14ac:dyDescent="0.3">
      <c r="F6671" t="s">
        <v>9160</v>
      </c>
      <c r="G6671" s="31">
        <v>61.222799999999999</v>
      </c>
    </row>
    <row r="6672" spans="6:7" x14ac:dyDescent="0.3">
      <c r="F6672" t="s">
        <v>9161</v>
      </c>
      <c r="G6672" s="31">
        <v>0</v>
      </c>
    </row>
    <row r="6673" spans="6:7" x14ac:dyDescent="0.3">
      <c r="F6673" t="s">
        <v>9162</v>
      </c>
      <c r="G6673" s="31">
        <v>0</v>
      </c>
    </row>
    <row r="6674" spans="6:7" x14ac:dyDescent="0.3">
      <c r="F6674" t="s">
        <v>9163</v>
      </c>
      <c r="G6674" s="31">
        <v>0</v>
      </c>
    </row>
    <row r="6675" spans="6:7" x14ac:dyDescent="0.3">
      <c r="F6675" t="s">
        <v>9164</v>
      </c>
      <c r="G6675" s="31">
        <v>0</v>
      </c>
    </row>
    <row r="6676" spans="6:7" x14ac:dyDescent="0.3">
      <c r="F6676" t="s">
        <v>9165</v>
      </c>
      <c r="G6676" s="31">
        <v>117.2388</v>
      </c>
    </row>
    <row r="6677" spans="6:7" x14ac:dyDescent="0.3">
      <c r="F6677" t="s">
        <v>9166</v>
      </c>
      <c r="G6677" s="31">
        <v>121.8999</v>
      </c>
    </row>
    <row r="6678" spans="6:7" x14ac:dyDescent="0.3">
      <c r="F6678" t="s">
        <v>9167</v>
      </c>
      <c r="G6678" s="31">
        <v>2204.7660000000001</v>
      </c>
    </row>
    <row r="6679" spans="6:7" x14ac:dyDescent="0.3">
      <c r="F6679" t="s">
        <v>9168</v>
      </c>
      <c r="G6679" s="31">
        <v>131.44110000000001</v>
      </c>
    </row>
    <row r="6680" spans="6:7" x14ac:dyDescent="0.3">
      <c r="F6680" t="s">
        <v>9169</v>
      </c>
      <c r="G6680" s="31">
        <v>0</v>
      </c>
    </row>
    <row r="6681" spans="6:7" x14ac:dyDescent="0.3">
      <c r="F6681" t="s">
        <v>9170</v>
      </c>
      <c r="G6681" s="31">
        <v>0</v>
      </c>
    </row>
    <row r="6682" spans="6:7" x14ac:dyDescent="0.3">
      <c r="F6682" t="s">
        <v>9171</v>
      </c>
      <c r="G6682" s="31">
        <v>9731.3152999999984</v>
      </c>
    </row>
    <row r="6683" spans="6:7" x14ac:dyDescent="0.3">
      <c r="F6683" t="s">
        <v>9172</v>
      </c>
      <c r="G6683" s="31">
        <v>389.28300000000002</v>
      </c>
    </row>
    <row r="6684" spans="6:7" x14ac:dyDescent="0.3">
      <c r="F6684" t="s">
        <v>9173</v>
      </c>
      <c r="G6684" s="31">
        <v>4598.2753000000002</v>
      </c>
    </row>
    <row r="6685" spans="6:7" x14ac:dyDescent="0.3">
      <c r="F6685" t="s">
        <v>9174</v>
      </c>
      <c r="G6685" s="31">
        <v>0</v>
      </c>
    </row>
    <row r="6686" spans="6:7" x14ac:dyDescent="0.3">
      <c r="F6686" t="s">
        <v>9175</v>
      </c>
      <c r="G6686" s="31">
        <v>115.69030000000001</v>
      </c>
    </row>
    <row r="6687" spans="6:7" x14ac:dyDescent="0.3">
      <c r="F6687" t="s">
        <v>9176</v>
      </c>
      <c r="G6687" s="31">
        <v>0</v>
      </c>
    </row>
    <row r="6688" spans="6:7" x14ac:dyDescent="0.3">
      <c r="F6688" t="s">
        <v>9177</v>
      </c>
      <c r="G6688" s="31">
        <v>10777.3091</v>
      </c>
    </row>
    <row r="6689" spans="6:7" x14ac:dyDescent="0.3">
      <c r="F6689" t="s">
        <v>9178</v>
      </c>
      <c r="G6689" s="31">
        <v>93.098399999999998</v>
      </c>
    </row>
    <row r="6690" spans="6:7" x14ac:dyDescent="0.3">
      <c r="F6690" t="s">
        <v>9179</v>
      </c>
      <c r="G6690" s="31">
        <v>166.97309999999999</v>
      </c>
    </row>
    <row r="6691" spans="6:7" x14ac:dyDescent="0.3">
      <c r="F6691" t="s">
        <v>9180</v>
      </c>
      <c r="G6691" s="31">
        <v>0</v>
      </c>
    </row>
    <row r="6692" spans="6:7" x14ac:dyDescent="0.3">
      <c r="F6692" t="s">
        <v>9181</v>
      </c>
      <c r="G6692" s="31">
        <v>1892.6586</v>
      </c>
    </row>
    <row r="6693" spans="6:7" x14ac:dyDescent="0.3">
      <c r="F6693" t="s">
        <v>9182</v>
      </c>
      <c r="G6693" s="31">
        <v>422.9744</v>
      </c>
    </row>
    <row r="6694" spans="6:7" x14ac:dyDescent="0.3">
      <c r="F6694" t="s">
        <v>9183</v>
      </c>
      <c r="G6694" s="31">
        <v>0</v>
      </c>
    </row>
    <row r="6695" spans="6:7" x14ac:dyDescent="0.3">
      <c r="F6695" t="s">
        <v>9184</v>
      </c>
      <c r="G6695" s="31">
        <v>0</v>
      </c>
    </row>
    <row r="6696" spans="6:7" x14ac:dyDescent="0.3">
      <c r="F6696" t="s">
        <v>9185</v>
      </c>
      <c r="G6696" s="31">
        <v>2818.5321999999996</v>
      </c>
    </row>
    <row r="6697" spans="6:7" x14ac:dyDescent="0.3">
      <c r="F6697" t="s">
        <v>9186</v>
      </c>
      <c r="G6697" s="31">
        <v>265.94290000000001</v>
      </c>
    </row>
    <row r="6698" spans="6:7" x14ac:dyDescent="0.3">
      <c r="F6698" t="s">
        <v>9187</v>
      </c>
      <c r="G6698" s="31">
        <v>12007.905000000001</v>
      </c>
    </row>
    <row r="6699" spans="6:7" x14ac:dyDescent="0.3">
      <c r="F6699" t="s">
        <v>9188</v>
      </c>
      <c r="G6699" s="31">
        <v>0</v>
      </c>
    </row>
    <row r="6700" spans="6:7" x14ac:dyDescent="0.3">
      <c r="F6700" t="s">
        <v>9189</v>
      </c>
      <c r="G6700" s="31">
        <v>0</v>
      </c>
    </row>
    <row r="6701" spans="6:7" x14ac:dyDescent="0.3">
      <c r="F6701" t="s">
        <v>9190</v>
      </c>
      <c r="G6701" s="31">
        <v>6160.8238000000001</v>
      </c>
    </row>
    <row r="6702" spans="6:7" x14ac:dyDescent="0.3">
      <c r="F6702" t="s">
        <v>9191</v>
      </c>
      <c r="G6702" s="31">
        <v>1866.8489</v>
      </c>
    </row>
    <row r="6703" spans="6:7" x14ac:dyDescent="0.3">
      <c r="F6703" t="s">
        <v>9192</v>
      </c>
      <c r="G6703" s="31">
        <v>0</v>
      </c>
    </row>
    <row r="6704" spans="6:7" x14ac:dyDescent="0.3">
      <c r="F6704" t="s">
        <v>9193</v>
      </c>
      <c r="G6704" s="31">
        <v>0</v>
      </c>
    </row>
    <row r="6705" spans="6:7" x14ac:dyDescent="0.3">
      <c r="F6705" t="s">
        <v>9194</v>
      </c>
      <c r="G6705" s="31">
        <v>4082.8621000000003</v>
      </c>
    </row>
    <row r="6706" spans="6:7" x14ac:dyDescent="0.3">
      <c r="F6706" t="s">
        <v>9195</v>
      </c>
      <c r="G6706" s="31">
        <v>0</v>
      </c>
    </row>
    <row r="6707" spans="6:7" x14ac:dyDescent="0.3">
      <c r="F6707" t="s">
        <v>9196</v>
      </c>
      <c r="G6707" s="31">
        <v>346.0394</v>
      </c>
    </row>
    <row r="6708" spans="6:7" x14ac:dyDescent="0.3">
      <c r="F6708" t="s">
        <v>9197</v>
      </c>
      <c r="G6708" s="31">
        <v>3027.1010000000001</v>
      </c>
    </row>
    <row r="6709" spans="6:7" x14ac:dyDescent="0.3">
      <c r="F6709" t="s">
        <v>9198</v>
      </c>
      <c r="G6709" s="31">
        <v>9344.7324000000008</v>
      </c>
    </row>
    <row r="6710" spans="6:7" x14ac:dyDescent="0.3">
      <c r="F6710" t="s">
        <v>9199</v>
      </c>
      <c r="G6710" s="31">
        <v>0</v>
      </c>
    </row>
    <row r="6711" spans="6:7" x14ac:dyDescent="0.3">
      <c r="F6711" t="s">
        <v>9200</v>
      </c>
      <c r="G6711" s="31">
        <v>6655.1578999999992</v>
      </c>
    </row>
    <row r="6712" spans="6:7" x14ac:dyDescent="0.3">
      <c r="F6712" t="s">
        <v>9201</v>
      </c>
      <c r="G6712" s="31">
        <v>0</v>
      </c>
    </row>
    <row r="6713" spans="6:7" x14ac:dyDescent="0.3">
      <c r="F6713" t="s">
        <v>9202</v>
      </c>
      <c r="G6713" s="31">
        <v>3655.8044</v>
      </c>
    </row>
    <row r="6714" spans="6:7" x14ac:dyDescent="0.3">
      <c r="F6714" t="s">
        <v>9203</v>
      </c>
      <c r="G6714" s="31">
        <v>5964.5206000000007</v>
      </c>
    </row>
    <row r="6715" spans="6:7" x14ac:dyDescent="0.3">
      <c r="F6715" t="s">
        <v>9204</v>
      </c>
      <c r="G6715" s="31">
        <v>0</v>
      </c>
    </row>
    <row r="6716" spans="6:7" x14ac:dyDescent="0.3">
      <c r="F6716" t="s">
        <v>9205</v>
      </c>
      <c r="G6716" s="31">
        <v>0</v>
      </c>
    </row>
    <row r="6717" spans="6:7" x14ac:dyDescent="0.3">
      <c r="F6717" t="s">
        <v>9206</v>
      </c>
      <c r="G6717" s="31">
        <v>647.23290000000009</v>
      </c>
    </row>
    <row r="6718" spans="6:7" x14ac:dyDescent="0.3">
      <c r="F6718" t="s">
        <v>504</v>
      </c>
      <c r="G6718" s="31">
        <v>1899.2498000000001</v>
      </c>
    </row>
    <row r="6719" spans="6:7" x14ac:dyDescent="0.3">
      <c r="F6719" t="s">
        <v>9207</v>
      </c>
      <c r="G6719" s="31">
        <v>0</v>
      </c>
    </row>
    <row r="6720" spans="6:7" x14ac:dyDescent="0.3">
      <c r="F6720" t="s">
        <v>9208</v>
      </c>
      <c r="G6720" s="31">
        <v>10724.9568</v>
      </c>
    </row>
    <row r="6721" spans="6:7" x14ac:dyDescent="0.3">
      <c r="F6721" t="s">
        <v>9209</v>
      </c>
      <c r="G6721" s="31">
        <v>0</v>
      </c>
    </row>
    <row r="6722" spans="6:7" x14ac:dyDescent="0.3">
      <c r="F6722" t="s">
        <v>9210</v>
      </c>
      <c r="G6722" s="31">
        <v>0</v>
      </c>
    </row>
    <row r="6723" spans="6:7" x14ac:dyDescent="0.3">
      <c r="F6723" t="s">
        <v>9211</v>
      </c>
      <c r="G6723" s="31">
        <v>0</v>
      </c>
    </row>
    <row r="6724" spans="6:7" x14ac:dyDescent="0.3">
      <c r="F6724" t="s">
        <v>9212</v>
      </c>
      <c r="G6724" s="31">
        <v>120.9302</v>
      </c>
    </row>
    <row r="6725" spans="6:7" x14ac:dyDescent="0.3">
      <c r="F6725" t="s">
        <v>9213</v>
      </c>
      <c r="G6725" s="31">
        <v>125.10550000000001</v>
      </c>
    </row>
    <row r="6726" spans="6:7" x14ac:dyDescent="0.3">
      <c r="F6726" t="s">
        <v>9214</v>
      </c>
      <c r="G6726" s="31">
        <v>0</v>
      </c>
    </row>
    <row r="6727" spans="6:7" x14ac:dyDescent="0.3">
      <c r="F6727" t="s">
        <v>9215</v>
      </c>
      <c r="G6727" s="31">
        <v>10507.0363</v>
      </c>
    </row>
    <row r="6728" spans="6:7" x14ac:dyDescent="0.3">
      <c r="F6728" t="s">
        <v>505</v>
      </c>
      <c r="G6728" s="31">
        <v>9923.4531000000006</v>
      </c>
    </row>
    <row r="6729" spans="6:7" x14ac:dyDescent="0.3">
      <c r="F6729" t="s">
        <v>9216</v>
      </c>
      <c r="G6729" s="31">
        <v>0</v>
      </c>
    </row>
    <row r="6730" spans="6:7" x14ac:dyDescent="0.3">
      <c r="F6730" t="s">
        <v>9217</v>
      </c>
      <c r="G6730" s="31">
        <v>438.137</v>
      </c>
    </row>
    <row r="6731" spans="6:7" x14ac:dyDescent="0.3">
      <c r="F6731" t="s">
        <v>9218</v>
      </c>
      <c r="G6731" s="31">
        <v>0</v>
      </c>
    </row>
    <row r="6732" spans="6:7" x14ac:dyDescent="0.3">
      <c r="F6732" t="s">
        <v>9219</v>
      </c>
      <c r="G6732" s="31">
        <v>1041.5323999999998</v>
      </c>
    </row>
    <row r="6733" spans="6:7" x14ac:dyDescent="0.3">
      <c r="F6733" t="s">
        <v>9220</v>
      </c>
      <c r="G6733" s="31">
        <v>7421.76</v>
      </c>
    </row>
    <row r="6734" spans="6:7" x14ac:dyDescent="0.3">
      <c r="F6734" t="s">
        <v>9221</v>
      </c>
      <c r="G6734" s="31">
        <v>0</v>
      </c>
    </row>
    <row r="6735" spans="6:7" x14ac:dyDescent="0.3">
      <c r="F6735" t="s">
        <v>9222</v>
      </c>
      <c r="G6735" s="31">
        <v>2814.2769999999996</v>
      </c>
    </row>
    <row r="6736" spans="6:7" x14ac:dyDescent="0.3">
      <c r="F6736" t="s">
        <v>9223</v>
      </c>
      <c r="G6736" s="31">
        <v>281.42910000000001</v>
      </c>
    </row>
    <row r="6737" spans="6:7" x14ac:dyDescent="0.3">
      <c r="F6737" t="s">
        <v>9224</v>
      </c>
      <c r="G6737" s="31">
        <v>0</v>
      </c>
    </row>
    <row r="6738" spans="6:7" x14ac:dyDescent="0.3">
      <c r="F6738" t="s">
        <v>9225</v>
      </c>
      <c r="G6738" s="31">
        <v>403.56209999999999</v>
      </c>
    </row>
    <row r="6739" spans="6:7" x14ac:dyDescent="0.3">
      <c r="F6739" t="s">
        <v>9226</v>
      </c>
      <c r="G6739" s="31">
        <v>2143.9773</v>
      </c>
    </row>
    <row r="6740" spans="6:7" x14ac:dyDescent="0.3">
      <c r="F6740" t="s">
        <v>9227</v>
      </c>
      <c r="G6740" s="31">
        <v>10949.3442</v>
      </c>
    </row>
    <row r="6741" spans="6:7" x14ac:dyDescent="0.3">
      <c r="F6741" t="s">
        <v>9228</v>
      </c>
      <c r="G6741" s="31">
        <v>22.792300000000001</v>
      </c>
    </row>
    <row r="6742" spans="6:7" x14ac:dyDescent="0.3">
      <c r="F6742" t="s">
        <v>9229</v>
      </c>
      <c r="G6742" s="31">
        <v>0</v>
      </c>
    </row>
    <row r="6743" spans="6:7" x14ac:dyDescent="0.3">
      <c r="F6743" t="s">
        <v>9230</v>
      </c>
      <c r="G6743" s="31">
        <v>329.70670000000001</v>
      </c>
    </row>
    <row r="6744" spans="6:7" x14ac:dyDescent="0.3">
      <c r="F6744" t="s">
        <v>9231</v>
      </c>
      <c r="G6744" s="31">
        <v>11716.1662</v>
      </c>
    </row>
    <row r="6745" spans="6:7" x14ac:dyDescent="0.3">
      <c r="F6745" t="s">
        <v>9232</v>
      </c>
      <c r="G6745" s="31">
        <v>46.855499999999999</v>
      </c>
    </row>
    <row r="6746" spans="6:7" x14ac:dyDescent="0.3">
      <c r="F6746" t="s">
        <v>9233</v>
      </c>
      <c r="G6746" s="31">
        <v>20978.994299999998</v>
      </c>
    </row>
    <row r="6747" spans="6:7" x14ac:dyDescent="0.3">
      <c r="F6747" t="s">
        <v>9234</v>
      </c>
      <c r="G6747" s="31">
        <v>0</v>
      </c>
    </row>
    <row r="6748" spans="6:7" x14ac:dyDescent="0.3">
      <c r="F6748" t="s">
        <v>9235</v>
      </c>
      <c r="G6748" s="31">
        <v>1042.8588999999999</v>
      </c>
    </row>
    <row r="6749" spans="6:7" x14ac:dyDescent="0.3">
      <c r="F6749" t="s">
        <v>9236</v>
      </c>
      <c r="G6749" s="31">
        <v>344.17400000000004</v>
      </c>
    </row>
    <row r="6750" spans="6:7" x14ac:dyDescent="0.3">
      <c r="F6750" t="s">
        <v>9237</v>
      </c>
      <c r="G6750" s="31">
        <v>0</v>
      </c>
    </row>
    <row r="6751" spans="6:7" x14ac:dyDescent="0.3">
      <c r="F6751" t="s">
        <v>9238</v>
      </c>
      <c r="G6751" s="31">
        <v>506.89619999999996</v>
      </c>
    </row>
    <row r="6752" spans="6:7" x14ac:dyDescent="0.3">
      <c r="F6752" t="s">
        <v>9239</v>
      </c>
      <c r="G6752" s="31">
        <v>7826.6922999999997</v>
      </c>
    </row>
    <row r="6753" spans="6:7" x14ac:dyDescent="0.3">
      <c r="F6753" t="s">
        <v>9240</v>
      </c>
      <c r="G6753" s="31">
        <v>14475.4676</v>
      </c>
    </row>
    <row r="6754" spans="6:7" x14ac:dyDescent="0.3">
      <c r="F6754" t="s">
        <v>9241</v>
      </c>
      <c r="G6754" s="31">
        <v>13882.440699999999</v>
      </c>
    </row>
    <row r="6755" spans="6:7" x14ac:dyDescent="0.3">
      <c r="F6755" t="s">
        <v>9242</v>
      </c>
      <c r="G6755" s="31">
        <v>85.0167</v>
      </c>
    </row>
    <row r="6756" spans="6:7" x14ac:dyDescent="0.3">
      <c r="F6756" t="s">
        <v>9243</v>
      </c>
      <c r="G6756" s="31">
        <v>8445.4439000000002</v>
      </c>
    </row>
    <row r="6757" spans="6:7" x14ac:dyDescent="0.3">
      <c r="F6757" t="s">
        <v>9244</v>
      </c>
      <c r="G6757" s="31">
        <v>0</v>
      </c>
    </row>
    <row r="6758" spans="6:7" x14ac:dyDescent="0.3">
      <c r="F6758" t="s">
        <v>9245</v>
      </c>
      <c r="G6758" s="31">
        <v>0</v>
      </c>
    </row>
    <row r="6759" spans="6:7" x14ac:dyDescent="0.3">
      <c r="F6759" t="s">
        <v>9246</v>
      </c>
      <c r="G6759" s="31">
        <v>0</v>
      </c>
    </row>
    <row r="6760" spans="6:7" x14ac:dyDescent="0.3">
      <c r="F6760" t="s">
        <v>9247</v>
      </c>
      <c r="G6760" s="31">
        <v>7458.1684999999998</v>
      </c>
    </row>
    <row r="6761" spans="6:7" x14ac:dyDescent="0.3">
      <c r="F6761" t="s">
        <v>9248</v>
      </c>
      <c r="G6761" s="31">
        <v>13663.403700000001</v>
      </c>
    </row>
    <row r="6762" spans="6:7" x14ac:dyDescent="0.3">
      <c r="F6762" t="s">
        <v>9249</v>
      </c>
      <c r="G6762" s="31">
        <v>0</v>
      </c>
    </row>
    <row r="6763" spans="6:7" x14ac:dyDescent="0.3">
      <c r="F6763" t="s">
        <v>9250</v>
      </c>
      <c r="G6763" s="31">
        <v>337.851</v>
      </c>
    </row>
    <row r="6764" spans="6:7" x14ac:dyDescent="0.3">
      <c r="F6764" t="s">
        <v>9251</v>
      </c>
      <c r="G6764" s="31">
        <v>6531.9063000000006</v>
      </c>
    </row>
    <row r="6765" spans="6:7" x14ac:dyDescent="0.3">
      <c r="F6765" t="s">
        <v>9252</v>
      </c>
      <c r="G6765" s="31">
        <v>3106.6360000000004</v>
      </c>
    </row>
    <row r="6766" spans="6:7" x14ac:dyDescent="0.3">
      <c r="F6766" t="s">
        <v>9253</v>
      </c>
      <c r="G6766" s="31">
        <v>489.27449999999999</v>
      </c>
    </row>
    <row r="6767" spans="6:7" x14ac:dyDescent="0.3">
      <c r="F6767" t="s">
        <v>9254</v>
      </c>
      <c r="G6767" s="31">
        <v>979.26409999999998</v>
      </c>
    </row>
    <row r="6768" spans="6:7" x14ac:dyDescent="0.3">
      <c r="F6768" t="s">
        <v>9255</v>
      </c>
      <c r="G6768" s="31">
        <v>325.29319999999996</v>
      </c>
    </row>
    <row r="6769" spans="6:7" x14ac:dyDescent="0.3">
      <c r="F6769" t="s">
        <v>9256</v>
      </c>
      <c r="G6769" s="31">
        <v>0</v>
      </c>
    </row>
    <row r="6770" spans="6:7" x14ac:dyDescent="0.3">
      <c r="F6770" t="s">
        <v>9257</v>
      </c>
      <c r="G6770" s="31">
        <v>18175.019400000001</v>
      </c>
    </row>
    <row r="6771" spans="6:7" x14ac:dyDescent="0.3">
      <c r="F6771" t="s">
        <v>9258</v>
      </c>
      <c r="G6771" s="31">
        <v>10.0345</v>
      </c>
    </row>
    <row r="6772" spans="6:7" x14ac:dyDescent="0.3">
      <c r="F6772" t="s">
        <v>9259</v>
      </c>
      <c r="G6772" s="31">
        <v>20001.735599999996</v>
      </c>
    </row>
    <row r="6773" spans="6:7" x14ac:dyDescent="0.3">
      <c r="F6773" t="s">
        <v>9260</v>
      </c>
      <c r="G6773" s="31">
        <v>1043.0087000000001</v>
      </c>
    </row>
    <row r="6774" spans="6:7" x14ac:dyDescent="0.3">
      <c r="F6774" t="s">
        <v>9261</v>
      </c>
      <c r="G6774" s="31">
        <v>788.08889999999997</v>
      </c>
    </row>
    <row r="6775" spans="6:7" x14ac:dyDescent="0.3">
      <c r="F6775" t="s">
        <v>9262</v>
      </c>
      <c r="G6775" s="31">
        <v>3458.8611000000001</v>
      </c>
    </row>
    <row r="6776" spans="6:7" x14ac:dyDescent="0.3">
      <c r="F6776" t="s">
        <v>9263</v>
      </c>
      <c r="G6776" s="31">
        <v>219.00550000000001</v>
      </c>
    </row>
    <row r="6777" spans="6:7" x14ac:dyDescent="0.3">
      <c r="F6777" t="s">
        <v>9264</v>
      </c>
      <c r="G6777" s="31">
        <v>8887.3292999999994</v>
      </c>
    </row>
    <row r="6778" spans="6:7" x14ac:dyDescent="0.3">
      <c r="F6778" t="s">
        <v>9265</v>
      </c>
      <c r="G6778" s="31">
        <v>11326.497899999998</v>
      </c>
    </row>
    <row r="6779" spans="6:7" x14ac:dyDescent="0.3">
      <c r="F6779" t="s">
        <v>9266</v>
      </c>
      <c r="G6779" s="31">
        <v>2586.3017999999997</v>
      </c>
    </row>
    <row r="6780" spans="6:7" x14ac:dyDescent="0.3">
      <c r="F6780" t="s">
        <v>9267</v>
      </c>
      <c r="G6780" s="31">
        <v>3506.6484999999998</v>
      </c>
    </row>
    <row r="6781" spans="6:7" x14ac:dyDescent="0.3">
      <c r="F6781" t="s">
        <v>9268</v>
      </c>
      <c r="G6781" s="31">
        <v>0</v>
      </c>
    </row>
    <row r="6782" spans="6:7" x14ac:dyDescent="0.3">
      <c r="F6782" t="s">
        <v>9269</v>
      </c>
      <c r="G6782" s="31">
        <v>54.5364</v>
      </c>
    </row>
    <row r="6783" spans="6:7" x14ac:dyDescent="0.3">
      <c r="F6783" t="s">
        <v>9270</v>
      </c>
      <c r="G6783" s="31">
        <v>22865.350199999997</v>
      </c>
    </row>
    <row r="6784" spans="6:7" x14ac:dyDescent="0.3">
      <c r="F6784" t="s">
        <v>9271</v>
      </c>
      <c r="G6784" s="31">
        <v>11072.873899999999</v>
      </c>
    </row>
    <row r="6785" spans="6:7" x14ac:dyDescent="0.3">
      <c r="F6785" t="s">
        <v>9272</v>
      </c>
      <c r="G6785" s="31">
        <v>273.35449999999997</v>
      </c>
    </row>
    <row r="6786" spans="6:7" x14ac:dyDescent="0.3">
      <c r="F6786" t="s">
        <v>9273</v>
      </c>
      <c r="G6786" s="31">
        <v>0</v>
      </c>
    </row>
    <row r="6787" spans="6:7" x14ac:dyDescent="0.3">
      <c r="F6787" t="s">
        <v>9274</v>
      </c>
      <c r="G6787" s="31">
        <v>675.55319999999995</v>
      </c>
    </row>
    <row r="6788" spans="6:7" x14ac:dyDescent="0.3">
      <c r="F6788" t="s">
        <v>9275</v>
      </c>
      <c r="G6788" s="31">
        <v>2699.5133000000001</v>
      </c>
    </row>
    <row r="6789" spans="6:7" x14ac:dyDescent="0.3">
      <c r="F6789" t="s">
        <v>9276</v>
      </c>
      <c r="G6789" s="31">
        <v>0</v>
      </c>
    </row>
    <row r="6790" spans="6:7" x14ac:dyDescent="0.3">
      <c r="F6790" t="s">
        <v>9277</v>
      </c>
      <c r="G6790" s="31">
        <v>538.12689999999998</v>
      </c>
    </row>
    <row r="6791" spans="6:7" x14ac:dyDescent="0.3">
      <c r="F6791" t="s">
        <v>9278</v>
      </c>
      <c r="G6791" s="31">
        <v>53.102899999999998</v>
      </c>
    </row>
    <row r="6792" spans="6:7" x14ac:dyDescent="0.3">
      <c r="F6792" t="s">
        <v>1705</v>
      </c>
      <c r="G6792" s="31">
        <v>0</v>
      </c>
    </row>
    <row r="6793" spans="6:7" x14ac:dyDescent="0.3">
      <c r="F6793" t="s">
        <v>3270</v>
      </c>
      <c r="G6793" s="31">
        <v>299.98430000000002</v>
      </c>
    </row>
    <row r="6794" spans="6:7" x14ac:dyDescent="0.3">
      <c r="F6794" t="s">
        <v>9279</v>
      </c>
      <c r="G6794" s="31">
        <v>7661.9391000000005</v>
      </c>
    </row>
    <row r="6795" spans="6:7" x14ac:dyDescent="0.3">
      <c r="F6795" t="s">
        <v>9280</v>
      </c>
      <c r="G6795" s="31">
        <v>5653.0075999999999</v>
      </c>
    </row>
    <row r="6796" spans="6:7" x14ac:dyDescent="0.3">
      <c r="F6796" t="s">
        <v>9281</v>
      </c>
      <c r="G6796" s="31">
        <v>4685.8359</v>
      </c>
    </row>
    <row r="6797" spans="6:7" x14ac:dyDescent="0.3">
      <c r="F6797" t="s">
        <v>9282</v>
      </c>
      <c r="G6797" s="31">
        <v>0</v>
      </c>
    </row>
    <row r="6798" spans="6:7" x14ac:dyDescent="0.3">
      <c r="F6798" t="s">
        <v>9283</v>
      </c>
      <c r="G6798" s="31">
        <v>177.40110000000001</v>
      </c>
    </row>
    <row r="6799" spans="6:7" x14ac:dyDescent="0.3">
      <c r="F6799" t="s">
        <v>9284</v>
      </c>
      <c r="G6799" s="31">
        <v>69.98599999999999</v>
      </c>
    </row>
    <row r="6800" spans="6:7" x14ac:dyDescent="0.3">
      <c r="F6800" t="s">
        <v>9285</v>
      </c>
      <c r="G6800" s="31">
        <v>802.24469999999997</v>
      </c>
    </row>
    <row r="6801" spans="6:7" x14ac:dyDescent="0.3">
      <c r="F6801" t="s">
        <v>9286</v>
      </c>
      <c r="G6801" s="31">
        <v>0</v>
      </c>
    </row>
    <row r="6802" spans="6:7" x14ac:dyDescent="0.3">
      <c r="F6802" t="s">
        <v>1706</v>
      </c>
      <c r="G6802" s="31">
        <v>57.488500000000002</v>
      </c>
    </row>
    <row r="6803" spans="6:7" x14ac:dyDescent="0.3">
      <c r="F6803" t="s">
        <v>9287</v>
      </c>
      <c r="G6803" s="31">
        <v>538.81590000000006</v>
      </c>
    </row>
    <row r="6804" spans="6:7" x14ac:dyDescent="0.3">
      <c r="F6804" t="s">
        <v>9288</v>
      </c>
      <c r="G6804" s="31">
        <v>0</v>
      </c>
    </row>
    <row r="6805" spans="6:7" x14ac:dyDescent="0.3">
      <c r="F6805" t="s">
        <v>9289</v>
      </c>
      <c r="G6805" s="31">
        <v>2111.5571999999997</v>
      </c>
    </row>
    <row r="6806" spans="6:7" x14ac:dyDescent="0.3">
      <c r="F6806" t="s">
        <v>9290</v>
      </c>
      <c r="G6806" s="31">
        <v>0</v>
      </c>
    </row>
    <row r="6807" spans="6:7" x14ac:dyDescent="0.3">
      <c r="F6807" t="s">
        <v>9291</v>
      </c>
      <c r="G6807" s="31">
        <v>405.82830000000001</v>
      </c>
    </row>
    <row r="6808" spans="6:7" x14ac:dyDescent="0.3">
      <c r="F6808" t="s">
        <v>9292</v>
      </c>
      <c r="G6808" s="31">
        <v>878.82809999999995</v>
      </c>
    </row>
    <row r="6809" spans="6:7" x14ac:dyDescent="0.3">
      <c r="F6809" t="s">
        <v>9293</v>
      </c>
      <c r="G6809" s="31">
        <v>21.8659</v>
      </c>
    </row>
    <row r="6810" spans="6:7" x14ac:dyDescent="0.3">
      <c r="F6810" t="s">
        <v>9294</v>
      </c>
      <c r="G6810" s="31">
        <v>0</v>
      </c>
    </row>
    <row r="6811" spans="6:7" x14ac:dyDescent="0.3">
      <c r="F6811" t="s">
        <v>9295</v>
      </c>
      <c r="G6811" s="31">
        <v>0</v>
      </c>
    </row>
    <row r="6812" spans="6:7" x14ac:dyDescent="0.3">
      <c r="F6812" t="s">
        <v>9296</v>
      </c>
      <c r="G6812" s="31">
        <v>0</v>
      </c>
    </row>
    <row r="6813" spans="6:7" x14ac:dyDescent="0.3">
      <c r="F6813" t="s">
        <v>9297</v>
      </c>
      <c r="G6813" s="31">
        <v>443.98019999999997</v>
      </c>
    </row>
    <row r="6814" spans="6:7" x14ac:dyDescent="0.3">
      <c r="F6814" t="s">
        <v>9298</v>
      </c>
      <c r="G6814" s="31">
        <v>3115.3953999999999</v>
      </c>
    </row>
    <row r="6815" spans="6:7" x14ac:dyDescent="0.3">
      <c r="F6815" t="s">
        <v>9299</v>
      </c>
      <c r="G6815" s="31">
        <v>328.46879999999999</v>
      </c>
    </row>
    <row r="6816" spans="6:7" x14ac:dyDescent="0.3">
      <c r="F6816" t="s">
        <v>9300</v>
      </c>
      <c r="G6816" s="31">
        <v>0</v>
      </c>
    </row>
    <row r="6817" spans="6:7" x14ac:dyDescent="0.3">
      <c r="F6817" t="s">
        <v>9301</v>
      </c>
      <c r="G6817" s="31">
        <v>438.137</v>
      </c>
    </row>
    <row r="6818" spans="6:7" x14ac:dyDescent="0.3">
      <c r="F6818" t="s">
        <v>9302</v>
      </c>
      <c r="G6818" s="31">
        <v>67.951300000000003</v>
      </c>
    </row>
    <row r="6819" spans="6:7" x14ac:dyDescent="0.3">
      <c r="F6819" t="s">
        <v>9303</v>
      </c>
      <c r="G6819" s="31">
        <v>0</v>
      </c>
    </row>
    <row r="6820" spans="6:7" x14ac:dyDescent="0.3">
      <c r="F6820" t="s">
        <v>9304</v>
      </c>
      <c r="G6820" s="31">
        <v>140.79329999999999</v>
      </c>
    </row>
    <row r="6821" spans="6:7" x14ac:dyDescent="0.3">
      <c r="F6821" t="s">
        <v>9305</v>
      </c>
      <c r="G6821" s="31">
        <v>1472.8847999999998</v>
      </c>
    </row>
    <row r="6822" spans="6:7" x14ac:dyDescent="0.3">
      <c r="F6822" t="s">
        <v>9306</v>
      </c>
      <c r="G6822" s="31">
        <v>0</v>
      </c>
    </row>
    <row r="6823" spans="6:7" x14ac:dyDescent="0.3">
      <c r="F6823" t="s">
        <v>9307</v>
      </c>
      <c r="G6823" s="31">
        <v>229.0026</v>
      </c>
    </row>
    <row r="6824" spans="6:7" x14ac:dyDescent="0.3">
      <c r="F6824" t="s">
        <v>9308</v>
      </c>
      <c r="G6824" s="31">
        <v>0</v>
      </c>
    </row>
    <row r="6825" spans="6:7" x14ac:dyDescent="0.3">
      <c r="F6825" t="s">
        <v>9309</v>
      </c>
      <c r="G6825" s="31">
        <v>14868.895999999999</v>
      </c>
    </row>
    <row r="6826" spans="6:7" x14ac:dyDescent="0.3">
      <c r="F6826" t="s">
        <v>9310</v>
      </c>
      <c r="G6826" s="31">
        <v>0</v>
      </c>
    </row>
    <row r="6827" spans="6:7" x14ac:dyDescent="0.3">
      <c r="F6827" t="s">
        <v>9311</v>
      </c>
      <c r="G6827" s="31">
        <v>350.94670000000002</v>
      </c>
    </row>
    <row r="6828" spans="6:7" x14ac:dyDescent="0.3">
      <c r="F6828" t="s">
        <v>9312</v>
      </c>
      <c r="G6828" s="31">
        <v>0</v>
      </c>
    </row>
    <row r="6829" spans="6:7" x14ac:dyDescent="0.3">
      <c r="F6829" t="s">
        <v>9313</v>
      </c>
      <c r="G6829" s="31">
        <v>0</v>
      </c>
    </row>
    <row r="6830" spans="6:7" x14ac:dyDescent="0.3">
      <c r="F6830" t="s">
        <v>9314</v>
      </c>
      <c r="G6830" s="31">
        <v>199.31720000000001</v>
      </c>
    </row>
    <row r="6831" spans="6:7" x14ac:dyDescent="0.3">
      <c r="F6831" t="s">
        <v>9315</v>
      </c>
      <c r="G6831" s="31">
        <v>0</v>
      </c>
    </row>
    <row r="6832" spans="6:7" x14ac:dyDescent="0.3">
      <c r="F6832" t="s">
        <v>506</v>
      </c>
      <c r="G6832" s="31">
        <v>0</v>
      </c>
    </row>
    <row r="6833" spans="6:7" x14ac:dyDescent="0.3">
      <c r="F6833" t="s">
        <v>9316</v>
      </c>
      <c r="G6833" s="31">
        <v>7436.4391999999998</v>
      </c>
    </row>
    <row r="6834" spans="6:7" x14ac:dyDescent="0.3">
      <c r="F6834" t="s">
        <v>9317</v>
      </c>
      <c r="G6834" s="31">
        <v>313.36320000000001</v>
      </c>
    </row>
    <row r="6835" spans="6:7" x14ac:dyDescent="0.3">
      <c r="F6835" t="s">
        <v>9318</v>
      </c>
      <c r="G6835" s="31">
        <v>5321.6342999999997</v>
      </c>
    </row>
    <row r="6836" spans="6:7" x14ac:dyDescent="0.3">
      <c r="F6836" t="s">
        <v>1707</v>
      </c>
      <c r="G6836" s="31">
        <v>0</v>
      </c>
    </row>
    <row r="6837" spans="6:7" x14ac:dyDescent="0.3">
      <c r="F6837" t="s">
        <v>9319</v>
      </c>
      <c r="G6837" s="31">
        <v>0</v>
      </c>
    </row>
    <row r="6838" spans="6:7" x14ac:dyDescent="0.3">
      <c r="F6838" t="s">
        <v>1708</v>
      </c>
      <c r="G6838" s="31">
        <v>5672.3924999999999</v>
      </c>
    </row>
    <row r="6839" spans="6:7" x14ac:dyDescent="0.3">
      <c r="F6839" t="s">
        <v>1709</v>
      </c>
      <c r="G6839" s="31">
        <v>0</v>
      </c>
    </row>
    <row r="6840" spans="6:7" x14ac:dyDescent="0.3">
      <c r="F6840" t="s">
        <v>507</v>
      </c>
      <c r="G6840" s="31">
        <v>1420.1451000000002</v>
      </c>
    </row>
    <row r="6841" spans="6:7" x14ac:dyDescent="0.3">
      <c r="F6841" t="s">
        <v>9320</v>
      </c>
      <c r="G6841" s="31">
        <v>201.79050000000001</v>
      </c>
    </row>
    <row r="6842" spans="6:7" x14ac:dyDescent="0.3">
      <c r="F6842" t="s">
        <v>1710</v>
      </c>
      <c r="G6842" s="31">
        <v>0</v>
      </c>
    </row>
    <row r="6843" spans="6:7" x14ac:dyDescent="0.3">
      <c r="F6843" t="s">
        <v>9321</v>
      </c>
      <c r="G6843" s="31">
        <v>2639.3679000000002</v>
      </c>
    </row>
    <row r="6844" spans="6:7" x14ac:dyDescent="0.3">
      <c r="F6844" t="s">
        <v>9322</v>
      </c>
      <c r="G6844" s="31">
        <v>190.8229</v>
      </c>
    </row>
    <row r="6845" spans="6:7" x14ac:dyDescent="0.3">
      <c r="F6845" t="s">
        <v>1711</v>
      </c>
      <c r="G6845" s="31">
        <v>0</v>
      </c>
    </row>
    <row r="6846" spans="6:7" x14ac:dyDescent="0.3">
      <c r="F6846" t="s">
        <v>9323</v>
      </c>
      <c r="G6846" s="31">
        <v>16097.057000000001</v>
      </c>
    </row>
    <row r="6847" spans="6:7" x14ac:dyDescent="0.3">
      <c r="F6847" t="s">
        <v>9324</v>
      </c>
      <c r="G6847" s="31">
        <v>1379.0976000000001</v>
      </c>
    </row>
    <row r="6848" spans="6:7" x14ac:dyDescent="0.3">
      <c r="F6848" t="s">
        <v>9325</v>
      </c>
      <c r="G6848" s="31">
        <v>504.32049999999998</v>
      </c>
    </row>
    <row r="6849" spans="6:7" x14ac:dyDescent="0.3">
      <c r="F6849" t="s">
        <v>508</v>
      </c>
      <c r="G6849" s="31">
        <v>2005.1619000000001</v>
      </c>
    </row>
    <row r="6850" spans="6:7" x14ac:dyDescent="0.3">
      <c r="F6850" t="s">
        <v>9326</v>
      </c>
      <c r="G6850" s="31">
        <v>0</v>
      </c>
    </row>
    <row r="6851" spans="6:7" x14ac:dyDescent="0.3">
      <c r="F6851" t="s">
        <v>9327</v>
      </c>
      <c r="G6851" s="31">
        <v>206.12209999999999</v>
      </c>
    </row>
    <row r="6852" spans="6:7" x14ac:dyDescent="0.3">
      <c r="F6852" t="s">
        <v>9328</v>
      </c>
      <c r="G6852" s="31">
        <v>350.50959999999998</v>
      </c>
    </row>
    <row r="6853" spans="6:7" x14ac:dyDescent="0.3">
      <c r="F6853" t="s">
        <v>9329</v>
      </c>
      <c r="G6853" s="31">
        <v>0</v>
      </c>
    </row>
    <row r="6854" spans="6:7" x14ac:dyDescent="0.3">
      <c r="F6854" t="s">
        <v>9330</v>
      </c>
      <c r="G6854" s="31">
        <v>0</v>
      </c>
    </row>
    <row r="6855" spans="6:7" x14ac:dyDescent="0.3">
      <c r="F6855" t="s">
        <v>9331</v>
      </c>
      <c r="G6855" s="31">
        <v>114.977</v>
      </c>
    </row>
    <row r="6856" spans="6:7" x14ac:dyDescent="0.3">
      <c r="F6856" t="s">
        <v>9332</v>
      </c>
      <c r="G6856" s="31">
        <v>74.791600000000003</v>
      </c>
    </row>
    <row r="6857" spans="6:7" x14ac:dyDescent="0.3">
      <c r="F6857" t="s">
        <v>9333</v>
      </c>
      <c r="G6857" s="31">
        <v>2575.8834000000002</v>
      </c>
    </row>
    <row r="6858" spans="6:7" x14ac:dyDescent="0.3">
      <c r="F6858" t="s">
        <v>1712</v>
      </c>
      <c r="G6858" s="31">
        <v>0</v>
      </c>
    </row>
    <row r="6859" spans="6:7" x14ac:dyDescent="0.3">
      <c r="F6859" t="s">
        <v>9334</v>
      </c>
      <c r="G6859" s="31">
        <v>0</v>
      </c>
    </row>
    <row r="6860" spans="6:7" x14ac:dyDescent="0.3">
      <c r="F6860" t="s">
        <v>9335</v>
      </c>
      <c r="G6860" s="31">
        <v>0</v>
      </c>
    </row>
    <row r="6861" spans="6:7" x14ac:dyDescent="0.3">
      <c r="F6861" t="s">
        <v>9336</v>
      </c>
      <c r="G6861" s="31">
        <v>78.926999999999992</v>
      </c>
    </row>
    <row r="6862" spans="6:7" x14ac:dyDescent="0.3">
      <c r="F6862" t="s">
        <v>9337</v>
      </c>
      <c r="G6862" s="31">
        <v>331.61620000000005</v>
      </c>
    </row>
    <row r="6863" spans="6:7" x14ac:dyDescent="0.3">
      <c r="F6863" t="s">
        <v>9338</v>
      </c>
      <c r="G6863" s="31">
        <v>0</v>
      </c>
    </row>
    <row r="6864" spans="6:7" x14ac:dyDescent="0.3">
      <c r="F6864" t="s">
        <v>9339</v>
      </c>
      <c r="G6864" s="31">
        <v>59.756999999999998</v>
      </c>
    </row>
    <row r="6865" spans="6:7" x14ac:dyDescent="0.3">
      <c r="F6865" t="s">
        <v>9340</v>
      </c>
      <c r="G6865" s="31">
        <v>0</v>
      </c>
    </row>
    <row r="6866" spans="6:7" x14ac:dyDescent="0.3">
      <c r="F6866" t="s">
        <v>9341</v>
      </c>
      <c r="G6866" s="31">
        <v>85.316699999999997</v>
      </c>
    </row>
    <row r="6867" spans="6:7" x14ac:dyDescent="0.3">
      <c r="F6867" t="s">
        <v>9342</v>
      </c>
      <c r="G6867" s="31">
        <v>1623.0027</v>
      </c>
    </row>
    <row r="6868" spans="6:7" x14ac:dyDescent="0.3">
      <c r="F6868" t="s">
        <v>9343</v>
      </c>
      <c r="G6868" s="31">
        <v>451.45410000000004</v>
      </c>
    </row>
    <row r="6869" spans="6:7" x14ac:dyDescent="0.3">
      <c r="F6869" t="s">
        <v>509</v>
      </c>
      <c r="G6869" s="31">
        <v>968.9994999999999</v>
      </c>
    </row>
    <row r="6870" spans="6:7" x14ac:dyDescent="0.3">
      <c r="F6870" t="s">
        <v>9344</v>
      </c>
      <c r="G6870" s="31">
        <v>3936.4751000000001</v>
      </c>
    </row>
    <row r="6871" spans="6:7" x14ac:dyDescent="0.3">
      <c r="F6871" t="s">
        <v>9345</v>
      </c>
      <c r="G6871" s="31">
        <v>356.70030000000003</v>
      </c>
    </row>
    <row r="6872" spans="6:7" x14ac:dyDescent="0.3">
      <c r="F6872" t="s">
        <v>9346</v>
      </c>
      <c r="G6872" s="31">
        <v>9489.3345000000008</v>
      </c>
    </row>
    <row r="6873" spans="6:7" x14ac:dyDescent="0.3">
      <c r="F6873" t="s">
        <v>9347</v>
      </c>
      <c r="G6873" s="31">
        <v>1443.6552000000001</v>
      </c>
    </row>
    <row r="6874" spans="6:7" x14ac:dyDescent="0.3">
      <c r="F6874" t="s">
        <v>9348</v>
      </c>
      <c r="G6874" s="31">
        <v>141.9067</v>
      </c>
    </row>
    <row r="6875" spans="6:7" x14ac:dyDescent="0.3">
      <c r="F6875" t="s">
        <v>9349</v>
      </c>
      <c r="G6875" s="31">
        <v>589.13960000000009</v>
      </c>
    </row>
    <row r="6876" spans="6:7" x14ac:dyDescent="0.3">
      <c r="F6876" t="s">
        <v>9350</v>
      </c>
      <c r="G6876" s="31">
        <v>0</v>
      </c>
    </row>
    <row r="6877" spans="6:7" x14ac:dyDescent="0.3">
      <c r="F6877" t="s">
        <v>9351</v>
      </c>
      <c r="G6877" s="31">
        <v>0</v>
      </c>
    </row>
    <row r="6878" spans="6:7" x14ac:dyDescent="0.3">
      <c r="F6878" t="s">
        <v>9352</v>
      </c>
      <c r="G6878" s="31">
        <v>0</v>
      </c>
    </row>
    <row r="6879" spans="6:7" x14ac:dyDescent="0.3">
      <c r="F6879" t="s">
        <v>510</v>
      </c>
      <c r="G6879" s="31">
        <v>0</v>
      </c>
    </row>
    <row r="6880" spans="6:7" x14ac:dyDescent="0.3">
      <c r="F6880" t="s">
        <v>9353</v>
      </c>
      <c r="G6880" s="31">
        <v>0</v>
      </c>
    </row>
    <row r="6881" spans="6:7" x14ac:dyDescent="0.3">
      <c r="F6881" t="s">
        <v>9354</v>
      </c>
      <c r="G6881" s="31">
        <v>18166.401000000002</v>
      </c>
    </row>
    <row r="6882" spans="6:7" x14ac:dyDescent="0.3">
      <c r="F6882" t="s">
        <v>9355</v>
      </c>
      <c r="G6882" s="31">
        <v>346.52760000000001</v>
      </c>
    </row>
    <row r="6883" spans="6:7" x14ac:dyDescent="0.3">
      <c r="F6883" t="s">
        <v>9356</v>
      </c>
      <c r="G6883" s="31">
        <v>371.01639999999998</v>
      </c>
    </row>
    <row r="6884" spans="6:7" x14ac:dyDescent="0.3">
      <c r="F6884" t="s">
        <v>9357</v>
      </c>
      <c r="G6884" s="31">
        <v>0</v>
      </c>
    </row>
    <row r="6885" spans="6:7" x14ac:dyDescent="0.3">
      <c r="F6885" t="s">
        <v>3271</v>
      </c>
      <c r="G6885" s="31">
        <v>379.47309999999999</v>
      </c>
    </row>
    <row r="6886" spans="6:7" x14ac:dyDescent="0.3">
      <c r="F6886" t="s">
        <v>3272</v>
      </c>
      <c r="G6886" s="31">
        <v>43.287499999999994</v>
      </c>
    </row>
    <row r="6887" spans="6:7" x14ac:dyDescent="0.3">
      <c r="F6887" t="s">
        <v>9358</v>
      </c>
      <c r="G6887" s="31">
        <v>0</v>
      </c>
    </row>
    <row r="6888" spans="6:7" x14ac:dyDescent="0.3">
      <c r="F6888" t="s">
        <v>9359</v>
      </c>
      <c r="G6888" s="31">
        <v>3936.3344999999999</v>
      </c>
    </row>
    <row r="6889" spans="6:7" x14ac:dyDescent="0.3">
      <c r="F6889" t="s">
        <v>511</v>
      </c>
      <c r="G6889" s="31">
        <v>0</v>
      </c>
    </row>
    <row r="6890" spans="6:7" x14ac:dyDescent="0.3">
      <c r="F6890" t="s">
        <v>1713</v>
      </c>
      <c r="G6890" s="31">
        <v>2778.6433999999999</v>
      </c>
    </row>
    <row r="6891" spans="6:7" x14ac:dyDescent="0.3">
      <c r="F6891" t="s">
        <v>9360</v>
      </c>
      <c r="G6891" s="31">
        <v>245.99789999999999</v>
      </c>
    </row>
    <row r="6892" spans="6:7" x14ac:dyDescent="0.3">
      <c r="F6892" t="s">
        <v>512</v>
      </c>
      <c r="G6892" s="31">
        <v>0</v>
      </c>
    </row>
    <row r="6893" spans="6:7" x14ac:dyDescent="0.3">
      <c r="F6893" t="s">
        <v>9361</v>
      </c>
      <c r="G6893" s="31">
        <v>1258.0563999999999</v>
      </c>
    </row>
    <row r="6894" spans="6:7" x14ac:dyDescent="0.3">
      <c r="F6894" t="s">
        <v>513</v>
      </c>
      <c r="G6894" s="31">
        <v>8192.0113999999994</v>
      </c>
    </row>
    <row r="6895" spans="6:7" x14ac:dyDescent="0.3">
      <c r="F6895" t="s">
        <v>9362</v>
      </c>
      <c r="G6895" s="31">
        <v>1811.6639</v>
      </c>
    </row>
    <row r="6896" spans="6:7" x14ac:dyDescent="0.3">
      <c r="F6896" t="s">
        <v>9363</v>
      </c>
      <c r="G6896" s="31">
        <v>0</v>
      </c>
    </row>
    <row r="6897" spans="6:7" x14ac:dyDescent="0.3">
      <c r="F6897" t="s">
        <v>9364</v>
      </c>
      <c r="G6897" s="31">
        <v>59.350299999999997</v>
      </c>
    </row>
    <row r="6898" spans="6:7" x14ac:dyDescent="0.3">
      <c r="F6898" t="s">
        <v>9365</v>
      </c>
      <c r="G6898" s="31">
        <v>0</v>
      </c>
    </row>
    <row r="6899" spans="6:7" x14ac:dyDescent="0.3">
      <c r="F6899" t="s">
        <v>514</v>
      </c>
      <c r="G6899" s="31">
        <v>0</v>
      </c>
    </row>
    <row r="6900" spans="6:7" x14ac:dyDescent="0.3">
      <c r="F6900" t="s">
        <v>515</v>
      </c>
      <c r="G6900" s="31">
        <v>0</v>
      </c>
    </row>
    <row r="6901" spans="6:7" x14ac:dyDescent="0.3">
      <c r="F6901" t="s">
        <v>516</v>
      </c>
      <c r="G6901" s="31">
        <v>5731.4654</v>
      </c>
    </row>
    <row r="6902" spans="6:7" x14ac:dyDescent="0.3">
      <c r="F6902" t="s">
        <v>9366</v>
      </c>
      <c r="G6902" s="31">
        <v>346.92919999999998</v>
      </c>
    </row>
    <row r="6903" spans="6:7" x14ac:dyDescent="0.3">
      <c r="F6903" t="s">
        <v>1714</v>
      </c>
      <c r="G6903" s="31">
        <v>7531.2785000000003</v>
      </c>
    </row>
    <row r="6904" spans="6:7" x14ac:dyDescent="0.3">
      <c r="F6904" t="s">
        <v>9367</v>
      </c>
      <c r="G6904" s="31">
        <v>0</v>
      </c>
    </row>
    <row r="6905" spans="6:7" x14ac:dyDescent="0.3">
      <c r="F6905" t="s">
        <v>9368</v>
      </c>
      <c r="G6905" s="31">
        <v>0</v>
      </c>
    </row>
    <row r="6906" spans="6:7" x14ac:dyDescent="0.3">
      <c r="F6906" t="s">
        <v>9369</v>
      </c>
      <c r="G6906" s="31">
        <v>9306.0691000000006</v>
      </c>
    </row>
    <row r="6907" spans="6:7" x14ac:dyDescent="0.3">
      <c r="F6907" t="s">
        <v>9370</v>
      </c>
      <c r="G6907" s="31">
        <v>174.9477</v>
      </c>
    </row>
    <row r="6908" spans="6:7" x14ac:dyDescent="0.3">
      <c r="F6908" t="s">
        <v>9371</v>
      </c>
      <c r="G6908" s="31">
        <v>0</v>
      </c>
    </row>
    <row r="6909" spans="6:7" x14ac:dyDescent="0.3">
      <c r="F6909" t="s">
        <v>9372</v>
      </c>
      <c r="G6909" s="31">
        <v>0</v>
      </c>
    </row>
    <row r="6910" spans="6:7" x14ac:dyDescent="0.3">
      <c r="F6910" t="s">
        <v>1715</v>
      </c>
      <c r="G6910" s="31">
        <v>7476.3409000000001</v>
      </c>
    </row>
    <row r="6911" spans="6:7" x14ac:dyDescent="0.3">
      <c r="F6911" t="s">
        <v>9373</v>
      </c>
      <c r="G6911" s="31">
        <v>0</v>
      </c>
    </row>
    <row r="6912" spans="6:7" x14ac:dyDescent="0.3">
      <c r="F6912" t="s">
        <v>9374</v>
      </c>
      <c r="G6912" s="31">
        <v>0</v>
      </c>
    </row>
    <row r="6913" spans="6:7" x14ac:dyDescent="0.3">
      <c r="F6913" t="s">
        <v>9375</v>
      </c>
      <c r="G6913" s="31">
        <v>175.8185</v>
      </c>
    </row>
    <row r="6914" spans="6:7" x14ac:dyDescent="0.3">
      <c r="F6914" t="s">
        <v>9376</v>
      </c>
      <c r="G6914" s="31">
        <v>0</v>
      </c>
    </row>
    <row r="6915" spans="6:7" x14ac:dyDescent="0.3">
      <c r="F6915" t="s">
        <v>517</v>
      </c>
      <c r="G6915" s="31">
        <v>17398.757799999999</v>
      </c>
    </row>
    <row r="6916" spans="6:7" x14ac:dyDescent="0.3">
      <c r="F6916" t="s">
        <v>1716</v>
      </c>
      <c r="G6916" s="31">
        <v>2552.4252000000001</v>
      </c>
    </row>
    <row r="6917" spans="6:7" x14ac:dyDescent="0.3">
      <c r="F6917" t="s">
        <v>9377</v>
      </c>
      <c r="G6917" s="31">
        <v>770.31629999999996</v>
      </c>
    </row>
    <row r="6918" spans="6:7" x14ac:dyDescent="0.3">
      <c r="F6918" t="s">
        <v>9378</v>
      </c>
      <c r="G6918" s="31">
        <v>1069.5769</v>
      </c>
    </row>
    <row r="6919" spans="6:7" x14ac:dyDescent="0.3">
      <c r="F6919" t="s">
        <v>9379</v>
      </c>
      <c r="G6919" s="31">
        <v>0</v>
      </c>
    </row>
    <row r="6920" spans="6:7" x14ac:dyDescent="0.3">
      <c r="F6920" t="s">
        <v>1717</v>
      </c>
      <c r="G6920" s="31">
        <v>572.82580000000007</v>
      </c>
    </row>
    <row r="6921" spans="6:7" x14ac:dyDescent="0.3">
      <c r="F6921" t="s">
        <v>9380</v>
      </c>
      <c r="G6921" s="31">
        <v>0</v>
      </c>
    </row>
    <row r="6922" spans="6:7" x14ac:dyDescent="0.3">
      <c r="F6922" t="s">
        <v>518</v>
      </c>
      <c r="G6922" s="31">
        <v>2908.8515000000002</v>
      </c>
    </row>
    <row r="6923" spans="6:7" x14ac:dyDescent="0.3">
      <c r="F6923" t="s">
        <v>9381</v>
      </c>
      <c r="G6923" s="31">
        <v>201.79050000000001</v>
      </c>
    </row>
    <row r="6924" spans="6:7" x14ac:dyDescent="0.3">
      <c r="F6924" t="s">
        <v>3273</v>
      </c>
      <c r="G6924" s="31">
        <v>43.7318</v>
      </c>
    </row>
    <row r="6925" spans="6:7" x14ac:dyDescent="0.3">
      <c r="F6925" t="s">
        <v>3274</v>
      </c>
      <c r="G6925" s="31">
        <v>13.9283</v>
      </c>
    </row>
    <row r="6926" spans="6:7" x14ac:dyDescent="0.3">
      <c r="F6926" t="s">
        <v>1718</v>
      </c>
      <c r="G6926" s="31">
        <v>0</v>
      </c>
    </row>
    <row r="6927" spans="6:7" x14ac:dyDescent="0.3">
      <c r="F6927" t="s">
        <v>1719</v>
      </c>
      <c r="G6927" s="31">
        <v>0</v>
      </c>
    </row>
    <row r="6928" spans="6:7" x14ac:dyDescent="0.3">
      <c r="F6928" t="s">
        <v>9382</v>
      </c>
      <c r="G6928" s="31">
        <v>0</v>
      </c>
    </row>
    <row r="6929" spans="6:7" x14ac:dyDescent="0.3">
      <c r="F6929" t="s">
        <v>9383</v>
      </c>
      <c r="G6929" s="31">
        <v>0</v>
      </c>
    </row>
    <row r="6930" spans="6:7" x14ac:dyDescent="0.3">
      <c r="F6930" t="s">
        <v>9384</v>
      </c>
      <c r="G6930" s="31">
        <v>73.779899999999998</v>
      </c>
    </row>
    <row r="6931" spans="6:7" x14ac:dyDescent="0.3">
      <c r="F6931" t="s">
        <v>9385</v>
      </c>
      <c r="G6931" s="31">
        <v>6630.3224999999993</v>
      </c>
    </row>
    <row r="6932" spans="6:7" x14ac:dyDescent="0.3">
      <c r="F6932" t="s">
        <v>9386</v>
      </c>
      <c r="G6932" s="31">
        <v>307.20849999999996</v>
      </c>
    </row>
    <row r="6933" spans="6:7" x14ac:dyDescent="0.3">
      <c r="F6933" t="s">
        <v>9387</v>
      </c>
      <c r="G6933" s="31">
        <v>219.01179999999999</v>
      </c>
    </row>
    <row r="6934" spans="6:7" x14ac:dyDescent="0.3">
      <c r="F6934" t="s">
        <v>9388</v>
      </c>
      <c r="G6934" s="31">
        <v>184.9196</v>
      </c>
    </row>
    <row r="6935" spans="6:7" x14ac:dyDescent="0.3">
      <c r="F6935" t="s">
        <v>9389</v>
      </c>
      <c r="G6935" s="31">
        <v>4560.1943000000001</v>
      </c>
    </row>
    <row r="6936" spans="6:7" x14ac:dyDescent="0.3">
      <c r="F6936" t="s">
        <v>9390</v>
      </c>
      <c r="G6936" s="31">
        <v>0</v>
      </c>
    </row>
    <row r="6937" spans="6:7" x14ac:dyDescent="0.3">
      <c r="F6937" t="s">
        <v>1720</v>
      </c>
      <c r="G6937" s="31">
        <v>240.24020000000002</v>
      </c>
    </row>
    <row r="6938" spans="6:7" x14ac:dyDescent="0.3">
      <c r="F6938" t="s">
        <v>9391</v>
      </c>
      <c r="G6938" s="31">
        <v>270.82260000000002</v>
      </c>
    </row>
    <row r="6939" spans="6:7" x14ac:dyDescent="0.3">
      <c r="F6939" t="s">
        <v>1721</v>
      </c>
      <c r="G6939" s="31">
        <v>0</v>
      </c>
    </row>
    <row r="6940" spans="6:7" x14ac:dyDescent="0.3">
      <c r="F6940" t="s">
        <v>9392</v>
      </c>
      <c r="G6940" s="31">
        <v>2748.7656000000002</v>
      </c>
    </row>
    <row r="6941" spans="6:7" x14ac:dyDescent="0.3">
      <c r="F6941" t="s">
        <v>9393</v>
      </c>
      <c r="G6941" s="31">
        <v>433.33870000000002</v>
      </c>
    </row>
    <row r="6942" spans="6:7" x14ac:dyDescent="0.3">
      <c r="F6942" t="s">
        <v>9394</v>
      </c>
      <c r="G6942" s="31">
        <v>142.7587</v>
      </c>
    </row>
    <row r="6943" spans="6:7" x14ac:dyDescent="0.3">
      <c r="F6943" t="s">
        <v>1722</v>
      </c>
      <c r="G6943" s="31">
        <v>0</v>
      </c>
    </row>
    <row r="6944" spans="6:7" x14ac:dyDescent="0.3">
      <c r="F6944" t="s">
        <v>9395</v>
      </c>
      <c r="G6944" s="31">
        <v>3757.6992</v>
      </c>
    </row>
    <row r="6945" spans="6:7" x14ac:dyDescent="0.3">
      <c r="F6945" t="s">
        <v>1723</v>
      </c>
      <c r="G6945" s="31">
        <v>0</v>
      </c>
    </row>
    <row r="6946" spans="6:7" x14ac:dyDescent="0.3">
      <c r="F6946" t="s">
        <v>9396</v>
      </c>
      <c r="G6946" s="31">
        <v>10783.964499999998</v>
      </c>
    </row>
    <row r="6947" spans="6:7" x14ac:dyDescent="0.3">
      <c r="F6947" t="s">
        <v>9397</v>
      </c>
      <c r="G6947" s="31">
        <v>0</v>
      </c>
    </row>
    <row r="6948" spans="6:7" x14ac:dyDescent="0.3">
      <c r="F6948" t="s">
        <v>9398</v>
      </c>
      <c r="G6948" s="31">
        <v>0</v>
      </c>
    </row>
    <row r="6949" spans="6:7" x14ac:dyDescent="0.3">
      <c r="F6949" t="s">
        <v>9399</v>
      </c>
      <c r="G6949" s="31">
        <v>5580.9578999999994</v>
      </c>
    </row>
    <row r="6950" spans="6:7" x14ac:dyDescent="0.3">
      <c r="F6950" t="s">
        <v>9400</v>
      </c>
      <c r="G6950" s="31">
        <v>4365.1256999999996</v>
      </c>
    </row>
    <row r="6951" spans="6:7" x14ac:dyDescent="0.3">
      <c r="F6951" t="s">
        <v>9401</v>
      </c>
      <c r="G6951" s="31">
        <v>0</v>
      </c>
    </row>
    <row r="6952" spans="6:7" x14ac:dyDescent="0.3">
      <c r="F6952" t="s">
        <v>9402</v>
      </c>
      <c r="G6952" s="31">
        <v>0</v>
      </c>
    </row>
    <row r="6953" spans="6:7" x14ac:dyDescent="0.3">
      <c r="F6953" t="s">
        <v>9403</v>
      </c>
      <c r="G6953" s="31">
        <v>3382.8083999999999</v>
      </c>
    </row>
    <row r="6954" spans="6:7" x14ac:dyDescent="0.3">
      <c r="F6954" t="s">
        <v>9404</v>
      </c>
      <c r="G6954" s="31">
        <v>209.55249999999998</v>
      </c>
    </row>
    <row r="6955" spans="6:7" x14ac:dyDescent="0.3">
      <c r="F6955" t="s">
        <v>3275</v>
      </c>
      <c r="G6955" s="31">
        <v>796.66409999999996</v>
      </c>
    </row>
    <row r="6956" spans="6:7" x14ac:dyDescent="0.3">
      <c r="F6956" t="s">
        <v>9405</v>
      </c>
      <c r="G6956" s="31">
        <v>9.3773999999999997</v>
      </c>
    </row>
    <row r="6957" spans="6:7" x14ac:dyDescent="0.3">
      <c r="F6957" t="s">
        <v>3276</v>
      </c>
      <c r="G6957" s="31">
        <v>46.855499999999999</v>
      </c>
    </row>
    <row r="6958" spans="6:7" x14ac:dyDescent="0.3">
      <c r="F6958" t="s">
        <v>9406</v>
      </c>
      <c r="G6958" s="31">
        <v>991.50249999999994</v>
      </c>
    </row>
    <row r="6959" spans="6:7" x14ac:dyDescent="0.3">
      <c r="F6959" t="s">
        <v>9407</v>
      </c>
      <c r="G6959" s="31">
        <v>5512.7995000000001</v>
      </c>
    </row>
    <row r="6960" spans="6:7" x14ac:dyDescent="0.3">
      <c r="F6960" t="s">
        <v>1724</v>
      </c>
      <c r="G6960" s="31">
        <v>370.08980000000003</v>
      </c>
    </row>
    <row r="6961" spans="6:7" x14ac:dyDescent="0.3">
      <c r="F6961" t="s">
        <v>9408</v>
      </c>
      <c r="G6961" s="31">
        <v>0</v>
      </c>
    </row>
    <row r="6962" spans="6:7" x14ac:dyDescent="0.3">
      <c r="F6962" t="s">
        <v>9409</v>
      </c>
      <c r="G6962" s="31">
        <v>0</v>
      </c>
    </row>
    <row r="6963" spans="6:7" x14ac:dyDescent="0.3">
      <c r="F6963" t="s">
        <v>9410</v>
      </c>
      <c r="G6963" s="31">
        <v>0</v>
      </c>
    </row>
    <row r="6964" spans="6:7" x14ac:dyDescent="0.3">
      <c r="F6964" t="s">
        <v>9411</v>
      </c>
      <c r="G6964" s="31">
        <v>18187.928599999999</v>
      </c>
    </row>
    <row r="6965" spans="6:7" x14ac:dyDescent="0.3">
      <c r="F6965" t="s">
        <v>1725</v>
      </c>
      <c r="G6965" s="31">
        <v>0</v>
      </c>
    </row>
    <row r="6966" spans="6:7" x14ac:dyDescent="0.3">
      <c r="F6966" t="s">
        <v>9412</v>
      </c>
      <c r="G6966" s="31">
        <v>8344.0696000000007</v>
      </c>
    </row>
    <row r="6967" spans="6:7" x14ac:dyDescent="0.3">
      <c r="F6967" t="s">
        <v>1726</v>
      </c>
      <c r="G6967" s="31">
        <v>219.03700000000001</v>
      </c>
    </row>
    <row r="6968" spans="6:7" x14ac:dyDescent="0.3">
      <c r="F6968" t="s">
        <v>9413</v>
      </c>
      <c r="G6968" s="31">
        <v>2356.0848000000001</v>
      </c>
    </row>
    <row r="6969" spans="6:7" x14ac:dyDescent="0.3">
      <c r="F6969" t="s">
        <v>1727</v>
      </c>
      <c r="G6969" s="31">
        <v>9489.3345000000008</v>
      </c>
    </row>
    <row r="6970" spans="6:7" x14ac:dyDescent="0.3">
      <c r="F6970" t="s">
        <v>9414</v>
      </c>
      <c r="G6970" s="31">
        <v>0</v>
      </c>
    </row>
    <row r="6971" spans="6:7" x14ac:dyDescent="0.3">
      <c r="F6971" t="s">
        <v>1728</v>
      </c>
      <c r="G6971" s="31">
        <v>3732.8822</v>
      </c>
    </row>
    <row r="6972" spans="6:7" x14ac:dyDescent="0.3">
      <c r="F6972" t="s">
        <v>1729</v>
      </c>
      <c r="G6972" s="31">
        <v>1272.5911000000001</v>
      </c>
    </row>
    <row r="6973" spans="6:7" x14ac:dyDescent="0.3">
      <c r="F6973" t="s">
        <v>9415</v>
      </c>
      <c r="G6973" s="31">
        <v>19015.713100000001</v>
      </c>
    </row>
    <row r="6974" spans="6:7" x14ac:dyDescent="0.3">
      <c r="F6974" t="s">
        <v>1730</v>
      </c>
      <c r="G6974" s="31">
        <v>18924.257999999998</v>
      </c>
    </row>
    <row r="6975" spans="6:7" x14ac:dyDescent="0.3">
      <c r="F6975" t="s">
        <v>9416</v>
      </c>
      <c r="G6975" s="31">
        <v>0</v>
      </c>
    </row>
    <row r="6976" spans="6:7" x14ac:dyDescent="0.3">
      <c r="F6976" t="s">
        <v>9417</v>
      </c>
      <c r="G6976" s="31">
        <v>19100.9656</v>
      </c>
    </row>
    <row r="6977" spans="6:7" x14ac:dyDescent="0.3">
      <c r="F6977" t="s">
        <v>3277</v>
      </c>
      <c r="G6977" s="31">
        <v>125.08029999999999</v>
      </c>
    </row>
    <row r="6978" spans="6:7" x14ac:dyDescent="0.3">
      <c r="F6978" t="s">
        <v>3278</v>
      </c>
      <c r="G6978" s="31">
        <v>303.41469999999998</v>
      </c>
    </row>
    <row r="6979" spans="6:7" x14ac:dyDescent="0.3">
      <c r="F6979" t="s">
        <v>9418</v>
      </c>
      <c r="G6979" s="31">
        <v>0</v>
      </c>
    </row>
    <row r="6980" spans="6:7" x14ac:dyDescent="0.3">
      <c r="F6980" t="s">
        <v>1731</v>
      </c>
      <c r="G6980" s="31">
        <v>3372.9376999999999</v>
      </c>
    </row>
    <row r="6981" spans="6:7" x14ac:dyDescent="0.3">
      <c r="F6981" t="s">
        <v>519</v>
      </c>
      <c r="G6981" s="31">
        <v>0</v>
      </c>
    </row>
    <row r="6982" spans="6:7" x14ac:dyDescent="0.3">
      <c r="F6982" t="s">
        <v>9419</v>
      </c>
      <c r="G6982" s="31">
        <v>0</v>
      </c>
    </row>
    <row r="6983" spans="6:7" x14ac:dyDescent="0.3">
      <c r="F6983" t="s">
        <v>9420</v>
      </c>
      <c r="G6983" s="31">
        <v>0</v>
      </c>
    </row>
    <row r="6984" spans="6:7" x14ac:dyDescent="0.3">
      <c r="F6984" t="s">
        <v>9421</v>
      </c>
      <c r="G6984" s="31">
        <v>0</v>
      </c>
    </row>
    <row r="6985" spans="6:7" x14ac:dyDescent="0.3">
      <c r="F6985" t="s">
        <v>9422</v>
      </c>
      <c r="G6985" s="31">
        <v>3642.2928999999999</v>
      </c>
    </row>
    <row r="6986" spans="6:7" x14ac:dyDescent="0.3">
      <c r="F6986" t="s">
        <v>9423</v>
      </c>
      <c r="G6986" s="31">
        <v>0</v>
      </c>
    </row>
    <row r="6987" spans="6:7" x14ac:dyDescent="0.3">
      <c r="F6987" t="s">
        <v>1732</v>
      </c>
      <c r="G6987" s="31">
        <v>0</v>
      </c>
    </row>
    <row r="6988" spans="6:7" x14ac:dyDescent="0.3">
      <c r="F6988" t="s">
        <v>9424</v>
      </c>
      <c r="G6988" s="31">
        <v>217.9787</v>
      </c>
    </row>
    <row r="6989" spans="6:7" x14ac:dyDescent="0.3">
      <c r="F6989" t="s">
        <v>1733</v>
      </c>
      <c r="G6989" s="31">
        <v>0</v>
      </c>
    </row>
    <row r="6990" spans="6:7" x14ac:dyDescent="0.3">
      <c r="F6990" t="s">
        <v>9425</v>
      </c>
      <c r="G6990" s="31">
        <v>115.73439999999999</v>
      </c>
    </row>
    <row r="6991" spans="6:7" x14ac:dyDescent="0.3">
      <c r="F6991" t="s">
        <v>9426</v>
      </c>
      <c r="G6991" s="31">
        <v>0</v>
      </c>
    </row>
    <row r="6992" spans="6:7" x14ac:dyDescent="0.3">
      <c r="F6992" t="s">
        <v>9427</v>
      </c>
      <c r="G6992" s="31">
        <v>13918.8174</v>
      </c>
    </row>
    <row r="6993" spans="6:7" x14ac:dyDescent="0.3">
      <c r="F6993" t="s">
        <v>9428</v>
      </c>
      <c r="G6993" s="31">
        <v>0</v>
      </c>
    </row>
    <row r="6994" spans="6:7" x14ac:dyDescent="0.3">
      <c r="F6994" t="s">
        <v>520</v>
      </c>
      <c r="G6994" s="31">
        <v>1794.1079</v>
      </c>
    </row>
    <row r="6995" spans="6:7" x14ac:dyDescent="0.3">
      <c r="F6995" t="s">
        <v>9429</v>
      </c>
      <c r="G6995" s="31">
        <v>0</v>
      </c>
    </row>
    <row r="6996" spans="6:7" x14ac:dyDescent="0.3">
      <c r="F6996" t="s">
        <v>9430</v>
      </c>
      <c r="G6996" s="31">
        <v>162.37709999999998</v>
      </c>
    </row>
    <row r="6997" spans="6:7" x14ac:dyDescent="0.3">
      <c r="F6997" t="s">
        <v>9431</v>
      </c>
      <c r="G6997" s="31">
        <v>1170.5804000000001</v>
      </c>
    </row>
    <row r="6998" spans="6:7" x14ac:dyDescent="0.3">
      <c r="F6998" t="s">
        <v>9432</v>
      </c>
      <c r="G6998" s="31">
        <v>1216.2977000000003</v>
      </c>
    </row>
    <row r="6999" spans="6:7" x14ac:dyDescent="0.3">
      <c r="F6999" t="s">
        <v>9433</v>
      </c>
      <c r="G6999" s="31">
        <v>49.979199999999999</v>
      </c>
    </row>
    <row r="7000" spans="6:7" x14ac:dyDescent="0.3">
      <c r="F7000" t="s">
        <v>3279</v>
      </c>
      <c r="G7000" s="31">
        <v>2765.6487000000002</v>
      </c>
    </row>
    <row r="7001" spans="6:7" x14ac:dyDescent="0.3">
      <c r="F7001" t="s">
        <v>9434</v>
      </c>
      <c r="G7001" s="31">
        <v>6254.0333000000001</v>
      </c>
    </row>
    <row r="7002" spans="6:7" x14ac:dyDescent="0.3">
      <c r="F7002" t="s">
        <v>9435</v>
      </c>
      <c r="G7002" s="31">
        <v>0</v>
      </c>
    </row>
    <row r="7003" spans="6:7" x14ac:dyDescent="0.3">
      <c r="F7003" t="s">
        <v>1734</v>
      </c>
      <c r="G7003" s="31">
        <v>0</v>
      </c>
    </row>
    <row r="7004" spans="6:7" x14ac:dyDescent="0.3">
      <c r="F7004" t="s">
        <v>9436</v>
      </c>
      <c r="G7004" s="31">
        <v>2558.0529000000001</v>
      </c>
    </row>
    <row r="7005" spans="6:7" x14ac:dyDescent="0.3">
      <c r="F7005" t="s">
        <v>1735</v>
      </c>
      <c r="G7005" s="31">
        <v>11939.430200000001</v>
      </c>
    </row>
    <row r="7006" spans="6:7" x14ac:dyDescent="0.3">
      <c r="F7006" t="s">
        <v>3280</v>
      </c>
      <c r="G7006" s="31">
        <v>476.14859999999999</v>
      </c>
    </row>
    <row r="7007" spans="6:7" x14ac:dyDescent="0.3">
      <c r="F7007" t="s">
        <v>9437</v>
      </c>
      <c r="G7007" s="31">
        <v>0</v>
      </c>
    </row>
    <row r="7008" spans="6:7" x14ac:dyDescent="0.3">
      <c r="F7008" t="s">
        <v>9438</v>
      </c>
      <c r="G7008" s="31">
        <v>6302.5025000000005</v>
      </c>
    </row>
    <row r="7009" spans="6:7" x14ac:dyDescent="0.3">
      <c r="F7009" t="s">
        <v>9439</v>
      </c>
      <c r="G7009" s="31">
        <v>0</v>
      </c>
    </row>
    <row r="7010" spans="6:7" x14ac:dyDescent="0.3">
      <c r="F7010" t="s">
        <v>9440</v>
      </c>
      <c r="G7010" s="31">
        <v>146.58929999999998</v>
      </c>
    </row>
    <row r="7011" spans="6:7" x14ac:dyDescent="0.3">
      <c r="F7011" t="s">
        <v>9441</v>
      </c>
      <c r="G7011" s="31">
        <v>0</v>
      </c>
    </row>
    <row r="7012" spans="6:7" x14ac:dyDescent="0.3">
      <c r="F7012" t="s">
        <v>521</v>
      </c>
      <c r="G7012" s="31">
        <v>0</v>
      </c>
    </row>
    <row r="7013" spans="6:7" x14ac:dyDescent="0.3">
      <c r="F7013" t="s">
        <v>1736</v>
      </c>
      <c r="G7013" s="31">
        <v>3337.7867999999999</v>
      </c>
    </row>
    <row r="7014" spans="6:7" x14ac:dyDescent="0.3">
      <c r="F7014" t="s">
        <v>9442</v>
      </c>
      <c r="G7014" s="31">
        <v>0</v>
      </c>
    </row>
    <row r="7015" spans="6:7" x14ac:dyDescent="0.3">
      <c r="F7015" t="s">
        <v>1737</v>
      </c>
      <c r="G7015" s="31">
        <v>3447.3782000000001</v>
      </c>
    </row>
    <row r="7016" spans="6:7" x14ac:dyDescent="0.3">
      <c r="F7016" t="s">
        <v>9443</v>
      </c>
      <c r="G7016" s="31">
        <v>678.56589999999994</v>
      </c>
    </row>
    <row r="7017" spans="6:7" x14ac:dyDescent="0.3">
      <c r="F7017" t="s">
        <v>9444</v>
      </c>
      <c r="G7017" s="31">
        <v>3045.3596000000002</v>
      </c>
    </row>
    <row r="7018" spans="6:7" x14ac:dyDescent="0.3">
      <c r="F7018" t="s">
        <v>9445</v>
      </c>
      <c r="G7018" s="31">
        <v>0</v>
      </c>
    </row>
    <row r="7019" spans="6:7" x14ac:dyDescent="0.3">
      <c r="F7019" t="s">
        <v>9446</v>
      </c>
      <c r="G7019" s="31">
        <v>84.077300000000008</v>
      </c>
    </row>
    <row r="7020" spans="6:7" x14ac:dyDescent="0.3">
      <c r="F7020" t="s">
        <v>1738</v>
      </c>
      <c r="G7020" s="31">
        <v>28277.2984</v>
      </c>
    </row>
    <row r="7021" spans="6:7" x14ac:dyDescent="0.3">
      <c r="F7021" t="s">
        <v>9447</v>
      </c>
      <c r="G7021" s="31">
        <v>0</v>
      </c>
    </row>
    <row r="7022" spans="6:7" x14ac:dyDescent="0.3">
      <c r="F7022" t="s">
        <v>9448</v>
      </c>
      <c r="G7022" s="31">
        <v>2707.6514999999999</v>
      </c>
    </row>
    <row r="7023" spans="6:7" x14ac:dyDescent="0.3">
      <c r="F7023" t="s">
        <v>9449</v>
      </c>
      <c r="G7023" s="31">
        <v>35.706400000000002</v>
      </c>
    </row>
    <row r="7024" spans="6:7" x14ac:dyDescent="0.3">
      <c r="F7024" t="s">
        <v>3281</v>
      </c>
      <c r="G7024" s="31">
        <v>425.47210000000001</v>
      </c>
    </row>
    <row r="7025" spans="6:7" x14ac:dyDescent="0.3">
      <c r="F7025" t="s">
        <v>2878</v>
      </c>
      <c r="G7025" s="31">
        <v>2641.5945000000002</v>
      </c>
    </row>
    <row r="7026" spans="6:7" x14ac:dyDescent="0.3">
      <c r="F7026" t="s">
        <v>9450</v>
      </c>
      <c r="G7026" s="31">
        <v>0</v>
      </c>
    </row>
    <row r="7027" spans="6:7" x14ac:dyDescent="0.3">
      <c r="F7027" t="s">
        <v>9451</v>
      </c>
      <c r="G7027" s="31">
        <v>0</v>
      </c>
    </row>
    <row r="7028" spans="6:7" x14ac:dyDescent="0.3">
      <c r="F7028" t="s">
        <v>9452</v>
      </c>
      <c r="G7028" s="31">
        <v>11439.251399999999</v>
      </c>
    </row>
    <row r="7029" spans="6:7" x14ac:dyDescent="0.3">
      <c r="F7029" t="s">
        <v>9453</v>
      </c>
      <c r="G7029" s="31">
        <v>0</v>
      </c>
    </row>
    <row r="7030" spans="6:7" x14ac:dyDescent="0.3">
      <c r="F7030" t="s">
        <v>9454</v>
      </c>
      <c r="G7030" s="31">
        <v>1145.5245</v>
      </c>
    </row>
    <row r="7031" spans="6:7" x14ac:dyDescent="0.3">
      <c r="F7031" t="s">
        <v>9455</v>
      </c>
      <c r="G7031" s="31">
        <v>0</v>
      </c>
    </row>
    <row r="7032" spans="6:7" x14ac:dyDescent="0.3">
      <c r="F7032" t="s">
        <v>1739</v>
      </c>
      <c r="G7032" s="31">
        <v>24.369499999999999</v>
      </c>
    </row>
    <row r="7033" spans="6:7" x14ac:dyDescent="0.3">
      <c r="F7033" t="s">
        <v>3282</v>
      </c>
      <c r="G7033" s="31">
        <v>62.473999999999997</v>
      </c>
    </row>
    <row r="7034" spans="6:7" x14ac:dyDescent="0.3">
      <c r="F7034" t="s">
        <v>9456</v>
      </c>
      <c r="G7034" s="31">
        <v>1963.2996000000001</v>
      </c>
    </row>
    <row r="7035" spans="6:7" x14ac:dyDescent="0.3">
      <c r="F7035" t="s">
        <v>1740</v>
      </c>
      <c r="G7035" s="31">
        <v>0</v>
      </c>
    </row>
    <row r="7036" spans="6:7" x14ac:dyDescent="0.3">
      <c r="F7036" t="s">
        <v>522</v>
      </c>
      <c r="G7036" s="31">
        <v>4329.3599999999997</v>
      </c>
    </row>
    <row r="7037" spans="6:7" x14ac:dyDescent="0.3">
      <c r="F7037" t="s">
        <v>3283</v>
      </c>
      <c r="G7037" s="31">
        <v>91.849199999999996</v>
      </c>
    </row>
    <row r="7038" spans="6:7" x14ac:dyDescent="0.3">
      <c r="F7038" t="s">
        <v>523</v>
      </c>
      <c r="G7038" s="31">
        <v>0</v>
      </c>
    </row>
    <row r="7039" spans="6:7" x14ac:dyDescent="0.3">
      <c r="F7039" t="s">
        <v>1741</v>
      </c>
      <c r="G7039" s="31">
        <v>2103.8159000000001</v>
      </c>
    </row>
    <row r="7040" spans="6:7" x14ac:dyDescent="0.3">
      <c r="F7040" t="s">
        <v>9457</v>
      </c>
      <c r="G7040" s="31">
        <v>102.1815</v>
      </c>
    </row>
    <row r="7041" spans="6:7" x14ac:dyDescent="0.3">
      <c r="F7041" t="s">
        <v>1742</v>
      </c>
      <c r="G7041" s="31">
        <v>0</v>
      </c>
    </row>
    <row r="7042" spans="6:7" x14ac:dyDescent="0.3">
      <c r="F7042" t="s">
        <v>9458</v>
      </c>
      <c r="G7042" s="31">
        <v>14843.744000000001</v>
      </c>
    </row>
    <row r="7043" spans="6:7" x14ac:dyDescent="0.3">
      <c r="F7043" t="s">
        <v>9459</v>
      </c>
      <c r="G7043" s="31">
        <v>27980.9267</v>
      </c>
    </row>
    <row r="7044" spans="6:7" x14ac:dyDescent="0.3">
      <c r="F7044" t="s">
        <v>3284</v>
      </c>
      <c r="G7044" s="31">
        <v>3984.9441000000002</v>
      </c>
    </row>
    <row r="7045" spans="6:7" x14ac:dyDescent="0.3">
      <c r="F7045" t="s">
        <v>1743</v>
      </c>
      <c r="G7045" s="31">
        <v>94.043300000000002</v>
      </c>
    </row>
    <row r="7046" spans="6:7" x14ac:dyDescent="0.3">
      <c r="F7046" t="s">
        <v>9460</v>
      </c>
      <c r="G7046" s="31">
        <v>1067.3782000000001</v>
      </c>
    </row>
    <row r="7047" spans="6:7" x14ac:dyDescent="0.3">
      <c r="F7047" t="s">
        <v>9461</v>
      </c>
      <c r="G7047" s="31">
        <v>0</v>
      </c>
    </row>
    <row r="7048" spans="6:7" x14ac:dyDescent="0.3">
      <c r="F7048" t="s">
        <v>1744</v>
      </c>
      <c r="G7048" s="31">
        <v>15340.979000000001</v>
      </c>
    </row>
    <row r="7049" spans="6:7" x14ac:dyDescent="0.3">
      <c r="F7049" t="s">
        <v>1745</v>
      </c>
      <c r="G7049" s="31">
        <v>146.8836</v>
      </c>
    </row>
    <row r="7050" spans="6:7" x14ac:dyDescent="0.3">
      <c r="F7050" t="s">
        <v>9462</v>
      </c>
      <c r="G7050" s="31">
        <v>363.9674</v>
      </c>
    </row>
    <row r="7051" spans="6:7" x14ac:dyDescent="0.3">
      <c r="F7051" t="s">
        <v>9463</v>
      </c>
      <c r="G7051" s="31">
        <v>390.51060000000001</v>
      </c>
    </row>
    <row r="7052" spans="6:7" x14ac:dyDescent="0.3">
      <c r="F7052" t="s">
        <v>9464</v>
      </c>
      <c r="G7052" s="31">
        <v>0</v>
      </c>
    </row>
    <row r="7053" spans="6:7" x14ac:dyDescent="0.3">
      <c r="F7053" t="s">
        <v>524</v>
      </c>
      <c r="G7053" s="31">
        <v>0</v>
      </c>
    </row>
    <row r="7054" spans="6:7" x14ac:dyDescent="0.3">
      <c r="F7054" t="s">
        <v>1746</v>
      </c>
      <c r="G7054" s="31">
        <v>0</v>
      </c>
    </row>
    <row r="7055" spans="6:7" x14ac:dyDescent="0.3">
      <c r="F7055" t="s">
        <v>9465</v>
      </c>
      <c r="G7055" s="31">
        <v>0</v>
      </c>
    </row>
    <row r="7056" spans="6:7" x14ac:dyDescent="0.3">
      <c r="F7056" t="s">
        <v>9466</v>
      </c>
      <c r="G7056" s="31">
        <v>824.65480000000002</v>
      </c>
    </row>
    <row r="7057" spans="6:7" x14ac:dyDescent="0.3">
      <c r="F7057" t="s">
        <v>2879</v>
      </c>
      <c r="G7057" s="31">
        <v>2873.7750999999998</v>
      </c>
    </row>
    <row r="7058" spans="6:7" x14ac:dyDescent="0.3">
      <c r="F7058" t="s">
        <v>9467</v>
      </c>
      <c r="G7058" s="31">
        <v>291.57739999999995</v>
      </c>
    </row>
    <row r="7059" spans="6:7" x14ac:dyDescent="0.3">
      <c r="F7059" t="s">
        <v>9468</v>
      </c>
      <c r="G7059" s="31">
        <v>21.8659</v>
      </c>
    </row>
    <row r="7060" spans="6:7" x14ac:dyDescent="0.3">
      <c r="F7060" t="s">
        <v>9469</v>
      </c>
      <c r="G7060" s="31">
        <v>2132.1846</v>
      </c>
    </row>
    <row r="7061" spans="6:7" x14ac:dyDescent="0.3">
      <c r="F7061" t="s">
        <v>9470</v>
      </c>
      <c r="G7061" s="31">
        <v>0</v>
      </c>
    </row>
    <row r="7062" spans="6:7" x14ac:dyDescent="0.3">
      <c r="F7062" t="s">
        <v>9471</v>
      </c>
      <c r="G7062" s="31">
        <v>857.15959999999995</v>
      </c>
    </row>
    <row r="7063" spans="6:7" x14ac:dyDescent="0.3">
      <c r="F7063" t="s">
        <v>525</v>
      </c>
      <c r="G7063" s="31">
        <v>0</v>
      </c>
    </row>
    <row r="7064" spans="6:7" x14ac:dyDescent="0.3">
      <c r="F7064" t="s">
        <v>9472</v>
      </c>
      <c r="G7064" s="31">
        <v>7380.5934999999999</v>
      </c>
    </row>
    <row r="7065" spans="6:7" x14ac:dyDescent="0.3">
      <c r="F7065" t="s">
        <v>526</v>
      </c>
      <c r="G7065" s="31">
        <v>0</v>
      </c>
    </row>
    <row r="7066" spans="6:7" x14ac:dyDescent="0.3">
      <c r="F7066" t="s">
        <v>1747</v>
      </c>
      <c r="G7066" s="31">
        <v>0</v>
      </c>
    </row>
    <row r="7067" spans="6:7" x14ac:dyDescent="0.3">
      <c r="F7067" t="s">
        <v>9473</v>
      </c>
      <c r="G7067" s="31">
        <v>121.07429999999999</v>
      </c>
    </row>
    <row r="7068" spans="6:7" x14ac:dyDescent="0.3">
      <c r="F7068" t="s">
        <v>9474</v>
      </c>
      <c r="G7068" s="31">
        <v>0</v>
      </c>
    </row>
    <row r="7069" spans="6:7" x14ac:dyDescent="0.3">
      <c r="F7069" t="s">
        <v>9475</v>
      </c>
      <c r="G7069" s="31">
        <v>37.484400000000001</v>
      </c>
    </row>
    <row r="7070" spans="6:7" x14ac:dyDescent="0.3">
      <c r="F7070" t="s">
        <v>527</v>
      </c>
      <c r="G7070" s="31">
        <v>5215.0434999999998</v>
      </c>
    </row>
    <row r="7071" spans="6:7" x14ac:dyDescent="0.3">
      <c r="F7071" t="s">
        <v>9476</v>
      </c>
      <c r="G7071" s="31">
        <v>68.033000000000001</v>
      </c>
    </row>
    <row r="7072" spans="6:7" x14ac:dyDescent="0.3">
      <c r="F7072" t="s">
        <v>528</v>
      </c>
      <c r="G7072" s="31">
        <v>12652.859999999999</v>
      </c>
    </row>
    <row r="7073" spans="6:7" x14ac:dyDescent="0.3">
      <c r="F7073" t="s">
        <v>9477</v>
      </c>
      <c r="G7073" s="31">
        <v>6784.5549999999994</v>
      </c>
    </row>
    <row r="7074" spans="6:7" x14ac:dyDescent="0.3">
      <c r="F7074" t="s">
        <v>9478</v>
      </c>
      <c r="G7074" s="31">
        <v>0</v>
      </c>
    </row>
    <row r="7075" spans="6:7" x14ac:dyDescent="0.3">
      <c r="F7075" t="s">
        <v>9479</v>
      </c>
      <c r="G7075" s="31">
        <v>187.71809999999999</v>
      </c>
    </row>
    <row r="7076" spans="6:7" x14ac:dyDescent="0.3">
      <c r="F7076" t="s">
        <v>9480</v>
      </c>
      <c r="G7076" s="31">
        <v>0</v>
      </c>
    </row>
    <row r="7077" spans="6:7" x14ac:dyDescent="0.3">
      <c r="F7077" t="s">
        <v>9481</v>
      </c>
      <c r="G7077" s="31">
        <v>0</v>
      </c>
    </row>
    <row r="7078" spans="6:7" x14ac:dyDescent="0.3">
      <c r="F7078" t="s">
        <v>9482</v>
      </c>
      <c r="G7078" s="31">
        <v>10720.820399999999</v>
      </c>
    </row>
    <row r="7079" spans="6:7" x14ac:dyDescent="0.3">
      <c r="F7079" t="s">
        <v>9483</v>
      </c>
      <c r="G7079" s="31">
        <v>391.01690000000002</v>
      </c>
    </row>
    <row r="7080" spans="6:7" x14ac:dyDescent="0.3">
      <c r="F7080" t="s">
        <v>9484</v>
      </c>
      <c r="G7080" s="31">
        <v>0</v>
      </c>
    </row>
    <row r="7081" spans="6:7" x14ac:dyDescent="0.3">
      <c r="F7081" t="s">
        <v>9485</v>
      </c>
      <c r="G7081" s="31">
        <v>0</v>
      </c>
    </row>
    <row r="7082" spans="6:7" x14ac:dyDescent="0.3">
      <c r="F7082" t="s">
        <v>9486</v>
      </c>
      <c r="G7082" s="31">
        <v>33.3339</v>
      </c>
    </row>
    <row r="7083" spans="6:7" x14ac:dyDescent="0.3">
      <c r="F7083" t="s">
        <v>9487</v>
      </c>
      <c r="G7083" s="31">
        <v>0</v>
      </c>
    </row>
    <row r="7084" spans="6:7" x14ac:dyDescent="0.3">
      <c r="F7084" t="s">
        <v>9488</v>
      </c>
      <c r="G7084" s="31">
        <v>404.25739999999996</v>
      </c>
    </row>
    <row r="7085" spans="6:7" x14ac:dyDescent="0.3">
      <c r="F7085" t="s">
        <v>9489</v>
      </c>
      <c r="G7085" s="31">
        <v>547.58619999999996</v>
      </c>
    </row>
    <row r="7086" spans="6:7" x14ac:dyDescent="0.3">
      <c r="F7086" t="s">
        <v>9490</v>
      </c>
      <c r="G7086" s="31">
        <v>0</v>
      </c>
    </row>
    <row r="7087" spans="6:7" x14ac:dyDescent="0.3">
      <c r="F7087" t="s">
        <v>9491</v>
      </c>
      <c r="G7087" s="31">
        <v>8680.6237000000001</v>
      </c>
    </row>
    <row r="7088" spans="6:7" x14ac:dyDescent="0.3">
      <c r="F7088" t="s">
        <v>9492</v>
      </c>
      <c r="G7088" s="31">
        <v>0</v>
      </c>
    </row>
    <row r="7089" spans="6:7" x14ac:dyDescent="0.3">
      <c r="F7089" t="s">
        <v>9493</v>
      </c>
      <c r="G7089" s="31">
        <v>3783.0576000000001</v>
      </c>
    </row>
    <row r="7090" spans="6:7" x14ac:dyDescent="0.3">
      <c r="F7090" t="s">
        <v>9494</v>
      </c>
      <c r="G7090" s="31">
        <v>350.45920000000001</v>
      </c>
    </row>
    <row r="7091" spans="6:7" x14ac:dyDescent="0.3">
      <c r="F7091" t="s">
        <v>9495</v>
      </c>
      <c r="G7091" s="31">
        <v>654.21839999999997</v>
      </c>
    </row>
    <row r="7092" spans="6:7" x14ac:dyDescent="0.3">
      <c r="F7092" t="s">
        <v>9496</v>
      </c>
      <c r="G7092" s="31">
        <v>18.7422</v>
      </c>
    </row>
    <row r="7093" spans="6:7" x14ac:dyDescent="0.3">
      <c r="F7093" t="s">
        <v>9497</v>
      </c>
      <c r="G7093" s="31">
        <v>103.1829</v>
      </c>
    </row>
    <row r="7094" spans="6:7" x14ac:dyDescent="0.3">
      <c r="F7094" t="s">
        <v>9498</v>
      </c>
      <c r="G7094" s="31">
        <v>294.85699999999997</v>
      </c>
    </row>
    <row r="7095" spans="6:7" x14ac:dyDescent="0.3">
      <c r="F7095" t="s">
        <v>1748</v>
      </c>
      <c r="G7095" s="31">
        <v>14784.5728</v>
      </c>
    </row>
    <row r="7096" spans="6:7" x14ac:dyDescent="0.3">
      <c r="F7096" t="s">
        <v>9499</v>
      </c>
      <c r="G7096" s="31">
        <v>53.102899999999998</v>
      </c>
    </row>
    <row r="7097" spans="6:7" x14ac:dyDescent="0.3">
      <c r="F7097" t="s">
        <v>9500</v>
      </c>
      <c r="G7097" s="31">
        <v>0</v>
      </c>
    </row>
    <row r="7098" spans="6:7" x14ac:dyDescent="0.3">
      <c r="F7098" t="s">
        <v>9501</v>
      </c>
      <c r="G7098" s="31">
        <v>0</v>
      </c>
    </row>
    <row r="7099" spans="6:7" x14ac:dyDescent="0.3">
      <c r="F7099" t="s">
        <v>9502</v>
      </c>
      <c r="G7099" s="31">
        <v>982.95939999999996</v>
      </c>
    </row>
    <row r="7100" spans="6:7" x14ac:dyDescent="0.3">
      <c r="F7100" t="s">
        <v>9503</v>
      </c>
      <c r="G7100" s="31">
        <v>0</v>
      </c>
    </row>
    <row r="7101" spans="6:7" x14ac:dyDescent="0.3">
      <c r="F7101" t="s">
        <v>9504</v>
      </c>
      <c r="G7101" s="31">
        <v>20860.173999999999</v>
      </c>
    </row>
    <row r="7102" spans="6:7" x14ac:dyDescent="0.3">
      <c r="F7102" t="s">
        <v>9505</v>
      </c>
      <c r="G7102" s="31">
        <v>71.920699999999997</v>
      </c>
    </row>
    <row r="7103" spans="6:7" x14ac:dyDescent="0.3">
      <c r="F7103" t="s">
        <v>9506</v>
      </c>
      <c r="G7103" s="31">
        <v>0</v>
      </c>
    </row>
    <row r="7104" spans="6:7" x14ac:dyDescent="0.3">
      <c r="F7104" t="s">
        <v>9507</v>
      </c>
      <c r="G7104" s="31">
        <v>0</v>
      </c>
    </row>
    <row r="7105" spans="6:7" x14ac:dyDescent="0.3">
      <c r="F7105" t="s">
        <v>9508</v>
      </c>
      <c r="G7105" s="31">
        <v>0</v>
      </c>
    </row>
    <row r="7106" spans="6:7" x14ac:dyDescent="0.3">
      <c r="F7106" t="s">
        <v>9509</v>
      </c>
      <c r="G7106" s="31">
        <v>0</v>
      </c>
    </row>
    <row r="7107" spans="6:7" x14ac:dyDescent="0.3">
      <c r="F7107" t="s">
        <v>1749</v>
      </c>
      <c r="G7107" s="31">
        <v>0</v>
      </c>
    </row>
    <row r="7108" spans="6:7" x14ac:dyDescent="0.3">
      <c r="F7108" t="s">
        <v>9510</v>
      </c>
      <c r="G7108" s="31">
        <v>11788.2657</v>
      </c>
    </row>
    <row r="7109" spans="6:7" x14ac:dyDescent="0.3">
      <c r="F7109" t="s">
        <v>9511</v>
      </c>
      <c r="G7109" s="31">
        <v>6570.4808999999996</v>
      </c>
    </row>
    <row r="7110" spans="6:7" x14ac:dyDescent="0.3">
      <c r="F7110" t="s">
        <v>9512</v>
      </c>
      <c r="G7110" s="31">
        <v>0</v>
      </c>
    </row>
    <row r="7111" spans="6:7" x14ac:dyDescent="0.3">
      <c r="F7111" t="s">
        <v>9513</v>
      </c>
      <c r="G7111" s="31">
        <v>325.87960000000004</v>
      </c>
    </row>
    <row r="7112" spans="6:7" x14ac:dyDescent="0.3">
      <c r="F7112" t="s">
        <v>9514</v>
      </c>
      <c r="G7112" s="31">
        <v>5851.0680999999995</v>
      </c>
    </row>
    <row r="7113" spans="6:7" x14ac:dyDescent="0.3">
      <c r="F7113" t="s">
        <v>9515</v>
      </c>
      <c r="G7113" s="31">
        <v>92.704300000000003</v>
      </c>
    </row>
    <row r="7114" spans="6:7" x14ac:dyDescent="0.3">
      <c r="F7114" t="s">
        <v>9516</v>
      </c>
      <c r="G7114" s="31">
        <v>1125.0965999999999</v>
      </c>
    </row>
    <row r="7115" spans="6:7" x14ac:dyDescent="0.3">
      <c r="F7115" t="s">
        <v>9517</v>
      </c>
      <c r="G7115" s="31">
        <v>0</v>
      </c>
    </row>
    <row r="7116" spans="6:7" x14ac:dyDescent="0.3">
      <c r="F7116" t="s">
        <v>1750</v>
      </c>
      <c r="G7116" s="31">
        <v>9895.68</v>
      </c>
    </row>
    <row r="7117" spans="6:7" x14ac:dyDescent="0.3">
      <c r="F7117" t="s">
        <v>9518</v>
      </c>
      <c r="G7117" s="31">
        <v>0</v>
      </c>
    </row>
    <row r="7118" spans="6:7" x14ac:dyDescent="0.3">
      <c r="F7118" t="s">
        <v>9519</v>
      </c>
      <c r="G7118" s="31">
        <v>559.09160000000008</v>
      </c>
    </row>
    <row r="7119" spans="6:7" x14ac:dyDescent="0.3">
      <c r="F7119" t="s">
        <v>9520</v>
      </c>
      <c r="G7119" s="31">
        <v>0</v>
      </c>
    </row>
    <row r="7120" spans="6:7" x14ac:dyDescent="0.3">
      <c r="F7120" t="s">
        <v>1751</v>
      </c>
      <c r="G7120" s="31">
        <v>0</v>
      </c>
    </row>
    <row r="7121" spans="6:7" x14ac:dyDescent="0.3">
      <c r="F7121" t="s">
        <v>9521</v>
      </c>
      <c r="G7121" s="31">
        <v>325.36879999999996</v>
      </c>
    </row>
    <row r="7122" spans="6:7" x14ac:dyDescent="0.3">
      <c r="F7122" t="s">
        <v>9522</v>
      </c>
      <c r="G7122" s="31">
        <v>10777.3406</v>
      </c>
    </row>
    <row r="7123" spans="6:7" x14ac:dyDescent="0.3">
      <c r="F7123" t="s">
        <v>9523</v>
      </c>
      <c r="G7123" s="31">
        <v>0</v>
      </c>
    </row>
    <row r="7124" spans="6:7" x14ac:dyDescent="0.3">
      <c r="F7124" t="s">
        <v>9524</v>
      </c>
      <c r="G7124" s="31">
        <v>0</v>
      </c>
    </row>
    <row r="7125" spans="6:7" x14ac:dyDescent="0.3">
      <c r="F7125" t="s">
        <v>9525</v>
      </c>
      <c r="G7125" s="31">
        <v>0</v>
      </c>
    </row>
    <row r="7126" spans="6:7" x14ac:dyDescent="0.3">
      <c r="F7126" t="s">
        <v>9526</v>
      </c>
      <c r="G7126" s="31">
        <v>66.517799999999994</v>
      </c>
    </row>
    <row r="7127" spans="6:7" x14ac:dyDescent="0.3">
      <c r="F7127" t="s">
        <v>9527</v>
      </c>
      <c r="G7127" s="31">
        <v>0</v>
      </c>
    </row>
    <row r="7128" spans="6:7" x14ac:dyDescent="0.3">
      <c r="F7128" t="s">
        <v>9528</v>
      </c>
      <c r="G7128" s="31">
        <v>0</v>
      </c>
    </row>
    <row r="7129" spans="6:7" x14ac:dyDescent="0.3">
      <c r="F7129" t="s">
        <v>9529</v>
      </c>
      <c r="G7129" s="31">
        <v>1716.3919000000001</v>
      </c>
    </row>
    <row r="7130" spans="6:7" x14ac:dyDescent="0.3">
      <c r="F7130" t="s">
        <v>9530</v>
      </c>
      <c r="G7130" s="31">
        <v>668.11750000000006</v>
      </c>
    </row>
    <row r="7131" spans="6:7" x14ac:dyDescent="0.3">
      <c r="F7131" t="s">
        <v>9531</v>
      </c>
      <c r="G7131" s="31">
        <v>0</v>
      </c>
    </row>
    <row r="7132" spans="6:7" x14ac:dyDescent="0.3">
      <c r="F7132" t="s">
        <v>9532</v>
      </c>
      <c r="G7132" s="31">
        <v>86.606499999999997</v>
      </c>
    </row>
    <row r="7133" spans="6:7" x14ac:dyDescent="0.3">
      <c r="F7133" t="s">
        <v>9533</v>
      </c>
      <c r="G7133" s="31">
        <v>0</v>
      </c>
    </row>
    <row r="7134" spans="6:7" x14ac:dyDescent="0.3">
      <c r="F7134" t="s">
        <v>9534</v>
      </c>
      <c r="G7134" s="31">
        <v>0</v>
      </c>
    </row>
    <row r="7135" spans="6:7" x14ac:dyDescent="0.3">
      <c r="F7135" t="s">
        <v>9535</v>
      </c>
      <c r="G7135" s="31">
        <v>1936.2925999999998</v>
      </c>
    </row>
    <row r="7136" spans="6:7" x14ac:dyDescent="0.3">
      <c r="F7136" t="s">
        <v>9536</v>
      </c>
      <c r="G7136" s="31">
        <v>0</v>
      </c>
    </row>
    <row r="7137" spans="6:7" x14ac:dyDescent="0.3">
      <c r="F7137" t="s">
        <v>9537</v>
      </c>
      <c r="G7137" s="31">
        <v>3517.8858</v>
      </c>
    </row>
    <row r="7138" spans="6:7" x14ac:dyDescent="0.3">
      <c r="F7138" t="s">
        <v>9538</v>
      </c>
      <c r="G7138" s="31">
        <v>0</v>
      </c>
    </row>
    <row r="7139" spans="6:7" x14ac:dyDescent="0.3">
      <c r="F7139" t="s">
        <v>9539</v>
      </c>
      <c r="G7139" s="31">
        <v>115.69030000000001</v>
      </c>
    </row>
    <row r="7140" spans="6:7" x14ac:dyDescent="0.3">
      <c r="F7140" t="s">
        <v>9540</v>
      </c>
      <c r="G7140" s="31">
        <v>0</v>
      </c>
    </row>
    <row r="7141" spans="6:7" x14ac:dyDescent="0.3">
      <c r="F7141" t="s">
        <v>9541</v>
      </c>
      <c r="G7141" s="31">
        <v>0</v>
      </c>
    </row>
    <row r="7142" spans="6:7" x14ac:dyDescent="0.3">
      <c r="F7142" t="s">
        <v>9542</v>
      </c>
      <c r="G7142" s="31">
        <v>1216.4899</v>
      </c>
    </row>
    <row r="7143" spans="6:7" x14ac:dyDescent="0.3">
      <c r="F7143" t="s">
        <v>9543</v>
      </c>
      <c r="G7143" s="31">
        <v>618.06190000000004</v>
      </c>
    </row>
    <row r="7144" spans="6:7" x14ac:dyDescent="0.3">
      <c r="F7144" t="s">
        <v>9544</v>
      </c>
      <c r="G7144" s="31">
        <v>252.46639999999999</v>
      </c>
    </row>
    <row r="7145" spans="6:7" x14ac:dyDescent="0.3">
      <c r="F7145" t="s">
        <v>3285</v>
      </c>
      <c r="G7145" s="31">
        <v>339.22190000000001</v>
      </c>
    </row>
    <row r="7146" spans="6:7" x14ac:dyDescent="0.3">
      <c r="F7146" t="s">
        <v>9545</v>
      </c>
      <c r="G7146" s="31">
        <v>0</v>
      </c>
    </row>
    <row r="7147" spans="6:7" x14ac:dyDescent="0.3">
      <c r="F7147" t="s">
        <v>1752</v>
      </c>
      <c r="G7147" s="31">
        <v>426.93709999999999</v>
      </c>
    </row>
    <row r="7148" spans="6:7" x14ac:dyDescent="0.3">
      <c r="F7148" t="s">
        <v>9546</v>
      </c>
      <c r="G7148" s="31">
        <v>232.7466</v>
      </c>
    </row>
    <row r="7149" spans="6:7" x14ac:dyDescent="0.3">
      <c r="F7149" t="s">
        <v>9547</v>
      </c>
      <c r="G7149" s="31">
        <v>5675.6369999999997</v>
      </c>
    </row>
    <row r="7150" spans="6:7" x14ac:dyDescent="0.3">
      <c r="F7150" t="s">
        <v>9548</v>
      </c>
      <c r="G7150" s="31">
        <v>814.82039999999995</v>
      </c>
    </row>
    <row r="7151" spans="6:7" x14ac:dyDescent="0.3">
      <c r="F7151" t="s">
        <v>9549</v>
      </c>
      <c r="G7151" s="31">
        <v>2552.7683999999999</v>
      </c>
    </row>
    <row r="7152" spans="6:7" x14ac:dyDescent="0.3">
      <c r="F7152" t="s">
        <v>9550</v>
      </c>
      <c r="G7152" s="31">
        <v>201.79050000000001</v>
      </c>
    </row>
    <row r="7153" spans="6:7" x14ac:dyDescent="0.3">
      <c r="F7153" t="s">
        <v>529</v>
      </c>
      <c r="G7153" s="31">
        <v>16641.3832</v>
      </c>
    </row>
    <row r="7154" spans="6:7" x14ac:dyDescent="0.3">
      <c r="F7154" t="s">
        <v>1753</v>
      </c>
      <c r="G7154" s="31">
        <v>0</v>
      </c>
    </row>
    <row r="7155" spans="6:7" x14ac:dyDescent="0.3">
      <c r="F7155" t="s">
        <v>9551</v>
      </c>
      <c r="G7155" s="31">
        <v>5112.5075999999999</v>
      </c>
    </row>
    <row r="7156" spans="6:7" x14ac:dyDescent="0.3">
      <c r="F7156" t="s">
        <v>530</v>
      </c>
      <c r="G7156" s="31">
        <v>3756.2395000000001</v>
      </c>
    </row>
    <row r="7157" spans="6:7" x14ac:dyDescent="0.3">
      <c r="F7157" t="s">
        <v>1754</v>
      </c>
      <c r="G7157" s="31">
        <v>2821.4792000000002</v>
      </c>
    </row>
    <row r="7158" spans="6:7" x14ac:dyDescent="0.3">
      <c r="F7158" t="s">
        <v>1755</v>
      </c>
      <c r="G7158" s="31">
        <v>0</v>
      </c>
    </row>
    <row r="7159" spans="6:7" x14ac:dyDescent="0.3">
      <c r="F7159" t="s">
        <v>9552</v>
      </c>
      <c r="G7159" s="31">
        <v>47.69</v>
      </c>
    </row>
    <row r="7160" spans="6:7" x14ac:dyDescent="0.3">
      <c r="F7160" t="s">
        <v>9553</v>
      </c>
      <c r="G7160" s="31">
        <v>0</v>
      </c>
    </row>
    <row r="7161" spans="6:7" x14ac:dyDescent="0.3">
      <c r="F7161" t="s">
        <v>9554</v>
      </c>
      <c r="G7161" s="31">
        <v>613.39179999999999</v>
      </c>
    </row>
    <row r="7162" spans="6:7" x14ac:dyDescent="0.3">
      <c r="F7162" t="s">
        <v>1756</v>
      </c>
      <c r="G7162" s="31">
        <v>3100.2253999999998</v>
      </c>
    </row>
    <row r="7163" spans="6:7" x14ac:dyDescent="0.3">
      <c r="F7163" t="s">
        <v>1757</v>
      </c>
      <c r="G7163" s="31">
        <v>34.8369</v>
      </c>
    </row>
    <row r="7164" spans="6:7" x14ac:dyDescent="0.3">
      <c r="F7164" t="s">
        <v>9555</v>
      </c>
      <c r="G7164" s="31">
        <v>0</v>
      </c>
    </row>
    <row r="7165" spans="6:7" x14ac:dyDescent="0.3">
      <c r="F7165" t="s">
        <v>1758</v>
      </c>
      <c r="G7165" s="31">
        <v>0</v>
      </c>
    </row>
    <row r="7166" spans="6:7" x14ac:dyDescent="0.3">
      <c r="F7166" t="s">
        <v>531</v>
      </c>
      <c r="G7166" s="31">
        <v>0</v>
      </c>
    </row>
    <row r="7167" spans="6:7" x14ac:dyDescent="0.3">
      <c r="F7167" t="s">
        <v>9556</v>
      </c>
      <c r="G7167" s="31">
        <v>6185.1989000000003</v>
      </c>
    </row>
    <row r="7168" spans="6:7" x14ac:dyDescent="0.3">
      <c r="F7168" t="s">
        <v>9557</v>
      </c>
      <c r="G7168" s="31">
        <v>0</v>
      </c>
    </row>
    <row r="7169" spans="6:7" x14ac:dyDescent="0.3">
      <c r="F7169" t="s">
        <v>9558</v>
      </c>
      <c r="G7169" s="31">
        <v>0</v>
      </c>
    </row>
    <row r="7170" spans="6:7" x14ac:dyDescent="0.3">
      <c r="F7170" t="s">
        <v>9559</v>
      </c>
      <c r="G7170" s="31">
        <v>3168.8454999999999</v>
      </c>
    </row>
    <row r="7171" spans="6:7" x14ac:dyDescent="0.3">
      <c r="F7171" t="s">
        <v>9560</v>
      </c>
      <c r="G7171" s="31">
        <v>0</v>
      </c>
    </row>
    <row r="7172" spans="6:7" x14ac:dyDescent="0.3">
      <c r="F7172" t="s">
        <v>532</v>
      </c>
      <c r="G7172" s="31">
        <v>18498.206200000001</v>
      </c>
    </row>
    <row r="7173" spans="6:7" x14ac:dyDescent="0.3">
      <c r="F7173" t="s">
        <v>9561</v>
      </c>
      <c r="G7173" s="31">
        <v>0</v>
      </c>
    </row>
    <row r="7174" spans="6:7" x14ac:dyDescent="0.3">
      <c r="F7174" t="s">
        <v>1759</v>
      </c>
      <c r="G7174" s="31">
        <v>0</v>
      </c>
    </row>
    <row r="7175" spans="6:7" x14ac:dyDescent="0.3">
      <c r="F7175" t="s">
        <v>9562</v>
      </c>
      <c r="G7175" s="31">
        <v>398.67750000000001</v>
      </c>
    </row>
    <row r="7176" spans="6:7" x14ac:dyDescent="0.3">
      <c r="F7176" t="s">
        <v>9563</v>
      </c>
      <c r="G7176" s="31">
        <v>0</v>
      </c>
    </row>
    <row r="7177" spans="6:7" x14ac:dyDescent="0.3">
      <c r="F7177" t="s">
        <v>3286</v>
      </c>
      <c r="G7177" s="31">
        <v>738.36570000000006</v>
      </c>
    </row>
    <row r="7178" spans="6:7" x14ac:dyDescent="0.3">
      <c r="F7178" t="s">
        <v>9564</v>
      </c>
      <c r="G7178" s="31">
        <v>8735.1368999999995</v>
      </c>
    </row>
    <row r="7179" spans="6:7" x14ac:dyDescent="0.3">
      <c r="F7179" t="s">
        <v>9565</v>
      </c>
      <c r="G7179" s="31">
        <v>59.350299999999997</v>
      </c>
    </row>
    <row r="7180" spans="6:7" x14ac:dyDescent="0.3">
      <c r="F7180" t="s">
        <v>1760</v>
      </c>
      <c r="G7180" s="31">
        <v>6247.7476999999999</v>
      </c>
    </row>
    <row r="7181" spans="6:7" x14ac:dyDescent="0.3">
      <c r="F7181" t="s">
        <v>9566</v>
      </c>
      <c r="G7181" s="31">
        <v>394.32330000000002</v>
      </c>
    </row>
    <row r="7182" spans="6:7" x14ac:dyDescent="0.3">
      <c r="F7182" t="s">
        <v>9567</v>
      </c>
      <c r="G7182" s="31">
        <v>0</v>
      </c>
    </row>
    <row r="7183" spans="6:7" x14ac:dyDescent="0.3">
      <c r="F7183" t="s">
        <v>9568</v>
      </c>
      <c r="G7183" s="31">
        <v>0</v>
      </c>
    </row>
    <row r="7184" spans="6:7" x14ac:dyDescent="0.3">
      <c r="F7184" t="s">
        <v>3287</v>
      </c>
      <c r="G7184" s="31">
        <v>384.85770000000002</v>
      </c>
    </row>
    <row r="7185" spans="6:7" x14ac:dyDescent="0.3">
      <c r="F7185" t="s">
        <v>9569</v>
      </c>
      <c r="G7185" s="31">
        <v>0</v>
      </c>
    </row>
    <row r="7186" spans="6:7" x14ac:dyDescent="0.3">
      <c r="F7186" t="s">
        <v>533</v>
      </c>
      <c r="G7186" s="31">
        <v>12478.262699999999</v>
      </c>
    </row>
    <row r="7187" spans="6:7" x14ac:dyDescent="0.3">
      <c r="F7187" t="s">
        <v>2880</v>
      </c>
      <c r="G7187" s="31">
        <v>6242.5752000000002</v>
      </c>
    </row>
    <row r="7188" spans="6:7" x14ac:dyDescent="0.3">
      <c r="F7188" t="s">
        <v>3288</v>
      </c>
      <c r="G7188" s="31">
        <v>305.99239999999998</v>
      </c>
    </row>
    <row r="7189" spans="6:7" x14ac:dyDescent="0.3">
      <c r="F7189" t="s">
        <v>9570</v>
      </c>
      <c r="G7189" s="31">
        <v>8297.2163999999993</v>
      </c>
    </row>
    <row r="7190" spans="6:7" x14ac:dyDescent="0.3">
      <c r="F7190" t="s">
        <v>9571</v>
      </c>
      <c r="G7190" s="31">
        <v>0</v>
      </c>
    </row>
    <row r="7191" spans="6:7" x14ac:dyDescent="0.3">
      <c r="F7191" t="s">
        <v>9572</v>
      </c>
      <c r="G7191" s="31">
        <v>0</v>
      </c>
    </row>
    <row r="7192" spans="6:7" x14ac:dyDescent="0.3">
      <c r="F7192" t="s">
        <v>9573</v>
      </c>
      <c r="G7192" s="31">
        <v>0</v>
      </c>
    </row>
    <row r="7193" spans="6:7" x14ac:dyDescent="0.3">
      <c r="F7193" t="s">
        <v>9574</v>
      </c>
      <c r="G7193" s="31">
        <v>0</v>
      </c>
    </row>
    <row r="7194" spans="6:7" x14ac:dyDescent="0.3">
      <c r="F7194" t="s">
        <v>9575</v>
      </c>
      <c r="G7194" s="31">
        <v>32.513799999999996</v>
      </c>
    </row>
    <row r="7195" spans="6:7" x14ac:dyDescent="0.3">
      <c r="F7195" t="s">
        <v>9576</v>
      </c>
      <c r="G7195" s="31">
        <v>12165.791300000001</v>
      </c>
    </row>
    <row r="7196" spans="6:7" x14ac:dyDescent="0.3">
      <c r="F7196" t="s">
        <v>3289</v>
      </c>
      <c r="G7196" s="31">
        <v>197.19</v>
      </c>
    </row>
    <row r="7197" spans="6:7" x14ac:dyDescent="0.3">
      <c r="F7197" t="s">
        <v>3290</v>
      </c>
      <c r="G7197" s="31">
        <v>255.61810000000003</v>
      </c>
    </row>
    <row r="7198" spans="6:7" x14ac:dyDescent="0.3">
      <c r="F7198" t="s">
        <v>9577</v>
      </c>
      <c r="G7198" s="31">
        <v>34.360700000000001</v>
      </c>
    </row>
    <row r="7199" spans="6:7" x14ac:dyDescent="0.3">
      <c r="F7199" t="s">
        <v>9578</v>
      </c>
      <c r="G7199" s="31">
        <v>67.621099999999998</v>
      </c>
    </row>
    <row r="7200" spans="6:7" x14ac:dyDescent="0.3">
      <c r="F7200" t="s">
        <v>9579</v>
      </c>
      <c r="G7200" s="31">
        <v>0</v>
      </c>
    </row>
    <row r="7201" spans="6:7" x14ac:dyDescent="0.3">
      <c r="F7201" t="s">
        <v>9580</v>
      </c>
      <c r="G7201" s="31">
        <v>255.1978</v>
      </c>
    </row>
    <row r="7202" spans="6:7" x14ac:dyDescent="0.3">
      <c r="F7202" t="s">
        <v>9581</v>
      </c>
      <c r="G7202" s="31">
        <v>270.10500000000002</v>
      </c>
    </row>
    <row r="7203" spans="6:7" x14ac:dyDescent="0.3">
      <c r="F7203" t="s">
        <v>9582</v>
      </c>
      <c r="G7203" s="31">
        <v>107.709</v>
      </c>
    </row>
    <row r="7204" spans="6:7" x14ac:dyDescent="0.3">
      <c r="F7204" t="s">
        <v>9583</v>
      </c>
      <c r="G7204" s="31">
        <v>0</v>
      </c>
    </row>
    <row r="7205" spans="6:7" x14ac:dyDescent="0.3">
      <c r="F7205" t="s">
        <v>9584</v>
      </c>
      <c r="G7205" s="31">
        <v>85.4482</v>
      </c>
    </row>
    <row r="7206" spans="6:7" x14ac:dyDescent="0.3">
      <c r="F7206" t="s">
        <v>9585</v>
      </c>
      <c r="G7206" s="31">
        <v>0</v>
      </c>
    </row>
    <row r="7207" spans="6:7" x14ac:dyDescent="0.3">
      <c r="F7207" t="s">
        <v>9586</v>
      </c>
      <c r="G7207" s="31">
        <v>218.32390000000001</v>
      </c>
    </row>
    <row r="7208" spans="6:7" x14ac:dyDescent="0.3">
      <c r="F7208" t="s">
        <v>9587</v>
      </c>
      <c r="G7208" s="31">
        <v>1460.5485000000001</v>
      </c>
    </row>
    <row r="7209" spans="6:7" x14ac:dyDescent="0.3">
      <c r="F7209" t="s">
        <v>9588</v>
      </c>
      <c r="G7209" s="31">
        <v>0</v>
      </c>
    </row>
    <row r="7210" spans="6:7" x14ac:dyDescent="0.3">
      <c r="F7210" t="s">
        <v>9589</v>
      </c>
      <c r="G7210" s="31">
        <v>1753.6222000000002</v>
      </c>
    </row>
    <row r="7211" spans="6:7" x14ac:dyDescent="0.3">
      <c r="F7211" t="s">
        <v>9590</v>
      </c>
      <c r="G7211" s="31">
        <v>18883.254999999997</v>
      </c>
    </row>
    <row r="7212" spans="6:7" x14ac:dyDescent="0.3">
      <c r="F7212" t="s">
        <v>9591</v>
      </c>
      <c r="G7212" s="31">
        <v>0</v>
      </c>
    </row>
    <row r="7213" spans="6:7" x14ac:dyDescent="0.3">
      <c r="F7213" t="s">
        <v>9592</v>
      </c>
      <c r="G7213" s="31">
        <v>9.3711000000000002</v>
      </c>
    </row>
    <row r="7214" spans="6:7" x14ac:dyDescent="0.3">
      <c r="F7214" t="s">
        <v>9593</v>
      </c>
      <c r="G7214" s="31">
        <v>262.92</v>
      </c>
    </row>
    <row r="7215" spans="6:7" x14ac:dyDescent="0.3">
      <c r="F7215" t="s">
        <v>9594</v>
      </c>
      <c r="G7215" s="31">
        <v>0</v>
      </c>
    </row>
    <row r="7216" spans="6:7" x14ac:dyDescent="0.3">
      <c r="F7216" t="s">
        <v>9595</v>
      </c>
      <c r="G7216" s="31">
        <v>0</v>
      </c>
    </row>
    <row r="7217" spans="6:7" x14ac:dyDescent="0.3">
      <c r="F7217" t="s">
        <v>9596</v>
      </c>
      <c r="G7217" s="31">
        <v>15395.5164</v>
      </c>
    </row>
    <row r="7218" spans="6:7" x14ac:dyDescent="0.3">
      <c r="F7218" t="s">
        <v>9597</v>
      </c>
      <c r="G7218" s="31">
        <v>2094.4690999999998</v>
      </c>
    </row>
    <row r="7219" spans="6:7" x14ac:dyDescent="0.3">
      <c r="F7219" t="s">
        <v>9598</v>
      </c>
      <c r="G7219" s="31">
        <v>602.33989999999994</v>
      </c>
    </row>
    <row r="7220" spans="6:7" x14ac:dyDescent="0.3">
      <c r="F7220" t="s">
        <v>9599</v>
      </c>
      <c r="G7220" s="31">
        <v>302.97859999999997</v>
      </c>
    </row>
    <row r="7221" spans="6:7" x14ac:dyDescent="0.3">
      <c r="F7221" t="s">
        <v>9600</v>
      </c>
      <c r="G7221" s="31">
        <v>0</v>
      </c>
    </row>
    <row r="7222" spans="6:7" x14ac:dyDescent="0.3">
      <c r="F7222" t="s">
        <v>9601</v>
      </c>
      <c r="G7222" s="31">
        <v>2677.0482000000002</v>
      </c>
    </row>
    <row r="7223" spans="6:7" x14ac:dyDescent="0.3">
      <c r="F7223" t="s">
        <v>3291</v>
      </c>
      <c r="G7223" s="31">
        <v>251.67140000000001</v>
      </c>
    </row>
    <row r="7224" spans="6:7" x14ac:dyDescent="0.3">
      <c r="F7224" t="s">
        <v>9602</v>
      </c>
      <c r="G7224" s="31">
        <v>0</v>
      </c>
    </row>
    <row r="7225" spans="6:7" x14ac:dyDescent="0.3">
      <c r="F7225" t="s">
        <v>9603</v>
      </c>
      <c r="G7225" s="31">
        <v>0</v>
      </c>
    </row>
    <row r="7226" spans="6:7" x14ac:dyDescent="0.3">
      <c r="F7226" t="s">
        <v>9604</v>
      </c>
      <c r="G7226" s="31">
        <v>3843.8702000000003</v>
      </c>
    </row>
    <row r="7227" spans="6:7" x14ac:dyDescent="0.3">
      <c r="F7227" t="s">
        <v>9605</v>
      </c>
      <c r="G7227" s="31">
        <v>1178.0424</v>
      </c>
    </row>
    <row r="7228" spans="6:7" x14ac:dyDescent="0.3">
      <c r="F7228" t="s">
        <v>3292</v>
      </c>
      <c r="G7228" s="31">
        <v>322.24509999999998</v>
      </c>
    </row>
    <row r="7229" spans="6:7" x14ac:dyDescent="0.3">
      <c r="F7229" t="s">
        <v>9606</v>
      </c>
      <c r="G7229" s="31">
        <v>352.65999999999997</v>
      </c>
    </row>
    <row r="7230" spans="6:7" x14ac:dyDescent="0.3">
      <c r="F7230" t="s">
        <v>9607</v>
      </c>
      <c r="G7230" s="31">
        <v>0</v>
      </c>
    </row>
    <row r="7231" spans="6:7" x14ac:dyDescent="0.3">
      <c r="F7231" t="s">
        <v>9608</v>
      </c>
      <c r="G7231" s="31">
        <v>2533.3026000000004</v>
      </c>
    </row>
    <row r="7232" spans="6:7" x14ac:dyDescent="0.3">
      <c r="F7232" t="s">
        <v>9609</v>
      </c>
      <c r="G7232" s="31">
        <v>0</v>
      </c>
    </row>
    <row r="7233" spans="6:7" x14ac:dyDescent="0.3">
      <c r="F7233" t="s">
        <v>9610</v>
      </c>
      <c r="G7233" s="31">
        <v>951.4049</v>
      </c>
    </row>
    <row r="7234" spans="6:7" x14ac:dyDescent="0.3">
      <c r="F7234" t="s">
        <v>9611</v>
      </c>
      <c r="G7234" s="31">
        <v>312.8236</v>
      </c>
    </row>
    <row r="7235" spans="6:7" x14ac:dyDescent="0.3">
      <c r="F7235" t="s">
        <v>9612</v>
      </c>
      <c r="G7235" s="31">
        <v>3703.4440000000009</v>
      </c>
    </row>
    <row r="7236" spans="6:7" x14ac:dyDescent="0.3">
      <c r="F7236" t="s">
        <v>9613</v>
      </c>
      <c r="G7236" s="31">
        <v>12899.5774</v>
      </c>
    </row>
    <row r="7237" spans="6:7" x14ac:dyDescent="0.3">
      <c r="F7237" t="s">
        <v>9614</v>
      </c>
      <c r="G7237" s="31">
        <v>265.94290000000001</v>
      </c>
    </row>
    <row r="7238" spans="6:7" x14ac:dyDescent="0.3">
      <c r="F7238" t="s">
        <v>9615</v>
      </c>
      <c r="G7238" s="31">
        <v>0</v>
      </c>
    </row>
    <row r="7239" spans="6:7" x14ac:dyDescent="0.3">
      <c r="F7239" t="s">
        <v>9616</v>
      </c>
      <c r="G7239" s="31">
        <v>531.74880000000007</v>
      </c>
    </row>
    <row r="7240" spans="6:7" x14ac:dyDescent="0.3">
      <c r="F7240" t="s">
        <v>9617</v>
      </c>
      <c r="G7240" s="31">
        <v>436.82280000000003</v>
      </c>
    </row>
    <row r="7241" spans="6:7" x14ac:dyDescent="0.3">
      <c r="F7241" t="s">
        <v>9618</v>
      </c>
      <c r="G7241" s="31">
        <v>20329.209799999997</v>
      </c>
    </row>
    <row r="7242" spans="6:7" x14ac:dyDescent="0.3">
      <c r="F7242" t="s">
        <v>9619</v>
      </c>
      <c r="G7242" s="31">
        <v>12102.418100000001</v>
      </c>
    </row>
    <row r="7243" spans="6:7" x14ac:dyDescent="0.3">
      <c r="F7243" t="s">
        <v>9620</v>
      </c>
      <c r="G7243" s="31">
        <v>2215.3219000000004</v>
      </c>
    </row>
    <row r="7244" spans="6:7" x14ac:dyDescent="0.3">
      <c r="F7244" t="s">
        <v>9621</v>
      </c>
      <c r="G7244" s="31">
        <v>150.1644</v>
      </c>
    </row>
    <row r="7245" spans="6:7" x14ac:dyDescent="0.3">
      <c r="F7245" t="s">
        <v>9622</v>
      </c>
      <c r="G7245" s="31">
        <v>286.89769999999999</v>
      </c>
    </row>
    <row r="7246" spans="6:7" x14ac:dyDescent="0.3">
      <c r="F7246" t="s">
        <v>9623</v>
      </c>
      <c r="G7246" s="31">
        <v>206.39250000000001</v>
      </c>
    </row>
    <row r="7247" spans="6:7" x14ac:dyDescent="0.3">
      <c r="F7247" t="s">
        <v>9624</v>
      </c>
      <c r="G7247" s="31">
        <v>372.26210000000003</v>
      </c>
    </row>
    <row r="7248" spans="6:7" x14ac:dyDescent="0.3">
      <c r="F7248" t="s">
        <v>9625</v>
      </c>
      <c r="G7248" s="31">
        <v>0</v>
      </c>
    </row>
    <row r="7249" spans="6:7" x14ac:dyDescent="0.3">
      <c r="F7249" t="s">
        <v>9626</v>
      </c>
      <c r="G7249" s="31">
        <v>1208.9745</v>
      </c>
    </row>
    <row r="7250" spans="6:7" x14ac:dyDescent="0.3">
      <c r="F7250" t="s">
        <v>9627</v>
      </c>
      <c r="G7250" s="31">
        <v>11153.316999999999</v>
      </c>
    </row>
    <row r="7251" spans="6:7" x14ac:dyDescent="0.3">
      <c r="F7251" t="s">
        <v>9628</v>
      </c>
      <c r="G7251" s="31">
        <v>0</v>
      </c>
    </row>
    <row r="7252" spans="6:7" x14ac:dyDescent="0.3">
      <c r="F7252" t="s">
        <v>9629</v>
      </c>
      <c r="G7252" s="31">
        <v>3055.8954000000003</v>
      </c>
    </row>
    <row r="7253" spans="6:7" x14ac:dyDescent="0.3">
      <c r="F7253" t="s">
        <v>9630</v>
      </c>
      <c r="G7253" s="31">
        <v>3043.7738000000004</v>
      </c>
    </row>
    <row r="7254" spans="6:7" x14ac:dyDescent="0.3">
      <c r="F7254" t="s">
        <v>9631</v>
      </c>
      <c r="G7254" s="31">
        <v>14.335000000000001</v>
      </c>
    </row>
    <row r="7255" spans="6:7" x14ac:dyDescent="0.3">
      <c r="F7255" t="s">
        <v>9632</v>
      </c>
      <c r="G7255" s="31">
        <v>484.99250000000001</v>
      </c>
    </row>
    <row r="7256" spans="6:7" x14ac:dyDescent="0.3">
      <c r="F7256" t="s">
        <v>9633</v>
      </c>
      <c r="G7256" s="31">
        <v>0</v>
      </c>
    </row>
    <row r="7257" spans="6:7" x14ac:dyDescent="0.3">
      <c r="F7257" t="s">
        <v>9634</v>
      </c>
      <c r="G7257" s="31">
        <v>10219.671400000001</v>
      </c>
    </row>
    <row r="7258" spans="6:7" x14ac:dyDescent="0.3">
      <c r="F7258" t="s">
        <v>9635</v>
      </c>
      <c r="G7258" s="31">
        <v>0</v>
      </c>
    </row>
    <row r="7259" spans="6:7" x14ac:dyDescent="0.3">
      <c r="F7259" t="s">
        <v>9636</v>
      </c>
      <c r="G7259" s="31">
        <v>0</v>
      </c>
    </row>
    <row r="7260" spans="6:7" x14ac:dyDescent="0.3">
      <c r="F7260" t="s">
        <v>9637</v>
      </c>
      <c r="G7260" s="31">
        <v>0</v>
      </c>
    </row>
    <row r="7261" spans="6:7" x14ac:dyDescent="0.3">
      <c r="F7261" t="s">
        <v>9638</v>
      </c>
      <c r="G7261" s="31">
        <v>0</v>
      </c>
    </row>
    <row r="7262" spans="6:7" x14ac:dyDescent="0.3">
      <c r="F7262" t="s">
        <v>9639</v>
      </c>
      <c r="G7262" s="31">
        <v>823.66480000000001</v>
      </c>
    </row>
    <row r="7263" spans="6:7" x14ac:dyDescent="0.3">
      <c r="F7263" t="s">
        <v>9640</v>
      </c>
      <c r="G7263" s="31">
        <v>0</v>
      </c>
    </row>
    <row r="7264" spans="6:7" x14ac:dyDescent="0.3">
      <c r="F7264" t="s">
        <v>9641</v>
      </c>
      <c r="G7264" s="31">
        <v>235.22480000000002</v>
      </c>
    </row>
    <row r="7265" spans="6:7" x14ac:dyDescent="0.3">
      <c r="F7265" t="s">
        <v>9642</v>
      </c>
      <c r="G7265" s="31">
        <v>513.16880000000003</v>
      </c>
    </row>
    <row r="7266" spans="6:7" x14ac:dyDescent="0.3">
      <c r="F7266" t="s">
        <v>9643</v>
      </c>
      <c r="G7266" s="31">
        <v>3419.1266000000001</v>
      </c>
    </row>
    <row r="7267" spans="6:7" x14ac:dyDescent="0.3">
      <c r="F7267" t="s">
        <v>9644</v>
      </c>
      <c r="G7267" s="31">
        <v>34.8369</v>
      </c>
    </row>
    <row r="7268" spans="6:7" x14ac:dyDescent="0.3">
      <c r="F7268" t="s">
        <v>3293</v>
      </c>
      <c r="G7268" s="31">
        <v>532.03579999999999</v>
      </c>
    </row>
    <row r="7269" spans="6:7" x14ac:dyDescent="0.3">
      <c r="F7269" t="s">
        <v>9645</v>
      </c>
      <c r="G7269" s="31">
        <v>10571.406299999999</v>
      </c>
    </row>
    <row r="7270" spans="6:7" x14ac:dyDescent="0.3">
      <c r="F7270" t="s">
        <v>9646</v>
      </c>
      <c r="G7270" s="31">
        <v>238.1859</v>
      </c>
    </row>
    <row r="7271" spans="6:7" x14ac:dyDescent="0.3">
      <c r="F7271" t="s">
        <v>9647</v>
      </c>
      <c r="G7271" s="31">
        <v>647.98609999999996</v>
      </c>
    </row>
    <row r="7272" spans="6:7" x14ac:dyDescent="0.3">
      <c r="F7272" t="s">
        <v>9648</v>
      </c>
      <c r="G7272" s="31">
        <v>106.9637</v>
      </c>
    </row>
    <row r="7273" spans="6:7" x14ac:dyDescent="0.3">
      <c r="F7273" t="s">
        <v>9649</v>
      </c>
      <c r="G7273" s="31">
        <v>0</v>
      </c>
    </row>
    <row r="7274" spans="6:7" x14ac:dyDescent="0.3">
      <c r="F7274" t="s">
        <v>9650</v>
      </c>
      <c r="G7274" s="31">
        <v>2545.7598000000003</v>
      </c>
    </row>
    <row r="7275" spans="6:7" x14ac:dyDescent="0.3">
      <c r="F7275" t="s">
        <v>9651</v>
      </c>
      <c r="G7275" s="31">
        <v>355.03499999999997</v>
      </c>
    </row>
    <row r="7276" spans="6:7" x14ac:dyDescent="0.3">
      <c r="F7276" t="s">
        <v>9652</v>
      </c>
      <c r="G7276" s="31">
        <v>0</v>
      </c>
    </row>
    <row r="7277" spans="6:7" x14ac:dyDescent="0.3">
      <c r="F7277" t="s">
        <v>9653</v>
      </c>
      <c r="G7277" s="31">
        <v>5227.9587000000001</v>
      </c>
    </row>
    <row r="7278" spans="6:7" x14ac:dyDescent="0.3">
      <c r="F7278" t="s">
        <v>9654</v>
      </c>
      <c r="G7278" s="31">
        <v>10839.9784</v>
      </c>
    </row>
    <row r="7279" spans="6:7" x14ac:dyDescent="0.3">
      <c r="F7279" t="s">
        <v>9655</v>
      </c>
      <c r="G7279" s="31">
        <v>126.9083</v>
      </c>
    </row>
    <row r="7280" spans="6:7" x14ac:dyDescent="0.3">
      <c r="F7280" t="s">
        <v>1761</v>
      </c>
      <c r="G7280" s="31">
        <v>3044.3175000000001</v>
      </c>
    </row>
    <row r="7281" spans="6:7" x14ac:dyDescent="0.3">
      <c r="F7281" t="s">
        <v>9656</v>
      </c>
      <c r="G7281" s="31">
        <v>0</v>
      </c>
    </row>
    <row r="7282" spans="6:7" x14ac:dyDescent="0.3">
      <c r="F7282" t="s">
        <v>9657</v>
      </c>
      <c r="G7282" s="31">
        <v>1414.6438000000003</v>
      </c>
    </row>
    <row r="7283" spans="6:7" x14ac:dyDescent="0.3">
      <c r="F7283" t="s">
        <v>9658</v>
      </c>
      <c r="G7283" s="31">
        <v>15886.096399999999</v>
      </c>
    </row>
    <row r="7284" spans="6:7" x14ac:dyDescent="0.3">
      <c r="F7284" t="s">
        <v>9659</v>
      </c>
      <c r="G7284" s="31">
        <v>2934.4545000000003</v>
      </c>
    </row>
    <row r="7285" spans="6:7" x14ac:dyDescent="0.3">
      <c r="F7285" t="s">
        <v>9660</v>
      </c>
      <c r="G7285" s="31">
        <v>0</v>
      </c>
    </row>
    <row r="7286" spans="6:7" x14ac:dyDescent="0.3">
      <c r="F7286" t="s">
        <v>9661</v>
      </c>
      <c r="G7286" s="31">
        <v>250.19209999999998</v>
      </c>
    </row>
    <row r="7287" spans="6:7" x14ac:dyDescent="0.3">
      <c r="F7287" t="s">
        <v>9662</v>
      </c>
      <c r="G7287" s="31">
        <v>109.42399999999999</v>
      </c>
    </row>
    <row r="7288" spans="6:7" x14ac:dyDescent="0.3">
      <c r="F7288" t="s">
        <v>9663</v>
      </c>
      <c r="G7288" s="31">
        <v>0</v>
      </c>
    </row>
    <row r="7289" spans="6:7" x14ac:dyDescent="0.3">
      <c r="F7289" t="s">
        <v>9664</v>
      </c>
      <c r="G7289" s="31">
        <v>19062.910699999997</v>
      </c>
    </row>
    <row r="7290" spans="6:7" x14ac:dyDescent="0.3">
      <c r="F7290" t="s">
        <v>9665</v>
      </c>
      <c r="G7290" s="31">
        <v>0</v>
      </c>
    </row>
    <row r="7291" spans="6:7" x14ac:dyDescent="0.3">
      <c r="F7291" t="s">
        <v>9666</v>
      </c>
      <c r="G7291" s="31">
        <v>0</v>
      </c>
    </row>
    <row r="7292" spans="6:7" x14ac:dyDescent="0.3">
      <c r="F7292" t="s">
        <v>9667</v>
      </c>
      <c r="G7292" s="31">
        <v>290.26240000000001</v>
      </c>
    </row>
    <row r="7293" spans="6:7" x14ac:dyDescent="0.3">
      <c r="F7293" t="s">
        <v>9668</v>
      </c>
      <c r="G7293" s="31">
        <v>312.79849999999999</v>
      </c>
    </row>
    <row r="7294" spans="6:7" x14ac:dyDescent="0.3">
      <c r="F7294" t="s">
        <v>9669</v>
      </c>
      <c r="G7294" s="31">
        <v>406.52519999999998</v>
      </c>
    </row>
    <row r="7295" spans="6:7" x14ac:dyDescent="0.3">
      <c r="F7295" t="s">
        <v>9670</v>
      </c>
      <c r="G7295" s="31">
        <v>0</v>
      </c>
    </row>
    <row r="7296" spans="6:7" x14ac:dyDescent="0.3">
      <c r="F7296" t="s">
        <v>9671</v>
      </c>
      <c r="G7296" s="31">
        <v>12516.1044</v>
      </c>
    </row>
    <row r="7297" spans="6:7" x14ac:dyDescent="0.3">
      <c r="F7297" t="s">
        <v>9672</v>
      </c>
      <c r="G7297" s="31">
        <v>18092.3128</v>
      </c>
    </row>
    <row r="7298" spans="6:7" x14ac:dyDescent="0.3">
      <c r="F7298" t="s">
        <v>9673</v>
      </c>
      <c r="G7298" s="31">
        <v>50.016999999999996</v>
      </c>
    </row>
    <row r="7299" spans="6:7" x14ac:dyDescent="0.3">
      <c r="F7299" t="s">
        <v>9674</v>
      </c>
      <c r="G7299" s="31">
        <v>0</v>
      </c>
    </row>
    <row r="7300" spans="6:7" x14ac:dyDescent="0.3">
      <c r="F7300" t="s">
        <v>9675</v>
      </c>
      <c r="G7300" s="31">
        <v>6231.7311</v>
      </c>
    </row>
    <row r="7301" spans="6:7" x14ac:dyDescent="0.3">
      <c r="F7301" t="s">
        <v>9676</v>
      </c>
      <c r="G7301" s="31">
        <v>0</v>
      </c>
    </row>
    <row r="7302" spans="6:7" x14ac:dyDescent="0.3">
      <c r="F7302" t="s">
        <v>9677</v>
      </c>
      <c r="G7302" s="31">
        <v>0</v>
      </c>
    </row>
    <row r="7303" spans="6:7" x14ac:dyDescent="0.3">
      <c r="F7303" t="s">
        <v>9678</v>
      </c>
      <c r="G7303" s="31">
        <v>10993.1898</v>
      </c>
    </row>
    <row r="7304" spans="6:7" x14ac:dyDescent="0.3">
      <c r="F7304" t="s">
        <v>9679</v>
      </c>
      <c r="G7304" s="31">
        <v>0</v>
      </c>
    </row>
    <row r="7305" spans="6:7" x14ac:dyDescent="0.3">
      <c r="F7305" t="s">
        <v>9680</v>
      </c>
      <c r="G7305" s="31">
        <v>0</v>
      </c>
    </row>
    <row r="7306" spans="6:7" x14ac:dyDescent="0.3">
      <c r="F7306" t="s">
        <v>9681</v>
      </c>
      <c r="G7306" s="31">
        <v>84.151700000000005</v>
      </c>
    </row>
    <row r="7307" spans="6:7" x14ac:dyDescent="0.3">
      <c r="F7307" t="s">
        <v>9682</v>
      </c>
      <c r="G7307" s="31">
        <v>407.74740000000003</v>
      </c>
    </row>
    <row r="7308" spans="6:7" x14ac:dyDescent="0.3">
      <c r="F7308" t="s">
        <v>9683</v>
      </c>
      <c r="G7308" s="31">
        <v>0</v>
      </c>
    </row>
    <row r="7309" spans="6:7" x14ac:dyDescent="0.3">
      <c r="F7309" t="s">
        <v>9684</v>
      </c>
      <c r="G7309" s="31">
        <v>981.71519999999987</v>
      </c>
    </row>
    <row r="7310" spans="6:7" x14ac:dyDescent="0.3">
      <c r="F7310" t="s">
        <v>9685</v>
      </c>
      <c r="G7310" s="31">
        <v>2114.5380999999998</v>
      </c>
    </row>
    <row r="7311" spans="6:7" x14ac:dyDescent="0.3">
      <c r="F7311" t="s">
        <v>9686</v>
      </c>
      <c r="G7311" s="31">
        <v>618.48</v>
      </c>
    </row>
    <row r="7312" spans="6:7" x14ac:dyDescent="0.3">
      <c r="F7312" t="s">
        <v>9687</v>
      </c>
      <c r="G7312" s="31">
        <v>0</v>
      </c>
    </row>
    <row r="7313" spans="6:7" x14ac:dyDescent="0.3">
      <c r="F7313" t="s">
        <v>9688</v>
      </c>
      <c r="G7313" s="31">
        <v>234.70589999999999</v>
      </c>
    </row>
    <row r="7314" spans="6:7" x14ac:dyDescent="0.3">
      <c r="F7314" t="s">
        <v>2881</v>
      </c>
      <c r="G7314" s="31">
        <v>12673.9485</v>
      </c>
    </row>
    <row r="7315" spans="6:7" x14ac:dyDescent="0.3">
      <c r="F7315" t="s">
        <v>9689</v>
      </c>
      <c r="G7315" s="31">
        <v>0</v>
      </c>
    </row>
    <row r="7316" spans="6:7" x14ac:dyDescent="0.3">
      <c r="F7316" t="s">
        <v>9690</v>
      </c>
      <c r="G7316" s="31">
        <v>17004.329000000002</v>
      </c>
    </row>
    <row r="7317" spans="6:7" x14ac:dyDescent="0.3">
      <c r="F7317" t="s">
        <v>3294</v>
      </c>
      <c r="G7317" s="31">
        <v>612.4276000000001</v>
      </c>
    </row>
    <row r="7318" spans="6:7" x14ac:dyDescent="0.3">
      <c r="F7318" t="s">
        <v>9691</v>
      </c>
      <c r="G7318" s="31">
        <v>8351.5720999999994</v>
      </c>
    </row>
    <row r="7319" spans="6:7" x14ac:dyDescent="0.3">
      <c r="F7319" t="s">
        <v>9692</v>
      </c>
      <c r="G7319" s="31">
        <v>0</v>
      </c>
    </row>
    <row r="7320" spans="6:7" x14ac:dyDescent="0.3">
      <c r="F7320" t="s">
        <v>9693</v>
      </c>
      <c r="G7320" s="31">
        <v>175.2296</v>
      </c>
    </row>
    <row r="7321" spans="6:7" x14ac:dyDescent="0.3">
      <c r="F7321" t="s">
        <v>9694</v>
      </c>
      <c r="G7321" s="31">
        <v>11786.9889</v>
      </c>
    </row>
    <row r="7322" spans="6:7" x14ac:dyDescent="0.3">
      <c r="F7322" t="s">
        <v>9695</v>
      </c>
      <c r="G7322" s="31">
        <v>3251.7200000000003</v>
      </c>
    </row>
    <row r="7323" spans="6:7" x14ac:dyDescent="0.3">
      <c r="F7323" t="s">
        <v>9696</v>
      </c>
      <c r="G7323" s="31">
        <v>307.10140000000001</v>
      </c>
    </row>
    <row r="7324" spans="6:7" x14ac:dyDescent="0.3">
      <c r="F7324" t="s">
        <v>9697</v>
      </c>
      <c r="G7324" s="31">
        <v>0</v>
      </c>
    </row>
    <row r="7325" spans="6:7" x14ac:dyDescent="0.3">
      <c r="F7325" t="s">
        <v>534</v>
      </c>
      <c r="G7325" s="31">
        <v>4558.3503000000001</v>
      </c>
    </row>
    <row r="7326" spans="6:7" x14ac:dyDescent="0.3">
      <c r="F7326" t="s">
        <v>9698</v>
      </c>
      <c r="G7326" s="31">
        <v>0</v>
      </c>
    </row>
    <row r="7327" spans="6:7" x14ac:dyDescent="0.3">
      <c r="F7327" t="s">
        <v>9699</v>
      </c>
      <c r="G7327" s="31">
        <v>438.25700000000001</v>
      </c>
    </row>
    <row r="7328" spans="6:7" x14ac:dyDescent="0.3">
      <c r="F7328" t="s">
        <v>9700</v>
      </c>
      <c r="G7328" s="31">
        <v>5805.7316000000001</v>
      </c>
    </row>
    <row r="7329" spans="6:7" x14ac:dyDescent="0.3">
      <c r="F7329" t="s">
        <v>9701</v>
      </c>
      <c r="G7329" s="31">
        <v>0</v>
      </c>
    </row>
    <row r="7330" spans="6:7" x14ac:dyDescent="0.3">
      <c r="F7330" t="s">
        <v>9702</v>
      </c>
      <c r="G7330" s="31">
        <v>346.63979999999998</v>
      </c>
    </row>
    <row r="7331" spans="6:7" x14ac:dyDescent="0.3">
      <c r="F7331" t="s">
        <v>9703</v>
      </c>
      <c r="G7331" s="31">
        <v>0</v>
      </c>
    </row>
    <row r="7332" spans="6:7" x14ac:dyDescent="0.3">
      <c r="F7332" t="s">
        <v>9704</v>
      </c>
      <c r="G7332" s="31">
        <v>60.783799999999999</v>
      </c>
    </row>
    <row r="7333" spans="6:7" x14ac:dyDescent="0.3">
      <c r="F7333" t="s">
        <v>9705</v>
      </c>
      <c r="G7333" s="31">
        <v>0</v>
      </c>
    </row>
    <row r="7334" spans="6:7" x14ac:dyDescent="0.3">
      <c r="F7334" t="s">
        <v>9706</v>
      </c>
      <c r="G7334" s="31">
        <v>284.60320000000002</v>
      </c>
    </row>
    <row r="7335" spans="6:7" x14ac:dyDescent="0.3">
      <c r="F7335" t="s">
        <v>9707</v>
      </c>
      <c r="G7335" s="31">
        <v>0</v>
      </c>
    </row>
    <row r="7336" spans="6:7" x14ac:dyDescent="0.3">
      <c r="F7336" t="s">
        <v>9708</v>
      </c>
      <c r="G7336" s="31">
        <v>0</v>
      </c>
    </row>
    <row r="7337" spans="6:7" x14ac:dyDescent="0.3">
      <c r="F7337" t="s">
        <v>9709</v>
      </c>
      <c r="G7337" s="31">
        <v>304.68039999999996</v>
      </c>
    </row>
    <row r="7338" spans="6:7" x14ac:dyDescent="0.3">
      <c r="F7338" t="s">
        <v>9710</v>
      </c>
      <c r="G7338" s="31">
        <v>0</v>
      </c>
    </row>
    <row r="7339" spans="6:7" x14ac:dyDescent="0.3">
      <c r="F7339" t="s">
        <v>9711</v>
      </c>
      <c r="G7339" s="31">
        <v>5660.0798999999997</v>
      </c>
    </row>
    <row r="7340" spans="6:7" x14ac:dyDescent="0.3">
      <c r="F7340" t="s">
        <v>9712</v>
      </c>
      <c r="G7340" s="31">
        <v>7527.2672000000002</v>
      </c>
    </row>
    <row r="7341" spans="6:7" x14ac:dyDescent="0.3">
      <c r="F7341" t="s">
        <v>9713</v>
      </c>
      <c r="G7341" s="31">
        <v>280.5976</v>
      </c>
    </row>
    <row r="7342" spans="6:7" x14ac:dyDescent="0.3">
      <c r="F7342" t="s">
        <v>9714</v>
      </c>
      <c r="G7342" s="31">
        <v>641.87459999999999</v>
      </c>
    </row>
    <row r="7343" spans="6:7" x14ac:dyDescent="0.3">
      <c r="F7343" t="s">
        <v>9715</v>
      </c>
      <c r="G7343" s="31">
        <v>359.21689999999995</v>
      </c>
    </row>
    <row r="7344" spans="6:7" x14ac:dyDescent="0.3">
      <c r="F7344" t="s">
        <v>535</v>
      </c>
      <c r="G7344" s="31">
        <v>2626.1798000000003</v>
      </c>
    </row>
    <row r="7345" spans="6:7" x14ac:dyDescent="0.3">
      <c r="F7345" t="s">
        <v>9716</v>
      </c>
      <c r="G7345" s="31">
        <v>128.71110000000002</v>
      </c>
    </row>
    <row r="7346" spans="6:7" x14ac:dyDescent="0.3">
      <c r="F7346" t="s">
        <v>9717</v>
      </c>
      <c r="G7346" s="31">
        <v>699.78279999999995</v>
      </c>
    </row>
    <row r="7347" spans="6:7" x14ac:dyDescent="0.3">
      <c r="F7347" t="s">
        <v>9718</v>
      </c>
      <c r="G7347" s="31">
        <v>0</v>
      </c>
    </row>
    <row r="7348" spans="6:7" x14ac:dyDescent="0.3">
      <c r="F7348" t="s">
        <v>9719</v>
      </c>
      <c r="G7348" s="31">
        <v>0</v>
      </c>
    </row>
    <row r="7349" spans="6:7" x14ac:dyDescent="0.3">
      <c r="F7349" t="s">
        <v>9720</v>
      </c>
      <c r="G7349" s="31">
        <v>771.06439999999998</v>
      </c>
    </row>
    <row r="7350" spans="6:7" x14ac:dyDescent="0.3">
      <c r="F7350" t="s">
        <v>9721</v>
      </c>
      <c r="G7350" s="31">
        <v>425.47210000000001</v>
      </c>
    </row>
    <row r="7351" spans="6:7" x14ac:dyDescent="0.3">
      <c r="F7351" t="s">
        <v>9722</v>
      </c>
      <c r="G7351" s="31">
        <v>7567.5160000000005</v>
      </c>
    </row>
    <row r="7352" spans="6:7" x14ac:dyDescent="0.3">
      <c r="F7352" t="s">
        <v>9723</v>
      </c>
      <c r="G7352" s="31">
        <v>0</v>
      </c>
    </row>
    <row r="7353" spans="6:7" x14ac:dyDescent="0.3">
      <c r="F7353" t="s">
        <v>9724</v>
      </c>
      <c r="G7353" s="31">
        <v>236.20530000000002</v>
      </c>
    </row>
    <row r="7354" spans="6:7" x14ac:dyDescent="0.3">
      <c r="F7354" t="s">
        <v>9725</v>
      </c>
      <c r="G7354" s="31">
        <v>38.842700000000001</v>
      </c>
    </row>
    <row r="7355" spans="6:7" x14ac:dyDescent="0.3">
      <c r="F7355" t="s">
        <v>9726</v>
      </c>
      <c r="G7355" s="31">
        <v>0</v>
      </c>
    </row>
    <row r="7356" spans="6:7" x14ac:dyDescent="0.3">
      <c r="F7356" t="s">
        <v>9727</v>
      </c>
      <c r="G7356" s="31">
        <v>0</v>
      </c>
    </row>
    <row r="7357" spans="6:7" x14ac:dyDescent="0.3">
      <c r="F7357" t="s">
        <v>9728</v>
      </c>
      <c r="G7357" s="31">
        <v>0</v>
      </c>
    </row>
    <row r="7358" spans="6:7" x14ac:dyDescent="0.3">
      <c r="F7358" t="s">
        <v>9729</v>
      </c>
      <c r="G7358" s="31">
        <v>0</v>
      </c>
    </row>
    <row r="7359" spans="6:7" x14ac:dyDescent="0.3">
      <c r="F7359" t="s">
        <v>9730</v>
      </c>
      <c r="G7359" s="31">
        <v>0</v>
      </c>
    </row>
    <row r="7360" spans="6:7" x14ac:dyDescent="0.3">
      <c r="F7360" t="s">
        <v>9731</v>
      </c>
      <c r="G7360" s="31">
        <v>56.376599999999996</v>
      </c>
    </row>
    <row r="7361" spans="6:7" x14ac:dyDescent="0.3">
      <c r="F7361" t="s">
        <v>9732</v>
      </c>
      <c r="G7361" s="31">
        <v>146.98400000000001</v>
      </c>
    </row>
    <row r="7362" spans="6:7" x14ac:dyDescent="0.3">
      <c r="F7362" t="s">
        <v>9733</v>
      </c>
      <c r="G7362" s="31">
        <v>19835.9264</v>
      </c>
    </row>
    <row r="7363" spans="6:7" x14ac:dyDescent="0.3">
      <c r="F7363" t="s">
        <v>536</v>
      </c>
      <c r="G7363" s="31">
        <v>0</v>
      </c>
    </row>
    <row r="7364" spans="6:7" x14ac:dyDescent="0.3">
      <c r="F7364" t="s">
        <v>9734</v>
      </c>
      <c r="G7364" s="31">
        <v>1871.1517000000001</v>
      </c>
    </row>
    <row r="7365" spans="6:7" x14ac:dyDescent="0.3">
      <c r="F7365" t="s">
        <v>3295</v>
      </c>
      <c r="G7365" s="31">
        <v>233.78060000000002</v>
      </c>
    </row>
    <row r="7366" spans="6:7" x14ac:dyDescent="0.3">
      <c r="F7366" t="s">
        <v>9735</v>
      </c>
      <c r="G7366" s="31">
        <v>5639.2281999999996</v>
      </c>
    </row>
    <row r="7367" spans="6:7" x14ac:dyDescent="0.3">
      <c r="F7367" t="s">
        <v>1762</v>
      </c>
      <c r="G7367" s="31">
        <v>184.59439999999998</v>
      </c>
    </row>
    <row r="7368" spans="6:7" x14ac:dyDescent="0.3">
      <c r="F7368" t="s">
        <v>9736</v>
      </c>
      <c r="G7368" s="31">
        <v>181.09280000000001</v>
      </c>
    </row>
    <row r="7369" spans="6:7" x14ac:dyDescent="0.3">
      <c r="F7369" t="s">
        <v>9737</v>
      </c>
      <c r="G7369" s="31">
        <v>0</v>
      </c>
    </row>
    <row r="7370" spans="6:7" x14ac:dyDescent="0.3">
      <c r="F7370" t="s">
        <v>9738</v>
      </c>
      <c r="G7370" s="31">
        <v>0</v>
      </c>
    </row>
    <row r="7371" spans="6:7" x14ac:dyDescent="0.3">
      <c r="F7371" t="s">
        <v>1763</v>
      </c>
      <c r="G7371" s="31">
        <v>7317.1066000000001</v>
      </c>
    </row>
    <row r="7372" spans="6:7" x14ac:dyDescent="0.3">
      <c r="F7372" t="s">
        <v>3296</v>
      </c>
      <c r="G7372" s="31">
        <v>615.03869999999995</v>
      </c>
    </row>
    <row r="7373" spans="6:7" x14ac:dyDescent="0.3">
      <c r="F7373" t="s">
        <v>9739</v>
      </c>
      <c r="G7373" s="31">
        <v>8407.5165000000015</v>
      </c>
    </row>
    <row r="7374" spans="6:7" x14ac:dyDescent="0.3">
      <c r="F7374" t="s">
        <v>1764</v>
      </c>
      <c r="G7374" s="31">
        <v>4321.8153000000002</v>
      </c>
    </row>
    <row r="7375" spans="6:7" x14ac:dyDescent="0.3">
      <c r="F7375" t="s">
        <v>9740</v>
      </c>
      <c r="G7375" s="31">
        <v>0</v>
      </c>
    </row>
    <row r="7376" spans="6:7" x14ac:dyDescent="0.3">
      <c r="F7376" t="s">
        <v>3297</v>
      </c>
      <c r="G7376" s="31">
        <v>573.81579999999997</v>
      </c>
    </row>
    <row r="7377" spans="6:7" x14ac:dyDescent="0.3">
      <c r="F7377" t="s">
        <v>1765</v>
      </c>
      <c r="G7377" s="31">
        <v>0</v>
      </c>
    </row>
    <row r="7378" spans="6:7" x14ac:dyDescent="0.3">
      <c r="F7378" t="s">
        <v>9741</v>
      </c>
      <c r="G7378" s="31">
        <v>424.19490000000002</v>
      </c>
    </row>
    <row r="7379" spans="6:7" x14ac:dyDescent="0.3">
      <c r="F7379" t="s">
        <v>3298</v>
      </c>
      <c r="G7379" s="31">
        <v>844.94880000000001</v>
      </c>
    </row>
    <row r="7380" spans="6:7" x14ac:dyDescent="0.3">
      <c r="F7380" t="s">
        <v>1766</v>
      </c>
      <c r="G7380" s="31">
        <v>2190.3561999999997</v>
      </c>
    </row>
    <row r="7381" spans="6:7" x14ac:dyDescent="0.3">
      <c r="F7381" t="s">
        <v>9742</v>
      </c>
      <c r="G7381" s="31">
        <v>351.94310000000002</v>
      </c>
    </row>
    <row r="7382" spans="6:7" x14ac:dyDescent="0.3">
      <c r="F7382" t="s">
        <v>9743</v>
      </c>
      <c r="G7382" s="31">
        <v>0</v>
      </c>
    </row>
    <row r="7383" spans="6:7" x14ac:dyDescent="0.3">
      <c r="F7383" t="s">
        <v>9744</v>
      </c>
      <c r="G7383" s="31">
        <v>1570.7231999999999</v>
      </c>
    </row>
    <row r="7384" spans="6:7" x14ac:dyDescent="0.3">
      <c r="F7384" t="s">
        <v>9745</v>
      </c>
      <c r="G7384" s="31">
        <v>0</v>
      </c>
    </row>
    <row r="7385" spans="6:7" x14ac:dyDescent="0.3">
      <c r="F7385" t="s">
        <v>9746</v>
      </c>
      <c r="G7385" s="31">
        <v>248.35400000000001</v>
      </c>
    </row>
    <row r="7386" spans="6:7" x14ac:dyDescent="0.3">
      <c r="F7386" t="s">
        <v>9747</v>
      </c>
      <c r="G7386" s="31">
        <v>550.70360000000005</v>
      </c>
    </row>
    <row r="7387" spans="6:7" x14ac:dyDescent="0.3">
      <c r="F7387" t="s">
        <v>9748</v>
      </c>
      <c r="G7387" s="31">
        <v>0</v>
      </c>
    </row>
    <row r="7388" spans="6:7" x14ac:dyDescent="0.3">
      <c r="F7388" t="s">
        <v>9749</v>
      </c>
      <c r="G7388" s="31">
        <v>51.562700000000007</v>
      </c>
    </row>
    <row r="7389" spans="6:7" x14ac:dyDescent="0.3">
      <c r="F7389" t="s">
        <v>9750</v>
      </c>
      <c r="G7389" s="31">
        <v>8756.4274999999998</v>
      </c>
    </row>
    <row r="7390" spans="6:7" x14ac:dyDescent="0.3">
      <c r="F7390" t="s">
        <v>9751</v>
      </c>
      <c r="G7390" s="31">
        <v>248.9716</v>
      </c>
    </row>
    <row r="7391" spans="6:7" x14ac:dyDescent="0.3">
      <c r="F7391" t="s">
        <v>9752</v>
      </c>
      <c r="G7391" s="31">
        <v>1207.5326</v>
      </c>
    </row>
    <row r="7392" spans="6:7" x14ac:dyDescent="0.3">
      <c r="F7392" t="s">
        <v>3299</v>
      </c>
      <c r="G7392" s="31">
        <v>354.0829</v>
      </c>
    </row>
    <row r="7393" spans="6:7" x14ac:dyDescent="0.3">
      <c r="F7393" t="s">
        <v>9753</v>
      </c>
      <c r="G7393" s="31">
        <v>261.1857</v>
      </c>
    </row>
    <row r="7394" spans="6:7" x14ac:dyDescent="0.3">
      <c r="F7394" t="s">
        <v>9754</v>
      </c>
      <c r="G7394" s="31">
        <v>3739.6129000000001</v>
      </c>
    </row>
    <row r="7395" spans="6:7" x14ac:dyDescent="0.3">
      <c r="F7395" t="s">
        <v>9755</v>
      </c>
      <c r="G7395" s="31">
        <v>0</v>
      </c>
    </row>
    <row r="7396" spans="6:7" x14ac:dyDescent="0.3">
      <c r="F7396" t="s">
        <v>9756</v>
      </c>
      <c r="G7396" s="31">
        <v>3172.8335000000002</v>
      </c>
    </row>
    <row r="7397" spans="6:7" x14ac:dyDescent="0.3">
      <c r="F7397" t="s">
        <v>9757</v>
      </c>
      <c r="G7397" s="31">
        <v>457.03260000000006</v>
      </c>
    </row>
    <row r="7398" spans="6:7" x14ac:dyDescent="0.3">
      <c r="F7398" t="s">
        <v>9758</v>
      </c>
      <c r="G7398" s="31">
        <v>283.38899999999995</v>
      </c>
    </row>
    <row r="7399" spans="6:7" x14ac:dyDescent="0.3">
      <c r="F7399" t="s">
        <v>1767</v>
      </c>
      <c r="G7399" s="31">
        <v>0</v>
      </c>
    </row>
    <row r="7400" spans="6:7" x14ac:dyDescent="0.3">
      <c r="F7400" t="s">
        <v>1768</v>
      </c>
      <c r="G7400" s="31">
        <v>0</v>
      </c>
    </row>
    <row r="7401" spans="6:7" x14ac:dyDescent="0.3">
      <c r="F7401" t="s">
        <v>9759</v>
      </c>
      <c r="G7401" s="31">
        <v>17824.953399999999</v>
      </c>
    </row>
    <row r="7402" spans="6:7" x14ac:dyDescent="0.3">
      <c r="F7402" t="s">
        <v>1769</v>
      </c>
      <c r="G7402" s="31">
        <v>2100.7312000000002</v>
      </c>
    </row>
    <row r="7403" spans="6:7" x14ac:dyDescent="0.3">
      <c r="F7403" t="s">
        <v>9760</v>
      </c>
      <c r="G7403" s="31">
        <v>18331.956699999999</v>
      </c>
    </row>
    <row r="7404" spans="6:7" x14ac:dyDescent="0.3">
      <c r="F7404" t="s">
        <v>537</v>
      </c>
      <c r="G7404" s="31">
        <v>0</v>
      </c>
    </row>
    <row r="7405" spans="6:7" x14ac:dyDescent="0.3">
      <c r="F7405" t="s">
        <v>9761</v>
      </c>
      <c r="G7405" s="31">
        <v>0</v>
      </c>
    </row>
    <row r="7406" spans="6:7" x14ac:dyDescent="0.3">
      <c r="F7406" t="s">
        <v>9762</v>
      </c>
      <c r="G7406" s="31">
        <v>382.60230000000001</v>
      </c>
    </row>
    <row r="7407" spans="6:7" x14ac:dyDescent="0.3">
      <c r="F7407" t="s">
        <v>538</v>
      </c>
      <c r="G7407" s="31">
        <v>3286.3025000000002</v>
      </c>
    </row>
    <row r="7408" spans="6:7" x14ac:dyDescent="0.3">
      <c r="F7408" t="s">
        <v>9763</v>
      </c>
      <c r="G7408" s="31">
        <v>0</v>
      </c>
    </row>
    <row r="7409" spans="6:7" x14ac:dyDescent="0.3">
      <c r="F7409" t="s">
        <v>9764</v>
      </c>
      <c r="G7409" s="31">
        <v>307.22740000000005</v>
      </c>
    </row>
    <row r="7410" spans="6:7" x14ac:dyDescent="0.3">
      <c r="F7410" t="s">
        <v>539</v>
      </c>
      <c r="G7410" s="31">
        <v>4692.3734000000004</v>
      </c>
    </row>
    <row r="7411" spans="6:7" x14ac:dyDescent="0.3">
      <c r="F7411" t="s">
        <v>1770</v>
      </c>
      <c r="G7411" s="31">
        <v>0</v>
      </c>
    </row>
    <row r="7412" spans="6:7" x14ac:dyDescent="0.3">
      <c r="F7412" t="s">
        <v>540</v>
      </c>
      <c r="G7412" s="31">
        <v>8114.7784000000001</v>
      </c>
    </row>
    <row r="7413" spans="6:7" x14ac:dyDescent="0.3">
      <c r="F7413" t="s">
        <v>9765</v>
      </c>
      <c r="G7413" s="31">
        <v>64.408699999999996</v>
      </c>
    </row>
    <row r="7414" spans="6:7" x14ac:dyDescent="0.3">
      <c r="F7414" t="s">
        <v>9766</v>
      </c>
      <c r="G7414" s="31">
        <v>316.5292</v>
      </c>
    </row>
    <row r="7415" spans="6:7" x14ac:dyDescent="0.3">
      <c r="F7415" t="s">
        <v>3300</v>
      </c>
      <c r="G7415" s="31">
        <v>4106.8657999999996</v>
      </c>
    </row>
    <row r="7416" spans="6:7" x14ac:dyDescent="0.3">
      <c r="F7416" t="s">
        <v>541</v>
      </c>
      <c r="G7416" s="31">
        <v>1112.8857</v>
      </c>
    </row>
    <row r="7417" spans="6:7" x14ac:dyDescent="0.3">
      <c r="F7417" t="s">
        <v>9767</v>
      </c>
      <c r="G7417" s="31">
        <v>0</v>
      </c>
    </row>
    <row r="7418" spans="6:7" x14ac:dyDescent="0.3">
      <c r="F7418" t="s">
        <v>9768</v>
      </c>
      <c r="G7418" s="31">
        <v>0</v>
      </c>
    </row>
    <row r="7419" spans="6:7" x14ac:dyDescent="0.3">
      <c r="F7419" t="s">
        <v>9769</v>
      </c>
      <c r="G7419" s="31">
        <v>9343.2652999999991</v>
      </c>
    </row>
    <row r="7420" spans="6:7" x14ac:dyDescent="0.3">
      <c r="F7420" t="s">
        <v>9770</v>
      </c>
      <c r="G7420" s="31">
        <v>5756.9004000000004</v>
      </c>
    </row>
    <row r="7421" spans="6:7" x14ac:dyDescent="0.3">
      <c r="F7421" t="s">
        <v>9771</v>
      </c>
      <c r="G7421" s="31">
        <v>0</v>
      </c>
    </row>
    <row r="7422" spans="6:7" x14ac:dyDescent="0.3">
      <c r="F7422" t="s">
        <v>3301</v>
      </c>
      <c r="G7422" s="31">
        <v>12.4948</v>
      </c>
    </row>
    <row r="7423" spans="6:7" x14ac:dyDescent="0.3">
      <c r="F7423" t="s">
        <v>1771</v>
      </c>
      <c r="G7423" s="31">
        <v>0</v>
      </c>
    </row>
    <row r="7424" spans="6:7" x14ac:dyDescent="0.3">
      <c r="F7424" t="s">
        <v>1772</v>
      </c>
      <c r="G7424" s="31">
        <v>0</v>
      </c>
    </row>
    <row r="7425" spans="6:7" x14ac:dyDescent="0.3">
      <c r="F7425" t="s">
        <v>1773</v>
      </c>
      <c r="G7425" s="31">
        <v>485.2299000000001</v>
      </c>
    </row>
    <row r="7426" spans="6:7" x14ac:dyDescent="0.3">
      <c r="F7426" t="s">
        <v>9772</v>
      </c>
      <c r="G7426" s="31">
        <v>0</v>
      </c>
    </row>
    <row r="7427" spans="6:7" x14ac:dyDescent="0.3">
      <c r="F7427" t="s">
        <v>542</v>
      </c>
      <c r="G7427" s="31">
        <v>0</v>
      </c>
    </row>
    <row r="7428" spans="6:7" x14ac:dyDescent="0.3">
      <c r="F7428" t="s">
        <v>9773</v>
      </c>
      <c r="G7428" s="31">
        <v>9857.806099999998</v>
      </c>
    </row>
    <row r="7429" spans="6:7" x14ac:dyDescent="0.3">
      <c r="F7429" t="s">
        <v>9774</v>
      </c>
      <c r="G7429" s="31">
        <v>9395.7178000000004</v>
      </c>
    </row>
    <row r="7430" spans="6:7" x14ac:dyDescent="0.3">
      <c r="F7430" t="s">
        <v>9775</v>
      </c>
      <c r="G7430" s="31">
        <v>0</v>
      </c>
    </row>
    <row r="7431" spans="6:7" x14ac:dyDescent="0.3">
      <c r="F7431" t="s">
        <v>9776</v>
      </c>
      <c r="G7431" s="31">
        <v>43.813699999999997</v>
      </c>
    </row>
    <row r="7432" spans="6:7" x14ac:dyDescent="0.3">
      <c r="F7432" t="s">
        <v>3302</v>
      </c>
      <c r="G7432" s="31">
        <v>419.28140000000002</v>
      </c>
    </row>
    <row r="7433" spans="6:7" x14ac:dyDescent="0.3">
      <c r="F7433" t="s">
        <v>9777</v>
      </c>
      <c r="G7433" s="31">
        <v>1755.3012999999999</v>
      </c>
    </row>
    <row r="7434" spans="6:7" x14ac:dyDescent="0.3">
      <c r="F7434" t="s">
        <v>1774</v>
      </c>
      <c r="G7434" s="31">
        <v>0</v>
      </c>
    </row>
    <row r="7435" spans="6:7" x14ac:dyDescent="0.3">
      <c r="F7435" t="s">
        <v>3303</v>
      </c>
      <c r="G7435" s="31">
        <v>394.32330000000002</v>
      </c>
    </row>
    <row r="7436" spans="6:7" x14ac:dyDescent="0.3">
      <c r="F7436" t="s">
        <v>3304</v>
      </c>
      <c r="G7436" s="31">
        <v>198.99240000000003</v>
      </c>
    </row>
    <row r="7437" spans="6:7" x14ac:dyDescent="0.3">
      <c r="F7437" t="s">
        <v>1775</v>
      </c>
      <c r="G7437" s="31">
        <v>6222.0431000000008</v>
      </c>
    </row>
    <row r="7438" spans="6:7" x14ac:dyDescent="0.3">
      <c r="F7438" t="s">
        <v>9778</v>
      </c>
      <c r="G7438" s="31">
        <v>0</v>
      </c>
    </row>
    <row r="7439" spans="6:7" x14ac:dyDescent="0.3">
      <c r="F7439" t="s">
        <v>9779</v>
      </c>
      <c r="G7439" s="31">
        <v>1035.4497999999999</v>
      </c>
    </row>
    <row r="7440" spans="6:7" x14ac:dyDescent="0.3">
      <c r="F7440" t="s">
        <v>9780</v>
      </c>
      <c r="G7440" s="31">
        <v>4237.6862000000001</v>
      </c>
    </row>
    <row r="7441" spans="6:7" x14ac:dyDescent="0.3">
      <c r="F7441" t="s">
        <v>9781</v>
      </c>
      <c r="G7441" s="31">
        <v>298.63750000000005</v>
      </c>
    </row>
    <row r="7442" spans="6:7" x14ac:dyDescent="0.3">
      <c r="F7442" t="s">
        <v>9782</v>
      </c>
      <c r="G7442" s="31">
        <v>0</v>
      </c>
    </row>
    <row r="7443" spans="6:7" x14ac:dyDescent="0.3">
      <c r="F7443" t="s">
        <v>1776</v>
      </c>
      <c r="G7443" s="31">
        <v>0</v>
      </c>
    </row>
    <row r="7444" spans="6:7" x14ac:dyDescent="0.3">
      <c r="F7444" t="s">
        <v>9783</v>
      </c>
      <c r="G7444" s="31">
        <v>0</v>
      </c>
    </row>
    <row r="7445" spans="6:7" x14ac:dyDescent="0.3">
      <c r="F7445" t="s">
        <v>9784</v>
      </c>
      <c r="G7445" s="31">
        <v>743.14</v>
      </c>
    </row>
    <row r="7446" spans="6:7" x14ac:dyDescent="0.3">
      <c r="F7446" t="s">
        <v>9785</v>
      </c>
      <c r="G7446" s="31">
        <v>0</v>
      </c>
    </row>
    <row r="7447" spans="6:7" x14ac:dyDescent="0.3">
      <c r="F7447" t="s">
        <v>9786</v>
      </c>
      <c r="G7447" s="31">
        <v>2847.2781999999997</v>
      </c>
    </row>
    <row r="7448" spans="6:7" x14ac:dyDescent="0.3">
      <c r="F7448" t="s">
        <v>9787</v>
      </c>
      <c r="G7448" s="31">
        <v>0</v>
      </c>
    </row>
    <row r="7449" spans="6:7" x14ac:dyDescent="0.3">
      <c r="F7449" t="s">
        <v>9788</v>
      </c>
      <c r="G7449" s="31">
        <v>17818.787899999999</v>
      </c>
    </row>
    <row r="7450" spans="6:7" x14ac:dyDescent="0.3">
      <c r="F7450" t="s">
        <v>9789</v>
      </c>
      <c r="G7450" s="31">
        <v>17088.965</v>
      </c>
    </row>
    <row r="7451" spans="6:7" x14ac:dyDescent="0.3">
      <c r="F7451" t="s">
        <v>9790</v>
      </c>
      <c r="G7451" s="31">
        <v>278.10579999999999</v>
      </c>
    </row>
    <row r="7452" spans="6:7" x14ac:dyDescent="0.3">
      <c r="F7452" t="s">
        <v>9791</v>
      </c>
      <c r="G7452" s="31">
        <v>172.77010000000001</v>
      </c>
    </row>
    <row r="7453" spans="6:7" x14ac:dyDescent="0.3">
      <c r="F7453" t="s">
        <v>9792</v>
      </c>
      <c r="G7453" s="31">
        <v>1256.0934</v>
      </c>
    </row>
    <row r="7454" spans="6:7" x14ac:dyDescent="0.3">
      <c r="F7454" t="s">
        <v>9793</v>
      </c>
      <c r="G7454" s="31">
        <v>4093.7065999999991</v>
      </c>
    </row>
    <row r="7455" spans="6:7" x14ac:dyDescent="0.3">
      <c r="F7455" t="s">
        <v>9794</v>
      </c>
      <c r="G7455" s="31">
        <v>0</v>
      </c>
    </row>
    <row r="7456" spans="6:7" x14ac:dyDescent="0.3">
      <c r="F7456" t="s">
        <v>9795</v>
      </c>
      <c r="G7456" s="31">
        <v>2042.8745999999999</v>
      </c>
    </row>
    <row r="7457" spans="6:7" x14ac:dyDescent="0.3">
      <c r="F7457" t="s">
        <v>9796</v>
      </c>
      <c r="G7457" s="31">
        <v>462.99430000000001</v>
      </c>
    </row>
    <row r="7458" spans="6:7" x14ac:dyDescent="0.3">
      <c r="F7458" t="s">
        <v>3305</v>
      </c>
      <c r="G7458" s="31">
        <v>848.52120000000002</v>
      </c>
    </row>
    <row r="7459" spans="6:7" x14ac:dyDescent="0.3">
      <c r="F7459" t="s">
        <v>9797</v>
      </c>
      <c r="G7459" s="31">
        <v>2629.3074000000001</v>
      </c>
    </row>
    <row r="7460" spans="6:7" x14ac:dyDescent="0.3">
      <c r="F7460" t="s">
        <v>9798</v>
      </c>
      <c r="G7460" s="31">
        <v>12958.777400000001</v>
      </c>
    </row>
    <row r="7461" spans="6:7" x14ac:dyDescent="0.3">
      <c r="F7461" t="s">
        <v>9799</v>
      </c>
      <c r="G7461" s="31">
        <v>0</v>
      </c>
    </row>
    <row r="7462" spans="6:7" x14ac:dyDescent="0.3">
      <c r="F7462" t="s">
        <v>9800</v>
      </c>
      <c r="G7462" s="31">
        <v>0</v>
      </c>
    </row>
    <row r="7463" spans="6:7" x14ac:dyDescent="0.3">
      <c r="F7463" t="s">
        <v>1777</v>
      </c>
      <c r="G7463" s="31">
        <v>4635.9137000000001</v>
      </c>
    </row>
    <row r="7464" spans="6:7" x14ac:dyDescent="0.3">
      <c r="F7464" t="s">
        <v>1778</v>
      </c>
      <c r="G7464" s="31">
        <v>11492.410899999999</v>
      </c>
    </row>
    <row r="7465" spans="6:7" x14ac:dyDescent="0.3">
      <c r="F7465" t="s">
        <v>9801</v>
      </c>
      <c r="G7465" s="31">
        <v>0</v>
      </c>
    </row>
    <row r="7466" spans="6:7" x14ac:dyDescent="0.3">
      <c r="F7466" t="s">
        <v>1779</v>
      </c>
      <c r="G7466" s="31">
        <v>0</v>
      </c>
    </row>
    <row r="7467" spans="6:7" x14ac:dyDescent="0.3">
      <c r="F7467" t="s">
        <v>3306</v>
      </c>
      <c r="G7467" s="31">
        <v>454.67860000000002</v>
      </c>
    </row>
    <row r="7468" spans="6:7" x14ac:dyDescent="0.3">
      <c r="F7468" t="s">
        <v>9802</v>
      </c>
      <c r="G7468" s="31">
        <v>1945.5848000000001</v>
      </c>
    </row>
    <row r="7469" spans="6:7" x14ac:dyDescent="0.3">
      <c r="F7469" t="s">
        <v>9803</v>
      </c>
      <c r="G7469" s="31">
        <v>0</v>
      </c>
    </row>
    <row r="7470" spans="6:7" x14ac:dyDescent="0.3">
      <c r="F7470" t="s">
        <v>1780</v>
      </c>
      <c r="G7470" s="31">
        <v>0</v>
      </c>
    </row>
    <row r="7471" spans="6:7" x14ac:dyDescent="0.3">
      <c r="F7471" t="s">
        <v>9804</v>
      </c>
      <c r="G7471" s="31">
        <v>8993.8480999999992</v>
      </c>
    </row>
    <row r="7472" spans="6:7" x14ac:dyDescent="0.3">
      <c r="F7472" t="s">
        <v>3307</v>
      </c>
      <c r="G7472" s="31">
        <v>3624.7649000000001</v>
      </c>
    </row>
    <row r="7473" spans="6:7" x14ac:dyDescent="0.3">
      <c r="F7473" t="s">
        <v>9805</v>
      </c>
      <c r="G7473" s="31">
        <v>441.07209999999998</v>
      </c>
    </row>
    <row r="7474" spans="6:7" x14ac:dyDescent="0.3">
      <c r="F7474" t="s">
        <v>9806</v>
      </c>
      <c r="G7474" s="31">
        <v>0</v>
      </c>
    </row>
    <row r="7475" spans="6:7" x14ac:dyDescent="0.3">
      <c r="F7475" t="s">
        <v>9807</v>
      </c>
      <c r="G7475" s="31">
        <v>555.31970000000001</v>
      </c>
    </row>
    <row r="7476" spans="6:7" x14ac:dyDescent="0.3">
      <c r="F7476" t="s">
        <v>9808</v>
      </c>
      <c r="G7476" s="31">
        <v>0</v>
      </c>
    </row>
    <row r="7477" spans="6:7" x14ac:dyDescent="0.3">
      <c r="F7477" t="s">
        <v>543</v>
      </c>
      <c r="G7477" s="31">
        <v>902.13210000000004</v>
      </c>
    </row>
    <row r="7478" spans="6:7" x14ac:dyDescent="0.3">
      <c r="F7478" t="s">
        <v>3308</v>
      </c>
      <c r="G7478" s="31">
        <v>54.667500000000004</v>
      </c>
    </row>
    <row r="7479" spans="6:7" x14ac:dyDescent="0.3">
      <c r="F7479" t="s">
        <v>9809</v>
      </c>
      <c r="G7479" s="31">
        <v>0</v>
      </c>
    </row>
    <row r="7480" spans="6:7" x14ac:dyDescent="0.3">
      <c r="F7480" t="s">
        <v>9810</v>
      </c>
      <c r="G7480" s="31">
        <v>1721.3014000000001</v>
      </c>
    </row>
    <row r="7481" spans="6:7" x14ac:dyDescent="0.3">
      <c r="F7481" t="s">
        <v>544</v>
      </c>
      <c r="G7481" s="31">
        <v>0</v>
      </c>
    </row>
    <row r="7482" spans="6:7" x14ac:dyDescent="0.3">
      <c r="F7482" t="s">
        <v>9811</v>
      </c>
      <c r="G7482" s="31">
        <v>20245.123700000004</v>
      </c>
    </row>
    <row r="7483" spans="6:7" x14ac:dyDescent="0.3">
      <c r="F7483" t="s">
        <v>9812</v>
      </c>
      <c r="G7483" s="31">
        <v>0</v>
      </c>
    </row>
    <row r="7484" spans="6:7" x14ac:dyDescent="0.3">
      <c r="F7484" t="s">
        <v>9813</v>
      </c>
      <c r="G7484" s="31">
        <v>0</v>
      </c>
    </row>
    <row r="7485" spans="6:7" x14ac:dyDescent="0.3">
      <c r="F7485" t="s">
        <v>9814</v>
      </c>
      <c r="G7485" s="31">
        <v>0</v>
      </c>
    </row>
    <row r="7486" spans="6:7" x14ac:dyDescent="0.3">
      <c r="F7486" t="s">
        <v>3309</v>
      </c>
      <c r="G7486" s="31">
        <v>310.63299999999998</v>
      </c>
    </row>
    <row r="7487" spans="6:7" x14ac:dyDescent="0.3">
      <c r="F7487" t="s">
        <v>9815</v>
      </c>
      <c r="G7487" s="31">
        <v>0</v>
      </c>
    </row>
    <row r="7488" spans="6:7" x14ac:dyDescent="0.3">
      <c r="F7488" t="s">
        <v>9816</v>
      </c>
      <c r="G7488" s="31">
        <v>0</v>
      </c>
    </row>
    <row r="7489" spans="6:7" x14ac:dyDescent="0.3">
      <c r="F7489" t="s">
        <v>9817</v>
      </c>
      <c r="G7489" s="31">
        <v>121.07429999999999</v>
      </c>
    </row>
    <row r="7490" spans="6:7" x14ac:dyDescent="0.3">
      <c r="F7490" t="s">
        <v>1781</v>
      </c>
      <c r="G7490" s="31">
        <v>606.35539999999992</v>
      </c>
    </row>
    <row r="7491" spans="6:7" x14ac:dyDescent="0.3">
      <c r="F7491" t="s">
        <v>9818</v>
      </c>
      <c r="G7491" s="31">
        <v>6160.8238000000001</v>
      </c>
    </row>
    <row r="7492" spans="6:7" x14ac:dyDescent="0.3">
      <c r="F7492" t="s">
        <v>9819</v>
      </c>
      <c r="G7492" s="31">
        <v>0</v>
      </c>
    </row>
    <row r="7493" spans="6:7" x14ac:dyDescent="0.3">
      <c r="F7493" t="s">
        <v>9820</v>
      </c>
      <c r="G7493" s="31">
        <v>570.32299999999998</v>
      </c>
    </row>
    <row r="7494" spans="6:7" x14ac:dyDescent="0.3">
      <c r="F7494" t="s">
        <v>9821</v>
      </c>
      <c r="G7494" s="31">
        <v>0</v>
      </c>
    </row>
    <row r="7495" spans="6:7" x14ac:dyDescent="0.3">
      <c r="F7495" t="s">
        <v>9822</v>
      </c>
      <c r="G7495" s="31">
        <v>2235.7450000000003</v>
      </c>
    </row>
    <row r="7496" spans="6:7" x14ac:dyDescent="0.3">
      <c r="F7496" t="s">
        <v>9823</v>
      </c>
      <c r="G7496" s="31">
        <v>0</v>
      </c>
    </row>
    <row r="7497" spans="6:7" x14ac:dyDescent="0.3">
      <c r="F7497" t="s">
        <v>9824</v>
      </c>
      <c r="G7497" s="31">
        <v>0</v>
      </c>
    </row>
    <row r="7498" spans="6:7" x14ac:dyDescent="0.3">
      <c r="F7498" t="s">
        <v>9825</v>
      </c>
      <c r="G7498" s="31">
        <v>0</v>
      </c>
    </row>
    <row r="7499" spans="6:7" x14ac:dyDescent="0.3">
      <c r="F7499" t="s">
        <v>9826</v>
      </c>
      <c r="G7499" s="31">
        <v>1255.0593000000001</v>
      </c>
    </row>
    <row r="7500" spans="6:7" x14ac:dyDescent="0.3">
      <c r="F7500" t="s">
        <v>9827</v>
      </c>
      <c r="G7500" s="31">
        <v>0</v>
      </c>
    </row>
    <row r="7501" spans="6:7" x14ac:dyDescent="0.3">
      <c r="F7501" t="s">
        <v>9828</v>
      </c>
      <c r="G7501" s="31">
        <v>0</v>
      </c>
    </row>
    <row r="7502" spans="6:7" x14ac:dyDescent="0.3">
      <c r="F7502" t="s">
        <v>9829</v>
      </c>
      <c r="G7502" s="31">
        <v>902.13210000000004</v>
      </c>
    </row>
    <row r="7503" spans="6:7" x14ac:dyDescent="0.3">
      <c r="F7503" t="s">
        <v>9830</v>
      </c>
      <c r="G7503" s="31">
        <v>0</v>
      </c>
    </row>
    <row r="7504" spans="6:7" x14ac:dyDescent="0.3">
      <c r="F7504" t="s">
        <v>9831</v>
      </c>
      <c r="G7504" s="31">
        <v>5319.2580000000007</v>
      </c>
    </row>
    <row r="7505" spans="6:7" x14ac:dyDescent="0.3">
      <c r="F7505" t="s">
        <v>9832</v>
      </c>
      <c r="G7505" s="31">
        <v>0</v>
      </c>
    </row>
    <row r="7506" spans="6:7" x14ac:dyDescent="0.3">
      <c r="F7506" t="s">
        <v>9833</v>
      </c>
      <c r="G7506" s="31">
        <v>392.25709999999998</v>
      </c>
    </row>
    <row r="7507" spans="6:7" x14ac:dyDescent="0.3">
      <c r="F7507" t="s">
        <v>9834</v>
      </c>
      <c r="G7507" s="31">
        <v>6894.3474000000006</v>
      </c>
    </row>
    <row r="7508" spans="6:7" x14ac:dyDescent="0.3">
      <c r="F7508" t="s">
        <v>9835</v>
      </c>
      <c r="G7508" s="31">
        <v>0</v>
      </c>
    </row>
    <row r="7509" spans="6:7" x14ac:dyDescent="0.3">
      <c r="F7509" t="s">
        <v>3310</v>
      </c>
      <c r="G7509" s="31">
        <v>53.102899999999998</v>
      </c>
    </row>
    <row r="7510" spans="6:7" x14ac:dyDescent="0.3">
      <c r="F7510" t="s">
        <v>9836</v>
      </c>
      <c r="G7510" s="31">
        <v>7145.0104000000001</v>
      </c>
    </row>
    <row r="7511" spans="6:7" x14ac:dyDescent="0.3">
      <c r="F7511" t="s">
        <v>545</v>
      </c>
      <c r="G7511" s="31">
        <v>1247.066</v>
      </c>
    </row>
    <row r="7512" spans="6:7" x14ac:dyDescent="0.3">
      <c r="F7512" t="s">
        <v>9837</v>
      </c>
      <c r="G7512" s="31">
        <v>395.5308</v>
      </c>
    </row>
    <row r="7513" spans="6:7" x14ac:dyDescent="0.3">
      <c r="F7513" t="s">
        <v>9838</v>
      </c>
      <c r="G7513" s="31">
        <v>0</v>
      </c>
    </row>
    <row r="7514" spans="6:7" x14ac:dyDescent="0.3">
      <c r="F7514" t="s">
        <v>9839</v>
      </c>
      <c r="G7514" s="31">
        <v>0</v>
      </c>
    </row>
    <row r="7515" spans="6:7" x14ac:dyDescent="0.3">
      <c r="F7515" t="s">
        <v>9840</v>
      </c>
      <c r="G7515" s="31">
        <v>0</v>
      </c>
    </row>
    <row r="7516" spans="6:7" x14ac:dyDescent="0.3">
      <c r="F7516" t="s">
        <v>9841</v>
      </c>
      <c r="G7516" s="31">
        <v>0</v>
      </c>
    </row>
    <row r="7517" spans="6:7" x14ac:dyDescent="0.3">
      <c r="F7517" t="s">
        <v>9842</v>
      </c>
      <c r="G7517" s="31">
        <v>189.21200000000002</v>
      </c>
    </row>
    <row r="7518" spans="6:7" x14ac:dyDescent="0.3">
      <c r="F7518" t="s">
        <v>9843</v>
      </c>
      <c r="G7518" s="31">
        <v>815.57320000000004</v>
      </c>
    </row>
    <row r="7519" spans="6:7" x14ac:dyDescent="0.3">
      <c r="F7519" t="s">
        <v>9844</v>
      </c>
      <c r="G7519" s="31">
        <v>610.04230000000007</v>
      </c>
    </row>
    <row r="7520" spans="6:7" x14ac:dyDescent="0.3">
      <c r="F7520" t="s">
        <v>9845</v>
      </c>
      <c r="G7520" s="31">
        <v>177.0829</v>
      </c>
    </row>
    <row r="7521" spans="6:7" x14ac:dyDescent="0.3">
      <c r="F7521" t="s">
        <v>9846</v>
      </c>
      <c r="G7521" s="31">
        <v>203.9572</v>
      </c>
    </row>
    <row r="7522" spans="6:7" x14ac:dyDescent="0.3">
      <c r="F7522" t="s">
        <v>9847</v>
      </c>
      <c r="G7522" s="31">
        <v>6670.4824000000008</v>
      </c>
    </row>
    <row r="7523" spans="6:7" x14ac:dyDescent="0.3">
      <c r="F7523" t="s">
        <v>9848</v>
      </c>
      <c r="G7523" s="31">
        <v>0</v>
      </c>
    </row>
    <row r="7524" spans="6:7" x14ac:dyDescent="0.3">
      <c r="F7524" t="s">
        <v>9849</v>
      </c>
      <c r="G7524" s="31">
        <v>466.14949999999999</v>
      </c>
    </row>
    <row r="7525" spans="6:7" x14ac:dyDescent="0.3">
      <c r="F7525" t="s">
        <v>9850</v>
      </c>
      <c r="G7525" s="31">
        <v>0</v>
      </c>
    </row>
    <row r="7526" spans="6:7" x14ac:dyDescent="0.3">
      <c r="F7526" t="s">
        <v>9851</v>
      </c>
      <c r="G7526" s="31">
        <v>2436.4684000000002</v>
      </c>
    </row>
    <row r="7527" spans="6:7" x14ac:dyDescent="0.3">
      <c r="F7527" t="s">
        <v>9852</v>
      </c>
      <c r="G7527" s="31">
        <v>16501.2222</v>
      </c>
    </row>
    <row r="7528" spans="6:7" x14ac:dyDescent="0.3">
      <c r="F7528" t="s">
        <v>9853</v>
      </c>
      <c r="G7528" s="31">
        <v>446.77570000000003</v>
      </c>
    </row>
    <row r="7529" spans="6:7" x14ac:dyDescent="0.3">
      <c r="F7529" t="s">
        <v>9854</v>
      </c>
      <c r="G7529" s="31">
        <v>6654.5721999999996</v>
      </c>
    </row>
    <row r="7530" spans="6:7" x14ac:dyDescent="0.3">
      <c r="F7530" t="s">
        <v>9855</v>
      </c>
      <c r="G7530" s="31">
        <v>0</v>
      </c>
    </row>
    <row r="7531" spans="6:7" x14ac:dyDescent="0.3">
      <c r="F7531" t="s">
        <v>9856</v>
      </c>
      <c r="G7531" s="31">
        <v>4886.7157999999999</v>
      </c>
    </row>
    <row r="7532" spans="6:7" x14ac:dyDescent="0.3">
      <c r="F7532" t="s">
        <v>9857</v>
      </c>
      <c r="G7532" s="31">
        <v>272.10360000000003</v>
      </c>
    </row>
    <row r="7533" spans="6:7" x14ac:dyDescent="0.3">
      <c r="F7533" t="s">
        <v>9858</v>
      </c>
      <c r="G7533" s="31">
        <v>175.25479999999999</v>
      </c>
    </row>
    <row r="7534" spans="6:7" x14ac:dyDescent="0.3">
      <c r="F7534" t="s">
        <v>9859</v>
      </c>
      <c r="G7534" s="31">
        <v>0</v>
      </c>
    </row>
    <row r="7535" spans="6:7" x14ac:dyDescent="0.3">
      <c r="F7535" t="s">
        <v>9860</v>
      </c>
      <c r="G7535" s="31">
        <v>0</v>
      </c>
    </row>
    <row r="7536" spans="6:7" x14ac:dyDescent="0.3">
      <c r="F7536" t="s">
        <v>9861</v>
      </c>
      <c r="G7536" s="31">
        <v>435.72040000000004</v>
      </c>
    </row>
    <row r="7537" spans="6:7" x14ac:dyDescent="0.3">
      <c r="F7537" t="s">
        <v>9862</v>
      </c>
      <c r="G7537" s="31">
        <v>305.23789999999997</v>
      </c>
    </row>
    <row r="7538" spans="6:7" x14ac:dyDescent="0.3">
      <c r="F7538" t="s">
        <v>9863</v>
      </c>
      <c r="G7538" s="31">
        <v>0</v>
      </c>
    </row>
    <row r="7539" spans="6:7" x14ac:dyDescent="0.3">
      <c r="F7539" t="s">
        <v>9864</v>
      </c>
      <c r="G7539" s="31">
        <v>0</v>
      </c>
    </row>
    <row r="7540" spans="6:7" x14ac:dyDescent="0.3">
      <c r="F7540" t="s">
        <v>9865</v>
      </c>
      <c r="G7540" s="31">
        <v>0</v>
      </c>
    </row>
    <row r="7541" spans="6:7" x14ac:dyDescent="0.3">
      <c r="F7541" t="s">
        <v>9866</v>
      </c>
      <c r="G7541" s="31">
        <v>244.8912</v>
      </c>
    </row>
    <row r="7542" spans="6:7" x14ac:dyDescent="0.3">
      <c r="F7542" t="s">
        <v>9867</v>
      </c>
      <c r="G7542" s="31">
        <v>129.04259999999999</v>
      </c>
    </row>
    <row r="7543" spans="6:7" x14ac:dyDescent="0.3">
      <c r="F7543" t="s">
        <v>9868</v>
      </c>
      <c r="G7543" s="31">
        <v>0</v>
      </c>
    </row>
    <row r="7544" spans="6:7" x14ac:dyDescent="0.3">
      <c r="F7544" t="s">
        <v>9869</v>
      </c>
      <c r="G7544" s="31">
        <v>0</v>
      </c>
    </row>
    <row r="7545" spans="6:7" x14ac:dyDescent="0.3">
      <c r="F7545" t="s">
        <v>9870</v>
      </c>
      <c r="G7545" s="31">
        <v>0</v>
      </c>
    </row>
    <row r="7546" spans="6:7" x14ac:dyDescent="0.3">
      <c r="F7546" t="s">
        <v>9871</v>
      </c>
      <c r="G7546" s="31">
        <v>291.55220000000003</v>
      </c>
    </row>
    <row r="7547" spans="6:7" x14ac:dyDescent="0.3">
      <c r="F7547" t="s">
        <v>9872</v>
      </c>
      <c r="G7547" s="31">
        <v>487.4221</v>
      </c>
    </row>
    <row r="7548" spans="6:7" x14ac:dyDescent="0.3">
      <c r="F7548" t="s">
        <v>9873</v>
      </c>
      <c r="G7548" s="31">
        <v>0</v>
      </c>
    </row>
    <row r="7549" spans="6:7" x14ac:dyDescent="0.3">
      <c r="F7549" t="s">
        <v>9874</v>
      </c>
      <c r="G7549" s="31">
        <v>0</v>
      </c>
    </row>
    <row r="7550" spans="6:7" x14ac:dyDescent="0.3">
      <c r="F7550" t="s">
        <v>9875</v>
      </c>
      <c r="G7550" s="31">
        <v>6414.0942999999997</v>
      </c>
    </row>
    <row r="7551" spans="6:7" x14ac:dyDescent="0.3">
      <c r="F7551" t="s">
        <v>9876</v>
      </c>
      <c r="G7551" s="31">
        <v>0</v>
      </c>
    </row>
    <row r="7552" spans="6:7" x14ac:dyDescent="0.3">
      <c r="F7552" t="s">
        <v>9877</v>
      </c>
      <c r="G7552" s="31">
        <v>0</v>
      </c>
    </row>
    <row r="7553" spans="6:7" x14ac:dyDescent="0.3">
      <c r="F7553" t="s">
        <v>9878</v>
      </c>
      <c r="G7553" s="31">
        <v>68.797499999999999</v>
      </c>
    </row>
    <row r="7554" spans="6:7" x14ac:dyDescent="0.3">
      <c r="F7554" t="s">
        <v>9879</v>
      </c>
      <c r="G7554" s="31">
        <v>5158.9409000000005</v>
      </c>
    </row>
    <row r="7555" spans="6:7" x14ac:dyDescent="0.3">
      <c r="F7555" t="s">
        <v>9880</v>
      </c>
      <c r="G7555" s="31">
        <v>0</v>
      </c>
    </row>
    <row r="7556" spans="6:7" x14ac:dyDescent="0.3">
      <c r="F7556" t="s">
        <v>9881</v>
      </c>
      <c r="G7556" s="31">
        <v>4021.6325999999999</v>
      </c>
    </row>
    <row r="7557" spans="6:7" x14ac:dyDescent="0.3">
      <c r="F7557" t="s">
        <v>9882</v>
      </c>
      <c r="G7557" s="31">
        <v>0</v>
      </c>
    </row>
    <row r="7558" spans="6:7" x14ac:dyDescent="0.3">
      <c r="F7558" t="s">
        <v>9883</v>
      </c>
      <c r="G7558" s="31">
        <v>10816.6459</v>
      </c>
    </row>
    <row r="7559" spans="6:7" x14ac:dyDescent="0.3">
      <c r="F7559" t="s">
        <v>9884</v>
      </c>
      <c r="G7559" s="31">
        <v>64.453100000000006</v>
      </c>
    </row>
    <row r="7560" spans="6:7" x14ac:dyDescent="0.3">
      <c r="F7560" t="s">
        <v>9885</v>
      </c>
      <c r="G7560" s="31">
        <v>224.72650000000002</v>
      </c>
    </row>
    <row r="7561" spans="6:7" x14ac:dyDescent="0.3">
      <c r="F7561" t="s">
        <v>1782</v>
      </c>
      <c r="G7561" s="31">
        <v>0</v>
      </c>
    </row>
    <row r="7562" spans="6:7" x14ac:dyDescent="0.3">
      <c r="F7562" t="s">
        <v>9886</v>
      </c>
      <c r="G7562" s="31">
        <v>206.93100000000001</v>
      </c>
    </row>
    <row r="7563" spans="6:7" x14ac:dyDescent="0.3">
      <c r="F7563" t="s">
        <v>9887</v>
      </c>
      <c r="G7563" s="31">
        <v>4053.6495</v>
      </c>
    </row>
    <row r="7564" spans="6:7" x14ac:dyDescent="0.3">
      <c r="F7564" t="s">
        <v>1783</v>
      </c>
      <c r="G7564" s="31">
        <v>10514.16</v>
      </c>
    </row>
    <row r="7565" spans="6:7" x14ac:dyDescent="0.3">
      <c r="F7565" t="s">
        <v>9888</v>
      </c>
      <c r="G7565" s="31">
        <v>0</v>
      </c>
    </row>
    <row r="7566" spans="6:7" x14ac:dyDescent="0.3">
      <c r="F7566" t="s">
        <v>9889</v>
      </c>
      <c r="G7566" s="31">
        <v>0</v>
      </c>
    </row>
    <row r="7567" spans="6:7" x14ac:dyDescent="0.3">
      <c r="F7567" t="s">
        <v>9890</v>
      </c>
      <c r="G7567" s="31">
        <v>1854.6784</v>
      </c>
    </row>
    <row r="7568" spans="6:7" x14ac:dyDescent="0.3">
      <c r="F7568" t="s">
        <v>9891</v>
      </c>
      <c r="G7568" s="31">
        <v>358.89560000000006</v>
      </c>
    </row>
    <row r="7569" spans="6:7" x14ac:dyDescent="0.3">
      <c r="F7569" t="s">
        <v>9892</v>
      </c>
      <c r="G7569" s="31">
        <v>0</v>
      </c>
    </row>
    <row r="7570" spans="6:7" x14ac:dyDescent="0.3">
      <c r="F7570" t="s">
        <v>9893</v>
      </c>
      <c r="G7570" s="31">
        <v>3338.0373</v>
      </c>
    </row>
    <row r="7571" spans="6:7" x14ac:dyDescent="0.3">
      <c r="F7571" t="s">
        <v>9894</v>
      </c>
      <c r="G7571" s="31">
        <v>0</v>
      </c>
    </row>
    <row r="7572" spans="6:7" x14ac:dyDescent="0.3">
      <c r="F7572" t="s">
        <v>9895</v>
      </c>
      <c r="G7572" s="31">
        <v>13.759499999999999</v>
      </c>
    </row>
    <row r="7573" spans="6:7" x14ac:dyDescent="0.3">
      <c r="F7573" t="s">
        <v>9896</v>
      </c>
      <c r="G7573" s="31">
        <v>1985.7477000000001</v>
      </c>
    </row>
    <row r="7574" spans="6:7" x14ac:dyDescent="0.3">
      <c r="F7574" t="s">
        <v>9897</v>
      </c>
      <c r="G7574" s="31">
        <v>212.52619999999999</v>
      </c>
    </row>
    <row r="7575" spans="6:7" x14ac:dyDescent="0.3">
      <c r="F7575" t="s">
        <v>9898</v>
      </c>
      <c r="G7575" s="31">
        <v>6881.4984999999997</v>
      </c>
    </row>
    <row r="7576" spans="6:7" x14ac:dyDescent="0.3">
      <c r="F7576" t="s">
        <v>9899</v>
      </c>
      <c r="G7576" s="31">
        <v>275.33920000000001</v>
      </c>
    </row>
    <row r="7577" spans="6:7" x14ac:dyDescent="0.3">
      <c r="F7577" t="s">
        <v>9900</v>
      </c>
      <c r="G7577" s="31">
        <v>640.44640000000004</v>
      </c>
    </row>
    <row r="7578" spans="6:7" x14ac:dyDescent="0.3">
      <c r="F7578" t="s">
        <v>9901</v>
      </c>
      <c r="G7578" s="31">
        <v>0</v>
      </c>
    </row>
    <row r="7579" spans="6:7" x14ac:dyDescent="0.3">
      <c r="F7579" t="s">
        <v>9902</v>
      </c>
      <c r="G7579" s="31">
        <v>657.20550000000003</v>
      </c>
    </row>
    <row r="7580" spans="6:7" x14ac:dyDescent="0.3">
      <c r="F7580" t="s">
        <v>9903</v>
      </c>
      <c r="G7580" s="31">
        <v>0</v>
      </c>
    </row>
    <row r="7581" spans="6:7" x14ac:dyDescent="0.3">
      <c r="F7581" t="s">
        <v>9904</v>
      </c>
      <c r="G7581" s="31">
        <v>784.11919999999998</v>
      </c>
    </row>
    <row r="7582" spans="6:7" x14ac:dyDescent="0.3">
      <c r="F7582" t="s">
        <v>9905</v>
      </c>
      <c r="G7582" s="31">
        <v>227.87620000000001</v>
      </c>
    </row>
    <row r="7583" spans="6:7" x14ac:dyDescent="0.3">
      <c r="F7583" t="s">
        <v>9906</v>
      </c>
      <c r="G7583" s="31">
        <v>0</v>
      </c>
    </row>
    <row r="7584" spans="6:7" x14ac:dyDescent="0.3">
      <c r="F7584" t="s">
        <v>9907</v>
      </c>
      <c r="G7584" s="31">
        <v>0</v>
      </c>
    </row>
    <row r="7585" spans="6:7" x14ac:dyDescent="0.3">
      <c r="F7585" t="s">
        <v>9908</v>
      </c>
      <c r="G7585" s="31">
        <v>225.2088</v>
      </c>
    </row>
    <row r="7586" spans="6:7" x14ac:dyDescent="0.3">
      <c r="F7586" t="s">
        <v>9909</v>
      </c>
      <c r="G7586" s="31">
        <v>716.79469999999992</v>
      </c>
    </row>
    <row r="7587" spans="6:7" x14ac:dyDescent="0.3">
      <c r="F7587" t="s">
        <v>9910</v>
      </c>
      <c r="G7587" s="31">
        <v>602.99239999999998</v>
      </c>
    </row>
    <row r="7588" spans="6:7" x14ac:dyDescent="0.3">
      <c r="F7588" t="s">
        <v>9911</v>
      </c>
      <c r="G7588" s="31">
        <v>42.548299999999998</v>
      </c>
    </row>
    <row r="7589" spans="6:7" x14ac:dyDescent="0.3">
      <c r="F7589" t="s">
        <v>9912</v>
      </c>
      <c r="G7589" s="31">
        <v>0</v>
      </c>
    </row>
    <row r="7590" spans="6:7" x14ac:dyDescent="0.3">
      <c r="F7590" t="s">
        <v>9913</v>
      </c>
      <c r="G7590" s="31">
        <v>17848.1414</v>
      </c>
    </row>
    <row r="7591" spans="6:7" x14ac:dyDescent="0.3">
      <c r="F7591" t="s">
        <v>9914</v>
      </c>
      <c r="G7591" s="31">
        <v>0</v>
      </c>
    </row>
    <row r="7592" spans="6:7" x14ac:dyDescent="0.3">
      <c r="F7592" t="s">
        <v>1784</v>
      </c>
      <c r="G7592" s="31">
        <v>0</v>
      </c>
    </row>
    <row r="7593" spans="6:7" x14ac:dyDescent="0.3">
      <c r="F7593" t="s">
        <v>9915</v>
      </c>
      <c r="G7593" s="31">
        <v>0</v>
      </c>
    </row>
    <row r="7594" spans="6:7" x14ac:dyDescent="0.3">
      <c r="F7594" t="s">
        <v>9916</v>
      </c>
      <c r="G7594" s="31">
        <v>0</v>
      </c>
    </row>
    <row r="7595" spans="6:7" x14ac:dyDescent="0.3">
      <c r="F7595" t="s">
        <v>9917</v>
      </c>
      <c r="G7595" s="31">
        <v>494.30060000000003</v>
      </c>
    </row>
    <row r="7596" spans="6:7" x14ac:dyDescent="0.3">
      <c r="F7596" t="s">
        <v>9918</v>
      </c>
      <c r="G7596" s="31">
        <v>112.56659999999999</v>
      </c>
    </row>
    <row r="7597" spans="6:7" x14ac:dyDescent="0.3">
      <c r="F7597" t="s">
        <v>9919</v>
      </c>
      <c r="G7597" s="31">
        <v>19228.818000000003</v>
      </c>
    </row>
    <row r="7598" spans="6:7" x14ac:dyDescent="0.3">
      <c r="F7598" t="s">
        <v>9920</v>
      </c>
      <c r="G7598" s="31">
        <v>597.68509999999992</v>
      </c>
    </row>
    <row r="7599" spans="6:7" x14ac:dyDescent="0.3">
      <c r="F7599" t="s">
        <v>9921</v>
      </c>
      <c r="G7599" s="31">
        <v>986.53620000000001</v>
      </c>
    </row>
    <row r="7600" spans="6:7" x14ac:dyDescent="0.3">
      <c r="F7600" t="s">
        <v>9922</v>
      </c>
      <c r="G7600" s="31">
        <v>453.51139999999998</v>
      </c>
    </row>
    <row r="7601" spans="6:7" x14ac:dyDescent="0.3">
      <c r="F7601" t="s">
        <v>9923</v>
      </c>
      <c r="G7601" s="31">
        <v>0</v>
      </c>
    </row>
    <row r="7602" spans="6:7" x14ac:dyDescent="0.3">
      <c r="F7602" t="s">
        <v>9924</v>
      </c>
      <c r="G7602" s="31">
        <v>0</v>
      </c>
    </row>
    <row r="7603" spans="6:7" x14ac:dyDescent="0.3">
      <c r="F7603" t="s">
        <v>9925</v>
      </c>
      <c r="G7603" s="31">
        <v>1359.2826</v>
      </c>
    </row>
    <row r="7604" spans="6:7" x14ac:dyDescent="0.3">
      <c r="F7604" t="s">
        <v>9926</v>
      </c>
      <c r="G7604" s="31">
        <v>0</v>
      </c>
    </row>
    <row r="7605" spans="6:7" x14ac:dyDescent="0.3">
      <c r="F7605" t="s">
        <v>9927</v>
      </c>
      <c r="G7605" s="31">
        <v>0</v>
      </c>
    </row>
    <row r="7606" spans="6:7" x14ac:dyDescent="0.3">
      <c r="F7606" t="s">
        <v>9928</v>
      </c>
      <c r="G7606" s="31">
        <v>127.0339</v>
      </c>
    </row>
    <row r="7607" spans="6:7" x14ac:dyDescent="0.3">
      <c r="F7607" t="s">
        <v>9929</v>
      </c>
      <c r="G7607" s="31">
        <v>3681.0792000000001</v>
      </c>
    </row>
    <row r="7608" spans="6:7" x14ac:dyDescent="0.3">
      <c r="F7608" t="s">
        <v>546</v>
      </c>
      <c r="G7608" s="31">
        <v>5179.1863999999996</v>
      </c>
    </row>
    <row r="7609" spans="6:7" x14ac:dyDescent="0.3">
      <c r="F7609" t="s">
        <v>9930</v>
      </c>
      <c r="G7609" s="31">
        <v>58.287599999999998</v>
      </c>
    </row>
    <row r="7610" spans="6:7" x14ac:dyDescent="0.3">
      <c r="F7610" t="s">
        <v>9931</v>
      </c>
      <c r="G7610" s="31">
        <v>9489.3345000000008</v>
      </c>
    </row>
    <row r="7611" spans="6:7" x14ac:dyDescent="0.3">
      <c r="F7611" t="s">
        <v>9932</v>
      </c>
      <c r="G7611" s="31">
        <v>250.274</v>
      </c>
    </row>
    <row r="7612" spans="6:7" x14ac:dyDescent="0.3">
      <c r="F7612" t="s">
        <v>9933</v>
      </c>
      <c r="G7612" s="31">
        <v>0</v>
      </c>
    </row>
    <row r="7613" spans="6:7" x14ac:dyDescent="0.3">
      <c r="F7613" t="s">
        <v>9934</v>
      </c>
      <c r="G7613" s="31">
        <v>15511.4753</v>
      </c>
    </row>
    <row r="7614" spans="6:7" x14ac:dyDescent="0.3">
      <c r="F7614" t="s">
        <v>9935</v>
      </c>
      <c r="G7614" s="31">
        <v>575.20600000000002</v>
      </c>
    </row>
    <row r="7615" spans="6:7" x14ac:dyDescent="0.3">
      <c r="F7615" t="s">
        <v>9936</v>
      </c>
      <c r="G7615" s="31">
        <v>0</v>
      </c>
    </row>
    <row r="7616" spans="6:7" x14ac:dyDescent="0.3">
      <c r="F7616" t="s">
        <v>9937</v>
      </c>
      <c r="G7616" s="31">
        <v>62.3673</v>
      </c>
    </row>
    <row r="7617" spans="6:7" x14ac:dyDescent="0.3">
      <c r="F7617" t="s">
        <v>9938</v>
      </c>
      <c r="G7617" s="31">
        <v>4805.8282000000008</v>
      </c>
    </row>
    <row r="7618" spans="6:7" x14ac:dyDescent="0.3">
      <c r="F7618" t="s">
        <v>9939</v>
      </c>
      <c r="G7618" s="31">
        <v>0</v>
      </c>
    </row>
    <row r="7619" spans="6:7" x14ac:dyDescent="0.3">
      <c r="F7619" t="s">
        <v>9940</v>
      </c>
      <c r="G7619" s="31">
        <v>8075.8652999999995</v>
      </c>
    </row>
    <row r="7620" spans="6:7" x14ac:dyDescent="0.3">
      <c r="F7620" t="s">
        <v>9941</v>
      </c>
      <c r="G7620" s="31">
        <v>0</v>
      </c>
    </row>
    <row r="7621" spans="6:7" x14ac:dyDescent="0.3">
      <c r="F7621" t="s">
        <v>547</v>
      </c>
      <c r="G7621" s="31">
        <v>0</v>
      </c>
    </row>
    <row r="7622" spans="6:7" x14ac:dyDescent="0.3">
      <c r="F7622" t="s">
        <v>9942</v>
      </c>
      <c r="G7622" s="31">
        <v>5099.6446000000005</v>
      </c>
    </row>
    <row r="7623" spans="6:7" x14ac:dyDescent="0.3">
      <c r="F7623" t="s">
        <v>9943</v>
      </c>
      <c r="G7623" s="31">
        <v>350.50959999999998</v>
      </c>
    </row>
    <row r="7624" spans="6:7" x14ac:dyDescent="0.3">
      <c r="F7624" t="s">
        <v>9944</v>
      </c>
      <c r="G7624" s="31">
        <v>2350.3953000000001</v>
      </c>
    </row>
    <row r="7625" spans="6:7" x14ac:dyDescent="0.3">
      <c r="F7625" t="s">
        <v>9945</v>
      </c>
      <c r="G7625" s="31">
        <v>11845.6567</v>
      </c>
    </row>
    <row r="7626" spans="6:7" x14ac:dyDescent="0.3">
      <c r="F7626" t="s">
        <v>9946</v>
      </c>
      <c r="G7626" s="31">
        <v>354.54669999999999</v>
      </c>
    </row>
    <row r="7627" spans="6:7" x14ac:dyDescent="0.3">
      <c r="F7627" t="s">
        <v>9947</v>
      </c>
      <c r="G7627" s="31">
        <v>16688.139200000001</v>
      </c>
    </row>
    <row r="7628" spans="6:7" x14ac:dyDescent="0.3">
      <c r="F7628" t="s">
        <v>9948</v>
      </c>
      <c r="G7628" s="31">
        <v>0</v>
      </c>
    </row>
    <row r="7629" spans="6:7" x14ac:dyDescent="0.3">
      <c r="F7629" t="s">
        <v>9949</v>
      </c>
      <c r="G7629" s="31">
        <v>7848.4714999999997</v>
      </c>
    </row>
    <row r="7630" spans="6:7" x14ac:dyDescent="0.3">
      <c r="F7630" t="s">
        <v>9950</v>
      </c>
      <c r="G7630" s="31">
        <v>0</v>
      </c>
    </row>
    <row r="7631" spans="6:7" x14ac:dyDescent="0.3">
      <c r="F7631" t="s">
        <v>9951</v>
      </c>
      <c r="G7631" s="31">
        <v>0</v>
      </c>
    </row>
    <row r="7632" spans="6:7" x14ac:dyDescent="0.3">
      <c r="F7632" t="s">
        <v>9952</v>
      </c>
      <c r="G7632" s="31">
        <v>1300.4817</v>
      </c>
    </row>
    <row r="7633" spans="6:7" x14ac:dyDescent="0.3">
      <c r="F7633" t="s">
        <v>9953</v>
      </c>
      <c r="G7633" s="31">
        <v>0</v>
      </c>
    </row>
    <row r="7634" spans="6:7" x14ac:dyDescent="0.3">
      <c r="F7634" t="s">
        <v>9954</v>
      </c>
      <c r="G7634" s="31">
        <v>0</v>
      </c>
    </row>
    <row r="7635" spans="6:7" x14ac:dyDescent="0.3">
      <c r="F7635" t="s">
        <v>9955</v>
      </c>
      <c r="G7635" s="31">
        <v>118.76990000000001</v>
      </c>
    </row>
    <row r="7636" spans="6:7" x14ac:dyDescent="0.3">
      <c r="F7636" t="s">
        <v>9956</v>
      </c>
      <c r="G7636" s="31">
        <v>10652.097499999998</v>
      </c>
    </row>
    <row r="7637" spans="6:7" x14ac:dyDescent="0.3">
      <c r="F7637" t="s">
        <v>9957</v>
      </c>
      <c r="G7637" s="31">
        <v>42.041600000000003</v>
      </c>
    </row>
    <row r="7638" spans="6:7" x14ac:dyDescent="0.3">
      <c r="F7638" t="s">
        <v>9958</v>
      </c>
      <c r="G7638" s="31">
        <v>0</v>
      </c>
    </row>
    <row r="7639" spans="6:7" x14ac:dyDescent="0.3">
      <c r="F7639" t="s">
        <v>9959</v>
      </c>
      <c r="G7639" s="31">
        <v>18060.41</v>
      </c>
    </row>
    <row r="7640" spans="6:7" x14ac:dyDescent="0.3">
      <c r="F7640" t="s">
        <v>9960</v>
      </c>
      <c r="G7640" s="31">
        <v>500.548</v>
      </c>
    </row>
    <row r="7641" spans="6:7" x14ac:dyDescent="0.3">
      <c r="F7641" t="s">
        <v>9961</v>
      </c>
      <c r="G7641" s="31">
        <v>1267.1523</v>
      </c>
    </row>
    <row r="7642" spans="6:7" x14ac:dyDescent="0.3">
      <c r="F7642" t="s">
        <v>9962</v>
      </c>
      <c r="G7642" s="31">
        <v>5157.5783000000001</v>
      </c>
    </row>
    <row r="7643" spans="6:7" x14ac:dyDescent="0.3">
      <c r="F7643" t="s">
        <v>9963</v>
      </c>
      <c r="G7643" s="31">
        <v>4018.5754000000002</v>
      </c>
    </row>
    <row r="7644" spans="6:7" x14ac:dyDescent="0.3">
      <c r="F7644" t="s">
        <v>9964</v>
      </c>
      <c r="G7644" s="31">
        <v>0</v>
      </c>
    </row>
    <row r="7645" spans="6:7" x14ac:dyDescent="0.3">
      <c r="F7645" t="s">
        <v>9965</v>
      </c>
      <c r="G7645" s="31">
        <v>10933.096899999999</v>
      </c>
    </row>
    <row r="7646" spans="6:7" x14ac:dyDescent="0.3">
      <c r="F7646" t="s">
        <v>9966</v>
      </c>
      <c r="G7646" s="31">
        <v>0</v>
      </c>
    </row>
    <row r="7647" spans="6:7" x14ac:dyDescent="0.3">
      <c r="F7647" t="s">
        <v>9967</v>
      </c>
      <c r="G7647" s="31">
        <v>12244.635</v>
      </c>
    </row>
    <row r="7648" spans="6:7" x14ac:dyDescent="0.3">
      <c r="F7648" t="s">
        <v>9968</v>
      </c>
      <c r="G7648" s="31">
        <v>6.2473999999999998</v>
      </c>
    </row>
    <row r="7649" spans="6:7" x14ac:dyDescent="0.3">
      <c r="F7649" t="s">
        <v>9969</v>
      </c>
      <c r="G7649" s="31">
        <v>701.01919999999996</v>
      </c>
    </row>
    <row r="7650" spans="6:7" x14ac:dyDescent="0.3">
      <c r="F7650" t="s">
        <v>548</v>
      </c>
      <c r="G7650" s="31">
        <v>0</v>
      </c>
    </row>
    <row r="7651" spans="6:7" x14ac:dyDescent="0.3">
      <c r="F7651" t="s">
        <v>1785</v>
      </c>
      <c r="G7651" s="31">
        <v>11163.664499999999</v>
      </c>
    </row>
    <row r="7652" spans="6:7" x14ac:dyDescent="0.3">
      <c r="F7652" t="s">
        <v>549</v>
      </c>
      <c r="G7652" s="31">
        <v>2706.3962999999999</v>
      </c>
    </row>
    <row r="7653" spans="6:7" x14ac:dyDescent="0.3">
      <c r="F7653" t="s">
        <v>9970</v>
      </c>
      <c r="G7653" s="31">
        <v>0</v>
      </c>
    </row>
    <row r="7654" spans="6:7" x14ac:dyDescent="0.3">
      <c r="F7654" t="s">
        <v>9971</v>
      </c>
      <c r="G7654" s="31">
        <v>0</v>
      </c>
    </row>
    <row r="7655" spans="6:7" x14ac:dyDescent="0.3">
      <c r="F7655" t="s">
        <v>9972</v>
      </c>
      <c r="G7655" s="31">
        <v>0</v>
      </c>
    </row>
    <row r="7656" spans="6:7" x14ac:dyDescent="0.3">
      <c r="F7656" t="s">
        <v>9973</v>
      </c>
      <c r="G7656" s="31">
        <v>0</v>
      </c>
    </row>
    <row r="7657" spans="6:7" x14ac:dyDescent="0.3">
      <c r="F7657" t="s">
        <v>9974</v>
      </c>
      <c r="G7657" s="31">
        <v>0</v>
      </c>
    </row>
    <row r="7658" spans="6:7" x14ac:dyDescent="0.3">
      <c r="F7658" t="s">
        <v>9975</v>
      </c>
      <c r="G7658" s="31">
        <v>0</v>
      </c>
    </row>
    <row r="7659" spans="6:7" x14ac:dyDescent="0.3">
      <c r="F7659" t="s">
        <v>9976</v>
      </c>
      <c r="G7659" s="31">
        <v>13.671600000000002</v>
      </c>
    </row>
    <row r="7660" spans="6:7" x14ac:dyDescent="0.3">
      <c r="F7660" t="s">
        <v>1786</v>
      </c>
      <c r="G7660" s="31">
        <v>13494.812099999999</v>
      </c>
    </row>
    <row r="7661" spans="6:7" x14ac:dyDescent="0.3">
      <c r="F7661" t="s">
        <v>9977</v>
      </c>
      <c r="G7661" s="31">
        <v>0</v>
      </c>
    </row>
    <row r="7662" spans="6:7" x14ac:dyDescent="0.3">
      <c r="F7662" t="s">
        <v>1787</v>
      </c>
      <c r="G7662" s="31">
        <v>5295.6464999999998</v>
      </c>
    </row>
    <row r="7663" spans="6:7" x14ac:dyDescent="0.3">
      <c r="F7663" t="s">
        <v>9978</v>
      </c>
      <c r="G7663" s="31">
        <v>0</v>
      </c>
    </row>
    <row r="7664" spans="6:7" x14ac:dyDescent="0.3">
      <c r="F7664" t="s">
        <v>9979</v>
      </c>
      <c r="G7664" s="31">
        <v>53.9163</v>
      </c>
    </row>
    <row r="7665" spans="6:7" x14ac:dyDescent="0.3">
      <c r="F7665" t="s">
        <v>9980</v>
      </c>
      <c r="G7665" s="31">
        <v>0</v>
      </c>
    </row>
    <row r="7666" spans="6:7" x14ac:dyDescent="0.3">
      <c r="F7666" t="s">
        <v>9981</v>
      </c>
      <c r="G7666" s="31">
        <v>4472.0056999999997</v>
      </c>
    </row>
    <row r="7667" spans="6:7" x14ac:dyDescent="0.3">
      <c r="F7667" t="s">
        <v>9982</v>
      </c>
      <c r="G7667" s="31">
        <v>281.51729999999998</v>
      </c>
    </row>
    <row r="7668" spans="6:7" x14ac:dyDescent="0.3">
      <c r="F7668" t="s">
        <v>1788</v>
      </c>
      <c r="G7668" s="31">
        <v>0</v>
      </c>
    </row>
    <row r="7669" spans="6:7" x14ac:dyDescent="0.3">
      <c r="F7669" t="s">
        <v>9983</v>
      </c>
      <c r="G7669" s="31">
        <v>9.3711000000000002</v>
      </c>
    </row>
    <row r="7670" spans="6:7" x14ac:dyDescent="0.3">
      <c r="F7670" t="s">
        <v>9984</v>
      </c>
      <c r="G7670" s="31">
        <v>16835.7245</v>
      </c>
    </row>
    <row r="7671" spans="6:7" x14ac:dyDescent="0.3">
      <c r="F7671" t="s">
        <v>9985</v>
      </c>
      <c r="G7671" s="31">
        <v>0</v>
      </c>
    </row>
    <row r="7672" spans="6:7" x14ac:dyDescent="0.3">
      <c r="F7672" t="s">
        <v>9986</v>
      </c>
      <c r="G7672" s="31">
        <v>5771.4384</v>
      </c>
    </row>
    <row r="7673" spans="6:7" x14ac:dyDescent="0.3">
      <c r="F7673" t="s">
        <v>9987</v>
      </c>
      <c r="G7673" s="31">
        <v>219.76889999999997</v>
      </c>
    </row>
    <row r="7674" spans="6:7" x14ac:dyDescent="0.3">
      <c r="F7674" t="s">
        <v>3311</v>
      </c>
      <c r="G7674" s="31">
        <v>1145.5352</v>
      </c>
    </row>
    <row r="7675" spans="6:7" x14ac:dyDescent="0.3">
      <c r="F7675" t="s">
        <v>9988</v>
      </c>
      <c r="G7675" s="31">
        <v>560.5847</v>
      </c>
    </row>
    <row r="7676" spans="6:7" x14ac:dyDescent="0.3">
      <c r="F7676" t="s">
        <v>9989</v>
      </c>
      <c r="G7676" s="31">
        <v>228.28210000000001</v>
      </c>
    </row>
    <row r="7677" spans="6:7" x14ac:dyDescent="0.3">
      <c r="F7677" t="s">
        <v>550</v>
      </c>
      <c r="G7677" s="31">
        <v>5129.8631000000005</v>
      </c>
    </row>
    <row r="7678" spans="6:7" x14ac:dyDescent="0.3">
      <c r="F7678" t="s">
        <v>9990</v>
      </c>
      <c r="G7678" s="31">
        <v>68.126900000000006</v>
      </c>
    </row>
    <row r="7679" spans="6:7" x14ac:dyDescent="0.3">
      <c r="F7679" t="s">
        <v>9991</v>
      </c>
      <c r="G7679" s="31">
        <v>0</v>
      </c>
    </row>
    <row r="7680" spans="6:7" x14ac:dyDescent="0.3">
      <c r="F7680" t="s">
        <v>9992</v>
      </c>
      <c r="G7680" s="31">
        <v>0</v>
      </c>
    </row>
    <row r="7681" spans="6:7" x14ac:dyDescent="0.3">
      <c r="F7681" t="s">
        <v>9993</v>
      </c>
      <c r="G7681" s="31">
        <v>2024.1668999999999</v>
      </c>
    </row>
    <row r="7682" spans="6:7" x14ac:dyDescent="0.3">
      <c r="F7682" t="s">
        <v>9994</v>
      </c>
      <c r="G7682" s="31">
        <v>5158.3248000000003</v>
      </c>
    </row>
    <row r="7683" spans="6:7" x14ac:dyDescent="0.3">
      <c r="F7683" t="s">
        <v>3312</v>
      </c>
      <c r="G7683" s="31">
        <v>70.304900000000004</v>
      </c>
    </row>
    <row r="7684" spans="6:7" x14ac:dyDescent="0.3">
      <c r="F7684" t="s">
        <v>9995</v>
      </c>
      <c r="G7684" s="31">
        <v>0</v>
      </c>
    </row>
    <row r="7685" spans="6:7" x14ac:dyDescent="0.3">
      <c r="F7685" t="s">
        <v>9996</v>
      </c>
      <c r="G7685" s="31">
        <v>13.671600000000002</v>
      </c>
    </row>
    <row r="7686" spans="6:7" x14ac:dyDescent="0.3">
      <c r="F7686" t="s">
        <v>9997</v>
      </c>
      <c r="G7686" s="31">
        <v>0</v>
      </c>
    </row>
    <row r="7687" spans="6:7" x14ac:dyDescent="0.3">
      <c r="F7687" t="s">
        <v>9998</v>
      </c>
      <c r="G7687" s="31">
        <v>475.28949999999998</v>
      </c>
    </row>
    <row r="7688" spans="6:7" x14ac:dyDescent="0.3">
      <c r="F7688" t="s">
        <v>9999</v>
      </c>
      <c r="G7688" s="31">
        <v>612.4597</v>
      </c>
    </row>
    <row r="7689" spans="6:7" x14ac:dyDescent="0.3">
      <c r="F7689" t="s">
        <v>10000</v>
      </c>
      <c r="G7689" s="31">
        <v>0</v>
      </c>
    </row>
    <row r="7690" spans="6:7" x14ac:dyDescent="0.3">
      <c r="F7690" t="s">
        <v>10001</v>
      </c>
      <c r="G7690" s="31">
        <v>593.822</v>
      </c>
    </row>
    <row r="7691" spans="6:7" x14ac:dyDescent="0.3">
      <c r="F7691" t="s">
        <v>10002</v>
      </c>
      <c r="G7691" s="31">
        <v>43.813699999999997</v>
      </c>
    </row>
    <row r="7692" spans="6:7" x14ac:dyDescent="0.3">
      <c r="F7692" t="s">
        <v>10003</v>
      </c>
      <c r="G7692" s="31">
        <v>450.55470000000003</v>
      </c>
    </row>
    <row r="7693" spans="6:7" x14ac:dyDescent="0.3">
      <c r="F7693" t="s">
        <v>10004</v>
      </c>
      <c r="G7693" s="31">
        <v>19094.397100000002</v>
      </c>
    </row>
    <row r="7694" spans="6:7" x14ac:dyDescent="0.3">
      <c r="F7694" t="s">
        <v>10005</v>
      </c>
      <c r="G7694" s="31">
        <v>1129.6954000000001</v>
      </c>
    </row>
    <row r="7695" spans="6:7" x14ac:dyDescent="0.3">
      <c r="F7695" t="s">
        <v>10006</v>
      </c>
      <c r="G7695" s="31">
        <v>13631.3958</v>
      </c>
    </row>
    <row r="7696" spans="6:7" x14ac:dyDescent="0.3">
      <c r="F7696" t="s">
        <v>10007</v>
      </c>
      <c r="G7696" s="31">
        <v>81.260300000000001</v>
      </c>
    </row>
    <row r="7697" spans="6:7" x14ac:dyDescent="0.3">
      <c r="F7697" t="s">
        <v>10008</v>
      </c>
      <c r="G7697" s="31">
        <v>147.64150000000001</v>
      </c>
    </row>
    <row r="7698" spans="6:7" x14ac:dyDescent="0.3">
      <c r="F7698" t="s">
        <v>10009</v>
      </c>
      <c r="G7698" s="31">
        <v>20860.173999999999</v>
      </c>
    </row>
    <row r="7699" spans="6:7" x14ac:dyDescent="0.3">
      <c r="F7699" t="s">
        <v>10010</v>
      </c>
      <c r="G7699" s="31">
        <v>0</v>
      </c>
    </row>
    <row r="7700" spans="6:7" x14ac:dyDescent="0.3">
      <c r="F7700" t="s">
        <v>10011</v>
      </c>
      <c r="G7700" s="31">
        <v>4575.3667999999998</v>
      </c>
    </row>
    <row r="7701" spans="6:7" x14ac:dyDescent="0.3">
      <c r="F7701" t="s">
        <v>10012</v>
      </c>
      <c r="G7701" s="31">
        <v>175.25479999999999</v>
      </c>
    </row>
    <row r="7702" spans="6:7" x14ac:dyDescent="0.3">
      <c r="F7702" t="s">
        <v>10013</v>
      </c>
      <c r="G7702" s="31">
        <v>391.14290000000005</v>
      </c>
    </row>
    <row r="7703" spans="6:7" x14ac:dyDescent="0.3">
      <c r="F7703" t="s">
        <v>10014</v>
      </c>
      <c r="G7703" s="31">
        <v>563.17949999999996</v>
      </c>
    </row>
    <row r="7704" spans="6:7" x14ac:dyDescent="0.3">
      <c r="F7704" t="s">
        <v>10015</v>
      </c>
      <c r="G7704" s="31">
        <v>589.02120000000002</v>
      </c>
    </row>
    <row r="7705" spans="6:7" x14ac:dyDescent="0.3">
      <c r="F7705" t="s">
        <v>10016</v>
      </c>
      <c r="G7705" s="31">
        <v>418.48019999999997</v>
      </c>
    </row>
    <row r="7706" spans="6:7" x14ac:dyDescent="0.3">
      <c r="F7706" t="s">
        <v>10017</v>
      </c>
      <c r="G7706" s="31">
        <v>757.86940000000004</v>
      </c>
    </row>
    <row r="7707" spans="6:7" x14ac:dyDescent="0.3">
      <c r="F7707" t="s">
        <v>10018</v>
      </c>
      <c r="G7707" s="31">
        <v>258.85000000000002</v>
      </c>
    </row>
    <row r="7708" spans="6:7" x14ac:dyDescent="0.3">
      <c r="F7708" t="s">
        <v>10019</v>
      </c>
      <c r="G7708" s="31">
        <v>0</v>
      </c>
    </row>
    <row r="7709" spans="6:7" x14ac:dyDescent="0.3">
      <c r="F7709" t="s">
        <v>10020</v>
      </c>
      <c r="G7709" s="31">
        <v>0</v>
      </c>
    </row>
    <row r="7710" spans="6:7" x14ac:dyDescent="0.3">
      <c r="F7710" t="s">
        <v>10021</v>
      </c>
      <c r="G7710" s="31">
        <v>0</v>
      </c>
    </row>
    <row r="7711" spans="6:7" x14ac:dyDescent="0.3">
      <c r="F7711" t="s">
        <v>10022</v>
      </c>
      <c r="G7711" s="31">
        <v>0</v>
      </c>
    </row>
    <row r="7712" spans="6:7" x14ac:dyDescent="0.3">
      <c r="F7712" t="s">
        <v>10023</v>
      </c>
      <c r="G7712" s="31">
        <v>8785.7538999999997</v>
      </c>
    </row>
    <row r="7713" spans="6:7" x14ac:dyDescent="0.3">
      <c r="F7713" t="s">
        <v>10024</v>
      </c>
      <c r="G7713" s="31">
        <v>157.6019</v>
      </c>
    </row>
    <row r="7714" spans="6:7" x14ac:dyDescent="0.3">
      <c r="F7714" t="s">
        <v>10025</v>
      </c>
      <c r="G7714" s="31">
        <v>0</v>
      </c>
    </row>
    <row r="7715" spans="6:7" x14ac:dyDescent="0.3">
      <c r="F7715" t="s">
        <v>10026</v>
      </c>
      <c r="G7715" s="31">
        <v>1137.9294</v>
      </c>
    </row>
    <row r="7716" spans="6:7" x14ac:dyDescent="0.3">
      <c r="F7716" t="s">
        <v>10027</v>
      </c>
      <c r="G7716" s="31">
        <v>0</v>
      </c>
    </row>
    <row r="7717" spans="6:7" x14ac:dyDescent="0.3">
      <c r="F7717" t="s">
        <v>1789</v>
      </c>
      <c r="G7717" s="31">
        <v>0</v>
      </c>
    </row>
    <row r="7718" spans="6:7" x14ac:dyDescent="0.3">
      <c r="F7718" t="s">
        <v>10028</v>
      </c>
      <c r="G7718" s="31">
        <v>12.4948</v>
      </c>
    </row>
    <row r="7719" spans="6:7" x14ac:dyDescent="0.3">
      <c r="F7719" t="s">
        <v>3313</v>
      </c>
      <c r="G7719" s="31">
        <v>287.73950000000002</v>
      </c>
    </row>
    <row r="7720" spans="6:7" x14ac:dyDescent="0.3">
      <c r="F7720" t="s">
        <v>10029</v>
      </c>
      <c r="G7720" s="31">
        <v>0</v>
      </c>
    </row>
    <row r="7721" spans="6:7" x14ac:dyDescent="0.3">
      <c r="F7721" t="s">
        <v>10030</v>
      </c>
      <c r="G7721" s="31">
        <v>431.1703</v>
      </c>
    </row>
    <row r="7722" spans="6:7" x14ac:dyDescent="0.3">
      <c r="F7722" t="s">
        <v>10031</v>
      </c>
      <c r="G7722" s="31">
        <v>10912.0188</v>
      </c>
    </row>
    <row r="7723" spans="6:7" x14ac:dyDescent="0.3">
      <c r="F7723" t="s">
        <v>10032</v>
      </c>
      <c r="G7723" s="31">
        <v>0</v>
      </c>
    </row>
    <row r="7724" spans="6:7" x14ac:dyDescent="0.3">
      <c r="F7724" t="s">
        <v>10033</v>
      </c>
      <c r="G7724" s="31">
        <v>0</v>
      </c>
    </row>
    <row r="7725" spans="6:7" x14ac:dyDescent="0.3">
      <c r="F7725" t="s">
        <v>3314</v>
      </c>
      <c r="G7725" s="31">
        <v>50.899299999999997</v>
      </c>
    </row>
    <row r="7726" spans="6:7" x14ac:dyDescent="0.3">
      <c r="F7726" t="s">
        <v>3315</v>
      </c>
      <c r="G7726" s="31">
        <v>676.80870000000004</v>
      </c>
    </row>
    <row r="7727" spans="6:7" x14ac:dyDescent="0.3">
      <c r="F7727" t="s">
        <v>10034</v>
      </c>
      <c r="G7727" s="31">
        <v>0</v>
      </c>
    </row>
    <row r="7728" spans="6:7" x14ac:dyDescent="0.3">
      <c r="F7728" t="s">
        <v>10035</v>
      </c>
      <c r="G7728" s="31">
        <v>0</v>
      </c>
    </row>
    <row r="7729" spans="6:7" x14ac:dyDescent="0.3">
      <c r="F7729" t="s">
        <v>10036</v>
      </c>
      <c r="G7729" s="31">
        <v>3779.2574</v>
      </c>
    </row>
    <row r="7730" spans="6:7" x14ac:dyDescent="0.3">
      <c r="F7730" t="s">
        <v>10037</v>
      </c>
      <c r="G7730" s="31">
        <v>0</v>
      </c>
    </row>
    <row r="7731" spans="6:7" x14ac:dyDescent="0.3">
      <c r="F7731" t="s">
        <v>10038</v>
      </c>
      <c r="G7731" s="31">
        <v>12868.378200000001</v>
      </c>
    </row>
    <row r="7732" spans="6:7" x14ac:dyDescent="0.3">
      <c r="F7732" t="s">
        <v>10039</v>
      </c>
      <c r="G7732" s="31">
        <v>2168.4731999999999</v>
      </c>
    </row>
    <row r="7733" spans="6:7" x14ac:dyDescent="0.3">
      <c r="F7733" t="s">
        <v>10040</v>
      </c>
      <c r="G7733" s="31">
        <v>219.30590000000001</v>
      </c>
    </row>
    <row r="7734" spans="6:7" x14ac:dyDescent="0.3">
      <c r="F7734" t="s">
        <v>10041</v>
      </c>
      <c r="G7734" s="31">
        <v>7333.3836000000001</v>
      </c>
    </row>
    <row r="7735" spans="6:7" x14ac:dyDescent="0.3">
      <c r="F7735" t="s">
        <v>10042</v>
      </c>
      <c r="G7735" s="31">
        <v>929.73689999999999</v>
      </c>
    </row>
    <row r="7736" spans="6:7" x14ac:dyDescent="0.3">
      <c r="F7736" t="s">
        <v>10043</v>
      </c>
      <c r="G7736" s="31">
        <v>0</v>
      </c>
    </row>
    <row r="7737" spans="6:7" x14ac:dyDescent="0.3">
      <c r="F7737" t="s">
        <v>10044</v>
      </c>
      <c r="G7737" s="31">
        <v>1345.5055000000002</v>
      </c>
    </row>
    <row r="7738" spans="6:7" x14ac:dyDescent="0.3">
      <c r="F7738" t="s">
        <v>10045</v>
      </c>
      <c r="G7738" s="31">
        <v>0</v>
      </c>
    </row>
    <row r="7739" spans="6:7" x14ac:dyDescent="0.3">
      <c r="F7739" t="s">
        <v>551</v>
      </c>
      <c r="G7739" s="31">
        <v>8311.478000000001</v>
      </c>
    </row>
    <row r="7740" spans="6:7" x14ac:dyDescent="0.3">
      <c r="F7740" t="s">
        <v>10046</v>
      </c>
      <c r="G7740" s="31">
        <v>0</v>
      </c>
    </row>
    <row r="7741" spans="6:7" x14ac:dyDescent="0.3">
      <c r="F7741" t="s">
        <v>10047</v>
      </c>
      <c r="G7741" s="31">
        <v>12691.384400000001</v>
      </c>
    </row>
    <row r="7742" spans="6:7" x14ac:dyDescent="0.3">
      <c r="F7742" t="s">
        <v>10048</v>
      </c>
      <c r="G7742" s="31">
        <v>275.35180000000003</v>
      </c>
    </row>
    <row r="7743" spans="6:7" x14ac:dyDescent="0.3">
      <c r="F7743" t="s">
        <v>10049</v>
      </c>
      <c r="G7743" s="31">
        <v>0</v>
      </c>
    </row>
    <row r="7744" spans="6:7" x14ac:dyDescent="0.3">
      <c r="F7744" t="s">
        <v>10050</v>
      </c>
      <c r="G7744" s="31">
        <v>2556.9657999999999</v>
      </c>
    </row>
    <row r="7745" spans="6:7" x14ac:dyDescent="0.3">
      <c r="F7745" t="s">
        <v>10051</v>
      </c>
      <c r="G7745" s="31">
        <v>1006.4331</v>
      </c>
    </row>
    <row r="7746" spans="6:7" x14ac:dyDescent="0.3">
      <c r="F7746" t="s">
        <v>10052</v>
      </c>
      <c r="G7746" s="31">
        <v>499.32119999999998</v>
      </c>
    </row>
    <row r="7747" spans="6:7" x14ac:dyDescent="0.3">
      <c r="F7747" t="s">
        <v>10053</v>
      </c>
      <c r="G7747" s="31">
        <v>0</v>
      </c>
    </row>
    <row r="7748" spans="6:7" x14ac:dyDescent="0.3">
      <c r="F7748" t="s">
        <v>10054</v>
      </c>
      <c r="G7748" s="31">
        <v>5406.4458000000004</v>
      </c>
    </row>
    <row r="7749" spans="6:7" x14ac:dyDescent="0.3">
      <c r="F7749" t="s">
        <v>10055</v>
      </c>
      <c r="G7749" s="31">
        <v>0</v>
      </c>
    </row>
    <row r="7750" spans="6:7" x14ac:dyDescent="0.3">
      <c r="F7750" t="s">
        <v>10056</v>
      </c>
      <c r="G7750" s="31">
        <v>47.518900000000002</v>
      </c>
    </row>
    <row r="7751" spans="6:7" x14ac:dyDescent="0.3">
      <c r="F7751" t="s">
        <v>10057</v>
      </c>
      <c r="G7751" s="31">
        <v>17115.702400000002</v>
      </c>
    </row>
    <row r="7752" spans="6:7" x14ac:dyDescent="0.3">
      <c r="F7752" t="s">
        <v>10058</v>
      </c>
      <c r="G7752" s="31">
        <v>0</v>
      </c>
    </row>
    <row r="7753" spans="6:7" x14ac:dyDescent="0.3">
      <c r="F7753" t="s">
        <v>3316</v>
      </c>
      <c r="G7753" s="31">
        <v>511.12630000000001</v>
      </c>
    </row>
    <row r="7754" spans="6:7" x14ac:dyDescent="0.3">
      <c r="F7754" t="s">
        <v>10059</v>
      </c>
      <c r="G7754" s="31">
        <v>0</v>
      </c>
    </row>
    <row r="7755" spans="6:7" x14ac:dyDescent="0.3">
      <c r="F7755" t="s">
        <v>10060</v>
      </c>
      <c r="G7755" s="31">
        <v>349.75130000000001</v>
      </c>
    </row>
    <row r="7756" spans="6:7" x14ac:dyDescent="0.3">
      <c r="F7756" t="s">
        <v>10061</v>
      </c>
      <c r="G7756" s="31">
        <v>0</v>
      </c>
    </row>
    <row r="7757" spans="6:7" x14ac:dyDescent="0.3">
      <c r="F7757" t="s">
        <v>10062</v>
      </c>
      <c r="G7757" s="31">
        <v>0</v>
      </c>
    </row>
    <row r="7758" spans="6:7" x14ac:dyDescent="0.3">
      <c r="F7758" t="s">
        <v>10063</v>
      </c>
      <c r="G7758" s="31">
        <v>0</v>
      </c>
    </row>
    <row r="7759" spans="6:7" x14ac:dyDescent="0.3">
      <c r="F7759" t="s">
        <v>10064</v>
      </c>
      <c r="G7759" s="31">
        <v>56.226599999999998</v>
      </c>
    </row>
    <row r="7760" spans="6:7" x14ac:dyDescent="0.3">
      <c r="F7760" t="s">
        <v>10065</v>
      </c>
      <c r="G7760" s="31">
        <v>0</v>
      </c>
    </row>
    <row r="7761" spans="6:7" x14ac:dyDescent="0.3">
      <c r="F7761" t="s">
        <v>10066</v>
      </c>
      <c r="G7761" s="31">
        <v>0</v>
      </c>
    </row>
    <row r="7762" spans="6:7" x14ac:dyDescent="0.3">
      <c r="F7762" t="s">
        <v>10067</v>
      </c>
      <c r="G7762" s="31">
        <v>0</v>
      </c>
    </row>
    <row r="7763" spans="6:7" x14ac:dyDescent="0.3">
      <c r="F7763" t="s">
        <v>10068</v>
      </c>
      <c r="G7763" s="31">
        <v>239.24969999999999</v>
      </c>
    </row>
    <row r="7764" spans="6:7" x14ac:dyDescent="0.3">
      <c r="F7764" t="s">
        <v>10069</v>
      </c>
      <c r="G7764" s="31">
        <v>318.26310000000001</v>
      </c>
    </row>
    <row r="7765" spans="6:7" x14ac:dyDescent="0.3">
      <c r="F7765" t="s">
        <v>10070</v>
      </c>
      <c r="G7765" s="31">
        <v>0</v>
      </c>
    </row>
    <row r="7766" spans="6:7" x14ac:dyDescent="0.3">
      <c r="F7766" t="s">
        <v>10071</v>
      </c>
      <c r="G7766" s="31">
        <v>0</v>
      </c>
    </row>
    <row r="7767" spans="6:7" x14ac:dyDescent="0.3">
      <c r="F7767" t="s">
        <v>10072</v>
      </c>
      <c r="G7767" s="31">
        <v>39.286299999999997</v>
      </c>
    </row>
    <row r="7768" spans="6:7" x14ac:dyDescent="0.3">
      <c r="F7768" t="s">
        <v>10073</v>
      </c>
      <c r="G7768" s="31">
        <v>1902.3711000000001</v>
      </c>
    </row>
    <row r="7769" spans="6:7" x14ac:dyDescent="0.3">
      <c r="F7769" t="s">
        <v>10074</v>
      </c>
      <c r="G7769" s="31">
        <v>19889.035600000003</v>
      </c>
    </row>
    <row r="7770" spans="6:7" x14ac:dyDescent="0.3">
      <c r="F7770" t="s">
        <v>10075</v>
      </c>
      <c r="G7770" s="31">
        <v>0</v>
      </c>
    </row>
    <row r="7771" spans="6:7" x14ac:dyDescent="0.3">
      <c r="F7771" t="s">
        <v>10076</v>
      </c>
      <c r="G7771" s="31">
        <v>5428.6565000000001</v>
      </c>
    </row>
    <row r="7772" spans="6:7" x14ac:dyDescent="0.3">
      <c r="F7772" t="s">
        <v>10077</v>
      </c>
      <c r="G7772" s="31">
        <v>433.69439999999997</v>
      </c>
    </row>
    <row r="7773" spans="6:7" x14ac:dyDescent="0.3">
      <c r="F7773" t="s">
        <v>10078</v>
      </c>
      <c r="G7773" s="31">
        <v>89.580600000000004</v>
      </c>
    </row>
    <row r="7774" spans="6:7" x14ac:dyDescent="0.3">
      <c r="F7774" t="s">
        <v>10079</v>
      </c>
      <c r="G7774" s="31">
        <v>1082.9754</v>
      </c>
    </row>
    <row r="7775" spans="6:7" x14ac:dyDescent="0.3">
      <c r="F7775" t="s">
        <v>10080</v>
      </c>
      <c r="G7775" s="31">
        <v>0</v>
      </c>
    </row>
    <row r="7776" spans="6:7" x14ac:dyDescent="0.3">
      <c r="F7776" t="s">
        <v>10081</v>
      </c>
      <c r="G7776" s="31">
        <v>205.53450000000001</v>
      </c>
    </row>
    <row r="7777" spans="6:7" x14ac:dyDescent="0.3">
      <c r="F7777" t="s">
        <v>10082</v>
      </c>
      <c r="G7777" s="31">
        <v>0</v>
      </c>
    </row>
    <row r="7778" spans="6:7" x14ac:dyDescent="0.3">
      <c r="F7778" t="s">
        <v>10083</v>
      </c>
      <c r="G7778" s="31">
        <v>0</v>
      </c>
    </row>
    <row r="7779" spans="6:7" x14ac:dyDescent="0.3">
      <c r="F7779" t="s">
        <v>10084</v>
      </c>
      <c r="G7779" s="31">
        <v>0</v>
      </c>
    </row>
    <row r="7780" spans="6:7" x14ac:dyDescent="0.3">
      <c r="F7780" t="s">
        <v>10085</v>
      </c>
      <c r="G7780" s="31">
        <v>13281.419799999998</v>
      </c>
    </row>
    <row r="7781" spans="6:7" x14ac:dyDescent="0.3">
      <c r="F7781" t="s">
        <v>10086</v>
      </c>
      <c r="G7781" s="31">
        <v>2141.5659999999998</v>
      </c>
    </row>
    <row r="7782" spans="6:7" x14ac:dyDescent="0.3">
      <c r="F7782" t="s">
        <v>2882</v>
      </c>
      <c r="G7782" s="31">
        <v>4459.3836000000001</v>
      </c>
    </row>
    <row r="7783" spans="6:7" x14ac:dyDescent="0.3">
      <c r="F7783" t="s">
        <v>10087</v>
      </c>
      <c r="G7783" s="31">
        <v>117.09960000000001</v>
      </c>
    </row>
    <row r="7784" spans="6:7" x14ac:dyDescent="0.3">
      <c r="F7784" t="s">
        <v>10088</v>
      </c>
      <c r="G7784" s="31">
        <v>0</v>
      </c>
    </row>
    <row r="7785" spans="6:7" x14ac:dyDescent="0.3">
      <c r="F7785" t="s">
        <v>10089</v>
      </c>
      <c r="G7785" s="31">
        <v>10289.946600000001</v>
      </c>
    </row>
    <row r="7786" spans="6:7" x14ac:dyDescent="0.3">
      <c r="F7786" t="s">
        <v>10090</v>
      </c>
      <c r="G7786" s="31">
        <v>979.65950000000009</v>
      </c>
    </row>
    <row r="7787" spans="6:7" x14ac:dyDescent="0.3">
      <c r="F7787" t="s">
        <v>10091</v>
      </c>
      <c r="G7787" s="31">
        <v>0</v>
      </c>
    </row>
    <row r="7788" spans="6:7" x14ac:dyDescent="0.3">
      <c r="F7788" t="s">
        <v>10092</v>
      </c>
      <c r="G7788" s="31">
        <v>617.74599999999998</v>
      </c>
    </row>
    <row r="7789" spans="6:7" x14ac:dyDescent="0.3">
      <c r="F7789" t="s">
        <v>10093</v>
      </c>
      <c r="G7789" s="31">
        <v>0</v>
      </c>
    </row>
    <row r="7790" spans="6:7" x14ac:dyDescent="0.3">
      <c r="F7790" t="s">
        <v>10094</v>
      </c>
      <c r="G7790" s="31">
        <v>2388.7341999999999</v>
      </c>
    </row>
    <row r="7791" spans="6:7" x14ac:dyDescent="0.3">
      <c r="F7791" t="s">
        <v>10095</v>
      </c>
      <c r="G7791" s="31">
        <v>0</v>
      </c>
    </row>
    <row r="7792" spans="6:7" x14ac:dyDescent="0.3">
      <c r="F7792" t="s">
        <v>10096</v>
      </c>
      <c r="G7792" s="31">
        <v>7864.9708000000001</v>
      </c>
    </row>
    <row r="7793" spans="6:7" x14ac:dyDescent="0.3">
      <c r="F7793" t="s">
        <v>10097</v>
      </c>
      <c r="G7793" s="31">
        <v>0</v>
      </c>
    </row>
    <row r="7794" spans="6:7" x14ac:dyDescent="0.3">
      <c r="F7794" t="s">
        <v>10098</v>
      </c>
      <c r="G7794" s="31">
        <v>409.09919999999994</v>
      </c>
    </row>
    <row r="7795" spans="6:7" x14ac:dyDescent="0.3">
      <c r="F7795" t="s">
        <v>10099</v>
      </c>
      <c r="G7795" s="31">
        <v>8218.5517999999993</v>
      </c>
    </row>
    <row r="7796" spans="6:7" x14ac:dyDescent="0.3">
      <c r="F7796" t="s">
        <v>10100</v>
      </c>
      <c r="G7796" s="31">
        <v>205.69</v>
      </c>
    </row>
    <row r="7797" spans="6:7" x14ac:dyDescent="0.3">
      <c r="F7797" t="s">
        <v>10101</v>
      </c>
      <c r="G7797" s="31">
        <v>3117.8143</v>
      </c>
    </row>
    <row r="7798" spans="6:7" x14ac:dyDescent="0.3">
      <c r="F7798" t="s">
        <v>10102</v>
      </c>
      <c r="G7798" s="31">
        <v>0</v>
      </c>
    </row>
    <row r="7799" spans="6:7" x14ac:dyDescent="0.3">
      <c r="F7799" t="s">
        <v>10103</v>
      </c>
      <c r="G7799" s="31">
        <v>1187.2646999999999</v>
      </c>
    </row>
    <row r="7800" spans="6:7" x14ac:dyDescent="0.3">
      <c r="F7800" t="s">
        <v>10104</v>
      </c>
      <c r="G7800" s="31">
        <v>0</v>
      </c>
    </row>
    <row r="7801" spans="6:7" x14ac:dyDescent="0.3">
      <c r="F7801" t="s">
        <v>10105</v>
      </c>
      <c r="G7801" s="31">
        <v>0</v>
      </c>
    </row>
    <row r="7802" spans="6:7" x14ac:dyDescent="0.3">
      <c r="F7802" t="s">
        <v>10106</v>
      </c>
      <c r="G7802" s="31">
        <v>0</v>
      </c>
    </row>
    <row r="7803" spans="6:7" x14ac:dyDescent="0.3">
      <c r="F7803" t="s">
        <v>10107</v>
      </c>
      <c r="G7803" s="31">
        <v>0</v>
      </c>
    </row>
    <row r="7804" spans="6:7" x14ac:dyDescent="0.3">
      <c r="F7804" t="s">
        <v>10108</v>
      </c>
      <c r="G7804" s="31">
        <v>0</v>
      </c>
    </row>
    <row r="7805" spans="6:7" x14ac:dyDescent="0.3">
      <c r="F7805" t="s">
        <v>10109</v>
      </c>
      <c r="G7805" s="31">
        <v>37.484400000000001</v>
      </c>
    </row>
    <row r="7806" spans="6:7" x14ac:dyDescent="0.3">
      <c r="F7806" t="s">
        <v>10110</v>
      </c>
      <c r="G7806" s="31">
        <v>285.73689999999999</v>
      </c>
    </row>
    <row r="7807" spans="6:7" x14ac:dyDescent="0.3">
      <c r="F7807" t="s">
        <v>10111</v>
      </c>
      <c r="G7807" s="31">
        <v>0</v>
      </c>
    </row>
    <row r="7808" spans="6:7" x14ac:dyDescent="0.3">
      <c r="F7808" t="s">
        <v>10112</v>
      </c>
      <c r="G7808" s="31">
        <v>2320.3996999999999</v>
      </c>
    </row>
    <row r="7809" spans="6:7" x14ac:dyDescent="0.3">
      <c r="F7809" t="s">
        <v>10113</v>
      </c>
      <c r="G7809" s="31">
        <v>649.2921</v>
      </c>
    </row>
    <row r="7810" spans="6:7" x14ac:dyDescent="0.3">
      <c r="F7810" t="s">
        <v>10114</v>
      </c>
      <c r="G7810" s="31">
        <v>8731.4803000000011</v>
      </c>
    </row>
    <row r="7811" spans="6:7" x14ac:dyDescent="0.3">
      <c r="F7811" t="s">
        <v>10115</v>
      </c>
      <c r="G7811" s="31">
        <v>17152.723299999998</v>
      </c>
    </row>
    <row r="7812" spans="6:7" x14ac:dyDescent="0.3">
      <c r="F7812" t="s">
        <v>10116</v>
      </c>
      <c r="G7812" s="31">
        <v>686.49099999999999</v>
      </c>
    </row>
    <row r="7813" spans="6:7" x14ac:dyDescent="0.3">
      <c r="F7813" t="s">
        <v>10117</v>
      </c>
      <c r="G7813" s="31">
        <v>0</v>
      </c>
    </row>
    <row r="7814" spans="6:7" x14ac:dyDescent="0.3">
      <c r="F7814" t="s">
        <v>10118</v>
      </c>
      <c r="G7814" s="31">
        <v>0</v>
      </c>
    </row>
    <row r="7815" spans="6:7" x14ac:dyDescent="0.3">
      <c r="F7815" t="s">
        <v>10119</v>
      </c>
      <c r="G7815" s="31">
        <v>0</v>
      </c>
    </row>
    <row r="7816" spans="6:7" x14ac:dyDescent="0.3">
      <c r="F7816" t="s">
        <v>10120</v>
      </c>
      <c r="G7816" s="31">
        <v>301.83670000000001</v>
      </c>
    </row>
    <row r="7817" spans="6:7" x14ac:dyDescent="0.3">
      <c r="F7817" t="s">
        <v>10121</v>
      </c>
      <c r="G7817" s="31">
        <v>713.96320000000014</v>
      </c>
    </row>
    <row r="7818" spans="6:7" x14ac:dyDescent="0.3">
      <c r="F7818" t="s">
        <v>10122</v>
      </c>
      <c r="G7818" s="31">
        <v>103.15770000000001</v>
      </c>
    </row>
    <row r="7819" spans="6:7" x14ac:dyDescent="0.3">
      <c r="F7819" t="s">
        <v>10123</v>
      </c>
      <c r="G7819" s="31">
        <v>6.2473999999999998</v>
      </c>
    </row>
    <row r="7820" spans="6:7" x14ac:dyDescent="0.3">
      <c r="F7820" t="s">
        <v>10124</v>
      </c>
      <c r="G7820" s="31">
        <v>16079.395699999999</v>
      </c>
    </row>
    <row r="7821" spans="6:7" x14ac:dyDescent="0.3">
      <c r="F7821" t="s">
        <v>10125</v>
      </c>
      <c r="G7821" s="31">
        <v>0</v>
      </c>
    </row>
    <row r="7822" spans="6:7" x14ac:dyDescent="0.3">
      <c r="F7822" t="s">
        <v>552</v>
      </c>
      <c r="G7822" s="31">
        <v>0</v>
      </c>
    </row>
    <row r="7823" spans="6:7" x14ac:dyDescent="0.3">
      <c r="F7823" t="s">
        <v>10126</v>
      </c>
      <c r="G7823" s="31">
        <v>0</v>
      </c>
    </row>
    <row r="7824" spans="6:7" x14ac:dyDescent="0.3">
      <c r="F7824" t="s">
        <v>10127</v>
      </c>
      <c r="G7824" s="31">
        <v>132.93639999999999</v>
      </c>
    </row>
    <row r="7825" spans="6:7" x14ac:dyDescent="0.3">
      <c r="F7825" t="s">
        <v>10128</v>
      </c>
      <c r="G7825" s="31">
        <v>5409.5473000000002</v>
      </c>
    </row>
    <row r="7826" spans="6:7" x14ac:dyDescent="0.3">
      <c r="F7826" t="s">
        <v>10129</v>
      </c>
      <c r="G7826" s="31">
        <v>0</v>
      </c>
    </row>
    <row r="7827" spans="6:7" x14ac:dyDescent="0.3">
      <c r="F7827" t="s">
        <v>10130</v>
      </c>
      <c r="G7827" s="31">
        <v>115.64019999999999</v>
      </c>
    </row>
    <row r="7828" spans="6:7" x14ac:dyDescent="0.3">
      <c r="F7828" t="s">
        <v>10131</v>
      </c>
      <c r="G7828" s="31">
        <v>0</v>
      </c>
    </row>
    <row r="7829" spans="6:7" x14ac:dyDescent="0.3">
      <c r="F7829" t="s">
        <v>10132</v>
      </c>
      <c r="G7829" s="31">
        <v>0</v>
      </c>
    </row>
    <row r="7830" spans="6:7" x14ac:dyDescent="0.3">
      <c r="F7830" t="s">
        <v>10133</v>
      </c>
      <c r="G7830" s="31">
        <v>334.72730000000001</v>
      </c>
    </row>
    <row r="7831" spans="6:7" x14ac:dyDescent="0.3">
      <c r="F7831" t="s">
        <v>10134</v>
      </c>
      <c r="G7831" s="31">
        <v>0</v>
      </c>
    </row>
    <row r="7832" spans="6:7" x14ac:dyDescent="0.3">
      <c r="F7832" t="s">
        <v>10135</v>
      </c>
      <c r="G7832" s="31">
        <v>136.0675</v>
      </c>
    </row>
    <row r="7833" spans="6:7" x14ac:dyDescent="0.3">
      <c r="F7833" t="s">
        <v>10136</v>
      </c>
      <c r="G7833" s="31">
        <v>0</v>
      </c>
    </row>
    <row r="7834" spans="6:7" x14ac:dyDescent="0.3">
      <c r="F7834" t="s">
        <v>10137</v>
      </c>
      <c r="G7834" s="31">
        <v>1011.3951</v>
      </c>
    </row>
    <row r="7835" spans="6:7" x14ac:dyDescent="0.3">
      <c r="F7835" t="s">
        <v>10138</v>
      </c>
      <c r="G7835" s="31">
        <v>0</v>
      </c>
    </row>
    <row r="7836" spans="6:7" x14ac:dyDescent="0.3">
      <c r="F7836" t="s">
        <v>10139</v>
      </c>
      <c r="G7836" s="31">
        <v>832.46029999999996</v>
      </c>
    </row>
    <row r="7837" spans="6:7" x14ac:dyDescent="0.3">
      <c r="F7837" t="s">
        <v>10140</v>
      </c>
      <c r="G7837" s="31">
        <v>0</v>
      </c>
    </row>
    <row r="7838" spans="6:7" x14ac:dyDescent="0.3">
      <c r="F7838" t="s">
        <v>10141</v>
      </c>
      <c r="G7838" s="31">
        <v>10935.1037</v>
      </c>
    </row>
    <row r="7839" spans="6:7" x14ac:dyDescent="0.3">
      <c r="F7839" t="s">
        <v>10142</v>
      </c>
      <c r="G7839" s="31">
        <v>0</v>
      </c>
    </row>
    <row r="7840" spans="6:7" x14ac:dyDescent="0.3">
      <c r="F7840" t="s">
        <v>10143</v>
      </c>
      <c r="G7840" s="31">
        <v>5234.0392999999995</v>
      </c>
    </row>
    <row r="7841" spans="6:7" x14ac:dyDescent="0.3">
      <c r="F7841" t="s">
        <v>10144</v>
      </c>
      <c r="G7841" s="31">
        <v>0</v>
      </c>
    </row>
    <row r="7842" spans="6:7" x14ac:dyDescent="0.3">
      <c r="F7842" t="s">
        <v>10145</v>
      </c>
      <c r="G7842" s="31">
        <v>161.4324</v>
      </c>
    </row>
    <row r="7843" spans="6:7" x14ac:dyDescent="0.3">
      <c r="F7843" t="s">
        <v>10146</v>
      </c>
      <c r="G7843" s="31">
        <v>19.148900000000001</v>
      </c>
    </row>
    <row r="7844" spans="6:7" x14ac:dyDescent="0.3">
      <c r="F7844" t="s">
        <v>10147</v>
      </c>
      <c r="G7844" s="31">
        <v>158.55240000000001</v>
      </c>
    </row>
    <row r="7845" spans="6:7" x14ac:dyDescent="0.3">
      <c r="F7845" t="s">
        <v>10148</v>
      </c>
      <c r="G7845" s="31">
        <v>206.51070000000001</v>
      </c>
    </row>
    <row r="7846" spans="6:7" x14ac:dyDescent="0.3">
      <c r="F7846" t="s">
        <v>10149</v>
      </c>
      <c r="G7846" s="31">
        <v>11909.194300000001</v>
      </c>
    </row>
    <row r="7847" spans="6:7" x14ac:dyDescent="0.3">
      <c r="F7847" t="s">
        <v>10150</v>
      </c>
      <c r="G7847" s="31">
        <v>2173.1170999999999</v>
      </c>
    </row>
    <row r="7848" spans="6:7" x14ac:dyDescent="0.3">
      <c r="F7848" t="s">
        <v>10151</v>
      </c>
      <c r="G7848" s="31">
        <v>0</v>
      </c>
    </row>
    <row r="7849" spans="6:7" x14ac:dyDescent="0.3">
      <c r="F7849" t="s">
        <v>10152</v>
      </c>
      <c r="G7849" s="31">
        <v>0</v>
      </c>
    </row>
    <row r="7850" spans="6:7" x14ac:dyDescent="0.3">
      <c r="F7850" t="s">
        <v>10153</v>
      </c>
      <c r="G7850" s="31">
        <v>62.473999999999997</v>
      </c>
    </row>
    <row r="7851" spans="6:7" x14ac:dyDescent="0.3">
      <c r="F7851" t="s">
        <v>10154</v>
      </c>
      <c r="G7851" s="31">
        <v>204.78149999999999</v>
      </c>
    </row>
    <row r="7852" spans="6:7" x14ac:dyDescent="0.3">
      <c r="F7852" t="s">
        <v>10155</v>
      </c>
      <c r="G7852" s="31">
        <v>972.67110000000002</v>
      </c>
    </row>
    <row r="7853" spans="6:7" x14ac:dyDescent="0.3">
      <c r="F7853" t="s">
        <v>10156</v>
      </c>
      <c r="G7853" s="31">
        <v>940.86649999999997</v>
      </c>
    </row>
    <row r="7854" spans="6:7" x14ac:dyDescent="0.3">
      <c r="F7854" t="s">
        <v>10157</v>
      </c>
      <c r="G7854" s="31">
        <v>56.408100000000005</v>
      </c>
    </row>
    <row r="7855" spans="6:7" x14ac:dyDescent="0.3">
      <c r="F7855" t="s">
        <v>10158</v>
      </c>
      <c r="G7855" s="31">
        <v>0</v>
      </c>
    </row>
    <row r="7856" spans="6:7" x14ac:dyDescent="0.3">
      <c r="F7856" t="s">
        <v>10159</v>
      </c>
      <c r="G7856" s="31">
        <v>8828.146999999999</v>
      </c>
    </row>
    <row r="7857" spans="6:7" x14ac:dyDescent="0.3">
      <c r="F7857" t="s">
        <v>10160</v>
      </c>
      <c r="G7857" s="31">
        <v>12.4948</v>
      </c>
    </row>
    <row r="7858" spans="6:7" x14ac:dyDescent="0.3">
      <c r="F7858" t="s">
        <v>10161</v>
      </c>
      <c r="G7858" s="31">
        <v>6401.2736999999997</v>
      </c>
    </row>
    <row r="7859" spans="6:7" x14ac:dyDescent="0.3">
      <c r="F7859" t="s">
        <v>10162</v>
      </c>
      <c r="G7859" s="31">
        <v>0</v>
      </c>
    </row>
    <row r="7860" spans="6:7" x14ac:dyDescent="0.3">
      <c r="F7860" t="s">
        <v>10163</v>
      </c>
      <c r="G7860" s="31">
        <v>4092.1637999999998</v>
      </c>
    </row>
    <row r="7861" spans="6:7" x14ac:dyDescent="0.3">
      <c r="F7861" t="s">
        <v>10164</v>
      </c>
      <c r="G7861" s="31">
        <v>0</v>
      </c>
    </row>
    <row r="7862" spans="6:7" x14ac:dyDescent="0.3">
      <c r="F7862" t="s">
        <v>553</v>
      </c>
      <c r="G7862" s="31">
        <v>7271.4999000000007</v>
      </c>
    </row>
    <row r="7863" spans="6:7" x14ac:dyDescent="0.3">
      <c r="F7863" t="s">
        <v>10165</v>
      </c>
      <c r="G7863" s="31">
        <v>14108.089900000001</v>
      </c>
    </row>
    <row r="7864" spans="6:7" x14ac:dyDescent="0.3">
      <c r="F7864" t="s">
        <v>10166</v>
      </c>
      <c r="G7864" s="31">
        <v>7546.2946000000002</v>
      </c>
    </row>
    <row r="7865" spans="6:7" x14ac:dyDescent="0.3">
      <c r="F7865" t="s">
        <v>10167</v>
      </c>
      <c r="G7865" s="31">
        <v>56.2455</v>
      </c>
    </row>
    <row r="7866" spans="6:7" x14ac:dyDescent="0.3">
      <c r="F7866" t="s">
        <v>10168</v>
      </c>
      <c r="G7866" s="31">
        <v>0</v>
      </c>
    </row>
    <row r="7867" spans="6:7" x14ac:dyDescent="0.3">
      <c r="F7867" t="s">
        <v>10169</v>
      </c>
      <c r="G7867" s="31">
        <v>301.65559999999999</v>
      </c>
    </row>
    <row r="7868" spans="6:7" x14ac:dyDescent="0.3">
      <c r="F7868" t="s">
        <v>10170</v>
      </c>
      <c r="G7868" s="31">
        <v>1210.9048</v>
      </c>
    </row>
    <row r="7869" spans="6:7" x14ac:dyDescent="0.3">
      <c r="F7869" t="s">
        <v>10171</v>
      </c>
      <c r="G7869" s="31">
        <v>193.934</v>
      </c>
    </row>
    <row r="7870" spans="6:7" x14ac:dyDescent="0.3">
      <c r="F7870" t="s">
        <v>10172</v>
      </c>
      <c r="G7870" s="31">
        <v>0</v>
      </c>
    </row>
    <row r="7871" spans="6:7" x14ac:dyDescent="0.3">
      <c r="F7871" t="s">
        <v>10173</v>
      </c>
      <c r="G7871" s="31">
        <v>1685.4312</v>
      </c>
    </row>
    <row r="7872" spans="6:7" x14ac:dyDescent="0.3">
      <c r="F7872" t="s">
        <v>10174</v>
      </c>
      <c r="G7872" s="31">
        <v>0</v>
      </c>
    </row>
    <row r="7873" spans="6:7" x14ac:dyDescent="0.3">
      <c r="F7873" t="s">
        <v>10175</v>
      </c>
      <c r="G7873" s="31">
        <v>50.385899999999999</v>
      </c>
    </row>
    <row r="7874" spans="6:7" x14ac:dyDescent="0.3">
      <c r="F7874" t="s">
        <v>10176</v>
      </c>
      <c r="G7874" s="31">
        <v>0</v>
      </c>
    </row>
    <row r="7875" spans="6:7" x14ac:dyDescent="0.3">
      <c r="F7875" t="s">
        <v>10177</v>
      </c>
      <c r="G7875" s="31">
        <v>0</v>
      </c>
    </row>
    <row r="7876" spans="6:7" x14ac:dyDescent="0.3">
      <c r="F7876" t="s">
        <v>10178</v>
      </c>
      <c r="G7876" s="31">
        <v>0</v>
      </c>
    </row>
    <row r="7877" spans="6:7" x14ac:dyDescent="0.3">
      <c r="F7877" t="s">
        <v>10179</v>
      </c>
      <c r="G7877" s="31">
        <v>1374.3828000000001</v>
      </c>
    </row>
    <row r="7878" spans="6:7" x14ac:dyDescent="0.3">
      <c r="F7878" t="s">
        <v>554</v>
      </c>
      <c r="G7878" s="31">
        <v>2473.92</v>
      </c>
    </row>
    <row r="7879" spans="6:7" x14ac:dyDescent="0.3">
      <c r="F7879" t="s">
        <v>2883</v>
      </c>
      <c r="G7879" s="31">
        <v>8983.5550000000003</v>
      </c>
    </row>
    <row r="7880" spans="6:7" x14ac:dyDescent="0.3">
      <c r="F7880" t="s">
        <v>1790</v>
      </c>
      <c r="G7880" s="31">
        <v>0</v>
      </c>
    </row>
    <row r="7881" spans="6:7" x14ac:dyDescent="0.3">
      <c r="F7881" t="s">
        <v>10180</v>
      </c>
      <c r="G7881" s="31">
        <v>0</v>
      </c>
    </row>
    <row r="7882" spans="6:7" x14ac:dyDescent="0.3">
      <c r="F7882" t="s">
        <v>10181</v>
      </c>
      <c r="G7882" s="31">
        <v>0</v>
      </c>
    </row>
    <row r="7883" spans="6:7" x14ac:dyDescent="0.3">
      <c r="F7883" t="s">
        <v>10182</v>
      </c>
      <c r="G7883" s="31">
        <v>188.33779999999999</v>
      </c>
    </row>
    <row r="7884" spans="6:7" x14ac:dyDescent="0.3">
      <c r="F7884" t="s">
        <v>3317</v>
      </c>
      <c r="G7884" s="31">
        <v>1824.9412</v>
      </c>
    </row>
    <row r="7885" spans="6:7" x14ac:dyDescent="0.3">
      <c r="F7885" t="s">
        <v>10183</v>
      </c>
      <c r="G7885" s="31">
        <v>9574.4303</v>
      </c>
    </row>
    <row r="7886" spans="6:7" x14ac:dyDescent="0.3">
      <c r="F7886" t="s">
        <v>1791</v>
      </c>
      <c r="G7886" s="31">
        <v>0</v>
      </c>
    </row>
    <row r="7887" spans="6:7" x14ac:dyDescent="0.3">
      <c r="F7887" t="s">
        <v>3318</v>
      </c>
      <c r="G7887" s="31">
        <v>131.3466</v>
      </c>
    </row>
    <row r="7888" spans="6:7" x14ac:dyDescent="0.3">
      <c r="F7888" t="s">
        <v>10184</v>
      </c>
      <c r="G7888" s="31">
        <v>0</v>
      </c>
    </row>
    <row r="7889" spans="6:7" x14ac:dyDescent="0.3">
      <c r="F7889" t="s">
        <v>2884</v>
      </c>
      <c r="G7889" s="31">
        <v>3560.7678000000001</v>
      </c>
    </row>
    <row r="7890" spans="6:7" x14ac:dyDescent="0.3">
      <c r="F7890" t="s">
        <v>10185</v>
      </c>
      <c r="G7890" s="31">
        <v>0</v>
      </c>
    </row>
    <row r="7891" spans="6:7" x14ac:dyDescent="0.3">
      <c r="F7891" t="s">
        <v>1792</v>
      </c>
      <c r="G7891" s="31">
        <v>0</v>
      </c>
    </row>
    <row r="7892" spans="6:7" x14ac:dyDescent="0.3">
      <c r="F7892" t="s">
        <v>10186</v>
      </c>
      <c r="G7892" s="31">
        <v>539.73620000000005</v>
      </c>
    </row>
    <row r="7893" spans="6:7" x14ac:dyDescent="0.3">
      <c r="F7893" t="s">
        <v>3319</v>
      </c>
      <c r="G7893" s="31">
        <v>747.24869999999999</v>
      </c>
    </row>
    <row r="7894" spans="6:7" x14ac:dyDescent="0.3">
      <c r="F7894" t="s">
        <v>10187</v>
      </c>
      <c r="G7894" s="31">
        <v>0</v>
      </c>
    </row>
    <row r="7895" spans="6:7" x14ac:dyDescent="0.3">
      <c r="F7895" t="s">
        <v>1793</v>
      </c>
      <c r="G7895" s="31">
        <v>0</v>
      </c>
    </row>
    <row r="7896" spans="6:7" x14ac:dyDescent="0.3">
      <c r="F7896" t="s">
        <v>10188</v>
      </c>
      <c r="G7896" s="31">
        <v>0</v>
      </c>
    </row>
    <row r="7897" spans="6:7" x14ac:dyDescent="0.3">
      <c r="F7897" t="s">
        <v>10189</v>
      </c>
      <c r="G7897" s="31">
        <v>147.04069999999999</v>
      </c>
    </row>
    <row r="7898" spans="6:7" x14ac:dyDescent="0.3">
      <c r="F7898" t="s">
        <v>10190</v>
      </c>
      <c r="G7898" s="31">
        <v>0</v>
      </c>
    </row>
    <row r="7899" spans="6:7" x14ac:dyDescent="0.3">
      <c r="F7899" t="s">
        <v>10191</v>
      </c>
      <c r="G7899" s="31">
        <v>5342.1066000000001</v>
      </c>
    </row>
    <row r="7900" spans="6:7" x14ac:dyDescent="0.3">
      <c r="F7900" t="s">
        <v>10192</v>
      </c>
      <c r="G7900" s="31">
        <v>0</v>
      </c>
    </row>
    <row r="7901" spans="6:7" x14ac:dyDescent="0.3">
      <c r="F7901" t="s">
        <v>10193</v>
      </c>
      <c r="G7901" s="31">
        <v>378.4717</v>
      </c>
    </row>
    <row r="7902" spans="6:7" x14ac:dyDescent="0.3">
      <c r="F7902" t="s">
        <v>10194</v>
      </c>
      <c r="G7902" s="31">
        <v>29.9724</v>
      </c>
    </row>
    <row r="7903" spans="6:7" x14ac:dyDescent="0.3">
      <c r="F7903" t="s">
        <v>10195</v>
      </c>
      <c r="G7903" s="31">
        <v>143.81620000000001</v>
      </c>
    </row>
    <row r="7904" spans="6:7" x14ac:dyDescent="0.3">
      <c r="F7904" t="s">
        <v>10196</v>
      </c>
      <c r="G7904" s="31">
        <v>961.1081999999999</v>
      </c>
    </row>
    <row r="7905" spans="6:7" x14ac:dyDescent="0.3">
      <c r="F7905" t="s">
        <v>10197</v>
      </c>
      <c r="G7905" s="31">
        <v>356.09280000000001</v>
      </c>
    </row>
    <row r="7906" spans="6:7" x14ac:dyDescent="0.3">
      <c r="F7906" t="s">
        <v>10198</v>
      </c>
      <c r="G7906" s="31">
        <v>771.90940000000001</v>
      </c>
    </row>
    <row r="7907" spans="6:7" x14ac:dyDescent="0.3">
      <c r="F7907" t="s">
        <v>10199</v>
      </c>
      <c r="G7907" s="31">
        <v>3047.0243000000005</v>
      </c>
    </row>
    <row r="7908" spans="6:7" x14ac:dyDescent="0.3">
      <c r="F7908" t="s">
        <v>10200</v>
      </c>
      <c r="G7908" s="31">
        <v>0</v>
      </c>
    </row>
    <row r="7909" spans="6:7" x14ac:dyDescent="0.3">
      <c r="F7909" t="s">
        <v>10201</v>
      </c>
      <c r="G7909" s="31">
        <v>0</v>
      </c>
    </row>
    <row r="7910" spans="6:7" x14ac:dyDescent="0.3">
      <c r="F7910" t="s">
        <v>10202</v>
      </c>
      <c r="G7910" s="31">
        <v>443.29059999999998</v>
      </c>
    </row>
    <row r="7911" spans="6:7" x14ac:dyDescent="0.3">
      <c r="F7911" t="s">
        <v>10203</v>
      </c>
      <c r="G7911" s="31">
        <v>87.627399999999994</v>
      </c>
    </row>
    <row r="7912" spans="6:7" x14ac:dyDescent="0.3">
      <c r="F7912" t="s">
        <v>10204</v>
      </c>
      <c r="G7912" s="31">
        <v>187.08690000000001</v>
      </c>
    </row>
    <row r="7913" spans="6:7" x14ac:dyDescent="0.3">
      <c r="F7913" t="s">
        <v>10205</v>
      </c>
      <c r="G7913" s="31">
        <v>0</v>
      </c>
    </row>
    <row r="7914" spans="6:7" x14ac:dyDescent="0.3">
      <c r="F7914" t="s">
        <v>10206</v>
      </c>
      <c r="G7914" s="31">
        <v>0</v>
      </c>
    </row>
    <row r="7915" spans="6:7" x14ac:dyDescent="0.3">
      <c r="F7915" t="s">
        <v>10207</v>
      </c>
      <c r="G7915" s="31">
        <v>263.97679999999997</v>
      </c>
    </row>
    <row r="7916" spans="6:7" x14ac:dyDescent="0.3">
      <c r="F7916" t="s">
        <v>10208</v>
      </c>
      <c r="G7916" s="31">
        <v>0</v>
      </c>
    </row>
    <row r="7917" spans="6:7" x14ac:dyDescent="0.3">
      <c r="F7917" t="s">
        <v>10209</v>
      </c>
      <c r="G7917" s="31">
        <v>1056.4504999999999</v>
      </c>
    </row>
    <row r="7918" spans="6:7" x14ac:dyDescent="0.3">
      <c r="F7918" t="s">
        <v>10210</v>
      </c>
      <c r="G7918" s="31">
        <v>5622.9120000000003</v>
      </c>
    </row>
    <row r="7919" spans="6:7" x14ac:dyDescent="0.3">
      <c r="F7919" t="s">
        <v>10211</v>
      </c>
      <c r="G7919" s="31">
        <v>0</v>
      </c>
    </row>
    <row r="7920" spans="6:7" x14ac:dyDescent="0.3">
      <c r="F7920" t="s">
        <v>10212</v>
      </c>
      <c r="G7920" s="31">
        <v>0</v>
      </c>
    </row>
    <row r="7921" spans="6:7" x14ac:dyDescent="0.3">
      <c r="F7921" t="s">
        <v>10213</v>
      </c>
      <c r="G7921" s="31">
        <v>65.420500000000004</v>
      </c>
    </row>
    <row r="7922" spans="6:7" x14ac:dyDescent="0.3">
      <c r="F7922" t="s">
        <v>10214</v>
      </c>
      <c r="G7922" s="31">
        <v>7217.0568000000003</v>
      </c>
    </row>
    <row r="7923" spans="6:7" x14ac:dyDescent="0.3">
      <c r="F7923" t="s">
        <v>10215</v>
      </c>
      <c r="G7923" s="31">
        <v>0</v>
      </c>
    </row>
    <row r="7924" spans="6:7" x14ac:dyDescent="0.3">
      <c r="F7924" t="s">
        <v>10216</v>
      </c>
      <c r="G7924" s="31">
        <v>277.53570000000002</v>
      </c>
    </row>
    <row r="7925" spans="6:7" x14ac:dyDescent="0.3">
      <c r="F7925" t="s">
        <v>10217</v>
      </c>
      <c r="G7925" s="31">
        <v>13933.686600000001</v>
      </c>
    </row>
    <row r="7926" spans="6:7" x14ac:dyDescent="0.3">
      <c r="F7926" t="s">
        <v>10218</v>
      </c>
      <c r="G7926" s="31">
        <v>5829.1643999999997</v>
      </c>
    </row>
    <row r="7927" spans="6:7" x14ac:dyDescent="0.3">
      <c r="F7927" t="s">
        <v>1794</v>
      </c>
      <c r="G7927" s="31">
        <v>10543.705</v>
      </c>
    </row>
    <row r="7928" spans="6:7" x14ac:dyDescent="0.3">
      <c r="F7928" t="s">
        <v>10219</v>
      </c>
      <c r="G7928" s="31">
        <v>0</v>
      </c>
    </row>
    <row r="7929" spans="6:7" x14ac:dyDescent="0.3">
      <c r="F7929" t="s">
        <v>10220</v>
      </c>
      <c r="G7929" s="31">
        <v>129.14339999999999</v>
      </c>
    </row>
    <row r="7930" spans="6:7" x14ac:dyDescent="0.3">
      <c r="F7930" t="s">
        <v>10221</v>
      </c>
      <c r="G7930" s="31">
        <v>0</v>
      </c>
    </row>
    <row r="7931" spans="6:7" x14ac:dyDescent="0.3">
      <c r="F7931" t="s">
        <v>10222</v>
      </c>
      <c r="G7931" s="31">
        <v>15459.384999999998</v>
      </c>
    </row>
    <row r="7932" spans="6:7" x14ac:dyDescent="0.3">
      <c r="F7932" t="s">
        <v>10223</v>
      </c>
      <c r="G7932" s="31">
        <v>0</v>
      </c>
    </row>
    <row r="7933" spans="6:7" x14ac:dyDescent="0.3">
      <c r="F7933" t="s">
        <v>10224</v>
      </c>
      <c r="G7933" s="31">
        <v>0</v>
      </c>
    </row>
    <row r="7934" spans="6:7" x14ac:dyDescent="0.3">
      <c r="F7934" t="s">
        <v>10225</v>
      </c>
      <c r="G7934" s="31">
        <v>0</v>
      </c>
    </row>
    <row r="7935" spans="6:7" x14ac:dyDescent="0.3">
      <c r="F7935" t="s">
        <v>10226</v>
      </c>
      <c r="G7935" s="31">
        <v>0</v>
      </c>
    </row>
    <row r="7936" spans="6:7" x14ac:dyDescent="0.3">
      <c r="F7936" t="s">
        <v>10227</v>
      </c>
      <c r="G7936" s="31">
        <v>178.87350000000001</v>
      </c>
    </row>
    <row r="7937" spans="6:7" x14ac:dyDescent="0.3">
      <c r="F7937" t="s">
        <v>10228</v>
      </c>
      <c r="G7937" s="31">
        <v>0</v>
      </c>
    </row>
    <row r="7938" spans="6:7" x14ac:dyDescent="0.3">
      <c r="F7938" t="s">
        <v>10229</v>
      </c>
      <c r="G7938" s="31">
        <v>6877.2170000000006</v>
      </c>
    </row>
    <row r="7939" spans="6:7" x14ac:dyDescent="0.3">
      <c r="F7939" t="s">
        <v>10230</v>
      </c>
      <c r="G7939" s="31">
        <v>667.29510000000005</v>
      </c>
    </row>
    <row r="7940" spans="6:7" x14ac:dyDescent="0.3">
      <c r="F7940" t="s">
        <v>10231</v>
      </c>
      <c r="G7940" s="31">
        <v>0</v>
      </c>
    </row>
    <row r="7941" spans="6:7" x14ac:dyDescent="0.3">
      <c r="F7941" t="s">
        <v>10232</v>
      </c>
      <c r="G7941" s="31">
        <v>0</v>
      </c>
    </row>
    <row r="7942" spans="6:7" x14ac:dyDescent="0.3">
      <c r="F7942" t="s">
        <v>10233</v>
      </c>
      <c r="G7942" s="31">
        <v>0</v>
      </c>
    </row>
    <row r="7943" spans="6:7" x14ac:dyDescent="0.3">
      <c r="F7943" t="s">
        <v>10234</v>
      </c>
      <c r="G7943" s="31">
        <v>153.52549999999999</v>
      </c>
    </row>
    <row r="7944" spans="6:7" x14ac:dyDescent="0.3">
      <c r="F7944" t="s">
        <v>10235</v>
      </c>
      <c r="G7944" s="31">
        <v>0</v>
      </c>
    </row>
    <row r="7945" spans="6:7" x14ac:dyDescent="0.3">
      <c r="F7945" t="s">
        <v>10236</v>
      </c>
      <c r="G7945" s="31">
        <v>46.061</v>
      </c>
    </row>
    <row r="7946" spans="6:7" x14ac:dyDescent="0.3">
      <c r="F7946" t="s">
        <v>10237</v>
      </c>
      <c r="G7946" s="31">
        <v>0</v>
      </c>
    </row>
    <row r="7947" spans="6:7" x14ac:dyDescent="0.3">
      <c r="F7947" t="s">
        <v>10238</v>
      </c>
      <c r="G7947" s="31">
        <v>0</v>
      </c>
    </row>
    <row r="7948" spans="6:7" x14ac:dyDescent="0.3">
      <c r="F7948" t="s">
        <v>10239</v>
      </c>
      <c r="G7948" s="31">
        <v>232.50110000000001</v>
      </c>
    </row>
    <row r="7949" spans="6:7" x14ac:dyDescent="0.3">
      <c r="F7949" t="s">
        <v>10240</v>
      </c>
      <c r="G7949" s="31">
        <v>10344.5306</v>
      </c>
    </row>
    <row r="7950" spans="6:7" x14ac:dyDescent="0.3">
      <c r="F7950" t="s">
        <v>10241</v>
      </c>
      <c r="G7950" s="31">
        <v>0</v>
      </c>
    </row>
    <row r="7951" spans="6:7" x14ac:dyDescent="0.3">
      <c r="F7951" t="s">
        <v>10242</v>
      </c>
      <c r="G7951" s="31">
        <v>0</v>
      </c>
    </row>
    <row r="7952" spans="6:7" x14ac:dyDescent="0.3">
      <c r="F7952" t="s">
        <v>10243</v>
      </c>
      <c r="G7952" s="31">
        <v>1419.3639000000001</v>
      </c>
    </row>
    <row r="7953" spans="6:7" x14ac:dyDescent="0.3">
      <c r="F7953" t="s">
        <v>10244</v>
      </c>
      <c r="G7953" s="31">
        <v>630.25959999999998</v>
      </c>
    </row>
    <row r="7954" spans="6:7" x14ac:dyDescent="0.3">
      <c r="F7954" t="s">
        <v>10245</v>
      </c>
      <c r="G7954" s="31">
        <v>0</v>
      </c>
    </row>
    <row r="7955" spans="6:7" x14ac:dyDescent="0.3">
      <c r="F7955" t="s">
        <v>10246</v>
      </c>
      <c r="G7955" s="31">
        <v>2802.4755</v>
      </c>
    </row>
    <row r="7956" spans="6:7" x14ac:dyDescent="0.3">
      <c r="F7956" t="s">
        <v>10247</v>
      </c>
      <c r="G7956" s="31">
        <v>18811.858100000001</v>
      </c>
    </row>
    <row r="7957" spans="6:7" x14ac:dyDescent="0.3">
      <c r="F7957" t="s">
        <v>10248</v>
      </c>
      <c r="G7957" s="31">
        <v>744.8329</v>
      </c>
    </row>
    <row r="7958" spans="6:7" x14ac:dyDescent="0.3">
      <c r="F7958" t="s">
        <v>10249</v>
      </c>
      <c r="G7958" s="31">
        <v>1594.7064</v>
      </c>
    </row>
    <row r="7959" spans="6:7" x14ac:dyDescent="0.3">
      <c r="F7959" t="s">
        <v>10250</v>
      </c>
      <c r="G7959" s="31">
        <v>0</v>
      </c>
    </row>
    <row r="7960" spans="6:7" x14ac:dyDescent="0.3">
      <c r="F7960" t="s">
        <v>10251</v>
      </c>
      <c r="G7960" s="31">
        <v>28.256999999999998</v>
      </c>
    </row>
    <row r="7961" spans="6:7" x14ac:dyDescent="0.3">
      <c r="F7961" t="s">
        <v>10252</v>
      </c>
      <c r="G7961" s="31">
        <v>9138.2381000000005</v>
      </c>
    </row>
    <row r="7962" spans="6:7" x14ac:dyDescent="0.3">
      <c r="F7962" t="s">
        <v>10253</v>
      </c>
      <c r="G7962" s="31">
        <v>59.350299999999997</v>
      </c>
    </row>
    <row r="7963" spans="6:7" x14ac:dyDescent="0.3">
      <c r="F7963" t="s">
        <v>3320</v>
      </c>
      <c r="G7963" s="31">
        <v>295.13579999999996</v>
      </c>
    </row>
    <row r="7964" spans="6:7" x14ac:dyDescent="0.3">
      <c r="F7964" t="s">
        <v>10254</v>
      </c>
      <c r="G7964" s="31">
        <v>230.26760000000002</v>
      </c>
    </row>
    <row r="7965" spans="6:7" x14ac:dyDescent="0.3">
      <c r="F7965" t="s">
        <v>10255</v>
      </c>
      <c r="G7965" s="31">
        <v>0</v>
      </c>
    </row>
    <row r="7966" spans="6:7" x14ac:dyDescent="0.3">
      <c r="F7966" t="s">
        <v>10256</v>
      </c>
      <c r="G7966" s="31">
        <v>929.21310000000017</v>
      </c>
    </row>
    <row r="7967" spans="6:7" x14ac:dyDescent="0.3">
      <c r="F7967" t="s">
        <v>10257</v>
      </c>
      <c r="G7967" s="31">
        <v>20052.760100000003</v>
      </c>
    </row>
    <row r="7968" spans="6:7" x14ac:dyDescent="0.3">
      <c r="F7968" t="s">
        <v>10258</v>
      </c>
      <c r="G7968" s="31">
        <v>5606.6748000000007</v>
      </c>
    </row>
    <row r="7969" spans="6:7" x14ac:dyDescent="0.3">
      <c r="F7969" t="s">
        <v>10259</v>
      </c>
      <c r="G7969" s="31">
        <v>0</v>
      </c>
    </row>
    <row r="7970" spans="6:7" x14ac:dyDescent="0.3">
      <c r="F7970" t="s">
        <v>10260</v>
      </c>
      <c r="G7970" s="31">
        <v>0</v>
      </c>
    </row>
    <row r="7971" spans="6:7" x14ac:dyDescent="0.3">
      <c r="F7971" t="s">
        <v>10261</v>
      </c>
      <c r="G7971" s="31">
        <v>606.34280000000001</v>
      </c>
    </row>
    <row r="7972" spans="6:7" x14ac:dyDescent="0.3">
      <c r="F7972" t="s">
        <v>10262</v>
      </c>
      <c r="G7972" s="31">
        <v>3579.7433000000001</v>
      </c>
    </row>
    <row r="7973" spans="6:7" x14ac:dyDescent="0.3">
      <c r="F7973" t="s">
        <v>10263</v>
      </c>
      <c r="G7973" s="31">
        <v>478.33760000000001</v>
      </c>
    </row>
    <row r="7974" spans="6:7" x14ac:dyDescent="0.3">
      <c r="F7974" t="s">
        <v>10264</v>
      </c>
      <c r="G7974" s="31">
        <v>0</v>
      </c>
    </row>
    <row r="7975" spans="6:7" x14ac:dyDescent="0.3">
      <c r="F7975" t="s">
        <v>10265</v>
      </c>
      <c r="G7975" s="31">
        <v>1291.7613000000001</v>
      </c>
    </row>
    <row r="7976" spans="6:7" x14ac:dyDescent="0.3">
      <c r="F7976" t="s">
        <v>10266</v>
      </c>
      <c r="G7976" s="31">
        <v>18555.214400000001</v>
      </c>
    </row>
    <row r="7977" spans="6:7" x14ac:dyDescent="0.3">
      <c r="F7977" t="s">
        <v>10267</v>
      </c>
      <c r="G7977" s="31">
        <v>304.86079999999998</v>
      </c>
    </row>
    <row r="7978" spans="6:7" x14ac:dyDescent="0.3">
      <c r="F7978" t="s">
        <v>10268</v>
      </c>
      <c r="G7978" s="31">
        <v>328.524</v>
      </c>
    </row>
    <row r="7979" spans="6:7" x14ac:dyDescent="0.3">
      <c r="F7979" t="s">
        <v>10269</v>
      </c>
      <c r="G7979" s="31">
        <v>15511.4753</v>
      </c>
    </row>
    <row r="7980" spans="6:7" x14ac:dyDescent="0.3">
      <c r="F7980" t="s">
        <v>10270</v>
      </c>
      <c r="G7980" s="31">
        <v>207.1241</v>
      </c>
    </row>
    <row r="7981" spans="6:7" x14ac:dyDescent="0.3">
      <c r="F7981" t="s">
        <v>10271</v>
      </c>
      <c r="G7981" s="31">
        <v>0</v>
      </c>
    </row>
    <row r="7982" spans="6:7" x14ac:dyDescent="0.3">
      <c r="F7982" t="s">
        <v>10272</v>
      </c>
      <c r="G7982" s="31">
        <v>0</v>
      </c>
    </row>
    <row r="7983" spans="6:7" x14ac:dyDescent="0.3">
      <c r="F7983" t="s">
        <v>10273</v>
      </c>
      <c r="G7983" s="31">
        <v>0</v>
      </c>
    </row>
    <row r="7984" spans="6:7" x14ac:dyDescent="0.3">
      <c r="F7984" t="s">
        <v>10274</v>
      </c>
      <c r="G7984" s="31">
        <v>250.31180000000001</v>
      </c>
    </row>
    <row r="7985" spans="6:7" x14ac:dyDescent="0.3">
      <c r="F7985" t="s">
        <v>10275</v>
      </c>
      <c r="G7985" s="31">
        <v>1297.2954</v>
      </c>
    </row>
    <row r="7986" spans="6:7" x14ac:dyDescent="0.3">
      <c r="F7986" t="s">
        <v>10276</v>
      </c>
      <c r="G7986" s="31">
        <v>0</v>
      </c>
    </row>
    <row r="7987" spans="6:7" x14ac:dyDescent="0.3">
      <c r="F7987" t="s">
        <v>10277</v>
      </c>
      <c r="G7987" s="31">
        <v>9.3711000000000002</v>
      </c>
    </row>
    <row r="7988" spans="6:7" x14ac:dyDescent="0.3">
      <c r="F7988" t="s">
        <v>10278</v>
      </c>
      <c r="G7988" s="31">
        <v>0</v>
      </c>
    </row>
    <row r="7989" spans="6:7" x14ac:dyDescent="0.3">
      <c r="F7989" t="s">
        <v>10279</v>
      </c>
      <c r="G7989" s="31">
        <v>6313.0901999999996</v>
      </c>
    </row>
    <row r="7990" spans="6:7" x14ac:dyDescent="0.3">
      <c r="F7990" t="s">
        <v>10280</v>
      </c>
      <c r="G7990" s="31">
        <v>380.67910000000001</v>
      </c>
    </row>
    <row r="7991" spans="6:7" x14ac:dyDescent="0.3">
      <c r="F7991" t="s">
        <v>10281</v>
      </c>
      <c r="G7991" s="31">
        <v>0</v>
      </c>
    </row>
    <row r="7992" spans="6:7" x14ac:dyDescent="0.3">
      <c r="F7992" t="s">
        <v>10282</v>
      </c>
      <c r="G7992" s="31">
        <v>2091.4671999999996</v>
      </c>
    </row>
    <row r="7993" spans="6:7" x14ac:dyDescent="0.3">
      <c r="F7993" t="s">
        <v>10283</v>
      </c>
      <c r="G7993" s="31">
        <v>0</v>
      </c>
    </row>
    <row r="7994" spans="6:7" x14ac:dyDescent="0.3">
      <c r="F7994" t="s">
        <v>10284</v>
      </c>
      <c r="G7994" s="31">
        <v>0</v>
      </c>
    </row>
    <row r="7995" spans="6:7" x14ac:dyDescent="0.3">
      <c r="F7995" t="s">
        <v>10285</v>
      </c>
      <c r="G7995" s="31">
        <v>640.36150000000009</v>
      </c>
    </row>
    <row r="7996" spans="6:7" x14ac:dyDescent="0.3">
      <c r="F7996" t="s">
        <v>10286</v>
      </c>
      <c r="G7996" s="31">
        <v>1141.9853000000001</v>
      </c>
    </row>
    <row r="7997" spans="6:7" x14ac:dyDescent="0.3">
      <c r="F7997" t="s">
        <v>10287</v>
      </c>
      <c r="G7997" s="31">
        <v>20934.479499999998</v>
      </c>
    </row>
    <row r="7998" spans="6:7" x14ac:dyDescent="0.3">
      <c r="F7998" t="s">
        <v>10288</v>
      </c>
      <c r="G7998" s="31">
        <v>203.6223</v>
      </c>
    </row>
    <row r="7999" spans="6:7" x14ac:dyDescent="0.3">
      <c r="F7999" t="s">
        <v>10289</v>
      </c>
      <c r="G7999" s="31">
        <v>388.08850000000001</v>
      </c>
    </row>
    <row r="8000" spans="6:7" x14ac:dyDescent="0.3">
      <c r="F8000" t="s">
        <v>10290</v>
      </c>
      <c r="G8000" s="31">
        <v>319.75369999999998</v>
      </c>
    </row>
    <row r="8001" spans="6:7" x14ac:dyDescent="0.3">
      <c r="F8001" t="s">
        <v>10291</v>
      </c>
      <c r="G8001" s="31">
        <v>7816.0266000000001</v>
      </c>
    </row>
    <row r="8002" spans="6:7" x14ac:dyDescent="0.3">
      <c r="F8002" t="s">
        <v>10292</v>
      </c>
      <c r="G8002" s="31">
        <v>0</v>
      </c>
    </row>
    <row r="8003" spans="6:7" x14ac:dyDescent="0.3">
      <c r="F8003" t="s">
        <v>10293</v>
      </c>
      <c r="G8003" s="31">
        <v>0</v>
      </c>
    </row>
    <row r="8004" spans="6:7" x14ac:dyDescent="0.3">
      <c r="F8004" t="s">
        <v>10294</v>
      </c>
      <c r="G8004" s="31">
        <v>2907.6653000000001</v>
      </c>
    </row>
    <row r="8005" spans="6:7" x14ac:dyDescent="0.3">
      <c r="F8005" t="s">
        <v>10295</v>
      </c>
      <c r="G8005" s="31">
        <v>4647.1011999999992</v>
      </c>
    </row>
    <row r="8006" spans="6:7" x14ac:dyDescent="0.3">
      <c r="F8006" t="s">
        <v>10296</v>
      </c>
      <c r="G8006" s="31">
        <v>77.573599999999999</v>
      </c>
    </row>
    <row r="8007" spans="6:7" x14ac:dyDescent="0.3">
      <c r="F8007" t="s">
        <v>1795</v>
      </c>
      <c r="G8007" s="31">
        <v>0</v>
      </c>
    </row>
    <row r="8008" spans="6:7" x14ac:dyDescent="0.3">
      <c r="F8008" t="s">
        <v>10297</v>
      </c>
      <c r="G8008" s="31">
        <v>6510.7732999999998</v>
      </c>
    </row>
    <row r="8009" spans="6:7" x14ac:dyDescent="0.3">
      <c r="F8009" t="s">
        <v>1796</v>
      </c>
      <c r="G8009" s="31">
        <v>0</v>
      </c>
    </row>
    <row r="8010" spans="6:7" x14ac:dyDescent="0.3">
      <c r="F8010" t="s">
        <v>2885</v>
      </c>
      <c r="G8010" s="31">
        <v>5704.9040999999997</v>
      </c>
    </row>
    <row r="8011" spans="6:7" x14ac:dyDescent="0.3">
      <c r="F8011" t="s">
        <v>10298</v>
      </c>
      <c r="G8011" s="31">
        <v>0</v>
      </c>
    </row>
    <row r="8012" spans="6:7" x14ac:dyDescent="0.3">
      <c r="F8012" t="s">
        <v>555</v>
      </c>
      <c r="G8012" s="31">
        <v>29664.466300000004</v>
      </c>
    </row>
    <row r="8013" spans="6:7" x14ac:dyDescent="0.3">
      <c r="F8013" t="s">
        <v>10299</v>
      </c>
      <c r="G8013" s="31">
        <v>0</v>
      </c>
    </row>
    <row r="8014" spans="6:7" x14ac:dyDescent="0.3">
      <c r="F8014" t="s">
        <v>10300</v>
      </c>
      <c r="G8014" s="31">
        <v>0</v>
      </c>
    </row>
    <row r="8015" spans="6:7" x14ac:dyDescent="0.3">
      <c r="F8015" t="s">
        <v>10301</v>
      </c>
      <c r="G8015" s="31">
        <v>480.46749999999997</v>
      </c>
    </row>
    <row r="8016" spans="6:7" x14ac:dyDescent="0.3">
      <c r="F8016" t="s">
        <v>10302</v>
      </c>
      <c r="G8016" s="31">
        <v>249.97989999999999</v>
      </c>
    </row>
    <row r="8017" spans="6:7" x14ac:dyDescent="0.3">
      <c r="F8017" t="s">
        <v>10303</v>
      </c>
      <c r="G8017" s="31">
        <v>2282.2042000000001</v>
      </c>
    </row>
    <row r="8018" spans="6:7" x14ac:dyDescent="0.3">
      <c r="F8018" t="s">
        <v>2886</v>
      </c>
      <c r="G8018" s="31">
        <v>2109.7291</v>
      </c>
    </row>
    <row r="8019" spans="6:7" x14ac:dyDescent="0.3">
      <c r="F8019" t="s">
        <v>10304</v>
      </c>
      <c r="G8019" s="31">
        <v>0</v>
      </c>
    </row>
    <row r="8020" spans="6:7" x14ac:dyDescent="0.3">
      <c r="F8020" t="s">
        <v>3321</v>
      </c>
      <c r="G8020" s="31">
        <v>500.548</v>
      </c>
    </row>
    <row r="8021" spans="6:7" x14ac:dyDescent="0.3">
      <c r="F8021" t="s">
        <v>556</v>
      </c>
      <c r="G8021" s="31">
        <v>16238.3778</v>
      </c>
    </row>
    <row r="8022" spans="6:7" x14ac:dyDescent="0.3">
      <c r="F8022" t="s">
        <v>2887</v>
      </c>
      <c r="G8022" s="31">
        <v>16556.983800000002</v>
      </c>
    </row>
    <row r="8023" spans="6:7" x14ac:dyDescent="0.3">
      <c r="F8023" t="s">
        <v>10305</v>
      </c>
      <c r="G8023" s="31">
        <v>13792.112499999999</v>
      </c>
    </row>
    <row r="8024" spans="6:7" x14ac:dyDescent="0.3">
      <c r="F8024" t="s">
        <v>10306</v>
      </c>
      <c r="G8024" s="31">
        <v>671.01289999999995</v>
      </c>
    </row>
    <row r="8025" spans="6:7" x14ac:dyDescent="0.3">
      <c r="F8025" t="s">
        <v>557</v>
      </c>
      <c r="G8025" s="31">
        <v>8821.4655999999995</v>
      </c>
    </row>
    <row r="8026" spans="6:7" x14ac:dyDescent="0.3">
      <c r="F8026" t="s">
        <v>10307</v>
      </c>
      <c r="G8026" s="31">
        <v>6952.0088000000005</v>
      </c>
    </row>
    <row r="8027" spans="6:7" x14ac:dyDescent="0.3">
      <c r="F8027" t="s">
        <v>10308</v>
      </c>
      <c r="G8027" s="31">
        <v>13.2271</v>
      </c>
    </row>
    <row r="8028" spans="6:7" x14ac:dyDescent="0.3">
      <c r="F8028" t="s">
        <v>3322</v>
      </c>
      <c r="G8028" s="31">
        <v>672.77549999999997</v>
      </c>
    </row>
    <row r="8029" spans="6:7" x14ac:dyDescent="0.3">
      <c r="F8029" t="s">
        <v>10309</v>
      </c>
      <c r="G8029" s="31">
        <v>0</v>
      </c>
    </row>
    <row r="8030" spans="6:7" x14ac:dyDescent="0.3">
      <c r="F8030" t="s">
        <v>10310</v>
      </c>
      <c r="G8030" s="31">
        <v>0</v>
      </c>
    </row>
    <row r="8031" spans="6:7" x14ac:dyDescent="0.3">
      <c r="F8031" t="s">
        <v>10311</v>
      </c>
      <c r="G8031" s="31">
        <v>0</v>
      </c>
    </row>
    <row r="8032" spans="6:7" x14ac:dyDescent="0.3">
      <c r="F8032" t="s">
        <v>558</v>
      </c>
      <c r="G8032" s="31">
        <v>2791.2395999999999</v>
      </c>
    </row>
    <row r="8033" spans="6:7" x14ac:dyDescent="0.3">
      <c r="F8033" t="s">
        <v>1797</v>
      </c>
      <c r="G8033" s="31">
        <v>26.880099999999999</v>
      </c>
    </row>
    <row r="8034" spans="6:7" x14ac:dyDescent="0.3">
      <c r="F8034" t="s">
        <v>10312</v>
      </c>
      <c r="G8034" s="31">
        <v>5642.9735000000001</v>
      </c>
    </row>
    <row r="8035" spans="6:7" x14ac:dyDescent="0.3">
      <c r="F8035" t="s">
        <v>1798</v>
      </c>
      <c r="G8035" s="31">
        <v>0</v>
      </c>
    </row>
    <row r="8036" spans="6:7" x14ac:dyDescent="0.3">
      <c r="F8036" t="s">
        <v>10313</v>
      </c>
      <c r="G8036" s="31">
        <v>0</v>
      </c>
    </row>
    <row r="8037" spans="6:7" x14ac:dyDescent="0.3">
      <c r="F8037" t="s">
        <v>10314</v>
      </c>
      <c r="G8037" s="31">
        <v>3462.3200999999999</v>
      </c>
    </row>
    <row r="8038" spans="6:7" x14ac:dyDescent="0.3">
      <c r="F8038" t="s">
        <v>559</v>
      </c>
      <c r="G8038" s="31">
        <v>13462.3694</v>
      </c>
    </row>
    <row r="8039" spans="6:7" x14ac:dyDescent="0.3">
      <c r="F8039" t="s">
        <v>10315</v>
      </c>
      <c r="G8039" s="31">
        <v>0</v>
      </c>
    </row>
    <row r="8040" spans="6:7" x14ac:dyDescent="0.3">
      <c r="F8040" t="s">
        <v>10316</v>
      </c>
      <c r="G8040" s="31">
        <v>0</v>
      </c>
    </row>
    <row r="8041" spans="6:7" x14ac:dyDescent="0.3">
      <c r="F8041" t="s">
        <v>560</v>
      </c>
      <c r="G8041" s="31">
        <v>0</v>
      </c>
    </row>
    <row r="8042" spans="6:7" x14ac:dyDescent="0.3">
      <c r="F8042" t="s">
        <v>10317</v>
      </c>
      <c r="G8042" s="31">
        <v>7552.4871000000003</v>
      </c>
    </row>
    <row r="8043" spans="6:7" x14ac:dyDescent="0.3">
      <c r="F8043" t="s">
        <v>10318</v>
      </c>
      <c r="G8043" s="31">
        <v>0</v>
      </c>
    </row>
    <row r="8044" spans="6:7" x14ac:dyDescent="0.3">
      <c r="F8044" t="s">
        <v>561</v>
      </c>
      <c r="G8044" s="31">
        <v>8148.2039999999997</v>
      </c>
    </row>
    <row r="8045" spans="6:7" x14ac:dyDescent="0.3">
      <c r="F8045" t="s">
        <v>562</v>
      </c>
      <c r="G8045" s="31">
        <v>1863.02</v>
      </c>
    </row>
    <row r="8046" spans="6:7" x14ac:dyDescent="0.3">
      <c r="F8046" t="s">
        <v>563</v>
      </c>
      <c r="G8046" s="31">
        <v>6599.866</v>
      </c>
    </row>
    <row r="8047" spans="6:7" x14ac:dyDescent="0.3">
      <c r="F8047" t="s">
        <v>10319</v>
      </c>
      <c r="G8047" s="31">
        <v>0</v>
      </c>
    </row>
    <row r="8048" spans="6:7" x14ac:dyDescent="0.3">
      <c r="F8048" t="s">
        <v>10320</v>
      </c>
      <c r="G8048" s="31">
        <v>5108.8734000000004</v>
      </c>
    </row>
    <row r="8049" spans="6:7" x14ac:dyDescent="0.3">
      <c r="F8049" t="s">
        <v>10321</v>
      </c>
      <c r="G8049" s="31">
        <v>6.2473999999999998</v>
      </c>
    </row>
    <row r="8050" spans="6:7" x14ac:dyDescent="0.3">
      <c r="F8050" t="s">
        <v>10322</v>
      </c>
      <c r="G8050" s="31">
        <v>0</v>
      </c>
    </row>
    <row r="8051" spans="6:7" x14ac:dyDescent="0.3">
      <c r="F8051" t="s">
        <v>10323</v>
      </c>
      <c r="G8051" s="31">
        <v>0</v>
      </c>
    </row>
    <row r="8052" spans="6:7" x14ac:dyDescent="0.3">
      <c r="F8052" t="s">
        <v>10324</v>
      </c>
      <c r="G8052" s="31">
        <v>0</v>
      </c>
    </row>
    <row r="8053" spans="6:7" x14ac:dyDescent="0.3">
      <c r="F8053" t="s">
        <v>10325</v>
      </c>
      <c r="G8053" s="31">
        <v>3179.5756999999999</v>
      </c>
    </row>
    <row r="8054" spans="6:7" x14ac:dyDescent="0.3">
      <c r="F8054" t="s">
        <v>10326</v>
      </c>
      <c r="G8054" s="31">
        <v>21231.604199999998</v>
      </c>
    </row>
    <row r="8055" spans="6:7" x14ac:dyDescent="0.3">
      <c r="F8055" t="s">
        <v>10327</v>
      </c>
      <c r="G8055" s="31">
        <v>0</v>
      </c>
    </row>
    <row r="8056" spans="6:7" x14ac:dyDescent="0.3">
      <c r="F8056" t="s">
        <v>10328</v>
      </c>
      <c r="G8056" s="31">
        <v>0</v>
      </c>
    </row>
    <row r="8057" spans="6:7" x14ac:dyDescent="0.3">
      <c r="F8057" t="s">
        <v>10329</v>
      </c>
      <c r="G8057" s="31">
        <v>314.48179999999996</v>
      </c>
    </row>
    <row r="8058" spans="6:7" x14ac:dyDescent="0.3">
      <c r="F8058" t="s">
        <v>10330</v>
      </c>
      <c r="G8058" s="31">
        <v>0</v>
      </c>
    </row>
    <row r="8059" spans="6:7" x14ac:dyDescent="0.3">
      <c r="F8059" t="s">
        <v>10331</v>
      </c>
      <c r="G8059" s="31">
        <v>18189.1715</v>
      </c>
    </row>
    <row r="8060" spans="6:7" x14ac:dyDescent="0.3">
      <c r="F8060" t="s">
        <v>10332</v>
      </c>
      <c r="G8060" s="31">
        <v>10802.744400000001</v>
      </c>
    </row>
    <row r="8061" spans="6:7" x14ac:dyDescent="0.3">
      <c r="F8061" t="s">
        <v>10333</v>
      </c>
      <c r="G8061" s="31">
        <v>0</v>
      </c>
    </row>
    <row r="8062" spans="6:7" x14ac:dyDescent="0.3">
      <c r="F8062" t="s">
        <v>10334</v>
      </c>
      <c r="G8062" s="31">
        <v>5467.5865999999996</v>
      </c>
    </row>
    <row r="8063" spans="6:7" x14ac:dyDescent="0.3">
      <c r="F8063" t="s">
        <v>10335</v>
      </c>
      <c r="G8063" s="31">
        <v>3861.8897999999999</v>
      </c>
    </row>
    <row r="8064" spans="6:7" x14ac:dyDescent="0.3">
      <c r="F8064" t="s">
        <v>10336</v>
      </c>
      <c r="G8064" s="31">
        <v>0</v>
      </c>
    </row>
    <row r="8065" spans="6:7" x14ac:dyDescent="0.3">
      <c r="F8065" t="s">
        <v>10337</v>
      </c>
      <c r="G8065" s="31">
        <v>81.911500000000004</v>
      </c>
    </row>
    <row r="8066" spans="6:7" x14ac:dyDescent="0.3">
      <c r="F8066" t="s">
        <v>10338</v>
      </c>
      <c r="G8066" s="31">
        <v>5516.3323999999993</v>
      </c>
    </row>
    <row r="8067" spans="6:7" x14ac:dyDescent="0.3">
      <c r="F8067" t="s">
        <v>10339</v>
      </c>
      <c r="G8067" s="31">
        <v>3629.6764000000003</v>
      </c>
    </row>
    <row r="8068" spans="6:7" x14ac:dyDescent="0.3">
      <c r="F8068" t="s">
        <v>10340</v>
      </c>
      <c r="G8068" s="31">
        <v>24.8124</v>
      </c>
    </row>
    <row r="8069" spans="6:7" x14ac:dyDescent="0.3">
      <c r="F8069" t="s">
        <v>10341</v>
      </c>
      <c r="G8069" s="31">
        <v>0</v>
      </c>
    </row>
    <row r="8070" spans="6:7" x14ac:dyDescent="0.3">
      <c r="F8070" t="s">
        <v>10342</v>
      </c>
      <c r="G8070" s="31">
        <v>506.17140000000001</v>
      </c>
    </row>
    <row r="8071" spans="6:7" x14ac:dyDescent="0.3">
      <c r="F8071" t="s">
        <v>10343</v>
      </c>
      <c r="G8071" s="31">
        <v>0</v>
      </c>
    </row>
    <row r="8072" spans="6:7" x14ac:dyDescent="0.3">
      <c r="F8072" t="s">
        <v>10344</v>
      </c>
      <c r="G8072" s="31">
        <v>0</v>
      </c>
    </row>
    <row r="8073" spans="6:7" x14ac:dyDescent="0.3">
      <c r="F8073" t="s">
        <v>10345</v>
      </c>
      <c r="G8073" s="31">
        <v>3674.1891000000001</v>
      </c>
    </row>
    <row r="8074" spans="6:7" x14ac:dyDescent="0.3">
      <c r="F8074" t="s">
        <v>10346</v>
      </c>
      <c r="G8074" s="31">
        <v>560.77080000000001</v>
      </c>
    </row>
    <row r="8075" spans="6:7" x14ac:dyDescent="0.3">
      <c r="F8075" t="s">
        <v>10347</v>
      </c>
      <c r="G8075" s="31">
        <v>51.313000000000002</v>
      </c>
    </row>
    <row r="8076" spans="6:7" x14ac:dyDescent="0.3">
      <c r="F8076" t="s">
        <v>10348</v>
      </c>
      <c r="G8076" s="31">
        <v>3005.5748000000003</v>
      </c>
    </row>
    <row r="8077" spans="6:7" x14ac:dyDescent="0.3">
      <c r="F8077" t="s">
        <v>10349</v>
      </c>
      <c r="G8077" s="31">
        <v>5015.3971000000001</v>
      </c>
    </row>
    <row r="8078" spans="6:7" x14ac:dyDescent="0.3">
      <c r="F8078" t="s">
        <v>10350</v>
      </c>
      <c r="G8078" s="31">
        <v>0</v>
      </c>
    </row>
    <row r="8079" spans="6:7" x14ac:dyDescent="0.3">
      <c r="F8079" t="s">
        <v>10351</v>
      </c>
      <c r="G8079" s="31">
        <v>2407.9735000000001</v>
      </c>
    </row>
    <row r="8080" spans="6:7" x14ac:dyDescent="0.3">
      <c r="F8080" t="s">
        <v>10352</v>
      </c>
      <c r="G8080" s="31">
        <v>905.22180000000003</v>
      </c>
    </row>
    <row r="8081" spans="6:7" x14ac:dyDescent="0.3">
      <c r="F8081" t="s">
        <v>10353</v>
      </c>
      <c r="G8081" s="31">
        <v>1283.1299000000001</v>
      </c>
    </row>
    <row r="8082" spans="6:7" x14ac:dyDescent="0.3">
      <c r="F8082" t="s">
        <v>10354</v>
      </c>
      <c r="G8082" s="31">
        <v>0</v>
      </c>
    </row>
    <row r="8083" spans="6:7" x14ac:dyDescent="0.3">
      <c r="F8083" t="s">
        <v>10355</v>
      </c>
      <c r="G8083" s="31">
        <v>0</v>
      </c>
    </row>
    <row r="8084" spans="6:7" x14ac:dyDescent="0.3">
      <c r="F8084" t="s">
        <v>10356</v>
      </c>
      <c r="G8084" s="31">
        <v>0</v>
      </c>
    </row>
    <row r="8085" spans="6:7" x14ac:dyDescent="0.3">
      <c r="F8085" t="s">
        <v>10357</v>
      </c>
      <c r="G8085" s="31">
        <v>0</v>
      </c>
    </row>
    <row r="8086" spans="6:7" x14ac:dyDescent="0.3">
      <c r="F8086" t="s">
        <v>10358</v>
      </c>
      <c r="G8086" s="31">
        <v>6837.7730999999994</v>
      </c>
    </row>
    <row r="8087" spans="6:7" x14ac:dyDescent="0.3">
      <c r="F8087" t="s">
        <v>10359</v>
      </c>
      <c r="G8087" s="31">
        <v>9544.4431999999997</v>
      </c>
    </row>
    <row r="8088" spans="6:7" x14ac:dyDescent="0.3">
      <c r="F8088" t="s">
        <v>10360</v>
      </c>
      <c r="G8088" s="31">
        <v>20098.057699999998</v>
      </c>
    </row>
    <row r="8089" spans="6:7" x14ac:dyDescent="0.3">
      <c r="F8089" t="s">
        <v>10361</v>
      </c>
      <c r="G8089" s="31">
        <v>345.48030000000006</v>
      </c>
    </row>
    <row r="8090" spans="6:7" x14ac:dyDescent="0.3">
      <c r="F8090" t="s">
        <v>10362</v>
      </c>
      <c r="G8090" s="31">
        <v>0</v>
      </c>
    </row>
    <row r="8091" spans="6:7" x14ac:dyDescent="0.3">
      <c r="F8091" t="s">
        <v>10363</v>
      </c>
      <c r="G8091" s="31">
        <v>163.34880000000001</v>
      </c>
    </row>
    <row r="8092" spans="6:7" x14ac:dyDescent="0.3">
      <c r="F8092" t="s">
        <v>10364</v>
      </c>
      <c r="G8092" s="31">
        <v>0</v>
      </c>
    </row>
    <row r="8093" spans="6:7" x14ac:dyDescent="0.3">
      <c r="F8093" t="s">
        <v>10365</v>
      </c>
      <c r="G8093" s="31">
        <v>0</v>
      </c>
    </row>
    <row r="8094" spans="6:7" x14ac:dyDescent="0.3">
      <c r="F8094" t="s">
        <v>10366</v>
      </c>
      <c r="G8094" s="31">
        <v>25.652999999999999</v>
      </c>
    </row>
    <row r="8095" spans="6:7" x14ac:dyDescent="0.3">
      <c r="F8095" t="s">
        <v>10367</v>
      </c>
      <c r="G8095" s="31">
        <v>0</v>
      </c>
    </row>
    <row r="8096" spans="6:7" x14ac:dyDescent="0.3">
      <c r="F8096" t="s">
        <v>10368</v>
      </c>
      <c r="G8096" s="31">
        <v>69.623000000000005</v>
      </c>
    </row>
    <row r="8097" spans="6:7" x14ac:dyDescent="0.3">
      <c r="F8097" t="s">
        <v>10369</v>
      </c>
      <c r="G8097" s="31">
        <v>46.855499999999999</v>
      </c>
    </row>
    <row r="8098" spans="6:7" x14ac:dyDescent="0.3">
      <c r="F8098" t="s">
        <v>10370</v>
      </c>
      <c r="G8098" s="31">
        <v>2494.1910000000003</v>
      </c>
    </row>
    <row r="8099" spans="6:7" x14ac:dyDescent="0.3">
      <c r="F8099" t="s">
        <v>10371</v>
      </c>
      <c r="G8099" s="31">
        <v>517.48779999999999</v>
      </c>
    </row>
    <row r="8100" spans="6:7" x14ac:dyDescent="0.3">
      <c r="F8100" t="s">
        <v>10372</v>
      </c>
      <c r="G8100" s="31">
        <v>0</v>
      </c>
    </row>
    <row r="8101" spans="6:7" x14ac:dyDescent="0.3">
      <c r="F8101" t="s">
        <v>10373</v>
      </c>
      <c r="G8101" s="31">
        <v>0</v>
      </c>
    </row>
    <row r="8102" spans="6:7" x14ac:dyDescent="0.3">
      <c r="F8102" t="s">
        <v>10374</v>
      </c>
      <c r="G8102" s="31">
        <v>275.33920000000001</v>
      </c>
    </row>
    <row r="8103" spans="6:7" x14ac:dyDescent="0.3">
      <c r="F8103" t="s">
        <v>10375</v>
      </c>
      <c r="G8103" s="31">
        <v>0</v>
      </c>
    </row>
    <row r="8104" spans="6:7" x14ac:dyDescent="0.3">
      <c r="F8104" t="s">
        <v>10376</v>
      </c>
      <c r="G8104" s="31">
        <v>517.10159999999996</v>
      </c>
    </row>
    <row r="8105" spans="6:7" x14ac:dyDescent="0.3">
      <c r="F8105" t="s">
        <v>10377</v>
      </c>
      <c r="G8105" s="31">
        <v>0</v>
      </c>
    </row>
    <row r="8106" spans="6:7" x14ac:dyDescent="0.3">
      <c r="F8106" t="s">
        <v>10378</v>
      </c>
      <c r="G8106" s="31">
        <v>356.63729999999998</v>
      </c>
    </row>
    <row r="8107" spans="6:7" x14ac:dyDescent="0.3">
      <c r="F8107" t="s">
        <v>10379</v>
      </c>
      <c r="G8107" s="31">
        <v>0</v>
      </c>
    </row>
    <row r="8108" spans="6:7" x14ac:dyDescent="0.3">
      <c r="F8108" t="s">
        <v>1799</v>
      </c>
      <c r="G8108" s="31">
        <v>0</v>
      </c>
    </row>
    <row r="8109" spans="6:7" x14ac:dyDescent="0.3">
      <c r="F8109" t="s">
        <v>564</v>
      </c>
      <c r="G8109" s="31">
        <v>755.07470000000001</v>
      </c>
    </row>
    <row r="8110" spans="6:7" x14ac:dyDescent="0.3">
      <c r="F8110" t="s">
        <v>10380</v>
      </c>
      <c r="G8110" s="31">
        <v>0</v>
      </c>
    </row>
    <row r="8111" spans="6:7" x14ac:dyDescent="0.3">
      <c r="F8111" t="s">
        <v>10381</v>
      </c>
      <c r="G8111" s="31">
        <v>0</v>
      </c>
    </row>
    <row r="8112" spans="6:7" x14ac:dyDescent="0.3">
      <c r="F8112" t="s">
        <v>10382</v>
      </c>
      <c r="G8112" s="31">
        <v>0</v>
      </c>
    </row>
    <row r="8113" spans="6:7" x14ac:dyDescent="0.3">
      <c r="F8113" t="s">
        <v>3323</v>
      </c>
      <c r="G8113" s="31">
        <v>376.8417</v>
      </c>
    </row>
    <row r="8114" spans="6:7" x14ac:dyDescent="0.3">
      <c r="F8114" t="s">
        <v>10383</v>
      </c>
      <c r="G8114" s="31">
        <v>0</v>
      </c>
    </row>
    <row r="8115" spans="6:7" x14ac:dyDescent="0.3">
      <c r="F8115" t="s">
        <v>10384</v>
      </c>
      <c r="G8115" s="31">
        <v>0</v>
      </c>
    </row>
    <row r="8116" spans="6:7" x14ac:dyDescent="0.3">
      <c r="F8116" t="s">
        <v>10385</v>
      </c>
      <c r="G8116" s="31">
        <v>0</v>
      </c>
    </row>
    <row r="8117" spans="6:7" x14ac:dyDescent="0.3">
      <c r="F8117" t="s">
        <v>565</v>
      </c>
      <c r="G8117" s="31">
        <v>0</v>
      </c>
    </row>
    <row r="8118" spans="6:7" x14ac:dyDescent="0.3">
      <c r="F8118" t="s">
        <v>10386</v>
      </c>
      <c r="G8118" s="31">
        <v>12.4062</v>
      </c>
    </row>
    <row r="8119" spans="6:7" x14ac:dyDescent="0.3">
      <c r="F8119" t="s">
        <v>10387</v>
      </c>
      <c r="G8119" s="31">
        <v>21.8659</v>
      </c>
    </row>
    <row r="8120" spans="6:7" x14ac:dyDescent="0.3">
      <c r="F8120" t="s">
        <v>10388</v>
      </c>
      <c r="G8120" s="31">
        <v>0</v>
      </c>
    </row>
    <row r="8121" spans="6:7" x14ac:dyDescent="0.3">
      <c r="F8121" t="s">
        <v>10389</v>
      </c>
      <c r="G8121" s="31">
        <v>0</v>
      </c>
    </row>
    <row r="8122" spans="6:7" x14ac:dyDescent="0.3">
      <c r="F8122" t="s">
        <v>566</v>
      </c>
      <c r="G8122" s="31">
        <v>18190.528999999999</v>
      </c>
    </row>
    <row r="8123" spans="6:7" x14ac:dyDescent="0.3">
      <c r="F8123" t="s">
        <v>1800</v>
      </c>
      <c r="G8123" s="31">
        <v>5727.6225000000004</v>
      </c>
    </row>
    <row r="8124" spans="6:7" x14ac:dyDescent="0.3">
      <c r="F8124" t="s">
        <v>10390</v>
      </c>
      <c r="G8124" s="31">
        <v>172.08070000000001</v>
      </c>
    </row>
    <row r="8125" spans="6:7" x14ac:dyDescent="0.3">
      <c r="F8125" t="s">
        <v>10391</v>
      </c>
      <c r="G8125" s="31">
        <v>0</v>
      </c>
    </row>
    <row r="8126" spans="6:7" x14ac:dyDescent="0.3">
      <c r="F8126" t="s">
        <v>1801</v>
      </c>
      <c r="G8126" s="31">
        <v>0</v>
      </c>
    </row>
    <row r="8127" spans="6:7" x14ac:dyDescent="0.3">
      <c r="F8127" t="s">
        <v>1802</v>
      </c>
      <c r="G8127" s="31">
        <v>25.0457</v>
      </c>
    </row>
    <row r="8128" spans="6:7" x14ac:dyDescent="0.3">
      <c r="F8128" t="s">
        <v>10392</v>
      </c>
      <c r="G8128" s="31">
        <v>0</v>
      </c>
    </row>
    <row r="8129" spans="6:7" x14ac:dyDescent="0.3">
      <c r="F8129" t="s">
        <v>10393</v>
      </c>
      <c r="G8129" s="31">
        <v>53.315899999999999</v>
      </c>
    </row>
    <row r="8130" spans="6:7" x14ac:dyDescent="0.3">
      <c r="F8130" t="s">
        <v>1803</v>
      </c>
      <c r="G8130" s="31">
        <v>0</v>
      </c>
    </row>
    <row r="8131" spans="6:7" x14ac:dyDescent="0.3">
      <c r="F8131" t="s">
        <v>1804</v>
      </c>
      <c r="G8131" s="31">
        <v>553.81470000000002</v>
      </c>
    </row>
    <row r="8132" spans="6:7" x14ac:dyDescent="0.3">
      <c r="F8132" t="s">
        <v>10394</v>
      </c>
      <c r="G8132" s="31">
        <v>0</v>
      </c>
    </row>
    <row r="8133" spans="6:7" x14ac:dyDescent="0.3">
      <c r="F8133" t="s">
        <v>10395</v>
      </c>
      <c r="G8133" s="31">
        <v>14733.544000000002</v>
      </c>
    </row>
    <row r="8134" spans="6:7" x14ac:dyDescent="0.3">
      <c r="F8134" t="s">
        <v>1805</v>
      </c>
      <c r="G8134" s="31">
        <v>0</v>
      </c>
    </row>
    <row r="8135" spans="6:7" x14ac:dyDescent="0.3">
      <c r="F8135" t="s">
        <v>1806</v>
      </c>
      <c r="G8135" s="31">
        <v>0</v>
      </c>
    </row>
    <row r="8136" spans="6:7" x14ac:dyDescent="0.3">
      <c r="F8136" t="s">
        <v>3324</v>
      </c>
      <c r="G8136" s="31">
        <v>40.419899999999998</v>
      </c>
    </row>
    <row r="8137" spans="6:7" x14ac:dyDescent="0.3">
      <c r="F8137" t="s">
        <v>3325</v>
      </c>
      <c r="G8137" s="31">
        <v>553.73910000000001</v>
      </c>
    </row>
    <row r="8138" spans="6:7" x14ac:dyDescent="0.3">
      <c r="F8138" t="s">
        <v>10396</v>
      </c>
      <c r="G8138" s="31">
        <v>1957.5901000000001</v>
      </c>
    </row>
    <row r="8139" spans="6:7" x14ac:dyDescent="0.3">
      <c r="F8139" t="s">
        <v>10397</v>
      </c>
      <c r="G8139" s="31">
        <v>0</v>
      </c>
    </row>
    <row r="8140" spans="6:7" x14ac:dyDescent="0.3">
      <c r="F8140" t="s">
        <v>10398</v>
      </c>
      <c r="G8140" s="31">
        <v>425.17130000000003</v>
      </c>
    </row>
    <row r="8141" spans="6:7" x14ac:dyDescent="0.3">
      <c r="F8141" t="s">
        <v>10399</v>
      </c>
      <c r="G8141" s="31">
        <v>48.439</v>
      </c>
    </row>
    <row r="8142" spans="6:7" x14ac:dyDescent="0.3">
      <c r="F8142" t="s">
        <v>10400</v>
      </c>
      <c r="G8142" s="31">
        <v>61.222799999999999</v>
      </c>
    </row>
    <row r="8143" spans="6:7" x14ac:dyDescent="0.3">
      <c r="F8143" t="s">
        <v>10401</v>
      </c>
      <c r="G8143" s="31">
        <v>2431.3175999999999</v>
      </c>
    </row>
    <row r="8144" spans="6:7" x14ac:dyDescent="0.3">
      <c r="F8144" t="s">
        <v>10402</v>
      </c>
      <c r="G8144" s="31">
        <v>225.57849999999999</v>
      </c>
    </row>
    <row r="8145" spans="6:7" x14ac:dyDescent="0.3">
      <c r="F8145" t="s">
        <v>10403</v>
      </c>
      <c r="G8145" s="31">
        <v>359.67420000000004</v>
      </c>
    </row>
    <row r="8146" spans="6:7" x14ac:dyDescent="0.3">
      <c r="F8146" t="s">
        <v>10404</v>
      </c>
      <c r="G8146" s="31">
        <v>682.06760000000008</v>
      </c>
    </row>
    <row r="8147" spans="6:7" x14ac:dyDescent="0.3">
      <c r="F8147" t="s">
        <v>10405</v>
      </c>
      <c r="G8147" s="31">
        <v>0</v>
      </c>
    </row>
    <row r="8148" spans="6:7" x14ac:dyDescent="0.3">
      <c r="F8148" t="s">
        <v>10406</v>
      </c>
      <c r="G8148" s="31">
        <v>0</v>
      </c>
    </row>
    <row r="8149" spans="6:7" x14ac:dyDescent="0.3">
      <c r="F8149" t="s">
        <v>10407</v>
      </c>
      <c r="G8149" s="31">
        <v>153.37</v>
      </c>
    </row>
    <row r="8150" spans="6:7" x14ac:dyDescent="0.3">
      <c r="F8150" t="s">
        <v>10408</v>
      </c>
      <c r="G8150" s="31">
        <v>1733.4884000000004</v>
      </c>
    </row>
    <row r="8151" spans="6:7" x14ac:dyDescent="0.3">
      <c r="F8151" t="s">
        <v>10409</v>
      </c>
      <c r="G8151" s="31">
        <v>49.979199999999999</v>
      </c>
    </row>
    <row r="8152" spans="6:7" x14ac:dyDescent="0.3">
      <c r="F8152" t="s">
        <v>10410</v>
      </c>
      <c r="G8152" s="31">
        <v>5945.0972000000002</v>
      </c>
    </row>
    <row r="8153" spans="6:7" x14ac:dyDescent="0.3">
      <c r="F8153" t="s">
        <v>10411</v>
      </c>
      <c r="G8153" s="31">
        <v>6898.5680000000002</v>
      </c>
    </row>
    <row r="8154" spans="6:7" x14ac:dyDescent="0.3">
      <c r="F8154" t="s">
        <v>10412</v>
      </c>
      <c r="G8154" s="31">
        <v>3805.4616000000001</v>
      </c>
    </row>
    <row r="8155" spans="6:7" x14ac:dyDescent="0.3">
      <c r="F8155" t="s">
        <v>10413</v>
      </c>
      <c r="G8155" s="31">
        <v>0</v>
      </c>
    </row>
    <row r="8156" spans="6:7" x14ac:dyDescent="0.3">
      <c r="F8156" t="s">
        <v>10414</v>
      </c>
      <c r="G8156" s="31">
        <v>246.0607</v>
      </c>
    </row>
    <row r="8157" spans="6:7" x14ac:dyDescent="0.3">
      <c r="F8157" t="s">
        <v>10415</v>
      </c>
      <c r="G8157" s="31">
        <v>0</v>
      </c>
    </row>
    <row r="8158" spans="6:7" x14ac:dyDescent="0.3">
      <c r="F8158" t="s">
        <v>10416</v>
      </c>
      <c r="G8158" s="31">
        <v>304.12290000000002</v>
      </c>
    </row>
    <row r="8159" spans="6:7" x14ac:dyDescent="0.3">
      <c r="F8159" t="s">
        <v>10417</v>
      </c>
      <c r="G8159" s="31">
        <v>0</v>
      </c>
    </row>
    <row r="8160" spans="6:7" x14ac:dyDescent="0.3">
      <c r="F8160" t="s">
        <v>10418</v>
      </c>
      <c r="G8160" s="31">
        <v>613.39179999999999</v>
      </c>
    </row>
    <row r="8161" spans="6:7" x14ac:dyDescent="0.3">
      <c r="F8161" t="s">
        <v>3326</v>
      </c>
      <c r="G8161" s="31">
        <v>305.97500000000002</v>
      </c>
    </row>
    <row r="8162" spans="6:7" x14ac:dyDescent="0.3">
      <c r="F8162" t="s">
        <v>10419</v>
      </c>
      <c r="G8162" s="31">
        <v>16319.793300000001</v>
      </c>
    </row>
    <row r="8163" spans="6:7" x14ac:dyDescent="0.3">
      <c r="F8163" t="s">
        <v>10420</v>
      </c>
      <c r="G8163" s="31">
        <v>0</v>
      </c>
    </row>
    <row r="8164" spans="6:7" x14ac:dyDescent="0.3">
      <c r="F8164" t="s">
        <v>10421</v>
      </c>
      <c r="G8164" s="31">
        <v>9065.1283999999996</v>
      </c>
    </row>
    <row r="8165" spans="6:7" x14ac:dyDescent="0.3">
      <c r="F8165" t="s">
        <v>10422</v>
      </c>
      <c r="G8165" s="31">
        <v>0</v>
      </c>
    </row>
    <row r="8166" spans="6:7" x14ac:dyDescent="0.3">
      <c r="F8166" t="s">
        <v>10423</v>
      </c>
      <c r="G8166" s="31">
        <v>0</v>
      </c>
    </row>
    <row r="8167" spans="6:7" x14ac:dyDescent="0.3">
      <c r="F8167" t="s">
        <v>10424</v>
      </c>
      <c r="G8167" s="31">
        <v>22.811199999999999</v>
      </c>
    </row>
    <row r="8168" spans="6:7" x14ac:dyDescent="0.3">
      <c r="F8168" t="s">
        <v>10425</v>
      </c>
      <c r="G8168" s="31">
        <v>6961.1504999999997</v>
      </c>
    </row>
    <row r="8169" spans="6:7" x14ac:dyDescent="0.3">
      <c r="F8169" t="s">
        <v>10426</v>
      </c>
      <c r="G8169" s="31">
        <v>81.254000000000005</v>
      </c>
    </row>
    <row r="8170" spans="6:7" x14ac:dyDescent="0.3">
      <c r="F8170" t="s">
        <v>10427</v>
      </c>
      <c r="G8170" s="31">
        <v>0</v>
      </c>
    </row>
    <row r="8171" spans="6:7" x14ac:dyDescent="0.3">
      <c r="F8171" t="s">
        <v>10428</v>
      </c>
      <c r="G8171" s="31">
        <v>70.048199999999994</v>
      </c>
    </row>
    <row r="8172" spans="6:7" x14ac:dyDescent="0.3">
      <c r="F8172" t="s">
        <v>10429</v>
      </c>
      <c r="G8172" s="31">
        <v>0</v>
      </c>
    </row>
    <row r="8173" spans="6:7" x14ac:dyDescent="0.3">
      <c r="F8173" t="s">
        <v>10430</v>
      </c>
      <c r="G8173" s="31">
        <v>0</v>
      </c>
    </row>
    <row r="8174" spans="6:7" x14ac:dyDescent="0.3">
      <c r="F8174" t="s">
        <v>10431</v>
      </c>
      <c r="G8174" s="31">
        <v>0</v>
      </c>
    </row>
    <row r="8175" spans="6:7" x14ac:dyDescent="0.3">
      <c r="F8175" t="s">
        <v>10432</v>
      </c>
      <c r="G8175" s="31">
        <v>2235.8645999999999</v>
      </c>
    </row>
    <row r="8176" spans="6:7" x14ac:dyDescent="0.3">
      <c r="F8176" t="s">
        <v>10433</v>
      </c>
      <c r="G8176" s="31">
        <v>0</v>
      </c>
    </row>
    <row r="8177" spans="6:7" x14ac:dyDescent="0.3">
      <c r="F8177" t="s">
        <v>10434</v>
      </c>
      <c r="G8177" s="31">
        <v>0</v>
      </c>
    </row>
    <row r="8178" spans="6:7" x14ac:dyDescent="0.3">
      <c r="F8178" t="s">
        <v>10435</v>
      </c>
      <c r="G8178" s="31">
        <v>394.32330000000002</v>
      </c>
    </row>
    <row r="8179" spans="6:7" x14ac:dyDescent="0.3">
      <c r="F8179" t="s">
        <v>10436</v>
      </c>
      <c r="G8179" s="31">
        <v>20982.1054</v>
      </c>
    </row>
    <row r="8180" spans="6:7" x14ac:dyDescent="0.3">
      <c r="F8180" t="s">
        <v>10437</v>
      </c>
      <c r="G8180" s="31">
        <v>116.39150000000001</v>
      </c>
    </row>
    <row r="8181" spans="6:7" x14ac:dyDescent="0.3">
      <c r="F8181" t="s">
        <v>10438</v>
      </c>
      <c r="G8181" s="31">
        <v>0</v>
      </c>
    </row>
    <row r="8182" spans="6:7" x14ac:dyDescent="0.3">
      <c r="F8182" t="s">
        <v>10439</v>
      </c>
      <c r="G8182" s="31">
        <v>3408.2939999999999</v>
      </c>
    </row>
    <row r="8183" spans="6:7" x14ac:dyDescent="0.3">
      <c r="F8183" t="s">
        <v>10440</v>
      </c>
      <c r="G8183" s="31">
        <v>508.67969999999997</v>
      </c>
    </row>
    <row r="8184" spans="6:7" x14ac:dyDescent="0.3">
      <c r="F8184" t="s">
        <v>10441</v>
      </c>
      <c r="G8184" s="31">
        <v>294.48809999999997</v>
      </c>
    </row>
    <row r="8185" spans="6:7" x14ac:dyDescent="0.3">
      <c r="F8185" t="s">
        <v>10442</v>
      </c>
      <c r="G8185" s="31">
        <v>106.2371</v>
      </c>
    </row>
    <row r="8186" spans="6:7" x14ac:dyDescent="0.3">
      <c r="F8186" t="s">
        <v>10443</v>
      </c>
      <c r="G8186" s="31">
        <v>13213.016300000001</v>
      </c>
    </row>
    <row r="8187" spans="6:7" x14ac:dyDescent="0.3">
      <c r="F8187" t="s">
        <v>10444</v>
      </c>
      <c r="G8187" s="31">
        <v>161.4324</v>
      </c>
    </row>
    <row r="8188" spans="6:7" x14ac:dyDescent="0.3">
      <c r="F8188" t="s">
        <v>3327</v>
      </c>
      <c r="G8188" s="31">
        <v>377.5831</v>
      </c>
    </row>
    <row r="8189" spans="6:7" x14ac:dyDescent="0.3">
      <c r="F8189" t="s">
        <v>10445</v>
      </c>
      <c r="G8189" s="31">
        <v>0</v>
      </c>
    </row>
    <row r="8190" spans="6:7" x14ac:dyDescent="0.3">
      <c r="F8190" t="s">
        <v>10446</v>
      </c>
      <c r="G8190" s="31">
        <v>438.03620000000001</v>
      </c>
    </row>
    <row r="8191" spans="6:7" x14ac:dyDescent="0.3">
      <c r="F8191" t="s">
        <v>10447</v>
      </c>
      <c r="G8191" s="31">
        <v>15688.950499999999</v>
      </c>
    </row>
    <row r="8192" spans="6:7" x14ac:dyDescent="0.3">
      <c r="F8192" t="s">
        <v>10448</v>
      </c>
      <c r="G8192" s="31">
        <v>450.48020000000002</v>
      </c>
    </row>
    <row r="8193" spans="6:7" x14ac:dyDescent="0.3">
      <c r="F8193" t="s">
        <v>10449</v>
      </c>
      <c r="G8193" s="31">
        <v>0</v>
      </c>
    </row>
    <row r="8194" spans="6:7" x14ac:dyDescent="0.3">
      <c r="F8194" t="s">
        <v>567</v>
      </c>
      <c r="G8194" s="31">
        <v>11899.4854</v>
      </c>
    </row>
    <row r="8195" spans="6:7" x14ac:dyDescent="0.3">
      <c r="F8195" t="s">
        <v>10450</v>
      </c>
      <c r="G8195" s="31">
        <v>0</v>
      </c>
    </row>
    <row r="8196" spans="6:7" x14ac:dyDescent="0.3">
      <c r="F8196" t="s">
        <v>10451</v>
      </c>
      <c r="G8196" s="31">
        <v>0</v>
      </c>
    </row>
    <row r="8197" spans="6:7" x14ac:dyDescent="0.3">
      <c r="F8197" t="s">
        <v>3328</v>
      </c>
      <c r="G8197" s="31">
        <v>136.25319999999999</v>
      </c>
    </row>
    <row r="8198" spans="6:7" x14ac:dyDescent="0.3">
      <c r="F8198" t="s">
        <v>568</v>
      </c>
      <c r="G8198" s="31">
        <v>1616.4972</v>
      </c>
    </row>
    <row r="8199" spans="6:7" x14ac:dyDescent="0.3">
      <c r="F8199" t="s">
        <v>10452</v>
      </c>
      <c r="G8199" s="31">
        <v>68.790700000000001</v>
      </c>
    </row>
    <row r="8200" spans="6:7" x14ac:dyDescent="0.3">
      <c r="F8200" t="s">
        <v>10453</v>
      </c>
      <c r="G8200" s="31">
        <v>5185.8128999999999</v>
      </c>
    </row>
    <row r="8201" spans="6:7" x14ac:dyDescent="0.3">
      <c r="F8201" t="s">
        <v>569</v>
      </c>
      <c r="G8201" s="31">
        <v>284.71030000000002</v>
      </c>
    </row>
    <row r="8202" spans="6:7" x14ac:dyDescent="0.3">
      <c r="F8202" t="s">
        <v>1807</v>
      </c>
      <c r="G8202" s="31">
        <v>3339.3726000000001</v>
      </c>
    </row>
    <row r="8203" spans="6:7" x14ac:dyDescent="0.3">
      <c r="F8203" t="s">
        <v>1808</v>
      </c>
      <c r="G8203" s="31">
        <v>0</v>
      </c>
    </row>
    <row r="8204" spans="6:7" x14ac:dyDescent="0.3">
      <c r="F8204" t="s">
        <v>3329</v>
      </c>
      <c r="G8204" s="31">
        <v>5902.8521000000001</v>
      </c>
    </row>
    <row r="8205" spans="6:7" x14ac:dyDescent="0.3">
      <c r="F8205" t="s">
        <v>3330</v>
      </c>
      <c r="G8205" s="31">
        <v>49.954000000000001</v>
      </c>
    </row>
    <row r="8206" spans="6:7" x14ac:dyDescent="0.3">
      <c r="F8206" t="s">
        <v>10454</v>
      </c>
      <c r="G8206" s="31">
        <v>409.24689999999998</v>
      </c>
    </row>
    <row r="8207" spans="6:7" x14ac:dyDescent="0.3">
      <c r="F8207" t="s">
        <v>1809</v>
      </c>
      <c r="G8207" s="31">
        <v>0</v>
      </c>
    </row>
    <row r="8208" spans="6:7" x14ac:dyDescent="0.3">
      <c r="F8208" t="s">
        <v>10455</v>
      </c>
      <c r="G8208" s="31">
        <v>1165.2795999999998</v>
      </c>
    </row>
    <row r="8209" spans="6:7" x14ac:dyDescent="0.3">
      <c r="F8209" t="s">
        <v>1810</v>
      </c>
      <c r="G8209" s="31">
        <v>6925.9733999999999</v>
      </c>
    </row>
    <row r="8210" spans="6:7" x14ac:dyDescent="0.3">
      <c r="F8210" t="s">
        <v>10456</v>
      </c>
      <c r="G8210" s="31">
        <v>16.541599999999999</v>
      </c>
    </row>
    <row r="8211" spans="6:7" x14ac:dyDescent="0.3">
      <c r="F8211" t="s">
        <v>2888</v>
      </c>
      <c r="G8211" s="31">
        <v>6273.5637999999999</v>
      </c>
    </row>
    <row r="8212" spans="6:7" x14ac:dyDescent="0.3">
      <c r="F8212" t="s">
        <v>3331</v>
      </c>
      <c r="G8212" s="31">
        <v>2792.5730000000003</v>
      </c>
    </row>
    <row r="8213" spans="6:7" x14ac:dyDescent="0.3">
      <c r="F8213" t="s">
        <v>10457</v>
      </c>
      <c r="G8213" s="31">
        <v>0</v>
      </c>
    </row>
    <row r="8214" spans="6:7" x14ac:dyDescent="0.3">
      <c r="F8214" t="s">
        <v>10458</v>
      </c>
      <c r="G8214" s="31">
        <v>3962.7442000000001</v>
      </c>
    </row>
    <row r="8215" spans="6:7" x14ac:dyDescent="0.3">
      <c r="F8215" t="s">
        <v>10459</v>
      </c>
      <c r="G8215" s="31">
        <v>0</v>
      </c>
    </row>
    <row r="8216" spans="6:7" x14ac:dyDescent="0.3">
      <c r="F8216" t="s">
        <v>1811</v>
      </c>
      <c r="G8216" s="31">
        <v>8839.9845000000005</v>
      </c>
    </row>
    <row r="8217" spans="6:7" x14ac:dyDescent="0.3">
      <c r="F8217" t="s">
        <v>1812</v>
      </c>
      <c r="G8217" s="31">
        <v>197.13329999999999</v>
      </c>
    </row>
    <row r="8218" spans="6:7" x14ac:dyDescent="0.3">
      <c r="F8218" t="s">
        <v>10460</v>
      </c>
      <c r="G8218" s="31">
        <v>1571.5161000000001</v>
      </c>
    </row>
    <row r="8219" spans="6:7" x14ac:dyDescent="0.3">
      <c r="F8219" t="s">
        <v>10461</v>
      </c>
      <c r="G8219" s="31">
        <v>695.14629999999988</v>
      </c>
    </row>
    <row r="8220" spans="6:7" x14ac:dyDescent="0.3">
      <c r="F8220" t="s">
        <v>10462</v>
      </c>
      <c r="G8220" s="31">
        <v>0</v>
      </c>
    </row>
    <row r="8221" spans="6:7" x14ac:dyDescent="0.3">
      <c r="F8221" t="s">
        <v>10463</v>
      </c>
      <c r="G8221" s="31">
        <v>0</v>
      </c>
    </row>
    <row r="8222" spans="6:7" x14ac:dyDescent="0.3">
      <c r="F8222" t="s">
        <v>10464</v>
      </c>
      <c r="G8222" s="31">
        <v>82.557000000000002</v>
      </c>
    </row>
    <row r="8223" spans="6:7" x14ac:dyDescent="0.3">
      <c r="F8223" t="s">
        <v>3332</v>
      </c>
      <c r="G8223" s="31">
        <v>170.17180000000002</v>
      </c>
    </row>
    <row r="8224" spans="6:7" x14ac:dyDescent="0.3">
      <c r="F8224" t="s">
        <v>1813</v>
      </c>
      <c r="G8224" s="31">
        <v>0</v>
      </c>
    </row>
    <row r="8225" spans="6:7" x14ac:dyDescent="0.3">
      <c r="F8225" t="s">
        <v>10465</v>
      </c>
      <c r="G8225" s="31">
        <v>12452.225200000003</v>
      </c>
    </row>
    <row r="8226" spans="6:7" x14ac:dyDescent="0.3">
      <c r="F8226" t="s">
        <v>10466</v>
      </c>
      <c r="G8226" s="31">
        <v>18691.449799999999</v>
      </c>
    </row>
    <row r="8227" spans="6:7" x14ac:dyDescent="0.3">
      <c r="F8227" t="s">
        <v>2889</v>
      </c>
      <c r="G8227" s="31">
        <v>21478.5592</v>
      </c>
    </row>
    <row r="8228" spans="6:7" x14ac:dyDescent="0.3">
      <c r="F8228" t="s">
        <v>10467</v>
      </c>
      <c r="G8228" s="31">
        <v>287.75839999999999</v>
      </c>
    </row>
    <row r="8229" spans="6:7" x14ac:dyDescent="0.3">
      <c r="F8229" t="s">
        <v>10468</v>
      </c>
      <c r="G8229" s="31">
        <v>347.75990000000002</v>
      </c>
    </row>
    <row r="8230" spans="6:7" x14ac:dyDescent="0.3">
      <c r="F8230" t="s">
        <v>570</v>
      </c>
      <c r="G8230" s="31">
        <v>5098.1094000000003</v>
      </c>
    </row>
    <row r="8231" spans="6:7" x14ac:dyDescent="0.3">
      <c r="F8231" t="s">
        <v>10469</v>
      </c>
      <c r="G8231" s="31">
        <v>1034.6503</v>
      </c>
    </row>
    <row r="8232" spans="6:7" x14ac:dyDescent="0.3">
      <c r="F8232" t="s">
        <v>10470</v>
      </c>
      <c r="G8232" s="31">
        <v>0</v>
      </c>
    </row>
    <row r="8233" spans="6:7" x14ac:dyDescent="0.3">
      <c r="F8233" t="s">
        <v>571</v>
      </c>
      <c r="G8233" s="31">
        <v>7152.2384000000002</v>
      </c>
    </row>
    <row r="8234" spans="6:7" x14ac:dyDescent="0.3">
      <c r="F8234" t="s">
        <v>1814</v>
      </c>
      <c r="G8234" s="31">
        <v>1379.7807</v>
      </c>
    </row>
    <row r="8235" spans="6:7" x14ac:dyDescent="0.3">
      <c r="F8235" t="s">
        <v>1815</v>
      </c>
      <c r="G8235" s="31">
        <v>0</v>
      </c>
    </row>
    <row r="8236" spans="6:7" x14ac:dyDescent="0.3">
      <c r="F8236" t="s">
        <v>3333</v>
      </c>
      <c r="G8236" s="31">
        <v>40.502000000000002</v>
      </c>
    </row>
    <row r="8237" spans="6:7" x14ac:dyDescent="0.3">
      <c r="F8237" t="s">
        <v>10471</v>
      </c>
      <c r="G8237" s="31">
        <v>208.89600000000002</v>
      </c>
    </row>
    <row r="8238" spans="6:7" x14ac:dyDescent="0.3">
      <c r="F8238" t="s">
        <v>1816</v>
      </c>
      <c r="G8238" s="31">
        <v>213.54</v>
      </c>
    </row>
    <row r="8239" spans="6:7" x14ac:dyDescent="0.3">
      <c r="F8239" t="s">
        <v>1817</v>
      </c>
      <c r="G8239" s="31">
        <v>161.4324</v>
      </c>
    </row>
    <row r="8240" spans="6:7" x14ac:dyDescent="0.3">
      <c r="F8240" t="s">
        <v>1818</v>
      </c>
      <c r="G8240" s="31">
        <v>2250.5048999999999</v>
      </c>
    </row>
    <row r="8241" spans="6:7" x14ac:dyDescent="0.3">
      <c r="F8241" t="s">
        <v>10472</v>
      </c>
      <c r="G8241" s="31">
        <v>105.05459999999999</v>
      </c>
    </row>
    <row r="8242" spans="6:7" x14ac:dyDescent="0.3">
      <c r="F8242" t="s">
        <v>10473</v>
      </c>
      <c r="G8242" s="31">
        <v>413.221</v>
      </c>
    </row>
    <row r="8243" spans="6:7" x14ac:dyDescent="0.3">
      <c r="F8243" t="s">
        <v>10474</v>
      </c>
      <c r="G8243" s="31">
        <v>15286.0191</v>
      </c>
    </row>
    <row r="8244" spans="6:7" x14ac:dyDescent="0.3">
      <c r="F8244" t="s">
        <v>10475</v>
      </c>
      <c r="G8244" s="31">
        <v>0</v>
      </c>
    </row>
    <row r="8245" spans="6:7" x14ac:dyDescent="0.3">
      <c r="F8245" t="s">
        <v>10476</v>
      </c>
      <c r="G8245" s="31">
        <v>12018.233</v>
      </c>
    </row>
    <row r="8246" spans="6:7" x14ac:dyDescent="0.3">
      <c r="F8246" t="s">
        <v>10477</v>
      </c>
      <c r="G8246" s="31">
        <v>21348.840499999998</v>
      </c>
    </row>
    <row r="8247" spans="6:7" x14ac:dyDescent="0.3">
      <c r="F8247" t="s">
        <v>10478</v>
      </c>
      <c r="G8247" s="31">
        <v>3654.8566000000001</v>
      </c>
    </row>
    <row r="8248" spans="6:7" x14ac:dyDescent="0.3">
      <c r="F8248" t="s">
        <v>10479</v>
      </c>
      <c r="G8248" s="31">
        <v>544.39949999999999</v>
      </c>
    </row>
    <row r="8249" spans="6:7" x14ac:dyDescent="0.3">
      <c r="F8249" t="s">
        <v>10480</v>
      </c>
      <c r="G8249" s="31">
        <v>7487.4711000000007</v>
      </c>
    </row>
    <row r="8250" spans="6:7" x14ac:dyDescent="0.3">
      <c r="F8250" t="s">
        <v>10481</v>
      </c>
      <c r="G8250" s="31">
        <v>65.711100000000002</v>
      </c>
    </row>
    <row r="8251" spans="6:7" x14ac:dyDescent="0.3">
      <c r="F8251" t="s">
        <v>10482</v>
      </c>
      <c r="G8251" s="31">
        <v>10990.989299999999</v>
      </c>
    </row>
    <row r="8252" spans="6:7" x14ac:dyDescent="0.3">
      <c r="F8252" t="s">
        <v>10483</v>
      </c>
      <c r="G8252" s="31">
        <v>0</v>
      </c>
    </row>
    <row r="8253" spans="6:7" x14ac:dyDescent="0.3">
      <c r="F8253" t="s">
        <v>3334</v>
      </c>
      <c r="G8253" s="31">
        <v>187.7244</v>
      </c>
    </row>
    <row r="8254" spans="6:7" x14ac:dyDescent="0.3">
      <c r="F8254" t="s">
        <v>10484</v>
      </c>
      <c r="G8254" s="31">
        <v>1963.404</v>
      </c>
    </row>
    <row r="8255" spans="6:7" x14ac:dyDescent="0.3">
      <c r="F8255" t="s">
        <v>10485</v>
      </c>
      <c r="G8255" s="31">
        <v>192.63300000000001</v>
      </c>
    </row>
    <row r="8256" spans="6:7" x14ac:dyDescent="0.3">
      <c r="F8256" t="s">
        <v>10486</v>
      </c>
      <c r="G8256" s="31">
        <v>9021.3209999999999</v>
      </c>
    </row>
    <row r="8257" spans="6:7" x14ac:dyDescent="0.3">
      <c r="F8257" t="s">
        <v>10487</v>
      </c>
      <c r="G8257" s="31">
        <v>336.91199999999998</v>
      </c>
    </row>
    <row r="8258" spans="6:7" x14ac:dyDescent="0.3">
      <c r="F8258" t="s">
        <v>10488</v>
      </c>
      <c r="G8258" s="31">
        <v>0</v>
      </c>
    </row>
    <row r="8259" spans="6:7" x14ac:dyDescent="0.3">
      <c r="F8259" t="s">
        <v>10489</v>
      </c>
      <c r="G8259" s="31">
        <v>7059.9431000000004</v>
      </c>
    </row>
    <row r="8260" spans="6:7" x14ac:dyDescent="0.3">
      <c r="F8260" t="s">
        <v>10490</v>
      </c>
      <c r="G8260" s="31">
        <v>535.10400000000004</v>
      </c>
    </row>
    <row r="8261" spans="6:7" x14ac:dyDescent="0.3">
      <c r="F8261" t="s">
        <v>10491</v>
      </c>
      <c r="G8261" s="31">
        <v>78.97120000000001</v>
      </c>
    </row>
    <row r="8262" spans="6:7" x14ac:dyDescent="0.3">
      <c r="F8262" t="s">
        <v>10492</v>
      </c>
      <c r="G8262" s="31">
        <v>0</v>
      </c>
    </row>
    <row r="8263" spans="6:7" x14ac:dyDescent="0.3">
      <c r="F8263" t="s">
        <v>10493</v>
      </c>
      <c r="G8263" s="31">
        <v>18.609300000000001</v>
      </c>
    </row>
    <row r="8264" spans="6:7" x14ac:dyDescent="0.3">
      <c r="F8264" t="s">
        <v>10494</v>
      </c>
      <c r="G8264" s="31">
        <v>287.42199999999997</v>
      </c>
    </row>
    <row r="8265" spans="6:7" x14ac:dyDescent="0.3">
      <c r="F8265" t="s">
        <v>10495</v>
      </c>
      <c r="G8265" s="31">
        <v>423.45750000000004</v>
      </c>
    </row>
    <row r="8266" spans="6:7" x14ac:dyDescent="0.3">
      <c r="F8266" t="s">
        <v>10496</v>
      </c>
      <c r="G8266" s="31">
        <v>1502.4</v>
      </c>
    </row>
    <row r="8267" spans="6:7" x14ac:dyDescent="0.3">
      <c r="F8267" t="s">
        <v>10497</v>
      </c>
      <c r="G8267" s="31">
        <v>130.00639999999999</v>
      </c>
    </row>
    <row r="8268" spans="6:7" x14ac:dyDescent="0.3">
      <c r="F8268" t="s">
        <v>3335</v>
      </c>
      <c r="G8268" s="31">
        <v>657.20550000000003</v>
      </c>
    </row>
    <row r="8269" spans="6:7" x14ac:dyDescent="0.3">
      <c r="F8269" t="s">
        <v>10498</v>
      </c>
      <c r="G8269" s="31">
        <v>782.13940000000002</v>
      </c>
    </row>
    <row r="8270" spans="6:7" x14ac:dyDescent="0.3">
      <c r="F8270" t="s">
        <v>10499</v>
      </c>
      <c r="G8270" s="31">
        <v>0</v>
      </c>
    </row>
    <row r="8271" spans="6:7" x14ac:dyDescent="0.3">
      <c r="F8271" t="s">
        <v>10500</v>
      </c>
      <c r="G8271" s="31">
        <v>0</v>
      </c>
    </row>
    <row r="8272" spans="6:7" x14ac:dyDescent="0.3">
      <c r="F8272" t="s">
        <v>10501</v>
      </c>
      <c r="G8272" s="31">
        <v>10835.1438</v>
      </c>
    </row>
    <row r="8273" spans="6:7" x14ac:dyDescent="0.3">
      <c r="F8273" t="s">
        <v>10502</v>
      </c>
      <c r="G8273" s="31">
        <v>2748.7656000000002</v>
      </c>
    </row>
    <row r="8274" spans="6:7" x14ac:dyDescent="0.3">
      <c r="F8274" t="s">
        <v>10503</v>
      </c>
      <c r="G8274" s="31">
        <v>64.558700000000002</v>
      </c>
    </row>
    <row r="8275" spans="6:7" x14ac:dyDescent="0.3">
      <c r="F8275" t="s">
        <v>10504</v>
      </c>
      <c r="G8275" s="31">
        <v>325.95070000000004</v>
      </c>
    </row>
    <row r="8276" spans="6:7" x14ac:dyDescent="0.3">
      <c r="F8276" t="s">
        <v>10505</v>
      </c>
      <c r="G8276" s="31">
        <v>0</v>
      </c>
    </row>
    <row r="8277" spans="6:7" x14ac:dyDescent="0.3">
      <c r="F8277" t="s">
        <v>10506</v>
      </c>
      <c r="G8277" s="31">
        <v>874.17440000000011</v>
      </c>
    </row>
    <row r="8278" spans="6:7" x14ac:dyDescent="0.3">
      <c r="F8278" t="s">
        <v>10507</v>
      </c>
      <c r="G8278" s="31">
        <v>1047.7610999999999</v>
      </c>
    </row>
    <row r="8279" spans="6:7" x14ac:dyDescent="0.3">
      <c r="F8279" t="s">
        <v>10508</v>
      </c>
      <c r="G8279" s="31">
        <v>0</v>
      </c>
    </row>
    <row r="8280" spans="6:7" x14ac:dyDescent="0.3">
      <c r="F8280" t="s">
        <v>10509</v>
      </c>
      <c r="G8280" s="31">
        <v>0</v>
      </c>
    </row>
    <row r="8281" spans="6:7" x14ac:dyDescent="0.3">
      <c r="F8281" t="s">
        <v>10510</v>
      </c>
      <c r="G8281" s="31">
        <v>428.17729999999995</v>
      </c>
    </row>
    <row r="8282" spans="6:7" x14ac:dyDescent="0.3">
      <c r="F8282" t="s">
        <v>10511</v>
      </c>
      <c r="G8282" s="31">
        <v>156.4307</v>
      </c>
    </row>
    <row r="8283" spans="6:7" x14ac:dyDescent="0.3">
      <c r="F8283" t="s">
        <v>10512</v>
      </c>
      <c r="G8283" s="31">
        <v>598.14730000000009</v>
      </c>
    </row>
    <row r="8284" spans="6:7" x14ac:dyDescent="0.3">
      <c r="F8284" t="s">
        <v>1819</v>
      </c>
      <c r="G8284" s="31">
        <v>0</v>
      </c>
    </row>
    <row r="8285" spans="6:7" x14ac:dyDescent="0.3">
      <c r="F8285" t="s">
        <v>10513</v>
      </c>
      <c r="G8285" s="31">
        <v>40.481499999999997</v>
      </c>
    </row>
    <row r="8286" spans="6:7" x14ac:dyDescent="0.3">
      <c r="F8286" t="s">
        <v>10514</v>
      </c>
      <c r="G8286" s="31">
        <v>4745.1935000000012</v>
      </c>
    </row>
    <row r="8287" spans="6:7" x14ac:dyDescent="0.3">
      <c r="F8287" t="s">
        <v>10515</v>
      </c>
      <c r="G8287" s="31">
        <v>150.7089</v>
      </c>
    </row>
    <row r="8288" spans="6:7" x14ac:dyDescent="0.3">
      <c r="F8288" t="s">
        <v>10516</v>
      </c>
      <c r="G8288" s="31">
        <v>7484.2516999999998</v>
      </c>
    </row>
    <row r="8289" spans="6:7" x14ac:dyDescent="0.3">
      <c r="F8289" t="s">
        <v>10517</v>
      </c>
      <c r="G8289" s="31">
        <v>0</v>
      </c>
    </row>
    <row r="8290" spans="6:7" x14ac:dyDescent="0.3">
      <c r="F8290" t="s">
        <v>10518</v>
      </c>
      <c r="G8290" s="31">
        <v>112.6422</v>
      </c>
    </row>
    <row r="8291" spans="6:7" x14ac:dyDescent="0.3">
      <c r="F8291" t="s">
        <v>10519</v>
      </c>
      <c r="G8291" s="31">
        <v>1309.8454000000002</v>
      </c>
    </row>
    <row r="8292" spans="6:7" x14ac:dyDescent="0.3">
      <c r="F8292" t="s">
        <v>10520</v>
      </c>
      <c r="G8292" s="31">
        <v>1077.0748000000001</v>
      </c>
    </row>
    <row r="8293" spans="6:7" x14ac:dyDescent="0.3">
      <c r="F8293" t="s">
        <v>10521</v>
      </c>
      <c r="G8293" s="31">
        <v>0</v>
      </c>
    </row>
    <row r="8294" spans="6:7" x14ac:dyDescent="0.3">
      <c r="F8294" t="s">
        <v>10522</v>
      </c>
      <c r="G8294" s="31">
        <v>183.29830000000001</v>
      </c>
    </row>
    <row r="8295" spans="6:7" x14ac:dyDescent="0.3">
      <c r="F8295" t="s">
        <v>10523</v>
      </c>
      <c r="G8295" s="31">
        <v>701.25700000000006</v>
      </c>
    </row>
    <row r="8296" spans="6:7" x14ac:dyDescent="0.3">
      <c r="F8296" t="s">
        <v>10524</v>
      </c>
      <c r="G8296" s="31">
        <v>278.46289999999999</v>
      </c>
    </row>
    <row r="8297" spans="6:7" x14ac:dyDescent="0.3">
      <c r="F8297" t="s">
        <v>10525</v>
      </c>
      <c r="G8297" s="31">
        <v>206.23509999999999</v>
      </c>
    </row>
    <row r="8298" spans="6:7" x14ac:dyDescent="0.3">
      <c r="F8298" t="s">
        <v>10526</v>
      </c>
      <c r="G8298" s="31">
        <v>313.44289999999995</v>
      </c>
    </row>
    <row r="8299" spans="6:7" x14ac:dyDescent="0.3">
      <c r="F8299" t="s">
        <v>10527</v>
      </c>
      <c r="G8299" s="31">
        <v>0</v>
      </c>
    </row>
    <row r="8300" spans="6:7" x14ac:dyDescent="0.3">
      <c r="F8300" t="s">
        <v>10528</v>
      </c>
      <c r="G8300" s="31">
        <v>0</v>
      </c>
    </row>
    <row r="8301" spans="6:7" x14ac:dyDescent="0.3">
      <c r="F8301" t="s">
        <v>10529</v>
      </c>
      <c r="G8301" s="31">
        <v>652.68489999999997</v>
      </c>
    </row>
    <row r="8302" spans="6:7" x14ac:dyDescent="0.3">
      <c r="F8302" t="s">
        <v>10530</v>
      </c>
      <c r="G8302" s="31">
        <v>838.31740000000002</v>
      </c>
    </row>
    <row r="8303" spans="6:7" x14ac:dyDescent="0.3">
      <c r="F8303" t="s">
        <v>10531</v>
      </c>
      <c r="G8303" s="31">
        <v>0</v>
      </c>
    </row>
    <row r="8304" spans="6:7" x14ac:dyDescent="0.3">
      <c r="F8304" t="s">
        <v>10532</v>
      </c>
      <c r="G8304" s="31">
        <v>2651.4650999999999</v>
      </c>
    </row>
    <row r="8305" spans="6:7" x14ac:dyDescent="0.3">
      <c r="F8305" t="s">
        <v>10533</v>
      </c>
      <c r="G8305" s="31">
        <v>412.41980000000001</v>
      </c>
    </row>
    <row r="8306" spans="6:7" x14ac:dyDescent="0.3">
      <c r="F8306" t="s">
        <v>10534</v>
      </c>
      <c r="G8306" s="31">
        <v>0</v>
      </c>
    </row>
    <row r="8307" spans="6:7" x14ac:dyDescent="0.3">
      <c r="F8307" t="s">
        <v>10535</v>
      </c>
      <c r="G8307" s="31">
        <v>8603.1411000000007</v>
      </c>
    </row>
    <row r="8308" spans="6:7" x14ac:dyDescent="0.3">
      <c r="F8308" t="s">
        <v>10536</v>
      </c>
      <c r="G8308" s="31">
        <v>0</v>
      </c>
    </row>
    <row r="8309" spans="6:7" x14ac:dyDescent="0.3">
      <c r="F8309" t="s">
        <v>10537</v>
      </c>
      <c r="G8309" s="31">
        <v>196.93879999999999</v>
      </c>
    </row>
    <row r="8310" spans="6:7" x14ac:dyDescent="0.3">
      <c r="F8310" t="s">
        <v>10538</v>
      </c>
      <c r="G8310" s="31">
        <v>79.676000000000002</v>
      </c>
    </row>
    <row r="8311" spans="6:7" x14ac:dyDescent="0.3">
      <c r="F8311" t="s">
        <v>10539</v>
      </c>
      <c r="G8311" s="31">
        <v>0</v>
      </c>
    </row>
    <row r="8312" spans="6:7" x14ac:dyDescent="0.3">
      <c r="F8312" t="s">
        <v>10540</v>
      </c>
      <c r="G8312" s="31">
        <v>157.21889999999999</v>
      </c>
    </row>
    <row r="8313" spans="6:7" x14ac:dyDescent="0.3">
      <c r="F8313" t="s">
        <v>10541</v>
      </c>
      <c r="G8313" s="31">
        <v>0</v>
      </c>
    </row>
    <row r="8314" spans="6:7" x14ac:dyDescent="0.3">
      <c r="F8314" t="s">
        <v>10542</v>
      </c>
      <c r="G8314" s="31">
        <v>0</v>
      </c>
    </row>
    <row r="8315" spans="6:7" x14ac:dyDescent="0.3">
      <c r="F8315" t="s">
        <v>10543</v>
      </c>
      <c r="G8315" s="31">
        <v>0</v>
      </c>
    </row>
    <row r="8316" spans="6:7" x14ac:dyDescent="0.3">
      <c r="F8316" t="s">
        <v>10544</v>
      </c>
      <c r="G8316" s="31">
        <v>306.53840000000002</v>
      </c>
    </row>
    <row r="8317" spans="6:7" x14ac:dyDescent="0.3">
      <c r="F8317" t="s">
        <v>10545</v>
      </c>
      <c r="G8317" s="31">
        <v>135.71639999999999</v>
      </c>
    </row>
    <row r="8318" spans="6:7" x14ac:dyDescent="0.3">
      <c r="F8318" t="s">
        <v>10546</v>
      </c>
      <c r="G8318" s="31">
        <v>8330.3333000000002</v>
      </c>
    </row>
    <row r="8319" spans="6:7" x14ac:dyDescent="0.3">
      <c r="F8319" t="s">
        <v>10547</v>
      </c>
      <c r="G8319" s="31">
        <v>319.14659999999998</v>
      </c>
    </row>
    <row r="8320" spans="6:7" x14ac:dyDescent="0.3">
      <c r="F8320" t="s">
        <v>10548</v>
      </c>
      <c r="G8320" s="31">
        <v>0</v>
      </c>
    </row>
    <row r="8321" spans="6:7" x14ac:dyDescent="0.3">
      <c r="F8321" t="s">
        <v>10549</v>
      </c>
      <c r="G8321" s="31">
        <v>561.10500000000002</v>
      </c>
    </row>
    <row r="8322" spans="6:7" x14ac:dyDescent="0.3">
      <c r="F8322" t="s">
        <v>10550</v>
      </c>
      <c r="G8322" s="31">
        <v>0</v>
      </c>
    </row>
    <row r="8323" spans="6:7" x14ac:dyDescent="0.3">
      <c r="F8323" t="s">
        <v>10551</v>
      </c>
      <c r="G8323" s="31">
        <v>6560.0147000000006</v>
      </c>
    </row>
    <row r="8324" spans="6:7" x14ac:dyDescent="0.3">
      <c r="F8324" t="s">
        <v>10552</v>
      </c>
      <c r="G8324" s="31">
        <v>3573.5210999999999</v>
      </c>
    </row>
    <row r="8325" spans="6:7" x14ac:dyDescent="0.3">
      <c r="F8325" t="s">
        <v>1820</v>
      </c>
      <c r="G8325" s="31">
        <v>0</v>
      </c>
    </row>
    <row r="8326" spans="6:7" x14ac:dyDescent="0.3">
      <c r="F8326" t="s">
        <v>10553</v>
      </c>
      <c r="G8326" s="31">
        <v>0</v>
      </c>
    </row>
    <row r="8327" spans="6:7" x14ac:dyDescent="0.3">
      <c r="F8327" t="s">
        <v>10554</v>
      </c>
      <c r="G8327" s="31">
        <v>0</v>
      </c>
    </row>
    <row r="8328" spans="6:7" x14ac:dyDescent="0.3">
      <c r="F8328" t="s">
        <v>10555</v>
      </c>
      <c r="G8328" s="31">
        <v>59.369199999999999</v>
      </c>
    </row>
    <row r="8329" spans="6:7" x14ac:dyDescent="0.3">
      <c r="F8329" t="s">
        <v>10556</v>
      </c>
      <c r="G8329" s="31">
        <v>9158.8150999999998</v>
      </c>
    </row>
    <row r="8330" spans="6:7" x14ac:dyDescent="0.3">
      <c r="F8330" t="s">
        <v>10557</v>
      </c>
      <c r="G8330" s="31">
        <v>220.15199999999999</v>
      </c>
    </row>
    <row r="8331" spans="6:7" x14ac:dyDescent="0.3">
      <c r="F8331" t="s">
        <v>10558</v>
      </c>
      <c r="G8331" s="31">
        <v>163.9906</v>
      </c>
    </row>
    <row r="8332" spans="6:7" x14ac:dyDescent="0.3">
      <c r="F8332" t="s">
        <v>3336</v>
      </c>
      <c r="G8332" s="31">
        <v>440.60079999999999</v>
      </c>
    </row>
    <row r="8333" spans="6:7" x14ac:dyDescent="0.3">
      <c r="F8333" t="s">
        <v>3337</v>
      </c>
      <c r="G8333" s="31">
        <v>317.3938</v>
      </c>
    </row>
    <row r="8334" spans="6:7" x14ac:dyDescent="0.3">
      <c r="F8334" t="s">
        <v>10559</v>
      </c>
      <c r="G8334" s="31">
        <v>0</v>
      </c>
    </row>
    <row r="8335" spans="6:7" x14ac:dyDescent="0.3">
      <c r="F8335" t="s">
        <v>10560</v>
      </c>
      <c r="G8335" s="31">
        <v>2863.8614000000002</v>
      </c>
    </row>
    <row r="8336" spans="6:7" x14ac:dyDescent="0.3">
      <c r="F8336" t="s">
        <v>10561</v>
      </c>
      <c r="G8336" s="31">
        <v>283.30070000000001</v>
      </c>
    </row>
    <row r="8337" spans="6:7" x14ac:dyDescent="0.3">
      <c r="F8337" t="s">
        <v>10562</v>
      </c>
      <c r="G8337" s="31">
        <v>0</v>
      </c>
    </row>
    <row r="8338" spans="6:7" x14ac:dyDescent="0.3">
      <c r="F8338" t="s">
        <v>10563</v>
      </c>
      <c r="G8338" s="31">
        <v>0</v>
      </c>
    </row>
    <row r="8339" spans="6:7" x14ac:dyDescent="0.3">
      <c r="F8339" t="s">
        <v>10564</v>
      </c>
      <c r="G8339" s="31">
        <v>10538.9954</v>
      </c>
    </row>
    <row r="8340" spans="6:7" x14ac:dyDescent="0.3">
      <c r="F8340" t="s">
        <v>572</v>
      </c>
      <c r="G8340" s="31">
        <v>5835.165</v>
      </c>
    </row>
    <row r="8341" spans="6:7" x14ac:dyDescent="0.3">
      <c r="F8341" t="s">
        <v>573</v>
      </c>
      <c r="G8341" s="31">
        <v>0</v>
      </c>
    </row>
    <row r="8342" spans="6:7" x14ac:dyDescent="0.3">
      <c r="F8342" t="s">
        <v>10565</v>
      </c>
      <c r="G8342" s="31">
        <v>4.9954000000000001</v>
      </c>
    </row>
    <row r="8343" spans="6:7" x14ac:dyDescent="0.3">
      <c r="F8343" t="s">
        <v>10566</v>
      </c>
      <c r="G8343" s="31">
        <v>1343.9763000000003</v>
      </c>
    </row>
    <row r="8344" spans="6:7" x14ac:dyDescent="0.3">
      <c r="F8344" t="s">
        <v>10567</v>
      </c>
      <c r="G8344" s="31">
        <v>0</v>
      </c>
    </row>
    <row r="8345" spans="6:7" x14ac:dyDescent="0.3">
      <c r="F8345" t="s">
        <v>3338</v>
      </c>
      <c r="G8345" s="31">
        <v>349.80610000000001</v>
      </c>
    </row>
    <row r="8346" spans="6:7" x14ac:dyDescent="0.3">
      <c r="F8346" t="s">
        <v>10568</v>
      </c>
      <c r="G8346" s="31">
        <v>0</v>
      </c>
    </row>
    <row r="8347" spans="6:7" x14ac:dyDescent="0.3">
      <c r="F8347" t="s">
        <v>10569</v>
      </c>
      <c r="G8347" s="31">
        <v>0</v>
      </c>
    </row>
    <row r="8348" spans="6:7" x14ac:dyDescent="0.3">
      <c r="F8348" t="s">
        <v>10570</v>
      </c>
      <c r="G8348" s="31">
        <v>45.9908</v>
      </c>
    </row>
    <row r="8349" spans="6:7" x14ac:dyDescent="0.3">
      <c r="F8349" t="s">
        <v>10571</v>
      </c>
      <c r="G8349" s="31">
        <v>87.614800000000002</v>
      </c>
    </row>
    <row r="8350" spans="6:7" x14ac:dyDescent="0.3">
      <c r="F8350" t="s">
        <v>10572</v>
      </c>
      <c r="G8350" s="31">
        <v>68.683099999999996</v>
      </c>
    </row>
    <row r="8351" spans="6:7" x14ac:dyDescent="0.3">
      <c r="F8351" t="s">
        <v>10573</v>
      </c>
      <c r="G8351" s="31">
        <v>4389.9402</v>
      </c>
    </row>
    <row r="8352" spans="6:7" x14ac:dyDescent="0.3">
      <c r="F8352" t="s">
        <v>3339</v>
      </c>
      <c r="G8352" s="31">
        <v>24.901</v>
      </c>
    </row>
    <row r="8353" spans="6:7" x14ac:dyDescent="0.3">
      <c r="F8353" t="s">
        <v>10574</v>
      </c>
      <c r="G8353" s="31">
        <v>217.4212</v>
      </c>
    </row>
    <row r="8354" spans="6:7" x14ac:dyDescent="0.3">
      <c r="F8354" t="s">
        <v>10575</v>
      </c>
      <c r="G8354" s="31">
        <v>5060.7006999999994</v>
      </c>
    </row>
    <row r="8355" spans="6:7" x14ac:dyDescent="0.3">
      <c r="F8355" t="s">
        <v>3340</v>
      </c>
      <c r="G8355" s="31">
        <v>74.8292</v>
      </c>
    </row>
    <row r="8356" spans="6:7" x14ac:dyDescent="0.3">
      <c r="F8356" t="s">
        <v>10576</v>
      </c>
      <c r="G8356" s="31">
        <v>0</v>
      </c>
    </row>
    <row r="8357" spans="6:7" x14ac:dyDescent="0.3">
      <c r="F8357" t="s">
        <v>10577</v>
      </c>
      <c r="G8357" s="31">
        <v>2378.7813999999998</v>
      </c>
    </row>
    <row r="8358" spans="6:7" x14ac:dyDescent="0.3">
      <c r="F8358" t="s">
        <v>10578</v>
      </c>
      <c r="G8358" s="31">
        <v>230.10659999999999</v>
      </c>
    </row>
    <row r="8359" spans="6:7" x14ac:dyDescent="0.3">
      <c r="F8359" t="s">
        <v>574</v>
      </c>
      <c r="G8359" s="31">
        <v>1683.3338999999999</v>
      </c>
    </row>
    <row r="8360" spans="6:7" x14ac:dyDescent="0.3">
      <c r="F8360" t="s">
        <v>10579</v>
      </c>
      <c r="G8360" s="31">
        <v>278.3621</v>
      </c>
    </row>
    <row r="8361" spans="6:7" x14ac:dyDescent="0.3">
      <c r="F8361" t="s">
        <v>10580</v>
      </c>
      <c r="G8361" s="31">
        <v>0</v>
      </c>
    </row>
    <row r="8362" spans="6:7" x14ac:dyDescent="0.3">
      <c r="F8362" t="s">
        <v>575</v>
      </c>
      <c r="G8362" s="31">
        <v>0</v>
      </c>
    </row>
    <row r="8363" spans="6:7" x14ac:dyDescent="0.3">
      <c r="F8363" t="s">
        <v>10581</v>
      </c>
      <c r="G8363" s="31">
        <v>0</v>
      </c>
    </row>
    <row r="8364" spans="6:7" x14ac:dyDescent="0.3">
      <c r="F8364" t="s">
        <v>10582</v>
      </c>
      <c r="G8364" s="31">
        <v>0</v>
      </c>
    </row>
    <row r="8365" spans="6:7" x14ac:dyDescent="0.3">
      <c r="F8365" t="s">
        <v>10583</v>
      </c>
      <c r="G8365" s="31">
        <v>0</v>
      </c>
    </row>
    <row r="8366" spans="6:7" x14ac:dyDescent="0.3">
      <c r="F8366" t="s">
        <v>3341</v>
      </c>
      <c r="G8366" s="31">
        <v>384.49429999999995</v>
      </c>
    </row>
    <row r="8367" spans="6:7" x14ac:dyDescent="0.3">
      <c r="F8367" t="s">
        <v>10584</v>
      </c>
      <c r="G8367" s="31">
        <v>7629.6164000000008</v>
      </c>
    </row>
    <row r="8368" spans="6:7" x14ac:dyDescent="0.3">
      <c r="F8368" t="s">
        <v>2890</v>
      </c>
      <c r="G8368" s="31">
        <v>5395.6741999999995</v>
      </c>
    </row>
    <row r="8369" spans="6:7" x14ac:dyDescent="0.3">
      <c r="F8369" t="s">
        <v>10585</v>
      </c>
      <c r="G8369" s="31">
        <v>5683.0652999999993</v>
      </c>
    </row>
    <row r="8370" spans="6:7" x14ac:dyDescent="0.3">
      <c r="F8370" t="s">
        <v>10586</v>
      </c>
      <c r="G8370" s="31">
        <v>4689.4459000000006</v>
      </c>
    </row>
    <row r="8371" spans="6:7" x14ac:dyDescent="0.3">
      <c r="F8371" t="s">
        <v>10587</v>
      </c>
      <c r="G8371" s="31">
        <v>20358.434799999999</v>
      </c>
    </row>
    <row r="8372" spans="6:7" x14ac:dyDescent="0.3">
      <c r="F8372" t="s">
        <v>3342</v>
      </c>
      <c r="G8372" s="31">
        <v>426.84220000000005</v>
      </c>
    </row>
    <row r="8373" spans="6:7" x14ac:dyDescent="0.3">
      <c r="F8373" t="s">
        <v>1821</v>
      </c>
      <c r="G8373" s="31">
        <v>0</v>
      </c>
    </row>
    <row r="8374" spans="6:7" x14ac:dyDescent="0.3">
      <c r="F8374" t="s">
        <v>3343</v>
      </c>
      <c r="G8374" s="31">
        <v>125.94340000000001</v>
      </c>
    </row>
    <row r="8375" spans="6:7" x14ac:dyDescent="0.3">
      <c r="F8375" t="s">
        <v>3344</v>
      </c>
      <c r="G8375" s="31">
        <v>2820.4767999999999</v>
      </c>
    </row>
    <row r="8376" spans="6:7" x14ac:dyDescent="0.3">
      <c r="F8376" t="s">
        <v>10588</v>
      </c>
      <c r="G8376" s="31">
        <v>7683.2883000000002</v>
      </c>
    </row>
    <row r="8377" spans="6:7" x14ac:dyDescent="0.3">
      <c r="F8377" t="s">
        <v>10589</v>
      </c>
      <c r="G8377" s="31">
        <v>460.0659</v>
      </c>
    </row>
    <row r="8378" spans="6:7" x14ac:dyDescent="0.3">
      <c r="F8378" t="s">
        <v>10590</v>
      </c>
      <c r="G8378" s="31">
        <v>0</v>
      </c>
    </row>
    <row r="8379" spans="6:7" x14ac:dyDescent="0.3">
      <c r="F8379" t="s">
        <v>1822</v>
      </c>
      <c r="G8379" s="31">
        <v>6184.8</v>
      </c>
    </row>
    <row r="8380" spans="6:7" x14ac:dyDescent="0.3">
      <c r="F8380" t="s">
        <v>10591</v>
      </c>
      <c r="G8380" s="31">
        <v>0</v>
      </c>
    </row>
    <row r="8381" spans="6:7" x14ac:dyDescent="0.3">
      <c r="F8381" t="s">
        <v>10592</v>
      </c>
      <c r="G8381" s="31">
        <v>0</v>
      </c>
    </row>
    <row r="8382" spans="6:7" x14ac:dyDescent="0.3">
      <c r="F8382" t="s">
        <v>10593</v>
      </c>
      <c r="G8382" s="31">
        <v>259.50189999999998</v>
      </c>
    </row>
    <row r="8383" spans="6:7" x14ac:dyDescent="0.3">
      <c r="F8383" t="s">
        <v>10594</v>
      </c>
      <c r="G8383" s="31">
        <v>1146.8769</v>
      </c>
    </row>
    <row r="8384" spans="6:7" x14ac:dyDescent="0.3">
      <c r="F8384" t="s">
        <v>10595</v>
      </c>
      <c r="G8384" s="31">
        <v>785.37170000000003</v>
      </c>
    </row>
    <row r="8385" spans="6:7" x14ac:dyDescent="0.3">
      <c r="F8385" t="s">
        <v>10596</v>
      </c>
      <c r="G8385" s="31">
        <v>2111.518</v>
      </c>
    </row>
    <row r="8386" spans="6:7" x14ac:dyDescent="0.3">
      <c r="F8386" t="s">
        <v>10597</v>
      </c>
      <c r="G8386" s="31">
        <v>68.797499999999999</v>
      </c>
    </row>
    <row r="8387" spans="6:7" x14ac:dyDescent="0.3">
      <c r="F8387" t="s">
        <v>10598</v>
      </c>
      <c r="G8387" s="31">
        <v>0</v>
      </c>
    </row>
    <row r="8388" spans="6:7" x14ac:dyDescent="0.3">
      <c r="F8388" t="s">
        <v>10599</v>
      </c>
      <c r="G8388" s="31">
        <v>34.360700000000001</v>
      </c>
    </row>
    <row r="8389" spans="6:7" x14ac:dyDescent="0.3">
      <c r="F8389" t="s">
        <v>10600</v>
      </c>
      <c r="G8389" s="31">
        <v>16018.85</v>
      </c>
    </row>
    <row r="8390" spans="6:7" x14ac:dyDescent="0.3">
      <c r="F8390" t="s">
        <v>10601</v>
      </c>
      <c r="G8390" s="31">
        <v>0</v>
      </c>
    </row>
    <row r="8391" spans="6:7" x14ac:dyDescent="0.3">
      <c r="F8391" t="s">
        <v>10602</v>
      </c>
      <c r="G8391" s="31">
        <v>240.94069999999999</v>
      </c>
    </row>
    <row r="8392" spans="6:7" x14ac:dyDescent="0.3">
      <c r="F8392" t="s">
        <v>10603</v>
      </c>
      <c r="G8392" s="31">
        <v>5233.8045999999995</v>
      </c>
    </row>
    <row r="8393" spans="6:7" x14ac:dyDescent="0.3">
      <c r="F8393" t="s">
        <v>10604</v>
      </c>
      <c r="G8393" s="31">
        <v>0</v>
      </c>
    </row>
    <row r="8394" spans="6:7" x14ac:dyDescent="0.3">
      <c r="F8394" t="s">
        <v>10605</v>
      </c>
      <c r="G8394" s="31">
        <v>20080.085299999999</v>
      </c>
    </row>
    <row r="8395" spans="6:7" x14ac:dyDescent="0.3">
      <c r="F8395" t="s">
        <v>10606</v>
      </c>
      <c r="G8395" s="31">
        <v>0</v>
      </c>
    </row>
    <row r="8396" spans="6:7" x14ac:dyDescent="0.3">
      <c r="F8396" t="s">
        <v>10607</v>
      </c>
      <c r="G8396" s="31">
        <v>2874.8667999999998</v>
      </c>
    </row>
    <row r="8397" spans="6:7" x14ac:dyDescent="0.3">
      <c r="F8397" t="s">
        <v>10608</v>
      </c>
      <c r="G8397" s="31">
        <v>0</v>
      </c>
    </row>
    <row r="8398" spans="6:7" x14ac:dyDescent="0.3">
      <c r="F8398" t="s">
        <v>3345</v>
      </c>
      <c r="G8398" s="31">
        <v>43.813699999999997</v>
      </c>
    </row>
    <row r="8399" spans="6:7" x14ac:dyDescent="0.3">
      <c r="F8399" t="s">
        <v>10609</v>
      </c>
      <c r="G8399" s="31">
        <v>438.2</v>
      </c>
    </row>
    <row r="8400" spans="6:7" x14ac:dyDescent="0.3">
      <c r="F8400" t="s">
        <v>1823</v>
      </c>
      <c r="G8400" s="31">
        <v>0</v>
      </c>
    </row>
    <row r="8401" spans="6:7" x14ac:dyDescent="0.3">
      <c r="F8401" t="s">
        <v>3346</v>
      </c>
      <c r="G8401" s="31">
        <v>1597.9807000000001</v>
      </c>
    </row>
    <row r="8402" spans="6:7" x14ac:dyDescent="0.3">
      <c r="F8402" t="s">
        <v>10610</v>
      </c>
      <c r="G8402" s="31">
        <v>613.39179999999999</v>
      </c>
    </row>
    <row r="8403" spans="6:7" x14ac:dyDescent="0.3">
      <c r="F8403" t="s">
        <v>10611</v>
      </c>
      <c r="G8403" s="31">
        <v>0</v>
      </c>
    </row>
    <row r="8404" spans="6:7" x14ac:dyDescent="0.3">
      <c r="F8404" t="s">
        <v>10612</v>
      </c>
      <c r="G8404" s="31">
        <v>0</v>
      </c>
    </row>
    <row r="8405" spans="6:7" x14ac:dyDescent="0.3">
      <c r="F8405" t="s">
        <v>10613</v>
      </c>
      <c r="G8405" s="31">
        <v>106.54979999999999</v>
      </c>
    </row>
    <row r="8406" spans="6:7" x14ac:dyDescent="0.3">
      <c r="F8406" t="s">
        <v>10614</v>
      </c>
      <c r="G8406" s="31">
        <v>0</v>
      </c>
    </row>
    <row r="8407" spans="6:7" x14ac:dyDescent="0.3">
      <c r="F8407" t="s">
        <v>10615</v>
      </c>
      <c r="G8407" s="31">
        <v>0</v>
      </c>
    </row>
    <row r="8408" spans="6:7" x14ac:dyDescent="0.3">
      <c r="F8408" t="s">
        <v>10616</v>
      </c>
      <c r="G8408" s="31">
        <v>0</v>
      </c>
    </row>
    <row r="8409" spans="6:7" x14ac:dyDescent="0.3">
      <c r="F8409" t="s">
        <v>10617</v>
      </c>
      <c r="G8409" s="31">
        <v>138.17590000000001</v>
      </c>
    </row>
    <row r="8410" spans="6:7" x14ac:dyDescent="0.3">
      <c r="F8410" t="s">
        <v>1824</v>
      </c>
      <c r="G8410" s="31">
        <v>0</v>
      </c>
    </row>
    <row r="8411" spans="6:7" x14ac:dyDescent="0.3">
      <c r="F8411" t="s">
        <v>576</v>
      </c>
      <c r="G8411" s="31">
        <v>0</v>
      </c>
    </row>
    <row r="8412" spans="6:7" x14ac:dyDescent="0.3">
      <c r="F8412" t="s">
        <v>10618</v>
      </c>
      <c r="G8412" s="31">
        <v>561.35849999999994</v>
      </c>
    </row>
    <row r="8413" spans="6:7" x14ac:dyDescent="0.3">
      <c r="F8413" t="s">
        <v>10619</v>
      </c>
      <c r="G8413" s="31">
        <v>0</v>
      </c>
    </row>
    <row r="8414" spans="6:7" x14ac:dyDescent="0.3">
      <c r="F8414" t="s">
        <v>10620</v>
      </c>
      <c r="G8414" s="31">
        <v>0</v>
      </c>
    </row>
    <row r="8415" spans="6:7" x14ac:dyDescent="0.3">
      <c r="F8415" t="s">
        <v>10621</v>
      </c>
      <c r="G8415" s="31">
        <v>0</v>
      </c>
    </row>
    <row r="8416" spans="6:7" x14ac:dyDescent="0.3">
      <c r="F8416" t="s">
        <v>10622</v>
      </c>
      <c r="G8416" s="31">
        <v>0</v>
      </c>
    </row>
    <row r="8417" spans="6:7" x14ac:dyDescent="0.3">
      <c r="F8417" t="s">
        <v>10623</v>
      </c>
      <c r="G8417" s="31">
        <v>6116.4835000000003</v>
      </c>
    </row>
    <row r="8418" spans="6:7" x14ac:dyDescent="0.3">
      <c r="F8418" t="s">
        <v>10624</v>
      </c>
      <c r="G8418" s="31">
        <v>7.8624000000000001</v>
      </c>
    </row>
    <row r="8419" spans="6:7" x14ac:dyDescent="0.3">
      <c r="F8419" t="s">
        <v>10625</v>
      </c>
      <c r="G8419" s="31">
        <v>0</v>
      </c>
    </row>
    <row r="8420" spans="6:7" x14ac:dyDescent="0.3">
      <c r="F8420" t="s">
        <v>1825</v>
      </c>
      <c r="G8420" s="31">
        <v>109.5185</v>
      </c>
    </row>
    <row r="8421" spans="6:7" x14ac:dyDescent="0.3">
      <c r="F8421" t="s">
        <v>10626</v>
      </c>
      <c r="G8421" s="31">
        <v>13641.5</v>
      </c>
    </row>
    <row r="8422" spans="6:7" x14ac:dyDescent="0.3">
      <c r="F8422" t="s">
        <v>1826</v>
      </c>
      <c r="G8422" s="31">
        <v>0</v>
      </c>
    </row>
    <row r="8423" spans="6:7" x14ac:dyDescent="0.3">
      <c r="F8423" t="s">
        <v>577</v>
      </c>
      <c r="G8423" s="31">
        <v>11460.7547</v>
      </c>
    </row>
    <row r="8424" spans="6:7" x14ac:dyDescent="0.3">
      <c r="F8424" t="s">
        <v>10627</v>
      </c>
      <c r="G8424" s="31">
        <v>0</v>
      </c>
    </row>
    <row r="8425" spans="6:7" x14ac:dyDescent="0.3">
      <c r="F8425" t="s">
        <v>10628</v>
      </c>
      <c r="G8425" s="31">
        <v>450.85660000000001</v>
      </c>
    </row>
    <row r="8426" spans="6:7" x14ac:dyDescent="0.3">
      <c r="F8426" t="s">
        <v>10629</v>
      </c>
      <c r="G8426" s="31">
        <v>0</v>
      </c>
    </row>
    <row r="8427" spans="6:7" x14ac:dyDescent="0.3">
      <c r="F8427" t="s">
        <v>10630</v>
      </c>
      <c r="G8427" s="31">
        <v>6463.8384999999998</v>
      </c>
    </row>
    <row r="8428" spans="6:7" x14ac:dyDescent="0.3">
      <c r="F8428" t="s">
        <v>10631</v>
      </c>
      <c r="G8428" s="31">
        <v>3308.9941999999996</v>
      </c>
    </row>
    <row r="8429" spans="6:7" x14ac:dyDescent="0.3">
      <c r="F8429" t="s">
        <v>10632</v>
      </c>
      <c r="G8429" s="31">
        <v>0</v>
      </c>
    </row>
    <row r="8430" spans="6:7" x14ac:dyDescent="0.3">
      <c r="F8430" t="s">
        <v>10633</v>
      </c>
      <c r="G8430" s="31">
        <v>191.46110000000002</v>
      </c>
    </row>
    <row r="8431" spans="6:7" x14ac:dyDescent="0.3">
      <c r="F8431" t="s">
        <v>10634</v>
      </c>
      <c r="G8431" s="31">
        <v>56.226599999999998</v>
      </c>
    </row>
    <row r="8432" spans="6:7" x14ac:dyDescent="0.3">
      <c r="F8432" t="s">
        <v>10635</v>
      </c>
      <c r="G8432" s="31">
        <v>0</v>
      </c>
    </row>
    <row r="8433" spans="6:7" x14ac:dyDescent="0.3">
      <c r="F8433" t="s">
        <v>10636</v>
      </c>
      <c r="G8433" s="31">
        <v>212.7518</v>
      </c>
    </row>
    <row r="8434" spans="6:7" x14ac:dyDescent="0.3">
      <c r="F8434" t="s">
        <v>10637</v>
      </c>
      <c r="G8434" s="31">
        <v>0</v>
      </c>
    </row>
    <row r="8435" spans="6:7" x14ac:dyDescent="0.3">
      <c r="F8435" t="s">
        <v>3347</v>
      </c>
      <c r="G8435" s="31">
        <v>357.18950000000001</v>
      </c>
    </row>
    <row r="8436" spans="6:7" x14ac:dyDescent="0.3">
      <c r="F8436" t="s">
        <v>10638</v>
      </c>
      <c r="G8436" s="31">
        <v>2865.6072000000004</v>
      </c>
    </row>
    <row r="8437" spans="6:7" x14ac:dyDescent="0.3">
      <c r="F8437" t="s">
        <v>10639</v>
      </c>
      <c r="G8437" s="31">
        <v>610.1925</v>
      </c>
    </row>
    <row r="8438" spans="6:7" x14ac:dyDescent="0.3">
      <c r="F8438" t="s">
        <v>10640</v>
      </c>
      <c r="G8438" s="31">
        <v>3650.0882999999994</v>
      </c>
    </row>
    <row r="8439" spans="6:7" x14ac:dyDescent="0.3">
      <c r="F8439" t="s">
        <v>10641</v>
      </c>
      <c r="G8439" s="31">
        <v>0</v>
      </c>
    </row>
    <row r="8440" spans="6:7" x14ac:dyDescent="0.3">
      <c r="F8440" t="s">
        <v>10642</v>
      </c>
      <c r="G8440" s="31">
        <v>0</v>
      </c>
    </row>
    <row r="8441" spans="6:7" x14ac:dyDescent="0.3">
      <c r="F8441" t="s">
        <v>10643</v>
      </c>
      <c r="G8441" s="31">
        <v>4060.9584</v>
      </c>
    </row>
    <row r="8442" spans="6:7" x14ac:dyDescent="0.3">
      <c r="F8442" t="s">
        <v>10644</v>
      </c>
      <c r="G8442" s="31">
        <v>541.20650000000001</v>
      </c>
    </row>
    <row r="8443" spans="6:7" x14ac:dyDescent="0.3">
      <c r="F8443" t="s">
        <v>1827</v>
      </c>
      <c r="G8443" s="31">
        <v>0</v>
      </c>
    </row>
    <row r="8444" spans="6:7" x14ac:dyDescent="0.3">
      <c r="F8444" t="s">
        <v>10645</v>
      </c>
      <c r="G8444" s="31">
        <v>1054.3705</v>
      </c>
    </row>
    <row r="8445" spans="6:7" x14ac:dyDescent="0.3">
      <c r="F8445" t="s">
        <v>1828</v>
      </c>
      <c r="G8445" s="31">
        <v>0</v>
      </c>
    </row>
    <row r="8446" spans="6:7" x14ac:dyDescent="0.3">
      <c r="F8446" t="s">
        <v>10646</v>
      </c>
      <c r="G8446" s="31">
        <v>0</v>
      </c>
    </row>
    <row r="8447" spans="6:7" x14ac:dyDescent="0.3">
      <c r="F8447" t="s">
        <v>10647</v>
      </c>
      <c r="G8447" s="31">
        <v>0</v>
      </c>
    </row>
    <row r="8448" spans="6:7" x14ac:dyDescent="0.3">
      <c r="F8448" t="s">
        <v>10648</v>
      </c>
      <c r="G8448" s="31">
        <v>0</v>
      </c>
    </row>
    <row r="8449" spans="6:7" x14ac:dyDescent="0.3">
      <c r="F8449" t="s">
        <v>10649</v>
      </c>
      <c r="G8449" s="31">
        <v>0</v>
      </c>
    </row>
    <row r="8450" spans="6:7" x14ac:dyDescent="0.3">
      <c r="F8450" t="s">
        <v>3348</v>
      </c>
      <c r="G8450" s="31">
        <v>90.738500000000002</v>
      </c>
    </row>
    <row r="8451" spans="6:7" x14ac:dyDescent="0.3">
      <c r="F8451" t="s">
        <v>10650</v>
      </c>
      <c r="G8451" s="31">
        <v>0</v>
      </c>
    </row>
    <row r="8452" spans="6:7" x14ac:dyDescent="0.3">
      <c r="F8452" t="s">
        <v>10651</v>
      </c>
      <c r="G8452" s="31">
        <v>0</v>
      </c>
    </row>
    <row r="8453" spans="6:7" x14ac:dyDescent="0.3">
      <c r="F8453" t="s">
        <v>10652</v>
      </c>
      <c r="G8453" s="31">
        <v>2561.4483</v>
      </c>
    </row>
    <row r="8454" spans="6:7" x14ac:dyDescent="0.3">
      <c r="F8454" t="s">
        <v>10653</v>
      </c>
      <c r="G8454" s="31">
        <v>731.71090000000004</v>
      </c>
    </row>
    <row r="8455" spans="6:7" x14ac:dyDescent="0.3">
      <c r="F8455" t="s">
        <v>10654</v>
      </c>
      <c r="G8455" s="31">
        <v>4517.2278999999999</v>
      </c>
    </row>
    <row r="8456" spans="6:7" x14ac:dyDescent="0.3">
      <c r="F8456" t="s">
        <v>10655</v>
      </c>
      <c r="G8456" s="31">
        <v>369.16360000000003</v>
      </c>
    </row>
    <row r="8457" spans="6:7" x14ac:dyDescent="0.3">
      <c r="F8457" t="s">
        <v>10656</v>
      </c>
      <c r="G8457" s="31">
        <v>7161.9097000000002</v>
      </c>
    </row>
    <row r="8458" spans="6:7" x14ac:dyDescent="0.3">
      <c r="F8458" t="s">
        <v>10657</v>
      </c>
      <c r="G8458" s="31">
        <v>1245.2284999999999</v>
      </c>
    </row>
    <row r="8459" spans="6:7" x14ac:dyDescent="0.3">
      <c r="F8459" t="s">
        <v>10658</v>
      </c>
      <c r="G8459" s="31">
        <v>0</v>
      </c>
    </row>
    <row r="8460" spans="6:7" x14ac:dyDescent="0.3">
      <c r="F8460" t="s">
        <v>10659</v>
      </c>
      <c r="G8460" s="31">
        <v>0</v>
      </c>
    </row>
    <row r="8461" spans="6:7" x14ac:dyDescent="0.3">
      <c r="F8461" t="s">
        <v>10660</v>
      </c>
      <c r="G8461" s="31">
        <v>1566.0155</v>
      </c>
    </row>
    <row r="8462" spans="6:7" x14ac:dyDescent="0.3">
      <c r="F8462" t="s">
        <v>10661</v>
      </c>
      <c r="G8462" s="31">
        <v>381.77550000000002</v>
      </c>
    </row>
    <row r="8463" spans="6:7" x14ac:dyDescent="0.3">
      <c r="F8463" t="s">
        <v>10662</v>
      </c>
      <c r="G8463" s="31">
        <v>0</v>
      </c>
    </row>
    <row r="8464" spans="6:7" x14ac:dyDescent="0.3">
      <c r="F8464" t="s">
        <v>10663</v>
      </c>
      <c r="G8464" s="31">
        <v>0</v>
      </c>
    </row>
    <row r="8465" spans="6:7" x14ac:dyDescent="0.3">
      <c r="F8465" t="s">
        <v>10664</v>
      </c>
      <c r="G8465" s="31">
        <v>0</v>
      </c>
    </row>
    <row r="8466" spans="6:7" x14ac:dyDescent="0.3">
      <c r="F8466" t="s">
        <v>10665</v>
      </c>
      <c r="G8466" s="31">
        <v>0</v>
      </c>
    </row>
    <row r="8467" spans="6:7" x14ac:dyDescent="0.3">
      <c r="F8467" t="s">
        <v>10666</v>
      </c>
      <c r="G8467" s="31">
        <v>310.96450000000004</v>
      </c>
    </row>
    <row r="8468" spans="6:7" x14ac:dyDescent="0.3">
      <c r="F8468" t="s">
        <v>1829</v>
      </c>
      <c r="G8468" s="31">
        <v>3476.5065</v>
      </c>
    </row>
    <row r="8469" spans="6:7" x14ac:dyDescent="0.3">
      <c r="F8469" t="s">
        <v>10667</v>
      </c>
      <c r="G8469" s="31">
        <v>537.12759999999992</v>
      </c>
    </row>
    <row r="8470" spans="6:7" x14ac:dyDescent="0.3">
      <c r="F8470" t="s">
        <v>10668</v>
      </c>
      <c r="G8470" s="31">
        <v>0</v>
      </c>
    </row>
    <row r="8471" spans="6:7" x14ac:dyDescent="0.3">
      <c r="F8471" t="s">
        <v>3349</v>
      </c>
      <c r="G8471" s="31">
        <v>129.89420000000001</v>
      </c>
    </row>
    <row r="8472" spans="6:7" x14ac:dyDescent="0.3">
      <c r="F8472" t="s">
        <v>578</v>
      </c>
      <c r="G8472" s="31">
        <v>7419.9011</v>
      </c>
    </row>
    <row r="8473" spans="6:7" x14ac:dyDescent="0.3">
      <c r="F8473" t="s">
        <v>10669</v>
      </c>
      <c r="G8473" s="31">
        <v>0</v>
      </c>
    </row>
    <row r="8474" spans="6:7" x14ac:dyDescent="0.3">
      <c r="F8474" t="s">
        <v>10670</v>
      </c>
      <c r="G8474" s="31">
        <v>11926.349600000001</v>
      </c>
    </row>
    <row r="8475" spans="6:7" x14ac:dyDescent="0.3">
      <c r="F8475" t="s">
        <v>10671</v>
      </c>
      <c r="G8475" s="31">
        <v>21893.588100000001</v>
      </c>
    </row>
    <row r="8476" spans="6:7" x14ac:dyDescent="0.3">
      <c r="F8476" t="s">
        <v>10672</v>
      </c>
      <c r="G8476" s="31">
        <v>5768.1010999999999</v>
      </c>
    </row>
    <row r="8477" spans="6:7" x14ac:dyDescent="0.3">
      <c r="F8477" t="s">
        <v>3350</v>
      </c>
      <c r="G8477" s="31">
        <v>171.10999999999999</v>
      </c>
    </row>
    <row r="8478" spans="6:7" x14ac:dyDescent="0.3">
      <c r="F8478" t="s">
        <v>2891</v>
      </c>
      <c r="G8478" s="31">
        <v>9911.123599999999</v>
      </c>
    </row>
    <row r="8479" spans="6:7" x14ac:dyDescent="0.3">
      <c r="F8479" t="s">
        <v>10673</v>
      </c>
      <c r="G8479" s="31">
        <v>80.185000000000002</v>
      </c>
    </row>
    <row r="8480" spans="6:7" x14ac:dyDescent="0.3">
      <c r="F8480" t="s">
        <v>10674</v>
      </c>
      <c r="G8480" s="31">
        <v>1383.0929000000001</v>
      </c>
    </row>
    <row r="8481" spans="6:7" x14ac:dyDescent="0.3">
      <c r="F8481" t="s">
        <v>1830</v>
      </c>
      <c r="G8481" s="31">
        <v>23467.002100000002</v>
      </c>
    </row>
    <row r="8482" spans="6:7" x14ac:dyDescent="0.3">
      <c r="F8482" t="s">
        <v>10675</v>
      </c>
      <c r="G8482" s="31">
        <v>350.50959999999998</v>
      </c>
    </row>
    <row r="8483" spans="6:7" x14ac:dyDescent="0.3">
      <c r="F8483" t="s">
        <v>579</v>
      </c>
      <c r="G8483" s="31">
        <v>1019.5608999999999</v>
      </c>
    </row>
    <row r="8484" spans="6:7" x14ac:dyDescent="0.3">
      <c r="F8484" t="s">
        <v>10676</v>
      </c>
      <c r="G8484" s="31">
        <v>0</v>
      </c>
    </row>
    <row r="8485" spans="6:7" x14ac:dyDescent="0.3">
      <c r="F8485" t="s">
        <v>10677</v>
      </c>
      <c r="G8485" s="31">
        <v>0</v>
      </c>
    </row>
    <row r="8486" spans="6:7" x14ac:dyDescent="0.3">
      <c r="F8486" t="s">
        <v>580</v>
      </c>
      <c r="G8486" s="31">
        <v>17162.4136</v>
      </c>
    </row>
    <row r="8487" spans="6:7" x14ac:dyDescent="0.3">
      <c r="F8487" t="s">
        <v>1831</v>
      </c>
      <c r="G8487" s="31">
        <v>24.8124</v>
      </c>
    </row>
    <row r="8488" spans="6:7" x14ac:dyDescent="0.3">
      <c r="F8488" t="s">
        <v>10678</v>
      </c>
      <c r="G8488" s="31">
        <v>29.277900000000002</v>
      </c>
    </row>
    <row r="8489" spans="6:7" x14ac:dyDescent="0.3">
      <c r="F8489" t="s">
        <v>10679</v>
      </c>
      <c r="G8489" s="31">
        <v>59.350299999999997</v>
      </c>
    </row>
    <row r="8490" spans="6:7" x14ac:dyDescent="0.3">
      <c r="F8490" t="s">
        <v>10680</v>
      </c>
      <c r="G8490" s="31">
        <v>0</v>
      </c>
    </row>
    <row r="8491" spans="6:7" x14ac:dyDescent="0.3">
      <c r="F8491" t="s">
        <v>10681</v>
      </c>
      <c r="G8491" s="31">
        <v>2995.3175000000001</v>
      </c>
    </row>
    <row r="8492" spans="6:7" x14ac:dyDescent="0.3">
      <c r="F8492" t="s">
        <v>10682</v>
      </c>
      <c r="G8492" s="31">
        <v>54.279699999999998</v>
      </c>
    </row>
    <row r="8493" spans="6:7" x14ac:dyDescent="0.3">
      <c r="F8493" t="s">
        <v>10683</v>
      </c>
      <c r="G8493" s="31">
        <v>0</v>
      </c>
    </row>
    <row r="8494" spans="6:7" x14ac:dyDescent="0.3">
      <c r="F8494" t="s">
        <v>10684</v>
      </c>
      <c r="G8494" s="31">
        <v>0</v>
      </c>
    </row>
    <row r="8495" spans="6:7" x14ac:dyDescent="0.3">
      <c r="F8495" t="s">
        <v>10685</v>
      </c>
      <c r="G8495" s="31">
        <v>7012.7928999999995</v>
      </c>
    </row>
    <row r="8496" spans="6:7" x14ac:dyDescent="0.3">
      <c r="F8496" t="s">
        <v>10686</v>
      </c>
      <c r="G8496" s="31">
        <v>15898.114500000001</v>
      </c>
    </row>
    <row r="8497" spans="6:7" x14ac:dyDescent="0.3">
      <c r="F8497" t="s">
        <v>10687</v>
      </c>
      <c r="G8497" s="31">
        <v>0</v>
      </c>
    </row>
    <row r="8498" spans="6:7" x14ac:dyDescent="0.3">
      <c r="F8498" t="s">
        <v>10688</v>
      </c>
      <c r="G8498" s="31">
        <v>0</v>
      </c>
    </row>
    <row r="8499" spans="6:7" x14ac:dyDescent="0.3">
      <c r="F8499" t="s">
        <v>10689</v>
      </c>
      <c r="G8499" s="31">
        <v>306.50170000000003</v>
      </c>
    </row>
    <row r="8500" spans="6:7" x14ac:dyDescent="0.3">
      <c r="F8500" t="s">
        <v>10690</v>
      </c>
      <c r="G8500" s="31">
        <v>0</v>
      </c>
    </row>
    <row r="8501" spans="6:7" x14ac:dyDescent="0.3">
      <c r="F8501" t="s">
        <v>10691</v>
      </c>
      <c r="G8501" s="31">
        <v>3220.2341999999999</v>
      </c>
    </row>
    <row r="8502" spans="6:7" x14ac:dyDescent="0.3">
      <c r="F8502" t="s">
        <v>10692</v>
      </c>
      <c r="G8502" s="31">
        <v>10605.2284</v>
      </c>
    </row>
    <row r="8503" spans="6:7" x14ac:dyDescent="0.3">
      <c r="F8503" t="s">
        <v>10693</v>
      </c>
      <c r="G8503" s="31">
        <v>31.2685</v>
      </c>
    </row>
    <row r="8504" spans="6:7" x14ac:dyDescent="0.3">
      <c r="F8504" t="s">
        <v>10694</v>
      </c>
      <c r="G8504" s="31">
        <v>0</v>
      </c>
    </row>
    <row r="8505" spans="6:7" x14ac:dyDescent="0.3">
      <c r="F8505" t="s">
        <v>10695</v>
      </c>
      <c r="G8505" s="31">
        <v>0</v>
      </c>
    </row>
    <row r="8506" spans="6:7" x14ac:dyDescent="0.3">
      <c r="F8506" t="s">
        <v>10696</v>
      </c>
      <c r="G8506" s="31">
        <v>1343.8893000000003</v>
      </c>
    </row>
    <row r="8507" spans="6:7" x14ac:dyDescent="0.3">
      <c r="F8507" t="s">
        <v>10697</v>
      </c>
      <c r="G8507" s="31">
        <v>18883.374599999999</v>
      </c>
    </row>
    <row r="8508" spans="6:7" x14ac:dyDescent="0.3">
      <c r="F8508" t="s">
        <v>10698</v>
      </c>
      <c r="G8508" s="31">
        <v>0</v>
      </c>
    </row>
    <row r="8509" spans="6:7" x14ac:dyDescent="0.3">
      <c r="F8509" t="s">
        <v>10699</v>
      </c>
      <c r="G8509" s="31">
        <v>18103.5533</v>
      </c>
    </row>
    <row r="8510" spans="6:7" x14ac:dyDescent="0.3">
      <c r="F8510" t="s">
        <v>10700</v>
      </c>
      <c r="G8510" s="31">
        <v>2135.8991999999998</v>
      </c>
    </row>
    <row r="8511" spans="6:7" x14ac:dyDescent="0.3">
      <c r="F8511" t="s">
        <v>10701</v>
      </c>
      <c r="G8511" s="31">
        <v>133.58680000000001</v>
      </c>
    </row>
    <row r="8512" spans="6:7" x14ac:dyDescent="0.3">
      <c r="F8512" t="s">
        <v>10702</v>
      </c>
      <c r="G8512" s="31">
        <v>31.236999999999998</v>
      </c>
    </row>
    <row r="8513" spans="6:7" x14ac:dyDescent="0.3">
      <c r="F8513" t="s">
        <v>10703</v>
      </c>
      <c r="G8513" s="31">
        <v>335.3177</v>
      </c>
    </row>
    <row r="8514" spans="6:7" x14ac:dyDescent="0.3">
      <c r="F8514" t="s">
        <v>10704</v>
      </c>
      <c r="G8514" s="31">
        <v>0</v>
      </c>
    </row>
    <row r="8515" spans="6:7" x14ac:dyDescent="0.3">
      <c r="F8515" t="s">
        <v>10705</v>
      </c>
      <c r="G8515" s="31">
        <v>0</v>
      </c>
    </row>
    <row r="8516" spans="6:7" x14ac:dyDescent="0.3">
      <c r="F8516" t="s">
        <v>10706</v>
      </c>
      <c r="G8516" s="31">
        <v>0</v>
      </c>
    </row>
    <row r="8517" spans="6:7" x14ac:dyDescent="0.3">
      <c r="F8517" t="s">
        <v>10707</v>
      </c>
      <c r="G8517" s="31">
        <v>0</v>
      </c>
    </row>
    <row r="8518" spans="6:7" x14ac:dyDescent="0.3">
      <c r="F8518" t="s">
        <v>10708</v>
      </c>
      <c r="G8518" s="31">
        <v>308.1857</v>
      </c>
    </row>
    <row r="8519" spans="6:7" x14ac:dyDescent="0.3">
      <c r="F8519" t="s">
        <v>10709</v>
      </c>
      <c r="G8519" s="31">
        <v>0</v>
      </c>
    </row>
    <row r="8520" spans="6:7" x14ac:dyDescent="0.3">
      <c r="F8520" t="s">
        <v>1832</v>
      </c>
      <c r="G8520" s="31">
        <v>19081.146899999996</v>
      </c>
    </row>
    <row r="8521" spans="6:7" x14ac:dyDescent="0.3">
      <c r="F8521" t="s">
        <v>10710</v>
      </c>
      <c r="G8521" s="31">
        <v>0</v>
      </c>
    </row>
    <row r="8522" spans="6:7" x14ac:dyDescent="0.3">
      <c r="F8522" t="s">
        <v>10711</v>
      </c>
      <c r="G8522" s="31">
        <v>7591.1235000000006</v>
      </c>
    </row>
    <row r="8523" spans="6:7" x14ac:dyDescent="0.3">
      <c r="F8523" t="s">
        <v>10712</v>
      </c>
      <c r="G8523" s="31">
        <v>820.83640000000014</v>
      </c>
    </row>
    <row r="8524" spans="6:7" x14ac:dyDescent="0.3">
      <c r="F8524" t="s">
        <v>10713</v>
      </c>
      <c r="G8524" s="31">
        <v>0</v>
      </c>
    </row>
    <row r="8525" spans="6:7" x14ac:dyDescent="0.3">
      <c r="F8525" t="s">
        <v>10714</v>
      </c>
      <c r="G8525" s="31">
        <v>0</v>
      </c>
    </row>
    <row r="8526" spans="6:7" x14ac:dyDescent="0.3">
      <c r="F8526" t="s">
        <v>10715</v>
      </c>
      <c r="G8526" s="31">
        <v>53.102899999999998</v>
      </c>
    </row>
    <row r="8527" spans="6:7" x14ac:dyDescent="0.3">
      <c r="F8527" t="s">
        <v>10716</v>
      </c>
      <c r="G8527" s="31">
        <v>0</v>
      </c>
    </row>
    <row r="8528" spans="6:7" x14ac:dyDescent="0.3">
      <c r="F8528" t="s">
        <v>10717</v>
      </c>
      <c r="G8528" s="31">
        <v>0</v>
      </c>
    </row>
    <row r="8529" spans="6:7" x14ac:dyDescent="0.3">
      <c r="F8529" t="s">
        <v>10718</v>
      </c>
      <c r="G8529" s="31">
        <v>0</v>
      </c>
    </row>
    <row r="8530" spans="6:7" x14ac:dyDescent="0.3">
      <c r="F8530" t="s">
        <v>10719</v>
      </c>
      <c r="G8530" s="31">
        <v>62.5685</v>
      </c>
    </row>
    <row r="8531" spans="6:7" x14ac:dyDescent="0.3">
      <c r="F8531" t="s">
        <v>10720</v>
      </c>
      <c r="G8531" s="31">
        <v>256.52140000000003</v>
      </c>
    </row>
    <row r="8532" spans="6:7" x14ac:dyDescent="0.3">
      <c r="F8532" t="s">
        <v>10721</v>
      </c>
      <c r="G8532" s="31">
        <v>0</v>
      </c>
    </row>
    <row r="8533" spans="6:7" x14ac:dyDescent="0.3">
      <c r="F8533" t="s">
        <v>10722</v>
      </c>
      <c r="G8533" s="31">
        <v>5608.1566999999995</v>
      </c>
    </row>
    <row r="8534" spans="6:7" x14ac:dyDescent="0.3">
      <c r="F8534" t="s">
        <v>10723</v>
      </c>
      <c r="G8534" s="31">
        <v>0</v>
      </c>
    </row>
    <row r="8535" spans="6:7" x14ac:dyDescent="0.3">
      <c r="F8535" t="s">
        <v>10724</v>
      </c>
      <c r="G8535" s="31">
        <v>3265.5684999999999</v>
      </c>
    </row>
    <row r="8536" spans="6:7" x14ac:dyDescent="0.3">
      <c r="F8536" t="s">
        <v>10725</v>
      </c>
      <c r="G8536" s="31">
        <v>181.37620000000001</v>
      </c>
    </row>
    <row r="8537" spans="6:7" x14ac:dyDescent="0.3">
      <c r="F8537" t="s">
        <v>10726</v>
      </c>
      <c r="G8537" s="31">
        <v>4533.4052000000001</v>
      </c>
    </row>
    <row r="8538" spans="6:7" x14ac:dyDescent="0.3">
      <c r="F8538" t="s">
        <v>10727</v>
      </c>
      <c r="G8538" s="31">
        <v>1749.6377000000002</v>
      </c>
    </row>
    <row r="8539" spans="6:7" x14ac:dyDescent="0.3">
      <c r="F8539" t="s">
        <v>10728</v>
      </c>
      <c r="G8539" s="31">
        <v>0</v>
      </c>
    </row>
    <row r="8540" spans="6:7" x14ac:dyDescent="0.3">
      <c r="F8540" t="s">
        <v>10729</v>
      </c>
      <c r="G8540" s="31">
        <v>0</v>
      </c>
    </row>
    <row r="8541" spans="6:7" x14ac:dyDescent="0.3">
      <c r="F8541" t="s">
        <v>10730</v>
      </c>
      <c r="G8541" s="31">
        <v>0</v>
      </c>
    </row>
    <row r="8542" spans="6:7" x14ac:dyDescent="0.3">
      <c r="F8542" t="s">
        <v>10731</v>
      </c>
      <c r="G8542" s="31">
        <v>3694.1581000000001</v>
      </c>
    </row>
    <row r="8543" spans="6:7" x14ac:dyDescent="0.3">
      <c r="F8543" t="s">
        <v>10732</v>
      </c>
      <c r="G8543" s="31">
        <v>462.41239999999999</v>
      </c>
    </row>
    <row r="8544" spans="6:7" x14ac:dyDescent="0.3">
      <c r="F8544" t="s">
        <v>10733</v>
      </c>
      <c r="G8544" s="31">
        <v>392.7398</v>
      </c>
    </row>
    <row r="8545" spans="6:7" x14ac:dyDescent="0.3">
      <c r="F8545" t="s">
        <v>10734</v>
      </c>
      <c r="G8545" s="31">
        <v>0</v>
      </c>
    </row>
    <row r="8546" spans="6:7" x14ac:dyDescent="0.3">
      <c r="F8546" t="s">
        <v>10735</v>
      </c>
      <c r="G8546" s="31">
        <v>0</v>
      </c>
    </row>
    <row r="8547" spans="6:7" x14ac:dyDescent="0.3">
      <c r="F8547" t="s">
        <v>10736</v>
      </c>
      <c r="G8547" s="31">
        <v>125.07400000000001</v>
      </c>
    </row>
    <row r="8548" spans="6:7" x14ac:dyDescent="0.3">
      <c r="F8548" t="s">
        <v>1833</v>
      </c>
      <c r="G8548" s="31">
        <v>0</v>
      </c>
    </row>
    <row r="8549" spans="6:7" x14ac:dyDescent="0.3">
      <c r="F8549" t="s">
        <v>10737</v>
      </c>
      <c r="G8549" s="31">
        <v>224.86430000000001</v>
      </c>
    </row>
    <row r="8550" spans="6:7" x14ac:dyDescent="0.3">
      <c r="F8550" t="s">
        <v>10738</v>
      </c>
      <c r="G8550" s="31">
        <v>0</v>
      </c>
    </row>
    <row r="8551" spans="6:7" x14ac:dyDescent="0.3">
      <c r="F8551" t="s">
        <v>10739</v>
      </c>
      <c r="G8551" s="31">
        <v>103.47929999999999</v>
      </c>
    </row>
    <row r="8552" spans="6:7" x14ac:dyDescent="0.3">
      <c r="F8552" t="s">
        <v>10740</v>
      </c>
      <c r="G8552" s="31">
        <v>5552.3257999999996</v>
      </c>
    </row>
    <row r="8553" spans="6:7" x14ac:dyDescent="0.3">
      <c r="F8553" t="s">
        <v>10741</v>
      </c>
      <c r="G8553" s="31">
        <v>0</v>
      </c>
    </row>
    <row r="8554" spans="6:7" x14ac:dyDescent="0.3">
      <c r="F8554" t="s">
        <v>2892</v>
      </c>
      <c r="G8554" s="31">
        <v>4752.6432999999997</v>
      </c>
    </row>
    <row r="8555" spans="6:7" x14ac:dyDescent="0.3">
      <c r="F8555" t="s">
        <v>1834</v>
      </c>
      <c r="G8555" s="31">
        <v>14929.410599999999</v>
      </c>
    </row>
    <row r="8556" spans="6:7" x14ac:dyDescent="0.3">
      <c r="F8556" t="s">
        <v>10742</v>
      </c>
      <c r="G8556" s="31">
        <v>588.35569999999996</v>
      </c>
    </row>
    <row r="8557" spans="6:7" x14ac:dyDescent="0.3">
      <c r="F8557" t="s">
        <v>10743</v>
      </c>
      <c r="G8557" s="31">
        <v>254.63709999999998</v>
      </c>
    </row>
    <row r="8558" spans="6:7" x14ac:dyDescent="0.3">
      <c r="F8558" t="s">
        <v>10744</v>
      </c>
      <c r="G8558" s="31">
        <v>229.57659999999998</v>
      </c>
    </row>
    <row r="8559" spans="6:7" x14ac:dyDescent="0.3">
      <c r="F8559" t="s">
        <v>10745</v>
      </c>
      <c r="G8559" s="31">
        <v>1506.1101000000001</v>
      </c>
    </row>
    <row r="8560" spans="6:7" x14ac:dyDescent="0.3">
      <c r="F8560" t="s">
        <v>10746</v>
      </c>
      <c r="G8560" s="31">
        <v>664.66009999999994</v>
      </c>
    </row>
    <row r="8561" spans="6:7" x14ac:dyDescent="0.3">
      <c r="F8561" t="s">
        <v>10747</v>
      </c>
      <c r="G8561" s="31">
        <v>439.34860000000003</v>
      </c>
    </row>
    <row r="8562" spans="6:7" x14ac:dyDescent="0.3">
      <c r="F8562" t="s">
        <v>10748</v>
      </c>
      <c r="G8562" s="31">
        <v>2683.8474000000001</v>
      </c>
    </row>
    <row r="8563" spans="6:7" x14ac:dyDescent="0.3">
      <c r="F8563" t="s">
        <v>10749</v>
      </c>
      <c r="G8563" s="31">
        <v>97.580600000000004</v>
      </c>
    </row>
    <row r="8564" spans="6:7" x14ac:dyDescent="0.3">
      <c r="F8564" t="s">
        <v>10750</v>
      </c>
      <c r="G8564" s="31">
        <v>0</v>
      </c>
    </row>
    <row r="8565" spans="6:7" x14ac:dyDescent="0.3">
      <c r="F8565" t="s">
        <v>10751</v>
      </c>
      <c r="G8565" s="31">
        <v>0</v>
      </c>
    </row>
    <row r="8566" spans="6:7" x14ac:dyDescent="0.3">
      <c r="F8566" t="s">
        <v>10752</v>
      </c>
      <c r="G8566" s="31">
        <v>1854.9135000000001</v>
      </c>
    </row>
    <row r="8567" spans="6:7" x14ac:dyDescent="0.3">
      <c r="F8567" t="s">
        <v>10753</v>
      </c>
      <c r="G8567" s="31">
        <v>0</v>
      </c>
    </row>
    <row r="8568" spans="6:7" x14ac:dyDescent="0.3">
      <c r="F8568" t="s">
        <v>10754</v>
      </c>
      <c r="G8568" s="31">
        <v>4000.1527000000001</v>
      </c>
    </row>
    <row r="8569" spans="6:7" x14ac:dyDescent="0.3">
      <c r="F8569" t="s">
        <v>10755</v>
      </c>
      <c r="G8569" s="31">
        <v>938.11670000000004</v>
      </c>
    </row>
    <row r="8570" spans="6:7" x14ac:dyDescent="0.3">
      <c r="F8570" t="s">
        <v>10756</v>
      </c>
      <c r="G8570" s="31">
        <v>43.7318</v>
      </c>
    </row>
    <row r="8571" spans="6:7" x14ac:dyDescent="0.3">
      <c r="F8571" t="s">
        <v>10757</v>
      </c>
      <c r="G8571" s="31">
        <v>0</v>
      </c>
    </row>
    <row r="8572" spans="6:7" x14ac:dyDescent="0.3">
      <c r="F8572" t="s">
        <v>10758</v>
      </c>
      <c r="G8572" s="31">
        <v>0</v>
      </c>
    </row>
    <row r="8573" spans="6:7" x14ac:dyDescent="0.3">
      <c r="F8573" t="s">
        <v>10759</v>
      </c>
      <c r="G8573" s="31">
        <v>0</v>
      </c>
    </row>
    <row r="8574" spans="6:7" x14ac:dyDescent="0.3">
      <c r="F8574" t="s">
        <v>10760</v>
      </c>
      <c r="G8574" s="31">
        <v>314.77280000000002</v>
      </c>
    </row>
    <row r="8575" spans="6:7" x14ac:dyDescent="0.3">
      <c r="F8575" t="s">
        <v>10761</v>
      </c>
      <c r="G8575" s="31">
        <v>19047.430499999999</v>
      </c>
    </row>
    <row r="8576" spans="6:7" x14ac:dyDescent="0.3">
      <c r="F8576" t="s">
        <v>10762</v>
      </c>
      <c r="G8576" s="31">
        <v>247.67099999999999</v>
      </c>
    </row>
    <row r="8577" spans="6:7" x14ac:dyDescent="0.3">
      <c r="F8577" t="s">
        <v>10763</v>
      </c>
      <c r="G8577" s="31">
        <v>0</v>
      </c>
    </row>
    <row r="8578" spans="6:7" x14ac:dyDescent="0.3">
      <c r="F8578" t="s">
        <v>10764</v>
      </c>
      <c r="G8578" s="31">
        <v>0</v>
      </c>
    </row>
    <row r="8579" spans="6:7" x14ac:dyDescent="0.3">
      <c r="F8579" t="s">
        <v>10765</v>
      </c>
      <c r="G8579" s="31">
        <v>591.28650000000005</v>
      </c>
    </row>
    <row r="8580" spans="6:7" x14ac:dyDescent="0.3">
      <c r="F8580" t="s">
        <v>10766</v>
      </c>
      <c r="G8580" s="31">
        <v>3021.0396000000001</v>
      </c>
    </row>
    <row r="8581" spans="6:7" x14ac:dyDescent="0.3">
      <c r="F8581" t="s">
        <v>10767</v>
      </c>
      <c r="G8581" s="31">
        <v>0</v>
      </c>
    </row>
    <row r="8582" spans="6:7" x14ac:dyDescent="0.3">
      <c r="F8582" t="s">
        <v>10768</v>
      </c>
      <c r="G8582" s="31">
        <v>0</v>
      </c>
    </row>
    <row r="8583" spans="6:7" x14ac:dyDescent="0.3">
      <c r="F8583" t="s">
        <v>10769</v>
      </c>
      <c r="G8583" s="31">
        <v>2005.4393000000002</v>
      </c>
    </row>
    <row r="8584" spans="6:7" x14ac:dyDescent="0.3">
      <c r="F8584" t="s">
        <v>10770</v>
      </c>
      <c r="G8584" s="31">
        <v>3446.8552999999997</v>
      </c>
    </row>
    <row r="8585" spans="6:7" x14ac:dyDescent="0.3">
      <c r="F8585" t="s">
        <v>10771</v>
      </c>
      <c r="G8585" s="31">
        <v>96.316500000000005</v>
      </c>
    </row>
    <row r="8586" spans="6:7" x14ac:dyDescent="0.3">
      <c r="F8586" t="s">
        <v>10772</v>
      </c>
      <c r="G8586" s="31">
        <v>640.9547</v>
      </c>
    </row>
    <row r="8587" spans="6:7" x14ac:dyDescent="0.3">
      <c r="F8587" t="s">
        <v>10773</v>
      </c>
      <c r="G8587" s="31">
        <v>0</v>
      </c>
    </row>
    <row r="8588" spans="6:7" x14ac:dyDescent="0.3">
      <c r="F8588" t="s">
        <v>10774</v>
      </c>
      <c r="G8588" s="31">
        <v>0</v>
      </c>
    </row>
    <row r="8589" spans="6:7" x14ac:dyDescent="0.3">
      <c r="F8589" t="s">
        <v>10775</v>
      </c>
      <c r="G8589" s="31">
        <v>49.979199999999999</v>
      </c>
    </row>
    <row r="8590" spans="6:7" x14ac:dyDescent="0.3">
      <c r="F8590" t="s">
        <v>10776</v>
      </c>
      <c r="G8590" s="31">
        <v>0</v>
      </c>
    </row>
    <row r="8591" spans="6:7" x14ac:dyDescent="0.3">
      <c r="F8591" t="s">
        <v>10777</v>
      </c>
      <c r="G8591" s="31">
        <v>40.645899999999997</v>
      </c>
    </row>
    <row r="8592" spans="6:7" x14ac:dyDescent="0.3">
      <c r="F8592" t="s">
        <v>10778</v>
      </c>
      <c r="G8592" s="31">
        <v>525.76440000000002</v>
      </c>
    </row>
    <row r="8593" spans="6:7" x14ac:dyDescent="0.3">
      <c r="F8593" t="s">
        <v>10779</v>
      </c>
      <c r="G8593" s="31">
        <v>165.82069999999999</v>
      </c>
    </row>
    <row r="8594" spans="6:7" x14ac:dyDescent="0.3">
      <c r="F8594" t="s">
        <v>10780</v>
      </c>
      <c r="G8594" s="31">
        <v>0</v>
      </c>
    </row>
    <row r="8595" spans="6:7" x14ac:dyDescent="0.3">
      <c r="F8595" t="s">
        <v>10781</v>
      </c>
      <c r="G8595" s="31">
        <v>0</v>
      </c>
    </row>
    <row r="8596" spans="6:7" x14ac:dyDescent="0.3">
      <c r="F8596" t="s">
        <v>10782</v>
      </c>
      <c r="G8596" s="31">
        <v>262.83100000000002</v>
      </c>
    </row>
    <row r="8597" spans="6:7" x14ac:dyDescent="0.3">
      <c r="F8597" t="s">
        <v>10783</v>
      </c>
      <c r="G8597" s="31">
        <v>0</v>
      </c>
    </row>
    <row r="8598" spans="6:7" x14ac:dyDescent="0.3">
      <c r="F8598" t="s">
        <v>10784</v>
      </c>
      <c r="G8598" s="31">
        <v>0</v>
      </c>
    </row>
    <row r="8599" spans="6:7" x14ac:dyDescent="0.3">
      <c r="F8599" t="s">
        <v>10785</v>
      </c>
      <c r="G8599" s="31">
        <v>0</v>
      </c>
    </row>
    <row r="8600" spans="6:7" x14ac:dyDescent="0.3">
      <c r="F8600" t="s">
        <v>1835</v>
      </c>
      <c r="G8600" s="31">
        <v>0</v>
      </c>
    </row>
    <row r="8601" spans="6:7" x14ac:dyDescent="0.3">
      <c r="F8601" t="s">
        <v>10786</v>
      </c>
      <c r="G8601" s="31">
        <v>4.1353999999999997</v>
      </c>
    </row>
    <row r="8602" spans="6:7" x14ac:dyDescent="0.3">
      <c r="F8602" t="s">
        <v>1836</v>
      </c>
      <c r="G8602" s="31">
        <v>6825.1836999999996</v>
      </c>
    </row>
    <row r="8603" spans="6:7" x14ac:dyDescent="0.3">
      <c r="F8603" t="s">
        <v>10787</v>
      </c>
      <c r="G8603" s="31">
        <v>326.65859999999998</v>
      </c>
    </row>
    <row r="8604" spans="6:7" x14ac:dyDescent="0.3">
      <c r="F8604" t="s">
        <v>1837</v>
      </c>
      <c r="G8604" s="31">
        <v>15645.130499999999</v>
      </c>
    </row>
    <row r="8605" spans="6:7" x14ac:dyDescent="0.3">
      <c r="F8605" t="s">
        <v>10788</v>
      </c>
      <c r="G8605" s="31">
        <v>0</v>
      </c>
    </row>
    <row r="8606" spans="6:7" x14ac:dyDescent="0.3">
      <c r="F8606" t="s">
        <v>10789</v>
      </c>
      <c r="G8606" s="31">
        <v>23.487200000000001</v>
      </c>
    </row>
    <row r="8607" spans="6:7" x14ac:dyDescent="0.3">
      <c r="F8607" t="s">
        <v>1838</v>
      </c>
      <c r="G8607" s="31">
        <v>0</v>
      </c>
    </row>
    <row r="8608" spans="6:7" x14ac:dyDescent="0.3">
      <c r="F8608" t="s">
        <v>10790</v>
      </c>
      <c r="G8608" s="31">
        <v>15645.130499999999</v>
      </c>
    </row>
    <row r="8609" spans="6:7" x14ac:dyDescent="0.3">
      <c r="F8609" t="s">
        <v>10791</v>
      </c>
      <c r="G8609" s="31">
        <v>2768.9357</v>
      </c>
    </row>
    <row r="8610" spans="6:7" x14ac:dyDescent="0.3">
      <c r="F8610" t="s">
        <v>10792</v>
      </c>
      <c r="G8610" s="31">
        <v>0</v>
      </c>
    </row>
    <row r="8611" spans="6:7" x14ac:dyDescent="0.3">
      <c r="F8611" t="s">
        <v>10793</v>
      </c>
      <c r="G8611" s="31">
        <v>281.58659999999998</v>
      </c>
    </row>
    <row r="8612" spans="6:7" x14ac:dyDescent="0.3">
      <c r="F8612" t="s">
        <v>581</v>
      </c>
      <c r="G8612" s="31">
        <v>12482.4197</v>
      </c>
    </row>
    <row r="8613" spans="6:7" x14ac:dyDescent="0.3">
      <c r="F8613" t="s">
        <v>10794</v>
      </c>
      <c r="G8613" s="31">
        <v>306.65179999999998</v>
      </c>
    </row>
    <row r="8614" spans="6:7" x14ac:dyDescent="0.3">
      <c r="F8614" t="s">
        <v>10795</v>
      </c>
      <c r="G8614" s="31">
        <v>0</v>
      </c>
    </row>
    <row r="8615" spans="6:7" x14ac:dyDescent="0.3">
      <c r="F8615" t="s">
        <v>10796</v>
      </c>
      <c r="G8615" s="31">
        <v>12703.790999999999</v>
      </c>
    </row>
    <row r="8616" spans="6:7" x14ac:dyDescent="0.3">
      <c r="F8616" t="s">
        <v>10797</v>
      </c>
      <c r="G8616" s="31">
        <v>62.574800000000003</v>
      </c>
    </row>
    <row r="8617" spans="6:7" x14ac:dyDescent="0.3">
      <c r="F8617" t="s">
        <v>582</v>
      </c>
      <c r="G8617" s="31">
        <v>18042.642</v>
      </c>
    </row>
    <row r="8618" spans="6:7" x14ac:dyDescent="0.3">
      <c r="F8618" t="s">
        <v>1839</v>
      </c>
      <c r="G8618" s="31">
        <v>3337.7867999999999</v>
      </c>
    </row>
    <row r="8619" spans="6:7" x14ac:dyDescent="0.3">
      <c r="F8619" t="s">
        <v>583</v>
      </c>
      <c r="G8619" s="31">
        <v>10625.9193</v>
      </c>
    </row>
    <row r="8620" spans="6:7" x14ac:dyDescent="0.3">
      <c r="F8620" t="s">
        <v>10798</v>
      </c>
      <c r="G8620" s="31">
        <v>1183.7516000000001</v>
      </c>
    </row>
    <row r="8621" spans="6:7" x14ac:dyDescent="0.3">
      <c r="F8621" t="s">
        <v>1840</v>
      </c>
      <c r="G8621" s="31">
        <v>78.623999999999995</v>
      </c>
    </row>
    <row r="8622" spans="6:7" x14ac:dyDescent="0.3">
      <c r="F8622" t="s">
        <v>10799</v>
      </c>
      <c r="G8622" s="31">
        <v>0</v>
      </c>
    </row>
    <row r="8623" spans="6:7" x14ac:dyDescent="0.3">
      <c r="F8623" t="s">
        <v>1841</v>
      </c>
      <c r="G8623" s="31">
        <v>0</v>
      </c>
    </row>
    <row r="8624" spans="6:7" x14ac:dyDescent="0.3">
      <c r="F8624" t="s">
        <v>10800</v>
      </c>
      <c r="G8624" s="31">
        <v>39.286299999999997</v>
      </c>
    </row>
    <row r="8625" spans="6:7" x14ac:dyDescent="0.3">
      <c r="F8625" t="s">
        <v>3351</v>
      </c>
      <c r="G8625" s="31">
        <v>315.44630000000001</v>
      </c>
    </row>
    <row r="8626" spans="6:7" x14ac:dyDescent="0.3">
      <c r="F8626" t="s">
        <v>10801</v>
      </c>
      <c r="G8626" s="31">
        <v>0</v>
      </c>
    </row>
    <row r="8627" spans="6:7" x14ac:dyDescent="0.3">
      <c r="F8627" t="s">
        <v>1842</v>
      </c>
      <c r="G8627" s="31">
        <v>27336.581700000002</v>
      </c>
    </row>
    <row r="8628" spans="6:7" x14ac:dyDescent="0.3">
      <c r="F8628" t="s">
        <v>1843</v>
      </c>
      <c r="G8628" s="31">
        <v>39.393900000000002</v>
      </c>
    </row>
    <row r="8629" spans="6:7" x14ac:dyDescent="0.3">
      <c r="F8629" t="s">
        <v>10802</v>
      </c>
      <c r="G8629" s="31">
        <v>221.52839999999998</v>
      </c>
    </row>
    <row r="8630" spans="6:7" x14ac:dyDescent="0.3">
      <c r="F8630" t="s">
        <v>584</v>
      </c>
      <c r="G8630" s="31">
        <v>8095.1529</v>
      </c>
    </row>
    <row r="8631" spans="6:7" x14ac:dyDescent="0.3">
      <c r="F8631" t="s">
        <v>585</v>
      </c>
      <c r="G8631" s="31">
        <v>0</v>
      </c>
    </row>
    <row r="8632" spans="6:7" x14ac:dyDescent="0.3">
      <c r="F8632" t="s">
        <v>586</v>
      </c>
      <c r="G8632" s="31">
        <v>0</v>
      </c>
    </row>
    <row r="8633" spans="6:7" x14ac:dyDescent="0.3">
      <c r="F8633" t="s">
        <v>10803</v>
      </c>
      <c r="G8633" s="31">
        <v>2475.7837</v>
      </c>
    </row>
    <row r="8634" spans="6:7" x14ac:dyDescent="0.3">
      <c r="F8634" t="s">
        <v>1844</v>
      </c>
      <c r="G8634" s="31">
        <v>49.384699999999995</v>
      </c>
    </row>
    <row r="8635" spans="6:7" x14ac:dyDescent="0.3">
      <c r="F8635" t="s">
        <v>1845</v>
      </c>
      <c r="G8635" s="31">
        <v>11863.648800000001</v>
      </c>
    </row>
    <row r="8636" spans="6:7" x14ac:dyDescent="0.3">
      <c r="F8636" t="s">
        <v>1846</v>
      </c>
      <c r="G8636" s="31">
        <v>7421.76</v>
      </c>
    </row>
    <row r="8637" spans="6:7" x14ac:dyDescent="0.3">
      <c r="F8637" t="s">
        <v>10804</v>
      </c>
      <c r="G8637" s="31">
        <v>406.67950000000002</v>
      </c>
    </row>
    <row r="8638" spans="6:7" x14ac:dyDescent="0.3">
      <c r="F8638" t="s">
        <v>10805</v>
      </c>
      <c r="G8638" s="31">
        <v>2597.8184000000001</v>
      </c>
    </row>
    <row r="8639" spans="6:7" x14ac:dyDescent="0.3">
      <c r="F8639" t="s">
        <v>10806</v>
      </c>
      <c r="G8639" s="31">
        <v>0</v>
      </c>
    </row>
    <row r="8640" spans="6:7" x14ac:dyDescent="0.3">
      <c r="F8640" t="s">
        <v>1847</v>
      </c>
      <c r="G8640" s="31">
        <v>0</v>
      </c>
    </row>
    <row r="8641" spans="6:7" x14ac:dyDescent="0.3">
      <c r="F8641" t="s">
        <v>10807</v>
      </c>
      <c r="G8641" s="31">
        <v>0</v>
      </c>
    </row>
    <row r="8642" spans="6:7" x14ac:dyDescent="0.3">
      <c r="F8642" t="s">
        <v>10808</v>
      </c>
      <c r="G8642" s="31">
        <v>1849.2804000000001</v>
      </c>
    </row>
    <row r="8643" spans="6:7" x14ac:dyDescent="0.3">
      <c r="F8643" t="s">
        <v>1848</v>
      </c>
      <c r="G8643" s="31">
        <v>22104.542499999996</v>
      </c>
    </row>
    <row r="8644" spans="6:7" x14ac:dyDescent="0.3">
      <c r="F8644" t="s">
        <v>587</v>
      </c>
      <c r="G8644" s="31">
        <v>888.40210000000002</v>
      </c>
    </row>
    <row r="8645" spans="6:7" x14ac:dyDescent="0.3">
      <c r="F8645" t="s">
        <v>10809</v>
      </c>
      <c r="G8645" s="31">
        <v>0</v>
      </c>
    </row>
    <row r="8646" spans="6:7" x14ac:dyDescent="0.3">
      <c r="F8646" t="s">
        <v>10810</v>
      </c>
      <c r="G8646" s="31">
        <v>0</v>
      </c>
    </row>
    <row r="8647" spans="6:7" x14ac:dyDescent="0.3">
      <c r="F8647" t="s">
        <v>10811</v>
      </c>
      <c r="G8647" s="31">
        <v>315.96090000000004</v>
      </c>
    </row>
    <row r="8648" spans="6:7" x14ac:dyDescent="0.3">
      <c r="F8648" t="s">
        <v>1849</v>
      </c>
      <c r="G8648" s="31">
        <v>20642.964400000001</v>
      </c>
    </row>
    <row r="8649" spans="6:7" x14ac:dyDescent="0.3">
      <c r="F8649" t="s">
        <v>10812</v>
      </c>
      <c r="G8649" s="31">
        <v>0</v>
      </c>
    </row>
    <row r="8650" spans="6:7" x14ac:dyDescent="0.3">
      <c r="F8650" t="s">
        <v>3352</v>
      </c>
      <c r="G8650" s="31">
        <v>12.4948</v>
      </c>
    </row>
    <row r="8651" spans="6:7" x14ac:dyDescent="0.3">
      <c r="F8651" t="s">
        <v>10813</v>
      </c>
      <c r="G8651" s="31">
        <v>0</v>
      </c>
    </row>
    <row r="8652" spans="6:7" x14ac:dyDescent="0.3">
      <c r="F8652" t="s">
        <v>10814</v>
      </c>
      <c r="G8652" s="31">
        <v>3303.0468999999998</v>
      </c>
    </row>
    <row r="8653" spans="6:7" x14ac:dyDescent="0.3">
      <c r="F8653" t="s">
        <v>10815</v>
      </c>
      <c r="G8653" s="31">
        <v>12720.693500000001</v>
      </c>
    </row>
    <row r="8654" spans="6:7" x14ac:dyDescent="0.3">
      <c r="F8654" t="s">
        <v>10816</v>
      </c>
      <c r="G8654" s="31">
        <v>0</v>
      </c>
    </row>
    <row r="8655" spans="6:7" x14ac:dyDescent="0.3">
      <c r="F8655" t="s">
        <v>3353</v>
      </c>
      <c r="G8655" s="31">
        <v>554.95760000000007</v>
      </c>
    </row>
    <row r="8656" spans="6:7" x14ac:dyDescent="0.3">
      <c r="F8656" t="s">
        <v>10817</v>
      </c>
      <c r="G8656" s="31">
        <v>0</v>
      </c>
    </row>
    <row r="8657" spans="6:7" x14ac:dyDescent="0.3">
      <c r="F8657" t="s">
        <v>10818</v>
      </c>
      <c r="G8657" s="31">
        <v>5626.3401999999996</v>
      </c>
    </row>
    <row r="8658" spans="6:7" x14ac:dyDescent="0.3">
      <c r="F8658" t="s">
        <v>10819</v>
      </c>
      <c r="G8658" s="31">
        <v>0</v>
      </c>
    </row>
    <row r="8659" spans="6:7" x14ac:dyDescent="0.3">
      <c r="F8659" t="s">
        <v>10820</v>
      </c>
      <c r="G8659" s="31">
        <v>1041.6200999999999</v>
      </c>
    </row>
    <row r="8660" spans="6:7" x14ac:dyDescent="0.3">
      <c r="F8660" t="s">
        <v>1850</v>
      </c>
      <c r="G8660" s="31">
        <v>0</v>
      </c>
    </row>
    <row r="8661" spans="6:7" x14ac:dyDescent="0.3">
      <c r="F8661" t="s">
        <v>10821</v>
      </c>
      <c r="G8661" s="31">
        <v>0</v>
      </c>
    </row>
    <row r="8662" spans="6:7" x14ac:dyDescent="0.3">
      <c r="F8662" t="s">
        <v>1851</v>
      </c>
      <c r="G8662" s="31">
        <v>3714.9883999999997</v>
      </c>
    </row>
    <row r="8663" spans="6:7" x14ac:dyDescent="0.3">
      <c r="F8663" t="s">
        <v>10822</v>
      </c>
      <c r="G8663" s="31">
        <v>19738.419099999999</v>
      </c>
    </row>
    <row r="8664" spans="6:7" x14ac:dyDescent="0.3">
      <c r="F8664" t="s">
        <v>10823</v>
      </c>
      <c r="G8664" s="31">
        <v>4074.1019999999999</v>
      </c>
    </row>
    <row r="8665" spans="6:7" x14ac:dyDescent="0.3">
      <c r="F8665" t="s">
        <v>10824</v>
      </c>
      <c r="G8665" s="31">
        <v>0</v>
      </c>
    </row>
    <row r="8666" spans="6:7" x14ac:dyDescent="0.3">
      <c r="F8666" t="s">
        <v>10825</v>
      </c>
      <c r="G8666" s="31">
        <v>0</v>
      </c>
    </row>
    <row r="8667" spans="6:7" x14ac:dyDescent="0.3">
      <c r="F8667" t="s">
        <v>10826</v>
      </c>
      <c r="G8667" s="31">
        <v>32.883099999999999</v>
      </c>
    </row>
    <row r="8668" spans="6:7" x14ac:dyDescent="0.3">
      <c r="F8668" t="s">
        <v>10827</v>
      </c>
      <c r="G8668" s="31">
        <v>1471.6360999999999</v>
      </c>
    </row>
    <row r="8669" spans="6:7" x14ac:dyDescent="0.3">
      <c r="F8669" t="s">
        <v>10828</v>
      </c>
      <c r="G8669" s="31">
        <v>338.57149999999996</v>
      </c>
    </row>
    <row r="8670" spans="6:7" x14ac:dyDescent="0.3">
      <c r="F8670" t="s">
        <v>1852</v>
      </c>
      <c r="G8670" s="31">
        <v>0</v>
      </c>
    </row>
    <row r="8671" spans="6:7" x14ac:dyDescent="0.3">
      <c r="F8671" t="s">
        <v>10829</v>
      </c>
      <c r="G8671" s="31">
        <v>0</v>
      </c>
    </row>
    <row r="8672" spans="6:7" x14ac:dyDescent="0.3">
      <c r="F8672" t="s">
        <v>588</v>
      </c>
      <c r="G8672" s="31">
        <v>0</v>
      </c>
    </row>
    <row r="8673" spans="6:7" x14ac:dyDescent="0.3">
      <c r="F8673" t="s">
        <v>3354</v>
      </c>
      <c r="G8673" s="31">
        <v>509.98210000000006</v>
      </c>
    </row>
    <row r="8674" spans="6:7" x14ac:dyDescent="0.3">
      <c r="F8674" t="s">
        <v>3355</v>
      </c>
      <c r="G8674" s="31">
        <v>237.5855</v>
      </c>
    </row>
    <row r="8675" spans="6:7" x14ac:dyDescent="0.3">
      <c r="F8675" t="s">
        <v>10830</v>
      </c>
      <c r="G8675" s="31">
        <v>1484.0631000000001</v>
      </c>
    </row>
    <row r="8676" spans="6:7" x14ac:dyDescent="0.3">
      <c r="F8676" t="s">
        <v>2893</v>
      </c>
      <c r="G8676" s="31">
        <v>17378.0288</v>
      </c>
    </row>
    <row r="8677" spans="6:7" x14ac:dyDescent="0.3">
      <c r="F8677" t="s">
        <v>10831</v>
      </c>
      <c r="G8677" s="31">
        <v>0</v>
      </c>
    </row>
    <row r="8678" spans="6:7" x14ac:dyDescent="0.3">
      <c r="F8678" t="s">
        <v>10832</v>
      </c>
      <c r="G8678" s="31">
        <v>421.83579999999995</v>
      </c>
    </row>
    <row r="8679" spans="6:7" x14ac:dyDescent="0.3">
      <c r="F8679" t="s">
        <v>10833</v>
      </c>
      <c r="G8679" s="31">
        <v>0</v>
      </c>
    </row>
    <row r="8680" spans="6:7" x14ac:dyDescent="0.3">
      <c r="F8680" t="s">
        <v>10834</v>
      </c>
      <c r="G8680" s="31">
        <v>0</v>
      </c>
    </row>
    <row r="8681" spans="6:7" x14ac:dyDescent="0.3">
      <c r="F8681" t="s">
        <v>10835</v>
      </c>
      <c r="G8681" s="31">
        <v>91.9816</v>
      </c>
    </row>
    <row r="8682" spans="6:7" x14ac:dyDescent="0.3">
      <c r="F8682" t="s">
        <v>10836</v>
      </c>
      <c r="G8682" s="31">
        <v>150.18960000000001</v>
      </c>
    </row>
    <row r="8683" spans="6:7" x14ac:dyDescent="0.3">
      <c r="F8683" t="s">
        <v>1853</v>
      </c>
      <c r="G8683" s="31">
        <v>6883.2820000000002</v>
      </c>
    </row>
    <row r="8684" spans="6:7" x14ac:dyDescent="0.3">
      <c r="F8684" t="s">
        <v>10837</v>
      </c>
      <c r="G8684" s="31">
        <v>134.52699999999999</v>
      </c>
    </row>
    <row r="8685" spans="6:7" x14ac:dyDescent="0.3">
      <c r="F8685" t="s">
        <v>10838</v>
      </c>
      <c r="G8685" s="31">
        <v>5505.8396000000002</v>
      </c>
    </row>
    <row r="8686" spans="6:7" x14ac:dyDescent="0.3">
      <c r="F8686" t="s">
        <v>10839</v>
      </c>
      <c r="G8686" s="31">
        <v>173.29490000000001</v>
      </c>
    </row>
    <row r="8687" spans="6:7" x14ac:dyDescent="0.3">
      <c r="F8687" t="s">
        <v>10840</v>
      </c>
      <c r="G8687" s="31">
        <v>1963.404</v>
      </c>
    </row>
    <row r="8688" spans="6:7" x14ac:dyDescent="0.3">
      <c r="F8688" t="s">
        <v>10841</v>
      </c>
      <c r="G8688" s="31">
        <v>0</v>
      </c>
    </row>
    <row r="8689" spans="6:7" x14ac:dyDescent="0.3">
      <c r="F8689" t="s">
        <v>10842</v>
      </c>
      <c r="G8689" s="31">
        <v>0</v>
      </c>
    </row>
    <row r="8690" spans="6:7" x14ac:dyDescent="0.3">
      <c r="F8690" t="s">
        <v>10843</v>
      </c>
      <c r="G8690" s="31">
        <v>359.22320000000002</v>
      </c>
    </row>
    <row r="8691" spans="6:7" x14ac:dyDescent="0.3">
      <c r="F8691" t="s">
        <v>10844</v>
      </c>
      <c r="G8691" s="31">
        <v>0</v>
      </c>
    </row>
    <row r="8692" spans="6:7" x14ac:dyDescent="0.3">
      <c r="F8692" t="s">
        <v>10845</v>
      </c>
      <c r="G8692" s="31">
        <v>0</v>
      </c>
    </row>
    <row r="8693" spans="6:7" x14ac:dyDescent="0.3">
      <c r="F8693" t="s">
        <v>10846</v>
      </c>
      <c r="G8693" s="31">
        <v>11132.64</v>
      </c>
    </row>
    <row r="8694" spans="6:7" x14ac:dyDescent="0.3">
      <c r="F8694" t="s">
        <v>10847</v>
      </c>
      <c r="G8694" s="31">
        <v>316.77449999999999</v>
      </c>
    </row>
    <row r="8695" spans="6:7" x14ac:dyDescent="0.3">
      <c r="F8695" t="s">
        <v>10848</v>
      </c>
      <c r="G8695" s="31">
        <v>0</v>
      </c>
    </row>
    <row r="8696" spans="6:7" x14ac:dyDescent="0.3">
      <c r="F8696" t="s">
        <v>10849</v>
      </c>
      <c r="G8696" s="31">
        <v>4526.9847999999993</v>
      </c>
    </row>
    <row r="8697" spans="6:7" x14ac:dyDescent="0.3">
      <c r="F8697" t="s">
        <v>10850</v>
      </c>
      <c r="G8697" s="31">
        <v>0</v>
      </c>
    </row>
    <row r="8698" spans="6:7" x14ac:dyDescent="0.3">
      <c r="F8698" t="s">
        <v>10851</v>
      </c>
      <c r="G8698" s="31">
        <v>2054.1768000000002</v>
      </c>
    </row>
    <row r="8699" spans="6:7" x14ac:dyDescent="0.3">
      <c r="F8699" t="s">
        <v>10852</v>
      </c>
      <c r="G8699" s="31">
        <v>5319.5356000000002</v>
      </c>
    </row>
    <row r="8700" spans="6:7" x14ac:dyDescent="0.3">
      <c r="F8700" t="s">
        <v>10853</v>
      </c>
      <c r="G8700" s="31">
        <v>4291.3060999999998</v>
      </c>
    </row>
    <row r="8701" spans="6:7" x14ac:dyDescent="0.3">
      <c r="F8701" t="s">
        <v>10854</v>
      </c>
      <c r="G8701" s="31">
        <v>0</v>
      </c>
    </row>
    <row r="8702" spans="6:7" x14ac:dyDescent="0.3">
      <c r="F8702" t="s">
        <v>10855</v>
      </c>
      <c r="G8702" s="31">
        <v>7419.8409000000001</v>
      </c>
    </row>
    <row r="8703" spans="6:7" x14ac:dyDescent="0.3">
      <c r="F8703" t="s">
        <v>10856</v>
      </c>
      <c r="G8703" s="31">
        <v>0</v>
      </c>
    </row>
    <row r="8704" spans="6:7" x14ac:dyDescent="0.3">
      <c r="F8704" t="s">
        <v>10857</v>
      </c>
      <c r="G8704" s="31">
        <v>239.71979999999996</v>
      </c>
    </row>
    <row r="8705" spans="6:7" x14ac:dyDescent="0.3">
      <c r="F8705" t="s">
        <v>10858</v>
      </c>
      <c r="G8705" s="31">
        <v>4722.4529000000002</v>
      </c>
    </row>
    <row r="8706" spans="6:7" x14ac:dyDescent="0.3">
      <c r="F8706" t="s">
        <v>10859</v>
      </c>
      <c r="G8706" s="31">
        <v>5076.5874999999996</v>
      </c>
    </row>
    <row r="8707" spans="6:7" x14ac:dyDescent="0.3">
      <c r="F8707" t="s">
        <v>10860</v>
      </c>
      <c r="G8707" s="31">
        <v>735.49959999999999</v>
      </c>
    </row>
    <row r="8708" spans="6:7" x14ac:dyDescent="0.3">
      <c r="F8708" t="s">
        <v>10861</v>
      </c>
      <c r="G8708" s="31">
        <v>0</v>
      </c>
    </row>
    <row r="8709" spans="6:7" x14ac:dyDescent="0.3">
      <c r="F8709" t="s">
        <v>10862</v>
      </c>
      <c r="G8709" s="31">
        <v>3922.5407</v>
      </c>
    </row>
    <row r="8710" spans="6:7" x14ac:dyDescent="0.3">
      <c r="F8710" t="s">
        <v>10863</v>
      </c>
      <c r="G8710" s="31">
        <v>1014.6861</v>
      </c>
    </row>
    <row r="8711" spans="6:7" x14ac:dyDescent="0.3">
      <c r="F8711" t="s">
        <v>10864</v>
      </c>
      <c r="G8711" s="31">
        <v>482.95780000000002</v>
      </c>
    </row>
    <row r="8712" spans="6:7" x14ac:dyDescent="0.3">
      <c r="F8712" t="s">
        <v>10865</v>
      </c>
      <c r="G8712" s="31">
        <v>10825.5852</v>
      </c>
    </row>
    <row r="8713" spans="6:7" x14ac:dyDescent="0.3">
      <c r="F8713" t="s">
        <v>10866</v>
      </c>
      <c r="G8713" s="31">
        <v>3330.0570000000002</v>
      </c>
    </row>
    <row r="8714" spans="6:7" x14ac:dyDescent="0.3">
      <c r="F8714" t="s">
        <v>10867</v>
      </c>
      <c r="G8714" s="31">
        <v>8149.7584999999999</v>
      </c>
    </row>
    <row r="8715" spans="6:7" x14ac:dyDescent="0.3">
      <c r="F8715" t="s">
        <v>10868</v>
      </c>
      <c r="G8715" s="31">
        <v>503.07050000000004</v>
      </c>
    </row>
    <row r="8716" spans="6:7" x14ac:dyDescent="0.3">
      <c r="F8716" t="s">
        <v>10869</v>
      </c>
      <c r="G8716" s="31">
        <v>0</v>
      </c>
    </row>
    <row r="8717" spans="6:7" x14ac:dyDescent="0.3">
      <c r="F8717" t="s">
        <v>10870</v>
      </c>
      <c r="G8717" s="31">
        <v>2959.3872999999999</v>
      </c>
    </row>
    <row r="8718" spans="6:7" x14ac:dyDescent="0.3">
      <c r="F8718" t="s">
        <v>10871</v>
      </c>
      <c r="G8718" s="31">
        <v>332.64850000000001</v>
      </c>
    </row>
    <row r="8719" spans="6:7" x14ac:dyDescent="0.3">
      <c r="F8719" t="s">
        <v>10872</v>
      </c>
      <c r="G8719" s="31">
        <v>1662.6806999999999</v>
      </c>
    </row>
    <row r="8720" spans="6:7" x14ac:dyDescent="0.3">
      <c r="F8720" t="s">
        <v>10873</v>
      </c>
      <c r="G8720" s="31">
        <v>350.42140000000001</v>
      </c>
    </row>
    <row r="8721" spans="6:7" x14ac:dyDescent="0.3">
      <c r="F8721" t="s">
        <v>10874</v>
      </c>
      <c r="G8721" s="31">
        <v>481.72390000000001</v>
      </c>
    </row>
    <row r="8722" spans="6:7" x14ac:dyDescent="0.3">
      <c r="F8722" t="s">
        <v>10875</v>
      </c>
      <c r="G8722" s="31">
        <v>1302.6711</v>
      </c>
    </row>
    <row r="8723" spans="6:7" x14ac:dyDescent="0.3">
      <c r="F8723" t="s">
        <v>10876</v>
      </c>
      <c r="G8723" s="31">
        <v>1532.7073</v>
      </c>
    </row>
    <row r="8724" spans="6:7" x14ac:dyDescent="0.3">
      <c r="F8724" t="s">
        <v>10877</v>
      </c>
      <c r="G8724" s="31">
        <v>0</v>
      </c>
    </row>
    <row r="8725" spans="6:7" x14ac:dyDescent="0.3">
      <c r="F8725" t="s">
        <v>10878</v>
      </c>
      <c r="G8725" s="31">
        <v>281.58659999999998</v>
      </c>
    </row>
    <row r="8726" spans="6:7" x14ac:dyDescent="0.3">
      <c r="F8726" t="s">
        <v>10879</v>
      </c>
      <c r="G8726" s="31">
        <v>0</v>
      </c>
    </row>
    <row r="8727" spans="6:7" x14ac:dyDescent="0.3">
      <c r="F8727" t="s">
        <v>2894</v>
      </c>
      <c r="G8727" s="31">
        <v>6944.9816000000001</v>
      </c>
    </row>
    <row r="8728" spans="6:7" x14ac:dyDescent="0.3">
      <c r="F8728" t="s">
        <v>10880</v>
      </c>
      <c r="G8728" s="31">
        <v>841.09850000000006</v>
      </c>
    </row>
    <row r="8729" spans="6:7" x14ac:dyDescent="0.3">
      <c r="F8729" t="s">
        <v>10881</v>
      </c>
      <c r="G8729" s="31">
        <v>228.47110000000001</v>
      </c>
    </row>
    <row r="8730" spans="6:7" x14ac:dyDescent="0.3">
      <c r="F8730" t="s">
        <v>10882</v>
      </c>
      <c r="G8730" s="31">
        <v>62.536999999999999</v>
      </c>
    </row>
    <row r="8731" spans="6:7" x14ac:dyDescent="0.3">
      <c r="F8731" t="s">
        <v>10883</v>
      </c>
      <c r="G8731" s="31">
        <v>0</v>
      </c>
    </row>
    <row r="8732" spans="6:7" x14ac:dyDescent="0.3">
      <c r="F8732" t="s">
        <v>10884</v>
      </c>
      <c r="G8732" s="31">
        <v>0</v>
      </c>
    </row>
    <row r="8733" spans="6:7" x14ac:dyDescent="0.3">
      <c r="F8733" t="s">
        <v>10885</v>
      </c>
      <c r="G8733" s="31">
        <v>520.47829999999999</v>
      </c>
    </row>
    <row r="8734" spans="6:7" x14ac:dyDescent="0.3">
      <c r="F8734" t="s">
        <v>10886</v>
      </c>
      <c r="G8734" s="31">
        <v>0</v>
      </c>
    </row>
    <row r="8735" spans="6:7" x14ac:dyDescent="0.3">
      <c r="F8735" t="s">
        <v>10887</v>
      </c>
      <c r="G8735" s="31">
        <v>7019.2467999999999</v>
      </c>
    </row>
    <row r="8736" spans="6:7" x14ac:dyDescent="0.3">
      <c r="F8736" t="s">
        <v>10888</v>
      </c>
      <c r="G8736" s="31">
        <v>0</v>
      </c>
    </row>
    <row r="8737" spans="6:7" x14ac:dyDescent="0.3">
      <c r="F8737" t="s">
        <v>10889</v>
      </c>
      <c r="G8737" s="31">
        <v>139.85429999999999</v>
      </c>
    </row>
    <row r="8738" spans="6:7" x14ac:dyDescent="0.3">
      <c r="F8738" t="s">
        <v>10890</v>
      </c>
      <c r="G8738" s="31">
        <v>0</v>
      </c>
    </row>
    <row r="8739" spans="6:7" x14ac:dyDescent="0.3">
      <c r="F8739" t="s">
        <v>589</v>
      </c>
      <c r="G8739" s="31">
        <v>2993.5947000000001</v>
      </c>
    </row>
    <row r="8740" spans="6:7" x14ac:dyDescent="0.3">
      <c r="F8740" t="s">
        <v>10891</v>
      </c>
      <c r="G8740" s="31">
        <v>269.00360000000001</v>
      </c>
    </row>
    <row r="8741" spans="6:7" x14ac:dyDescent="0.3">
      <c r="F8741" t="s">
        <v>10892</v>
      </c>
      <c r="G8741" s="31">
        <v>190.59460000000001</v>
      </c>
    </row>
    <row r="8742" spans="6:7" x14ac:dyDescent="0.3">
      <c r="F8742" t="s">
        <v>10893</v>
      </c>
      <c r="G8742" s="31">
        <v>888.40210000000002</v>
      </c>
    </row>
    <row r="8743" spans="6:7" x14ac:dyDescent="0.3">
      <c r="F8743" t="s">
        <v>10894</v>
      </c>
      <c r="G8743" s="31">
        <v>0</v>
      </c>
    </row>
    <row r="8744" spans="6:7" x14ac:dyDescent="0.3">
      <c r="F8744" t="s">
        <v>1854</v>
      </c>
      <c r="G8744" s="31">
        <v>261.43049999999999</v>
      </c>
    </row>
    <row r="8745" spans="6:7" x14ac:dyDescent="0.3">
      <c r="F8745" t="s">
        <v>10895</v>
      </c>
      <c r="G8745" s="31">
        <v>235.73220000000001</v>
      </c>
    </row>
    <row r="8746" spans="6:7" x14ac:dyDescent="0.3">
      <c r="F8746" t="s">
        <v>10896</v>
      </c>
      <c r="G8746" s="31">
        <v>246.97489999999999</v>
      </c>
    </row>
    <row r="8747" spans="6:7" x14ac:dyDescent="0.3">
      <c r="F8747" t="s">
        <v>10897</v>
      </c>
      <c r="G8747" s="31">
        <v>0</v>
      </c>
    </row>
    <row r="8748" spans="6:7" x14ac:dyDescent="0.3">
      <c r="F8748" t="s">
        <v>10898</v>
      </c>
      <c r="G8748" s="31">
        <v>0</v>
      </c>
    </row>
    <row r="8749" spans="6:7" x14ac:dyDescent="0.3">
      <c r="F8749" t="s">
        <v>10899</v>
      </c>
      <c r="G8749" s="31">
        <v>3265.1867999999999</v>
      </c>
    </row>
    <row r="8750" spans="6:7" x14ac:dyDescent="0.3">
      <c r="F8750" t="s">
        <v>10900</v>
      </c>
      <c r="G8750" s="31">
        <v>0</v>
      </c>
    </row>
    <row r="8751" spans="6:7" x14ac:dyDescent="0.3">
      <c r="F8751" t="s">
        <v>10901</v>
      </c>
      <c r="G8751" s="31">
        <v>0</v>
      </c>
    </row>
    <row r="8752" spans="6:7" x14ac:dyDescent="0.3">
      <c r="F8752" t="s">
        <v>10902</v>
      </c>
      <c r="G8752" s="31">
        <v>184.36840000000001</v>
      </c>
    </row>
    <row r="8753" spans="6:7" x14ac:dyDescent="0.3">
      <c r="F8753" t="s">
        <v>10903</v>
      </c>
      <c r="G8753" s="31">
        <v>323.56369999999998</v>
      </c>
    </row>
    <row r="8754" spans="6:7" x14ac:dyDescent="0.3">
      <c r="F8754" t="s">
        <v>10904</v>
      </c>
      <c r="G8754" s="31">
        <v>0</v>
      </c>
    </row>
    <row r="8755" spans="6:7" x14ac:dyDescent="0.3">
      <c r="F8755" t="s">
        <v>10905</v>
      </c>
      <c r="G8755" s="31">
        <v>0</v>
      </c>
    </row>
    <row r="8756" spans="6:7" x14ac:dyDescent="0.3">
      <c r="F8756" t="s">
        <v>10906</v>
      </c>
      <c r="G8756" s="31">
        <v>0</v>
      </c>
    </row>
    <row r="8757" spans="6:7" x14ac:dyDescent="0.3">
      <c r="F8757" t="s">
        <v>10907</v>
      </c>
      <c r="G8757" s="31">
        <v>0</v>
      </c>
    </row>
    <row r="8758" spans="6:7" x14ac:dyDescent="0.3">
      <c r="F8758" t="s">
        <v>10908</v>
      </c>
      <c r="G8758" s="31">
        <v>121.89359999999999</v>
      </c>
    </row>
    <row r="8759" spans="6:7" x14ac:dyDescent="0.3">
      <c r="F8759" t="s">
        <v>10909</v>
      </c>
      <c r="G8759" s="31">
        <v>38.407499999999999</v>
      </c>
    </row>
    <row r="8760" spans="6:7" x14ac:dyDescent="0.3">
      <c r="F8760" t="s">
        <v>10910</v>
      </c>
      <c r="G8760" s="31">
        <v>427.6694</v>
      </c>
    </row>
    <row r="8761" spans="6:7" x14ac:dyDescent="0.3">
      <c r="F8761" t="s">
        <v>10911</v>
      </c>
      <c r="G8761" s="31">
        <v>0</v>
      </c>
    </row>
    <row r="8762" spans="6:7" x14ac:dyDescent="0.3">
      <c r="F8762" t="s">
        <v>10912</v>
      </c>
      <c r="G8762" s="31">
        <v>7384.8940000000002</v>
      </c>
    </row>
    <row r="8763" spans="6:7" x14ac:dyDescent="0.3">
      <c r="F8763" t="s">
        <v>10913</v>
      </c>
      <c r="G8763" s="31">
        <v>453.11180000000002</v>
      </c>
    </row>
    <row r="8764" spans="6:7" x14ac:dyDescent="0.3">
      <c r="F8764" t="s">
        <v>10914</v>
      </c>
      <c r="G8764" s="31">
        <v>9277.2000000000007</v>
      </c>
    </row>
    <row r="8765" spans="6:7" x14ac:dyDescent="0.3">
      <c r="F8765" t="s">
        <v>10915</v>
      </c>
      <c r="G8765" s="31">
        <v>4412.0126999999993</v>
      </c>
    </row>
    <row r="8766" spans="6:7" x14ac:dyDescent="0.3">
      <c r="F8766" t="s">
        <v>1855</v>
      </c>
      <c r="G8766" s="31">
        <v>22252.886999999999</v>
      </c>
    </row>
    <row r="8767" spans="6:7" x14ac:dyDescent="0.3">
      <c r="F8767" t="s">
        <v>10916</v>
      </c>
      <c r="G8767" s="31">
        <v>0</v>
      </c>
    </row>
    <row r="8768" spans="6:7" x14ac:dyDescent="0.3">
      <c r="F8768" t="s">
        <v>10917</v>
      </c>
      <c r="G8768" s="31">
        <v>0</v>
      </c>
    </row>
    <row r="8769" spans="6:7" x14ac:dyDescent="0.3">
      <c r="F8769" t="s">
        <v>10918</v>
      </c>
      <c r="G8769" s="31">
        <v>6463.8180000000002</v>
      </c>
    </row>
    <row r="8770" spans="6:7" x14ac:dyDescent="0.3">
      <c r="F8770" t="s">
        <v>10919</v>
      </c>
      <c r="G8770" s="31">
        <v>1311.4662000000001</v>
      </c>
    </row>
    <row r="8771" spans="6:7" x14ac:dyDescent="0.3">
      <c r="F8771" t="s">
        <v>10920</v>
      </c>
      <c r="G8771" s="31">
        <v>0</v>
      </c>
    </row>
    <row r="8772" spans="6:7" x14ac:dyDescent="0.3">
      <c r="F8772" t="s">
        <v>10921</v>
      </c>
      <c r="G8772" s="31">
        <v>13332.4753</v>
      </c>
    </row>
    <row r="8773" spans="6:7" x14ac:dyDescent="0.3">
      <c r="F8773" t="s">
        <v>10922</v>
      </c>
      <c r="G8773" s="31">
        <v>3787.8586999999998</v>
      </c>
    </row>
    <row r="8774" spans="6:7" x14ac:dyDescent="0.3">
      <c r="F8774" t="s">
        <v>10923</v>
      </c>
      <c r="G8774" s="31">
        <v>112.56659999999999</v>
      </c>
    </row>
    <row r="8775" spans="6:7" x14ac:dyDescent="0.3">
      <c r="F8775" t="s">
        <v>1856</v>
      </c>
      <c r="G8775" s="31">
        <v>0</v>
      </c>
    </row>
    <row r="8776" spans="6:7" x14ac:dyDescent="0.3">
      <c r="F8776" t="s">
        <v>10924</v>
      </c>
      <c r="G8776" s="31">
        <v>0</v>
      </c>
    </row>
    <row r="8777" spans="6:7" x14ac:dyDescent="0.3">
      <c r="F8777" t="s">
        <v>10925</v>
      </c>
      <c r="G8777" s="31">
        <v>0</v>
      </c>
    </row>
    <row r="8778" spans="6:7" x14ac:dyDescent="0.3">
      <c r="F8778" t="s">
        <v>10926</v>
      </c>
      <c r="G8778" s="31">
        <v>0</v>
      </c>
    </row>
    <row r="8779" spans="6:7" x14ac:dyDescent="0.3">
      <c r="F8779" t="s">
        <v>10927</v>
      </c>
      <c r="G8779" s="31">
        <v>475.5206</v>
      </c>
    </row>
    <row r="8780" spans="6:7" x14ac:dyDescent="0.3">
      <c r="F8780" t="s">
        <v>10928</v>
      </c>
      <c r="G8780" s="31">
        <v>0</v>
      </c>
    </row>
    <row r="8781" spans="6:7" x14ac:dyDescent="0.3">
      <c r="F8781" t="s">
        <v>10929</v>
      </c>
      <c r="G8781" s="31">
        <v>112.50360000000001</v>
      </c>
    </row>
    <row r="8782" spans="6:7" x14ac:dyDescent="0.3">
      <c r="F8782" t="s">
        <v>10930</v>
      </c>
      <c r="G8782" s="31">
        <v>2299.8391000000001</v>
      </c>
    </row>
    <row r="8783" spans="6:7" x14ac:dyDescent="0.3">
      <c r="F8783" t="s">
        <v>10931</v>
      </c>
      <c r="G8783" s="31">
        <v>18.7422</v>
      </c>
    </row>
    <row r="8784" spans="6:7" x14ac:dyDescent="0.3">
      <c r="F8784" t="s">
        <v>10932</v>
      </c>
      <c r="G8784" s="31">
        <v>4244.2521999999999</v>
      </c>
    </row>
    <row r="8785" spans="6:7" x14ac:dyDescent="0.3">
      <c r="F8785" t="s">
        <v>10933</v>
      </c>
      <c r="G8785" s="31">
        <v>231.4751</v>
      </c>
    </row>
    <row r="8786" spans="6:7" x14ac:dyDescent="0.3">
      <c r="F8786" t="s">
        <v>10934</v>
      </c>
      <c r="G8786" s="31">
        <v>198.6832</v>
      </c>
    </row>
    <row r="8787" spans="6:7" x14ac:dyDescent="0.3">
      <c r="F8787" t="s">
        <v>1857</v>
      </c>
      <c r="G8787" s="31">
        <v>0</v>
      </c>
    </row>
    <row r="8788" spans="6:7" x14ac:dyDescent="0.3">
      <c r="F8788" t="s">
        <v>10935</v>
      </c>
      <c r="G8788" s="31">
        <v>118.76990000000001</v>
      </c>
    </row>
    <row r="8789" spans="6:7" x14ac:dyDescent="0.3">
      <c r="F8789" t="s">
        <v>10936</v>
      </c>
      <c r="G8789" s="31">
        <v>439.27480000000003</v>
      </c>
    </row>
    <row r="8790" spans="6:7" x14ac:dyDescent="0.3">
      <c r="F8790" t="s">
        <v>10937</v>
      </c>
      <c r="G8790" s="31">
        <v>2492.7715000000003</v>
      </c>
    </row>
    <row r="8791" spans="6:7" x14ac:dyDescent="0.3">
      <c r="F8791" t="s">
        <v>10938</v>
      </c>
      <c r="G8791" s="31">
        <v>0</v>
      </c>
    </row>
    <row r="8792" spans="6:7" x14ac:dyDescent="0.3">
      <c r="F8792" t="s">
        <v>10939</v>
      </c>
      <c r="G8792" s="31">
        <v>0</v>
      </c>
    </row>
    <row r="8793" spans="6:7" x14ac:dyDescent="0.3">
      <c r="F8793" t="s">
        <v>10940</v>
      </c>
      <c r="G8793" s="31">
        <v>215.78730000000002</v>
      </c>
    </row>
    <row r="8794" spans="6:7" x14ac:dyDescent="0.3">
      <c r="F8794" t="s">
        <v>10941</v>
      </c>
      <c r="G8794" s="31">
        <v>22823.179899999999</v>
      </c>
    </row>
    <row r="8795" spans="6:7" x14ac:dyDescent="0.3">
      <c r="F8795" t="s">
        <v>10942</v>
      </c>
      <c r="G8795" s="31">
        <v>15938.442599999998</v>
      </c>
    </row>
    <row r="8796" spans="6:7" x14ac:dyDescent="0.3">
      <c r="F8796" t="s">
        <v>10943</v>
      </c>
      <c r="G8796" s="31">
        <v>0</v>
      </c>
    </row>
    <row r="8797" spans="6:7" x14ac:dyDescent="0.3">
      <c r="F8797" t="s">
        <v>10944</v>
      </c>
      <c r="G8797" s="31">
        <v>569.90370000000007</v>
      </c>
    </row>
    <row r="8798" spans="6:7" x14ac:dyDescent="0.3">
      <c r="F8798" t="s">
        <v>10945</v>
      </c>
      <c r="G8798" s="31">
        <v>129.7825</v>
      </c>
    </row>
    <row r="8799" spans="6:7" x14ac:dyDescent="0.3">
      <c r="F8799" t="s">
        <v>10946</v>
      </c>
      <c r="G8799" s="31">
        <v>0</v>
      </c>
    </row>
    <row r="8800" spans="6:7" x14ac:dyDescent="0.3">
      <c r="F8800" t="s">
        <v>10947</v>
      </c>
      <c r="G8800" s="31">
        <v>0</v>
      </c>
    </row>
    <row r="8801" spans="6:7" x14ac:dyDescent="0.3">
      <c r="F8801" t="s">
        <v>10948</v>
      </c>
      <c r="G8801" s="31">
        <v>0</v>
      </c>
    </row>
    <row r="8802" spans="6:7" x14ac:dyDescent="0.3">
      <c r="F8802" t="s">
        <v>590</v>
      </c>
      <c r="G8802" s="31">
        <v>6223.7914000000001</v>
      </c>
    </row>
    <row r="8803" spans="6:7" x14ac:dyDescent="0.3">
      <c r="F8803" t="s">
        <v>1858</v>
      </c>
      <c r="G8803" s="31">
        <v>202.78410000000002</v>
      </c>
    </row>
    <row r="8804" spans="6:7" x14ac:dyDescent="0.3">
      <c r="F8804" t="s">
        <v>10949</v>
      </c>
      <c r="G8804" s="31">
        <v>0</v>
      </c>
    </row>
    <row r="8805" spans="6:7" x14ac:dyDescent="0.3">
      <c r="F8805" t="s">
        <v>10950</v>
      </c>
      <c r="G8805" s="31">
        <v>0</v>
      </c>
    </row>
    <row r="8806" spans="6:7" x14ac:dyDescent="0.3">
      <c r="F8806" t="s">
        <v>10951</v>
      </c>
      <c r="G8806" s="31">
        <v>10833.4611</v>
      </c>
    </row>
    <row r="8807" spans="6:7" x14ac:dyDescent="0.3">
      <c r="F8807" t="s">
        <v>10952</v>
      </c>
      <c r="G8807" s="31">
        <v>0</v>
      </c>
    </row>
    <row r="8808" spans="6:7" x14ac:dyDescent="0.3">
      <c r="F8808" t="s">
        <v>591</v>
      </c>
      <c r="G8808" s="31">
        <v>1014.6903</v>
      </c>
    </row>
    <row r="8809" spans="6:7" x14ac:dyDescent="0.3">
      <c r="F8809" t="s">
        <v>10953</v>
      </c>
      <c r="G8809" s="31">
        <v>3697.9792000000002</v>
      </c>
    </row>
    <row r="8810" spans="6:7" x14ac:dyDescent="0.3">
      <c r="F8810" t="s">
        <v>10954</v>
      </c>
      <c r="G8810" s="31">
        <v>0</v>
      </c>
    </row>
    <row r="8811" spans="6:7" x14ac:dyDescent="0.3">
      <c r="F8811" t="s">
        <v>10955</v>
      </c>
      <c r="G8811" s="31">
        <v>2550.1607000000004</v>
      </c>
    </row>
    <row r="8812" spans="6:7" x14ac:dyDescent="0.3">
      <c r="F8812" t="s">
        <v>3356</v>
      </c>
      <c r="G8812" s="31">
        <v>393.19490000000002</v>
      </c>
    </row>
    <row r="8813" spans="6:7" x14ac:dyDescent="0.3">
      <c r="F8813" t="s">
        <v>10956</v>
      </c>
      <c r="G8813" s="31">
        <v>0</v>
      </c>
    </row>
    <row r="8814" spans="6:7" x14ac:dyDescent="0.3">
      <c r="F8814" t="s">
        <v>1859</v>
      </c>
      <c r="G8814" s="31">
        <v>1472.8963000000001</v>
      </c>
    </row>
    <row r="8815" spans="6:7" x14ac:dyDescent="0.3">
      <c r="F8815" t="s">
        <v>10957</v>
      </c>
      <c r="G8815" s="31">
        <v>25235.7045</v>
      </c>
    </row>
    <row r="8816" spans="6:7" x14ac:dyDescent="0.3">
      <c r="F8816" t="s">
        <v>1860</v>
      </c>
      <c r="G8816" s="31">
        <v>0</v>
      </c>
    </row>
    <row r="8817" spans="6:7" x14ac:dyDescent="0.3">
      <c r="F8817" t="s">
        <v>1861</v>
      </c>
      <c r="G8817" s="31">
        <v>0</v>
      </c>
    </row>
    <row r="8818" spans="6:7" x14ac:dyDescent="0.3">
      <c r="F8818" t="s">
        <v>10958</v>
      </c>
      <c r="G8818" s="31">
        <v>5097.7069000000001</v>
      </c>
    </row>
    <row r="8819" spans="6:7" x14ac:dyDescent="0.3">
      <c r="F8819" t="s">
        <v>3357</v>
      </c>
      <c r="G8819" s="31">
        <v>428.959</v>
      </c>
    </row>
    <row r="8820" spans="6:7" x14ac:dyDescent="0.3">
      <c r="F8820" t="s">
        <v>10959</v>
      </c>
      <c r="G8820" s="31">
        <v>308.6472</v>
      </c>
    </row>
    <row r="8821" spans="6:7" x14ac:dyDescent="0.3">
      <c r="F8821" t="s">
        <v>10960</v>
      </c>
      <c r="G8821" s="31">
        <v>4750.3251999999993</v>
      </c>
    </row>
    <row r="8822" spans="6:7" x14ac:dyDescent="0.3">
      <c r="F8822" t="s">
        <v>10961</v>
      </c>
      <c r="G8822" s="31">
        <v>97.87769999999999</v>
      </c>
    </row>
    <row r="8823" spans="6:7" x14ac:dyDescent="0.3">
      <c r="F8823" t="s">
        <v>10962</v>
      </c>
      <c r="G8823" s="31">
        <v>0</v>
      </c>
    </row>
    <row r="8824" spans="6:7" x14ac:dyDescent="0.3">
      <c r="F8824" t="s">
        <v>10963</v>
      </c>
      <c r="G8824" s="31">
        <v>5547.4899000000005</v>
      </c>
    </row>
    <row r="8825" spans="6:7" x14ac:dyDescent="0.3">
      <c r="F8825" t="s">
        <v>3358</v>
      </c>
      <c r="G8825" s="31">
        <v>816.36619999999994</v>
      </c>
    </row>
    <row r="8826" spans="6:7" x14ac:dyDescent="0.3">
      <c r="F8826" t="s">
        <v>10964</v>
      </c>
      <c r="G8826" s="31">
        <v>0</v>
      </c>
    </row>
    <row r="8827" spans="6:7" x14ac:dyDescent="0.3">
      <c r="F8827" t="s">
        <v>1862</v>
      </c>
      <c r="G8827" s="31">
        <v>0</v>
      </c>
    </row>
    <row r="8828" spans="6:7" x14ac:dyDescent="0.3">
      <c r="F8828" t="s">
        <v>10965</v>
      </c>
      <c r="G8828" s="31">
        <v>718.81989999999996</v>
      </c>
    </row>
    <row r="8829" spans="6:7" x14ac:dyDescent="0.3">
      <c r="F8829" t="s">
        <v>3359</v>
      </c>
      <c r="G8829" s="31">
        <v>575.89609999999993</v>
      </c>
    </row>
    <row r="8830" spans="6:7" x14ac:dyDescent="0.3">
      <c r="F8830" t="s">
        <v>3360</v>
      </c>
      <c r="G8830" s="31">
        <v>2444.4612000000002</v>
      </c>
    </row>
    <row r="8831" spans="6:7" x14ac:dyDescent="0.3">
      <c r="F8831" t="s">
        <v>10966</v>
      </c>
      <c r="G8831" s="31">
        <v>0</v>
      </c>
    </row>
    <row r="8832" spans="6:7" x14ac:dyDescent="0.3">
      <c r="F8832" t="s">
        <v>592</v>
      </c>
      <c r="G8832" s="31">
        <v>5354.1884</v>
      </c>
    </row>
    <row r="8833" spans="6:7" x14ac:dyDescent="0.3">
      <c r="F8833" t="s">
        <v>1863</v>
      </c>
      <c r="G8833" s="31">
        <v>9576.8737000000001</v>
      </c>
    </row>
    <row r="8834" spans="6:7" x14ac:dyDescent="0.3">
      <c r="F8834" t="s">
        <v>10967</v>
      </c>
      <c r="G8834" s="31">
        <v>0</v>
      </c>
    </row>
    <row r="8835" spans="6:7" x14ac:dyDescent="0.3">
      <c r="F8835" t="s">
        <v>10968</v>
      </c>
      <c r="G8835" s="31">
        <v>0</v>
      </c>
    </row>
    <row r="8836" spans="6:7" x14ac:dyDescent="0.3">
      <c r="F8836" t="s">
        <v>10969</v>
      </c>
      <c r="G8836" s="31">
        <v>17682.4175</v>
      </c>
    </row>
    <row r="8837" spans="6:7" x14ac:dyDescent="0.3">
      <c r="F8837" t="s">
        <v>10970</v>
      </c>
      <c r="G8837" s="31">
        <v>9.3711000000000002</v>
      </c>
    </row>
    <row r="8838" spans="6:7" x14ac:dyDescent="0.3">
      <c r="F8838" t="s">
        <v>1864</v>
      </c>
      <c r="G8838" s="31">
        <v>0</v>
      </c>
    </row>
    <row r="8839" spans="6:7" x14ac:dyDescent="0.3">
      <c r="F8839" t="s">
        <v>10971</v>
      </c>
      <c r="G8839" s="31">
        <v>13051.6273</v>
      </c>
    </row>
    <row r="8840" spans="6:7" x14ac:dyDescent="0.3">
      <c r="F8840" t="s">
        <v>593</v>
      </c>
      <c r="G8840" s="31">
        <v>0</v>
      </c>
    </row>
    <row r="8841" spans="6:7" x14ac:dyDescent="0.3">
      <c r="F8841" t="s">
        <v>594</v>
      </c>
      <c r="G8841" s="31">
        <v>1123.6207999999999</v>
      </c>
    </row>
    <row r="8842" spans="6:7" x14ac:dyDescent="0.3">
      <c r="F8842" t="s">
        <v>10972</v>
      </c>
      <c r="G8842" s="31">
        <v>412.30800000000005</v>
      </c>
    </row>
    <row r="8843" spans="6:7" x14ac:dyDescent="0.3">
      <c r="F8843" t="s">
        <v>1865</v>
      </c>
      <c r="G8843" s="31">
        <v>0</v>
      </c>
    </row>
    <row r="8844" spans="6:7" x14ac:dyDescent="0.3">
      <c r="F8844" t="s">
        <v>1866</v>
      </c>
      <c r="G8844" s="31">
        <v>192.63300000000001</v>
      </c>
    </row>
    <row r="8845" spans="6:7" x14ac:dyDescent="0.3">
      <c r="F8845" t="s">
        <v>10973</v>
      </c>
      <c r="G8845" s="31">
        <v>6158.9611000000004</v>
      </c>
    </row>
    <row r="8846" spans="6:7" x14ac:dyDescent="0.3">
      <c r="F8846" t="s">
        <v>10974</v>
      </c>
      <c r="G8846" s="31">
        <v>1020.7855</v>
      </c>
    </row>
    <row r="8847" spans="6:7" x14ac:dyDescent="0.3">
      <c r="F8847" t="s">
        <v>10975</v>
      </c>
      <c r="G8847" s="31">
        <v>0</v>
      </c>
    </row>
    <row r="8848" spans="6:7" x14ac:dyDescent="0.3">
      <c r="F8848" t="s">
        <v>10976</v>
      </c>
      <c r="G8848" s="31">
        <v>4503.4159</v>
      </c>
    </row>
    <row r="8849" spans="6:7" x14ac:dyDescent="0.3">
      <c r="F8849" t="s">
        <v>10977</v>
      </c>
      <c r="G8849" s="31">
        <v>54.443100000000001</v>
      </c>
    </row>
    <row r="8850" spans="6:7" x14ac:dyDescent="0.3">
      <c r="F8850" t="s">
        <v>10978</v>
      </c>
      <c r="G8850" s="31">
        <v>273.9864</v>
      </c>
    </row>
    <row r="8851" spans="6:7" x14ac:dyDescent="0.3">
      <c r="F8851" t="s">
        <v>10979</v>
      </c>
      <c r="G8851" s="31">
        <v>501.10019999999997</v>
      </c>
    </row>
    <row r="8852" spans="6:7" x14ac:dyDescent="0.3">
      <c r="F8852" t="s">
        <v>1867</v>
      </c>
      <c r="G8852" s="31">
        <v>0</v>
      </c>
    </row>
    <row r="8853" spans="6:7" x14ac:dyDescent="0.3">
      <c r="F8853" t="s">
        <v>10980</v>
      </c>
      <c r="G8853" s="31">
        <v>76.814999999999998</v>
      </c>
    </row>
    <row r="8854" spans="6:7" x14ac:dyDescent="0.3">
      <c r="F8854" t="s">
        <v>10981</v>
      </c>
      <c r="G8854" s="31">
        <v>36986.623</v>
      </c>
    </row>
    <row r="8855" spans="6:7" x14ac:dyDescent="0.3">
      <c r="F8855" t="s">
        <v>1868</v>
      </c>
      <c r="G8855" s="31">
        <v>0</v>
      </c>
    </row>
    <row r="8856" spans="6:7" x14ac:dyDescent="0.3">
      <c r="F8856" t="s">
        <v>10982</v>
      </c>
      <c r="G8856" s="31">
        <v>0</v>
      </c>
    </row>
    <row r="8857" spans="6:7" x14ac:dyDescent="0.3">
      <c r="F8857" t="s">
        <v>10983</v>
      </c>
      <c r="G8857" s="31">
        <v>0</v>
      </c>
    </row>
    <row r="8858" spans="6:7" x14ac:dyDescent="0.3">
      <c r="F8858" t="s">
        <v>10984</v>
      </c>
      <c r="G8858" s="31">
        <v>16072.078900000002</v>
      </c>
    </row>
    <row r="8859" spans="6:7" x14ac:dyDescent="0.3">
      <c r="F8859" t="s">
        <v>10985</v>
      </c>
      <c r="G8859" s="31">
        <v>568.70330000000001</v>
      </c>
    </row>
    <row r="8860" spans="6:7" x14ac:dyDescent="0.3">
      <c r="F8860" t="s">
        <v>10986</v>
      </c>
      <c r="G8860" s="31">
        <v>864.16409999999996</v>
      </c>
    </row>
    <row r="8861" spans="6:7" x14ac:dyDescent="0.3">
      <c r="F8861" t="s">
        <v>10987</v>
      </c>
      <c r="G8861" s="31">
        <v>1477.8109999999999</v>
      </c>
    </row>
    <row r="8862" spans="6:7" x14ac:dyDescent="0.3">
      <c r="F8862" t="s">
        <v>10988</v>
      </c>
      <c r="G8862" s="31">
        <v>0</v>
      </c>
    </row>
    <row r="8863" spans="6:7" x14ac:dyDescent="0.3">
      <c r="F8863" t="s">
        <v>10989</v>
      </c>
      <c r="G8863" s="31">
        <v>16381.8292</v>
      </c>
    </row>
    <row r="8864" spans="6:7" x14ac:dyDescent="0.3">
      <c r="F8864" t="s">
        <v>10990</v>
      </c>
      <c r="G8864" s="31">
        <v>602.04250000000013</v>
      </c>
    </row>
    <row r="8865" spans="6:7" x14ac:dyDescent="0.3">
      <c r="F8865" t="s">
        <v>10991</v>
      </c>
      <c r="G8865" s="31">
        <v>54.443100000000001</v>
      </c>
    </row>
    <row r="8866" spans="6:7" x14ac:dyDescent="0.3">
      <c r="F8866" t="s">
        <v>10992</v>
      </c>
      <c r="G8866" s="31">
        <v>948.77620000000002</v>
      </c>
    </row>
    <row r="8867" spans="6:7" x14ac:dyDescent="0.3">
      <c r="F8867" t="s">
        <v>10993</v>
      </c>
      <c r="G8867" s="31">
        <v>6687.2437</v>
      </c>
    </row>
    <row r="8868" spans="6:7" x14ac:dyDescent="0.3">
      <c r="F8868" t="s">
        <v>10994</v>
      </c>
      <c r="G8868" s="31">
        <v>11156.469799999999</v>
      </c>
    </row>
    <row r="8869" spans="6:7" x14ac:dyDescent="0.3">
      <c r="F8869" t="s">
        <v>10995</v>
      </c>
      <c r="G8869" s="31">
        <v>109.0112</v>
      </c>
    </row>
    <row r="8870" spans="6:7" x14ac:dyDescent="0.3">
      <c r="F8870" t="s">
        <v>10996</v>
      </c>
      <c r="G8870" s="31">
        <v>301.75639999999999</v>
      </c>
    </row>
    <row r="8871" spans="6:7" x14ac:dyDescent="0.3">
      <c r="F8871" t="s">
        <v>10997</v>
      </c>
      <c r="G8871" s="31">
        <v>671.9855</v>
      </c>
    </row>
    <row r="8872" spans="6:7" x14ac:dyDescent="0.3">
      <c r="F8872" t="s">
        <v>10998</v>
      </c>
      <c r="G8872" s="31">
        <v>7908.1420000000007</v>
      </c>
    </row>
    <row r="8873" spans="6:7" x14ac:dyDescent="0.3">
      <c r="F8873" t="s">
        <v>10999</v>
      </c>
      <c r="G8873" s="31">
        <v>9039.2019999999993</v>
      </c>
    </row>
    <row r="8874" spans="6:7" x14ac:dyDescent="0.3">
      <c r="F8874" t="s">
        <v>11000</v>
      </c>
      <c r="G8874" s="31">
        <v>13685.3074</v>
      </c>
    </row>
    <row r="8875" spans="6:7" x14ac:dyDescent="0.3">
      <c r="F8875" t="s">
        <v>11001</v>
      </c>
      <c r="G8875" s="31">
        <v>0</v>
      </c>
    </row>
    <row r="8876" spans="6:7" x14ac:dyDescent="0.3">
      <c r="F8876" t="s">
        <v>11002</v>
      </c>
      <c r="G8876" s="31">
        <v>0</v>
      </c>
    </row>
    <row r="8877" spans="6:7" x14ac:dyDescent="0.3">
      <c r="F8877" t="s">
        <v>11003</v>
      </c>
      <c r="G8877" s="31">
        <v>862.44929999999999</v>
      </c>
    </row>
    <row r="8878" spans="6:7" x14ac:dyDescent="0.3">
      <c r="F8878" t="s">
        <v>11004</v>
      </c>
      <c r="G8878" s="31">
        <v>0</v>
      </c>
    </row>
    <row r="8879" spans="6:7" x14ac:dyDescent="0.3">
      <c r="F8879" t="s">
        <v>11005</v>
      </c>
      <c r="G8879" s="31">
        <v>0</v>
      </c>
    </row>
    <row r="8880" spans="6:7" x14ac:dyDescent="0.3">
      <c r="F8880" t="s">
        <v>11006</v>
      </c>
      <c r="G8880" s="31">
        <v>2043.8703</v>
      </c>
    </row>
    <row r="8881" spans="6:7" x14ac:dyDescent="0.3">
      <c r="F8881" t="s">
        <v>11007</v>
      </c>
      <c r="G8881" s="31">
        <v>0</v>
      </c>
    </row>
    <row r="8882" spans="6:7" x14ac:dyDescent="0.3">
      <c r="F8882" t="s">
        <v>11008</v>
      </c>
      <c r="G8882" s="31">
        <v>0</v>
      </c>
    </row>
    <row r="8883" spans="6:7" x14ac:dyDescent="0.3">
      <c r="F8883" t="s">
        <v>11009</v>
      </c>
      <c r="G8883" s="31">
        <v>0</v>
      </c>
    </row>
    <row r="8884" spans="6:7" x14ac:dyDescent="0.3">
      <c r="F8884" t="s">
        <v>11010</v>
      </c>
      <c r="G8884" s="31">
        <v>96.316500000000005</v>
      </c>
    </row>
    <row r="8885" spans="6:7" x14ac:dyDescent="0.3">
      <c r="F8885" t="s">
        <v>11011</v>
      </c>
      <c r="G8885" s="31">
        <v>0</v>
      </c>
    </row>
    <row r="8886" spans="6:7" x14ac:dyDescent="0.3">
      <c r="F8886" t="s">
        <v>11012</v>
      </c>
      <c r="G8886" s="31">
        <v>0</v>
      </c>
    </row>
    <row r="8887" spans="6:7" x14ac:dyDescent="0.3">
      <c r="F8887" t="s">
        <v>11013</v>
      </c>
      <c r="G8887" s="31">
        <v>682.01790000000005</v>
      </c>
    </row>
    <row r="8888" spans="6:7" x14ac:dyDescent="0.3">
      <c r="F8888" t="s">
        <v>11014</v>
      </c>
      <c r="G8888" s="31">
        <v>4100.7583000000004</v>
      </c>
    </row>
    <row r="8889" spans="6:7" x14ac:dyDescent="0.3">
      <c r="F8889" t="s">
        <v>11015</v>
      </c>
      <c r="G8889" s="31">
        <v>0</v>
      </c>
    </row>
    <row r="8890" spans="6:7" x14ac:dyDescent="0.3">
      <c r="F8890" t="s">
        <v>11016</v>
      </c>
      <c r="G8890" s="31">
        <v>0</v>
      </c>
    </row>
    <row r="8891" spans="6:7" x14ac:dyDescent="0.3">
      <c r="F8891" t="s">
        <v>11017</v>
      </c>
      <c r="G8891" s="31">
        <v>250.26769999999999</v>
      </c>
    </row>
    <row r="8892" spans="6:7" x14ac:dyDescent="0.3">
      <c r="F8892" t="s">
        <v>11018</v>
      </c>
      <c r="G8892" s="31">
        <v>397.39029999999997</v>
      </c>
    </row>
    <row r="8893" spans="6:7" x14ac:dyDescent="0.3">
      <c r="F8893" t="s">
        <v>11019</v>
      </c>
      <c r="G8893" s="31">
        <v>738.23779999999999</v>
      </c>
    </row>
    <row r="8894" spans="6:7" x14ac:dyDescent="0.3">
      <c r="F8894" t="s">
        <v>11020</v>
      </c>
      <c r="G8894" s="31">
        <v>0</v>
      </c>
    </row>
    <row r="8895" spans="6:7" x14ac:dyDescent="0.3">
      <c r="F8895" t="s">
        <v>11021</v>
      </c>
      <c r="G8895" s="31">
        <v>356.55669999999998</v>
      </c>
    </row>
    <row r="8896" spans="6:7" x14ac:dyDescent="0.3">
      <c r="F8896" t="s">
        <v>11022</v>
      </c>
      <c r="G8896" s="31">
        <v>477.75149999999996</v>
      </c>
    </row>
    <row r="8897" spans="6:7" x14ac:dyDescent="0.3">
      <c r="F8897" t="s">
        <v>11023</v>
      </c>
      <c r="G8897" s="31">
        <v>1275.7014999999999</v>
      </c>
    </row>
    <row r="8898" spans="6:7" x14ac:dyDescent="0.3">
      <c r="F8898" t="s">
        <v>11024</v>
      </c>
      <c r="G8898" s="31">
        <v>0</v>
      </c>
    </row>
    <row r="8899" spans="6:7" x14ac:dyDescent="0.3">
      <c r="F8899" t="s">
        <v>11025</v>
      </c>
      <c r="G8899" s="31">
        <v>496.52940000000001</v>
      </c>
    </row>
    <row r="8900" spans="6:7" x14ac:dyDescent="0.3">
      <c r="F8900" t="s">
        <v>11026</v>
      </c>
      <c r="G8900" s="31">
        <v>649.81550000000004</v>
      </c>
    </row>
    <row r="8901" spans="6:7" x14ac:dyDescent="0.3">
      <c r="F8901" t="s">
        <v>11027</v>
      </c>
      <c r="G8901" s="31">
        <v>0</v>
      </c>
    </row>
    <row r="8902" spans="6:7" x14ac:dyDescent="0.3">
      <c r="F8902" t="s">
        <v>11028</v>
      </c>
      <c r="G8902" s="31">
        <v>326.6397</v>
      </c>
    </row>
    <row r="8903" spans="6:7" x14ac:dyDescent="0.3">
      <c r="F8903" t="s">
        <v>11029</v>
      </c>
      <c r="G8903" s="31">
        <v>780.97710000000006</v>
      </c>
    </row>
    <row r="8904" spans="6:7" x14ac:dyDescent="0.3">
      <c r="F8904" t="s">
        <v>11030</v>
      </c>
      <c r="G8904" s="31">
        <v>0</v>
      </c>
    </row>
    <row r="8905" spans="6:7" x14ac:dyDescent="0.3">
      <c r="F8905" t="s">
        <v>11031</v>
      </c>
      <c r="G8905" s="31">
        <v>160.1926</v>
      </c>
    </row>
    <row r="8906" spans="6:7" x14ac:dyDescent="0.3">
      <c r="F8906" t="s">
        <v>11032</v>
      </c>
      <c r="G8906" s="31">
        <v>466.14949999999999</v>
      </c>
    </row>
    <row r="8907" spans="6:7" x14ac:dyDescent="0.3">
      <c r="F8907" t="s">
        <v>11033</v>
      </c>
      <c r="G8907" s="31">
        <v>8791.7273000000005</v>
      </c>
    </row>
    <row r="8908" spans="6:7" x14ac:dyDescent="0.3">
      <c r="F8908" t="s">
        <v>11034</v>
      </c>
      <c r="G8908" s="31">
        <v>393.86580000000004</v>
      </c>
    </row>
    <row r="8909" spans="6:7" x14ac:dyDescent="0.3">
      <c r="F8909" t="s">
        <v>11035</v>
      </c>
      <c r="G8909" s="31">
        <v>0</v>
      </c>
    </row>
    <row r="8910" spans="6:7" x14ac:dyDescent="0.3">
      <c r="F8910" t="s">
        <v>11036</v>
      </c>
      <c r="G8910" s="31">
        <v>0</v>
      </c>
    </row>
    <row r="8911" spans="6:7" x14ac:dyDescent="0.3">
      <c r="F8911" t="s">
        <v>11037</v>
      </c>
      <c r="G8911" s="31">
        <v>86.944299999999998</v>
      </c>
    </row>
    <row r="8912" spans="6:7" x14ac:dyDescent="0.3">
      <c r="F8912" t="s">
        <v>11038</v>
      </c>
      <c r="G8912" s="31">
        <v>12936.4823</v>
      </c>
    </row>
    <row r="8913" spans="6:7" x14ac:dyDescent="0.3">
      <c r="F8913" t="s">
        <v>11039</v>
      </c>
      <c r="G8913" s="31">
        <v>0</v>
      </c>
    </row>
    <row r="8914" spans="6:7" x14ac:dyDescent="0.3">
      <c r="F8914" t="s">
        <v>11040</v>
      </c>
      <c r="G8914" s="31">
        <v>0</v>
      </c>
    </row>
    <row r="8915" spans="6:7" x14ac:dyDescent="0.3">
      <c r="F8915" t="s">
        <v>11041</v>
      </c>
      <c r="G8915" s="31">
        <v>3248.2786000000001</v>
      </c>
    </row>
    <row r="8916" spans="6:7" x14ac:dyDescent="0.3">
      <c r="F8916" t="s">
        <v>11042</v>
      </c>
      <c r="G8916" s="31">
        <v>0</v>
      </c>
    </row>
    <row r="8917" spans="6:7" x14ac:dyDescent="0.3">
      <c r="F8917" t="s">
        <v>11043</v>
      </c>
      <c r="G8917" s="31">
        <v>335.81</v>
      </c>
    </row>
    <row r="8918" spans="6:7" x14ac:dyDescent="0.3">
      <c r="F8918" t="s">
        <v>11044</v>
      </c>
      <c r="G8918" s="31">
        <v>0</v>
      </c>
    </row>
    <row r="8919" spans="6:7" x14ac:dyDescent="0.3">
      <c r="F8919" t="s">
        <v>1869</v>
      </c>
      <c r="G8919" s="31">
        <v>0</v>
      </c>
    </row>
    <row r="8920" spans="6:7" x14ac:dyDescent="0.3">
      <c r="F8920" t="s">
        <v>2895</v>
      </c>
      <c r="G8920" s="31">
        <v>15274.906300000001</v>
      </c>
    </row>
    <row r="8921" spans="6:7" x14ac:dyDescent="0.3">
      <c r="F8921" t="s">
        <v>11045</v>
      </c>
      <c r="G8921" s="31">
        <v>0</v>
      </c>
    </row>
    <row r="8922" spans="6:7" x14ac:dyDescent="0.3">
      <c r="F8922" t="s">
        <v>11046</v>
      </c>
      <c r="G8922" s="31">
        <v>125.137</v>
      </c>
    </row>
    <row r="8923" spans="6:7" x14ac:dyDescent="0.3">
      <c r="F8923" t="s">
        <v>11047</v>
      </c>
      <c r="G8923" s="31">
        <v>0</v>
      </c>
    </row>
    <row r="8924" spans="6:7" x14ac:dyDescent="0.3">
      <c r="F8924" t="s">
        <v>11048</v>
      </c>
      <c r="G8924" s="31">
        <v>12019.948700000001</v>
      </c>
    </row>
    <row r="8925" spans="6:7" x14ac:dyDescent="0.3">
      <c r="F8925" t="s">
        <v>11049</v>
      </c>
      <c r="G8925" s="31">
        <v>0</v>
      </c>
    </row>
    <row r="8926" spans="6:7" x14ac:dyDescent="0.3">
      <c r="F8926" t="s">
        <v>11050</v>
      </c>
      <c r="G8926" s="31">
        <v>15875.137200000001</v>
      </c>
    </row>
    <row r="8927" spans="6:7" x14ac:dyDescent="0.3">
      <c r="F8927" t="s">
        <v>11051</v>
      </c>
      <c r="G8927" s="31">
        <v>16032.0278</v>
      </c>
    </row>
    <row r="8928" spans="6:7" x14ac:dyDescent="0.3">
      <c r="F8928" t="s">
        <v>11052</v>
      </c>
      <c r="G8928" s="31">
        <v>0</v>
      </c>
    </row>
    <row r="8929" spans="6:7" x14ac:dyDescent="0.3">
      <c r="F8929" t="s">
        <v>11053</v>
      </c>
      <c r="G8929" s="31">
        <v>7197.7375000000002</v>
      </c>
    </row>
    <row r="8930" spans="6:7" x14ac:dyDescent="0.3">
      <c r="F8930" t="s">
        <v>11054</v>
      </c>
      <c r="G8930" s="31">
        <v>102.038</v>
      </c>
    </row>
    <row r="8931" spans="6:7" x14ac:dyDescent="0.3">
      <c r="F8931" t="s">
        <v>11055</v>
      </c>
      <c r="G8931" s="31">
        <v>0</v>
      </c>
    </row>
    <row r="8932" spans="6:7" x14ac:dyDescent="0.3">
      <c r="F8932" t="s">
        <v>11056</v>
      </c>
      <c r="G8932" s="31">
        <v>0</v>
      </c>
    </row>
    <row r="8933" spans="6:7" x14ac:dyDescent="0.3">
      <c r="F8933" t="s">
        <v>11057</v>
      </c>
      <c r="G8933" s="31">
        <v>426.74929999999995</v>
      </c>
    </row>
    <row r="8934" spans="6:7" x14ac:dyDescent="0.3">
      <c r="F8934" t="s">
        <v>11058</v>
      </c>
      <c r="G8934" s="31">
        <v>844.14490000000001</v>
      </c>
    </row>
    <row r="8935" spans="6:7" x14ac:dyDescent="0.3">
      <c r="F8935" t="s">
        <v>11059</v>
      </c>
      <c r="G8935" s="31">
        <v>0</v>
      </c>
    </row>
    <row r="8936" spans="6:7" x14ac:dyDescent="0.3">
      <c r="F8936" t="s">
        <v>11060</v>
      </c>
      <c r="G8936" s="31">
        <v>0</v>
      </c>
    </row>
    <row r="8937" spans="6:7" x14ac:dyDescent="0.3">
      <c r="F8937" t="s">
        <v>11061</v>
      </c>
      <c r="G8937" s="31">
        <v>8806.3060999999998</v>
      </c>
    </row>
    <row r="8938" spans="6:7" x14ac:dyDescent="0.3">
      <c r="F8938" t="s">
        <v>11062</v>
      </c>
      <c r="G8938" s="31">
        <v>2532.1073000000001</v>
      </c>
    </row>
    <row r="8939" spans="6:7" x14ac:dyDescent="0.3">
      <c r="F8939" t="s">
        <v>1870</v>
      </c>
      <c r="G8939" s="31">
        <v>3129.0261</v>
      </c>
    </row>
    <row r="8940" spans="6:7" x14ac:dyDescent="0.3">
      <c r="F8940" t="s">
        <v>11063</v>
      </c>
      <c r="G8940" s="31">
        <v>524.90610000000004</v>
      </c>
    </row>
    <row r="8941" spans="6:7" x14ac:dyDescent="0.3">
      <c r="F8941" t="s">
        <v>1871</v>
      </c>
      <c r="G8941" s="31">
        <v>0</v>
      </c>
    </row>
    <row r="8942" spans="6:7" x14ac:dyDescent="0.3">
      <c r="F8942" t="s">
        <v>11064</v>
      </c>
      <c r="G8942" s="31">
        <v>4257.3854000000001</v>
      </c>
    </row>
    <row r="8943" spans="6:7" x14ac:dyDescent="0.3">
      <c r="F8943" t="s">
        <v>11065</v>
      </c>
      <c r="G8943" s="31">
        <v>11093.987999999999</v>
      </c>
    </row>
    <row r="8944" spans="6:7" x14ac:dyDescent="0.3">
      <c r="F8944" t="s">
        <v>11066</v>
      </c>
      <c r="G8944" s="31">
        <v>15375.531999999999</v>
      </c>
    </row>
    <row r="8945" spans="6:7" x14ac:dyDescent="0.3">
      <c r="F8945" t="s">
        <v>11067</v>
      </c>
      <c r="G8945" s="31">
        <v>0</v>
      </c>
    </row>
    <row r="8946" spans="6:7" x14ac:dyDescent="0.3">
      <c r="F8946" t="s">
        <v>1872</v>
      </c>
      <c r="G8946" s="31">
        <v>2108.741</v>
      </c>
    </row>
    <row r="8947" spans="6:7" x14ac:dyDescent="0.3">
      <c r="F8947" t="s">
        <v>11068</v>
      </c>
      <c r="G8947" s="31">
        <v>2270.0558000000001</v>
      </c>
    </row>
    <row r="8948" spans="6:7" x14ac:dyDescent="0.3">
      <c r="F8948" t="s">
        <v>11069</v>
      </c>
      <c r="G8948" s="31">
        <v>0</v>
      </c>
    </row>
    <row r="8949" spans="6:7" x14ac:dyDescent="0.3">
      <c r="F8949" t="s">
        <v>11070</v>
      </c>
      <c r="G8949" s="31">
        <v>0</v>
      </c>
    </row>
    <row r="8950" spans="6:7" x14ac:dyDescent="0.3">
      <c r="F8950" t="s">
        <v>11071</v>
      </c>
      <c r="G8950" s="31">
        <v>3805.6617000000001</v>
      </c>
    </row>
    <row r="8951" spans="6:7" x14ac:dyDescent="0.3">
      <c r="F8951" t="s">
        <v>1873</v>
      </c>
      <c r="G8951" s="31">
        <v>16886.336400000004</v>
      </c>
    </row>
    <row r="8952" spans="6:7" x14ac:dyDescent="0.3">
      <c r="F8952" t="s">
        <v>1874</v>
      </c>
      <c r="G8952" s="31">
        <v>0</v>
      </c>
    </row>
    <row r="8953" spans="6:7" x14ac:dyDescent="0.3">
      <c r="F8953" t="s">
        <v>11072</v>
      </c>
      <c r="G8953" s="31">
        <v>0</v>
      </c>
    </row>
    <row r="8954" spans="6:7" x14ac:dyDescent="0.3">
      <c r="F8954" t="s">
        <v>11073</v>
      </c>
      <c r="G8954" s="31">
        <v>574.29349999999999</v>
      </c>
    </row>
    <row r="8955" spans="6:7" x14ac:dyDescent="0.3">
      <c r="F8955" t="s">
        <v>11074</v>
      </c>
      <c r="G8955" s="31">
        <v>245.89789999999999</v>
      </c>
    </row>
    <row r="8956" spans="6:7" x14ac:dyDescent="0.3">
      <c r="F8956" t="s">
        <v>11075</v>
      </c>
      <c r="G8956" s="31">
        <v>2705.6864</v>
      </c>
    </row>
    <row r="8957" spans="6:7" x14ac:dyDescent="0.3">
      <c r="F8957" t="s">
        <v>11076</v>
      </c>
      <c r="G8957" s="31">
        <v>0</v>
      </c>
    </row>
    <row r="8958" spans="6:7" x14ac:dyDescent="0.3">
      <c r="F8958" t="s">
        <v>11077</v>
      </c>
      <c r="G8958" s="31">
        <v>33.665400000000005</v>
      </c>
    </row>
    <row r="8959" spans="6:7" x14ac:dyDescent="0.3">
      <c r="F8959" t="s">
        <v>3361</v>
      </c>
      <c r="G8959" s="31">
        <v>674.03120000000001</v>
      </c>
    </row>
    <row r="8960" spans="6:7" x14ac:dyDescent="0.3">
      <c r="F8960" t="s">
        <v>11078</v>
      </c>
      <c r="G8960" s="31">
        <v>229.95400000000001</v>
      </c>
    </row>
    <row r="8961" spans="6:7" x14ac:dyDescent="0.3">
      <c r="F8961" t="s">
        <v>11079</v>
      </c>
      <c r="G8961" s="31">
        <v>5732.9805999999999</v>
      </c>
    </row>
    <row r="8962" spans="6:7" x14ac:dyDescent="0.3">
      <c r="F8962" t="s">
        <v>11080</v>
      </c>
      <c r="G8962" s="31">
        <v>0</v>
      </c>
    </row>
    <row r="8963" spans="6:7" x14ac:dyDescent="0.3">
      <c r="F8963" t="s">
        <v>595</v>
      </c>
      <c r="G8963" s="31">
        <v>6070.0672999999997</v>
      </c>
    </row>
    <row r="8964" spans="6:7" x14ac:dyDescent="0.3">
      <c r="F8964" t="s">
        <v>11081</v>
      </c>
      <c r="G8964" s="31">
        <v>9.3711000000000002</v>
      </c>
    </row>
    <row r="8965" spans="6:7" x14ac:dyDescent="0.3">
      <c r="F8965" t="s">
        <v>1875</v>
      </c>
      <c r="G8965" s="31">
        <v>0</v>
      </c>
    </row>
    <row r="8966" spans="6:7" x14ac:dyDescent="0.3">
      <c r="F8966" t="s">
        <v>11082</v>
      </c>
      <c r="G8966" s="31">
        <v>6656.0502999999999</v>
      </c>
    </row>
    <row r="8967" spans="6:7" x14ac:dyDescent="0.3">
      <c r="F8967" t="s">
        <v>11083</v>
      </c>
      <c r="G8967" s="31">
        <v>2733.9181000000003</v>
      </c>
    </row>
    <row r="8968" spans="6:7" x14ac:dyDescent="0.3">
      <c r="F8968" t="s">
        <v>11084</v>
      </c>
      <c r="G8968" s="31">
        <v>3940.3790999999997</v>
      </c>
    </row>
    <row r="8969" spans="6:7" x14ac:dyDescent="0.3">
      <c r="F8969" t="s">
        <v>11085</v>
      </c>
      <c r="G8969" s="31">
        <v>1195.0538999999999</v>
      </c>
    </row>
    <row r="8970" spans="6:7" x14ac:dyDescent="0.3">
      <c r="F8970" t="s">
        <v>11086</v>
      </c>
      <c r="G8970" s="31">
        <v>1572.5428000000002</v>
      </c>
    </row>
    <row r="8971" spans="6:7" x14ac:dyDescent="0.3">
      <c r="F8971" t="s">
        <v>3362</v>
      </c>
      <c r="G8971" s="31">
        <v>671.84839999999997</v>
      </c>
    </row>
    <row r="8972" spans="6:7" x14ac:dyDescent="0.3">
      <c r="F8972" t="s">
        <v>11087</v>
      </c>
      <c r="G8972" s="31">
        <v>2783.8942999999999</v>
      </c>
    </row>
    <row r="8973" spans="6:7" x14ac:dyDescent="0.3">
      <c r="F8973" t="s">
        <v>11088</v>
      </c>
      <c r="G8973" s="31">
        <v>8600.639799999999</v>
      </c>
    </row>
    <row r="8974" spans="6:7" x14ac:dyDescent="0.3">
      <c r="F8974" t="s">
        <v>11089</v>
      </c>
      <c r="G8974" s="31">
        <v>0</v>
      </c>
    </row>
    <row r="8975" spans="6:7" x14ac:dyDescent="0.3">
      <c r="F8975" t="s">
        <v>11090</v>
      </c>
      <c r="G8975" s="31">
        <v>114.53789999999999</v>
      </c>
    </row>
    <row r="8976" spans="6:7" x14ac:dyDescent="0.3">
      <c r="F8976" t="s">
        <v>11091</v>
      </c>
      <c r="G8976" s="31">
        <v>0</v>
      </c>
    </row>
    <row r="8977" spans="6:7" x14ac:dyDescent="0.3">
      <c r="F8977" t="s">
        <v>596</v>
      </c>
      <c r="G8977" s="31">
        <v>13039.7742</v>
      </c>
    </row>
    <row r="8978" spans="6:7" x14ac:dyDescent="0.3">
      <c r="F8978" t="s">
        <v>11092</v>
      </c>
      <c r="G8978" s="31">
        <v>0</v>
      </c>
    </row>
    <row r="8979" spans="6:7" x14ac:dyDescent="0.3">
      <c r="F8979" t="s">
        <v>1876</v>
      </c>
      <c r="G8979" s="31">
        <v>0</v>
      </c>
    </row>
    <row r="8980" spans="6:7" x14ac:dyDescent="0.3">
      <c r="F8980" t="s">
        <v>11093</v>
      </c>
      <c r="G8980" s="31">
        <v>0</v>
      </c>
    </row>
    <row r="8981" spans="6:7" x14ac:dyDescent="0.3">
      <c r="F8981" t="s">
        <v>11094</v>
      </c>
      <c r="G8981" s="31">
        <v>407.41019999999997</v>
      </c>
    </row>
    <row r="8982" spans="6:7" x14ac:dyDescent="0.3">
      <c r="F8982" t="s">
        <v>2896</v>
      </c>
      <c r="G8982" s="31">
        <v>2136.3926000000001</v>
      </c>
    </row>
    <row r="8983" spans="6:7" x14ac:dyDescent="0.3">
      <c r="F8983" t="s">
        <v>11095</v>
      </c>
      <c r="G8983" s="31">
        <v>0</v>
      </c>
    </row>
    <row r="8984" spans="6:7" x14ac:dyDescent="0.3">
      <c r="F8984" t="s">
        <v>11096</v>
      </c>
      <c r="G8984" s="31">
        <v>545.56690000000003</v>
      </c>
    </row>
    <row r="8985" spans="6:7" x14ac:dyDescent="0.3">
      <c r="F8985" t="s">
        <v>11097</v>
      </c>
      <c r="G8985" s="31">
        <v>7936.2375000000002</v>
      </c>
    </row>
    <row r="8986" spans="6:7" x14ac:dyDescent="0.3">
      <c r="F8986" t="s">
        <v>1877</v>
      </c>
      <c r="G8986" s="31">
        <v>0</v>
      </c>
    </row>
    <row r="8987" spans="6:7" x14ac:dyDescent="0.3">
      <c r="F8987" t="s">
        <v>11098</v>
      </c>
      <c r="G8987" s="31">
        <v>5618.1040000000003</v>
      </c>
    </row>
    <row r="8988" spans="6:7" x14ac:dyDescent="0.3">
      <c r="F8988" t="s">
        <v>11099</v>
      </c>
      <c r="G8988" s="31">
        <v>257.70410000000004</v>
      </c>
    </row>
    <row r="8989" spans="6:7" x14ac:dyDescent="0.3">
      <c r="F8989" t="s">
        <v>1878</v>
      </c>
      <c r="G8989" s="31">
        <v>9277.2000000000007</v>
      </c>
    </row>
    <row r="8990" spans="6:7" x14ac:dyDescent="0.3">
      <c r="F8990" t="s">
        <v>11100</v>
      </c>
      <c r="G8990" s="31">
        <v>0</v>
      </c>
    </row>
    <row r="8991" spans="6:7" x14ac:dyDescent="0.3">
      <c r="F8991" t="s">
        <v>11101</v>
      </c>
      <c r="G8991" s="31">
        <v>885.63880000000006</v>
      </c>
    </row>
    <row r="8992" spans="6:7" x14ac:dyDescent="0.3">
      <c r="F8992" t="s">
        <v>11102</v>
      </c>
      <c r="G8992" s="31">
        <v>0</v>
      </c>
    </row>
    <row r="8993" spans="6:7" x14ac:dyDescent="0.3">
      <c r="F8993" t="s">
        <v>11103</v>
      </c>
      <c r="G8993" s="31">
        <v>365.23320000000001</v>
      </c>
    </row>
    <row r="8994" spans="6:7" x14ac:dyDescent="0.3">
      <c r="F8994" t="s">
        <v>11104</v>
      </c>
      <c r="G8994" s="31">
        <v>0</v>
      </c>
    </row>
    <row r="8995" spans="6:7" x14ac:dyDescent="0.3">
      <c r="F8995" t="s">
        <v>11105</v>
      </c>
      <c r="G8995" s="31">
        <v>0</v>
      </c>
    </row>
    <row r="8996" spans="6:7" x14ac:dyDescent="0.3">
      <c r="F8996" t="s">
        <v>1879</v>
      </c>
      <c r="G8996" s="31">
        <v>18185.872100000001</v>
      </c>
    </row>
    <row r="8997" spans="6:7" x14ac:dyDescent="0.3">
      <c r="F8997" t="s">
        <v>1880</v>
      </c>
      <c r="G8997" s="31">
        <v>3163.1115</v>
      </c>
    </row>
    <row r="8998" spans="6:7" x14ac:dyDescent="0.3">
      <c r="F8998" t="s">
        <v>11106</v>
      </c>
      <c r="G8998" s="31">
        <v>1808.3579999999999</v>
      </c>
    </row>
    <row r="8999" spans="6:7" x14ac:dyDescent="0.3">
      <c r="F8999" t="s">
        <v>11107</v>
      </c>
      <c r="G8999" s="31">
        <v>0</v>
      </c>
    </row>
    <row r="9000" spans="6:7" x14ac:dyDescent="0.3">
      <c r="F9000" t="s">
        <v>11108</v>
      </c>
      <c r="G9000" s="31">
        <v>59.041899999999998</v>
      </c>
    </row>
    <row r="9001" spans="6:7" x14ac:dyDescent="0.3">
      <c r="F9001" t="s">
        <v>11109</v>
      </c>
      <c r="G9001" s="31">
        <v>12692.789199999999</v>
      </c>
    </row>
    <row r="9002" spans="6:7" x14ac:dyDescent="0.3">
      <c r="F9002" t="s">
        <v>11110</v>
      </c>
      <c r="G9002" s="31">
        <v>43.807400000000001</v>
      </c>
    </row>
    <row r="9003" spans="6:7" x14ac:dyDescent="0.3">
      <c r="F9003" t="s">
        <v>11111</v>
      </c>
      <c r="G9003" s="31">
        <v>336.75020000000001</v>
      </c>
    </row>
    <row r="9004" spans="6:7" x14ac:dyDescent="0.3">
      <c r="F9004" t="s">
        <v>11112</v>
      </c>
      <c r="G9004" s="31">
        <v>0</v>
      </c>
    </row>
    <row r="9005" spans="6:7" x14ac:dyDescent="0.3">
      <c r="F9005" t="s">
        <v>11113</v>
      </c>
      <c r="G9005" s="31">
        <v>15.618499999999999</v>
      </c>
    </row>
    <row r="9006" spans="6:7" x14ac:dyDescent="0.3">
      <c r="F9006" t="s">
        <v>11114</v>
      </c>
      <c r="G9006" s="31">
        <v>0</v>
      </c>
    </row>
    <row r="9007" spans="6:7" x14ac:dyDescent="0.3">
      <c r="F9007" t="s">
        <v>11115</v>
      </c>
      <c r="G9007" s="31">
        <v>633.9864</v>
      </c>
    </row>
    <row r="9008" spans="6:7" x14ac:dyDescent="0.3">
      <c r="F9008" t="s">
        <v>11116</v>
      </c>
      <c r="G9008" s="31">
        <v>1824.0704999999998</v>
      </c>
    </row>
    <row r="9009" spans="6:7" x14ac:dyDescent="0.3">
      <c r="F9009" t="s">
        <v>11117</v>
      </c>
      <c r="G9009" s="31">
        <v>1178.0424</v>
      </c>
    </row>
    <row r="9010" spans="6:7" x14ac:dyDescent="0.3">
      <c r="F9010" t="s">
        <v>11118</v>
      </c>
      <c r="G9010" s="31">
        <v>1729.1990000000001</v>
      </c>
    </row>
    <row r="9011" spans="6:7" x14ac:dyDescent="0.3">
      <c r="F9011" t="s">
        <v>11119</v>
      </c>
      <c r="G9011" s="31">
        <v>262.6936</v>
      </c>
    </row>
    <row r="9012" spans="6:7" x14ac:dyDescent="0.3">
      <c r="F9012" t="s">
        <v>11120</v>
      </c>
      <c r="G9012" s="31">
        <v>163.26079999999999</v>
      </c>
    </row>
    <row r="9013" spans="6:7" x14ac:dyDescent="0.3">
      <c r="F9013" t="s">
        <v>11121</v>
      </c>
      <c r="G9013" s="31">
        <v>0</v>
      </c>
    </row>
    <row r="9014" spans="6:7" x14ac:dyDescent="0.3">
      <c r="F9014" t="s">
        <v>11122</v>
      </c>
      <c r="G9014" s="31">
        <v>112.6422</v>
      </c>
    </row>
    <row r="9015" spans="6:7" x14ac:dyDescent="0.3">
      <c r="F9015" t="s">
        <v>11123</v>
      </c>
      <c r="G9015" s="31">
        <v>168.9633</v>
      </c>
    </row>
    <row r="9016" spans="6:7" x14ac:dyDescent="0.3">
      <c r="F9016" t="s">
        <v>11124</v>
      </c>
      <c r="G9016" s="31">
        <v>1053.3084999999999</v>
      </c>
    </row>
    <row r="9017" spans="6:7" x14ac:dyDescent="0.3">
      <c r="F9017" t="s">
        <v>11125</v>
      </c>
      <c r="G9017" s="31">
        <v>0</v>
      </c>
    </row>
    <row r="9018" spans="6:7" x14ac:dyDescent="0.3">
      <c r="F9018" t="s">
        <v>597</v>
      </c>
      <c r="G9018" s="31">
        <v>5305.0927000000001</v>
      </c>
    </row>
    <row r="9019" spans="6:7" x14ac:dyDescent="0.3">
      <c r="F9019" t="s">
        <v>11126</v>
      </c>
      <c r="G9019" s="31">
        <v>401.74079999999998</v>
      </c>
    </row>
    <row r="9020" spans="6:7" x14ac:dyDescent="0.3">
      <c r="F9020" t="s">
        <v>1881</v>
      </c>
      <c r="G9020" s="31">
        <v>2574.3289</v>
      </c>
    </row>
    <row r="9021" spans="6:7" x14ac:dyDescent="0.3">
      <c r="F9021" t="s">
        <v>11127</v>
      </c>
      <c r="G9021" s="31">
        <v>0</v>
      </c>
    </row>
    <row r="9022" spans="6:7" x14ac:dyDescent="0.3">
      <c r="F9022" t="s">
        <v>11128</v>
      </c>
      <c r="G9022" s="31">
        <v>0</v>
      </c>
    </row>
    <row r="9023" spans="6:7" x14ac:dyDescent="0.3">
      <c r="F9023" t="s">
        <v>1882</v>
      </c>
      <c r="G9023" s="31">
        <v>160.96780000000001</v>
      </c>
    </row>
    <row r="9024" spans="6:7" x14ac:dyDescent="0.3">
      <c r="F9024" t="s">
        <v>11129</v>
      </c>
      <c r="G9024" s="31">
        <v>0</v>
      </c>
    </row>
    <row r="9025" spans="6:7" x14ac:dyDescent="0.3">
      <c r="F9025" t="s">
        <v>11130</v>
      </c>
      <c r="G9025" s="31">
        <v>0</v>
      </c>
    </row>
    <row r="9026" spans="6:7" x14ac:dyDescent="0.3">
      <c r="F9026" t="s">
        <v>11131</v>
      </c>
      <c r="G9026" s="31">
        <v>0</v>
      </c>
    </row>
    <row r="9027" spans="6:7" x14ac:dyDescent="0.3">
      <c r="F9027" t="s">
        <v>11132</v>
      </c>
      <c r="G9027" s="31">
        <v>0</v>
      </c>
    </row>
    <row r="9028" spans="6:7" x14ac:dyDescent="0.3">
      <c r="F9028" t="s">
        <v>11133</v>
      </c>
      <c r="G9028" s="31">
        <v>0</v>
      </c>
    </row>
    <row r="9029" spans="6:7" x14ac:dyDescent="0.3">
      <c r="F9029" t="s">
        <v>11134</v>
      </c>
      <c r="G9029" s="31">
        <v>369.21400000000006</v>
      </c>
    </row>
    <row r="9030" spans="6:7" x14ac:dyDescent="0.3">
      <c r="F9030" t="s">
        <v>11135</v>
      </c>
      <c r="G9030" s="31">
        <v>1791.876</v>
      </c>
    </row>
    <row r="9031" spans="6:7" x14ac:dyDescent="0.3">
      <c r="F9031" t="s">
        <v>11136</v>
      </c>
      <c r="G9031" s="31">
        <v>134.2199</v>
      </c>
    </row>
    <row r="9032" spans="6:7" x14ac:dyDescent="0.3">
      <c r="F9032" t="s">
        <v>11137</v>
      </c>
      <c r="G9032" s="31">
        <v>0</v>
      </c>
    </row>
    <row r="9033" spans="6:7" x14ac:dyDescent="0.3">
      <c r="F9033" t="s">
        <v>11138</v>
      </c>
      <c r="G9033" s="31">
        <v>321.10019999999997</v>
      </c>
    </row>
    <row r="9034" spans="6:7" x14ac:dyDescent="0.3">
      <c r="F9034" t="s">
        <v>11139</v>
      </c>
      <c r="G9034" s="31">
        <v>0</v>
      </c>
    </row>
    <row r="9035" spans="6:7" x14ac:dyDescent="0.3">
      <c r="F9035" t="s">
        <v>11140</v>
      </c>
      <c r="G9035" s="31">
        <v>1428.1078</v>
      </c>
    </row>
    <row r="9036" spans="6:7" x14ac:dyDescent="0.3">
      <c r="F9036" t="s">
        <v>11141</v>
      </c>
      <c r="G9036" s="31">
        <v>3239.7981</v>
      </c>
    </row>
    <row r="9037" spans="6:7" x14ac:dyDescent="0.3">
      <c r="F9037" t="s">
        <v>11142</v>
      </c>
      <c r="G9037" s="31">
        <v>0</v>
      </c>
    </row>
    <row r="9038" spans="6:7" x14ac:dyDescent="0.3">
      <c r="F9038" t="s">
        <v>11143</v>
      </c>
      <c r="G9038" s="31">
        <v>2865.7716</v>
      </c>
    </row>
    <row r="9039" spans="6:7" x14ac:dyDescent="0.3">
      <c r="F9039" t="s">
        <v>11144</v>
      </c>
      <c r="G9039" s="31">
        <v>12988.621000000001</v>
      </c>
    </row>
    <row r="9040" spans="6:7" x14ac:dyDescent="0.3">
      <c r="F9040" t="s">
        <v>11145</v>
      </c>
      <c r="G9040" s="31">
        <v>5292.3827999999994</v>
      </c>
    </row>
    <row r="9041" spans="6:7" x14ac:dyDescent="0.3">
      <c r="F9041" t="s">
        <v>11146</v>
      </c>
      <c r="G9041" s="31">
        <v>0</v>
      </c>
    </row>
    <row r="9042" spans="6:7" x14ac:dyDescent="0.3">
      <c r="F9042" t="s">
        <v>11147</v>
      </c>
      <c r="G9042" s="31">
        <v>7633.4889000000003</v>
      </c>
    </row>
    <row r="9043" spans="6:7" x14ac:dyDescent="0.3">
      <c r="F9043" t="s">
        <v>11148</v>
      </c>
      <c r="G9043" s="31">
        <v>725.83159999999998</v>
      </c>
    </row>
    <row r="9044" spans="6:7" x14ac:dyDescent="0.3">
      <c r="F9044" t="s">
        <v>11149</v>
      </c>
      <c r="G9044" s="31">
        <v>0</v>
      </c>
    </row>
    <row r="9045" spans="6:7" x14ac:dyDescent="0.3">
      <c r="F9045" t="s">
        <v>11150</v>
      </c>
      <c r="G9045" s="31">
        <v>14699.1427</v>
      </c>
    </row>
    <row r="9046" spans="6:7" x14ac:dyDescent="0.3">
      <c r="F9046" t="s">
        <v>11151</v>
      </c>
      <c r="G9046" s="31">
        <v>0</v>
      </c>
    </row>
    <row r="9047" spans="6:7" x14ac:dyDescent="0.3">
      <c r="F9047" t="s">
        <v>11152</v>
      </c>
      <c r="G9047" s="31">
        <v>378.57249999999999</v>
      </c>
    </row>
    <row r="9048" spans="6:7" x14ac:dyDescent="0.3">
      <c r="F9048" t="s">
        <v>11153</v>
      </c>
      <c r="G9048" s="31">
        <v>16566.933300000001</v>
      </c>
    </row>
    <row r="9049" spans="6:7" x14ac:dyDescent="0.3">
      <c r="F9049" t="s">
        <v>11154</v>
      </c>
      <c r="G9049" s="31">
        <v>0</v>
      </c>
    </row>
    <row r="9050" spans="6:7" x14ac:dyDescent="0.3">
      <c r="F9050" t="s">
        <v>11155</v>
      </c>
      <c r="G9050" s="31">
        <v>0</v>
      </c>
    </row>
    <row r="9051" spans="6:7" x14ac:dyDescent="0.3">
      <c r="F9051" t="s">
        <v>11156</v>
      </c>
      <c r="G9051" s="31">
        <v>685.10350000000005</v>
      </c>
    </row>
    <row r="9052" spans="6:7" x14ac:dyDescent="0.3">
      <c r="F9052" t="s">
        <v>11157</v>
      </c>
      <c r="G9052" s="31">
        <v>1783.6149000000003</v>
      </c>
    </row>
    <row r="9053" spans="6:7" x14ac:dyDescent="0.3">
      <c r="F9053" t="s">
        <v>11158</v>
      </c>
      <c r="G9053" s="31">
        <v>0</v>
      </c>
    </row>
    <row r="9054" spans="6:7" x14ac:dyDescent="0.3">
      <c r="F9054" t="s">
        <v>598</v>
      </c>
      <c r="G9054" s="31">
        <v>8008.1554999999998</v>
      </c>
    </row>
    <row r="9055" spans="6:7" x14ac:dyDescent="0.3">
      <c r="F9055" t="s">
        <v>11159</v>
      </c>
      <c r="G9055" s="31">
        <v>2182.4409999999998</v>
      </c>
    </row>
    <row r="9056" spans="6:7" x14ac:dyDescent="0.3">
      <c r="F9056" t="s">
        <v>11160</v>
      </c>
      <c r="G9056" s="31">
        <v>0</v>
      </c>
    </row>
    <row r="9057" spans="6:7" x14ac:dyDescent="0.3">
      <c r="F9057" t="s">
        <v>11161</v>
      </c>
      <c r="G9057" s="31">
        <v>0</v>
      </c>
    </row>
    <row r="9058" spans="6:7" x14ac:dyDescent="0.3">
      <c r="F9058" t="s">
        <v>11162</v>
      </c>
      <c r="G9058" s="31">
        <v>48.032299999999999</v>
      </c>
    </row>
    <row r="9059" spans="6:7" x14ac:dyDescent="0.3">
      <c r="F9059" t="s">
        <v>11163</v>
      </c>
      <c r="G9059" s="31">
        <v>58.730199999999996</v>
      </c>
    </row>
    <row r="9060" spans="6:7" x14ac:dyDescent="0.3">
      <c r="F9060" t="s">
        <v>11164</v>
      </c>
      <c r="G9060" s="31">
        <v>0</v>
      </c>
    </row>
    <row r="9061" spans="6:7" x14ac:dyDescent="0.3">
      <c r="F9061" t="s">
        <v>11165</v>
      </c>
      <c r="G9061" s="31">
        <v>19535.6531</v>
      </c>
    </row>
    <row r="9062" spans="6:7" x14ac:dyDescent="0.3">
      <c r="F9062" t="s">
        <v>11166</v>
      </c>
      <c r="G9062" s="31">
        <v>0</v>
      </c>
    </row>
    <row r="9063" spans="6:7" x14ac:dyDescent="0.3">
      <c r="F9063" t="s">
        <v>11167</v>
      </c>
      <c r="G9063" s="31">
        <v>0</v>
      </c>
    </row>
    <row r="9064" spans="6:7" x14ac:dyDescent="0.3">
      <c r="F9064" t="s">
        <v>11168</v>
      </c>
      <c r="G9064" s="31">
        <v>254.59970000000001</v>
      </c>
    </row>
    <row r="9065" spans="6:7" x14ac:dyDescent="0.3">
      <c r="F9065" t="s">
        <v>11169</v>
      </c>
      <c r="G9065" s="31">
        <v>0</v>
      </c>
    </row>
    <row r="9066" spans="6:7" x14ac:dyDescent="0.3">
      <c r="F9066" t="s">
        <v>11170</v>
      </c>
      <c r="G9066" s="31">
        <v>4839.0995999999996</v>
      </c>
    </row>
    <row r="9067" spans="6:7" x14ac:dyDescent="0.3">
      <c r="F9067" t="s">
        <v>11171</v>
      </c>
      <c r="G9067" s="31">
        <v>0</v>
      </c>
    </row>
    <row r="9068" spans="6:7" x14ac:dyDescent="0.3">
      <c r="F9068" t="s">
        <v>11172</v>
      </c>
      <c r="G9068" s="31">
        <v>0</v>
      </c>
    </row>
    <row r="9069" spans="6:7" x14ac:dyDescent="0.3">
      <c r="F9069" t="s">
        <v>11173</v>
      </c>
      <c r="G9069" s="31">
        <v>24.989599999999999</v>
      </c>
    </row>
    <row r="9070" spans="6:7" x14ac:dyDescent="0.3">
      <c r="F9070" t="s">
        <v>11174</v>
      </c>
      <c r="G9070" s="31">
        <v>707.12170000000003</v>
      </c>
    </row>
    <row r="9071" spans="6:7" x14ac:dyDescent="0.3">
      <c r="F9071" t="s">
        <v>11175</v>
      </c>
      <c r="G9071" s="31">
        <v>0</v>
      </c>
    </row>
    <row r="9072" spans="6:7" x14ac:dyDescent="0.3">
      <c r="F9072" t="s">
        <v>11176</v>
      </c>
      <c r="G9072" s="31">
        <v>0</v>
      </c>
    </row>
    <row r="9073" spans="6:7" x14ac:dyDescent="0.3">
      <c r="F9073" t="s">
        <v>11177</v>
      </c>
      <c r="G9073" s="31">
        <v>252.05869999999999</v>
      </c>
    </row>
    <row r="9074" spans="6:7" x14ac:dyDescent="0.3">
      <c r="F9074" t="s">
        <v>11178</v>
      </c>
      <c r="G9074" s="31">
        <v>121.1361</v>
      </c>
    </row>
    <row r="9075" spans="6:7" x14ac:dyDescent="0.3">
      <c r="F9075" t="s">
        <v>11179</v>
      </c>
      <c r="G9075" s="31">
        <v>51.387500000000003</v>
      </c>
    </row>
    <row r="9076" spans="6:7" x14ac:dyDescent="0.3">
      <c r="F9076" t="s">
        <v>11180</v>
      </c>
      <c r="G9076" s="31">
        <v>397.3399</v>
      </c>
    </row>
    <row r="9077" spans="6:7" x14ac:dyDescent="0.3">
      <c r="F9077" t="s">
        <v>11181</v>
      </c>
      <c r="G9077" s="31">
        <v>2886.7419</v>
      </c>
    </row>
    <row r="9078" spans="6:7" x14ac:dyDescent="0.3">
      <c r="F9078" t="s">
        <v>11182</v>
      </c>
      <c r="G9078" s="31">
        <v>0</v>
      </c>
    </row>
    <row r="9079" spans="6:7" x14ac:dyDescent="0.3">
      <c r="F9079" t="s">
        <v>11183</v>
      </c>
      <c r="G9079" s="31">
        <v>1062.4142999999999</v>
      </c>
    </row>
    <row r="9080" spans="6:7" x14ac:dyDescent="0.3">
      <c r="F9080" t="s">
        <v>11184</v>
      </c>
      <c r="G9080" s="31">
        <v>1098.1778999999999</v>
      </c>
    </row>
    <row r="9081" spans="6:7" x14ac:dyDescent="0.3">
      <c r="F9081" t="s">
        <v>11185</v>
      </c>
      <c r="G9081" s="31">
        <v>21144.9221</v>
      </c>
    </row>
    <row r="9082" spans="6:7" x14ac:dyDescent="0.3">
      <c r="F9082" t="s">
        <v>11186</v>
      </c>
      <c r="G9082" s="31">
        <v>109.5059</v>
      </c>
    </row>
    <row r="9083" spans="6:7" x14ac:dyDescent="0.3">
      <c r="F9083" t="s">
        <v>11187</v>
      </c>
      <c r="G9083" s="31">
        <v>0</v>
      </c>
    </row>
    <row r="9084" spans="6:7" x14ac:dyDescent="0.3">
      <c r="F9084" t="s">
        <v>11188</v>
      </c>
      <c r="G9084" s="31">
        <v>772.39580000000001</v>
      </c>
    </row>
    <row r="9085" spans="6:7" x14ac:dyDescent="0.3">
      <c r="F9085" t="s">
        <v>11189</v>
      </c>
      <c r="G9085" s="31">
        <v>0</v>
      </c>
    </row>
    <row r="9086" spans="6:7" x14ac:dyDescent="0.3">
      <c r="F9086" t="s">
        <v>11190</v>
      </c>
      <c r="G9086" s="31">
        <v>59.305999999999997</v>
      </c>
    </row>
    <row r="9087" spans="6:7" x14ac:dyDescent="0.3">
      <c r="F9087" t="s">
        <v>11191</v>
      </c>
      <c r="G9087" s="31">
        <v>487.68399999999997</v>
      </c>
    </row>
    <row r="9088" spans="6:7" x14ac:dyDescent="0.3">
      <c r="F9088" t="s">
        <v>11192</v>
      </c>
      <c r="G9088" s="31">
        <v>0</v>
      </c>
    </row>
    <row r="9089" spans="6:7" x14ac:dyDescent="0.3">
      <c r="F9089" t="s">
        <v>11193</v>
      </c>
      <c r="G9089" s="31">
        <v>183.17400000000001</v>
      </c>
    </row>
    <row r="9090" spans="6:7" x14ac:dyDescent="0.3">
      <c r="F9090" t="s">
        <v>11194</v>
      </c>
      <c r="G9090" s="31">
        <v>265.60449999999997</v>
      </c>
    </row>
    <row r="9091" spans="6:7" x14ac:dyDescent="0.3">
      <c r="F9091" t="s">
        <v>11195</v>
      </c>
      <c r="G9091" s="31">
        <v>6395.9009000000005</v>
      </c>
    </row>
    <row r="9092" spans="6:7" x14ac:dyDescent="0.3">
      <c r="F9092" t="s">
        <v>11196</v>
      </c>
      <c r="G9092" s="31">
        <v>0</v>
      </c>
    </row>
    <row r="9093" spans="6:7" x14ac:dyDescent="0.3">
      <c r="F9093" t="s">
        <v>11197</v>
      </c>
      <c r="G9093" s="31">
        <v>0</v>
      </c>
    </row>
    <row r="9094" spans="6:7" x14ac:dyDescent="0.3">
      <c r="F9094" t="s">
        <v>11198</v>
      </c>
      <c r="G9094" s="31">
        <v>4459.8282000000008</v>
      </c>
    </row>
    <row r="9095" spans="6:7" x14ac:dyDescent="0.3">
      <c r="F9095" t="s">
        <v>11199</v>
      </c>
      <c r="G9095" s="31">
        <v>0</v>
      </c>
    </row>
    <row r="9096" spans="6:7" x14ac:dyDescent="0.3">
      <c r="F9096" t="s">
        <v>11200</v>
      </c>
      <c r="G9096" s="31">
        <v>1384.4540999999999</v>
      </c>
    </row>
    <row r="9097" spans="6:7" x14ac:dyDescent="0.3">
      <c r="F9097" t="s">
        <v>11201</v>
      </c>
      <c r="G9097" s="31">
        <v>5802.3441999999995</v>
      </c>
    </row>
    <row r="9098" spans="6:7" x14ac:dyDescent="0.3">
      <c r="F9098" t="s">
        <v>1883</v>
      </c>
      <c r="G9098" s="31">
        <v>0</v>
      </c>
    </row>
    <row r="9099" spans="6:7" x14ac:dyDescent="0.3">
      <c r="F9099" t="s">
        <v>11202</v>
      </c>
      <c r="G9099" s="31">
        <v>0</v>
      </c>
    </row>
    <row r="9100" spans="6:7" x14ac:dyDescent="0.3">
      <c r="F9100" t="s">
        <v>11203</v>
      </c>
      <c r="G9100" s="31">
        <v>0</v>
      </c>
    </row>
    <row r="9101" spans="6:7" x14ac:dyDescent="0.3">
      <c r="F9101" t="s">
        <v>11204</v>
      </c>
      <c r="G9101" s="31">
        <v>6943.3089999999993</v>
      </c>
    </row>
    <row r="9102" spans="6:7" x14ac:dyDescent="0.3">
      <c r="F9102" t="s">
        <v>11205</v>
      </c>
      <c r="G9102" s="31">
        <v>3271.5942</v>
      </c>
    </row>
    <row r="9103" spans="6:7" x14ac:dyDescent="0.3">
      <c r="F9103" t="s">
        <v>11206</v>
      </c>
      <c r="G9103" s="31">
        <v>9895.68</v>
      </c>
    </row>
    <row r="9104" spans="6:7" x14ac:dyDescent="0.3">
      <c r="F9104" t="s">
        <v>11207</v>
      </c>
      <c r="G9104" s="31">
        <v>3066.7736</v>
      </c>
    </row>
    <row r="9105" spans="6:7" x14ac:dyDescent="0.3">
      <c r="F9105" t="s">
        <v>11208</v>
      </c>
      <c r="G9105" s="31">
        <v>0</v>
      </c>
    </row>
    <row r="9106" spans="6:7" x14ac:dyDescent="0.3">
      <c r="F9106" t="s">
        <v>11209</v>
      </c>
      <c r="G9106" s="31">
        <v>0</v>
      </c>
    </row>
    <row r="9107" spans="6:7" x14ac:dyDescent="0.3">
      <c r="F9107" t="s">
        <v>11210</v>
      </c>
      <c r="G9107" s="31">
        <v>9108.9357999999993</v>
      </c>
    </row>
    <row r="9108" spans="6:7" x14ac:dyDescent="0.3">
      <c r="F9108" t="s">
        <v>11211</v>
      </c>
      <c r="G9108" s="31">
        <v>243.4384</v>
      </c>
    </row>
    <row r="9109" spans="6:7" x14ac:dyDescent="0.3">
      <c r="F9109" t="s">
        <v>11212</v>
      </c>
      <c r="G9109" s="31">
        <v>9994.1092000000008</v>
      </c>
    </row>
    <row r="9110" spans="6:7" x14ac:dyDescent="0.3">
      <c r="F9110" t="s">
        <v>11213</v>
      </c>
      <c r="G9110" s="31">
        <v>3491.1126999999997</v>
      </c>
    </row>
    <row r="9111" spans="6:7" x14ac:dyDescent="0.3">
      <c r="F9111" t="s">
        <v>11214</v>
      </c>
      <c r="G9111" s="31">
        <v>484.96780000000001</v>
      </c>
    </row>
    <row r="9112" spans="6:7" x14ac:dyDescent="0.3">
      <c r="F9112" t="s">
        <v>11215</v>
      </c>
      <c r="G9112" s="31">
        <v>0</v>
      </c>
    </row>
    <row r="9113" spans="6:7" x14ac:dyDescent="0.3">
      <c r="F9113" t="s">
        <v>11216</v>
      </c>
      <c r="G9113" s="31">
        <v>233.26589999999999</v>
      </c>
    </row>
    <row r="9114" spans="6:7" x14ac:dyDescent="0.3">
      <c r="F9114" t="s">
        <v>11217</v>
      </c>
      <c r="G9114" s="31">
        <v>0</v>
      </c>
    </row>
    <row r="9115" spans="6:7" x14ac:dyDescent="0.3">
      <c r="F9115" t="s">
        <v>11218</v>
      </c>
      <c r="G9115" s="31">
        <v>286.60720000000003</v>
      </c>
    </row>
    <row r="9116" spans="6:7" x14ac:dyDescent="0.3">
      <c r="F9116" t="s">
        <v>11219</v>
      </c>
      <c r="G9116" s="31">
        <v>6333.5339999999997</v>
      </c>
    </row>
    <row r="9117" spans="6:7" x14ac:dyDescent="0.3">
      <c r="F9117" t="s">
        <v>1884</v>
      </c>
      <c r="G9117" s="31">
        <v>7490.6075000000001</v>
      </c>
    </row>
    <row r="9118" spans="6:7" x14ac:dyDescent="0.3">
      <c r="F9118" t="s">
        <v>11220</v>
      </c>
      <c r="G9118" s="31">
        <v>1677.4892</v>
      </c>
    </row>
    <row r="9119" spans="6:7" x14ac:dyDescent="0.3">
      <c r="F9119" t="s">
        <v>11221</v>
      </c>
      <c r="G9119" s="31">
        <v>7399.0947000000006</v>
      </c>
    </row>
    <row r="9120" spans="6:7" x14ac:dyDescent="0.3">
      <c r="F9120" t="s">
        <v>11222</v>
      </c>
      <c r="G9120" s="31">
        <v>506.86470000000003</v>
      </c>
    </row>
    <row r="9121" spans="6:7" x14ac:dyDescent="0.3">
      <c r="F9121" t="s">
        <v>11223</v>
      </c>
      <c r="G9121" s="31">
        <v>105.5239</v>
      </c>
    </row>
    <row r="9122" spans="6:7" x14ac:dyDescent="0.3">
      <c r="F9122" t="s">
        <v>11224</v>
      </c>
      <c r="G9122" s="31">
        <v>373.15779999999995</v>
      </c>
    </row>
    <row r="9123" spans="6:7" x14ac:dyDescent="0.3">
      <c r="F9123" t="s">
        <v>11225</v>
      </c>
      <c r="G9123" s="31">
        <v>0</v>
      </c>
    </row>
    <row r="9124" spans="6:7" x14ac:dyDescent="0.3">
      <c r="F9124" t="s">
        <v>1885</v>
      </c>
      <c r="G9124" s="31">
        <v>6685.2806</v>
      </c>
    </row>
    <row r="9125" spans="6:7" x14ac:dyDescent="0.3">
      <c r="F9125" t="s">
        <v>11226</v>
      </c>
      <c r="G9125" s="31">
        <v>0</v>
      </c>
    </row>
    <row r="9126" spans="6:7" x14ac:dyDescent="0.3">
      <c r="F9126" t="s">
        <v>1886</v>
      </c>
      <c r="G9126" s="31">
        <v>341.01250000000005</v>
      </c>
    </row>
    <row r="9127" spans="6:7" x14ac:dyDescent="0.3">
      <c r="F9127" t="s">
        <v>11227</v>
      </c>
      <c r="G9127" s="31">
        <v>0</v>
      </c>
    </row>
    <row r="9128" spans="6:7" x14ac:dyDescent="0.3">
      <c r="F9128" t="s">
        <v>11228</v>
      </c>
      <c r="G9128" s="31">
        <v>6297.4185000000007</v>
      </c>
    </row>
    <row r="9129" spans="6:7" x14ac:dyDescent="0.3">
      <c r="F9129" t="s">
        <v>11229</v>
      </c>
      <c r="G9129" s="31">
        <v>0</v>
      </c>
    </row>
    <row r="9130" spans="6:7" x14ac:dyDescent="0.3">
      <c r="F9130" t="s">
        <v>11230</v>
      </c>
      <c r="G9130" s="31">
        <v>11998.658800000001</v>
      </c>
    </row>
    <row r="9131" spans="6:7" x14ac:dyDescent="0.3">
      <c r="F9131" t="s">
        <v>11231</v>
      </c>
      <c r="G9131" s="31">
        <v>0</v>
      </c>
    </row>
    <row r="9132" spans="6:7" x14ac:dyDescent="0.3">
      <c r="F9132" t="s">
        <v>11232</v>
      </c>
      <c r="G9132" s="31">
        <v>0</v>
      </c>
    </row>
    <row r="9133" spans="6:7" x14ac:dyDescent="0.3">
      <c r="F9133" t="s">
        <v>3363</v>
      </c>
      <c r="G9133" s="31">
        <v>3850.4508000000001</v>
      </c>
    </row>
    <row r="9134" spans="6:7" x14ac:dyDescent="0.3">
      <c r="F9134" t="s">
        <v>1887</v>
      </c>
      <c r="G9134" s="31">
        <v>949.13419999999996</v>
      </c>
    </row>
    <row r="9135" spans="6:7" x14ac:dyDescent="0.3">
      <c r="F9135" t="s">
        <v>11233</v>
      </c>
      <c r="G9135" s="31">
        <v>36.282800000000002</v>
      </c>
    </row>
    <row r="9136" spans="6:7" x14ac:dyDescent="0.3">
      <c r="F9136" t="s">
        <v>11234</v>
      </c>
      <c r="G9136" s="31">
        <v>143.80359999999999</v>
      </c>
    </row>
    <row r="9137" spans="6:7" x14ac:dyDescent="0.3">
      <c r="F9137" t="s">
        <v>11235</v>
      </c>
      <c r="G9137" s="31">
        <v>6726.5806999999995</v>
      </c>
    </row>
    <row r="9138" spans="6:7" x14ac:dyDescent="0.3">
      <c r="F9138" t="s">
        <v>11236</v>
      </c>
      <c r="G9138" s="31">
        <v>93.862200000000001</v>
      </c>
    </row>
    <row r="9139" spans="6:7" x14ac:dyDescent="0.3">
      <c r="F9139" t="s">
        <v>1888</v>
      </c>
      <c r="G9139" s="31">
        <v>0</v>
      </c>
    </row>
    <row r="9140" spans="6:7" x14ac:dyDescent="0.3">
      <c r="F9140" t="s">
        <v>1889</v>
      </c>
      <c r="G9140" s="31">
        <v>0</v>
      </c>
    </row>
    <row r="9141" spans="6:7" x14ac:dyDescent="0.3">
      <c r="F9141" t="s">
        <v>599</v>
      </c>
      <c r="G9141" s="31">
        <v>12437.6294</v>
      </c>
    </row>
    <row r="9142" spans="6:7" x14ac:dyDescent="0.3">
      <c r="F9142" t="s">
        <v>11237</v>
      </c>
      <c r="G9142" s="31">
        <v>3522.1259999999997</v>
      </c>
    </row>
    <row r="9143" spans="6:7" x14ac:dyDescent="0.3">
      <c r="F9143" t="s">
        <v>11238</v>
      </c>
      <c r="G9143" s="31">
        <v>179.18559999999999</v>
      </c>
    </row>
    <row r="9144" spans="6:7" x14ac:dyDescent="0.3">
      <c r="F9144" t="s">
        <v>1890</v>
      </c>
      <c r="G9144" s="31">
        <v>0</v>
      </c>
    </row>
    <row r="9145" spans="6:7" x14ac:dyDescent="0.3">
      <c r="F9145" t="s">
        <v>600</v>
      </c>
      <c r="G9145" s="31">
        <v>5412.7925999999998</v>
      </c>
    </row>
    <row r="9146" spans="6:7" x14ac:dyDescent="0.3">
      <c r="F9146" t="s">
        <v>1891</v>
      </c>
      <c r="G9146" s="31">
        <v>7142.7902999999997</v>
      </c>
    </row>
    <row r="9147" spans="6:7" x14ac:dyDescent="0.3">
      <c r="F9147" t="s">
        <v>3364</v>
      </c>
      <c r="G9147" s="31">
        <v>2881.6259</v>
      </c>
    </row>
    <row r="9148" spans="6:7" x14ac:dyDescent="0.3">
      <c r="F9148" t="s">
        <v>11239</v>
      </c>
      <c r="G9148" s="31">
        <v>0</v>
      </c>
    </row>
    <row r="9149" spans="6:7" x14ac:dyDescent="0.3">
      <c r="F9149" t="s">
        <v>11240</v>
      </c>
      <c r="G9149" s="31">
        <v>248.3586</v>
      </c>
    </row>
    <row r="9150" spans="6:7" x14ac:dyDescent="0.3">
      <c r="F9150" t="s">
        <v>1892</v>
      </c>
      <c r="G9150" s="31">
        <v>10050.3976</v>
      </c>
    </row>
    <row r="9151" spans="6:7" x14ac:dyDescent="0.3">
      <c r="F9151" t="s">
        <v>11241</v>
      </c>
      <c r="G9151" s="31">
        <v>11485.9972</v>
      </c>
    </row>
    <row r="9152" spans="6:7" x14ac:dyDescent="0.3">
      <c r="F9152" t="s">
        <v>11242</v>
      </c>
      <c r="G9152" s="31">
        <v>1318.8249000000001</v>
      </c>
    </row>
    <row r="9153" spans="6:7" x14ac:dyDescent="0.3">
      <c r="F9153" t="s">
        <v>11243</v>
      </c>
      <c r="G9153" s="31">
        <v>0</v>
      </c>
    </row>
    <row r="9154" spans="6:7" x14ac:dyDescent="0.3">
      <c r="F9154" t="s">
        <v>11244</v>
      </c>
      <c r="G9154" s="31">
        <v>0</v>
      </c>
    </row>
    <row r="9155" spans="6:7" x14ac:dyDescent="0.3">
      <c r="F9155" t="s">
        <v>11245</v>
      </c>
      <c r="G9155" s="31">
        <v>163.26079999999999</v>
      </c>
    </row>
    <row r="9156" spans="6:7" x14ac:dyDescent="0.3">
      <c r="F9156" t="s">
        <v>3365</v>
      </c>
      <c r="G9156" s="31">
        <v>1767.0636</v>
      </c>
    </row>
    <row r="9157" spans="6:7" x14ac:dyDescent="0.3">
      <c r="F9157" t="s">
        <v>11246</v>
      </c>
      <c r="G9157" s="31">
        <v>0</v>
      </c>
    </row>
    <row r="9158" spans="6:7" x14ac:dyDescent="0.3">
      <c r="F9158" t="s">
        <v>11247</v>
      </c>
      <c r="G9158" s="31">
        <v>0</v>
      </c>
    </row>
    <row r="9159" spans="6:7" x14ac:dyDescent="0.3">
      <c r="F9159" t="s">
        <v>11248</v>
      </c>
      <c r="G9159" s="31">
        <v>0</v>
      </c>
    </row>
    <row r="9160" spans="6:7" x14ac:dyDescent="0.3">
      <c r="F9160" t="s">
        <v>1893</v>
      </c>
      <c r="G9160" s="31">
        <v>5427.8549999999996</v>
      </c>
    </row>
    <row r="9161" spans="6:7" x14ac:dyDescent="0.3">
      <c r="F9161" t="s">
        <v>11249</v>
      </c>
      <c r="G9161" s="31">
        <v>2109.7673</v>
      </c>
    </row>
    <row r="9162" spans="6:7" x14ac:dyDescent="0.3">
      <c r="F9162" t="s">
        <v>601</v>
      </c>
      <c r="G9162" s="31">
        <v>888.40210000000002</v>
      </c>
    </row>
    <row r="9163" spans="6:7" x14ac:dyDescent="0.3">
      <c r="F9163" t="s">
        <v>3366</v>
      </c>
      <c r="G9163" s="31">
        <v>119.4325</v>
      </c>
    </row>
    <row r="9164" spans="6:7" x14ac:dyDescent="0.3">
      <c r="F9164" t="s">
        <v>11250</v>
      </c>
      <c r="G9164" s="31">
        <v>3478.3185999999996</v>
      </c>
    </row>
    <row r="9165" spans="6:7" x14ac:dyDescent="0.3">
      <c r="F9165" t="s">
        <v>11251</v>
      </c>
      <c r="G9165" s="31">
        <v>0</v>
      </c>
    </row>
    <row r="9166" spans="6:7" x14ac:dyDescent="0.3">
      <c r="F9166" t="s">
        <v>602</v>
      </c>
      <c r="G9166" s="31">
        <v>12515.7785</v>
      </c>
    </row>
    <row r="9167" spans="6:7" x14ac:dyDescent="0.3">
      <c r="F9167" t="s">
        <v>11252</v>
      </c>
      <c r="G9167" s="31">
        <v>0</v>
      </c>
    </row>
    <row r="9168" spans="6:7" x14ac:dyDescent="0.3">
      <c r="F9168" t="s">
        <v>11253</v>
      </c>
      <c r="G9168" s="31">
        <v>0</v>
      </c>
    </row>
    <row r="9169" spans="6:7" x14ac:dyDescent="0.3">
      <c r="F9169" t="s">
        <v>11254</v>
      </c>
      <c r="G9169" s="31">
        <v>817.05950000000007</v>
      </c>
    </row>
    <row r="9170" spans="6:7" x14ac:dyDescent="0.3">
      <c r="F9170" t="s">
        <v>11255</v>
      </c>
      <c r="G9170" s="31">
        <v>0</v>
      </c>
    </row>
    <row r="9171" spans="6:7" x14ac:dyDescent="0.3">
      <c r="F9171" t="s">
        <v>11256</v>
      </c>
      <c r="G9171" s="31">
        <v>0</v>
      </c>
    </row>
    <row r="9172" spans="6:7" x14ac:dyDescent="0.3">
      <c r="F9172" t="s">
        <v>11257</v>
      </c>
      <c r="G9172" s="31">
        <v>0</v>
      </c>
    </row>
    <row r="9173" spans="6:7" x14ac:dyDescent="0.3">
      <c r="F9173" t="s">
        <v>1894</v>
      </c>
      <c r="G9173" s="31">
        <v>0</v>
      </c>
    </row>
    <row r="9174" spans="6:7" x14ac:dyDescent="0.3">
      <c r="F9174" t="s">
        <v>1895</v>
      </c>
      <c r="G9174" s="31">
        <v>0</v>
      </c>
    </row>
    <row r="9175" spans="6:7" x14ac:dyDescent="0.3">
      <c r="F9175" t="s">
        <v>11258</v>
      </c>
      <c r="G9175" s="31">
        <v>487.62369999999999</v>
      </c>
    </row>
    <row r="9176" spans="6:7" x14ac:dyDescent="0.3">
      <c r="F9176" t="s">
        <v>11259</v>
      </c>
      <c r="G9176" s="31">
        <v>0</v>
      </c>
    </row>
    <row r="9177" spans="6:7" x14ac:dyDescent="0.3">
      <c r="F9177" t="s">
        <v>11260</v>
      </c>
      <c r="G9177" s="31">
        <v>165.6695</v>
      </c>
    </row>
    <row r="9178" spans="6:7" x14ac:dyDescent="0.3">
      <c r="F9178" t="s">
        <v>11261</v>
      </c>
      <c r="G9178" s="31">
        <v>0</v>
      </c>
    </row>
    <row r="9179" spans="6:7" x14ac:dyDescent="0.3">
      <c r="F9179" t="s">
        <v>11262</v>
      </c>
      <c r="G9179" s="31">
        <v>0</v>
      </c>
    </row>
    <row r="9180" spans="6:7" x14ac:dyDescent="0.3">
      <c r="F9180" t="s">
        <v>11263</v>
      </c>
      <c r="G9180" s="31">
        <v>0</v>
      </c>
    </row>
    <row r="9181" spans="6:7" x14ac:dyDescent="0.3">
      <c r="F9181" t="s">
        <v>3367</v>
      </c>
      <c r="G9181" s="31">
        <v>3926.808</v>
      </c>
    </row>
    <row r="9182" spans="6:7" x14ac:dyDescent="0.3">
      <c r="F9182" t="s">
        <v>603</v>
      </c>
      <c r="G9182" s="31">
        <v>9839.7937000000002</v>
      </c>
    </row>
    <row r="9183" spans="6:7" x14ac:dyDescent="0.3">
      <c r="F9183" t="s">
        <v>11264</v>
      </c>
      <c r="G9183" s="31">
        <v>4234.6840000000002</v>
      </c>
    </row>
    <row r="9184" spans="6:7" x14ac:dyDescent="0.3">
      <c r="F9184" t="s">
        <v>1896</v>
      </c>
      <c r="G9184" s="31">
        <v>0</v>
      </c>
    </row>
    <row r="9185" spans="6:7" x14ac:dyDescent="0.3">
      <c r="F9185" t="s">
        <v>11265</v>
      </c>
      <c r="G9185" s="31">
        <v>0</v>
      </c>
    </row>
    <row r="9186" spans="6:7" x14ac:dyDescent="0.3">
      <c r="F9186" t="s">
        <v>11266</v>
      </c>
      <c r="G9186" s="31">
        <v>0</v>
      </c>
    </row>
    <row r="9187" spans="6:7" x14ac:dyDescent="0.3">
      <c r="F9187" t="s">
        <v>11267</v>
      </c>
      <c r="G9187" s="31">
        <v>28.263300000000001</v>
      </c>
    </row>
    <row r="9188" spans="6:7" x14ac:dyDescent="0.3">
      <c r="F9188" t="s">
        <v>604</v>
      </c>
      <c r="G9188" s="31">
        <v>1882.41</v>
      </c>
    </row>
    <row r="9189" spans="6:7" x14ac:dyDescent="0.3">
      <c r="F9189" t="s">
        <v>605</v>
      </c>
      <c r="G9189" s="31">
        <v>10286.108700000001</v>
      </c>
    </row>
    <row r="9190" spans="6:7" x14ac:dyDescent="0.3">
      <c r="F9190" t="s">
        <v>11268</v>
      </c>
      <c r="G9190" s="31">
        <v>0</v>
      </c>
    </row>
    <row r="9191" spans="6:7" x14ac:dyDescent="0.3">
      <c r="F9191" t="s">
        <v>11269</v>
      </c>
      <c r="G9191" s="31">
        <v>0</v>
      </c>
    </row>
    <row r="9192" spans="6:7" x14ac:dyDescent="0.3">
      <c r="F9192" t="s">
        <v>1897</v>
      </c>
      <c r="G9192" s="31">
        <v>0</v>
      </c>
    </row>
    <row r="9193" spans="6:7" x14ac:dyDescent="0.3">
      <c r="F9193" t="s">
        <v>606</v>
      </c>
      <c r="G9193" s="31">
        <v>8228.7587999999996</v>
      </c>
    </row>
    <row r="9194" spans="6:7" x14ac:dyDescent="0.3">
      <c r="F9194" t="s">
        <v>1898</v>
      </c>
      <c r="G9194" s="31">
        <v>696.73800000000006</v>
      </c>
    </row>
    <row r="9195" spans="6:7" x14ac:dyDescent="0.3">
      <c r="F9195" t="s">
        <v>1899</v>
      </c>
      <c r="G9195" s="31">
        <v>3370.8624</v>
      </c>
    </row>
    <row r="9196" spans="6:7" x14ac:dyDescent="0.3">
      <c r="F9196" t="s">
        <v>11270</v>
      </c>
      <c r="G9196" s="31">
        <v>779.11509999999998</v>
      </c>
    </row>
    <row r="9197" spans="6:7" x14ac:dyDescent="0.3">
      <c r="F9197" t="s">
        <v>11271</v>
      </c>
      <c r="G9197" s="31">
        <v>8067.8329000000003</v>
      </c>
    </row>
    <row r="9198" spans="6:7" x14ac:dyDescent="0.3">
      <c r="F9198" t="s">
        <v>11272</v>
      </c>
      <c r="G9198" s="31">
        <v>17993.089200000002</v>
      </c>
    </row>
    <row r="9199" spans="6:7" x14ac:dyDescent="0.3">
      <c r="F9199" t="s">
        <v>11273</v>
      </c>
      <c r="G9199" s="31">
        <v>0</v>
      </c>
    </row>
    <row r="9200" spans="6:7" x14ac:dyDescent="0.3">
      <c r="F9200" t="s">
        <v>11274</v>
      </c>
      <c r="G9200" s="31">
        <v>4407.1727000000001</v>
      </c>
    </row>
    <row r="9201" spans="6:7" x14ac:dyDescent="0.3">
      <c r="F9201" t="s">
        <v>11275</v>
      </c>
      <c r="G9201" s="31">
        <v>0</v>
      </c>
    </row>
    <row r="9202" spans="6:7" x14ac:dyDescent="0.3">
      <c r="F9202" t="s">
        <v>607</v>
      </c>
      <c r="G9202" s="31">
        <v>0</v>
      </c>
    </row>
    <row r="9203" spans="6:7" x14ac:dyDescent="0.3">
      <c r="F9203" t="s">
        <v>3368</v>
      </c>
      <c r="G9203" s="31">
        <v>313.38209999999998</v>
      </c>
    </row>
    <row r="9204" spans="6:7" x14ac:dyDescent="0.3">
      <c r="F9204" t="s">
        <v>608</v>
      </c>
      <c r="G9204" s="31">
        <v>0</v>
      </c>
    </row>
    <row r="9205" spans="6:7" x14ac:dyDescent="0.3">
      <c r="F9205" t="s">
        <v>11276</v>
      </c>
      <c r="G9205" s="31">
        <v>0</v>
      </c>
    </row>
    <row r="9206" spans="6:7" x14ac:dyDescent="0.3">
      <c r="F9206" t="s">
        <v>11277</v>
      </c>
      <c r="G9206" s="31">
        <v>314.35669999999999</v>
      </c>
    </row>
    <row r="9207" spans="6:7" x14ac:dyDescent="0.3">
      <c r="F9207" t="s">
        <v>11278</v>
      </c>
      <c r="G9207" s="31">
        <v>0</v>
      </c>
    </row>
    <row r="9208" spans="6:7" x14ac:dyDescent="0.3">
      <c r="F9208" t="s">
        <v>11279</v>
      </c>
      <c r="G9208" s="31">
        <v>801.37210000000016</v>
      </c>
    </row>
    <row r="9209" spans="6:7" x14ac:dyDescent="0.3">
      <c r="F9209" t="s">
        <v>11280</v>
      </c>
      <c r="G9209" s="31">
        <v>0</v>
      </c>
    </row>
    <row r="9210" spans="6:7" x14ac:dyDescent="0.3">
      <c r="F9210" t="s">
        <v>11281</v>
      </c>
      <c r="G9210" s="31">
        <v>371.06050000000005</v>
      </c>
    </row>
    <row r="9211" spans="6:7" x14ac:dyDescent="0.3">
      <c r="F9211" t="s">
        <v>11282</v>
      </c>
      <c r="G9211" s="31">
        <v>0</v>
      </c>
    </row>
    <row r="9212" spans="6:7" x14ac:dyDescent="0.3">
      <c r="F9212" t="s">
        <v>11283</v>
      </c>
      <c r="G9212" s="31">
        <v>12442.9917</v>
      </c>
    </row>
    <row r="9213" spans="6:7" x14ac:dyDescent="0.3">
      <c r="F9213" t="s">
        <v>11284</v>
      </c>
      <c r="G9213" s="31">
        <v>499.32749999999999</v>
      </c>
    </row>
    <row r="9214" spans="6:7" x14ac:dyDescent="0.3">
      <c r="F9214" t="s">
        <v>11285</v>
      </c>
      <c r="G9214" s="31">
        <v>1086.1792</v>
      </c>
    </row>
    <row r="9215" spans="6:7" x14ac:dyDescent="0.3">
      <c r="F9215" t="s">
        <v>11286</v>
      </c>
      <c r="G9215" s="31">
        <v>121.1289</v>
      </c>
    </row>
    <row r="9216" spans="6:7" x14ac:dyDescent="0.3">
      <c r="F9216" t="s">
        <v>11287</v>
      </c>
      <c r="G9216" s="31">
        <v>1921.3028000000002</v>
      </c>
    </row>
    <row r="9217" spans="6:7" x14ac:dyDescent="0.3">
      <c r="F9217" t="s">
        <v>11288</v>
      </c>
      <c r="G9217" s="31">
        <v>1051.2713000000001</v>
      </c>
    </row>
    <row r="9218" spans="6:7" x14ac:dyDescent="0.3">
      <c r="F9218" t="s">
        <v>11289</v>
      </c>
      <c r="G9218" s="31">
        <v>15262.8838</v>
      </c>
    </row>
    <row r="9219" spans="6:7" x14ac:dyDescent="0.3">
      <c r="F9219" t="s">
        <v>11290</v>
      </c>
      <c r="G9219" s="31">
        <v>304.67379999999997</v>
      </c>
    </row>
    <row r="9220" spans="6:7" x14ac:dyDescent="0.3">
      <c r="F9220" t="s">
        <v>11291</v>
      </c>
      <c r="G9220" s="31">
        <v>0</v>
      </c>
    </row>
    <row r="9221" spans="6:7" x14ac:dyDescent="0.3">
      <c r="F9221" t="s">
        <v>11292</v>
      </c>
      <c r="G9221" s="31">
        <v>0</v>
      </c>
    </row>
    <row r="9222" spans="6:7" x14ac:dyDescent="0.3">
      <c r="F9222" t="s">
        <v>11293</v>
      </c>
      <c r="G9222" s="31">
        <v>0</v>
      </c>
    </row>
    <row r="9223" spans="6:7" x14ac:dyDescent="0.3">
      <c r="F9223" t="s">
        <v>11294</v>
      </c>
      <c r="G9223" s="31">
        <v>0</v>
      </c>
    </row>
    <row r="9224" spans="6:7" x14ac:dyDescent="0.3">
      <c r="F9224" t="s">
        <v>11295</v>
      </c>
      <c r="G9224" s="31">
        <v>155.25980000000001</v>
      </c>
    </row>
    <row r="9225" spans="6:7" x14ac:dyDescent="0.3">
      <c r="F9225" t="s">
        <v>1900</v>
      </c>
      <c r="G9225" s="31">
        <v>0</v>
      </c>
    </row>
    <row r="9226" spans="6:7" x14ac:dyDescent="0.3">
      <c r="F9226" t="s">
        <v>11296</v>
      </c>
      <c r="G9226" s="31">
        <v>77.166899999999998</v>
      </c>
    </row>
    <row r="9227" spans="6:7" x14ac:dyDescent="0.3">
      <c r="F9227" t="s">
        <v>11297</v>
      </c>
      <c r="G9227" s="31">
        <v>18181.867900000001</v>
      </c>
    </row>
    <row r="9228" spans="6:7" x14ac:dyDescent="0.3">
      <c r="F9228" t="s">
        <v>11298</v>
      </c>
      <c r="G9228" s="31">
        <v>4422.2883000000002</v>
      </c>
    </row>
    <row r="9229" spans="6:7" x14ac:dyDescent="0.3">
      <c r="F9229" t="s">
        <v>11299</v>
      </c>
      <c r="G9229" s="31">
        <v>0</v>
      </c>
    </row>
    <row r="9230" spans="6:7" x14ac:dyDescent="0.3">
      <c r="F9230" t="s">
        <v>11300</v>
      </c>
      <c r="G9230" s="31">
        <v>0</v>
      </c>
    </row>
    <row r="9231" spans="6:7" x14ac:dyDescent="0.3">
      <c r="F9231" t="s">
        <v>11301</v>
      </c>
      <c r="G9231" s="31">
        <v>7175.6428999999998</v>
      </c>
    </row>
    <row r="9232" spans="6:7" x14ac:dyDescent="0.3">
      <c r="F9232" t="s">
        <v>3369</v>
      </c>
      <c r="G9232" s="31">
        <v>319.14660000000003</v>
      </c>
    </row>
    <row r="9233" spans="6:7" x14ac:dyDescent="0.3">
      <c r="F9233" t="s">
        <v>11302</v>
      </c>
      <c r="G9233" s="31">
        <v>591.26130000000001</v>
      </c>
    </row>
    <row r="9234" spans="6:7" x14ac:dyDescent="0.3">
      <c r="F9234" t="s">
        <v>1901</v>
      </c>
      <c r="G9234" s="31">
        <v>8056.5411999999997</v>
      </c>
    </row>
    <row r="9235" spans="6:7" x14ac:dyDescent="0.3">
      <c r="F9235" t="s">
        <v>3370</v>
      </c>
      <c r="G9235" s="31">
        <v>2123.7950000000001</v>
      </c>
    </row>
    <row r="9236" spans="6:7" x14ac:dyDescent="0.3">
      <c r="F9236" t="s">
        <v>11303</v>
      </c>
      <c r="G9236" s="31">
        <v>18774.156599999998</v>
      </c>
    </row>
    <row r="9237" spans="6:7" x14ac:dyDescent="0.3">
      <c r="F9237" t="s">
        <v>3371</v>
      </c>
      <c r="G9237" s="31">
        <v>651.13580000000002</v>
      </c>
    </row>
    <row r="9238" spans="6:7" x14ac:dyDescent="0.3">
      <c r="F9238" t="s">
        <v>1902</v>
      </c>
      <c r="G9238" s="31">
        <v>0</v>
      </c>
    </row>
    <row r="9239" spans="6:7" x14ac:dyDescent="0.3">
      <c r="F9239" t="s">
        <v>1903</v>
      </c>
      <c r="G9239" s="31">
        <v>65.711100000000002</v>
      </c>
    </row>
    <row r="9240" spans="6:7" x14ac:dyDescent="0.3">
      <c r="F9240" t="s">
        <v>11304</v>
      </c>
      <c r="G9240" s="31">
        <v>0</v>
      </c>
    </row>
    <row r="9241" spans="6:7" x14ac:dyDescent="0.3">
      <c r="F9241" t="s">
        <v>11305</v>
      </c>
      <c r="G9241" s="31">
        <v>122.5826</v>
      </c>
    </row>
    <row r="9242" spans="6:7" x14ac:dyDescent="0.3">
      <c r="F9242" t="s">
        <v>609</v>
      </c>
      <c r="G9242" s="31">
        <v>14593.344300000001</v>
      </c>
    </row>
    <row r="9243" spans="6:7" x14ac:dyDescent="0.3">
      <c r="F9243" t="s">
        <v>3372</v>
      </c>
      <c r="G9243" s="31">
        <v>2240.2159999999999</v>
      </c>
    </row>
    <row r="9244" spans="6:7" x14ac:dyDescent="0.3">
      <c r="F9244" t="s">
        <v>11306</v>
      </c>
      <c r="G9244" s="31">
        <v>486.85829999999999</v>
      </c>
    </row>
    <row r="9245" spans="6:7" x14ac:dyDescent="0.3">
      <c r="F9245" t="s">
        <v>11307</v>
      </c>
      <c r="G9245" s="31">
        <v>2794.4906000000001</v>
      </c>
    </row>
    <row r="9246" spans="6:7" x14ac:dyDescent="0.3">
      <c r="F9246" t="s">
        <v>11308</v>
      </c>
      <c r="G9246" s="31">
        <v>0</v>
      </c>
    </row>
    <row r="9247" spans="6:7" x14ac:dyDescent="0.3">
      <c r="F9247" t="s">
        <v>1904</v>
      </c>
      <c r="G9247" s="31">
        <v>0</v>
      </c>
    </row>
    <row r="9248" spans="6:7" x14ac:dyDescent="0.3">
      <c r="F9248" t="s">
        <v>11309</v>
      </c>
      <c r="G9248" s="31">
        <v>0</v>
      </c>
    </row>
    <row r="9249" spans="6:7" x14ac:dyDescent="0.3">
      <c r="F9249" t="s">
        <v>1905</v>
      </c>
      <c r="G9249" s="31">
        <v>5626.8554000000004</v>
      </c>
    </row>
    <row r="9250" spans="6:7" x14ac:dyDescent="0.3">
      <c r="F9250" t="s">
        <v>3373</v>
      </c>
      <c r="G9250" s="31">
        <v>192.0188</v>
      </c>
    </row>
    <row r="9251" spans="6:7" x14ac:dyDescent="0.3">
      <c r="F9251" t="s">
        <v>11310</v>
      </c>
      <c r="G9251" s="31">
        <v>0</v>
      </c>
    </row>
    <row r="9252" spans="6:7" x14ac:dyDescent="0.3">
      <c r="F9252" t="s">
        <v>11311</v>
      </c>
      <c r="G9252" s="31">
        <v>0</v>
      </c>
    </row>
    <row r="9253" spans="6:7" x14ac:dyDescent="0.3">
      <c r="F9253" t="s">
        <v>11312</v>
      </c>
      <c r="G9253" s="31">
        <v>538.31619999999998</v>
      </c>
    </row>
    <row r="9254" spans="6:7" x14ac:dyDescent="0.3">
      <c r="F9254" t="s">
        <v>1906</v>
      </c>
      <c r="G9254" s="31">
        <v>0</v>
      </c>
    </row>
    <row r="9255" spans="6:7" x14ac:dyDescent="0.3">
      <c r="F9255" t="s">
        <v>11313</v>
      </c>
      <c r="G9255" s="31">
        <v>0</v>
      </c>
    </row>
    <row r="9256" spans="6:7" x14ac:dyDescent="0.3">
      <c r="F9256" t="s">
        <v>11314</v>
      </c>
      <c r="G9256" s="31">
        <v>0</v>
      </c>
    </row>
    <row r="9257" spans="6:7" x14ac:dyDescent="0.3">
      <c r="F9257" t="s">
        <v>1907</v>
      </c>
      <c r="G9257" s="31">
        <v>0</v>
      </c>
    </row>
    <row r="9258" spans="6:7" x14ac:dyDescent="0.3">
      <c r="F9258" t="s">
        <v>11315</v>
      </c>
      <c r="G9258" s="31">
        <v>7353.9237000000003</v>
      </c>
    </row>
    <row r="9259" spans="6:7" x14ac:dyDescent="0.3">
      <c r="F9259" t="s">
        <v>11316</v>
      </c>
      <c r="G9259" s="31">
        <v>232.31370000000001</v>
      </c>
    </row>
    <row r="9260" spans="6:7" x14ac:dyDescent="0.3">
      <c r="F9260" t="s">
        <v>610</v>
      </c>
      <c r="G9260" s="31">
        <v>2942.3325999999997</v>
      </c>
    </row>
    <row r="9261" spans="6:7" x14ac:dyDescent="0.3">
      <c r="F9261" t="s">
        <v>611</v>
      </c>
      <c r="G9261" s="31">
        <v>3018.5749999999998</v>
      </c>
    </row>
    <row r="9262" spans="6:7" x14ac:dyDescent="0.3">
      <c r="F9262" t="s">
        <v>11317</v>
      </c>
      <c r="G9262" s="31">
        <v>0</v>
      </c>
    </row>
    <row r="9263" spans="6:7" x14ac:dyDescent="0.3">
      <c r="F9263" t="s">
        <v>11318</v>
      </c>
      <c r="G9263" s="31">
        <v>535.87919999999997</v>
      </c>
    </row>
    <row r="9264" spans="6:7" x14ac:dyDescent="0.3">
      <c r="F9264" t="s">
        <v>11319</v>
      </c>
      <c r="G9264" s="31">
        <v>0</v>
      </c>
    </row>
    <row r="9265" spans="6:7" x14ac:dyDescent="0.3">
      <c r="F9265" t="s">
        <v>11320</v>
      </c>
      <c r="G9265" s="31">
        <v>31.236999999999998</v>
      </c>
    </row>
    <row r="9266" spans="6:7" x14ac:dyDescent="0.3">
      <c r="F9266" t="s">
        <v>11321</v>
      </c>
      <c r="G9266" s="31">
        <v>7671.0509000000002</v>
      </c>
    </row>
    <row r="9267" spans="6:7" x14ac:dyDescent="0.3">
      <c r="F9267" t="s">
        <v>612</v>
      </c>
      <c r="G9267" s="31">
        <v>3619.3195000000001</v>
      </c>
    </row>
    <row r="9268" spans="6:7" x14ac:dyDescent="0.3">
      <c r="F9268" t="s">
        <v>11322</v>
      </c>
      <c r="G9268" s="31">
        <v>0</v>
      </c>
    </row>
    <row r="9269" spans="6:7" x14ac:dyDescent="0.3">
      <c r="F9269" t="s">
        <v>1908</v>
      </c>
      <c r="G9269" s="31">
        <v>1767.297</v>
      </c>
    </row>
    <row r="9270" spans="6:7" x14ac:dyDescent="0.3">
      <c r="F9270" t="s">
        <v>11323</v>
      </c>
      <c r="G9270" s="31">
        <v>8922.9873000000007</v>
      </c>
    </row>
    <row r="9271" spans="6:7" x14ac:dyDescent="0.3">
      <c r="F9271" t="s">
        <v>11324</v>
      </c>
      <c r="G9271" s="31">
        <v>0</v>
      </c>
    </row>
    <row r="9272" spans="6:7" x14ac:dyDescent="0.3">
      <c r="F9272" t="s">
        <v>2897</v>
      </c>
      <c r="G9272" s="31">
        <v>1298.7029000000002</v>
      </c>
    </row>
    <row r="9273" spans="6:7" x14ac:dyDescent="0.3">
      <c r="F9273" t="s">
        <v>11325</v>
      </c>
      <c r="G9273" s="31">
        <v>1414.8284999999998</v>
      </c>
    </row>
    <row r="9274" spans="6:7" x14ac:dyDescent="0.3">
      <c r="F9274" t="s">
        <v>11326</v>
      </c>
      <c r="G9274" s="31">
        <v>297.24290000000002</v>
      </c>
    </row>
    <row r="9275" spans="6:7" x14ac:dyDescent="0.3">
      <c r="F9275" t="s">
        <v>11327</v>
      </c>
      <c r="G9275" s="31">
        <v>268.6465</v>
      </c>
    </row>
    <row r="9276" spans="6:7" x14ac:dyDescent="0.3">
      <c r="F9276" t="s">
        <v>3374</v>
      </c>
      <c r="G9276" s="31">
        <v>666.84540000000004</v>
      </c>
    </row>
    <row r="9277" spans="6:7" x14ac:dyDescent="0.3">
      <c r="F9277" t="s">
        <v>11328</v>
      </c>
      <c r="G9277" s="31">
        <v>0</v>
      </c>
    </row>
    <row r="9278" spans="6:7" x14ac:dyDescent="0.3">
      <c r="F9278" t="s">
        <v>11329</v>
      </c>
      <c r="G9278" s="31">
        <v>432.21780000000001</v>
      </c>
    </row>
    <row r="9279" spans="6:7" x14ac:dyDescent="0.3">
      <c r="F9279" t="s">
        <v>3375</v>
      </c>
      <c r="G9279" s="31">
        <v>224.47889999999998</v>
      </c>
    </row>
    <row r="9280" spans="6:7" x14ac:dyDescent="0.3">
      <c r="F9280" t="s">
        <v>613</v>
      </c>
      <c r="G9280" s="31">
        <v>0</v>
      </c>
    </row>
    <row r="9281" spans="6:7" x14ac:dyDescent="0.3">
      <c r="F9281" t="s">
        <v>11330</v>
      </c>
      <c r="G9281" s="31">
        <v>233.64410000000001</v>
      </c>
    </row>
    <row r="9282" spans="6:7" x14ac:dyDescent="0.3">
      <c r="F9282" t="s">
        <v>3376</v>
      </c>
      <c r="G9282" s="31">
        <v>309.75580000000002</v>
      </c>
    </row>
    <row r="9283" spans="6:7" x14ac:dyDescent="0.3">
      <c r="F9283" t="s">
        <v>11331</v>
      </c>
      <c r="G9283" s="31">
        <v>12953.2732</v>
      </c>
    </row>
    <row r="9284" spans="6:7" x14ac:dyDescent="0.3">
      <c r="F9284" t="s">
        <v>3377</v>
      </c>
      <c r="G9284" s="31">
        <v>307.803</v>
      </c>
    </row>
    <row r="9285" spans="6:7" x14ac:dyDescent="0.3">
      <c r="F9285" t="s">
        <v>11332</v>
      </c>
      <c r="G9285" s="31">
        <v>0</v>
      </c>
    </row>
    <row r="9286" spans="6:7" x14ac:dyDescent="0.3">
      <c r="F9286" t="s">
        <v>11333</v>
      </c>
      <c r="G9286" s="31">
        <v>0</v>
      </c>
    </row>
    <row r="9287" spans="6:7" x14ac:dyDescent="0.3">
      <c r="F9287" t="s">
        <v>3378</v>
      </c>
      <c r="G9287" s="31">
        <v>582.18930000000012</v>
      </c>
    </row>
    <row r="9288" spans="6:7" x14ac:dyDescent="0.3">
      <c r="F9288" t="s">
        <v>11334</v>
      </c>
      <c r="G9288" s="31">
        <v>2369.4638</v>
      </c>
    </row>
    <row r="9289" spans="6:7" x14ac:dyDescent="0.3">
      <c r="F9289" t="s">
        <v>11335</v>
      </c>
      <c r="G9289" s="31">
        <v>0</v>
      </c>
    </row>
    <row r="9290" spans="6:7" x14ac:dyDescent="0.3">
      <c r="F9290" t="s">
        <v>2898</v>
      </c>
      <c r="G9290" s="31">
        <v>7097.7189999999991</v>
      </c>
    </row>
    <row r="9291" spans="6:7" x14ac:dyDescent="0.3">
      <c r="F9291" t="s">
        <v>11336</v>
      </c>
      <c r="G9291" s="31">
        <v>3171.7125000000001</v>
      </c>
    </row>
    <row r="9292" spans="6:7" x14ac:dyDescent="0.3">
      <c r="F9292" t="s">
        <v>11337</v>
      </c>
      <c r="G9292" s="31">
        <v>204.73269999999999</v>
      </c>
    </row>
    <row r="9293" spans="6:7" x14ac:dyDescent="0.3">
      <c r="F9293" t="s">
        <v>11338</v>
      </c>
      <c r="G9293" s="31">
        <v>0</v>
      </c>
    </row>
    <row r="9294" spans="6:7" x14ac:dyDescent="0.3">
      <c r="F9294" t="s">
        <v>1909</v>
      </c>
      <c r="G9294" s="31">
        <v>3640.5664000000002</v>
      </c>
    </row>
    <row r="9295" spans="6:7" x14ac:dyDescent="0.3">
      <c r="F9295" t="s">
        <v>3379</v>
      </c>
      <c r="G9295" s="31">
        <v>698.55950000000007</v>
      </c>
    </row>
    <row r="9296" spans="6:7" x14ac:dyDescent="0.3">
      <c r="F9296" t="s">
        <v>1910</v>
      </c>
      <c r="G9296" s="31">
        <v>0</v>
      </c>
    </row>
    <row r="9297" spans="6:7" x14ac:dyDescent="0.3">
      <c r="F9297" t="s">
        <v>614</v>
      </c>
      <c r="G9297" s="31">
        <v>8360.1296000000002</v>
      </c>
    </row>
    <row r="9298" spans="6:7" x14ac:dyDescent="0.3">
      <c r="F9298" t="s">
        <v>11339</v>
      </c>
      <c r="G9298" s="31">
        <v>0</v>
      </c>
    </row>
    <row r="9299" spans="6:7" x14ac:dyDescent="0.3">
      <c r="F9299" t="s">
        <v>11340</v>
      </c>
      <c r="G9299" s="31">
        <v>0</v>
      </c>
    </row>
    <row r="9300" spans="6:7" x14ac:dyDescent="0.3">
      <c r="F9300" t="s">
        <v>11341</v>
      </c>
      <c r="G9300" s="31">
        <v>0</v>
      </c>
    </row>
    <row r="9301" spans="6:7" x14ac:dyDescent="0.3">
      <c r="F9301" t="s">
        <v>11342</v>
      </c>
      <c r="G9301" s="31">
        <v>0</v>
      </c>
    </row>
    <row r="9302" spans="6:7" x14ac:dyDescent="0.3">
      <c r="F9302" t="s">
        <v>615</v>
      </c>
      <c r="G9302" s="31">
        <v>10742.455599999999</v>
      </c>
    </row>
    <row r="9303" spans="6:7" x14ac:dyDescent="0.3">
      <c r="F9303" t="s">
        <v>11343</v>
      </c>
      <c r="G9303" s="31">
        <v>12972.7588</v>
      </c>
    </row>
    <row r="9304" spans="6:7" x14ac:dyDescent="0.3">
      <c r="F9304" t="s">
        <v>11344</v>
      </c>
      <c r="G9304" s="31">
        <v>322.12920000000003</v>
      </c>
    </row>
    <row r="9305" spans="6:7" x14ac:dyDescent="0.3">
      <c r="F9305" t="s">
        <v>11345</v>
      </c>
      <c r="G9305" s="31">
        <v>0</v>
      </c>
    </row>
    <row r="9306" spans="6:7" x14ac:dyDescent="0.3">
      <c r="F9306" t="s">
        <v>11346</v>
      </c>
      <c r="G9306" s="31">
        <v>349.25719999999995</v>
      </c>
    </row>
    <row r="9307" spans="6:7" x14ac:dyDescent="0.3">
      <c r="F9307" t="s">
        <v>11347</v>
      </c>
      <c r="G9307" s="31">
        <v>0</v>
      </c>
    </row>
    <row r="9308" spans="6:7" x14ac:dyDescent="0.3">
      <c r="F9308" t="s">
        <v>11348</v>
      </c>
      <c r="G9308" s="31">
        <v>150.114</v>
      </c>
    </row>
    <row r="9309" spans="6:7" x14ac:dyDescent="0.3">
      <c r="F9309" t="s">
        <v>11349</v>
      </c>
      <c r="G9309" s="31">
        <v>10030.185500000001</v>
      </c>
    </row>
    <row r="9310" spans="6:7" x14ac:dyDescent="0.3">
      <c r="F9310" t="s">
        <v>11350</v>
      </c>
      <c r="G9310" s="31">
        <v>3435.7442000000001</v>
      </c>
    </row>
    <row r="9311" spans="6:7" x14ac:dyDescent="0.3">
      <c r="F9311" t="s">
        <v>11351</v>
      </c>
      <c r="G9311" s="31">
        <v>0</v>
      </c>
    </row>
    <row r="9312" spans="6:7" x14ac:dyDescent="0.3">
      <c r="F9312" t="s">
        <v>11352</v>
      </c>
      <c r="G9312" s="31">
        <v>16178.9624</v>
      </c>
    </row>
    <row r="9313" spans="6:7" x14ac:dyDescent="0.3">
      <c r="F9313" t="s">
        <v>11353</v>
      </c>
      <c r="G9313" s="31">
        <v>0</v>
      </c>
    </row>
    <row r="9314" spans="6:7" x14ac:dyDescent="0.3">
      <c r="F9314" t="s">
        <v>11354</v>
      </c>
      <c r="G9314" s="31">
        <v>0</v>
      </c>
    </row>
    <row r="9315" spans="6:7" x14ac:dyDescent="0.3">
      <c r="F9315" t="s">
        <v>11355</v>
      </c>
      <c r="G9315" s="31">
        <v>556.15559999999994</v>
      </c>
    </row>
    <row r="9316" spans="6:7" x14ac:dyDescent="0.3">
      <c r="F9316" t="s">
        <v>11356</v>
      </c>
      <c r="G9316" s="31">
        <v>0</v>
      </c>
    </row>
    <row r="9317" spans="6:7" x14ac:dyDescent="0.3">
      <c r="F9317" t="s">
        <v>11357</v>
      </c>
      <c r="G9317" s="31">
        <v>0</v>
      </c>
    </row>
    <row r="9318" spans="6:7" x14ac:dyDescent="0.3">
      <c r="F9318" t="s">
        <v>11358</v>
      </c>
      <c r="G9318" s="31">
        <v>0</v>
      </c>
    </row>
    <row r="9319" spans="6:7" x14ac:dyDescent="0.3">
      <c r="F9319" t="s">
        <v>11359</v>
      </c>
      <c r="G9319" s="31">
        <v>1855.44</v>
      </c>
    </row>
    <row r="9320" spans="6:7" x14ac:dyDescent="0.3">
      <c r="F9320" t="s">
        <v>11360</v>
      </c>
      <c r="G9320" s="31">
        <v>5414.8602999999994</v>
      </c>
    </row>
    <row r="9321" spans="6:7" x14ac:dyDescent="0.3">
      <c r="F9321" t="s">
        <v>3380</v>
      </c>
      <c r="G9321" s="31">
        <v>80.716200000000001</v>
      </c>
    </row>
    <row r="9322" spans="6:7" x14ac:dyDescent="0.3">
      <c r="F9322" t="s">
        <v>3381</v>
      </c>
      <c r="G9322" s="31">
        <v>798.98509999999999</v>
      </c>
    </row>
    <row r="9323" spans="6:7" x14ac:dyDescent="0.3">
      <c r="F9323" t="s">
        <v>11361</v>
      </c>
      <c r="G9323" s="31">
        <v>1706.3252000000002</v>
      </c>
    </row>
    <row r="9324" spans="6:7" x14ac:dyDescent="0.3">
      <c r="F9324" t="s">
        <v>616</v>
      </c>
      <c r="G9324" s="31">
        <v>0</v>
      </c>
    </row>
    <row r="9325" spans="6:7" x14ac:dyDescent="0.3">
      <c r="F9325" t="s">
        <v>617</v>
      </c>
      <c r="G9325" s="31">
        <v>0</v>
      </c>
    </row>
    <row r="9326" spans="6:7" x14ac:dyDescent="0.3">
      <c r="F9326" t="s">
        <v>1911</v>
      </c>
      <c r="G9326" s="31">
        <v>4386.9453000000003</v>
      </c>
    </row>
    <row r="9327" spans="6:7" x14ac:dyDescent="0.3">
      <c r="F9327" t="s">
        <v>618</v>
      </c>
      <c r="G9327" s="31">
        <v>16067.4712</v>
      </c>
    </row>
    <row r="9328" spans="6:7" x14ac:dyDescent="0.3">
      <c r="F9328" t="s">
        <v>3382</v>
      </c>
      <c r="G9328" s="31">
        <v>261.08010000000002</v>
      </c>
    </row>
    <row r="9329" spans="6:7" x14ac:dyDescent="0.3">
      <c r="F9329" t="s">
        <v>11362</v>
      </c>
      <c r="G9329" s="31">
        <v>6230.4983999999995</v>
      </c>
    </row>
    <row r="9330" spans="6:7" x14ac:dyDescent="0.3">
      <c r="F9330" t="s">
        <v>1912</v>
      </c>
      <c r="G9330" s="31">
        <v>0</v>
      </c>
    </row>
    <row r="9331" spans="6:7" x14ac:dyDescent="0.3">
      <c r="F9331" t="s">
        <v>11363</v>
      </c>
      <c r="G9331" s="31">
        <v>385.8723</v>
      </c>
    </row>
    <row r="9332" spans="6:7" x14ac:dyDescent="0.3">
      <c r="F9332" t="s">
        <v>11364</v>
      </c>
      <c r="G9332" s="31">
        <v>0</v>
      </c>
    </row>
    <row r="9333" spans="6:7" x14ac:dyDescent="0.3">
      <c r="F9333" t="s">
        <v>11365</v>
      </c>
      <c r="G9333" s="31">
        <v>0</v>
      </c>
    </row>
    <row r="9334" spans="6:7" x14ac:dyDescent="0.3">
      <c r="F9334" t="s">
        <v>11366</v>
      </c>
      <c r="G9334" s="31">
        <v>0</v>
      </c>
    </row>
    <row r="9335" spans="6:7" x14ac:dyDescent="0.3">
      <c r="F9335" t="s">
        <v>11367</v>
      </c>
      <c r="G9335" s="31">
        <v>31.643700000000003</v>
      </c>
    </row>
    <row r="9336" spans="6:7" x14ac:dyDescent="0.3">
      <c r="F9336" t="s">
        <v>1913</v>
      </c>
      <c r="G9336" s="31">
        <v>0</v>
      </c>
    </row>
    <row r="9337" spans="6:7" x14ac:dyDescent="0.3">
      <c r="F9337" t="s">
        <v>11368</v>
      </c>
      <c r="G9337" s="31">
        <v>3037.4431999999997</v>
      </c>
    </row>
    <row r="9338" spans="6:7" x14ac:dyDescent="0.3">
      <c r="F9338" t="s">
        <v>1914</v>
      </c>
      <c r="G9338" s="31">
        <v>0</v>
      </c>
    </row>
    <row r="9339" spans="6:7" x14ac:dyDescent="0.3">
      <c r="F9339" t="s">
        <v>11369</v>
      </c>
      <c r="G9339" s="31">
        <v>0</v>
      </c>
    </row>
    <row r="9340" spans="6:7" x14ac:dyDescent="0.3">
      <c r="F9340" t="s">
        <v>1915</v>
      </c>
      <c r="G9340" s="31">
        <v>0</v>
      </c>
    </row>
    <row r="9341" spans="6:7" x14ac:dyDescent="0.3">
      <c r="F9341" t="s">
        <v>11370</v>
      </c>
      <c r="G9341" s="31">
        <v>5021.0001000000002</v>
      </c>
    </row>
    <row r="9342" spans="6:7" x14ac:dyDescent="0.3">
      <c r="F9342" t="s">
        <v>11371</v>
      </c>
      <c r="G9342" s="31">
        <v>262.43099999999998</v>
      </c>
    </row>
    <row r="9343" spans="6:7" x14ac:dyDescent="0.3">
      <c r="F9343" t="s">
        <v>11372</v>
      </c>
      <c r="G9343" s="31">
        <v>344.17399999999998</v>
      </c>
    </row>
    <row r="9344" spans="6:7" x14ac:dyDescent="0.3">
      <c r="F9344" t="s">
        <v>11373</v>
      </c>
      <c r="G9344" s="31">
        <v>0</v>
      </c>
    </row>
    <row r="9345" spans="6:7" x14ac:dyDescent="0.3">
      <c r="F9345" t="s">
        <v>11374</v>
      </c>
      <c r="G9345" s="31">
        <v>0</v>
      </c>
    </row>
    <row r="9346" spans="6:7" x14ac:dyDescent="0.3">
      <c r="F9346" t="s">
        <v>11375</v>
      </c>
      <c r="G9346" s="31">
        <v>9522.4899000000005</v>
      </c>
    </row>
    <row r="9347" spans="6:7" x14ac:dyDescent="0.3">
      <c r="F9347" t="s">
        <v>11376</v>
      </c>
      <c r="G9347" s="31">
        <v>1255.3606</v>
      </c>
    </row>
    <row r="9348" spans="6:7" x14ac:dyDescent="0.3">
      <c r="F9348" t="s">
        <v>11377</v>
      </c>
      <c r="G9348" s="31">
        <v>0</v>
      </c>
    </row>
    <row r="9349" spans="6:7" x14ac:dyDescent="0.3">
      <c r="F9349" t="s">
        <v>11378</v>
      </c>
      <c r="G9349" s="31">
        <v>0</v>
      </c>
    </row>
    <row r="9350" spans="6:7" x14ac:dyDescent="0.3">
      <c r="F9350" t="s">
        <v>11379</v>
      </c>
      <c r="G9350" s="31">
        <v>50.899299999999997</v>
      </c>
    </row>
    <row r="9351" spans="6:7" x14ac:dyDescent="0.3">
      <c r="F9351" t="s">
        <v>11380</v>
      </c>
      <c r="G9351" s="31">
        <v>2944.4607000000001</v>
      </c>
    </row>
    <row r="9352" spans="6:7" x14ac:dyDescent="0.3">
      <c r="F9352" t="s">
        <v>11381</v>
      </c>
      <c r="G9352" s="31">
        <v>292.14670000000001</v>
      </c>
    </row>
    <row r="9353" spans="6:7" x14ac:dyDescent="0.3">
      <c r="F9353" t="s">
        <v>11382</v>
      </c>
      <c r="G9353" s="31">
        <v>0</v>
      </c>
    </row>
    <row r="9354" spans="6:7" x14ac:dyDescent="0.3">
      <c r="F9354" t="s">
        <v>11383</v>
      </c>
      <c r="G9354" s="31">
        <v>128.26070000000001</v>
      </c>
    </row>
    <row r="9355" spans="6:7" x14ac:dyDescent="0.3">
      <c r="F9355" t="s">
        <v>11384</v>
      </c>
      <c r="G9355" s="31">
        <v>405.6961</v>
      </c>
    </row>
    <row r="9356" spans="6:7" x14ac:dyDescent="0.3">
      <c r="F9356" t="s">
        <v>11385</v>
      </c>
      <c r="G9356" s="31">
        <v>8073.3231999999998</v>
      </c>
    </row>
    <row r="9357" spans="6:7" x14ac:dyDescent="0.3">
      <c r="F9357" t="s">
        <v>1916</v>
      </c>
      <c r="G9357" s="31">
        <v>93.862200000000001</v>
      </c>
    </row>
    <row r="9358" spans="6:7" x14ac:dyDescent="0.3">
      <c r="F9358" t="s">
        <v>11386</v>
      </c>
      <c r="G9358" s="31">
        <v>0</v>
      </c>
    </row>
    <row r="9359" spans="6:7" x14ac:dyDescent="0.3">
      <c r="F9359" t="s">
        <v>11387</v>
      </c>
      <c r="G9359" s="31">
        <v>10448.7225</v>
      </c>
    </row>
    <row r="9360" spans="6:7" x14ac:dyDescent="0.3">
      <c r="F9360" t="s">
        <v>3383</v>
      </c>
      <c r="G9360" s="31">
        <v>2356.0848000000001</v>
      </c>
    </row>
    <row r="9361" spans="6:7" x14ac:dyDescent="0.3">
      <c r="F9361" t="s">
        <v>1917</v>
      </c>
      <c r="G9361" s="31">
        <v>0</v>
      </c>
    </row>
    <row r="9362" spans="6:7" x14ac:dyDescent="0.3">
      <c r="F9362" t="s">
        <v>11388</v>
      </c>
      <c r="G9362" s="31">
        <v>0</v>
      </c>
    </row>
    <row r="9363" spans="6:7" x14ac:dyDescent="0.3">
      <c r="F9363" t="s">
        <v>1918</v>
      </c>
      <c r="G9363" s="31">
        <v>10276.1198</v>
      </c>
    </row>
    <row r="9364" spans="6:7" x14ac:dyDescent="0.3">
      <c r="F9364" t="s">
        <v>11389</v>
      </c>
      <c r="G9364" s="31">
        <v>15348.8259</v>
      </c>
    </row>
    <row r="9365" spans="6:7" x14ac:dyDescent="0.3">
      <c r="F9365" t="s">
        <v>11390</v>
      </c>
      <c r="G9365" s="31">
        <v>143.8792</v>
      </c>
    </row>
    <row r="9366" spans="6:7" x14ac:dyDescent="0.3">
      <c r="F9366" t="s">
        <v>11391</v>
      </c>
      <c r="G9366" s="31">
        <v>0</v>
      </c>
    </row>
    <row r="9367" spans="6:7" x14ac:dyDescent="0.3">
      <c r="F9367" t="s">
        <v>11392</v>
      </c>
      <c r="G9367" s="31">
        <v>0</v>
      </c>
    </row>
    <row r="9368" spans="6:7" x14ac:dyDescent="0.3">
      <c r="F9368" t="s">
        <v>11393</v>
      </c>
      <c r="G9368" s="31">
        <v>11638.2904</v>
      </c>
    </row>
    <row r="9369" spans="6:7" x14ac:dyDescent="0.3">
      <c r="F9369" t="s">
        <v>1919</v>
      </c>
      <c r="G9369" s="31">
        <v>16809.762299999999</v>
      </c>
    </row>
    <row r="9370" spans="6:7" x14ac:dyDescent="0.3">
      <c r="F9370" t="s">
        <v>11394</v>
      </c>
      <c r="G9370" s="31">
        <v>0</v>
      </c>
    </row>
    <row r="9371" spans="6:7" x14ac:dyDescent="0.3">
      <c r="F9371" t="s">
        <v>11395</v>
      </c>
      <c r="G9371" s="31">
        <v>30.723599999999998</v>
      </c>
    </row>
    <row r="9372" spans="6:7" x14ac:dyDescent="0.3">
      <c r="F9372" t="s">
        <v>619</v>
      </c>
      <c r="G9372" s="31">
        <v>16238.3778</v>
      </c>
    </row>
    <row r="9373" spans="6:7" x14ac:dyDescent="0.3">
      <c r="F9373" t="s">
        <v>620</v>
      </c>
      <c r="G9373" s="31">
        <v>12659.227299999999</v>
      </c>
    </row>
    <row r="9374" spans="6:7" x14ac:dyDescent="0.3">
      <c r="F9374" t="s">
        <v>11396</v>
      </c>
      <c r="G9374" s="31">
        <v>1268.0291000000002</v>
      </c>
    </row>
    <row r="9375" spans="6:7" x14ac:dyDescent="0.3">
      <c r="F9375" t="s">
        <v>11397</v>
      </c>
      <c r="G9375" s="31">
        <v>0</v>
      </c>
    </row>
    <row r="9376" spans="6:7" x14ac:dyDescent="0.3">
      <c r="F9376" t="s">
        <v>11398</v>
      </c>
      <c r="G9376" s="31">
        <v>4308.7203</v>
      </c>
    </row>
    <row r="9377" spans="6:7" x14ac:dyDescent="0.3">
      <c r="F9377" t="s">
        <v>11399</v>
      </c>
      <c r="G9377" s="31">
        <v>0</v>
      </c>
    </row>
    <row r="9378" spans="6:7" x14ac:dyDescent="0.3">
      <c r="F9378" t="s">
        <v>621</v>
      </c>
      <c r="G9378" s="31">
        <v>11549.2273</v>
      </c>
    </row>
    <row r="9379" spans="6:7" x14ac:dyDescent="0.3">
      <c r="F9379" t="s">
        <v>11400</v>
      </c>
      <c r="G9379" s="31">
        <v>12437.6294</v>
      </c>
    </row>
    <row r="9380" spans="6:7" x14ac:dyDescent="0.3">
      <c r="F9380" t="s">
        <v>622</v>
      </c>
      <c r="G9380" s="31">
        <v>8000.5956000000006</v>
      </c>
    </row>
    <row r="9381" spans="6:7" x14ac:dyDescent="0.3">
      <c r="F9381" t="s">
        <v>1920</v>
      </c>
      <c r="G9381" s="31">
        <v>20354.469000000001</v>
      </c>
    </row>
    <row r="9382" spans="6:7" x14ac:dyDescent="0.3">
      <c r="F9382" t="s">
        <v>11401</v>
      </c>
      <c r="G9382" s="31">
        <v>414.02849999999995</v>
      </c>
    </row>
    <row r="9383" spans="6:7" x14ac:dyDescent="0.3">
      <c r="F9383" t="s">
        <v>11402</v>
      </c>
      <c r="G9383" s="31">
        <v>0</v>
      </c>
    </row>
    <row r="9384" spans="6:7" x14ac:dyDescent="0.3">
      <c r="F9384" t="s">
        <v>11403</v>
      </c>
      <c r="G9384" s="31">
        <v>0</v>
      </c>
    </row>
    <row r="9385" spans="6:7" x14ac:dyDescent="0.3">
      <c r="F9385" t="s">
        <v>623</v>
      </c>
      <c r="G9385" s="31">
        <v>0</v>
      </c>
    </row>
    <row r="9386" spans="6:7" x14ac:dyDescent="0.3">
      <c r="F9386" t="s">
        <v>3384</v>
      </c>
      <c r="G9386" s="31">
        <v>1651.5445</v>
      </c>
    </row>
    <row r="9387" spans="6:7" x14ac:dyDescent="0.3">
      <c r="F9387" t="s">
        <v>11404</v>
      </c>
      <c r="G9387" s="31">
        <v>395.38159999999999</v>
      </c>
    </row>
    <row r="9388" spans="6:7" x14ac:dyDescent="0.3">
      <c r="F9388" t="s">
        <v>11405</v>
      </c>
      <c r="G9388" s="31">
        <v>0</v>
      </c>
    </row>
    <row r="9389" spans="6:7" x14ac:dyDescent="0.3">
      <c r="F9389" t="s">
        <v>11406</v>
      </c>
      <c r="G9389" s="31">
        <v>227.8321</v>
      </c>
    </row>
    <row r="9390" spans="6:7" x14ac:dyDescent="0.3">
      <c r="F9390" t="s">
        <v>1921</v>
      </c>
      <c r="G9390" s="31">
        <v>7828.0190000000002</v>
      </c>
    </row>
    <row r="9391" spans="6:7" x14ac:dyDescent="0.3">
      <c r="F9391" t="s">
        <v>11407</v>
      </c>
      <c r="G9391" s="31">
        <v>272.49029999999999</v>
      </c>
    </row>
    <row r="9392" spans="6:7" x14ac:dyDescent="0.3">
      <c r="F9392" t="s">
        <v>11408</v>
      </c>
      <c r="G9392" s="31">
        <v>275.28880000000004</v>
      </c>
    </row>
    <row r="9393" spans="6:7" x14ac:dyDescent="0.3">
      <c r="F9393" t="s">
        <v>1922</v>
      </c>
      <c r="G9393" s="31">
        <v>151.3545</v>
      </c>
    </row>
    <row r="9394" spans="6:7" x14ac:dyDescent="0.3">
      <c r="F9394" t="s">
        <v>11409</v>
      </c>
      <c r="G9394" s="31">
        <v>2754.2157000000002</v>
      </c>
    </row>
    <row r="9395" spans="6:7" x14ac:dyDescent="0.3">
      <c r="F9395" t="s">
        <v>11410</v>
      </c>
      <c r="G9395" s="31">
        <v>797.78660000000002</v>
      </c>
    </row>
    <row r="9396" spans="6:7" x14ac:dyDescent="0.3">
      <c r="F9396" t="s">
        <v>11411</v>
      </c>
      <c r="G9396" s="31">
        <v>0</v>
      </c>
    </row>
    <row r="9397" spans="6:7" x14ac:dyDescent="0.3">
      <c r="F9397" t="s">
        <v>2899</v>
      </c>
      <c r="G9397" s="31">
        <v>4427.6311999999998</v>
      </c>
    </row>
    <row r="9398" spans="6:7" x14ac:dyDescent="0.3">
      <c r="F9398" t="s">
        <v>11412</v>
      </c>
      <c r="G9398" s="31">
        <v>17496.767</v>
      </c>
    </row>
    <row r="9399" spans="6:7" x14ac:dyDescent="0.3">
      <c r="F9399" t="s">
        <v>11413</v>
      </c>
      <c r="G9399" s="31">
        <v>1175.6095</v>
      </c>
    </row>
    <row r="9400" spans="6:7" x14ac:dyDescent="0.3">
      <c r="F9400" t="s">
        <v>11414</v>
      </c>
      <c r="G9400" s="31">
        <v>435.20659999999998</v>
      </c>
    </row>
    <row r="9401" spans="6:7" x14ac:dyDescent="0.3">
      <c r="F9401" t="s">
        <v>1923</v>
      </c>
      <c r="G9401" s="31">
        <v>342.89679999999998</v>
      </c>
    </row>
    <row r="9402" spans="6:7" x14ac:dyDescent="0.3">
      <c r="F9402" t="s">
        <v>11415</v>
      </c>
      <c r="G9402" s="31">
        <v>0</v>
      </c>
    </row>
    <row r="9403" spans="6:7" x14ac:dyDescent="0.3">
      <c r="F9403" t="s">
        <v>1924</v>
      </c>
      <c r="G9403" s="31">
        <v>0</v>
      </c>
    </row>
    <row r="9404" spans="6:7" x14ac:dyDescent="0.3">
      <c r="F9404" t="s">
        <v>11416</v>
      </c>
      <c r="G9404" s="31">
        <v>0</v>
      </c>
    </row>
    <row r="9405" spans="6:7" x14ac:dyDescent="0.3">
      <c r="F9405" t="s">
        <v>11417</v>
      </c>
      <c r="G9405" s="31">
        <v>0</v>
      </c>
    </row>
    <row r="9406" spans="6:7" x14ac:dyDescent="0.3">
      <c r="F9406" t="s">
        <v>11418</v>
      </c>
      <c r="G9406" s="31">
        <v>0</v>
      </c>
    </row>
    <row r="9407" spans="6:7" x14ac:dyDescent="0.3">
      <c r="F9407" t="s">
        <v>3385</v>
      </c>
      <c r="G9407" s="31">
        <v>42.511200000000002</v>
      </c>
    </row>
    <row r="9408" spans="6:7" x14ac:dyDescent="0.3">
      <c r="F9408" t="s">
        <v>11419</v>
      </c>
      <c r="G9408" s="31">
        <v>0</v>
      </c>
    </row>
    <row r="9409" spans="6:7" x14ac:dyDescent="0.3">
      <c r="F9409" t="s">
        <v>11420</v>
      </c>
      <c r="G9409" s="31">
        <v>1315.8348000000001</v>
      </c>
    </row>
    <row r="9410" spans="6:7" x14ac:dyDescent="0.3">
      <c r="F9410" t="s">
        <v>11421</v>
      </c>
      <c r="G9410" s="31">
        <v>640.38369999999998</v>
      </c>
    </row>
    <row r="9411" spans="6:7" x14ac:dyDescent="0.3">
      <c r="F9411" t="s">
        <v>11422</v>
      </c>
      <c r="G9411" s="31">
        <v>0</v>
      </c>
    </row>
    <row r="9412" spans="6:7" x14ac:dyDescent="0.3">
      <c r="F9412" t="s">
        <v>11423</v>
      </c>
      <c r="G9412" s="31">
        <v>0</v>
      </c>
    </row>
    <row r="9413" spans="6:7" x14ac:dyDescent="0.3">
      <c r="F9413" t="s">
        <v>11424</v>
      </c>
      <c r="G9413" s="31">
        <v>0</v>
      </c>
    </row>
    <row r="9414" spans="6:7" x14ac:dyDescent="0.3">
      <c r="F9414" t="s">
        <v>11425</v>
      </c>
      <c r="G9414" s="31">
        <v>0</v>
      </c>
    </row>
    <row r="9415" spans="6:7" x14ac:dyDescent="0.3">
      <c r="F9415" t="s">
        <v>11426</v>
      </c>
      <c r="G9415" s="31">
        <v>166.31440000000003</v>
      </c>
    </row>
    <row r="9416" spans="6:7" x14ac:dyDescent="0.3">
      <c r="F9416" t="s">
        <v>11427</v>
      </c>
      <c r="G9416" s="31">
        <v>784.56739999999991</v>
      </c>
    </row>
    <row r="9417" spans="6:7" x14ac:dyDescent="0.3">
      <c r="F9417" t="s">
        <v>11428</v>
      </c>
      <c r="G9417" s="31">
        <v>437.98579999999998</v>
      </c>
    </row>
    <row r="9418" spans="6:7" x14ac:dyDescent="0.3">
      <c r="F9418" t="s">
        <v>11429</v>
      </c>
      <c r="G9418" s="31">
        <v>15752.415999999999</v>
      </c>
    </row>
    <row r="9419" spans="6:7" x14ac:dyDescent="0.3">
      <c r="F9419" t="s">
        <v>11430</v>
      </c>
      <c r="G9419" s="31">
        <v>579.26220000000001</v>
      </c>
    </row>
    <row r="9420" spans="6:7" x14ac:dyDescent="0.3">
      <c r="F9420" t="s">
        <v>11431</v>
      </c>
      <c r="G9420" s="31">
        <v>10058.2132</v>
      </c>
    </row>
    <row r="9421" spans="6:7" x14ac:dyDescent="0.3">
      <c r="F9421" t="s">
        <v>11432</v>
      </c>
      <c r="G9421" s="31">
        <v>0</v>
      </c>
    </row>
    <row r="9422" spans="6:7" x14ac:dyDescent="0.3">
      <c r="F9422" t="s">
        <v>11433</v>
      </c>
      <c r="G9422" s="31">
        <v>20179.1204</v>
      </c>
    </row>
    <row r="9423" spans="6:7" x14ac:dyDescent="0.3">
      <c r="F9423" t="s">
        <v>11434</v>
      </c>
      <c r="G9423" s="31">
        <v>4363.0833000000002</v>
      </c>
    </row>
    <row r="9424" spans="6:7" x14ac:dyDescent="0.3">
      <c r="F9424" t="s">
        <v>11435</v>
      </c>
      <c r="G9424" s="31">
        <v>1127.4179000000001</v>
      </c>
    </row>
    <row r="9425" spans="6:7" x14ac:dyDescent="0.3">
      <c r="F9425" t="s">
        <v>11436</v>
      </c>
      <c r="G9425" s="31">
        <v>190.7473</v>
      </c>
    </row>
    <row r="9426" spans="6:7" x14ac:dyDescent="0.3">
      <c r="F9426" t="s">
        <v>11437</v>
      </c>
      <c r="G9426" s="31">
        <v>1405.9447</v>
      </c>
    </row>
    <row r="9427" spans="6:7" x14ac:dyDescent="0.3">
      <c r="F9427" t="s">
        <v>11438</v>
      </c>
      <c r="G9427" s="31">
        <v>339.44650000000001</v>
      </c>
    </row>
    <row r="9428" spans="6:7" x14ac:dyDescent="0.3">
      <c r="F9428" t="s">
        <v>11439</v>
      </c>
      <c r="G9428" s="31">
        <v>0</v>
      </c>
    </row>
    <row r="9429" spans="6:7" x14ac:dyDescent="0.3">
      <c r="F9429" t="s">
        <v>11440</v>
      </c>
      <c r="G9429" s="31">
        <v>501.15019999999998</v>
      </c>
    </row>
    <row r="9430" spans="6:7" x14ac:dyDescent="0.3">
      <c r="F9430" t="s">
        <v>11441</v>
      </c>
      <c r="G9430" s="31">
        <v>0</v>
      </c>
    </row>
    <row r="9431" spans="6:7" x14ac:dyDescent="0.3">
      <c r="F9431" t="s">
        <v>3386</v>
      </c>
      <c r="G9431" s="31">
        <v>407.42449999999997</v>
      </c>
    </row>
    <row r="9432" spans="6:7" x14ac:dyDescent="0.3">
      <c r="F9432" t="s">
        <v>11442</v>
      </c>
      <c r="G9432" s="31">
        <v>4526.5439000000006</v>
      </c>
    </row>
    <row r="9433" spans="6:7" x14ac:dyDescent="0.3">
      <c r="F9433" t="s">
        <v>11443</v>
      </c>
      <c r="G9433" s="31">
        <v>252.13939999999999</v>
      </c>
    </row>
    <row r="9434" spans="6:7" x14ac:dyDescent="0.3">
      <c r="F9434" t="s">
        <v>11444</v>
      </c>
      <c r="G9434" s="31">
        <v>93.171300000000002</v>
      </c>
    </row>
    <row r="9435" spans="6:7" x14ac:dyDescent="0.3">
      <c r="F9435" t="s">
        <v>11445</v>
      </c>
      <c r="G9435" s="31">
        <v>3341.4207000000001</v>
      </c>
    </row>
    <row r="9436" spans="6:7" x14ac:dyDescent="0.3">
      <c r="F9436" t="s">
        <v>1925</v>
      </c>
      <c r="G9436" s="31">
        <v>25865.227899999998</v>
      </c>
    </row>
    <row r="9437" spans="6:7" x14ac:dyDescent="0.3">
      <c r="F9437" t="s">
        <v>11446</v>
      </c>
      <c r="G9437" s="31">
        <v>204.38069999999999</v>
      </c>
    </row>
    <row r="9438" spans="6:7" x14ac:dyDescent="0.3">
      <c r="F9438" t="s">
        <v>11447</v>
      </c>
      <c r="G9438" s="31">
        <v>444.32140000000004</v>
      </c>
    </row>
    <row r="9439" spans="6:7" x14ac:dyDescent="0.3">
      <c r="F9439" t="s">
        <v>11448</v>
      </c>
      <c r="G9439" s="31">
        <v>8465.6679999999997</v>
      </c>
    </row>
    <row r="9440" spans="6:7" x14ac:dyDescent="0.3">
      <c r="F9440" t="s">
        <v>624</v>
      </c>
      <c r="G9440" s="31">
        <v>0</v>
      </c>
    </row>
    <row r="9441" spans="6:7" x14ac:dyDescent="0.3">
      <c r="F9441" t="s">
        <v>11449</v>
      </c>
      <c r="G9441" s="31">
        <v>0</v>
      </c>
    </row>
    <row r="9442" spans="6:7" x14ac:dyDescent="0.3">
      <c r="F9442" t="s">
        <v>1926</v>
      </c>
      <c r="G9442" s="31">
        <v>151.3545</v>
      </c>
    </row>
    <row r="9443" spans="6:7" x14ac:dyDescent="0.3">
      <c r="F9443" t="s">
        <v>1927</v>
      </c>
      <c r="G9443" s="31">
        <v>0</v>
      </c>
    </row>
    <row r="9444" spans="6:7" x14ac:dyDescent="0.3">
      <c r="F9444" t="s">
        <v>11450</v>
      </c>
      <c r="G9444" s="31">
        <v>12239.755500000001</v>
      </c>
    </row>
    <row r="9445" spans="6:7" x14ac:dyDescent="0.3">
      <c r="F9445" t="s">
        <v>11451</v>
      </c>
      <c r="G9445" s="31">
        <v>0</v>
      </c>
    </row>
    <row r="9446" spans="6:7" x14ac:dyDescent="0.3">
      <c r="F9446" t="s">
        <v>11452</v>
      </c>
      <c r="G9446" s="31">
        <v>0</v>
      </c>
    </row>
    <row r="9447" spans="6:7" x14ac:dyDescent="0.3">
      <c r="F9447" t="s">
        <v>11453</v>
      </c>
      <c r="G9447" s="31">
        <v>390.97909999999996</v>
      </c>
    </row>
    <row r="9448" spans="6:7" x14ac:dyDescent="0.3">
      <c r="F9448" t="s">
        <v>11454</v>
      </c>
      <c r="G9448" s="31">
        <v>335.28579999999999</v>
      </c>
    </row>
    <row r="9449" spans="6:7" x14ac:dyDescent="0.3">
      <c r="F9449" t="s">
        <v>11455</v>
      </c>
      <c r="G9449" s="31">
        <v>16266.516299999999</v>
      </c>
    </row>
    <row r="9450" spans="6:7" x14ac:dyDescent="0.3">
      <c r="F9450" t="s">
        <v>11456</v>
      </c>
      <c r="G9450" s="31">
        <v>1321.41</v>
      </c>
    </row>
    <row r="9451" spans="6:7" x14ac:dyDescent="0.3">
      <c r="F9451" t="s">
        <v>1928</v>
      </c>
      <c r="G9451" s="31">
        <v>4200.7048000000004</v>
      </c>
    </row>
    <row r="9452" spans="6:7" x14ac:dyDescent="0.3">
      <c r="F9452" t="s">
        <v>11457</v>
      </c>
      <c r="G9452" s="31">
        <v>136.41759999999999</v>
      </c>
    </row>
    <row r="9453" spans="6:7" x14ac:dyDescent="0.3">
      <c r="F9453" t="s">
        <v>11458</v>
      </c>
      <c r="G9453" s="31">
        <v>378.78699999999998</v>
      </c>
    </row>
    <row r="9454" spans="6:7" x14ac:dyDescent="0.3">
      <c r="F9454" t="s">
        <v>11459</v>
      </c>
      <c r="G9454" s="31">
        <v>0</v>
      </c>
    </row>
    <row r="9455" spans="6:7" x14ac:dyDescent="0.3">
      <c r="F9455" t="s">
        <v>1929</v>
      </c>
      <c r="G9455" s="31">
        <v>0</v>
      </c>
    </row>
    <row r="9456" spans="6:7" x14ac:dyDescent="0.3">
      <c r="F9456" t="s">
        <v>11460</v>
      </c>
      <c r="G9456" s="31">
        <v>0</v>
      </c>
    </row>
    <row r="9457" spans="6:7" x14ac:dyDescent="0.3">
      <c r="F9457" t="s">
        <v>11461</v>
      </c>
      <c r="G9457" s="31">
        <v>137.595</v>
      </c>
    </row>
    <row r="9458" spans="6:7" x14ac:dyDescent="0.3">
      <c r="F9458" t="s">
        <v>11462</v>
      </c>
      <c r="G9458" s="31">
        <v>381.73400000000004</v>
      </c>
    </row>
    <row r="9459" spans="6:7" x14ac:dyDescent="0.3">
      <c r="F9459" t="s">
        <v>11463</v>
      </c>
      <c r="G9459" s="31">
        <v>0</v>
      </c>
    </row>
    <row r="9460" spans="6:7" x14ac:dyDescent="0.3">
      <c r="F9460" t="s">
        <v>625</v>
      </c>
      <c r="G9460" s="31">
        <v>0</v>
      </c>
    </row>
    <row r="9461" spans="6:7" x14ac:dyDescent="0.3">
      <c r="F9461" t="s">
        <v>11464</v>
      </c>
      <c r="G9461" s="31">
        <v>17314.489399999995</v>
      </c>
    </row>
    <row r="9462" spans="6:7" x14ac:dyDescent="0.3">
      <c r="F9462" t="s">
        <v>1930</v>
      </c>
      <c r="G9462" s="31">
        <v>0</v>
      </c>
    </row>
    <row r="9463" spans="6:7" x14ac:dyDescent="0.3">
      <c r="F9463" t="s">
        <v>11465</v>
      </c>
      <c r="G9463" s="31">
        <v>9389.9452999999994</v>
      </c>
    </row>
    <row r="9464" spans="6:7" x14ac:dyDescent="0.3">
      <c r="F9464" t="s">
        <v>626</v>
      </c>
      <c r="G9464" s="31">
        <v>25662.830600000001</v>
      </c>
    </row>
    <row r="9465" spans="6:7" x14ac:dyDescent="0.3">
      <c r="F9465" t="s">
        <v>1931</v>
      </c>
      <c r="G9465" s="31">
        <v>15668.066499999999</v>
      </c>
    </row>
    <row r="9466" spans="6:7" x14ac:dyDescent="0.3">
      <c r="F9466" t="s">
        <v>11466</v>
      </c>
      <c r="G9466" s="31">
        <v>6407.5021999999999</v>
      </c>
    </row>
    <row r="9467" spans="6:7" x14ac:dyDescent="0.3">
      <c r="F9467" t="s">
        <v>627</v>
      </c>
      <c r="G9467" s="31">
        <v>10684.3534</v>
      </c>
    </row>
    <row r="9468" spans="6:7" x14ac:dyDescent="0.3">
      <c r="F9468" t="s">
        <v>11467</v>
      </c>
      <c r="G9468" s="31">
        <v>0</v>
      </c>
    </row>
    <row r="9469" spans="6:7" x14ac:dyDescent="0.3">
      <c r="F9469" t="s">
        <v>11468</v>
      </c>
      <c r="G9469" s="31">
        <v>848.15110000000004</v>
      </c>
    </row>
    <row r="9470" spans="6:7" x14ac:dyDescent="0.3">
      <c r="F9470" t="s">
        <v>11469</v>
      </c>
      <c r="G9470" s="31">
        <v>304.92930000000001</v>
      </c>
    </row>
    <row r="9471" spans="6:7" x14ac:dyDescent="0.3">
      <c r="F9471" t="s">
        <v>11470</v>
      </c>
      <c r="G9471" s="31">
        <v>40.815199999999997</v>
      </c>
    </row>
    <row r="9472" spans="6:7" x14ac:dyDescent="0.3">
      <c r="F9472" t="s">
        <v>11471</v>
      </c>
      <c r="G9472" s="31">
        <v>0</v>
      </c>
    </row>
    <row r="9473" spans="6:7" x14ac:dyDescent="0.3">
      <c r="F9473" t="s">
        <v>11472</v>
      </c>
      <c r="G9473" s="31">
        <v>0</v>
      </c>
    </row>
    <row r="9474" spans="6:7" x14ac:dyDescent="0.3">
      <c r="F9474" t="s">
        <v>11473</v>
      </c>
      <c r="G9474" s="31">
        <v>8301.4657000000007</v>
      </c>
    </row>
    <row r="9475" spans="6:7" x14ac:dyDescent="0.3">
      <c r="F9475" t="s">
        <v>11474</v>
      </c>
      <c r="G9475" s="31">
        <v>0</v>
      </c>
    </row>
    <row r="9476" spans="6:7" x14ac:dyDescent="0.3">
      <c r="F9476" t="s">
        <v>11475</v>
      </c>
      <c r="G9476" s="31">
        <v>0</v>
      </c>
    </row>
    <row r="9477" spans="6:7" x14ac:dyDescent="0.3">
      <c r="F9477" t="s">
        <v>11476</v>
      </c>
      <c r="G9477" s="31">
        <v>0</v>
      </c>
    </row>
    <row r="9478" spans="6:7" x14ac:dyDescent="0.3">
      <c r="F9478" t="s">
        <v>11477</v>
      </c>
      <c r="G9478" s="31">
        <v>9174.6468999999997</v>
      </c>
    </row>
    <row r="9479" spans="6:7" x14ac:dyDescent="0.3">
      <c r="F9479" t="s">
        <v>11478</v>
      </c>
      <c r="G9479" s="31">
        <v>21.8659</v>
      </c>
    </row>
    <row r="9480" spans="6:7" x14ac:dyDescent="0.3">
      <c r="F9480" t="s">
        <v>1932</v>
      </c>
      <c r="G9480" s="31">
        <v>941.64739999999995</v>
      </c>
    </row>
    <row r="9481" spans="6:7" x14ac:dyDescent="0.3">
      <c r="F9481" t="s">
        <v>628</v>
      </c>
      <c r="G9481" s="31">
        <v>0</v>
      </c>
    </row>
    <row r="9482" spans="6:7" x14ac:dyDescent="0.3">
      <c r="F9482" t="s">
        <v>11479</v>
      </c>
      <c r="G9482" s="31">
        <v>0</v>
      </c>
    </row>
    <row r="9483" spans="6:7" x14ac:dyDescent="0.3">
      <c r="F9483" t="s">
        <v>629</v>
      </c>
      <c r="G9483" s="31">
        <v>2540.2563</v>
      </c>
    </row>
    <row r="9484" spans="6:7" x14ac:dyDescent="0.3">
      <c r="F9484" t="s">
        <v>1933</v>
      </c>
      <c r="G9484" s="31">
        <v>16201.203100000001</v>
      </c>
    </row>
    <row r="9485" spans="6:7" x14ac:dyDescent="0.3">
      <c r="F9485" t="s">
        <v>11480</v>
      </c>
      <c r="G9485" s="31">
        <v>191.36659999999998</v>
      </c>
    </row>
    <row r="9486" spans="6:7" x14ac:dyDescent="0.3">
      <c r="F9486" t="s">
        <v>11481</v>
      </c>
      <c r="G9486" s="31">
        <v>5970.8595999999998</v>
      </c>
    </row>
    <row r="9487" spans="6:7" x14ac:dyDescent="0.3">
      <c r="F9487" t="s">
        <v>11482</v>
      </c>
      <c r="G9487" s="31">
        <v>0</v>
      </c>
    </row>
    <row r="9488" spans="6:7" x14ac:dyDescent="0.3">
      <c r="F9488" t="s">
        <v>11483</v>
      </c>
      <c r="G9488" s="31">
        <v>174.4316</v>
      </c>
    </row>
    <row r="9489" spans="6:7" x14ac:dyDescent="0.3">
      <c r="F9489" t="s">
        <v>11484</v>
      </c>
      <c r="G9489" s="31">
        <v>0</v>
      </c>
    </row>
    <row r="9490" spans="6:7" x14ac:dyDescent="0.3">
      <c r="F9490" t="s">
        <v>11485</v>
      </c>
      <c r="G9490" s="31">
        <v>2343.7028</v>
      </c>
    </row>
    <row r="9491" spans="6:7" x14ac:dyDescent="0.3">
      <c r="F9491" t="s">
        <v>11486</v>
      </c>
      <c r="G9491" s="31">
        <v>41.575499999999998</v>
      </c>
    </row>
    <row r="9492" spans="6:7" x14ac:dyDescent="0.3">
      <c r="F9492" t="s">
        <v>11487</v>
      </c>
      <c r="G9492" s="31">
        <v>1711.5558000000001</v>
      </c>
    </row>
    <row r="9493" spans="6:7" x14ac:dyDescent="0.3">
      <c r="F9493" t="s">
        <v>11488</v>
      </c>
      <c r="G9493" s="31">
        <v>186.40310000000002</v>
      </c>
    </row>
    <row r="9494" spans="6:7" x14ac:dyDescent="0.3">
      <c r="F9494" t="s">
        <v>11489</v>
      </c>
      <c r="G9494" s="31">
        <v>0</v>
      </c>
    </row>
    <row r="9495" spans="6:7" x14ac:dyDescent="0.3">
      <c r="F9495" t="s">
        <v>11490</v>
      </c>
      <c r="G9495" s="31">
        <v>0</v>
      </c>
    </row>
    <row r="9496" spans="6:7" x14ac:dyDescent="0.3">
      <c r="F9496" t="s">
        <v>1934</v>
      </c>
      <c r="G9496" s="31">
        <v>0</v>
      </c>
    </row>
    <row r="9497" spans="6:7" x14ac:dyDescent="0.3">
      <c r="F9497" t="s">
        <v>11491</v>
      </c>
      <c r="G9497" s="31">
        <v>0</v>
      </c>
    </row>
    <row r="9498" spans="6:7" x14ac:dyDescent="0.3">
      <c r="F9498" t="s">
        <v>11492</v>
      </c>
      <c r="G9498" s="31">
        <v>21552.014900000002</v>
      </c>
    </row>
    <row r="9499" spans="6:7" x14ac:dyDescent="0.3">
      <c r="F9499" t="s">
        <v>11493</v>
      </c>
      <c r="G9499" s="31">
        <v>0</v>
      </c>
    </row>
    <row r="9500" spans="6:7" x14ac:dyDescent="0.3">
      <c r="F9500" t="s">
        <v>11494</v>
      </c>
      <c r="G9500" s="31">
        <v>4791.2310000000007</v>
      </c>
    </row>
    <row r="9501" spans="6:7" x14ac:dyDescent="0.3">
      <c r="F9501" t="s">
        <v>11495</v>
      </c>
      <c r="G9501" s="31">
        <v>93.171300000000002</v>
      </c>
    </row>
    <row r="9502" spans="6:7" x14ac:dyDescent="0.3">
      <c r="F9502" t="s">
        <v>11496</v>
      </c>
      <c r="G9502" s="31">
        <v>0</v>
      </c>
    </row>
    <row r="9503" spans="6:7" x14ac:dyDescent="0.3">
      <c r="F9503" t="s">
        <v>11497</v>
      </c>
      <c r="G9503" s="31">
        <v>0</v>
      </c>
    </row>
    <row r="9504" spans="6:7" x14ac:dyDescent="0.3">
      <c r="F9504" t="s">
        <v>11498</v>
      </c>
      <c r="G9504" s="31">
        <v>671.30700000000002</v>
      </c>
    </row>
    <row r="9505" spans="6:7" x14ac:dyDescent="0.3">
      <c r="F9505" t="s">
        <v>11499</v>
      </c>
      <c r="G9505" s="31">
        <v>19205.269199999999</v>
      </c>
    </row>
    <row r="9506" spans="6:7" x14ac:dyDescent="0.3">
      <c r="F9506" t="s">
        <v>630</v>
      </c>
      <c r="G9506" s="31">
        <v>4183.6205</v>
      </c>
    </row>
    <row r="9507" spans="6:7" x14ac:dyDescent="0.3">
      <c r="F9507" t="s">
        <v>11500</v>
      </c>
      <c r="G9507" s="31">
        <v>0</v>
      </c>
    </row>
    <row r="9508" spans="6:7" x14ac:dyDescent="0.3">
      <c r="F9508" t="s">
        <v>11501</v>
      </c>
      <c r="G9508" s="31">
        <v>13712.8145</v>
      </c>
    </row>
    <row r="9509" spans="6:7" x14ac:dyDescent="0.3">
      <c r="F9509" t="s">
        <v>1935</v>
      </c>
      <c r="G9509" s="31">
        <v>0</v>
      </c>
    </row>
    <row r="9510" spans="6:7" x14ac:dyDescent="0.3">
      <c r="F9510" t="s">
        <v>11502</v>
      </c>
      <c r="G9510" s="31">
        <v>739.86509999999998</v>
      </c>
    </row>
    <row r="9511" spans="6:7" x14ac:dyDescent="0.3">
      <c r="F9511" t="s">
        <v>631</v>
      </c>
      <c r="G9511" s="31">
        <v>2327.6867999999999</v>
      </c>
    </row>
    <row r="9512" spans="6:7" x14ac:dyDescent="0.3">
      <c r="F9512" t="s">
        <v>1936</v>
      </c>
      <c r="G9512" s="31">
        <v>9007.3547999999992</v>
      </c>
    </row>
    <row r="9513" spans="6:7" x14ac:dyDescent="0.3">
      <c r="F9513" t="s">
        <v>1937</v>
      </c>
      <c r="G9513" s="31">
        <v>0</v>
      </c>
    </row>
    <row r="9514" spans="6:7" x14ac:dyDescent="0.3">
      <c r="F9514" t="s">
        <v>11503</v>
      </c>
      <c r="G9514" s="31">
        <v>0</v>
      </c>
    </row>
    <row r="9515" spans="6:7" x14ac:dyDescent="0.3">
      <c r="F9515" t="s">
        <v>1938</v>
      </c>
      <c r="G9515" s="31">
        <v>0</v>
      </c>
    </row>
    <row r="9516" spans="6:7" x14ac:dyDescent="0.3">
      <c r="F9516" t="s">
        <v>11504</v>
      </c>
      <c r="G9516" s="31">
        <v>331.56580000000002</v>
      </c>
    </row>
    <row r="9517" spans="6:7" x14ac:dyDescent="0.3">
      <c r="F9517" t="s">
        <v>11505</v>
      </c>
      <c r="G9517" s="31">
        <v>13531.9815</v>
      </c>
    </row>
    <row r="9518" spans="6:7" x14ac:dyDescent="0.3">
      <c r="F9518" t="s">
        <v>11506</v>
      </c>
      <c r="G9518" s="31">
        <v>37.547400000000003</v>
      </c>
    </row>
    <row r="9519" spans="6:7" x14ac:dyDescent="0.3">
      <c r="F9519" t="s">
        <v>11507</v>
      </c>
      <c r="G9519" s="31">
        <v>410.86490000000003</v>
      </c>
    </row>
    <row r="9520" spans="6:7" x14ac:dyDescent="0.3">
      <c r="F9520" t="s">
        <v>11508</v>
      </c>
      <c r="G9520" s="31">
        <v>14163.0771</v>
      </c>
    </row>
    <row r="9521" spans="6:7" x14ac:dyDescent="0.3">
      <c r="F9521" t="s">
        <v>11509</v>
      </c>
      <c r="G9521" s="31">
        <v>17924.298500000001</v>
      </c>
    </row>
    <row r="9522" spans="6:7" x14ac:dyDescent="0.3">
      <c r="F9522" t="s">
        <v>11510</v>
      </c>
      <c r="G9522" s="31">
        <v>932.1431</v>
      </c>
    </row>
    <row r="9523" spans="6:7" x14ac:dyDescent="0.3">
      <c r="F9523" t="s">
        <v>11511</v>
      </c>
      <c r="G9523" s="31">
        <v>99.692599999999999</v>
      </c>
    </row>
    <row r="9524" spans="6:7" x14ac:dyDescent="0.3">
      <c r="F9524" t="s">
        <v>11512</v>
      </c>
      <c r="G9524" s="31">
        <v>21.8659</v>
      </c>
    </row>
    <row r="9525" spans="6:7" x14ac:dyDescent="0.3">
      <c r="F9525" t="s">
        <v>11513</v>
      </c>
      <c r="G9525" s="31">
        <v>10815.238499999999</v>
      </c>
    </row>
    <row r="9526" spans="6:7" x14ac:dyDescent="0.3">
      <c r="F9526" t="s">
        <v>11514</v>
      </c>
      <c r="G9526" s="31">
        <v>0</v>
      </c>
    </row>
    <row r="9527" spans="6:7" x14ac:dyDescent="0.3">
      <c r="F9527" t="s">
        <v>11515</v>
      </c>
      <c r="G9527" s="31">
        <v>1420.2047</v>
      </c>
    </row>
    <row r="9528" spans="6:7" x14ac:dyDescent="0.3">
      <c r="F9528" t="s">
        <v>11516</v>
      </c>
      <c r="G9528" s="31">
        <v>0</v>
      </c>
    </row>
    <row r="9529" spans="6:7" x14ac:dyDescent="0.3">
      <c r="F9529" t="s">
        <v>11517</v>
      </c>
      <c r="G9529" s="31">
        <v>19845.284900000002</v>
      </c>
    </row>
    <row r="9530" spans="6:7" x14ac:dyDescent="0.3">
      <c r="F9530" t="s">
        <v>11518</v>
      </c>
      <c r="G9530" s="31">
        <v>461.93180000000007</v>
      </c>
    </row>
    <row r="9531" spans="6:7" x14ac:dyDescent="0.3">
      <c r="F9531" t="s">
        <v>11519</v>
      </c>
      <c r="G9531" s="31">
        <v>78.926999999999992</v>
      </c>
    </row>
    <row r="9532" spans="6:7" x14ac:dyDescent="0.3">
      <c r="F9532" t="s">
        <v>11520</v>
      </c>
      <c r="G9532" s="31">
        <v>0</v>
      </c>
    </row>
    <row r="9533" spans="6:7" x14ac:dyDescent="0.3">
      <c r="F9533" t="s">
        <v>11521</v>
      </c>
      <c r="G9533" s="31">
        <v>0</v>
      </c>
    </row>
    <row r="9534" spans="6:7" x14ac:dyDescent="0.3">
      <c r="F9534" t="s">
        <v>1939</v>
      </c>
      <c r="G9534" s="31">
        <v>16894.297500000001</v>
      </c>
    </row>
    <row r="9535" spans="6:7" x14ac:dyDescent="0.3">
      <c r="F9535" t="s">
        <v>11522</v>
      </c>
      <c r="G9535" s="31">
        <v>0</v>
      </c>
    </row>
    <row r="9536" spans="6:7" x14ac:dyDescent="0.3">
      <c r="F9536" t="s">
        <v>11523</v>
      </c>
      <c r="G9536" s="31">
        <v>2210.8987999999999</v>
      </c>
    </row>
    <row r="9537" spans="6:7" x14ac:dyDescent="0.3">
      <c r="F9537" t="s">
        <v>11524</v>
      </c>
      <c r="G9537" s="31">
        <v>353.54560000000004</v>
      </c>
    </row>
    <row r="9538" spans="6:7" x14ac:dyDescent="0.3">
      <c r="F9538" t="s">
        <v>11525</v>
      </c>
      <c r="G9538" s="31">
        <v>0</v>
      </c>
    </row>
    <row r="9539" spans="6:7" x14ac:dyDescent="0.3">
      <c r="F9539" t="s">
        <v>2900</v>
      </c>
      <c r="G9539" s="31">
        <v>4837.3887999999997</v>
      </c>
    </row>
    <row r="9540" spans="6:7" x14ac:dyDescent="0.3">
      <c r="F9540" t="s">
        <v>11526</v>
      </c>
      <c r="G9540" s="31">
        <v>93.166899999999998</v>
      </c>
    </row>
    <row r="9541" spans="6:7" x14ac:dyDescent="0.3">
      <c r="F9541" t="s">
        <v>11527</v>
      </c>
      <c r="G9541" s="31">
        <v>0</v>
      </c>
    </row>
    <row r="9542" spans="6:7" x14ac:dyDescent="0.3">
      <c r="F9542" t="s">
        <v>11528</v>
      </c>
      <c r="G9542" s="31">
        <v>0</v>
      </c>
    </row>
    <row r="9543" spans="6:7" x14ac:dyDescent="0.3">
      <c r="F9543" t="s">
        <v>11529</v>
      </c>
      <c r="G9543" s="31">
        <v>8713.1126999999997</v>
      </c>
    </row>
    <row r="9544" spans="6:7" x14ac:dyDescent="0.3">
      <c r="F9544" t="s">
        <v>11530</v>
      </c>
      <c r="G9544" s="31">
        <v>39.637600000000006</v>
      </c>
    </row>
    <row r="9545" spans="6:7" x14ac:dyDescent="0.3">
      <c r="F9545" t="s">
        <v>11531</v>
      </c>
      <c r="G9545" s="31">
        <v>37.515900000000002</v>
      </c>
    </row>
    <row r="9546" spans="6:7" x14ac:dyDescent="0.3">
      <c r="F9546" t="s">
        <v>11532</v>
      </c>
      <c r="G9546" s="31">
        <v>896.46339999999998</v>
      </c>
    </row>
    <row r="9547" spans="6:7" x14ac:dyDescent="0.3">
      <c r="F9547" t="s">
        <v>11533</v>
      </c>
      <c r="G9547" s="31">
        <v>0</v>
      </c>
    </row>
    <row r="9548" spans="6:7" x14ac:dyDescent="0.3">
      <c r="F9548" t="s">
        <v>11534</v>
      </c>
      <c r="G9548" s="31">
        <v>0</v>
      </c>
    </row>
    <row r="9549" spans="6:7" x14ac:dyDescent="0.3">
      <c r="F9549" t="s">
        <v>11535</v>
      </c>
      <c r="G9549" s="31">
        <v>224.4836</v>
      </c>
    </row>
    <row r="9550" spans="6:7" x14ac:dyDescent="0.3">
      <c r="F9550" t="s">
        <v>11536</v>
      </c>
      <c r="G9550" s="31">
        <v>989.04849999999999</v>
      </c>
    </row>
    <row r="9551" spans="6:7" x14ac:dyDescent="0.3">
      <c r="F9551" t="s">
        <v>11537</v>
      </c>
      <c r="G9551" s="31">
        <v>0</v>
      </c>
    </row>
    <row r="9552" spans="6:7" x14ac:dyDescent="0.3">
      <c r="F9552" t="s">
        <v>11538</v>
      </c>
      <c r="G9552" s="31">
        <v>290.2758</v>
      </c>
    </row>
    <row r="9553" spans="6:7" x14ac:dyDescent="0.3">
      <c r="F9553" t="s">
        <v>11539</v>
      </c>
      <c r="G9553" s="31">
        <v>185.52720000000002</v>
      </c>
    </row>
    <row r="9554" spans="6:7" x14ac:dyDescent="0.3">
      <c r="F9554" t="s">
        <v>11540</v>
      </c>
      <c r="G9554" s="31">
        <v>190.81029999999998</v>
      </c>
    </row>
    <row r="9555" spans="6:7" x14ac:dyDescent="0.3">
      <c r="F9555" t="s">
        <v>11541</v>
      </c>
      <c r="G9555" s="31">
        <v>31.236999999999998</v>
      </c>
    </row>
    <row r="9556" spans="6:7" x14ac:dyDescent="0.3">
      <c r="F9556" t="s">
        <v>11542</v>
      </c>
      <c r="G9556" s="31">
        <v>2902.0915</v>
      </c>
    </row>
    <row r="9557" spans="6:7" x14ac:dyDescent="0.3">
      <c r="F9557" t="s">
        <v>11543</v>
      </c>
      <c r="G9557" s="31">
        <v>397.77850000000001</v>
      </c>
    </row>
    <row r="9558" spans="6:7" x14ac:dyDescent="0.3">
      <c r="F9558" t="s">
        <v>11544</v>
      </c>
      <c r="G9558" s="31">
        <v>167.29079999999999</v>
      </c>
    </row>
    <row r="9559" spans="6:7" x14ac:dyDescent="0.3">
      <c r="F9559" t="s">
        <v>11545</v>
      </c>
      <c r="G9559" s="31">
        <v>0</v>
      </c>
    </row>
    <row r="9560" spans="6:7" x14ac:dyDescent="0.3">
      <c r="F9560" t="s">
        <v>11546</v>
      </c>
      <c r="G9560" s="31">
        <v>294.47429999999997</v>
      </c>
    </row>
    <row r="9561" spans="6:7" x14ac:dyDescent="0.3">
      <c r="F9561" t="s">
        <v>11547</v>
      </c>
      <c r="G9561" s="31">
        <v>0</v>
      </c>
    </row>
    <row r="9562" spans="6:7" x14ac:dyDescent="0.3">
      <c r="F9562" t="s">
        <v>11548</v>
      </c>
      <c r="G9562" s="31">
        <v>0</v>
      </c>
    </row>
    <row r="9563" spans="6:7" x14ac:dyDescent="0.3">
      <c r="F9563" t="s">
        <v>11549</v>
      </c>
      <c r="G9563" s="31">
        <v>0</v>
      </c>
    </row>
    <row r="9564" spans="6:7" x14ac:dyDescent="0.3">
      <c r="F9564" t="s">
        <v>11550</v>
      </c>
      <c r="G9564" s="31">
        <v>2708.9971</v>
      </c>
    </row>
    <row r="9565" spans="6:7" x14ac:dyDescent="0.3">
      <c r="F9565" t="s">
        <v>11551</v>
      </c>
      <c r="G9565" s="31">
        <v>31.130299999999998</v>
      </c>
    </row>
    <row r="9566" spans="6:7" x14ac:dyDescent="0.3">
      <c r="F9566" t="s">
        <v>11552</v>
      </c>
      <c r="G9566" s="31">
        <v>0</v>
      </c>
    </row>
    <row r="9567" spans="6:7" x14ac:dyDescent="0.3">
      <c r="F9567" t="s">
        <v>11553</v>
      </c>
      <c r="G9567" s="31">
        <v>42.9373</v>
      </c>
    </row>
    <row r="9568" spans="6:7" x14ac:dyDescent="0.3">
      <c r="F9568" t="s">
        <v>11554</v>
      </c>
      <c r="G9568" s="31">
        <v>0</v>
      </c>
    </row>
    <row r="9569" spans="6:7" x14ac:dyDescent="0.3">
      <c r="F9569" t="s">
        <v>11555</v>
      </c>
      <c r="G9569" s="31">
        <v>0</v>
      </c>
    </row>
    <row r="9570" spans="6:7" x14ac:dyDescent="0.3">
      <c r="F9570" t="s">
        <v>11556</v>
      </c>
      <c r="G9570" s="31">
        <v>0</v>
      </c>
    </row>
    <row r="9571" spans="6:7" x14ac:dyDescent="0.3">
      <c r="F9571" t="s">
        <v>11557</v>
      </c>
      <c r="G9571" s="31">
        <v>259.60730000000001</v>
      </c>
    </row>
    <row r="9572" spans="6:7" x14ac:dyDescent="0.3">
      <c r="F9572" t="s">
        <v>11558</v>
      </c>
      <c r="G9572" s="31">
        <v>0</v>
      </c>
    </row>
    <row r="9573" spans="6:7" x14ac:dyDescent="0.3">
      <c r="F9573" t="s">
        <v>1940</v>
      </c>
      <c r="G9573" s="31">
        <v>175.2296</v>
      </c>
    </row>
    <row r="9574" spans="6:7" x14ac:dyDescent="0.3">
      <c r="F9574" t="s">
        <v>11559</v>
      </c>
      <c r="G9574" s="31">
        <v>0</v>
      </c>
    </row>
    <row r="9575" spans="6:7" x14ac:dyDescent="0.3">
      <c r="F9575" t="s">
        <v>1941</v>
      </c>
      <c r="G9575" s="31">
        <v>0</v>
      </c>
    </row>
    <row r="9576" spans="6:7" x14ac:dyDescent="0.3">
      <c r="F9576" t="s">
        <v>11560</v>
      </c>
      <c r="G9576" s="31">
        <v>0</v>
      </c>
    </row>
    <row r="9577" spans="6:7" x14ac:dyDescent="0.3">
      <c r="F9577" t="s">
        <v>11561</v>
      </c>
      <c r="G9577" s="31">
        <v>0</v>
      </c>
    </row>
    <row r="9578" spans="6:7" x14ac:dyDescent="0.3">
      <c r="F9578" t="s">
        <v>11562</v>
      </c>
      <c r="G9578" s="31">
        <v>4283.2119999999995</v>
      </c>
    </row>
    <row r="9579" spans="6:7" x14ac:dyDescent="0.3">
      <c r="F9579" t="s">
        <v>11563</v>
      </c>
      <c r="G9579" s="31">
        <v>212.714</v>
      </c>
    </row>
    <row r="9580" spans="6:7" x14ac:dyDescent="0.3">
      <c r="F9580" t="s">
        <v>11564</v>
      </c>
      <c r="G9580" s="31">
        <v>926.61900000000003</v>
      </c>
    </row>
    <row r="9581" spans="6:7" x14ac:dyDescent="0.3">
      <c r="F9581" t="s">
        <v>11565</v>
      </c>
      <c r="G9581" s="31">
        <v>17421.464200000002</v>
      </c>
    </row>
    <row r="9582" spans="6:7" x14ac:dyDescent="0.3">
      <c r="F9582" t="s">
        <v>11566</v>
      </c>
      <c r="G9582" s="31">
        <v>359.75469999999996</v>
      </c>
    </row>
    <row r="9583" spans="6:7" x14ac:dyDescent="0.3">
      <c r="F9583" t="s">
        <v>11567</v>
      </c>
      <c r="G9583" s="31">
        <v>0</v>
      </c>
    </row>
    <row r="9584" spans="6:7" x14ac:dyDescent="0.3">
      <c r="F9584" t="s">
        <v>11568</v>
      </c>
      <c r="G9584" s="31">
        <v>0</v>
      </c>
    </row>
    <row r="9585" spans="6:7" x14ac:dyDescent="0.3">
      <c r="F9585" t="s">
        <v>11569</v>
      </c>
      <c r="G9585" s="31">
        <v>0</v>
      </c>
    </row>
    <row r="9586" spans="6:7" x14ac:dyDescent="0.3">
      <c r="F9586" t="s">
        <v>11570</v>
      </c>
      <c r="G9586" s="31">
        <v>2793.3458000000001</v>
      </c>
    </row>
    <row r="9587" spans="6:7" x14ac:dyDescent="0.3">
      <c r="F9587" t="s">
        <v>11571</v>
      </c>
      <c r="G9587" s="31">
        <v>0</v>
      </c>
    </row>
    <row r="9588" spans="6:7" x14ac:dyDescent="0.3">
      <c r="F9588" t="s">
        <v>11572</v>
      </c>
      <c r="G9588" s="31">
        <v>418.96839999999997</v>
      </c>
    </row>
    <row r="9589" spans="6:7" x14ac:dyDescent="0.3">
      <c r="F9589" t="s">
        <v>11573</v>
      </c>
      <c r="G9589" s="31">
        <v>825.06720000000007</v>
      </c>
    </row>
    <row r="9590" spans="6:7" x14ac:dyDescent="0.3">
      <c r="F9590" t="s">
        <v>11574</v>
      </c>
      <c r="G9590" s="31">
        <v>885.31200000000001</v>
      </c>
    </row>
    <row r="9591" spans="6:7" x14ac:dyDescent="0.3">
      <c r="F9591" t="s">
        <v>11575</v>
      </c>
      <c r="G9591" s="31">
        <v>0</v>
      </c>
    </row>
    <row r="9592" spans="6:7" x14ac:dyDescent="0.3">
      <c r="F9592" t="s">
        <v>1942</v>
      </c>
      <c r="G9592" s="31">
        <v>329.08699999999999</v>
      </c>
    </row>
    <row r="9593" spans="6:7" x14ac:dyDescent="0.3">
      <c r="F9593" t="s">
        <v>11576</v>
      </c>
      <c r="G9593" s="31">
        <v>1057.5138999999999</v>
      </c>
    </row>
    <row r="9594" spans="6:7" x14ac:dyDescent="0.3">
      <c r="F9594" t="s">
        <v>3387</v>
      </c>
      <c r="G9594" s="31">
        <v>340.9658</v>
      </c>
    </row>
    <row r="9595" spans="6:7" x14ac:dyDescent="0.3">
      <c r="F9595" t="s">
        <v>11577</v>
      </c>
      <c r="G9595" s="31">
        <v>3194.6122999999998</v>
      </c>
    </row>
    <row r="9596" spans="6:7" x14ac:dyDescent="0.3">
      <c r="F9596" t="s">
        <v>1943</v>
      </c>
      <c r="G9596" s="31">
        <v>0</v>
      </c>
    </row>
    <row r="9597" spans="6:7" x14ac:dyDescent="0.3">
      <c r="F9597" t="s">
        <v>11578</v>
      </c>
      <c r="G9597" s="31">
        <v>10233.384</v>
      </c>
    </row>
    <row r="9598" spans="6:7" x14ac:dyDescent="0.3">
      <c r="F9598" t="s">
        <v>11579</v>
      </c>
      <c r="G9598" s="31">
        <v>0</v>
      </c>
    </row>
    <row r="9599" spans="6:7" x14ac:dyDescent="0.3">
      <c r="F9599" t="s">
        <v>11580</v>
      </c>
      <c r="G9599" s="31">
        <v>0</v>
      </c>
    </row>
    <row r="9600" spans="6:7" x14ac:dyDescent="0.3">
      <c r="F9600" t="s">
        <v>11581</v>
      </c>
      <c r="G9600" s="31">
        <v>244.0581</v>
      </c>
    </row>
    <row r="9601" spans="6:7" x14ac:dyDescent="0.3">
      <c r="F9601" t="s">
        <v>632</v>
      </c>
      <c r="G9601" s="31">
        <v>0</v>
      </c>
    </row>
    <row r="9602" spans="6:7" x14ac:dyDescent="0.3">
      <c r="F9602" t="s">
        <v>11582</v>
      </c>
      <c r="G9602" s="31">
        <v>12.4177</v>
      </c>
    </row>
    <row r="9603" spans="6:7" x14ac:dyDescent="0.3">
      <c r="F9603" t="s">
        <v>11583</v>
      </c>
      <c r="G9603" s="31">
        <v>707.12800000000004</v>
      </c>
    </row>
    <row r="9604" spans="6:7" x14ac:dyDescent="0.3">
      <c r="F9604" t="s">
        <v>11584</v>
      </c>
      <c r="G9604" s="31">
        <v>0</v>
      </c>
    </row>
    <row r="9605" spans="6:7" x14ac:dyDescent="0.3">
      <c r="F9605" t="s">
        <v>11585</v>
      </c>
      <c r="G9605" s="31">
        <v>0</v>
      </c>
    </row>
    <row r="9606" spans="6:7" x14ac:dyDescent="0.3">
      <c r="F9606" t="s">
        <v>11586</v>
      </c>
      <c r="G9606" s="31">
        <v>2114.4749999999999</v>
      </c>
    </row>
    <row r="9607" spans="6:7" x14ac:dyDescent="0.3">
      <c r="F9607" t="s">
        <v>11587</v>
      </c>
      <c r="G9607" s="31">
        <v>250.7842</v>
      </c>
    </row>
    <row r="9608" spans="6:7" x14ac:dyDescent="0.3">
      <c r="F9608" t="s">
        <v>3388</v>
      </c>
      <c r="G9608" s="31">
        <v>228.69589999999999</v>
      </c>
    </row>
    <row r="9609" spans="6:7" x14ac:dyDescent="0.3">
      <c r="F9609" t="s">
        <v>11588</v>
      </c>
      <c r="G9609" s="31">
        <v>4373.0499999999993</v>
      </c>
    </row>
    <row r="9610" spans="6:7" x14ac:dyDescent="0.3">
      <c r="F9610" t="s">
        <v>11589</v>
      </c>
      <c r="G9610" s="31">
        <v>0</v>
      </c>
    </row>
    <row r="9611" spans="6:7" x14ac:dyDescent="0.3">
      <c r="F9611" t="s">
        <v>11590</v>
      </c>
      <c r="G9611" s="31">
        <v>287.8655</v>
      </c>
    </row>
    <row r="9612" spans="6:7" x14ac:dyDescent="0.3">
      <c r="F9612" t="s">
        <v>11591</v>
      </c>
      <c r="G9612" s="31">
        <v>0</v>
      </c>
    </row>
    <row r="9613" spans="6:7" x14ac:dyDescent="0.3">
      <c r="F9613" t="s">
        <v>11592</v>
      </c>
      <c r="G9613" s="31">
        <v>1855.44</v>
      </c>
    </row>
    <row r="9614" spans="6:7" x14ac:dyDescent="0.3">
      <c r="F9614" t="s">
        <v>11593</v>
      </c>
      <c r="G9614" s="31">
        <v>0</v>
      </c>
    </row>
    <row r="9615" spans="6:7" x14ac:dyDescent="0.3">
      <c r="F9615" t="s">
        <v>11594</v>
      </c>
      <c r="G9615" s="31">
        <v>11386.4792</v>
      </c>
    </row>
    <row r="9616" spans="6:7" x14ac:dyDescent="0.3">
      <c r="F9616" t="s">
        <v>11595</v>
      </c>
      <c r="G9616" s="31">
        <v>109.5185</v>
      </c>
    </row>
    <row r="9617" spans="6:7" x14ac:dyDescent="0.3">
      <c r="F9617" t="s">
        <v>11596</v>
      </c>
      <c r="G9617" s="31">
        <v>0</v>
      </c>
    </row>
    <row r="9618" spans="6:7" x14ac:dyDescent="0.3">
      <c r="F9618" t="s">
        <v>11597</v>
      </c>
      <c r="G9618" s="31">
        <v>87.64</v>
      </c>
    </row>
    <row r="9619" spans="6:7" x14ac:dyDescent="0.3">
      <c r="F9619" t="s">
        <v>11598</v>
      </c>
      <c r="G9619" s="31">
        <v>0</v>
      </c>
    </row>
    <row r="9620" spans="6:7" x14ac:dyDescent="0.3">
      <c r="F9620" t="s">
        <v>11599</v>
      </c>
      <c r="G9620" s="31">
        <v>504.84299999999996</v>
      </c>
    </row>
    <row r="9621" spans="6:7" x14ac:dyDescent="0.3">
      <c r="F9621" t="s">
        <v>11600</v>
      </c>
      <c r="G9621" s="31">
        <v>602.87109999999996</v>
      </c>
    </row>
    <row r="9622" spans="6:7" x14ac:dyDescent="0.3">
      <c r="F9622" t="s">
        <v>11601</v>
      </c>
      <c r="G9622" s="31">
        <v>102.038</v>
      </c>
    </row>
    <row r="9623" spans="6:7" x14ac:dyDescent="0.3">
      <c r="F9623" t="s">
        <v>11602</v>
      </c>
      <c r="G9623" s="31">
        <v>0</v>
      </c>
    </row>
    <row r="9624" spans="6:7" x14ac:dyDescent="0.3">
      <c r="F9624" t="s">
        <v>11603</v>
      </c>
      <c r="G9624" s="31">
        <v>9909.6442999999999</v>
      </c>
    </row>
    <row r="9625" spans="6:7" x14ac:dyDescent="0.3">
      <c r="F9625" t="s">
        <v>11604</v>
      </c>
      <c r="G9625" s="31">
        <v>73.646999999999991</v>
      </c>
    </row>
    <row r="9626" spans="6:7" x14ac:dyDescent="0.3">
      <c r="F9626" t="s">
        <v>11605</v>
      </c>
      <c r="G9626" s="31">
        <v>843.60149999999999</v>
      </c>
    </row>
    <row r="9627" spans="6:7" x14ac:dyDescent="0.3">
      <c r="F9627" t="s">
        <v>11606</v>
      </c>
      <c r="G9627" s="31">
        <v>487.00749999999999</v>
      </c>
    </row>
    <row r="9628" spans="6:7" x14ac:dyDescent="0.3">
      <c r="F9628" t="s">
        <v>11607</v>
      </c>
      <c r="G9628" s="31">
        <v>1586.8377</v>
      </c>
    </row>
    <row r="9629" spans="6:7" x14ac:dyDescent="0.3">
      <c r="F9629" t="s">
        <v>11608</v>
      </c>
      <c r="G9629" s="31">
        <v>198.11800000000002</v>
      </c>
    </row>
    <row r="9630" spans="6:7" x14ac:dyDescent="0.3">
      <c r="F9630" t="s">
        <v>11609</v>
      </c>
      <c r="G9630" s="31">
        <v>0</v>
      </c>
    </row>
    <row r="9631" spans="6:7" x14ac:dyDescent="0.3">
      <c r="F9631" t="s">
        <v>11610</v>
      </c>
      <c r="G9631" s="31">
        <v>20818.5183</v>
      </c>
    </row>
    <row r="9632" spans="6:7" x14ac:dyDescent="0.3">
      <c r="F9632" t="s">
        <v>11611</v>
      </c>
      <c r="G9632" s="31">
        <v>331.6773</v>
      </c>
    </row>
    <row r="9633" spans="6:7" x14ac:dyDescent="0.3">
      <c r="F9633" t="s">
        <v>11612</v>
      </c>
      <c r="G9633" s="31">
        <v>526.56479999999999</v>
      </c>
    </row>
    <row r="9634" spans="6:7" x14ac:dyDescent="0.3">
      <c r="F9634" t="s">
        <v>11613</v>
      </c>
      <c r="G9634" s="31">
        <v>100.372</v>
      </c>
    </row>
    <row r="9635" spans="6:7" x14ac:dyDescent="0.3">
      <c r="F9635" t="s">
        <v>11614</v>
      </c>
      <c r="G9635" s="31">
        <v>3005.1368000000002</v>
      </c>
    </row>
    <row r="9636" spans="6:7" x14ac:dyDescent="0.3">
      <c r="F9636" t="s">
        <v>11615</v>
      </c>
      <c r="G9636" s="31">
        <v>0</v>
      </c>
    </row>
    <row r="9637" spans="6:7" x14ac:dyDescent="0.3">
      <c r="F9637" t="s">
        <v>11616</v>
      </c>
      <c r="G9637" s="31">
        <v>5447.9434999999994</v>
      </c>
    </row>
    <row r="9638" spans="6:7" x14ac:dyDescent="0.3">
      <c r="F9638" t="s">
        <v>11617</v>
      </c>
      <c r="G9638" s="31">
        <v>580.34620000000007</v>
      </c>
    </row>
    <row r="9639" spans="6:7" x14ac:dyDescent="0.3">
      <c r="F9639" t="s">
        <v>11618</v>
      </c>
      <c r="G9639" s="31">
        <v>0</v>
      </c>
    </row>
    <row r="9640" spans="6:7" x14ac:dyDescent="0.3">
      <c r="F9640" t="s">
        <v>11619</v>
      </c>
      <c r="G9640" s="31">
        <v>5151.7668000000003</v>
      </c>
    </row>
    <row r="9641" spans="6:7" x14ac:dyDescent="0.3">
      <c r="F9641" t="s">
        <v>11620</v>
      </c>
      <c r="G9641" s="31">
        <v>9792.0730000000021</v>
      </c>
    </row>
    <row r="9642" spans="6:7" x14ac:dyDescent="0.3">
      <c r="F9642" t="s">
        <v>11621</v>
      </c>
      <c r="G9642" s="31">
        <v>13357.913399999999</v>
      </c>
    </row>
    <row r="9643" spans="6:7" x14ac:dyDescent="0.3">
      <c r="F9643" t="s">
        <v>11622</v>
      </c>
      <c r="G9643" s="31">
        <v>0</v>
      </c>
    </row>
    <row r="9644" spans="6:7" x14ac:dyDescent="0.3">
      <c r="F9644" t="s">
        <v>11623</v>
      </c>
      <c r="G9644" s="31">
        <v>2195.3148999999999</v>
      </c>
    </row>
    <row r="9645" spans="6:7" x14ac:dyDescent="0.3">
      <c r="F9645" t="s">
        <v>1944</v>
      </c>
      <c r="G9645" s="31">
        <v>0</v>
      </c>
    </row>
    <row r="9646" spans="6:7" x14ac:dyDescent="0.3">
      <c r="F9646" t="s">
        <v>11624</v>
      </c>
      <c r="G9646" s="31">
        <v>100.03400000000001</v>
      </c>
    </row>
    <row r="9647" spans="6:7" x14ac:dyDescent="0.3">
      <c r="F9647" t="s">
        <v>11625</v>
      </c>
      <c r="G9647" s="31">
        <v>1679.2033999999999</v>
      </c>
    </row>
    <row r="9648" spans="6:7" x14ac:dyDescent="0.3">
      <c r="F9648" t="s">
        <v>11626</v>
      </c>
      <c r="G9648" s="31">
        <v>0</v>
      </c>
    </row>
    <row r="9649" spans="6:7" x14ac:dyDescent="0.3">
      <c r="F9649" t="s">
        <v>11627</v>
      </c>
      <c r="G9649" s="31">
        <v>6234.4708000000001</v>
      </c>
    </row>
    <row r="9650" spans="6:7" x14ac:dyDescent="0.3">
      <c r="F9650" t="s">
        <v>1945</v>
      </c>
      <c r="G9650" s="31">
        <v>6831.5072</v>
      </c>
    </row>
    <row r="9651" spans="6:7" x14ac:dyDescent="0.3">
      <c r="F9651" t="s">
        <v>11628</v>
      </c>
      <c r="G9651" s="31">
        <v>0</v>
      </c>
    </row>
    <row r="9652" spans="6:7" x14ac:dyDescent="0.3">
      <c r="F9652" t="s">
        <v>11629</v>
      </c>
      <c r="G9652" s="31">
        <v>470.5693</v>
      </c>
    </row>
    <row r="9653" spans="6:7" x14ac:dyDescent="0.3">
      <c r="F9653" t="s">
        <v>11630</v>
      </c>
      <c r="G9653" s="31">
        <v>24396.597600000001</v>
      </c>
    </row>
    <row r="9654" spans="6:7" x14ac:dyDescent="0.3">
      <c r="F9654" t="s">
        <v>11631</v>
      </c>
      <c r="G9654" s="31">
        <v>19718.999100000001</v>
      </c>
    </row>
    <row r="9655" spans="6:7" x14ac:dyDescent="0.3">
      <c r="F9655" t="s">
        <v>11632</v>
      </c>
      <c r="G9655" s="31">
        <v>12405.0641</v>
      </c>
    </row>
    <row r="9656" spans="6:7" x14ac:dyDescent="0.3">
      <c r="F9656" t="s">
        <v>11633</v>
      </c>
      <c r="G9656" s="31">
        <v>60.590100000000007</v>
      </c>
    </row>
    <row r="9657" spans="6:7" x14ac:dyDescent="0.3">
      <c r="F9657" t="s">
        <v>11634</v>
      </c>
      <c r="G9657" s="31">
        <v>30922.200499999999</v>
      </c>
    </row>
    <row r="9658" spans="6:7" x14ac:dyDescent="0.3">
      <c r="F9658" t="s">
        <v>11635</v>
      </c>
      <c r="G9658" s="31">
        <v>65.673299999999998</v>
      </c>
    </row>
    <row r="9659" spans="6:7" x14ac:dyDescent="0.3">
      <c r="F9659" t="s">
        <v>11636</v>
      </c>
      <c r="G9659" s="31">
        <v>9.3711000000000002</v>
      </c>
    </row>
    <row r="9660" spans="6:7" x14ac:dyDescent="0.3">
      <c r="F9660" t="s">
        <v>11637</v>
      </c>
      <c r="G9660" s="31">
        <v>401.10849999999999</v>
      </c>
    </row>
    <row r="9661" spans="6:7" x14ac:dyDescent="0.3">
      <c r="F9661" t="s">
        <v>11638</v>
      </c>
      <c r="G9661" s="31">
        <v>493.71870000000001</v>
      </c>
    </row>
    <row r="9662" spans="6:7" x14ac:dyDescent="0.3">
      <c r="F9662" t="s">
        <v>11639</v>
      </c>
      <c r="G9662" s="31">
        <v>3999.9681</v>
      </c>
    </row>
    <row r="9663" spans="6:7" x14ac:dyDescent="0.3">
      <c r="F9663" t="s">
        <v>11640</v>
      </c>
      <c r="G9663" s="31">
        <v>306.11399999999998</v>
      </c>
    </row>
    <row r="9664" spans="6:7" x14ac:dyDescent="0.3">
      <c r="F9664" t="s">
        <v>11641</v>
      </c>
      <c r="G9664" s="31">
        <v>1221.0619000000002</v>
      </c>
    </row>
    <row r="9665" spans="6:7" x14ac:dyDescent="0.3">
      <c r="F9665" t="s">
        <v>11642</v>
      </c>
      <c r="G9665" s="31">
        <v>0</v>
      </c>
    </row>
    <row r="9666" spans="6:7" x14ac:dyDescent="0.3">
      <c r="F9666" t="s">
        <v>11643</v>
      </c>
      <c r="G9666" s="31">
        <v>0</v>
      </c>
    </row>
    <row r="9667" spans="6:7" x14ac:dyDescent="0.3">
      <c r="F9667" t="s">
        <v>11644</v>
      </c>
      <c r="G9667" s="31">
        <v>4416.1591999999991</v>
      </c>
    </row>
    <row r="9668" spans="6:7" x14ac:dyDescent="0.3">
      <c r="F9668" t="s">
        <v>11645</v>
      </c>
      <c r="G9668" s="31">
        <v>14129.183800000001</v>
      </c>
    </row>
    <row r="9669" spans="6:7" x14ac:dyDescent="0.3">
      <c r="F9669" t="s">
        <v>11646</v>
      </c>
      <c r="G9669" s="31">
        <v>0</v>
      </c>
    </row>
    <row r="9670" spans="6:7" x14ac:dyDescent="0.3">
      <c r="F9670" t="s">
        <v>11647</v>
      </c>
      <c r="G9670" s="31">
        <v>3950.9231</v>
      </c>
    </row>
    <row r="9671" spans="6:7" x14ac:dyDescent="0.3">
      <c r="F9671" t="s">
        <v>11648</v>
      </c>
      <c r="G9671" s="31">
        <v>828.55960000000005</v>
      </c>
    </row>
    <row r="9672" spans="6:7" x14ac:dyDescent="0.3">
      <c r="F9672" t="s">
        <v>11649</v>
      </c>
      <c r="G9672" s="31">
        <v>0</v>
      </c>
    </row>
    <row r="9673" spans="6:7" x14ac:dyDescent="0.3">
      <c r="F9673" t="s">
        <v>11650</v>
      </c>
      <c r="G9673" s="31">
        <v>0</v>
      </c>
    </row>
    <row r="9674" spans="6:7" x14ac:dyDescent="0.3">
      <c r="F9674" t="s">
        <v>11651</v>
      </c>
      <c r="G9674" s="31">
        <v>15599.090099999999</v>
      </c>
    </row>
    <row r="9675" spans="6:7" x14ac:dyDescent="0.3">
      <c r="F9675" t="s">
        <v>11652</v>
      </c>
      <c r="G9675" s="31">
        <v>486.98779999999999</v>
      </c>
    </row>
    <row r="9676" spans="6:7" x14ac:dyDescent="0.3">
      <c r="F9676" t="s">
        <v>11653</v>
      </c>
      <c r="G9676" s="31">
        <v>167.34809999999999</v>
      </c>
    </row>
    <row r="9677" spans="6:7" x14ac:dyDescent="0.3">
      <c r="F9677" t="s">
        <v>11654</v>
      </c>
      <c r="G9677" s="31">
        <v>5080.6372000000001</v>
      </c>
    </row>
    <row r="9678" spans="6:7" x14ac:dyDescent="0.3">
      <c r="F9678" t="s">
        <v>11655</v>
      </c>
      <c r="G9678" s="31">
        <v>13028.997999999998</v>
      </c>
    </row>
    <row r="9679" spans="6:7" x14ac:dyDescent="0.3">
      <c r="F9679" t="s">
        <v>11656</v>
      </c>
      <c r="G9679" s="31">
        <v>2424.0613000000003</v>
      </c>
    </row>
    <row r="9680" spans="6:7" x14ac:dyDescent="0.3">
      <c r="F9680" t="s">
        <v>11657</v>
      </c>
      <c r="G9680" s="31">
        <v>1027.0884000000001</v>
      </c>
    </row>
    <row r="9681" spans="6:7" x14ac:dyDescent="0.3">
      <c r="F9681" t="s">
        <v>2901</v>
      </c>
      <c r="G9681" s="31">
        <v>18066.97</v>
      </c>
    </row>
    <row r="9682" spans="6:7" x14ac:dyDescent="0.3">
      <c r="F9682" t="s">
        <v>11658</v>
      </c>
      <c r="G9682" s="31">
        <v>0</v>
      </c>
    </row>
    <row r="9683" spans="6:7" x14ac:dyDescent="0.3">
      <c r="F9683" t="s">
        <v>11659</v>
      </c>
      <c r="G9683" s="31">
        <v>0</v>
      </c>
    </row>
    <row r="9684" spans="6:7" x14ac:dyDescent="0.3">
      <c r="F9684" t="s">
        <v>633</v>
      </c>
      <c r="G9684" s="31">
        <v>11775.4899</v>
      </c>
    </row>
    <row r="9685" spans="6:7" x14ac:dyDescent="0.3">
      <c r="F9685" t="s">
        <v>11660</v>
      </c>
      <c r="G9685" s="31">
        <v>0</v>
      </c>
    </row>
    <row r="9686" spans="6:7" x14ac:dyDescent="0.3">
      <c r="F9686" t="s">
        <v>1946</v>
      </c>
      <c r="G9686" s="31">
        <v>0</v>
      </c>
    </row>
    <row r="9687" spans="6:7" x14ac:dyDescent="0.3">
      <c r="F9687" t="s">
        <v>3389</v>
      </c>
      <c r="G9687" s="31">
        <v>525.76440000000002</v>
      </c>
    </row>
    <row r="9688" spans="6:7" x14ac:dyDescent="0.3">
      <c r="F9688" t="s">
        <v>3390</v>
      </c>
      <c r="G9688" s="31">
        <v>188.33779999999999</v>
      </c>
    </row>
    <row r="9689" spans="6:7" x14ac:dyDescent="0.3">
      <c r="F9689" t="s">
        <v>11661</v>
      </c>
      <c r="G9689" s="31">
        <v>0</v>
      </c>
    </row>
    <row r="9690" spans="6:7" x14ac:dyDescent="0.3">
      <c r="F9690" t="s">
        <v>1947</v>
      </c>
      <c r="G9690" s="31">
        <v>0</v>
      </c>
    </row>
    <row r="9691" spans="6:7" x14ac:dyDescent="0.3">
      <c r="F9691" t="s">
        <v>11662</v>
      </c>
      <c r="G9691" s="31">
        <v>0</v>
      </c>
    </row>
    <row r="9692" spans="6:7" x14ac:dyDescent="0.3">
      <c r="F9692" t="s">
        <v>11663</v>
      </c>
      <c r="G9692" s="31">
        <v>334.69580000000002</v>
      </c>
    </row>
    <row r="9693" spans="6:7" x14ac:dyDescent="0.3">
      <c r="F9693" t="s">
        <v>11664</v>
      </c>
      <c r="G9693" s="31">
        <v>0</v>
      </c>
    </row>
    <row r="9694" spans="6:7" x14ac:dyDescent="0.3">
      <c r="F9694" t="s">
        <v>3391</v>
      </c>
      <c r="G9694" s="31">
        <v>83.062399999999997</v>
      </c>
    </row>
    <row r="9695" spans="6:7" x14ac:dyDescent="0.3">
      <c r="F9695" t="s">
        <v>11665</v>
      </c>
      <c r="G9695" s="31">
        <v>20077.910899999999</v>
      </c>
    </row>
    <row r="9696" spans="6:7" x14ac:dyDescent="0.3">
      <c r="F9696" t="s">
        <v>11666</v>
      </c>
      <c r="G9696" s="31">
        <v>32.1571</v>
      </c>
    </row>
    <row r="9697" spans="6:7" x14ac:dyDescent="0.3">
      <c r="F9697" t="s">
        <v>1948</v>
      </c>
      <c r="G9697" s="31">
        <v>0</v>
      </c>
    </row>
    <row r="9698" spans="6:7" x14ac:dyDescent="0.3">
      <c r="F9698" t="s">
        <v>11667</v>
      </c>
      <c r="G9698" s="31">
        <v>0</v>
      </c>
    </row>
    <row r="9699" spans="6:7" x14ac:dyDescent="0.3">
      <c r="F9699" t="s">
        <v>1949</v>
      </c>
      <c r="G9699" s="31">
        <v>3065.2821000000004</v>
      </c>
    </row>
    <row r="9700" spans="6:7" x14ac:dyDescent="0.3">
      <c r="F9700" t="s">
        <v>11668</v>
      </c>
      <c r="G9700" s="31">
        <v>112.56659999999999</v>
      </c>
    </row>
    <row r="9701" spans="6:7" x14ac:dyDescent="0.3">
      <c r="F9701" t="s">
        <v>11669</v>
      </c>
      <c r="G9701" s="31">
        <v>0</v>
      </c>
    </row>
    <row r="9702" spans="6:7" x14ac:dyDescent="0.3">
      <c r="F9702" t="s">
        <v>11670</v>
      </c>
      <c r="G9702" s="31">
        <v>665.90019999999993</v>
      </c>
    </row>
    <row r="9703" spans="6:7" x14ac:dyDescent="0.3">
      <c r="F9703" t="s">
        <v>3392</v>
      </c>
      <c r="G9703" s="31">
        <v>1446.0221999999999</v>
      </c>
    </row>
    <row r="9704" spans="6:7" x14ac:dyDescent="0.3">
      <c r="F9704" t="s">
        <v>11671</v>
      </c>
      <c r="G9704" s="31">
        <v>15286.904899999998</v>
      </c>
    </row>
    <row r="9705" spans="6:7" x14ac:dyDescent="0.3">
      <c r="F9705" t="s">
        <v>11672</v>
      </c>
      <c r="G9705" s="31">
        <v>0</v>
      </c>
    </row>
    <row r="9706" spans="6:7" x14ac:dyDescent="0.3">
      <c r="F9706" t="s">
        <v>1950</v>
      </c>
      <c r="G9706" s="31">
        <v>397.34619999999995</v>
      </c>
    </row>
    <row r="9707" spans="6:7" x14ac:dyDescent="0.3">
      <c r="F9707" t="s">
        <v>11673</v>
      </c>
      <c r="G9707" s="31">
        <v>1144.6679000000001</v>
      </c>
    </row>
    <row r="9708" spans="6:7" x14ac:dyDescent="0.3">
      <c r="F9708" t="s">
        <v>11674</v>
      </c>
      <c r="G9708" s="31">
        <v>0</v>
      </c>
    </row>
    <row r="9709" spans="6:7" x14ac:dyDescent="0.3">
      <c r="F9709" t="s">
        <v>1951</v>
      </c>
      <c r="G9709" s="31">
        <v>0</v>
      </c>
    </row>
    <row r="9710" spans="6:7" x14ac:dyDescent="0.3">
      <c r="F9710" t="s">
        <v>11675</v>
      </c>
      <c r="G9710" s="31">
        <v>69.534800000000004</v>
      </c>
    </row>
    <row r="9711" spans="6:7" x14ac:dyDescent="0.3">
      <c r="F9711" t="s">
        <v>11676</v>
      </c>
      <c r="G9711" s="31">
        <v>5618.1040000000003</v>
      </c>
    </row>
    <row r="9712" spans="6:7" x14ac:dyDescent="0.3">
      <c r="F9712" t="s">
        <v>11677</v>
      </c>
      <c r="G9712" s="31">
        <v>7995.6189000000004</v>
      </c>
    </row>
    <row r="9713" spans="6:7" x14ac:dyDescent="0.3">
      <c r="F9713" t="s">
        <v>11678</v>
      </c>
      <c r="G9713" s="31">
        <v>0</v>
      </c>
    </row>
    <row r="9714" spans="6:7" x14ac:dyDescent="0.3">
      <c r="F9714" t="s">
        <v>634</v>
      </c>
      <c r="G9714" s="31">
        <v>9321.0074000000004</v>
      </c>
    </row>
    <row r="9715" spans="6:7" x14ac:dyDescent="0.3">
      <c r="F9715" t="s">
        <v>11679</v>
      </c>
      <c r="G9715" s="31">
        <v>115.7659</v>
      </c>
    </row>
    <row r="9716" spans="6:7" x14ac:dyDescent="0.3">
      <c r="F9716" t="s">
        <v>11680</v>
      </c>
      <c r="G9716" s="31">
        <v>277.01599999999996</v>
      </c>
    </row>
    <row r="9717" spans="6:7" x14ac:dyDescent="0.3">
      <c r="F9717" t="s">
        <v>1952</v>
      </c>
      <c r="G9717" s="31">
        <v>0</v>
      </c>
    </row>
    <row r="9718" spans="6:7" x14ac:dyDescent="0.3">
      <c r="F9718" t="s">
        <v>1953</v>
      </c>
      <c r="G9718" s="31">
        <v>0</v>
      </c>
    </row>
    <row r="9719" spans="6:7" x14ac:dyDescent="0.3">
      <c r="F9719" t="s">
        <v>11681</v>
      </c>
      <c r="G9719" s="31">
        <v>2030.4770000000001</v>
      </c>
    </row>
    <row r="9720" spans="6:7" x14ac:dyDescent="0.3">
      <c r="F9720" t="s">
        <v>11682</v>
      </c>
      <c r="G9720" s="31">
        <v>2071.4591</v>
      </c>
    </row>
    <row r="9721" spans="6:7" x14ac:dyDescent="0.3">
      <c r="F9721" t="s">
        <v>11683</v>
      </c>
      <c r="G9721" s="31">
        <v>43.7318</v>
      </c>
    </row>
    <row r="9722" spans="6:7" x14ac:dyDescent="0.3">
      <c r="F9722" t="s">
        <v>11684</v>
      </c>
      <c r="G9722" s="31">
        <v>0</v>
      </c>
    </row>
    <row r="9723" spans="6:7" x14ac:dyDescent="0.3">
      <c r="F9723" t="s">
        <v>11685</v>
      </c>
      <c r="G9723" s="31">
        <v>20.407599999999999</v>
      </c>
    </row>
    <row r="9724" spans="6:7" x14ac:dyDescent="0.3">
      <c r="F9724" t="s">
        <v>11686</v>
      </c>
      <c r="G9724" s="31">
        <v>31.2685</v>
      </c>
    </row>
    <row r="9725" spans="6:7" x14ac:dyDescent="0.3">
      <c r="F9725" t="s">
        <v>11687</v>
      </c>
      <c r="G9725" s="31">
        <v>14202.507800000001</v>
      </c>
    </row>
    <row r="9726" spans="6:7" x14ac:dyDescent="0.3">
      <c r="F9726" t="s">
        <v>11688</v>
      </c>
      <c r="G9726" s="31">
        <v>34.360700000000001</v>
      </c>
    </row>
    <row r="9727" spans="6:7" x14ac:dyDescent="0.3">
      <c r="F9727" t="s">
        <v>11689</v>
      </c>
      <c r="G9727" s="31">
        <v>725.58699999999999</v>
      </c>
    </row>
    <row r="9728" spans="6:7" x14ac:dyDescent="0.3">
      <c r="F9728" t="s">
        <v>11690</v>
      </c>
      <c r="G9728" s="31">
        <v>0</v>
      </c>
    </row>
    <row r="9729" spans="6:7" x14ac:dyDescent="0.3">
      <c r="F9729" t="s">
        <v>11691</v>
      </c>
      <c r="G9729" s="31">
        <v>0</v>
      </c>
    </row>
    <row r="9730" spans="6:7" x14ac:dyDescent="0.3">
      <c r="F9730" t="s">
        <v>11692</v>
      </c>
      <c r="G9730" s="31">
        <v>187.60489999999999</v>
      </c>
    </row>
    <row r="9731" spans="6:7" x14ac:dyDescent="0.3">
      <c r="F9731" t="s">
        <v>11693</v>
      </c>
      <c r="G9731" s="31">
        <v>4444.2424000000001</v>
      </c>
    </row>
    <row r="9732" spans="6:7" x14ac:dyDescent="0.3">
      <c r="F9732" t="s">
        <v>11694</v>
      </c>
      <c r="G9732" s="31">
        <v>363.54850000000005</v>
      </c>
    </row>
    <row r="9733" spans="6:7" x14ac:dyDescent="0.3">
      <c r="F9733" t="s">
        <v>11695</v>
      </c>
      <c r="G9733" s="31">
        <v>78.641600000000011</v>
      </c>
    </row>
    <row r="9734" spans="6:7" x14ac:dyDescent="0.3">
      <c r="F9734" t="s">
        <v>11696</v>
      </c>
      <c r="G9734" s="31">
        <v>0</v>
      </c>
    </row>
    <row r="9735" spans="6:7" x14ac:dyDescent="0.3">
      <c r="F9735" t="s">
        <v>11697</v>
      </c>
      <c r="G9735" s="31">
        <v>104.262</v>
      </c>
    </row>
    <row r="9736" spans="6:7" x14ac:dyDescent="0.3">
      <c r="F9736" t="s">
        <v>11698</v>
      </c>
      <c r="G9736" s="31">
        <v>284.673</v>
      </c>
    </row>
    <row r="9737" spans="6:7" x14ac:dyDescent="0.3">
      <c r="F9737" t="s">
        <v>11699</v>
      </c>
      <c r="G9737" s="31">
        <v>0</v>
      </c>
    </row>
    <row r="9738" spans="6:7" x14ac:dyDescent="0.3">
      <c r="F9738" t="s">
        <v>11700</v>
      </c>
      <c r="G9738" s="31">
        <v>1403.8100999999997</v>
      </c>
    </row>
    <row r="9739" spans="6:7" x14ac:dyDescent="0.3">
      <c r="F9739" t="s">
        <v>11701</v>
      </c>
      <c r="G9739" s="31">
        <v>34.360700000000001</v>
      </c>
    </row>
    <row r="9740" spans="6:7" x14ac:dyDescent="0.3">
      <c r="F9740" t="s">
        <v>11702</v>
      </c>
      <c r="G9740" s="31">
        <v>0</v>
      </c>
    </row>
    <row r="9741" spans="6:7" x14ac:dyDescent="0.3">
      <c r="F9741" t="s">
        <v>11703</v>
      </c>
      <c r="G9741" s="31">
        <v>461.41020000000003</v>
      </c>
    </row>
    <row r="9742" spans="6:7" x14ac:dyDescent="0.3">
      <c r="F9742" t="s">
        <v>11704</v>
      </c>
      <c r="G9742" s="31">
        <v>247.79560000000001</v>
      </c>
    </row>
    <row r="9743" spans="6:7" x14ac:dyDescent="0.3">
      <c r="F9743" t="s">
        <v>11705</v>
      </c>
      <c r="G9743" s="31">
        <v>0</v>
      </c>
    </row>
    <row r="9744" spans="6:7" x14ac:dyDescent="0.3">
      <c r="F9744" t="s">
        <v>11706</v>
      </c>
      <c r="G9744" s="31">
        <v>19441.682200000003</v>
      </c>
    </row>
    <row r="9745" spans="6:7" x14ac:dyDescent="0.3">
      <c r="F9745" t="s">
        <v>11707</v>
      </c>
      <c r="G9745" s="31">
        <v>0</v>
      </c>
    </row>
    <row r="9746" spans="6:7" x14ac:dyDescent="0.3">
      <c r="F9746" t="s">
        <v>11708</v>
      </c>
      <c r="G9746" s="31">
        <v>18318.5651</v>
      </c>
    </row>
    <row r="9747" spans="6:7" x14ac:dyDescent="0.3">
      <c r="F9747" t="s">
        <v>11709</v>
      </c>
      <c r="G9747" s="31">
        <v>0</v>
      </c>
    </row>
    <row r="9748" spans="6:7" x14ac:dyDescent="0.3">
      <c r="F9748" t="s">
        <v>11710</v>
      </c>
      <c r="G9748" s="31">
        <v>74.506200000000007</v>
      </c>
    </row>
    <row r="9749" spans="6:7" x14ac:dyDescent="0.3">
      <c r="F9749" t="s">
        <v>11711</v>
      </c>
      <c r="G9749" s="31">
        <v>3948.9157</v>
      </c>
    </row>
    <row r="9750" spans="6:7" x14ac:dyDescent="0.3">
      <c r="F9750" t="s">
        <v>11712</v>
      </c>
      <c r="G9750" s="31">
        <v>0</v>
      </c>
    </row>
    <row r="9751" spans="6:7" x14ac:dyDescent="0.3">
      <c r="F9751" t="s">
        <v>11713</v>
      </c>
      <c r="G9751" s="31">
        <v>0</v>
      </c>
    </row>
    <row r="9752" spans="6:7" x14ac:dyDescent="0.3">
      <c r="F9752" t="s">
        <v>11714</v>
      </c>
      <c r="G9752" s="31">
        <v>301.01589999999999</v>
      </c>
    </row>
    <row r="9753" spans="6:7" x14ac:dyDescent="0.3">
      <c r="F9753" t="s">
        <v>11715</v>
      </c>
      <c r="G9753" s="31">
        <v>0</v>
      </c>
    </row>
    <row r="9754" spans="6:7" x14ac:dyDescent="0.3">
      <c r="F9754" t="s">
        <v>11716</v>
      </c>
      <c r="G9754" s="31">
        <v>4719.0789999999997</v>
      </c>
    </row>
    <row r="9755" spans="6:7" x14ac:dyDescent="0.3">
      <c r="F9755" t="s">
        <v>11717</v>
      </c>
      <c r="G9755" s="31">
        <v>0</v>
      </c>
    </row>
    <row r="9756" spans="6:7" x14ac:dyDescent="0.3">
      <c r="F9756" t="s">
        <v>11718</v>
      </c>
      <c r="G9756" s="31">
        <v>12036.1369</v>
      </c>
    </row>
    <row r="9757" spans="6:7" x14ac:dyDescent="0.3">
      <c r="F9757" t="s">
        <v>11719</v>
      </c>
      <c r="G9757" s="31">
        <v>81.083299999999994</v>
      </c>
    </row>
    <row r="9758" spans="6:7" x14ac:dyDescent="0.3">
      <c r="F9758" t="s">
        <v>11720</v>
      </c>
      <c r="G9758" s="31">
        <v>17103.839499999998</v>
      </c>
    </row>
    <row r="9759" spans="6:7" x14ac:dyDescent="0.3">
      <c r="F9759" t="s">
        <v>11721</v>
      </c>
      <c r="G9759" s="31">
        <v>54.443100000000001</v>
      </c>
    </row>
    <row r="9760" spans="6:7" x14ac:dyDescent="0.3">
      <c r="F9760" t="s">
        <v>11722</v>
      </c>
      <c r="G9760" s="31">
        <v>578.19719999999995</v>
      </c>
    </row>
    <row r="9761" spans="6:7" x14ac:dyDescent="0.3">
      <c r="F9761" t="s">
        <v>11723</v>
      </c>
      <c r="G9761" s="31">
        <v>0</v>
      </c>
    </row>
    <row r="9762" spans="6:7" x14ac:dyDescent="0.3">
      <c r="F9762" t="s">
        <v>11724</v>
      </c>
      <c r="G9762" s="31">
        <v>0</v>
      </c>
    </row>
    <row r="9763" spans="6:7" x14ac:dyDescent="0.3">
      <c r="F9763" t="s">
        <v>11725</v>
      </c>
      <c r="G9763" s="31">
        <v>157.60820000000001</v>
      </c>
    </row>
    <row r="9764" spans="6:7" x14ac:dyDescent="0.3">
      <c r="F9764" t="s">
        <v>11726</v>
      </c>
      <c r="G9764" s="31">
        <v>87.682500000000005</v>
      </c>
    </row>
    <row r="9765" spans="6:7" x14ac:dyDescent="0.3">
      <c r="F9765" t="s">
        <v>11727</v>
      </c>
      <c r="G9765" s="31">
        <v>4386.3905999999997</v>
      </c>
    </row>
    <row r="9766" spans="6:7" x14ac:dyDescent="0.3">
      <c r="F9766" t="s">
        <v>11728</v>
      </c>
      <c r="G9766" s="31">
        <v>638.28110000000004</v>
      </c>
    </row>
    <row r="9767" spans="6:7" x14ac:dyDescent="0.3">
      <c r="F9767" t="s">
        <v>11729</v>
      </c>
      <c r="G9767" s="31">
        <v>0</v>
      </c>
    </row>
    <row r="9768" spans="6:7" x14ac:dyDescent="0.3">
      <c r="F9768" t="s">
        <v>11730</v>
      </c>
      <c r="G9768" s="31">
        <v>387.93730000000005</v>
      </c>
    </row>
    <row r="9769" spans="6:7" x14ac:dyDescent="0.3">
      <c r="F9769" t="s">
        <v>11731</v>
      </c>
      <c r="G9769" s="31">
        <v>0</v>
      </c>
    </row>
    <row r="9770" spans="6:7" x14ac:dyDescent="0.3">
      <c r="F9770" t="s">
        <v>11732</v>
      </c>
      <c r="G9770" s="31">
        <v>0</v>
      </c>
    </row>
    <row r="9771" spans="6:7" x14ac:dyDescent="0.3">
      <c r="F9771" t="s">
        <v>11733</v>
      </c>
      <c r="G9771" s="31">
        <v>4888.9224000000004</v>
      </c>
    </row>
    <row r="9772" spans="6:7" x14ac:dyDescent="0.3">
      <c r="F9772" t="s">
        <v>11734</v>
      </c>
      <c r="G9772" s="31">
        <v>722.69120000000009</v>
      </c>
    </row>
    <row r="9773" spans="6:7" x14ac:dyDescent="0.3">
      <c r="F9773" t="s">
        <v>11735</v>
      </c>
      <c r="G9773" s="31">
        <v>103.19550000000001</v>
      </c>
    </row>
    <row r="9774" spans="6:7" x14ac:dyDescent="0.3">
      <c r="F9774" t="s">
        <v>11736</v>
      </c>
      <c r="G9774" s="31">
        <v>3394.0637999999999</v>
      </c>
    </row>
    <row r="9775" spans="6:7" x14ac:dyDescent="0.3">
      <c r="F9775" t="s">
        <v>11737</v>
      </c>
      <c r="G9775" s="31">
        <v>4830.4204999999993</v>
      </c>
    </row>
    <row r="9776" spans="6:7" x14ac:dyDescent="0.3">
      <c r="F9776" t="s">
        <v>11738</v>
      </c>
      <c r="G9776" s="31">
        <v>612.51070000000004</v>
      </c>
    </row>
    <row r="9777" spans="6:7" x14ac:dyDescent="0.3">
      <c r="F9777" t="s">
        <v>11739</v>
      </c>
      <c r="G9777" s="31">
        <v>5604.0052000000005</v>
      </c>
    </row>
    <row r="9778" spans="6:7" x14ac:dyDescent="0.3">
      <c r="F9778" t="s">
        <v>11740</v>
      </c>
      <c r="G9778" s="31">
        <v>926.46969999999999</v>
      </c>
    </row>
    <row r="9779" spans="6:7" x14ac:dyDescent="0.3">
      <c r="F9779" t="s">
        <v>11741</v>
      </c>
      <c r="G9779" s="31">
        <v>0</v>
      </c>
    </row>
    <row r="9780" spans="6:7" x14ac:dyDescent="0.3">
      <c r="F9780" t="s">
        <v>11742</v>
      </c>
      <c r="G9780" s="31">
        <v>12653.799199999999</v>
      </c>
    </row>
    <row r="9781" spans="6:7" x14ac:dyDescent="0.3">
      <c r="F9781" t="s">
        <v>11743</v>
      </c>
      <c r="G9781" s="31">
        <v>2629.1240000000003</v>
      </c>
    </row>
    <row r="9782" spans="6:7" x14ac:dyDescent="0.3">
      <c r="F9782" t="s">
        <v>11744</v>
      </c>
      <c r="G9782" s="31">
        <v>66.411100000000005</v>
      </c>
    </row>
    <row r="9783" spans="6:7" x14ac:dyDescent="0.3">
      <c r="F9783" t="s">
        <v>11745</v>
      </c>
      <c r="G9783" s="31">
        <v>75.094800000000006</v>
      </c>
    </row>
    <row r="9784" spans="6:7" x14ac:dyDescent="0.3">
      <c r="F9784" t="s">
        <v>11746</v>
      </c>
      <c r="G9784" s="31">
        <v>7880.3396000000002</v>
      </c>
    </row>
    <row r="9785" spans="6:7" x14ac:dyDescent="0.3">
      <c r="F9785" t="s">
        <v>11747</v>
      </c>
      <c r="G9785" s="31">
        <v>829.5390000000001</v>
      </c>
    </row>
    <row r="9786" spans="6:7" x14ac:dyDescent="0.3">
      <c r="F9786" t="s">
        <v>11748</v>
      </c>
      <c r="G9786" s="31">
        <v>394.32330000000002</v>
      </c>
    </row>
    <row r="9787" spans="6:7" x14ac:dyDescent="0.3">
      <c r="F9787" t="s">
        <v>11749</v>
      </c>
      <c r="G9787" s="31">
        <v>82.557000000000002</v>
      </c>
    </row>
    <row r="9788" spans="6:7" x14ac:dyDescent="0.3">
      <c r="F9788" t="s">
        <v>11750</v>
      </c>
      <c r="G9788" s="31">
        <v>2988.9134000000004</v>
      </c>
    </row>
    <row r="9789" spans="6:7" x14ac:dyDescent="0.3">
      <c r="F9789" t="s">
        <v>11751</v>
      </c>
      <c r="G9789" s="31">
        <v>1081.607</v>
      </c>
    </row>
    <row r="9790" spans="6:7" x14ac:dyDescent="0.3">
      <c r="F9790" t="s">
        <v>11752</v>
      </c>
      <c r="G9790" s="31">
        <v>0</v>
      </c>
    </row>
    <row r="9791" spans="6:7" x14ac:dyDescent="0.3">
      <c r="F9791" t="s">
        <v>11753</v>
      </c>
      <c r="G9791" s="31">
        <v>11793.428400000001</v>
      </c>
    </row>
    <row r="9792" spans="6:7" x14ac:dyDescent="0.3">
      <c r="F9792" t="s">
        <v>11754</v>
      </c>
      <c r="G9792" s="31">
        <v>0</v>
      </c>
    </row>
    <row r="9793" spans="6:7" x14ac:dyDescent="0.3">
      <c r="F9793" t="s">
        <v>11755</v>
      </c>
      <c r="G9793" s="31">
        <v>0</v>
      </c>
    </row>
    <row r="9794" spans="6:7" x14ac:dyDescent="0.3">
      <c r="F9794" t="s">
        <v>11756</v>
      </c>
      <c r="G9794" s="31">
        <v>109.5185</v>
      </c>
    </row>
    <row r="9795" spans="6:7" x14ac:dyDescent="0.3">
      <c r="F9795" t="s">
        <v>11757</v>
      </c>
      <c r="G9795" s="31">
        <v>2473.92</v>
      </c>
    </row>
    <row r="9796" spans="6:7" x14ac:dyDescent="0.3">
      <c r="F9796" t="s">
        <v>11758</v>
      </c>
      <c r="G9796" s="31">
        <v>0</v>
      </c>
    </row>
    <row r="9797" spans="6:7" x14ac:dyDescent="0.3">
      <c r="F9797" t="s">
        <v>11759</v>
      </c>
      <c r="G9797" s="31">
        <v>228.2962</v>
      </c>
    </row>
    <row r="9798" spans="6:7" x14ac:dyDescent="0.3">
      <c r="F9798" t="s">
        <v>11760</v>
      </c>
      <c r="G9798" s="31">
        <v>149.49430000000001</v>
      </c>
    </row>
    <row r="9799" spans="6:7" x14ac:dyDescent="0.3">
      <c r="F9799" t="s">
        <v>11761</v>
      </c>
      <c r="G9799" s="31">
        <v>2061.8863999999999</v>
      </c>
    </row>
    <row r="9800" spans="6:7" x14ac:dyDescent="0.3">
      <c r="F9800" t="s">
        <v>11762</v>
      </c>
      <c r="G9800" s="31">
        <v>0</v>
      </c>
    </row>
    <row r="9801" spans="6:7" x14ac:dyDescent="0.3">
      <c r="F9801" t="s">
        <v>11763</v>
      </c>
      <c r="G9801" s="31">
        <v>0</v>
      </c>
    </row>
    <row r="9802" spans="6:7" x14ac:dyDescent="0.3">
      <c r="F9802" t="s">
        <v>11764</v>
      </c>
      <c r="G9802" s="31">
        <v>935.88750000000005</v>
      </c>
    </row>
    <row r="9803" spans="6:7" x14ac:dyDescent="0.3">
      <c r="F9803" t="s">
        <v>11765</v>
      </c>
      <c r="G9803" s="31">
        <v>0</v>
      </c>
    </row>
    <row r="9804" spans="6:7" x14ac:dyDescent="0.3">
      <c r="F9804" t="s">
        <v>11766</v>
      </c>
      <c r="G9804" s="31">
        <v>0</v>
      </c>
    </row>
    <row r="9805" spans="6:7" x14ac:dyDescent="0.3">
      <c r="F9805" t="s">
        <v>11767</v>
      </c>
      <c r="G9805" s="31">
        <v>0</v>
      </c>
    </row>
    <row r="9806" spans="6:7" x14ac:dyDescent="0.3">
      <c r="F9806" t="s">
        <v>11768</v>
      </c>
      <c r="G9806" s="31">
        <v>0</v>
      </c>
    </row>
    <row r="9807" spans="6:7" x14ac:dyDescent="0.3">
      <c r="F9807" t="s">
        <v>11769</v>
      </c>
      <c r="G9807" s="31">
        <v>0</v>
      </c>
    </row>
    <row r="9808" spans="6:7" x14ac:dyDescent="0.3">
      <c r="F9808" t="s">
        <v>11770</v>
      </c>
      <c r="G9808" s="31">
        <v>44.958599999999997</v>
      </c>
    </row>
    <row r="9809" spans="6:7" x14ac:dyDescent="0.3">
      <c r="F9809" t="s">
        <v>11771</v>
      </c>
      <c r="G9809" s="31">
        <v>0</v>
      </c>
    </row>
    <row r="9810" spans="6:7" x14ac:dyDescent="0.3">
      <c r="F9810" t="s">
        <v>11772</v>
      </c>
      <c r="G9810" s="31">
        <v>5166.8518000000004</v>
      </c>
    </row>
    <row r="9811" spans="6:7" x14ac:dyDescent="0.3">
      <c r="F9811" t="s">
        <v>11773</v>
      </c>
      <c r="G9811" s="31">
        <v>0</v>
      </c>
    </row>
    <row r="9812" spans="6:7" x14ac:dyDescent="0.3">
      <c r="F9812" t="s">
        <v>11774</v>
      </c>
      <c r="G9812" s="31">
        <v>0</v>
      </c>
    </row>
    <row r="9813" spans="6:7" x14ac:dyDescent="0.3">
      <c r="F9813" t="s">
        <v>11775</v>
      </c>
      <c r="G9813" s="31">
        <v>0</v>
      </c>
    </row>
    <row r="9814" spans="6:7" x14ac:dyDescent="0.3">
      <c r="F9814" t="s">
        <v>11776</v>
      </c>
      <c r="G9814" s="31">
        <v>0</v>
      </c>
    </row>
    <row r="9815" spans="6:7" x14ac:dyDescent="0.3">
      <c r="F9815" t="s">
        <v>11777</v>
      </c>
      <c r="G9815" s="31">
        <v>125.04249999999999</v>
      </c>
    </row>
    <row r="9816" spans="6:7" x14ac:dyDescent="0.3">
      <c r="F9816" t="s">
        <v>3393</v>
      </c>
      <c r="G9816" s="31">
        <v>701.01919999999996</v>
      </c>
    </row>
    <row r="9817" spans="6:7" x14ac:dyDescent="0.3">
      <c r="F9817" t="s">
        <v>11778</v>
      </c>
      <c r="G9817" s="31">
        <v>254.90979999999999</v>
      </c>
    </row>
    <row r="9818" spans="6:7" x14ac:dyDescent="0.3">
      <c r="F9818" t="s">
        <v>11779</v>
      </c>
      <c r="G9818" s="31">
        <v>205.54650000000001</v>
      </c>
    </row>
    <row r="9819" spans="6:7" x14ac:dyDescent="0.3">
      <c r="F9819" t="s">
        <v>11780</v>
      </c>
      <c r="G9819" s="31">
        <v>685.21170000000006</v>
      </c>
    </row>
    <row r="9820" spans="6:7" x14ac:dyDescent="0.3">
      <c r="F9820" t="s">
        <v>1954</v>
      </c>
      <c r="G9820" s="31">
        <v>187.73699999999999</v>
      </c>
    </row>
    <row r="9821" spans="6:7" x14ac:dyDescent="0.3">
      <c r="F9821" t="s">
        <v>11781</v>
      </c>
      <c r="G9821" s="31">
        <v>118.77619999999999</v>
      </c>
    </row>
    <row r="9822" spans="6:7" x14ac:dyDescent="0.3">
      <c r="F9822" t="s">
        <v>11782</v>
      </c>
      <c r="G9822" s="31">
        <v>1043.0087000000001</v>
      </c>
    </row>
    <row r="9823" spans="6:7" x14ac:dyDescent="0.3">
      <c r="F9823" t="s">
        <v>11783</v>
      </c>
      <c r="G9823" s="31">
        <v>0</v>
      </c>
    </row>
    <row r="9824" spans="6:7" x14ac:dyDescent="0.3">
      <c r="F9824" t="s">
        <v>11784</v>
      </c>
      <c r="G9824" s="31">
        <v>377.79049999999995</v>
      </c>
    </row>
    <row r="9825" spans="6:7" x14ac:dyDescent="0.3">
      <c r="F9825" t="s">
        <v>11785</v>
      </c>
      <c r="G9825" s="31">
        <v>0</v>
      </c>
    </row>
    <row r="9826" spans="6:7" x14ac:dyDescent="0.3">
      <c r="F9826" t="s">
        <v>11786</v>
      </c>
      <c r="G9826" s="31">
        <v>2255.4153000000001</v>
      </c>
    </row>
    <row r="9827" spans="6:7" x14ac:dyDescent="0.3">
      <c r="F9827" t="s">
        <v>11787</v>
      </c>
      <c r="G9827" s="31">
        <v>3083.1741000000002</v>
      </c>
    </row>
    <row r="9828" spans="6:7" x14ac:dyDescent="0.3">
      <c r="F9828" t="s">
        <v>11788</v>
      </c>
      <c r="G9828" s="31">
        <v>0</v>
      </c>
    </row>
    <row r="9829" spans="6:7" x14ac:dyDescent="0.3">
      <c r="F9829" t="s">
        <v>11789</v>
      </c>
      <c r="G9829" s="31">
        <v>0</v>
      </c>
    </row>
    <row r="9830" spans="6:7" x14ac:dyDescent="0.3">
      <c r="F9830" t="s">
        <v>11790</v>
      </c>
      <c r="G9830" s="31">
        <v>3.1236999999999999</v>
      </c>
    </row>
    <row r="9831" spans="6:7" x14ac:dyDescent="0.3">
      <c r="F9831" t="s">
        <v>11791</v>
      </c>
      <c r="G9831" s="31">
        <v>0</v>
      </c>
    </row>
    <row r="9832" spans="6:7" x14ac:dyDescent="0.3">
      <c r="F9832" t="s">
        <v>11792</v>
      </c>
      <c r="G9832" s="31">
        <v>0</v>
      </c>
    </row>
    <row r="9833" spans="6:7" x14ac:dyDescent="0.3">
      <c r="F9833" t="s">
        <v>11793</v>
      </c>
      <c r="G9833" s="31">
        <v>4217.482</v>
      </c>
    </row>
    <row r="9834" spans="6:7" x14ac:dyDescent="0.3">
      <c r="F9834" t="s">
        <v>11794</v>
      </c>
      <c r="G9834" s="31">
        <v>0</v>
      </c>
    </row>
    <row r="9835" spans="6:7" x14ac:dyDescent="0.3">
      <c r="F9835" t="s">
        <v>11795</v>
      </c>
      <c r="G9835" s="31">
        <v>0</v>
      </c>
    </row>
    <row r="9836" spans="6:7" x14ac:dyDescent="0.3">
      <c r="F9836" t="s">
        <v>11796</v>
      </c>
      <c r="G9836" s="31">
        <v>335.02219999999994</v>
      </c>
    </row>
    <row r="9837" spans="6:7" x14ac:dyDescent="0.3">
      <c r="F9837" t="s">
        <v>11797</v>
      </c>
      <c r="G9837" s="31">
        <v>34.360700000000001</v>
      </c>
    </row>
    <row r="9838" spans="6:7" x14ac:dyDescent="0.3">
      <c r="F9838" t="s">
        <v>11798</v>
      </c>
      <c r="G9838" s="31">
        <v>0</v>
      </c>
    </row>
    <row r="9839" spans="6:7" x14ac:dyDescent="0.3">
      <c r="F9839" t="s">
        <v>11799</v>
      </c>
      <c r="G9839" s="31">
        <v>1485.9043999999999</v>
      </c>
    </row>
    <row r="9840" spans="6:7" x14ac:dyDescent="0.3">
      <c r="F9840" t="s">
        <v>1955</v>
      </c>
      <c r="G9840" s="31">
        <v>5340.6998999999996</v>
      </c>
    </row>
    <row r="9841" spans="6:7" x14ac:dyDescent="0.3">
      <c r="F9841" t="s">
        <v>1956</v>
      </c>
      <c r="G9841" s="31">
        <v>10616.7353</v>
      </c>
    </row>
    <row r="9842" spans="6:7" x14ac:dyDescent="0.3">
      <c r="F9842" t="s">
        <v>11800</v>
      </c>
      <c r="G9842" s="31">
        <v>21448.418699999998</v>
      </c>
    </row>
    <row r="9843" spans="6:7" x14ac:dyDescent="0.3">
      <c r="F9843" t="s">
        <v>11801</v>
      </c>
      <c r="G9843" s="31">
        <v>0</v>
      </c>
    </row>
    <row r="9844" spans="6:7" x14ac:dyDescent="0.3">
      <c r="F9844" t="s">
        <v>1957</v>
      </c>
      <c r="G9844" s="31">
        <v>93.323399999999992</v>
      </c>
    </row>
    <row r="9845" spans="6:7" x14ac:dyDescent="0.3">
      <c r="F9845" t="s">
        <v>635</v>
      </c>
      <c r="G9845" s="31">
        <v>0</v>
      </c>
    </row>
    <row r="9846" spans="6:7" x14ac:dyDescent="0.3">
      <c r="F9846" t="s">
        <v>11802</v>
      </c>
      <c r="G9846" s="31">
        <v>0</v>
      </c>
    </row>
    <row r="9847" spans="6:7" x14ac:dyDescent="0.3">
      <c r="F9847" t="s">
        <v>3394</v>
      </c>
      <c r="G9847" s="31">
        <v>218.37279999999998</v>
      </c>
    </row>
    <row r="9848" spans="6:7" x14ac:dyDescent="0.3">
      <c r="F9848" t="s">
        <v>11803</v>
      </c>
      <c r="G9848" s="31">
        <v>109.48649999999999</v>
      </c>
    </row>
    <row r="9849" spans="6:7" x14ac:dyDescent="0.3">
      <c r="F9849" t="s">
        <v>1958</v>
      </c>
      <c r="G9849" s="31">
        <v>0</v>
      </c>
    </row>
    <row r="9850" spans="6:7" x14ac:dyDescent="0.3">
      <c r="F9850" t="s">
        <v>11804</v>
      </c>
      <c r="G9850" s="31">
        <v>696.41669999999999</v>
      </c>
    </row>
    <row r="9851" spans="6:7" x14ac:dyDescent="0.3">
      <c r="F9851" t="s">
        <v>11805</v>
      </c>
      <c r="G9851" s="31">
        <v>617.52719999999999</v>
      </c>
    </row>
    <row r="9852" spans="6:7" x14ac:dyDescent="0.3">
      <c r="F9852" t="s">
        <v>11806</v>
      </c>
      <c r="G9852" s="31">
        <v>90.231399999999994</v>
      </c>
    </row>
    <row r="9853" spans="6:7" x14ac:dyDescent="0.3">
      <c r="F9853" t="s">
        <v>11807</v>
      </c>
      <c r="G9853" s="31">
        <v>1825.8440000000001</v>
      </c>
    </row>
    <row r="9854" spans="6:7" x14ac:dyDescent="0.3">
      <c r="F9854" t="s">
        <v>11808</v>
      </c>
      <c r="G9854" s="31">
        <v>0</v>
      </c>
    </row>
    <row r="9855" spans="6:7" x14ac:dyDescent="0.3">
      <c r="F9855" t="s">
        <v>636</v>
      </c>
      <c r="G9855" s="31">
        <v>38316.628499999999</v>
      </c>
    </row>
    <row r="9856" spans="6:7" x14ac:dyDescent="0.3">
      <c r="F9856" t="s">
        <v>1959</v>
      </c>
      <c r="G9856" s="31">
        <v>0</v>
      </c>
    </row>
    <row r="9857" spans="6:7" x14ac:dyDescent="0.3">
      <c r="F9857" t="s">
        <v>11809</v>
      </c>
      <c r="G9857" s="31">
        <v>0</v>
      </c>
    </row>
    <row r="9858" spans="6:7" x14ac:dyDescent="0.3">
      <c r="F9858" t="s">
        <v>3395</v>
      </c>
      <c r="G9858" s="31">
        <v>612.279</v>
      </c>
    </row>
    <row r="9859" spans="6:7" x14ac:dyDescent="0.3">
      <c r="F9859" t="s">
        <v>1960</v>
      </c>
      <c r="G9859" s="31">
        <v>548.98700000000008</v>
      </c>
    </row>
    <row r="9860" spans="6:7" x14ac:dyDescent="0.3">
      <c r="F9860" t="s">
        <v>11810</v>
      </c>
      <c r="G9860" s="31">
        <v>17313.196900000003</v>
      </c>
    </row>
    <row r="9861" spans="6:7" x14ac:dyDescent="0.3">
      <c r="F9861" t="s">
        <v>11811</v>
      </c>
      <c r="G9861" s="31">
        <v>96.903999999999996</v>
      </c>
    </row>
    <row r="9862" spans="6:7" x14ac:dyDescent="0.3">
      <c r="F9862" t="s">
        <v>11812</v>
      </c>
      <c r="G9862" s="31">
        <v>190.12880000000001</v>
      </c>
    </row>
    <row r="9863" spans="6:7" x14ac:dyDescent="0.3">
      <c r="F9863" t="s">
        <v>11813</v>
      </c>
      <c r="G9863" s="31">
        <v>3887.0800000000004</v>
      </c>
    </row>
    <row r="9864" spans="6:7" x14ac:dyDescent="0.3">
      <c r="F9864" t="s">
        <v>11814</v>
      </c>
      <c r="G9864" s="31">
        <v>359.83030000000002</v>
      </c>
    </row>
    <row r="9865" spans="6:7" x14ac:dyDescent="0.3">
      <c r="F9865" t="s">
        <v>11815</v>
      </c>
      <c r="G9865" s="31">
        <v>0</v>
      </c>
    </row>
    <row r="9866" spans="6:7" x14ac:dyDescent="0.3">
      <c r="F9866" t="s">
        <v>11816</v>
      </c>
      <c r="G9866" s="31">
        <v>0</v>
      </c>
    </row>
    <row r="9867" spans="6:7" x14ac:dyDescent="0.3">
      <c r="F9867" t="s">
        <v>11817</v>
      </c>
      <c r="G9867" s="31">
        <v>0</v>
      </c>
    </row>
    <row r="9868" spans="6:7" x14ac:dyDescent="0.3">
      <c r="F9868" t="s">
        <v>11818</v>
      </c>
      <c r="G9868" s="31">
        <v>0</v>
      </c>
    </row>
    <row r="9869" spans="6:7" x14ac:dyDescent="0.3">
      <c r="F9869" t="s">
        <v>11819</v>
      </c>
      <c r="G9869" s="31">
        <v>0</v>
      </c>
    </row>
    <row r="9870" spans="6:7" x14ac:dyDescent="0.3">
      <c r="F9870" t="s">
        <v>11820</v>
      </c>
      <c r="G9870" s="31">
        <v>594.06380000000001</v>
      </c>
    </row>
    <row r="9871" spans="6:7" x14ac:dyDescent="0.3">
      <c r="F9871" t="s">
        <v>11821</v>
      </c>
      <c r="G9871" s="31">
        <v>306.69589999999999</v>
      </c>
    </row>
    <row r="9872" spans="6:7" x14ac:dyDescent="0.3">
      <c r="F9872" t="s">
        <v>11822</v>
      </c>
      <c r="G9872" s="31">
        <v>0</v>
      </c>
    </row>
    <row r="9873" spans="6:7" x14ac:dyDescent="0.3">
      <c r="F9873" t="s">
        <v>637</v>
      </c>
      <c r="G9873" s="31">
        <v>10094.664999999999</v>
      </c>
    </row>
    <row r="9874" spans="6:7" x14ac:dyDescent="0.3">
      <c r="F9874" t="s">
        <v>11823</v>
      </c>
      <c r="G9874" s="31">
        <v>5013.0994000000001</v>
      </c>
    </row>
    <row r="9875" spans="6:7" x14ac:dyDescent="0.3">
      <c r="F9875" t="s">
        <v>1961</v>
      </c>
      <c r="G9875" s="31">
        <v>25442.657899999998</v>
      </c>
    </row>
    <row r="9876" spans="6:7" x14ac:dyDescent="0.3">
      <c r="F9876" t="s">
        <v>11824</v>
      </c>
      <c r="G9876" s="31">
        <v>2242.3382000000001</v>
      </c>
    </row>
    <row r="9877" spans="6:7" x14ac:dyDescent="0.3">
      <c r="F9877" t="s">
        <v>11825</v>
      </c>
      <c r="G9877" s="31">
        <v>375.28499999999997</v>
      </c>
    </row>
    <row r="9878" spans="6:7" x14ac:dyDescent="0.3">
      <c r="F9878" t="s">
        <v>11826</v>
      </c>
      <c r="G9878" s="31">
        <v>1555.8842</v>
      </c>
    </row>
    <row r="9879" spans="6:7" x14ac:dyDescent="0.3">
      <c r="F9879" t="s">
        <v>11827</v>
      </c>
      <c r="G9879" s="31">
        <v>0</v>
      </c>
    </row>
    <row r="9880" spans="6:7" x14ac:dyDescent="0.3">
      <c r="F9880" t="s">
        <v>11828</v>
      </c>
      <c r="G9880" s="31">
        <v>0</v>
      </c>
    </row>
    <row r="9881" spans="6:7" x14ac:dyDescent="0.3">
      <c r="F9881" t="s">
        <v>3396</v>
      </c>
      <c r="G9881" s="31">
        <v>1588.3049000000001</v>
      </c>
    </row>
    <row r="9882" spans="6:7" x14ac:dyDescent="0.3">
      <c r="F9882" t="s">
        <v>11829</v>
      </c>
      <c r="G9882" s="31">
        <v>0</v>
      </c>
    </row>
    <row r="9883" spans="6:7" x14ac:dyDescent="0.3">
      <c r="F9883" t="s">
        <v>11830</v>
      </c>
      <c r="G9883" s="31">
        <v>0</v>
      </c>
    </row>
    <row r="9884" spans="6:7" x14ac:dyDescent="0.3">
      <c r="F9884" t="s">
        <v>11831</v>
      </c>
      <c r="G9884" s="31">
        <v>187.548</v>
      </c>
    </row>
    <row r="9885" spans="6:7" x14ac:dyDescent="0.3">
      <c r="F9885" t="s">
        <v>11832</v>
      </c>
      <c r="G9885" s="31">
        <v>412.06859999999995</v>
      </c>
    </row>
    <row r="9886" spans="6:7" x14ac:dyDescent="0.3">
      <c r="F9886" t="s">
        <v>11833</v>
      </c>
      <c r="G9886" s="31">
        <v>0</v>
      </c>
    </row>
    <row r="9887" spans="6:7" x14ac:dyDescent="0.3">
      <c r="F9887" t="s">
        <v>11834</v>
      </c>
      <c r="G9887" s="31">
        <v>0</v>
      </c>
    </row>
    <row r="9888" spans="6:7" x14ac:dyDescent="0.3">
      <c r="F9888" t="s">
        <v>11835</v>
      </c>
      <c r="G9888" s="31">
        <v>972.45529999999997</v>
      </c>
    </row>
    <row r="9889" spans="6:7" x14ac:dyDescent="0.3">
      <c r="F9889" t="s">
        <v>638</v>
      </c>
      <c r="G9889" s="31">
        <v>0</v>
      </c>
    </row>
    <row r="9890" spans="6:7" x14ac:dyDescent="0.3">
      <c r="F9890" t="s">
        <v>11836</v>
      </c>
      <c r="G9890" s="31">
        <v>0</v>
      </c>
    </row>
    <row r="9891" spans="6:7" x14ac:dyDescent="0.3">
      <c r="F9891" t="s">
        <v>11837</v>
      </c>
      <c r="G9891" s="31">
        <v>9614.8798000000006</v>
      </c>
    </row>
    <row r="9892" spans="6:7" x14ac:dyDescent="0.3">
      <c r="F9892" t="s">
        <v>11838</v>
      </c>
      <c r="G9892" s="31">
        <v>0</v>
      </c>
    </row>
    <row r="9893" spans="6:7" x14ac:dyDescent="0.3">
      <c r="F9893" t="s">
        <v>11839</v>
      </c>
      <c r="G9893" s="31">
        <v>0</v>
      </c>
    </row>
    <row r="9894" spans="6:7" x14ac:dyDescent="0.3">
      <c r="F9894" t="s">
        <v>11840</v>
      </c>
      <c r="G9894" s="31">
        <v>0</v>
      </c>
    </row>
    <row r="9895" spans="6:7" x14ac:dyDescent="0.3">
      <c r="F9895" t="s">
        <v>11841</v>
      </c>
      <c r="G9895" s="31">
        <v>0</v>
      </c>
    </row>
    <row r="9896" spans="6:7" x14ac:dyDescent="0.3">
      <c r="F9896" t="s">
        <v>11842</v>
      </c>
      <c r="G9896" s="31">
        <v>3434.5111999999999</v>
      </c>
    </row>
    <row r="9897" spans="6:7" x14ac:dyDescent="0.3">
      <c r="F9897" t="s">
        <v>11843</v>
      </c>
      <c r="G9897" s="31">
        <v>120.2353</v>
      </c>
    </row>
    <row r="9898" spans="6:7" x14ac:dyDescent="0.3">
      <c r="F9898" t="s">
        <v>11844</v>
      </c>
      <c r="G9898" s="31">
        <v>544.46879999999999</v>
      </c>
    </row>
    <row r="9899" spans="6:7" x14ac:dyDescent="0.3">
      <c r="F9899" t="s">
        <v>11845</v>
      </c>
      <c r="G9899" s="31">
        <v>1419.8505</v>
      </c>
    </row>
    <row r="9900" spans="6:7" x14ac:dyDescent="0.3">
      <c r="F9900" t="s">
        <v>11846</v>
      </c>
      <c r="G9900" s="31">
        <v>0</v>
      </c>
    </row>
    <row r="9901" spans="6:7" x14ac:dyDescent="0.3">
      <c r="F9901" t="s">
        <v>11847</v>
      </c>
      <c r="G9901" s="31">
        <v>16380.823</v>
      </c>
    </row>
    <row r="9902" spans="6:7" x14ac:dyDescent="0.3">
      <c r="F9902" t="s">
        <v>11848</v>
      </c>
      <c r="G9902" s="31">
        <v>386.89239999999995</v>
      </c>
    </row>
    <row r="9903" spans="6:7" x14ac:dyDescent="0.3">
      <c r="F9903" t="s">
        <v>639</v>
      </c>
      <c r="G9903" s="31">
        <v>9903.8453000000009</v>
      </c>
    </row>
    <row r="9904" spans="6:7" x14ac:dyDescent="0.3">
      <c r="F9904" t="s">
        <v>11849</v>
      </c>
      <c r="G9904" s="31">
        <v>0</v>
      </c>
    </row>
    <row r="9905" spans="6:7" x14ac:dyDescent="0.3">
      <c r="F9905" t="s">
        <v>11850</v>
      </c>
      <c r="G9905" s="31">
        <v>0</v>
      </c>
    </row>
    <row r="9906" spans="6:7" x14ac:dyDescent="0.3">
      <c r="F9906" t="s">
        <v>11851</v>
      </c>
      <c r="G9906" s="31">
        <v>262.88220000000001</v>
      </c>
    </row>
    <row r="9907" spans="6:7" x14ac:dyDescent="0.3">
      <c r="F9907" t="s">
        <v>11852</v>
      </c>
      <c r="G9907" s="31">
        <v>932.05129999999997</v>
      </c>
    </row>
    <row r="9908" spans="6:7" x14ac:dyDescent="0.3">
      <c r="F9908" t="s">
        <v>11853</v>
      </c>
      <c r="G9908" s="31">
        <v>0</v>
      </c>
    </row>
    <row r="9909" spans="6:7" x14ac:dyDescent="0.3">
      <c r="F9909" t="s">
        <v>11854</v>
      </c>
      <c r="G9909" s="31">
        <v>204.7867</v>
      </c>
    </row>
    <row r="9910" spans="6:7" x14ac:dyDescent="0.3">
      <c r="F9910" t="s">
        <v>11855</v>
      </c>
      <c r="G9910" s="31">
        <v>0</v>
      </c>
    </row>
    <row r="9911" spans="6:7" x14ac:dyDescent="0.3">
      <c r="F9911" t="s">
        <v>11856</v>
      </c>
      <c r="G9911" s="31">
        <v>145.65010000000001</v>
      </c>
    </row>
    <row r="9912" spans="6:7" x14ac:dyDescent="0.3">
      <c r="F9912" t="s">
        <v>11857</v>
      </c>
      <c r="G9912" s="31">
        <v>0</v>
      </c>
    </row>
    <row r="9913" spans="6:7" x14ac:dyDescent="0.3">
      <c r="F9913" t="s">
        <v>11858</v>
      </c>
      <c r="G9913" s="31">
        <v>485.24289999999996</v>
      </c>
    </row>
    <row r="9914" spans="6:7" x14ac:dyDescent="0.3">
      <c r="F9914" t="s">
        <v>11859</v>
      </c>
      <c r="G9914" s="31">
        <v>611.29960000000005</v>
      </c>
    </row>
    <row r="9915" spans="6:7" x14ac:dyDescent="0.3">
      <c r="F9915" t="s">
        <v>11860</v>
      </c>
      <c r="G9915" s="31">
        <v>5576.9358999999995</v>
      </c>
    </row>
    <row r="9916" spans="6:7" x14ac:dyDescent="0.3">
      <c r="F9916" t="s">
        <v>11861</v>
      </c>
      <c r="G9916" s="31">
        <v>945.26019999999994</v>
      </c>
    </row>
    <row r="9917" spans="6:7" x14ac:dyDescent="0.3">
      <c r="F9917" t="s">
        <v>11862</v>
      </c>
      <c r="G9917" s="31">
        <v>357.48299999999995</v>
      </c>
    </row>
    <row r="9918" spans="6:7" x14ac:dyDescent="0.3">
      <c r="F9918" t="s">
        <v>11863</v>
      </c>
      <c r="G9918" s="31">
        <v>0</v>
      </c>
    </row>
    <row r="9919" spans="6:7" x14ac:dyDescent="0.3">
      <c r="F9919" t="s">
        <v>11864</v>
      </c>
      <c r="G9919" s="31">
        <v>0</v>
      </c>
    </row>
    <row r="9920" spans="6:7" x14ac:dyDescent="0.3">
      <c r="F9920" t="s">
        <v>11865</v>
      </c>
      <c r="G9920" s="31">
        <v>4947.84</v>
      </c>
    </row>
    <row r="9921" spans="6:7" x14ac:dyDescent="0.3">
      <c r="F9921" t="s">
        <v>11866</v>
      </c>
      <c r="G9921" s="31">
        <v>2101.6412</v>
      </c>
    </row>
    <row r="9922" spans="6:7" x14ac:dyDescent="0.3">
      <c r="F9922" t="s">
        <v>11867</v>
      </c>
      <c r="G9922" s="31">
        <v>0</v>
      </c>
    </row>
    <row r="9923" spans="6:7" x14ac:dyDescent="0.3">
      <c r="F9923" t="s">
        <v>11868</v>
      </c>
      <c r="G9923" s="31">
        <v>0</v>
      </c>
    </row>
    <row r="9924" spans="6:7" x14ac:dyDescent="0.3">
      <c r="F9924" t="s">
        <v>11869</v>
      </c>
      <c r="G9924" s="31">
        <v>0</v>
      </c>
    </row>
    <row r="9925" spans="6:7" x14ac:dyDescent="0.3">
      <c r="F9925" t="s">
        <v>11870</v>
      </c>
      <c r="G9925" s="31">
        <v>832.46029999999996</v>
      </c>
    </row>
    <row r="9926" spans="6:7" x14ac:dyDescent="0.3">
      <c r="F9926" t="s">
        <v>11871</v>
      </c>
      <c r="G9926" s="31">
        <v>249.35390000000001</v>
      </c>
    </row>
    <row r="9927" spans="6:7" x14ac:dyDescent="0.3">
      <c r="F9927" t="s">
        <v>11872</v>
      </c>
      <c r="G9927" s="31">
        <v>182.1446</v>
      </c>
    </row>
    <row r="9928" spans="6:7" x14ac:dyDescent="0.3">
      <c r="F9928" t="s">
        <v>11873</v>
      </c>
      <c r="G9928" s="31">
        <v>68.796999999999997</v>
      </c>
    </row>
    <row r="9929" spans="6:7" x14ac:dyDescent="0.3">
      <c r="F9929" t="s">
        <v>11874</v>
      </c>
      <c r="G9929" s="31">
        <v>0</v>
      </c>
    </row>
    <row r="9930" spans="6:7" x14ac:dyDescent="0.3">
      <c r="F9930" t="s">
        <v>11875</v>
      </c>
      <c r="G9930" s="31">
        <v>0</v>
      </c>
    </row>
    <row r="9931" spans="6:7" x14ac:dyDescent="0.3">
      <c r="F9931" t="s">
        <v>11876</v>
      </c>
      <c r="G9931" s="31">
        <v>0</v>
      </c>
    </row>
    <row r="9932" spans="6:7" x14ac:dyDescent="0.3">
      <c r="F9932" t="s">
        <v>11877</v>
      </c>
      <c r="G9932" s="31">
        <v>5349.0504999999994</v>
      </c>
    </row>
    <row r="9933" spans="6:7" x14ac:dyDescent="0.3">
      <c r="F9933" t="s">
        <v>11878</v>
      </c>
      <c r="G9933" s="31">
        <v>0</v>
      </c>
    </row>
    <row r="9934" spans="6:7" x14ac:dyDescent="0.3">
      <c r="F9934" t="s">
        <v>11879</v>
      </c>
      <c r="G9934" s="31">
        <v>0</v>
      </c>
    </row>
    <row r="9935" spans="6:7" x14ac:dyDescent="0.3">
      <c r="F9935" t="s">
        <v>11880</v>
      </c>
      <c r="G9935" s="31">
        <v>749.46510000000001</v>
      </c>
    </row>
    <row r="9936" spans="6:7" x14ac:dyDescent="0.3">
      <c r="F9936" t="s">
        <v>11881</v>
      </c>
      <c r="G9936" s="31">
        <v>6493.6230999999998</v>
      </c>
    </row>
    <row r="9937" spans="6:7" x14ac:dyDescent="0.3">
      <c r="F9937" t="s">
        <v>11882</v>
      </c>
      <c r="G9937" s="31">
        <v>240.86509999999998</v>
      </c>
    </row>
    <row r="9938" spans="6:7" x14ac:dyDescent="0.3">
      <c r="F9938" t="s">
        <v>11883</v>
      </c>
      <c r="G9938" s="31">
        <v>18261.679</v>
      </c>
    </row>
    <row r="9939" spans="6:7" x14ac:dyDescent="0.3">
      <c r="F9939" t="s">
        <v>11884</v>
      </c>
      <c r="G9939" s="31">
        <v>0</v>
      </c>
    </row>
    <row r="9940" spans="6:7" x14ac:dyDescent="0.3">
      <c r="F9940" t="s">
        <v>11885</v>
      </c>
      <c r="G9940" s="31">
        <v>49.985500000000002</v>
      </c>
    </row>
    <row r="9941" spans="6:7" x14ac:dyDescent="0.3">
      <c r="F9941" t="s">
        <v>11886</v>
      </c>
      <c r="G9941" s="31">
        <v>53.1785</v>
      </c>
    </row>
    <row r="9942" spans="6:7" x14ac:dyDescent="0.3">
      <c r="F9942" t="s">
        <v>11887</v>
      </c>
      <c r="G9942" s="31">
        <v>26.316399999999998</v>
      </c>
    </row>
    <row r="9943" spans="6:7" x14ac:dyDescent="0.3">
      <c r="F9943" t="s">
        <v>11888</v>
      </c>
      <c r="G9943" s="31">
        <v>910.40290000000005</v>
      </c>
    </row>
    <row r="9944" spans="6:7" x14ac:dyDescent="0.3">
      <c r="F9944" t="s">
        <v>11889</v>
      </c>
      <c r="G9944" s="31">
        <v>530.99759999999992</v>
      </c>
    </row>
    <row r="9945" spans="6:7" x14ac:dyDescent="0.3">
      <c r="F9945" t="s">
        <v>11890</v>
      </c>
      <c r="G9945" s="31">
        <v>4524.2518999999993</v>
      </c>
    </row>
    <row r="9946" spans="6:7" x14ac:dyDescent="0.3">
      <c r="F9946" t="s">
        <v>11891</v>
      </c>
      <c r="G9946" s="31">
        <v>0</v>
      </c>
    </row>
    <row r="9947" spans="6:7" x14ac:dyDescent="0.3">
      <c r="F9947" t="s">
        <v>11892</v>
      </c>
      <c r="G9947" s="31">
        <v>3.1236999999999999</v>
      </c>
    </row>
    <row r="9948" spans="6:7" x14ac:dyDescent="0.3">
      <c r="F9948" t="s">
        <v>11893</v>
      </c>
      <c r="G9948" s="31">
        <v>80.321300000000008</v>
      </c>
    </row>
    <row r="9949" spans="6:7" x14ac:dyDescent="0.3">
      <c r="F9949" t="s">
        <v>11894</v>
      </c>
      <c r="G9949" s="31">
        <v>0</v>
      </c>
    </row>
    <row r="9950" spans="6:7" x14ac:dyDescent="0.3">
      <c r="F9950" t="s">
        <v>11895</v>
      </c>
      <c r="G9950" s="31">
        <v>0</v>
      </c>
    </row>
    <row r="9951" spans="6:7" x14ac:dyDescent="0.3">
      <c r="F9951" t="s">
        <v>11896</v>
      </c>
      <c r="G9951" s="31">
        <v>5438.9319000000005</v>
      </c>
    </row>
    <row r="9952" spans="6:7" x14ac:dyDescent="0.3">
      <c r="F9952" t="s">
        <v>3397</v>
      </c>
      <c r="G9952" s="31">
        <v>873.21799999999996</v>
      </c>
    </row>
    <row r="9953" spans="6:7" x14ac:dyDescent="0.3">
      <c r="F9953" t="s">
        <v>11897</v>
      </c>
      <c r="G9953" s="31">
        <v>0</v>
      </c>
    </row>
    <row r="9954" spans="6:7" x14ac:dyDescent="0.3">
      <c r="F9954" t="s">
        <v>11898</v>
      </c>
      <c r="G9954" s="31">
        <v>0</v>
      </c>
    </row>
    <row r="9955" spans="6:7" x14ac:dyDescent="0.3">
      <c r="F9955" t="s">
        <v>11899</v>
      </c>
      <c r="G9955" s="31">
        <v>922.65960000000007</v>
      </c>
    </row>
    <row r="9956" spans="6:7" x14ac:dyDescent="0.3">
      <c r="F9956" t="s">
        <v>11900</v>
      </c>
      <c r="G9956" s="31">
        <v>0</v>
      </c>
    </row>
    <row r="9957" spans="6:7" x14ac:dyDescent="0.3">
      <c r="F9957" t="s">
        <v>11901</v>
      </c>
      <c r="G9957" s="31">
        <v>0</v>
      </c>
    </row>
    <row r="9958" spans="6:7" x14ac:dyDescent="0.3">
      <c r="F9958" t="s">
        <v>11902</v>
      </c>
      <c r="G9958" s="31">
        <v>0</v>
      </c>
    </row>
    <row r="9959" spans="6:7" x14ac:dyDescent="0.3">
      <c r="F9959" t="s">
        <v>11903</v>
      </c>
      <c r="G9959" s="31">
        <v>0</v>
      </c>
    </row>
    <row r="9960" spans="6:7" x14ac:dyDescent="0.3">
      <c r="F9960" t="s">
        <v>11904</v>
      </c>
      <c r="G9960" s="31">
        <v>0</v>
      </c>
    </row>
    <row r="9961" spans="6:7" x14ac:dyDescent="0.3">
      <c r="F9961" t="s">
        <v>11905</v>
      </c>
      <c r="G9961" s="31">
        <v>354.86380000000003</v>
      </c>
    </row>
    <row r="9962" spans="6:7" x14ac:dyDescent="0.3">
      <c r="F9962" t="s">
        <v>11906</v>
      </c>
      <c r="G9962" s="31">
        <v>0</v>
      </c>
    </row>
    <row r="9963" spans="6:7" x14ac:dyDescent="0.3">
      <c r="F9963" t="s">
        <v>11907</v>
      </c>
      <c r="G9963" s="31">
        <v>3679.6613000000002</v>
      </c>
    </row>
    <row r="9964" spans="6:7" x14ac:dyDescent="0.3">
      <c r="F9964" t="s">
        <v>11908</v>
      </c>
      <c r="G9964" s="31">
        <v>2086.0174000000002</v>
      </c>
    </row>
    <row r="9965" spans="6:7" x14ac:dyDescent="0.3">
      <c r="F9965" t="s">
        <v>11909</v>
      </c>
      <c r="G9965" s="31">
        <v>3276.7680000000005</v>
      </c>
    </row>
    <row r="9966" spans="6:7" x14ac:dyDescent="0.3">
      <c r="F9966" t="s">
        <v>11910</v>
      </c>
      <c r="G9966" s="31">
        <v>0</v>
      </c>
    </row>
    <row r="9967" spans="6:7" x14ac:dyDescent="0.3">
      <c r="F9967" t="s">
        <v>11911</v>
      </c>
      <c r="G9967" s="31">
        <v>0</v>
      </c>
    </row>
    <row r="9968" spans="6:7" x14ac:dyDescent="0.3">
      <c r="F9968" t="s">
        <v>11912</v>
      </c>
      <c r="G9968" s="31">
        <v>0</v>
      </c>
    </row>
    <row r="9969" spans="6:7" x14ac:dyDescent="0.3">
      <c r="F9969" t="s">
        <v>11913</v>
      </c>
      <c r="G9969" s="31">
        <v>4888.9224000000004</v>
      </c>
    </row>
    <row r="9970" spans="6:7" x14ac:dyDescent="0.3">
      <c r="F9970" t="s">
        <v>11914</v>
      </c>
      <c r="G9970" s="31">
        <v>12765.0126</v>
      </c>
    </row>
    <row r="9971" spans="6:7" x14ac:dyDescent="0.3">
      <c r="F9971" t="s">
        <v>11915</v>
      </c>
      <c r="G9971" s="31">
        <v>0</v>
      </c>
    </row>
    <row r="9972" spans="6:7" x14ac:dyDescent="0.3">
      <c r="F9972" t="s">
        <v>11916</v>
      </c>
      <c r="G9972" s="31">
        <v>6393.8123999999998</v>
      </c>
    </row>
    <row r="9973" spans="6:7" x14ac:dyDescent="0.3">
      <c r="F9973" t="s">
        <v>11917</v>
      </c>
      <c r="G9973" s="31">
        <v>0</v>
      </c>
    </row>
    <row r="9974" spans="6:7" x14ac:dyDescent="0.3">
      <c r="F9974" t="s">
        <v>11918</v>
      </c>
      <c r="G9974" s="31">
        <v>222.12920000000003</v>
      </c>
    </row>
    <row r="9975" spans="6:7" x14ac:dyDescent="0.3">
      <c r="F9975" t="s">
        <v>11919</v>
      </c>
      <c r="G9975" s="31">
        <v>0</v>
      </c>
    </row>
    <row r="9976" spans="6:7" x14ac:dyDescent="0.3">
      <c r="F9976" t="s">
        <v>11920</v>
      </c>
      <c r="G9976" s="31">
        <v>2576.3883000000001</v>
      </c>
    </row>
    <row r="9977" spans="6:7" x14ac:dyDescent="0.3">
      <c r="F9977" t="s">
        <v>11921</v>
      </c>
      <c r="G9977" s="31">
        <v>0</v>
      </c>
    </row>
    <row r="9978" spans="6:7" x14ac:dyDescent="0.3">
      <c r="F9978" t="s">
        <v>11922</v>
      </c>
      <c r="G9978" s="31">
        <v>12457.2148</v>
      </c>
    </row>
    <row r="9979" spans="6:7" x14ac:dyDescent="0.3">
      <c r="F9979" t="s">
        <v>11923</v>
      </c>
      <c r="G9979" s="31">
        <v>1500.2749000000001</v>
      </c>
    </row>
    <row r="9980" spans="6:7" x14ac:dyDescent="0.3">
      <c r="F9980" t="s">
        <v>11924</v>
      </c>
      <c r="G9980" s="31">
        <v>19015.009099999999</v>
      </c>
    </row>
    <row r="9981" spans="6:7" x14ac:dyDescent="0.3">
      <c r="F9981" t="s">
        <v>640</v>
      </c>
      <c r="G9981" s="31">
        <v>5434.6962999999996</v>
      </c>
    </row>
    <row r="9982" spans="6:7" x14ac:dyDescent="0.3">
      <c r="F9982" t="s">
        <v>11925</v>
      </c>
      <c r="G9982" s="31">
        <v>0</v>
      </c>
    </row>
    <row r="9983" spans="6:7" x14ac:dyDescent="0.3">
      <c r="F9983" t="s">
        <v>11926</v>
      </c>
      <c r="G9983" s="31">
        <v>12.4948</v>
      </c>
    </row>
    <row r="9984" spans="6:7" x14ac:dyDescent="0.3">
      <c r="F9984" t="s">
        <v>11927</v>
      </c>
      <c r="G9984" s="31">
        <v>5360.7826999999997</v>
      </c>
    </row>
    <row r="9985" spans="6:7" x14ac:dyDescent="0.3">
      <c r="F9985" t="s">
        <v>11928</v>
      </c>
      <c r="G9985" s="31">
        <v>0</v>
      </c>
    </row>
    <row r="9986" spans="6:7" x14ac:dyDescent="0.3">
      <c r="F9986" t="s">
        <v>11929</v>
      </c>
      <c r="G9986" s="31">
        <v>249.4606</v>
      </c>
    </row>
    <row r="9987" spans="6:7" x14ac:dyDescent="0.3">
      <c r="F9987" t="s">
        <v>11930</v>
      </c>
      <c r="G9987" s="31">
        <v>310.1318</v>
      </c>
    </row>
    <row r="9988" spans="6:7" x14ac:dyDescent="0.3">
      <c r="F9988" t="s">
        <v>11931</v>
      </c>
      <c r="G9988" s="31">
        <v>1387.0237999999999</v>
      </c>
    </row>
    <row r="9989" spans="6:7" x14ac:dyDescent="0.3">
      <c r="F9989" t="s">
        <v>11932</v>
      </c>
      <c r="G9989" s="31">
        <v>17184.317300000002</v>
      </c>
    </row>
    <row r="9990" spans="6:7" x14ac:dyDescent="0.3">
      <c r="F9990" t="s">
        <v>11933</v>
      </c>
      <c r="G9990" s="31">
        <v>164.4684</v>
      </c>
    </row>
    <row r="9991" spans="6:7" x14ac:dyDescent="0.3">
      <c r="F9991" t="s">
        <v>11934</v>
      </c>
      <c r="G9991" s="31">
        <v>16728.7628</v>
      </c>
    </row>
    <row r="9992" spans="6:7" x14ac:dyDescent="0.3">
      <c r="F9992" t="s">
        <v>11935</v>
      </c>
      <c r="G9992" s="31">
        <v>0</v>
      </c>
    </row>
    <row r="9993" spans="6:7" x14ac:dyDescent="0.3">
      <c r="F9993" t="s">
        <v>11936</v>
      </c>
      <c r="G9993" s="31">
        <v>496.76780000000002</v>
      </c>
    </row>
    <row r="9994" spans="6:7" x14ac:dyDescent="0.3">
      <c r="F9994" t="s">
        <v>11937</v>
      </c>
      <c r="G9994" s="31">
        <v>16780.985500000003</v>
      </c>
    </row>
    <row r="9995" spans="6:7" x14ac:dyDescent="0.3">
      <c r="F9995" t="s">
        <v>11938</v>
      </c>
      <c r="G9995" s="31">
        <v>897.0915</v>
      </c>
    </row>
    <row r="9996" spans="6:7" x14ac:dyDescent="0.3">
      <c r="F9996" t="s">
        <v>11939</v>
      </c>
      <c r="G9996" s="31">
        <v>65.73</v>
      </c>
    </row>
    <row r="9997" spans="6:7" x14ac:dyDescent="0.3">
      <c r="F9997" t="s">
        <v>11940</v>
      </c>
      <c r="G9997" s="31">
        <v>421.79920000000004</v>
      </c>
    </row>
    <row r="9998" spans="6:7" x14ac:dyDescent="0.3">
      <c r="F9998" t="s">
        <v>3398</v>
      </c>
      <c r="G9998" s="31">
        <v>214.69750000000002</v>
      </c>
    </row>
    <row r="9999" spans="6:7" x14ac:dyDescent="0.3">
      <c r="F9999" t="s">
        <v>11941</v>
      </c>
      <c r="G9999" s="31">
        <v>0</v>
      </c>
    </row>
    <row r="10000" spans="6:7" x14ac:dyDescent="0.3">
      <c r="F10000" t="s">
        <v>11942</v>
      </c>
      <c r="G10000" s="31">
        <v>11142.6837</v>
      </c>
    </row>
    <row r="10001" spans="6:7" x14ac:dyDescent="0.3">
      <c r="F10001" t="s">
        <v>11943</v>
      </c>
      <c r="G10001" s="31">
        <v>0</v>
      </c>
    </row>
    <row r="10002" spans="6:7" x14ac:dyDescent="0.3">
      <c r="F10002" t="s">
        <v>11944</v>
      </c>
      <c r="G10002" s="31">
        <v>0</v>
      </c>
    </row>
    <row r="10003" spans="6:7" x14ac:dyDescent="0.3">
      <c r="F10003" t="s">
        <v>2902</v>
      </c>
      <c r="G10003" s="31">
        <v>8516.2510000000002</v>
      </c>
    </row>
    <row r="10004" spans="6:7" x14ac:dyDescent="0.3">
      <c r="F10004" t="s">
        <v>11945</v>
      </c>
      <c r="G10004" s="31">
        <v>416.1703</v>
      </c>
    </row>
    <row r="10005" spans="6:7" x14ac:dyDescent="0.3">
      <c r="F10005" t="s">
        <v>1962</v>
      </c>
      <c r="G10005" s="31">
        <v>0</v>
      </c>
    </row>
    <row r="10006" spans="6:7" x14ac:dyDescent="0.3">
      <c r="F10006" t="s">
        <v>11946</v>
      </c>
      <c r="G10006" s="31">
        <v>29655.547700000003</v>
      </c>
    </row>
    <row r="10007" spans="6:7" x14ac:dyDescent="0.3">
      <c r="F10007" t="s">
        <v>11947</v>
      </c>
      <c r="G10007" s="31">
        <v>0</v>
      </c>
    </row>
    <row r="10008" spans="6:7" x14ac:dyDescent="0.3">
      <c r="F10008" t="s">
        <v>11948</v>
      </c>
      <c r="G10008" s="31">
        <v>0</v>
      </c>
    </row>
    <row r="10009" spans="6:7" x14ac:dyDescent="0.3">
      <c r="F10009" t="s">
        <v>1963</v>
      </c>
      <c r="G10009" s="31">
        <v>301.65559999999999</v>
      </c>
    </row>
    <row r="10010" spans="6:7" x14ac:dyDescent="0.3">
      <c r="F10010" t="s">
        <v>1964</v>
      </c>
      <c r="G10010" s="31">
        <v>248.35400000000001</v>
      </c>
    </row>
    <row r="10011" spans="6:7" x14ac:dyDescent="0.3">
      <c r="F10011" t="s">
        <v>11949</v>
      </c>
      <c r="G10011" s="31">
        <v>358.52789999999999</v>
      </c>
    </row>
    <row r="10012" spans="6:7" x14ac:dyDescent="0.3">
      <c r="F10012" t="s">
        <v>11950</v>
      </c>
      <c r="G10012" s="31">
        <v>65.566599999999994</v>
      </c>
    </row>
    <row r="10013" spans="6:7" x14ac:dyDescent="0.3">
      <c r="F10013" t="s">
        <v>11951</v>
      </c>
      <c r="G10013" s="31">
        <v>0</v>
      </c>
    </row>
    <row r="10014" spans="6:7" x14ac:dyDescent="0.3">
      <c r="F10014" t="s">
        <v>11952</v>
      </c>
      <c r="G10014" s="31">
        <v>2616.7067000000002</v>
      </c>
    </row>
    <row r="10015" spans="6:7" x14ac:dyDescent="0.3">
      <c r="F10015" t="s">
        <v>1965</v>
      </c>
      <c r="G10015" s="31">
        <v>0</v>
      </c>
    </row>
    <row r="10016" spans="6:7" x14ac:dyDescent="0.3">
      <c r="F10016" t="s">
        <v>3399</v>
      </c>
      <c r="G10016" s="31">
        <v>253.35990000000001</v>
      </c>
    </row>
    <row r="10017" spans="6:7" x14ac:dyDescent="0.3">
      <c r="F10017" t="s">
        <v>11953</v>
      </c>
      <c r="G10017" s="31">
        <v>1739.5192999999999</v>
      </c>
    </row>
    <row r="10018" spans="6:7" x14ac:dyDescent="0.3">
      <c r="F10018" t="s">
        <v>11954</v>
      </c>
      <c r="G10018" s="31">
        <v>12085.243199999999</v>
      </c>
    </row>
    <row r="10019" spans="6:7" x14ac:dyDescent="0.3">
      <c r="F10019" t="s">
        <v>11955</v>
      </c>
      <c r="G10019" s="31">
        <v>0</v>
      </c>
    </row>
    <row r="10020" spans="6:7" x14ac:dyDescent="0.3">
      <c r="F10020" t="s">
        <v>1966</v>
      </c>
      <c r="G10020" s="31">
        <v>960.13400000000001</v>
      </c>
    </row>
    <row r="10021" spans="6:7" x14ac:dyDescent="0.3">
      <c r="F10021" t="s">
        <v>11956</v>
      </c>
      <c r="G10021" s="31">
        <v>0</v>
      </c>
    </row>
    <row r="10022" spans="6:7" x14ac:dyDescent="0.3">
      <c r="F10022" t="s">
        <v>11957</v>
      </c>
      <c r="G10022" s="31">
        <v>8790.1422000000002</v>
      </c>
    </row>
    <row r="10023" spans="6:7" x14ac:dyDescent="0.3">
      <c r="F10023" t="s">
        <v>1967</v>
      </c>
      <c r="G10023" s="31">
        <v>6615.8025999999991</v>
      </c>
    </row>
    <row r="10024" spans="6:7" x14ac:dyDescent="0.3">
      <c r="F10024" t="s">
        <v>11958</v>
      </c>
      <c r="G10024" s="31">
        <v>0</v>
      </c>
    </row>
    <row r="10025" spans="6:7" x14ac:dyDescent="0.3">
      <c r="F10025" t="s">
        <v>1968</v>
      </c>
      <c r="G10025" s="31">
        <v>0</v>
      </c>
    </row>
    <row r="10026" spans="6:7" x14ac:dyDescent="0.3">
      <c r="F10026" t="s">
        <v>641</v>
      </c>
      <c r="G10026" s="31">
        <v>8062.1436999999996</v>
      </c>
    </row>
    <row r="10027" spans="6:7" x14ac:dyDescent="0.3">
      <c r="F10027" t="s">
        <v>11959</v>
      </c>
      <c r="G10027" s="31">
        <v>0</v>
      </c>
    </row>
    <row r="10028" spans="6:7" x14ac:dyDescent="0.3">
      <c r="F10028" t="s">
        <v>11960</v>
      </c>
      <c r="G10028" s="31">
        <v>12517.256600000001</v>
      </c>
    </row>
    <row r="10029" spans="6:7" x14ac:dyDescent="0.3">
      <c r="F10029" t="s">
        <v>11961</v>
      </c>
      <c r="G10029" s="31">
        <v>7219.4502999999995</v>
      </c>
    </row>
    <row r="10030" spans="6:7" x14ac:dyDescent="0.3">
      <c r="F10030" t="s">
        <v>11962</v>
      </c>
      <c r="G10030" s="31">
        <v>2473.92</v>
      </c>
    </row>
    <row r="10031" spans="6:7" x14ac:dyDescent="0.3">
      <c r="F10031" t="s">
        <v>11963</v>
      </c>
      <c r="G10031" s="31">
        <v>0</v>
      </c>
    </row>
    <row r="10032" spans="6:7" x14ac:dyDescent="0.3">
      <c r="F10032" t="s">
        <v>11964</v>
      </c>
      <c r="G10032" s="31">
        <v>0</v>
      </c>
    </row>
    <row r="10033" spans="6:7" x14ac:dyDescent="0.3">
      <c r="F10033" t="s">
        <v>11965</v>
      </c>
      <c r="G10033" s="31">
        <v>307.22740000000005</v>
      </c>
    </row>
    <row r="10034" spans="6:7" x14ac:dyDescent="0.3">
      <c r="F10034" t="s">
        <v>11966</v>
      </c>
      <c r="G10034" s="31">
        <v>0</v>
      </c>
    </row>
    <row r="10035" spans="6:7" x14ac:dyDescent="0.3">
      <c r="F10035" t="s">
        <v>11967</v>
      </c>
      <c r="G10035" s="31">
        <v>0</v>
      </c>
    </row>
    <row r="10036" spans="6:7" x14ac:dyDescent="0.3">
      <c r="F10036" t="s">
        <v>3400</v>
      </c>
      <c r="G10036" s="31">
        <v>57.040599999999998</v>
      </c>
    </row>
    <row r="10037" spans="6:7" x14ac:dyDescent="0.3">
      <c r="F10037" t="s">
        <v>1969</v>
      </c>
      <c r="G10037" s="31">
        <v>3491.9056</v>
      </c>
    </row>
    <row r="10038" spans="6:7" x14ac:dyDescent="0.3">
      <c r="F10038" t="s">
        <v>11968</v>
      </c>
      <c r="G10038" s="31">
        <v>4465.1848999999993</v>
      </c>
    </row>
    <row r="10039" spans="6:7" x14ac:dyDescent="0.3">
      <c r="F10039" t="s">
        <v>11969</v>
      </c>
      <c r="G10039" s="31">
        <v>435.38100000000003</v>
      </c>
    </row>
    <row r="10040" spans="6:7" x14ac:dyDescent="0.3">
      <c r="F10040" t="s">
        <v>642</v>
      </c>
      <c r="G10040" s="31">
        <v>8148.2039999999997</v>
      </c>
    </row>
    <row r="10041" spans="6:7" x14ac:dyDescent="0.3">
      <c r="F10041" t="s">
        <v>643</v>
      </c>
      <c r="G10041" s="31">
        <v>11727.7173</v>
      </c>
    </row>
    <row r="10042" spans="6:7" x14ac:dyDescent="0.3">
      <c r="F10042" t="s">
        <v>11970</v>
      </c>
      <c r="G10042" s="31">
        <v>348.55720000000002</v>
      </c>
    </row>
    <row r="10043" spans="6:7" x14ac:dyDescent="0.3">
      <c r="F10043" t="s">
        <v>644</v>
      </c>
      <c r="G10043" s="31">
        <v>11549.2273</v>
      </c>
    </row>
    <row r="10044" spans="6:7" x14ac:dyDescent="0.3">
      <c r="F10044" t="s">
        <v>11971</v>
      </c>
      <c r="G10044" s="31">
        <v>6628.0086999999994</v>
      </c>
    </row>
    <row r="10045" spans="6:7" x14ac:dyDescent="0.3">
      <c r="F10045" t="s">
        <v>1970</v>
      </c>
      <c r="G10045" s="31">
        <v>0</v>
      </c>
    </row>
    <row r="10046" spans="6:7" x14ac:dyDescent="0.3">
      <c r="F10046" t="s">
        <v>645</v>
      </c>
      <c r="G10046" s="31">
        <v>13764.0677</v>
      </c>
    </row>
    <row r="10047" spans="6:7" x14ac:dyDescent="0.3">
      <c r="F10047" t="s">
        <v>646</v>
      </c>
      <c r="G10047" s="31">
        <v>0</v>
      </c>
    </row>
    <row r="10048" spans="6:7" x14ac:dyDescent="0.3">
      <c r="F10048" t="s">
        <v>11972</v>
      </c>
      <c r="G10048" s="31">
        <v>19305.741299999998</v>
      </c>
    </row>
    <row r="10049" spans="6:7" x14ac:dyDescent="0.3">
      <c r="F10049" t="s">
        <v>11973</v>
      </c>
      <c r="G10049" s="31">
        <v>1386.4301</v>
      </c>
    </row>
    <row r="10050" spans="6:7" x14ac:dyDescent="0.3">
      <c r="F10050" t="s">
        <v>11974</v>
      </c>
      <c r="G10050" s="31">
        <v>0</v>
      </c>
    </row>
    <row r="10051" spans="6:7" x14ac:dyDescent="0.3">
      <c r="F10051" t="s">
        <v>11975</v>
      </c>
      <c r="G10051" s="31">
        <v>0</v>
      </c>
    </row>
    <row r="10052" spans="6:7" x14ac:dyDescent="0.3">
      <c r="F10052" t="s">
        <v>11976</v>
      </c>
      <c r="G10052" s="31">
        <v>0</v>
      </c>
    </row>
    <row r="10053" spans="6:7" x14ac:dyDescent="0.3">
      <c r="F10053" t="s">
        <v>11977</v>
      </c>
      <c r="G10053" s="31">
        <v>0</v>
      </c>
    </row>
    <row r="10054" spans="6:7" x14ac:dyDescent="0.3">
      <c r="F10054" t="s">
        <v>11978</v>
      </c>
      <c r="G10054" s="31">
        <v>0</v>
      </c>
    </row>
    <row r="10055" spans="6:7" x14ac:dyDescent="0.3">
      <c r="F10055" t="s">
        <v>11979</v>
      </c>
      <c r="G10055" s="31">
        <v>0</v>
      </c>
    </row>
    <row r="10056" spans="6:7" x14ac:dyDescent="0.3">
      <c r="F10056" t="s">
        <v>11980</v>
      </c>
      <c r="G10056" s="31">
        <v>663.30799999999999</v>
      </c>
    </row>
    <row r="10057" spans="6:7" x14ac:dyDescent="0.3">
      <c r="F10057" t="s">
        <v>11981</v>
      </c>
      <c r="G10057" s="31">
        <v>0</v>
      </c>
    </row>
    <row r="10058" spans="6:7" x14ac:dyDescent="0.3">
      <c r="F10058" t="s">
        <v>11982</v>
      </c>
      <c r="G10058" s="31">
        <v>0</v>
      </c>
    </row>
    <row r="10059" spans="6:7" x14ac:dyDescent="0.3">
      <c r="F10059" t="s">
        <v>11983</v>
      </c>
      <c r="G10059" s="31">
        <v>126.48269999999999</v>
      </c>
    </row>
    <row r="10060" spans="6:7" x14ac:dyDescent="0.3">
      <c r="F10060" t="s">
        <v>11984</v>
      </c>
      <c r="G10060" s="31">
        <v>1317.9152000000001</v>
      </c>
    </row>
    <row r="10061" spans="6:7" x14ac:dyDescent="0.3">
      <c r="F10061" t="s">
        <v>11985</v>
      </c>
      <c r="G10061" s="31">
        <v>572.98699999999997</v>
      </c>
    </row>
    <row r="10062" spans="6:7" x14ac:dyDescent="0.3">
      <c r="F10062" t="s">
        <v>11986</v>
      </c>
      <c r="G10062" s="31">
        <v>0</v>
      </c>
    </row>
    <row r="10063" spans="6:7" x14ac:dyDescent="0.3">
      <c r="F10063" t="s">
        <v>11987</v>
      </c>
      <c r="G10063" s="31">
        <v>0</v>
      </c>
    </row>
    <row r="10064" spans="6:7" x14ac:dyDescent="0.3">
      <c r="F10064" t="s">
        <v>11988</v>
      </c>
      <c r="G10064" s="31">
        <v>0</v>
      </c>
    </row>
    <row r="10065" spans="6:7" x14ac:dyDescent="0.3">
      <c r="F10065" t="s">
        <v>11989</v>
      </c>
      <c r="G10065" s="31">
        <v>0</v>
      </c>
    </row>
    <row r="10066" spans="6:7" x14ac:dyDescent="0.3">
      <c r="F10066" t="s">
        <v>11990</v>
      </c>
      <c r="G10066" s="31">
        <v>5375.7622000000001</v>
      </c>
    </row>
    <row r="10067" spans="6:7" x14ac:dyDescent="0.3">
      <c r="F10067" t="s">
        <v>11991</v>
      </c>
      <c r="G10067" s="31">
        <v>0</v>
      </c>
    </row>
    <row r="10068" spans="6:7" x14ac:dyDescent="0.3">
      <c r="F10068" t="s">
        <v>11992</v>
      </c>
      <c r="G10068" s="31">
        <v>0</v>
      </c>
    </row>
    <row r="10069" spans="6:7" x14ac:dyDescent="0.3">
      <c r="F10069" t="s">
        <v>11993</v>
      </c>
      <c r="G10069" s="31">
        <v>9714.6945000000014</v>
      </c>
    </row>
    <row r="10070" spans="6:7" x14ac:dyDescent="0.3">
      <c r="F10070" t="s">
        <v>11994</v>
      </c>
      <c r="G10070" s="31">
        <v>18774.156599999998</v>
      </c>
    </row>
    <row r="10071" spans="6:7" x14ac:dyDescent="0.3">
      <c r="F10071" t="s">
        <v>11995</v>
      </c>
      <c r="G10071" s="31">
        <v>630.78120000000001</v>
      </c>
    </row>
    <row r="10072" spans="6:7" x14ac:dyDescent="0.3">
      <c r="F10072" t="s">
        <v>11996</v>
      </c>
      <c r="G10072" s="31">
        <v>0</v>
      </c>
    </row>
    <row r="10073" spans="6:7" x14ac:dyDescent="0.3">
      <c r="F10073" t="s">
        <v>11997</v>
      </c>
      <c r="G10073" s="31">
        <v>2103.7939999999999</v>
      </c>
    </row>
    <row r="10074" spans="6:7" x14ac:dyDescent="0.3">
      <c r="F10074" t="s">
        <v>11998</v>
      </c>
      <c r="G10074" s="31">
        <v>33.483899999999998</v>
      </c>
    </row>
    <row r="10075" spans="6:7" x14ac:dyDescent="0.3">
      <c r="F10075" t="s">
        <v>11999</v>
      </c>
      <c r="G10075" s="31">
        <v>250.1669</v>
      </c>
    </row>
    <row r="10076" spans="6:7" x14ac:dyDescent="0.3">
      <c r="F10076" t="s">
        <v>12000</v>
      </c>
      <c r="G10076" s="31">
        <v>419.29399999999998</v>
      </c>
    </row>
    <row r="10077" spans="6:7" x14ac:dyDescent="0.3">
      <c r="F10077" t="s">
        <v>3401</v>
      </c>
      <c r="G10077" s="31">
        <v>387.92470000000003</v>
      </c>
    </row>
    <row r="10078" spans="6:7" x14ac:dyDescent="0.3">
      <c r="F10078" t="s">
        <v>1971</v>
      </c>
      <c r="G10078" s="31">
        <v>15.643700000000001</v>
      </c>
    </row>
    <row r="10079" spans="6:7" x14ac:dyDescent="0.3">
      <c r="F10079" t="s">
        <v>12001</v>
      </c>
      <c r="G10079" s="31">
        <v>364.43079999999998</v>
      </c>
    </row>
    <row r="10080" spans="6:7" x14ac:dyDescent="0.3">
      <c r="F10080" t="s">
        <v>1972</v>
      </c>
      <c r="G10080" s="31">
        <v>0</v>
      </c>
    </row>
    <row r="10081" spans="6:7" x14ac:dyDescent="0.3">
      <c r="F10081" t="s">
        <v>12002</v>
      </c>
      <c r="G10081" s="31">
        <v>385.02659999999997</v>
      </c>
    </row>
    <row r="10082" spans="6:7" x14ac:dyDescent="0.3">
      <c r="F10082" t="s">
        <v>12003</v>
      </c>
      <c r="G10082" s="31">
        <v>0</v>
      </c>
    </row>
    <row r="10083" spans="6:7" x14ac:dyDescent="0.3">
      <c r="F10083" t="s">
        <v>12004</v>
      </c>
      <c r="G10083" s="31">
        <v>0</v>
      </c>
    </row>
    <row r="10084" spans="6:7" x14ac:dyDescent="0.3">
      <c r="F10084" t="s">
        <v>12005</v>
      </c>
      <c r="G10084" s="31">
        <v>0</v>
      </c>
    </row>
    <row r="10085" spans="6:7" x14ac:dyDescent="0.3">
      <c r="F10085" t="s">
        <v>12006</v>
      </c>
      <c r="G10085" s="31">
        <v>2108.741</v>
      </c>
    </row>
    <row r="10086" spans="6:7" x14ac:dyDescent="0.3">
      <c r="F10086" t="s">
        <v>12007</v>
      </c>
      <c r="G10086" s="31">
        <v>4038.0974000000001</v>
      </c>
    </row>
    <row r="10087" spans="6:7" x14ac:dyDescent="0.3">
      <c r="F10087" t="s">
        <v>12008</v>
      </c>
      <c r="G10087" s="31">
        <v>0</v>
      </c>
    </row>
    <row r="10088" spans="6:7" x14ac:dyDescent="0.3">
      <c r="F10088" t="s">
        <v>12009</v>
      </c>
      <c r="G10088" s="31">
        <v>123.1996</v>
      </c>
    </row>
    <row r="10089" spans="6:7" x14ac:dyDescent="0.3">
      <c r="F10089" t="s">
        <v>12010</v>
      </c>
      <c r="G10089" s="31">
        <v>0</v>
      </c>
    </row>
    <row r="10090" spans="6:7" x14ac:dyDescent="0.3">
      <c r="F10090" t="s">
        <v>12011</v>
      </c>
      <c r="G10090" s="31">
        <v>0</v>
      </c>
    </row>
    <row r="10091" spans="6:7" x14ac:dyDescent="0.3">
      <c r="F10091" t="s">
        <v>12012</v>
      </c>
      <c r="G10091" s="31">
        <v>0</v>
      </c>
    </row>
    <row r="10092" spans="6:7" x14ac:dyDescent="0.3">
      <c r="F10092" t="s">
        <v>12013</v>
      </c>
      <c r="G10092" s="31">
        <v>18782.8279</v>
      </c>
    </row>
    <row r="10093" spans="6:7" x14ac:dyDescent="0.3">
      <c r="F10093" t="s">
        <v>12014</v>
      </c>
      <c r="G10093" s="31">
        <v>275.19</v>
      </c>
    </row>
    <row r="10094" spans="6:7" x14ac:dyDescent="0.3">
      <c r="F10094" t="s">
        <v>12015</v>
      </c>
      <c r="G10094" s="31">
        <v>8535.3592000000008</v>
      </c>
    </row>
    <row r="10095" spans="6:7" x14ac:dyDescent="0.3">
      <c r="F10095" t="s">
        <v>12016</v>
      </c>
      <c r="G10095" s="31">
        <v>209.10210000000001</v>
      </c>
    </row>
    <row r="10096" spans="6:7" x14ac:dyDescent="0.3">
      <c r="F10096" t="s">
        <v>647</v>
      </c>
      <c r="G10096" s="31">
        <v>0</v>
      </c>
    </row>
    <row r="10097" spans="6:7" x14ac:dyDescent="0.3">
      <c r="F10097" t="s">
        <v>12017</v>
      </c>
      <c r="G10097" s="31">
        <v>93.448399999999992</v>
      </c>
    </row>
    <row r="10098" spans="6:7" x14ac:dyDescent="0.3">
      <c r="F10098" t="s">
        <v>12018</v>
      </c>
      <c r="G10098" s="31">
        <v>0</v>
      </c>
    </row>
    <row r="10099" spans="6:7" x14ac:dyDescent="0.3">
      <c r="F10099" t="s">
        <v>12019</v>
      </c>
      <c r="G10099" s="31">
        <v>1629.6407999999999</v>
      </c>
    </row>
    <row r="10100" spans="6:7" x14ac:dyDescent="0.3">
      <c r="F10100" t="s">
        <v>12020</v>
      </c>
      <c r="G10100" s="31">
        <v>190.82409999999999</v>
      </c>
    </row>
    <row r="10101" spans="6:7" x14ac:dyDescent="0.3">
      <c r="F10101" t="s">
        <v>12021</v>
      </c>
      <c r="G10101" s="31">
        <v>11727.7173</v>
      </c>
    </row>
    <row r="10102" spans="6:7" x14ac:dyDescent="0.3">
      <c r="F10102" t="s">
        <v>12022</v>
      </c>
      <c r="G10102" s="31">
        <v>0</v>
      </c>
    </row>
    <row r="10103" spans="6:7" x14ac:dyDescent="0.3">
      <c r="F10103" t="s">
        <v>3402</v>
      </c>
      <c r="G10103" s="31">
        <v>70.818299999999994</v>
      </c>
    </row>
    <row r="10104" spans="6:7" x14ac:dyDescent="0.3">
      <c r="F10104" t="s">
        <v>12023</v>
      </c>
      <c r="G10104" s="31">
        <v>771.2639999999999</v>
      </c>
    </row>
    <row r="10105" spans="6:7" x14ac:dyDescent="0.3">
      <c r="F10105" t="s">
        <v>12024</v>
      </c>
      <c r="G10105" s="31">
        <v>0</v>
      </c>
    </row>
    <row r="10106" spans="6:7" x14ac:dyDescent="0.3">
      <c r="F10106" t="s">
        <v>12025</v>
      </c>
      <c r="G10106" s="31">
        <v>0</v>
      </c>
    </row>
    <row r="10107" spans="6:7" x14ac:dyDescent="0.3">
      <c r="F10107" t="s">
        <v>12026</v>
      </c>
      <c r="G10107" s="31">
        <v>0</v>
      </c>
    </row>
    <row r="10108" spans="6:7" x14ac:dyDescent="0.3">
      <c r="F10108" t="s">
        <v>3403</v>
      </c>
      <c r="G10108" s="31">
        <v>786.24509999999998</v>
      </c>
    </row>
    <row r="10109" spans="6:7" x14ac:dyDescent="0.3">
      <c r="F10109" t="s">
        <v>12027</v>
      </c>
      <c r="G10109" s="31">
        <v>377.99059999999997</v>
      </c>
    </row>
    <row r="10110" spans="6:7" x14ac:dyDescent="0.3">
      <c r="F10110" t="s">
        <v>12028</v>
      </c>
      <c r="G10110" s="31">
        <v>0</v>
      </c>
    </row>
    <row r="10111" spans="6:7" x14ac:dyDescent="0.3">
      <c r="F10111" t="s">
        <v>12029</v>
      </c>
      <c r="G10111" s="31">
        <v>11541.886399999999</v>
      </c>
    </row>
    <row r="10112" spans="6:7" x14ac:dyDescent="0.3">
      <c r="F10112" t="s">
        <v>1973</v>
      </c>
      <c r="G10112" s="31">
        <v>0</v>
      </c>
    </row>
    <row r="10113" spans="6:7" x14ac:dyDescent="0.3">
      <c r="F10113" t="s">
        <v>1974</v>
      </c>
      <c r="G10113" s="31">
        <v>0</v>
      </c>
    </row>
    <row r="10114" spans="6:7" x14ac:dyDescent="0.3">
      <c r="F10114" t="s">
        <v>12030</v>
      </c>
      <c r="G10114" s="31">
        <v>4375.3306000000002</v>
      </c>
    </row>
    <row r="10115" spans="6:7" x14ac:dyDescent="0.3">
      <c r="F10115" t="s">
        <v>12031</v>
      </c>
      <c r="G10115" s="31">
        <v>0</v>
      </c>
    </row>
    <row r="10116" spans="6:7" x14ac:dyDescent="0.3">
      <c r="F10116" t="s">
        <v>12032</v>
      </c>
      <c r="G10116" s="31">
        <v>14521.7284</v>
      </c>
    </row>
    <row r="10117" spans="6:7" x14ac:dyDescent="0.3">
      <c r="F10117" t="s">
        <v>12033</v>
      </c>
      <c r="G10117" s="31">
        <v>0</v>
      </c>
    </row>
    <row r="10118" spans="6:7" x14ac:dyDescent="0.3">
      <c r="F10118" t="s">
        <v>12034</v>
      </c>
      <c r="G10118" s="31">
        <v>7097.1518999999998</v>
      </c>
    </row>
    <row r="10119" spans="6:7" x14ac:dyDescent="0.3">
      <c r="F10119" t="s">
        <v>12035</v>
      </c>
      <c r="G10119" s="31">
        <v>484.60390000000001</v>
      </c>
    </row>
    <row r="10120" spans="6:7" x14ac:dyDescent="0.3">
      <c r="F10120" t="s">
        <v>12036</v>
      </c>
      <c r="G10120" s="31">
        <v>16313.088900000001</v>
      </c>
    </row>
    <row r="10121" spans="6:7" x14ac:dyDescent="0.3">
      <c r="F10121" t="s">
        <v>1975</v>
      </c>
      <c r="G10121" s="31">
        <v>601.37810000000002</v>
      </c>
    </row>
    <row r="10122" spans="6:7" x14ac:dyDescent="0.3">
      <c r="F10122" t="s">
        <v>12037</v>
      </c>
      <c r="G10122" s="31">
        <v>1235.3313000000001</v>
      </c>
    </row>
    <row r="10123" spans="6:7" x14ac:dyDescent="0.3">
      <c r="F10123" t="s">
        <v>1976</v>
      </c>
      <c r="G10123" s="31">
        <v>53.772999999999996</v>
      </c>
    </row>
    <row r="10124" spans="6:7" x14ac:dyDescent="0.3">
      <c r="F10124" t="s">
        <v>1977</v>
      </c>
      <c r="G10124" s="31">
        <v>0</v>
      </c>
    </row>
    <row r="10125" spans="6:7" x14ac:dyDescent="0.3">
      <c r="F10125" t="s">
        <v>12038</v>
      </c>
      <c r="G10125" s="31">
        <v>168.59989999999999</v>
      </c>
    </row>
    <row r="10126" spans="6:7" x14ac:dyDescent="0.3">
      <c r="F10126" t="s">
        <v>12039</v>
      </c>
      <c r="G10126" s="31">
        <v>1259.5151000000001</v>
      </c>
    </row>
    <row r="10127" spans="6:7" x14ac:dyDescent="0.3">
      <c r="F10127" t="s">
        <v>12040</v>
      </c>
      <c r="G10127" s="31">
        <v>20912.594800000003</v>
      </c>
    </row>
    <row r="10128" spans="6:7" x14ac:dyDescent="0.3">
      <c r="F10128" t="s">
        <v>12041</v>
      </c>
      <c r="G10128" s="31">
        <v>0</v>
      </c>
    </row>
    <row r="10129" spans="6:7" x14ac:dyDescent="0.3">
      <c r="F10129" t="s">
        <v>12042</v>
      </c>
      <c r="G10129" s="31">
        <v>2651.4198000000001</v>
      </c>
    </row>
    <row r="10130" spans="6:7" x14ac:dyDescent="0.3">
      <c r="F10130" t="s">
        <v>12043</v>
      </c>
      <c r="G10130" s="31">
        <v>0</v>
      </c>
    </row>
    <row r="10131" spans="6:7" x14ac:dyDescent="0.3">
      <c r="F10131" t="s">
        <v>12044</v>
      </c>
      <c r="G10131" s="31">
        <v>41.278500000000001</v>
      </c>
    </row>
    <row r="10132" spans="6:7" x14ac:dyDescent="0.3">
      <c r="F10132" t="s">
        <v>12045</v>
      </c>
      <c r="G10132" s="31">
        <v>1383.2458000000001</v>
      </c>
    </row>
    <row r="10133" spans="6:7" x14ac:dyDescent="0.3">
      <c r="F10133" t="s">
        <v>12046</v>
      </c>
      <c r="G10133" s="31">
        <v>0</v>
      </c>
    </row>
    <row r="10134" spans="6:7" x14ac:dyDescent="0.3">
      <c r="F10134" t="s">
        <v>12047</v>
      </c>
      <c r="G10134" s="31">
        <v>0</v>
      </c>
    </row>
    <row r="10135" spans="6:7" x14ac:dyDescent="0.3">
      <c r="F10135" t="s">
        <v>12048</v>
      </c>
      <c r="G10135" s="31">
        <v>6373.6741000000002</v>
      </c>
    </row>
    <row r="10136" spans="6:7" x14ac:dyDescent="0.3">
      <c r="F10136" t="s">
        <v>1978</v>
      </c>
      <c r="G10136" s="31">
        <v>0</v>
      </c>
    </row>
    <row r="10137" spans="6:7" x14ac:dyDescent="0.3">
      <c r="F10137" t="s">
        <v>12049</v>
      </c>
      <c r="G10137" s="31">
        <v>0</v>
      </c>
    </row>
    <row r="10138" spans="6:7" x14ac:dyDescent="0.3">
      <c r="F10138" t="s">
        <v>12050</v>
      </c>
      <c r="G10138" s="31">
        <v>5765.0032000000001</v>
      </c>
    </row>
    <row r="10139" spans="6:7" x14ac:dyDescent="0.3">
      <c r="F10139" t="s">
        <v>12051</v>
      </c>
      <c r="G10139" s="31">
        <v>0</v>
      </c>
    </row>
    <row r="10140" spans="6:7" x14ac:dyDescent="0.3">
      <c r="F10140" t="s">
        <v>12052</v>
      </c>
      <c r="G10140" s="31">
        <v>0</v>
      </c>
    </row>
    <row r="10141" spans="6:7" x14ac:dyDescent="0.3">
      <c r="F10141" t="s">
        <v>12053</v>
      </c>
      <c r="G10141" s="31">
        <v>0</v>
      </c>
    </row>
    <row r="10142" spans="6:7" x14ac:dyDescent="0.3">
      <c r="F10142" t="s">
        <v>12054</v>
      </c>
      <c r="G10142" s="31">
        <v>9288.6977000000006</v>
      </c>
    </row>
    <row r="10143" spans="6:7" x14ac:dyDescent="0.3">
      <c r="F10143" t="s">
        <v>12055</v>
      </c>
      <c r="G10143" s="31">
        <v>0</v>
      </c>
    </row>
    <row r="10144" spans="6:7" x14ac:dyDescent="0.3">
      <c r="F10144" t="s">
        <v>12056</v>
      </c>
      <c r="G10144" s="31">
        <v>0</v>
      </c>
    </row>
    <row r="10145" spans="6:7" x14ac:dyDescent="0.3">
      <c r="F10145" t="s">
        <v>12057</v>
      </c>
      <c r="G10145" s="31">
        <v>0</v>
      </c>
    </row>
    <row r="10146" spans="6:7" x14ac:dyDescent="0.3">
      <c r="F10146" t="s">
        <v>12058</v>
      </c>
      <c r="G10146" s="31">
        <v>287.06510000000003</v>
      </c>
    </row>
    <row r="10147" spans="6:7" x14ac:dyDescent="0.3">
      <c r="F10147" t="s">
        <v>12059</v>
      </c>
      <c r="G10147" s="31">
        <v>0</v>
      </c>
    </row>
    <row r="10148" spans="6:7" x14ac:dyDescent="0.3">
      <c r="F10148" t="s">
        <v>12060</v>
      </c>
      <c r="G10148" s="31">
        <v>0</v>
      </c>
    </row>
    <row r="10149" spans="6:7" x14ac:dyDescent="0.3">
      <c r="F10149" t="s">
        <v>12061</v>
      </c>
      <c r="G10149" s="31">
        <v>0</v>
      </c>
    </row>
    <row r="10150" spans="6:7" x14ac:dyDescent="0.3">
      <c r="F10150" t="s">
        <v>12062</v>
      </c>
      <c r="G10150" s="31">
        <v>172.90039999999999</v>
      </c>
    </row>
    <row r="10151" spans="6:7" x14ac:dyDescent="0.3">
      <c r="F10151" t="s">
        <v>12063</v>
      </c>
      <c r="G10151" s="31">
        <v>5412.7925999999998</v>
      </c>
    </row>
    <row r="10152" spans="6:7" x14ac:dyDescent="0.3">
      <c r="F10152" t="s">
        <v>12064</v>
      </c>
      <c r="G10152" s="31">
        <v>0</v>
      </c>
    </row>
    <row r="10153" spans="6:7" x14ac:dyDescent="0.3">
      <c r="F10153" t="s">
        <v>12065</v>
      </c>
      <c r="G10153" s="31">
        <v>2708.4639999999999</v>
      </c>
    </row>
    <row r="10154" spans="6:7" x14ac:dyDescent="0.3">
      <c r="F10154" t="s">
        <v>12066</v>
      </c>
      <c r="G10154" s="31">
        <v>0</v>
      </c>
    </row>
    <row r="10155" spans="6:7" x14ac:dyDescent="0.3">
      <c r="F10155" t="s">
        <v>12067</v>
      </c>
      <c r="G10155" s="31">
        <v>0</v>
      </c>
    </row>
    <row r="10156" spans="6:7" x14ac:dyDescent="0.3">
      <c r="F10156" t="s">
        <v>12068</v>
      </c>
      <c r="G10156" s="31">
        <v>56.226599999999998</v>
      </c>
    </row>
    <row r="10157" spans="6:7" x14ac:dyDescent="0.3">
      <c r="F10157" t="s">
        <v>12069</v>
      </c>
      <c r="G10157" s="31">
        <v>0</v>
      </c>
    </row>
    <row r="10158" spans="6:7" x14ac:dyDescent="0.3">
      <c r="F10158" t="s">
        <v>12070</v>
      </c>
      <c r="G10158" s="31">
        <v>4460.3441000000003</v>
      </c>
    </row>
    <row r="10159" spans="6:7" x14ac:dyDescent="0.3">
      <c r="F10159" t="s">
        <v>12071</v>
      </c>
      <c r="G10159" s="31">
        <v>0</v>
      </c>
    </row>
    <row r="10160" spans="6:7" x14ac:dyDescent="0.3">
      <c r="F10160" t="s">
        <v>12072</v>
      </c>
      <c r="G10160" s="31">
        <v>15448.7745</v>
      </c>
    </row>
    <row r="10161" spans="6:7" x14ac:dyDescent="0.3">
      <c r="F10161" t="s">
        <v>12073</v>
      </c>
      <c r="G10161" s="31">
        <v>0</v>
      </c>
    </row>
    <row r="10162" spans="6:7" x14ac:dyDescent="0.3">
      <c r="F10162" t="s">
        <v>12074</v>
      </c>
      <c r="G10162" s="31">
        <v>142.00729999999999</v>
      </c>
    </row>
    <row r="10163" spans="6:7" x14ac:dyDescent="0.3">
      <c r="F10163" t="s">
        <v>12075</v>
      </c>
      <c r="G10163" s="31">
        <v>0</v>
      </c>
    </row>
    <row r="10164" spans="6:7" x14ac:dyDescent="0.3">
      <c r="F10164" t="s">
        <v>12076</v>
      </c>
      <c r="G10164" s="31">
        <v>0</v>
      </c>
    </row>
    <row r="10165" spans="6:7" x14ac:dyDescent="0.3">
      <c r="F10165" t="s">
        <v>12077</v>
      </c>
      <c r="G10165" s="31">
        <v>0</v>
      </c>
    </row>
    <row r="10166" spans="6:7" x14ac:dyDescent="0.3">
      <c r="F10166" t="s">
        <v>12078</v>
      </c>
      <c r="G10166" s="31">
        <v>0</v>
      </c>
    </row>
    <row r="10167" spans="6:7" x14ac:dyDescent="0.3">
      <c r="F10167" t="s">
        <v>12079</v>
      </c>
      <c r="G10167" s="31">
        <v>0</v>
      </c>
    </row>
    <row r="10168" spans="6:7" x14ac:dyDescent="0.3">
      <c r="F10168" t="s">
        <v>12080</v>
      </c>
      <c r="G10168" s="31">
        <v>1563.4450999999999</v>
      </c>
    </row>
    <row r="10169" spans="6:7" x14ac:dyDescent="0.3">
      <c r="F10169" t="s">
        <v>12081</v>
      </c>
      <c r="G10169" s="31">
        <v>359.79250000000002</v>
      </c>
    </row>
    <row r="10170" spans="6:7" x14ac:dyDescent="0.3">
      <c r="F10170" t="s">
        <v>12082</v>
      </c>
      <c r="G10170" s="31">
        <v>80.315600000000003</v>
      </c>
    </row>
    <row r="10171" spans="6:7" x14ac:dyDescent="0.3">
      <c r="F10171" t="s">
        <v>12083</v>
      </c>
      <c r="G10171" s="31">
        <v>0</v>
      </c>
    </row>
    <row r="10172" spans="6:7" x14ac:dyDescent="0.3">
      <c r="F10172" t="s">
        <v>12084</v>
      </c>
      <c r="G10172" s="31">
        <v>0</v>
      </c>
    </row>
    <row r="10173" spans="6:7" x14ac:dyDescent="0.3">
      <c r="F10173" t="s">
        <v>12085</v>
      </c>
      <c r="G10173" s="31">
        <v>2455.7873999999997</v>
      </c>
    </row>
    <row r="10174" spans="6:7" x14ac:dyDescent="0.3">
      <c r="F10174" t="s">
        <v>12086</v>
      </c>
      <c r="G10174" s="31">
        <v>0</v>
      </c>
    </row>
    <row r="10175" spans="6:7" x14ac:dyDescent="0.3">
      <c r="F10175" t="s">
        <v>12087</v>
      </c>
      <c r="G10175" s="31">
        <v>40.626999999999995</v>
      </c>
    </row>
    <row r="10176" spans="6:7" x14ac:dyDescent="0.3">
      <c r="F10176" t="s">
        <v>12088</v>
      </c>
      <c r="G10176" s="31">
        <v>0</v>
      </c>
    </row>
    <row r="10177" spans="6:7" x14ac:dyDescent="0.3">
      <c r="F10177" t="s">
        <v>12089</v>
      </c>
      <c r="G10177" s="31">
        <v>0</v>
      </c>
    </row>
    <row r="10178" spans="6:7" x14ac:dyDescent="0.3">
      <c r="F10178" t="s">
        <v>12090</v>
      </c>
      <c r="G10178" s="31">
        <v>0</v>
      </c>
    </row>
    <row r="10179" spans="6:7" x14ac:dyDescent="0.3">
      <c r="F10179" t="s">
        <v>12091</v>
      </c>
      <c r="G10179" s="31">
        <v>16610.657599999999</v>
      </c>
    </row>
    <row r="10180" spans="6:7" x14ac:dyDescent="0.3">
      <c r="F10180" t="s">
        <v>12092</v>
      </c>
      <c r="G10180" s="31">
        <v>3579.5405000000001</v>
      </c>
    </row>
    <row r="10181" spans="6:7" x14ac:dyDescent="0.3">
      <c r="F10181" t="s">
        <v>12093</v>
      </c>
      <c r="G10181" s="31">
        <v>1302.0896</v>
      </c>
    </row>
    <row r="10182" spans="6:7" x14ac:dyDescent="0.3">
      <c r="F10182" t="s">
        <v>12094</v>
      </c>
      <c r="G10182" s="31">
        <v>0</v>
      </c>
    </row>
    <row r="10183" spans="6:7" x14ac:dyDescent="0.3">
      <c r="F10183" t="s">
        <v>1979</v>
      </c>
      <c r="G10183" s="31">
        <v>0</v>
      </c>
    </row>
    <row r="10184" spans="6:7" x14ac:dyDescent="0.3">
      <c r="F10184" t="s">
        <v>12095</v>
      </c>
      <c r="G10184" s="31">
        <v>1431.2424000000001</v>
      </c>
    </row>
    <row r="10185" spans="6:7" x14ac:dyDescent="0.3">
      <c r="F10185" t="s">
        <v>12096</v>
      </c>
      <c r="G10185" s="31">
        <v>0</v>
      </c>
    </row>
    <row r="10186" spans="6:7" x14ac:dyDescent="0.3">
      <c r="F10186" t="s">
        <v>12097</v>
      </c>
      <c r="G10186" s="31">
        <v>0</v>
      </c>
    </row>
    <row r="10187" spans="6:7" x14ac:dyDescent="0.3">
      <c r="F10187" t="s">
        <v>12098</v>
      </c>
      <c r="G10187" s="31">
        <v>16022.006899999998</v>
      </c>
    </row>
    <row r="10188" spans="6:7" x14ac:dyDescent="0.3">
      <c r="F10188" t="s">
        <v>12099</v>
      </c>
      <c r="G10188" s="31">
        <v>50.016799999999996</v>
      </c>
    </row>
    <row r="10189" spans="6:7" x14ac:dyDescent="0.3">
      <c r="F10189" t="s">
        <v>648</v>
      </c>
      <c r="G10189" s="31">
        <v>0</v>
      </c>
    </row>
    <row r="10190" spans="6:7" x14ac:dyDescent="0.3">
      <c r="F10190" t="s">
        <v>12100</v>
      </c>
      <c r="G10190" s="31">
        <v>0</v>
      </c>
    </row>
    <row r="10191" spans="6:7" x14ac:dyDescent="0.3">
      <c r="F10191" t="s">
        <v>12101</v>
      </c>
      <c r="G10191" s="31">
        <v>0</v>
      </c>
    </row>
    <row r="10192" spans="6:7" x14ac:dyDescent="0.3">
      <c r="F10192" t="s">
        <v>12102</v>
      </c>
      <c r="G10192" s="31">
        <v>24893.360200000003</v>
      </c>
    </row>
    <row r="10193" spans="6:7" x14ac:dyDescent="0.3">
      <c r="F10193" t="s">
        <v>12103</v>
      </c>
      <c r="G10193" s="31">
        <v>0</v>
      </c>
    </row>
    <row r="10194" spans="6:7" x14ac:dyDescent="0.3">
      <c r="F10194" t="s">
        <v>12104</v>
      </c>
      <c r="G10194" s="31">
        <v>0</v>
      </c>
    </row>
    <row r="10195" spans="6:7" x14ac:dyDescent="0.3">
      <c r="F10195" t="s">
        <v>12105</v>
      </c>
      <c r="G10195" s="31">
        <v>3187.4809999999998</v>
      </c>
    </row>
    <row r="10196" spans="6:7" x14ac:dyDescent="0.3">
      <c r="F10196" t="s">
        <v>12106</v>
      </c>
      <c r="G10196" s="31">
        <v>2077.4263000000001</v>
      </c>
    </row>
    <row r="10197" spans="6:7" x14ac:dyDescent="0.3">
      <c r="F10197" t="s">
        <v>12107</v>
      </c>
      <c r="G10197" s="31">
        <v>0</v>
      </c>
    </row>
    <row r="10198" spans="6:7" x14ac:dyDescent="0.3">
      <c r="F10198" t="s">
        <v>12108</v>
      </c>
      <c r="G10198" s="31">
        <v>0</v>
      </c>
    </row>
    <row r="10199" spans="6:7" x14ac:dyDescent="0.3">
      <c r="F10199" t="s">
        <v>12109</v>
      </c>
      <c r="G10199" s="31">
        <v>156.29839999999999</v>
      </c>
    </row>
    <row r="10200" spans="6:7" x14ac:dyDescent="0.3">
      <c r="F10200" t="s">
        <v>12110</v>
      </c>
      <c r="G10200" s="31">
        <v>0</v>
      </c>
    </row>
    <row r="10201" spans="6:7" x14ac:dyDescent="0.3">
      <c r="F10201" t="s">
        <v>12111</v>
      </c>
      <c r="G10201" s="31">
        <v>0</v>
      </c>
    </row>
    <row r="10202" spans="6:7" x14ac:dyDescent="0.3">
      <c r="F10202" t="s">
        <v>12112</v>
      </c>
      <c r="G10202" s="31">
        <v>0</v>
      </c>
    </row>
    <row r="10203" spans="6:7" x14ac:dyDescent="0.3">
      <c r="F10203" t="s">
        <v>12113</v>
      </c>
      <c r="G10203" s="31">
        <v>0</v>
      </c>
    </row>
    <row r="10204" spans="6:7" x14ac:dyDescent="0.3">
      <c r="F10204" t="s">
        <v>12114</v>
      </c>
      <c r="G10204" s="31">
        <v>657.16769999999997</v>
      </c>
    </row>
    <row r="10205" spans="6:7" x14ac:dyDescent="0.3">
      <c r="F10205" t="s">
        <v>12115</v>
      </c>
      <c r="G10205" s="31">
        <v>10168.349700000001</v>
      </c>
    </row>
    <row r="10206" spans="6:7" x14ac:dyDescent="0.3">
      <c r="F10206" t="s">
        <v>12116</v>
      </c>
      <c r="G10206" s="31">
        <v>550.50350000000003</v>
      </c>
    </row>
    <row r="10207" spans="6:7" x14ac:dyDescent="0.3">
      <c r="F10207" t="s">
        <v>12117</v>
      </c>
      <c r="G10207" s="31">
        <v>0</v>
      </c>
    </row>
    <row r="10208" spans="6:7" x14ac:dyDescent="0.3">
      <c r="F10208" t="s">
        <v>12118</v>
      </c>
      <c r="G10208" s="31">
        <v>0</v>
      </c>
    </row>
    <row r="10209" spans="6:7" x14ac:dyDescent="0.3">
      <c r="F10209" t="s">
        <v>12119</v>
      </c>
      <c r="G10209" s="31">
        <v>0</v>
      </c>
    </row>
    <row r="10210" spans="6:7" x14ac:dyDescent="0.3">
      <c r="F10210" t="s">
        <v>12120</v>
      </c>
      <c r="G10210" s="31">
        <v>100.0214</v>
      </c>
    </row>
    <row r="10211" spans="6:7" x14ac:dyDescent="0.3">
      <c r="F10211" t="s">
        <v>12121</v>
      </c>
      <c r="G10211" s="31">
        <v>78.218499999999992</v>
      </c>
    </row>
    <row r="10212" spans="6:7" x14ac:dyDescent="0.3">
      <c r="F10212" t="s">
        <v>12122</v>
      </c>
      <c r="G10212" s="31">
        <v>0</v>
      </c>
    </row>
    <row r="10213" spans="6:7" x14ac:dyDescent="0.3">
      <c r="F10213" t="s">
        <v>12123</v>
      </c>
      <c r="G10213" s="31">
        <v>21109.32</v>
      </c>
    </row>
    <row r="10214" spans="6:7" x14ac:dyDescent="0.3">
      <c r="F10214" t="s">
        <v>12124</v>
      </c>
      <c r="G10214" s="31">
        <v>0</v>
      </c>
    </row>
    <row r="10215" spans="6:7" x14ac:dyDescent="0.3">
      <c r="F10215" t="s">
        <v>649</v>
      </c>
      <c r="G10215" s="31">
        <v>14434.113600000001</v>
      </c>
    </row>
    <row r="10216" spans="6:7" x14ac:dyDescent="0.3">
      <c r="F10216" t="s">
        <v>12125</v>
      </c>
      <c r="G10216" s="31">
        <v>0</v>
      </c>
    </row>
    <row r="10217" spans="6:7" x14ac:dyDescent="0.3">
      <c r="F10217" t="s">
        <v>650</v>
      </c>
      <c r="G10217" s="31">
        <v>14479.732400000001</v>
      </c>
    </row>
    <row r="10218" spans="6:7" x14ac:dyDescent="0.3">
      <c r="F10218" t="s">
        <v>12126</v>
      </c>
      <c r="G10218" s="31">
        <v>495.5274</v>
      </c>
    </row>
    <row r="10219" spans="6:7" x14ac:dyDescent="0.3">
      <c r="F10219" t="s">
        <v>12127</v>
      </c>
      <c r="G10219" s="31">
        <v>71.613799999999998</v>
      </c>
    </row>
    <row r="10220" spans="6:7" x14ac:dyDescent="0.3">
      <c r="F10220" t="s">
        <v>12128</v>
      </c>
      <c r="G10220" s="31">
        <v>2082.1030999999998</v>
      </c>
    </row>
    <row r="10221" spans="6:7" x14ac:dyDescent="0.3">
      <c r="F10221" t="s">
        <v>12129</v>
      </c>
      <c r="G10221" s="31">
        <v>1524.5416</v>
      </c>
    </row>
    <row r="10222" spans="6:7" x14ac:dyDescent="0.3">
      <c r="F10222" t="s">
        <v>12130</v>
      </c>
      <c r="G10222" s="31">
        <v>921.58339999999998</v>
      </c>
    </row>
    <row r="10223" spans="6:7" x14ac:dyDescent="0.3">
      <c r="F10223" t="s">
        <v>651</v>
      </c>
      <c r="G10223" s="31">
        <v>0</v>
      </c>
    </row>
    <row r="10224" spans="6:7" x14ac:dyDescent="0.3">
      <c r="F10224" t="s">
        <v>12131</v>
      </c>
      <c r="G10224" s="31">
        <v>0</v>
      </c>
    </row>
    <row r="10225" spans="6:7" x14ac:dyDescent="0.3">
      <c r="F10225" t="s">
        <v>12132</v>
      </c>
      <c r="G10225" s="31">
        <v>9.3711000000000002</v>
      </c>
    </row>
    <row r="10226" spans="6:7" x14ac:dyDescent="0.3">
      <c r="F10226" t="s">
        <v>3404</v>
      </c>
      <c r="G10226" s="31">
        <v>247.25739999999999</v>
      </c>
    </row>
    <row r="10227" spans="6:7" x14ac:dyDescent="0.3">
      <c r="F10227" t="s">
        <v>652</v>
      </c>
      <c r="G10227" s="31">
        <v>0</v>
      </c>
    </row>
    <row r="10228" spans="6:7" x14ac:dyDescent="0.3">
      <c r="F10228" t="s">
        <v>12133</v>
      </c>
      <c r="G10228" s="31">
        <v>263.42</v>
      </c>
    </row>
    <row r="10229" spans="6:7" x14ac:dyDescent="0.3">
      <c r="F10229" t="s">
        <v>12134</v>
      </c>
      <c r="G10229" s="31">
        <v>7762.6975000000002</v>
      </c>
    </row>
    <row r="10230" spans="6:7" x14ac:dyDescent="0.3">
      <c r="F10230" t="s">
        <v>12135</v>
      </c>
      <c r="G10230" s="31">
        <v>381.62689999999998</v>
      </c>
    </row>
    <row r="10231" spans="6:7" x14ac:dyDescent="0.3">
      <c r="F10231" t="s">
        <v>12136</v>
      </c>
      <c r="G10231" s="31">
        <v>0</v>
      </c>
    </row>
    <row r="10232" spans="6:7" x14ac:dyDescent="0.3">
      <c r="F10232" t="s">
        <v>12137</v>
      </c>
      <c r="G10232" s="31">
        <v>0</v>
      </c>
    </row>
    <row r="10233" spans="6:7" x14ac:dyDescent="0.3">
      <c r="F10233" t="s">
        <v>1980</v>
      </c>
      <c r="G10233" s="31">
        <v>0</v>
      </c>
    </row>
    <row r="10234" spans="6:7" x14ac:dyDescent="0.3">
      <c r="F10234" t="s">
        <v>12138</v>
      </c>
      <c r="G10234" s="31">
        <v>228.69589999999999</v>
      </c>
    </row>
    <row r="10235" spans="6:7" x14ac:dyDescent="0.3">
      <c r="F10235" t="s">
        <v>653</v>
      </c>
      <c r="G10235" s="31">
        <v>0</v>
      </c>
    </row>
    <row r="10236" spans="6:7" x14ac:dyDescent="0.3">
      <c r="F10236" t="s">
        <v>12139</v>
      </c>
      <c r="G10236" s="31">
        <v>12.4948</v>
      </c>
    </row>
    <row r="10237" spans="6:7" x14ac:dyDescent="0.3">
      <c r="F10237" t="s">
        <v>12140</v>
      </c>
      <c r="G10237" s="31">
        <v>435.56370000000004</v>
      </c>
    </row>
    <row r="10238" spans="6:7" x14ac:dyDescent="0.3">
      <c r="F10238" t="s">
        <v>3405</v>
      </c>
      <c r="G10238" s="31">
        <v>392.68079999999998</v>
      </c>
    </row>
    <row r="10239" spans="6:7" x14ac:dyDescent="0.3">
      <c r="F10239" t="s">
        <v>12141</v>
      </c>
      <c r="G10239" s="31">
        <v>0</v>
      </c>
    </row>
    <row r="10240" spans="6:7" x14ac:dyDescent="0.3">
      <c r="F10240" t="s">
        <v>12142</v>
      </c>
      <c r="G10240" s="31">
        <v>2149.2125999999998</v>
      </c>
    </row>
    <row r="10241" spans="6:7" x14ac:dyDescent="0.3">
      <c r="F10241" t="s">
        <v>2903</v>
      </c>
      <c r="G10241" s="31">
        <v>6925.9733999999999</v>
      </c>
    </row>
    <row r="10242" spans="6:7" x14ac:dyDescent="0.3">
      <c r="F10242" t="s">
        <v>12143</v>
      </c>
      <c r="G10242" s="31">
        <v>0</v>
      </c>
    </row>
    <row r="10243" spans="6:7" x14ac:dyDescent="0.3">
      <c r="F10243" t="s">
        <v>1981</v>
      </c>
      <c r="G10243" s="31">
        <v>0</v>
      </c>
    </row>
    <row r="10244" spans="6:7" x14ac:dyDescent="0.3">
      <c r="F10244" t="s">
        <v>1982</v>
      </c>
      <c r="G10244" s="31">
        <v>290.91989999999998</v>
      </c>
    </row>
    <row r="10245" spans="6:7" x14ac:dyDescent="0.3">
      <c r="F10245" t="s">
        <v>12144</v>
      </c>
      <c r="G10245" s="31">
        <v>392.68079999999998</v>
      </c>
    </row>
    <row r="10246" spans="6:7" x14ac:dyDescent="0.3">
      <c r="F10246" t="s">
        <v>12145</v>
      </c>
      <c r="G10246" s="31">
        <v>0</v>
      </c>
    </row>
    <row r="10247" spans="6:7" x14ac:dyDescent="0.3">
      <c r="F10247" t="s">
        <v>12146</v>
      </c>
      <c r="G10247" s="31">
        <v>2680.3630000000003</v>
      </c>
    </row>
    <row r="10248" spans="6:7" x14ac:dyDescent="0.3">
      <c r="F10248" t="s">
        <v>12147</v>
      </c>
      <c r="G10248" s="31">
        <v>6805.4882000000007</v>
      </c>
    </row>
    <row r="10249" spans="6:7" x14ac:dyDescent="0.3">
      <c r="F10249" t="s">
        <v>12148</v>
      </c>
      <c r="G10249" s="31">
        <v>378.52210000000002</v>
      </c>
    </row>
    <row r="10250" spans="6:7" x14ac:dyDescent="0.3">
      <c r="F10250" t="s">
        <v>12149</v>
      </c>
      <c r="G10250" s="31">
        <v>0</v>
      </c>
    </row>
    <row r="10251" spans="6:7" x14ac:dyDescent="0.3">
      <c r="F10251" t="s">
        <v>12150</v>
      </c>
      <c r="G10251" s="31">
        <v>16160.547999999999</v>
      </c>
    </row>
    <row r="10252" spans="6:7" x14ac:dyDescent="0.3">
      <c r="F10252" t="s">
        <v>1983</v>
      </c>
      <c r="G10252" s="31">
        <v>0</v>
      </c>
    </row>
    <row r="10253" spans="6:7" x14ac:dyDescent="0.3">
      <c r="F10253" t="s">
        <v>12151</v>
      </c>
      <c r="G10253" s="31">
        <v>17924.298500000001</v>
      </c>
    </row>
    <row r="10254" spans="6:7" x14ac:dyDescent="0.3">
      <c r="F10254" t="s">
        <v>12152</v>
      </c>
      <c r="G10254" s="31">
        <v>0</v>
      </c>
    </row>
    <row r="10255" spans="6:7" x14ac:dyDescent="0.3">
      <c r="F10255" t="s">
        <v>12153</v>
      </c>
      <c r="G10255" s="31">
        <v>6397.7286999999997</v>
      </c>
    </row>
    <row r="10256" spans="6:7" x14ac:dyDescent="0.3">
      <c r="F10256" t="s">
        <v>12154</v>
      </c>
      <c r="G10256" s="31">
        <v>384.83879999999999</v>
      </c>
    </row>
    <row r="10257" spans="6:7" x14ac:dyDescent="0.3">
      <c r="F10257" t="s">
        <v>12155</v>
      </c>
      <c r="G10257" s="31">
        <v>0</v>
      </c>
    </row>
    <row r="10258" spans="6:7" x14ac:dyDescent="0.3">
      <c r="F10258" t="s">
        <v>12156</v>
      </c>
      <c r="G10258" s="31">
        <v>618.48</v>
      </c>
    </row>
    <row r="10259" spans="6:7" x14ac:dyDescent="0.3">
      <c r="F10259" t="s">
        <v>12157</v>
      </c>
      <c r="G10259" s="31">
        <v>0</v>
      </c>
    </row>
    <row r="10260" spans="6:7" x14ac:dyDescent="0.3">
      <c r="F10260" t="s">
        <v>12158</v>
      </c>
      <c r="G10260" s="31">
        <v>8317.8721000000005</v>
      </c>
    </row>
    <row r="10261" spans="6:7" x14ac:dyDescent="0.3">
      <c r="F10261" t="s">
        <v>12159</v>
      </c>
      <c r="G10261" s="31">
        <v>553.76429999999993</v>
      </c>
    </row>
    <row r="10262" spans="6:7" x14ac:dyDescent="0.3">
      <c r="F10262" t="s">
        <v>12160</v>
      </c>
      <c r="G10262" s="31">
        <v>0</v>
      </c>
    </row>
    <row r="10263" spans="6:7" x14ac:dyDescent="0.3">
      <c r="F10263" t="s">
        <v>12161</v>
      </c>
      <c r="G10263" s="31">
        <v>3501.1736000000001</v>
      </c>
    </row>
    <row r="10264" spans="6:7" x14ac:dyDescent="0.3">
      <c r="F10264" t="s">
        <v>12162</v>
      </c>
      <c r="G10264" s="31">
        <v>130.1009</v>
      </c>
    </row>
    <row r="10265" spans="6:7" x14ac:dyDescent="0.3">
      <c r="F10265" t="s">
        <v>12163</v>
      </c>
      <c r="G10265" s="31">
        <v>0</v>
      </c>
    </row>
    <row r="10266" spans="6:7" x14ac:dyDescent="0.3">
      <c r="F10266" t="s">
        <v>1984</v>
      </c>
      <c r="G10266" s="31">
        <v>0</v>
      </c>
    </row>
    <row r="10267" spans="6:7" x14ac:dyDescent="0.3">
      <c r="F10267" t="s">
        <v>1985</v>
      </c>
      <c r="G10267" s="31">
        <v>0</v>
      </c>
    </row>
    <row r="10268" spans="6:7" x14ac:dyDescent="0.3">
      <c r="F10268" t="s">
        <v>12164</v>
      </c>
      <c r="G10268" s="31">
        <v>212.7518</v>
      </c>
    </row>
    <row r="10269" spans="6:7" x14ac:dyDescent="0.3">
      <c r="F10269" t="s">
        <v>12165</v>
      </c>
      <c r="G10269" s="31">
        <v>12826.982699999999</v>
      </c>
    </row>
    <row r="10270" spans="6:7" x14ac:dyDescent="0.3">
      <c r="F10270" t="s">
        <v>12166</v>
      </c>
      <c r="G10270" s="31">
        <v>0</v>
      </c>
    </row>
    <row r="10271" spans="6:7" x14ac:dyDescent="0.3">
      <c r="F10271" t="s">
        <v>12167</v>
      </c>
      <c r="G10271" s="31">
        <v>1681.1291000000001</v>
      </c>
    </row>
    <row r="10272" spans="6:7" x14ac:dyDescent="0.3">
      <c r="F10272" t="s">
        <v>12168</v>
      </c>
      <c r="G10272" s="31">
        <v>0</v>
      </c>
    </row>
    <row r="10273" spans="6:7" x14ac:dyDescent="0.3">
      <c r="F10273" t="s">
        <v>12169</v>
      </c>
      <c r="G10273" s="31">
        <v>0</v>
      </c>
    </row>
    <row r="10274" spans="6:7" x14ac:dyDescent="0.3">
      <c r="F10274" t="s">
        <v>12170</v>
      </c>
      <c r="G10274" s="31">
        <v>0</v>
      </c>
    </row>
    <row r="10275" spans="6:7" x14ac:dyDescent="0.3">
      <c r="F10275" t="s">
        <v>1986</v>
      </c>
      <c r="G10275" s="31">
        <v>2242.4607000000001</v>
      </c>
    </row>
    <row r="10276" spans="6:7" x14ac:dyDescent="0.3">
      <c r="F10276" t="s">
        <v>12171</v>
      </c>
      <c r="G10276" s="31">
        <v>469.76259999999996</v>
      </c>
    </row>
    <row r="10277" spans="6:7" x14ac:dyDescent="0.3">
      <c r="F10277" t="s">
        <v>1987</v>
      </c>
      <c r="G10277" s="31">
        <v>0</v>
      </c>
    </row>
    <row r="10278" spans="6:7" x14ac:dyDescent="0.3">
      <c r="F10278" t="s">
        <v>1988</v>
      </c>
      <c r="G10278" s="31">
        <v>400.39280000000002</v>
      </c>
    </row>
    <row r="10279" spans="6:7" x14ac:dyDescent="0.3">
      <c r="F10279" t="s">
        <v>12172</v>
      </c>
      <c r="G10279" s="31">
        <v>0</v>
      </c>
    </row>
    <row r="10280" spans="6:7" x14ac:dyDescent="0.3">
      <c r="F10280" t="s">
        <v>12173</v>
      </c>
      <c r="G10280" s="31">
        <v>4930.0781999999999</v>
      </c>
    </row>
    <row r="10281" spans="6:7" x14ac:dyDescent="0.3">
      <c r="F10281" t="s">
        <v>654</v>
      </c>
      <c r="G10281" s="31">
        <v>0</v>
      </c>
    </row>
    <row r="10282" spans="6:7" x14ac:dyDescent="0.3">
      <c r="F10282" t="s">
        <v>12174</v>
      </c>
      <c r="G10282" s="31">
        <v>80.483900000000006</v>
      </c>
    </row>
    <row r="10283" spans="6:7" x14ac:dyDescent="0.3">
      <c r="F10283" t="s">
        <v>12175</v>
      </c>
      <c r="G10283" s="31">
        <v>357.32</v>
      </c>
    </row>
    <row r="10284" spans="6:7" x14ac:dyDescent="0.3">
      <c r="F10284" t="s">
        <v>12176</v>
      </c>
      <c r="G10284" s="31">
        <v>0</v>
      </c>
    </row>
    <row r="10285" spans="6:7" x14ac:dyDescent="0.3">
      <c r="F10285" t="s">
        <v>12177</v>
      </c>
      <c r="G10285" s="31">
        <v>11218.179399999999</v>
      </c>
    </row>
    <row r="10286" spans="6:7" x14ac:dyDescent="0.3">
      <c r="F10286" t="s">
        <v>12178</v>
      </c>
      <c r="G10286" s="31">
        <v>45.9908</v>
      </c>
    </row>
    <row r="10287" spans="6:7" x14ac:dyDescent="0.3">
      <c r="F10287" t="s">
        <v>12179</v>
      </c>
      <c r="G10287" s="31">
        <v>16385.536799999998</v>
      </c>
    </row>
    <row r="10288" spans="6:7" x14ac:dyDescent="0.3">
      <c r="F10288" t="s">
        <v>12180</v>
      </c>
      <c r="G10288" s="31">
        <v>1317.2148999999999</v>
      </c>
    </row>
    <row r="10289" spans="6:7" x14ac:dyDescent="0.3">
      <c r="F10289" t="s">
        <v>12181</v>
      </c>
      <c r="G10289" s="31">
        <v>1458.1669000000002</v>
      </c>
    </row>
    <row r="10290" spans="6:7" x14ac:dyDescent="0.3">
      <c r="F10290" t="s">
        <v>12182</v>
      </c>
      <c r="G10290" s="31">
        <v>349.24549999999999</v>
      </c>
    </row>
    <row r="10291" spans="6:7" x14ac:dyDescent="0.3">
      <c r="F10291" t="s">
        <v>12183</v>
      </c>
      <c r="G10291" s="31">
        <v>0</v>
      </c>
    </row>
    <row r="10292" spans="6:7" x14ac:dyDescent="0.3">
      <c r="F10292" t="s">
        <v>1989</v>
      </c>
      <c r="G10292" s="31">
        <v>396.54380000000003</v>
      </c>
    </row>
    <row r="10293" spans="6:7" x14ac:dyDescent="0.3">
      <c r="F10293" t="s">
        <v>1990</v>
      </c>
      <c r="G10293" s="31">
        <v>181.6448</v>
      </c>
    </row>
    <row r="10294" spans="6:7" x14ac:dyDescent="0.3">
      <c r="F10294" t="s">
        <v>12184</v>
      </c>
      <c r="G10294" s="31">
        <v>0</v>
      </c>
    </row>
    <row r="10295" spans="6:7" x14ac:dyDescent="0.3">
      <c r="F10295" t="s">
        <v>1991</v>
      </c>
      <c r="G10295" s="31">
        <v>0</v>
      </c>
    </row>
    <row r="10296" spans="6:7" x14ac:dyDescent="0.3">
      <c r="F10296" t="s">
        <v>12185</v>
      </c>
      <c r="G10296" s="31">
        <v>0</v>
      </c>
    </row>
    <row r="10297" spans="6:7" x14ac:dyDescent="0.3">
      <c r="F10297" t="s">
        <v>12186</v>
      </c>
      <c r="G10297" s="31">
        <v>0</v>
      </c>
    </row>
    <row r="10298" spans="6:7" x14ac:dyDescent="0.3">
      <c r="F10298" t="s">
        <v>12187</v>
      </c>
      <c r="G10298" s="31">
        <v>2294.2714000000001</v>
      </c>
    </row>
    <row r="10299" spans="6:7" x14ac:dyDescent="0.3">
      <c r="F10299" t="s">
        <v>12188</v>
      </c>
      <c r="G10299" s="31">
        <v>1577.9977000000001</v>
      </c>
    </row>
    <row r="10300" spans="6:7" x14ac:dyDescent="0.3">
      <c r="F10300" t="s">
        <v>1992</v>
      </c>
      <c r="G10300" s="31">
        <v>995.34</v>
      </c>
    </row>
    <row r="10301" spans="6:7" x14ac:dyDescent="0.3">
      <c r="F10301" t="s">
        <v>3406</v>
      </c>
      <c r="G10301" s="31">
        <v>74.718600000000009</v>
      </c>
    </row>
    <row r="10302" spans="6:7" x14ac:dyDescent="0.3">
      <c r="F10302" t="s">
        <v>1993</v>
      </c>
      <c r="G10302" s="31">
        <v>0</v>
      </c>
    </row>
    <row r="10303" spans="6:7" x14ac:dyDescent="0.3">
      <c r="F10303" t="s">
        <v>12189</v>
      </c>
      <c r="G10303" s="31">
        <v>466.06910000000005</v>
      </c>
    </row>
    <row r="10304" spans="6:7" x14ac:dyDescent="0.3">
      <c r="F10304" t="s">
        <v>12190</v>
      </c>
      <c r="G10304" s="31">
        <v>670.20029999999997</v>
      </c>
    </row>
    <row r="10305" spans="6:7" x14ac:dyDescent="0.3">
      <c r="F10305" t="s">
        <v>655</v>
      </c>
      <c r="G10305" s="31">
        <v>0</v>
      </c>
    </row>
    <row r="10306" spans="6:7" x14ac:dyDescent="0.3">
      <c r="F10306" t="s">
        <v>12191</v>
      </c>
      <c r="G10306" s="31">
        <v>3291.4847999999997</v>
      </c>
    </row>
    <row r="10307" spans="6:7" x14ac:dyDescent="0.3">
      <c r="F10307" t="s">
        <v>12192</v>
      </c>
      <c r="G10307" s="31">
        <v>538.65870000000007</v>
      </c>
    </row>
    <row r="10308" spans="6:7" x14ac:dyDescent="0.3">
      <c r="F10308" t="s">
        <v>1994</v>
      </c>
      <c r="G10308" s="31">
        <v>647.55290000000002</v>
      </c>
    </row>
    <row r="10309" spans="6:7" x14ac:dyDescent="0.3">
      <c r="F10309" t="s">
        <v>12193</v>
      </c>
      <c r="G10309" s="31">
        <v>0</v>
      </c>
    </row>
    <row r="10310" spans="6:7" x14ac:dyDescent="0.3">
      <c r="F10310" t="s">
        <v>1995</v>
      </c>
      <c r="G10310" s="31">
        <v>18979.219999999998</v>
      </c>
    </row>
    <row r="10311" spans="6:7" x14ac:dyDescent="0.3">
      <c r="F10311" t="s">
        <v>1996</v>
      </c>
      <c r="G10311" s="31">
        <v>5910.2591000000002</v>
      </c>
    </row>
    <row r="10312" spans="6:7" x14ac:dyDescent="0.3">
      <c r="F10312" t="s">
        <v>12194</v>
      </c>
      <c r="G10312" s="31">
        <v>2501.9497000000001</v>
      </c>
    </row>
    <row r="10313" spans="6:7" x14ac:dyDescent="0.3">
      <c r="F10313" t="s">
        <v>3407</v>
      </c>
      <c r="G10313" s="31">
        <v>511.59710000000001</v>
      </c>
    </row>
    <row r="10314" spans="6:7" x14ac:dyDescent="0.3">
      <c r="F10314" t="s">
        <v>12195</v>
      </c>
      <c r="G10314" s="31">
        <v>303.44619999999998</v>
      </c>
    </row>
    <row r="10315" spans="6:7" x14ac:dyDescent="0.3">
      <c r="F10315" t="s">
        <v>12196</v>
      </c>
      <c r="G10315" s="31">
        <v>817.46109999999999</v>
      </c>
    </row>
    <row r="10316" spans="6:7" x14ac:dyDescent="0.3">
      <c r="F10316" t="s">
        <v>2904</v>
      </c>
      <c r="G10316" s="31">
        <v>8527.9426000000003</v>
      </c>
    </row>
    <row r="10317" spans="6:7" x14ac:dyDescent="0.3">
      <c r="F10317" t="s">
        <v>12197</v>
      </c>
      <c r="G10317" s="31">
        <v>0</v>
      </c>
    </row>
    <row r="10318" spans="6:7" x14ac:dyDescent="0.3">
      <c r="F10318" t="s">
        <v>1997</v>
      </c>
      <c r="G10318" s="31">
        <v>0</v>
      </c>
    </row>
    <row r="10319" spans="6:7" x14ac:dyDescent="0.3">
      <c r="F10319" t="s">
        <v>12198</v>
      </c>
      <c r="G10319" s="31">
        <v>319.70330000000001</v>
      </c>
    </row>
    <row r="10320" spans="6:7" x14ac:dyDescent="0.3">
      <c r="F10320" t="s">
        <v>12199</v>
      </c>
      <c r="G10320" s="31">
        <v>320.16629999999998</v>
      </c>
    </row>
    <row r="10321" spans="6:7" x14ac:dyDescent="0.3">
      <c r="F10321" t="s">
        <v>1998</v>
      </c>
      <c r="G10321" s="31">
        <v>8344.0696000000007</v>
      </c>
    </row>
    <row r="10322" spans="6:7" x14ac:dyDescent="0.3">
      <c r="F10322" t="s">
        <v>12200</v>
      </c>
      <c r="G10322" s="31">
        <v>7161.9605000000001</v>
      </c>
    </row>
    <row r="10323" spans="6:7" x14ac:dyDescent="0.3">
      <c r="F10323" t="s">
        <v>12201</v>
      </c>
      <c r="G10323" s="31">
        <v>0</v>
      </c>
    </row>
    <row r="10324" spans="6:7" x14ac:dyDescent="0.3">
      <c r="F10324" t="s">
        <v>12202</v>
      </c>
      <c r="G10324" s="31">
        <v>0</v>
      </c>
    </row>
    <row r="10325" spans="6:7" x14ac:dyDescent="0.3">
      <c r="F10325" t="s">
        <v>1999</v>
      </c>
      <c r="G10325" s="31">
        <v>4475.0064000000002</v>
      </c>
    </row>
    <row r="10326" spans="6:7" x14ac:dyDescent="0.3">
      <c r="F10326" t="s">
        <v>12203</v>
      </c>
      <c r="G10326" s="31">
        <v>0</v>
      </c>
    </row>
    <row r="10327" spans="6:7" x14ac:dyDescent="0.3">
      <c r="F10327" t="s">
        <v>12204</v>
      </c>
      <c r="G10327" s="31">
        <v>25684.878999999997</v>
      </c>
    </row>
    <row r="10328" spans="6:7" x14ac:dyDescent="0.3">
      <c r="F10328" t="s">
        <v>12205</v>
      </c>
      <c r="G10328" s="31">
        <v>162.6781</v>
      </c>
    </row>
    <row r="10329" spans="6:7" x14ac:dyDescent="0.3">
      <c r="F10329" t="s">
        <v>12206</v>
      </c>
      <c r="G10329" s="31">
        <v>582.65940000000001</v>
      </c>
    </row>
    <row r="10330" spans="6:7" x14ac:dyDescent="0.3">
      <c r="F10330" t="s">
        <v>2000</v>
      </c>
      <c r="G10330" s="31">
        <v>8658.7199999999993</v>
      </c>
    </row>
    <row r="10331" spans="6:7" x14ac:dyDescent="0.3">
      <c r="F10331" t="s">
        <v>2001</v>
      </c>
      <c r="G10331" s="31">
        <v>118.63290000000001</v>
      </c>
    </row>
    <row r="10332" spans="6:7" x14ac:dyDescent="0.3">
      <c r="F10332" t="s">
        <v>12207</v>
      </c>
      <c r="G10332" s="31">
        <v>0</v>
      </c>
    </row>
    <row r="10333" spans="6:7" x14ac:dyDescent="0.3">
      <c r="F10333" t="s">
        <v>2002</v>
      </c>
      <c r="G10333" s="31">
        <v>114.9601</v>
      </c>
    </row>
    <row r="10334" spans="6:7" x14ac:dyDescent="0.3">
      <c r="F10334" t="s">
        <v>2003</v>
      </c>
      <c r="G10334" s="31">
        <v>778.91210000000001</v>
      </c>
    </row>
    <row r="10335" spans="6:7" x14ac:dyDescent="0.3">
      <c r="F10335" t="s">
        <v>12208</v>
      </c>
      <c r="G10335" s="31">
        <v>210.636</v>
      </c>
    </row>
    <row r="10336" spans="6:7" x14ac:dyDescent="0.3">
      <c r="F10336" t="s">
        <v>2004</v>
      </c>
      <c r="G10336" s="31">
        <v>0</v>
      </c>
    </row>
    <row r="10337" spans="6:7" x14ac:dyDescent="0.3">
      <c r="F10337" t="s">
        <v>12209</v>
      </c>
      <c r="G10337" s="31">
        <v>0</v>
      </c>
    </row>
    <row r="10338" spans="6:7" x14ac:dyDescent="0.3">
      <c r="F10338" t="s">
        <v>656</v>
      </c>
      <c r="G10338" s="31">
        <v>2988.4661000000001</v>
      </c>
    </row>
    <row r="10339" spans="6:7" x14ac:dyDescent="0.3">
      <c r="F10339" t="s">
        <v>12210</v>
      </c>
      <c r="G10339" s="31">
        <v>0</v>
      </c>
    </row>
    <row r="10340" spans="6:7" x14ac:dyDescent="0.3">
      <c r="F10340" t="s">
        <v>12211</v>
      </c>
      <c r="G10340" s="31">
        <v>7727.5501000000004</v>
      </c>
    </row>
    <row r="10341" spans="6:7" x14ac:dyDescent="0.3">
      <c r="F10341" t="s">
        <v>2005</v>
      </c>
      <c r="G10341" s="31">
        <v>0</v>
      </c>
    </row>
    <row r="10342" spans="6:7" x14ac:dyDescent="0.3">
      <c r="F10342" t="s">
        <v>12212</v>
      </c>
      <c r="G10342" s="31">
        <v>34244.904000000002</v>
      </c>
    </row>
    <row r="10343" spans="6:7" x14ac:dyDescent="0.3">
      <c r="F10343" t="s">
        <v>12213</v>
      </c>
      <c r="G10343" s="31">
        <v>0</v>
      </c>
    </row>
    <row r="10344" spans="6:7" x14ac:dyDescent="0.3">
      <c r="F10344" t="s">
        <v>12214</v>
      </c>
      <c r="G10344" s="31">
        <v>369.02579999999995</v>
      </c>
    </row>
    <row r="10345" spans="6:7" x14ac:dyDescent="0.3">
      <c r="F10345" t="s">
        <v>12215</v>
      </c>
      <c r="G10345" s="31">
        <v>7849.1913000000004</v>
      </c>
    </row>
    <row r="10346" spans="6:7" x14ac:dyDescent="0.3">
      <c r="F10346" t="s">
        <v>3408</v>
      </c>
      <c r="G10346" s="31">
        <v>785.70869999999991</v>
      </c>
    </row>
    <row r="10347" spans="6:7" x14ac:dyDescent="0.3">
      <c r="F10347" t="s">
        <v>12216</v>
      </c>
      <c r="G10347" s="31">
        <v>0</v>
      </c>
    </row>
    <row r="10348" spans="6:7" x14ac:dyDescent="0.3">
      <c r="F10348" t="s">
        <v>2905</v>
      </c>
      <c r="G10348" s="31">
        <v>2465.4452000000001</v>
      </c>
    </row>
    <row r="10349" spans="6:7" x14ac:dyDescent="0.3">
      <c r="F10349" t="s">
        <v>12217</v>
      </c>
      <c r="G10349" s="31">
        <v>0</v>
      </c>
    </row>
    <row r="10350" spans="6:7" x14ac:dyDescent="0.3">
      <c r="F10350" t="s">
        <v>2006</v>
      </c>
      <c r="G10350" s="31">
        <v>32931.85</v>
      </c>
    </row>
    <row r="10351" spans="6:7" x14ac:dyDescent="0.3">
      <c r="F10351" t="s">
        <v>12218</v>
      </c>
      <c r="G10351" s="31">
        <v>16050.958200000001</v>
      </c>
    </row>
    <row r="10352" spans="6:7" x14ac:dyDescent="0.3">
      <c r="F10352" t="s">
        <v>2007</v>
      </c>
      <c r="G10352" s="31">
        <v>130.40629999999999</v>
      </c>
    </row>
    <row r="10353" spans="6:7" x14ac:dyDescent="0.3">
      <c r="F10353" t="s">
        <v>12219</v>
      </c>
      <c r="G10353" s="31">
        <v>0</v>
      </c>
    </row>
    <row r="10354" spans="6:7" x14ac:dyDescent="0.3">
      <c r="F10354" t="s">
        <v>12220</v>
      </c>
      <c r="G10354" s="31">
        <v>515.67790000000002</v>
      </c>
    </row>
    <row r="10355" spans="6:7" x14ac:dyDescent="0.3">
      <c r="F10355" t="s">
        <v>2008</v>
      </c>
      <c r="G10355" s="31">
        <v>16331.818500000001</v>
      </c>
    </row>
    <row r="10356" spans="6:7" x14ac:dyDescent="0.3">
      <c r="F10356" t="s">
        <v>12221</v>
      </c>
      <c r="G10356" s="31">
        <v>0</v>
      </c>
    </row>
    <row r="10357" spans="6:7" x14ac:dyDescent="0.3">
      <c r="F10357" t="s">
        <v>12222</v>
      </c>
      <c r="G10357" s="31">
        <v>312.87400000000002</v>
      </c>
    </row>
    <row r="10358" spans="6:7" x14ac:dyDescent="0.3">
      <c r="F10358" t="s">
        <v>3409</v>
      </c>
      <c r="G10358" s="31">
        <v>1278.6121000000001</v>
      </c>
    </row>
    <row r="10359" spans="6:7" x14ac:dyDescent="0.3">
      <c r="F10359" t="s">
        <v>657</v>
      </c>
      <c r="G10359" s="31">
        <v>10660.825199999999</v>
      </c>
    </row>
    <row r="10360" spans="6:7" x14ac:dyDescent="0.3">
      <c r="F10360" t="s">
        <v>12223</v>
      </c>
      <c r="G10360" s="31">
        <v>0</v>
      </c>
    </row>
    <row r="10361" spans="6:7" x14ac:dyDescent="0.3">
      <c r="F10361" t="s">
        <v>12224</v>
      </c>
      <c r="G10361" s="31">
        <v>248.35400000000001</v>
      </c>
    </row>
    <row r="10362" spans="6:7" x14ac:dyDescent="0.3">
      <c r="F10362" t="s">
        <v>12225</v>
      </c>
      <c r="G10362" s="31">
        <v>25839.4928</v>
      </c>
    </row>
    <row r="10363" spans="6:7" x14ac:dyDescent="0.3">
      <c r="F10363" t="s">
        <v>12226</v>
      </c>
      <c r="G10363" s="31">
        <v>4335.8416000000007</v>
      </c>
    </row>
    <row r="10364" spans="6:7" x14ac:dyDescent="0.3">
      <c r="F10364" t="s">
        <v>658</v>
      </c>
      <c r="G10364" s="31">
        <v>9170.3333999999995</v>
      </c>
    </row>
    <row r="10365" spans="6:7" x14ac:dyDescent="0.3">
      <c r="F10365" t="s">
        <v>12227</v>
      </c>
      <c r="G10365" s="31">
        <v>0</v>
      </c>
    </row>
    <row r="10366" spans="6:7" x14ac:dyDescent="0.3">
      <c r="F10366" t="s">
        <v>12228</v>
      </c>
      <c r="G10366" s="31">
        <v>18196.433500000003</v>
      </c>
    </row>
    <row r="10367" spans="6:7" x14ac:dyDescent="0.3">
      <c r="F10367" t="s">
        <v>12229</v>
      </c>
      <c r="G10367" s="31">
        <v>0</v>
      </c>
    </row>
    <row r="10368" spans="6:7" x14ac:dyDescent="0.3">
      <c r="F10368" t="s">
        <v>12230</v>
      </c>
      <c r="G10368" s="31">
        <v>455.27009999999996</v>
      </c>
    </row>
    <row r="10369" spans="6:7" x14ac:dyDescent="0.3">
      <c r="F10369" t="s">
        <v>2009</v>
      </c>
      <c r="G10369" s="31">
        <v>0</v>
      </c>
    </row>
    <row r="10370" spans="6:7" x14ac:dyDescent="0.3">
      <c r="F10370" t="s">
        <v>12231</v>
      </c>
      <c r="G10370" s="31">
        <v>0</v>
      </c>
    </row>
    <row r="10371" spans="6:7" x14ac:dyDescent="0.3">
      <c r="F10371" t="s">
        <v>12232</v>
      </c>
      <c r="G10371" s="31">
        <v>0</v>
      </c>
    </row>
    <row r="10372" spans="6:7" x14ac:dyDescent="0.3">
      <c r="F10372" t="s">
        <v>12233</v>
      </c>
      <c r="G10372" s="31">
        <v>14609.343200000001</v>
      </c>
    </row>
    <row r="10373" spans="6:7" x14ac:dyDescent="0.3">
      <c r="F10373" t="s">
        <v>12234</v>
      </c>
      <c r="G10373" s="31">
        <v>0</v>
      </c>
    </row>
    <row r="10374" spans="6:7" x14ac:dyDescent="0.3">
      <c r="F10374" t="s">
        <v>12235</v>
      </c>
      <c r="G10374" s="31">
        <v>0</v>
      </c>
    </row>
    <row r="10375" spans="6:7" x14ac:dyDescent="0.3">
      <c r="F10375" t="s">
        <v>12236</v>
      </c>
      <c r="G10375" s="31">
        <v>191.60050000000001</v>
      </c>
    </row>
    <row r="10376" spans="6:7" x14ac:dyDescent="0.3">
      <c r="F10376" t="s">
        <v>12237</v>
      </c>
      <c r="G10376" s="31">
        <v>11197.9481</v>
      </c>
    </row>
    <row r="10377" spans="6:7" x14ac:dyDescent="0.3">
      <c r="F10377" t="s">
        <v>12238</v>
      </c>
      <c r="G10377" s="31">
        <v>0</v>
      </c>
    </row>
    <row r="10378" spans="6:7" x14ac:dyDescent="0.3">
      <c r="F10378" t="s">
        <v>12239</v>
      </c>
      <c r="G10378" s="31">
        <v>471.32170000000002</v>
      </c>
    </row>
    <row r="10379" spans="6:7" x14ac:dyDescent="0.3">
      <c r="F10379" t="s">
        <v>12240</v>
      </c>
      <c r="G10379" s="31">
        <v>10.2912</v>
      </c>
    </row>
    <row r="10380" spans="6:7" x14ac:dyDescent="0.3">
      <c r="F10380" t="s">
        <v>12241</v>
      </c>
      <c r="G10380" s="31">
        <v>422.024</v>
      </c>
    </row>
    <row r="10381" spans="6:7" x14ac:dyDescent="0.3">
      <c r="F10381" t="s">
        <v>12242</v>
      </c>
      <c r="G10381" s="31">
        <v>380.36309999999997</v>
      </c>
    </row>
    <row r="10382" spans="6:7" x14ac:dyDescent="0.3">
      <c r="F10382" t="s">
        <v>12243</v>
      </c>
      <c r="G10382" s="31">
        <v>0</v>
      </c>
    </row>
    <row r="10383" spans="6:7" x14ac:dyDescent="0.3">
      <c r="F10383" t="s">
        <v>12244</v>
      </c>
      <c r="G10383" s="31">
        <v>230.09799999999998</v>
      </c>
    </row>
    <row r="10384" spans="6:7" x14ac:dyDescent="0.3">
      <c r="F10384" t="s">
        <v>12245</v>
      </c>
      <c r="G10384" s="31">
        <v>0</v>
      </c>
    </row>
    <row r="10385" spans="6:7" x14ac:dyDescent="0.3">
      <c r="F10385" t="s">
        <v>12246</v>
      </c>
      <c r="G10385" s="31">
        <v>319.4966</v>
      </c>
    </row>
    <row r="10386" spans="6:7" x14ac:dyDescent="0.3">
      <c r="F10386" t="s">
        <v>12247</v>
      </c>
      <c r="G10386" s="31">
        <v>726.94219999999996</v>
      </c>
    </row>
    <row r="10387" spans="6:7" x14ac:dyDescent="0.3">
      <c r="F10387" t="s">
        <v>12248</v>
      </c>
      <c r="G10387" s="31">
        <v>3710.88</v>
      </c>
    </row>
    <row r="10388" spans="6:7" x14ac:dyDescent="0.3">
      <c r="F10388" t="s">
        <v>12249</v>
      </c>
      <c r="G10388" s="31">
        <v>0</v>
      </c>
    </row>
    <row r="10389" spans="6:7" x14ac:dyDescent="0.3">
      <c r="F10389" t="s">
        <v>12250</v>
      </c>
      <c r="G10389" s="31">
        <v>310.80149999999998</v>
      </c>
    </row>
    <row r="10390" spans="6:7" x14ac:dyDescent="0.3">
      <c r="F10390" t="s">
        <v>12251</v>
      </c>
      <c r="G10390" s="31">
        <v>0</v>
      </c>
    </row>
    <row r="10391" spans="6:7" x14ac:dyDescent="0.3">
      <c r="F10391" t="s">
        <v>12252</v>
      </c>
      <c r="G10391" s="31">
        <v>8658.7199999999993</v>
      </c>
    </row>
    <row r="10392" spans="6:7" x14ac:dyDescent="0.3">
      <c r="F10392" t="s">
        <v>12253</v>
      </c>
      <c r="G10392" s="31">
        <v>0</v>
      </c>
    </row>
    <row r="10393" spans="6:7" x14ac:dyDescent="0.3">
      <c r="F10393" t="s">
        <v>12254</v>
      </c>
      <c r="G10393" s="31">
        <v>0</v>
      </c>
    </row>
    <row r="10394" spans="6:7" x14ac:dyDescent="0.3">
      <c r="F10394" t="s">
        <v>12255</v>
      </c>
      <c r="G10394" s="31">
        <v>1517.2038</v>
      </c>
    </row>
    <row r="10395" spans="6:7" x14ac:dyDescent="0.3">
      <c r="F10395" t="s">
        <v>12256</v>
      </c>
      <c r="G10395" s="31">
        <v>622.64949999999999</v>
      </c>
    </row>
    <row r="10396" spans="6:7" x14ac:dyDescent="0.3">
      <c r="F10396" t="s">
        <v>12257</v>
      </c>
      <c r="G10396" s="31">
        <v>0</v>
      </c>
    </row>
    <row r="10397" spans="6:7" x14ac:dyDescent="0.3">
      <c r="F10397" t="s">
        <v>12258</v>
      </c>
      <c r="G10397" s="31">
        <v>0</v>
      </c>
    </row>
    <row r="10398" spans="6:7" x14ac:dyDescent="0.3">
      <c r="F10398" t="s">
        <v>12259</v>
      </c>
      <c r="G10398" s="31">
        <v>2041.6440999999998</v>
      </c>
    </row>
    <row r="10399" spans="6:7" x14ac:dyDescent="0.3">
      <c r="F10399" t="s">
        <v>12260</v>
      </c>
      <c r="G10399" s="31">
        <v>0</v>
      </c>
    </row>
    <row r="10400" spans="6:7" x14ac:dyDescent="0.3">
      <c r="F10400" t="s">
        <v>12261</v>
      </c>
      <c r="G10400" s="31">
        <v>109.4114</v>
      </c>
    </row>
    <row r="10401" spans="6:7" x14ac:dyDescent="0.3">
      <c r="F10401" t="s">
        <v>12262</v>
      </c>
      <c r="G10401" s="31">
        <v>0</v>
      </c>
    </row>
    <row r="10402" spans="6:7" x14ac:dyDescent="0.3">
      <c r="F10402" t="s">
        <v>12263</v>
      </c>
      <c r="G10402" s="31">
        <v>708.83749999999998</v>
      </c>
    </row>
    <row r="10403" spans="6:7" x14ac:dyDescent="0.3">
      <c r="F10403" t="s">
        <v>12264</v>
      </c>
      <c r="G10403" s="31">
        <v>0</v>
      </c>
    </row>
    <row r="10404" spans="6:7" x14ac:dyDescent="0.3">
      <c r="F10404" t="s">
        <v>12265</v>
      </c>
      <c r="G10404" s="31">
        <v>5027.4035000000003</v>
      </c>
    </row>
    <row r="10405" spans="6:7" x14ac:dyDescent="0.3">
      <c r="F10405" t="s">
        <v>12266</v>
      </c>
      <c r="G10405" s="31">
        <v>63.907499999999999</v>
      </c>
    </row>
    <row r="10406" spans="6:7" x14ac:dyDescent="0.3">
      <c r="F10406" t="s">
        <v>659</v>
      </c>
      <c r="G10406" s="31">
        <v>0</v>
      </c>
    </row>
    <row r="10407" spans="6:7" x14ac:dyDescent="0.3">
      <c r="F10407" t="s">
        <v>12267</v>
      </c>
      <c r="G10407" s="31">
        <v>380.48199999999997</v>
      </c>
    </row>
    <row r="10408" spans="6:7" x14ac:dyDescent="0.3">
      <c r="F10408" t="s">
        <v>12268</v>
      </c>
      <c r="G10408" s="31">
        <v>0</v>
      </c>
    </row>
    <row r="10409" spans="6:7" x14ac:dyDescent="0.3">
      <c r="F10409" t="s">
        <v>12269</v>
      </c>
      <c r="G10409" s="31">
        <v>179.215</v>
      </c>
    </row>
    <row r="10410" spans="6:7" x14ac:dyDescent="0.3">
      <c r="F10410" t="s">
        <v>12270</v>
      </c>
      <c r="G10410" s="31">
        <v>0</v>
      </c>
    </row>
    <row r="10411" spans="6:7" x14ac:dyDescent="0.3">
      <c r="F10411" t="s">
        <v>12271</v>
      </c>
      <c r="G10411" s="31">
        <v>0</v>
      </c>
    </row>
    <row r="10412" spans="6:7" x14ac:dyDescent="0.3">
      <c r="F10412" t="s">
        <v>12272</v>
      </c>
      <c r="G10412" s="31">
        <v>0</v>
      </c>
    </row>
    <row r="10413" spans="6:7" x14ac:dyDescent="0.3">
      <c r="F10413" t="s">
        <v>12273</v>
      </c>
      <c r="G10413" s="31">
        <v>0</v>
      </c>
    </row>
    <row r="10414" spans="6:7" x14ac:dyDescent="0.3">
      <c r="F10414" t="s">
        <v>12274</v>
      </c>
      <c r="G10414" s="31">
        <v>219.01179999999999</v>
      </c>
    </row>
    <row r="10415" spans="6:7" x14ac:dyDescent="0.3">
      <c r="F10415" t="s">
        <v>660</v>
      </c>
      <c r="G10415" s="31">
        <v>3623.2822000000001</v>
      </c>
    </row>
    <row r="10416" spans="6:7" x14ac:dyDescent="0.3">
      <c r="F10416" t="s">
        <v>12275</v>
      </c>
      <c r="G10416" s="31">
        <v>0</v>
      </c>
    </row>
    <row r="10417" spans="6:7" x14ac:dyDescent="0.3">
      <c r="F10417" t="s">
        <v>12276</v>
      </c>
      <c r="G10417" s="31">
        <v>382.50450000000001</v>
      </c>
    </row>
    <row r="10418" spans="6:7" x14ac:dyDescent="0.3">
      <c r="F10418" t="s">
        <v>12277</v>
      </c>
      <c r="G10418" s="31">
        <v>244.0581</v>
      </c>
    </row>
    <row r="10419" spans="6:7" x14ac:dyDescent="0.3">
      <c r="F10419" t="s">
        <v>12278</v>
      </c>
      <c r="G10419" s="31">
        <v>28.113299999999999</v>
      </c>
    </row>
    <row r="10420" spans="6:7" x14ac:dyDescent="0.3">
      <c r="F10420" t="s">
        <v>12279</v>
      </c>
      <c r="G10420" s="31">
        <v>0</v>
      </c>
    </row>
    <row r="10421" spans="6:7" x14ac:dyDescent="0.3">
      <c r="F10421" t="s">
        <v>12280</v>
      </c>
      <c r="G10421" s="31">
        <v>186.9545</v>
      </c>
    </row>
    <row r="10422" spans="6:7" x14ac:dyDescent="0.3">
      <c r="F10422" t="s">
        <v>12281</v>
      </c>
      <c r="G10422" s="31">
        <v>3836.2919999999999</v>
      </c>
    </row>
    <row r="10423" spans="6:7" x14ac:dyDescent="0.3">
      <c r="F10423" t="s">
        <v>12282</v>
      </c>
      <c r="G10423" s="31">
        <v>0</v>
      </c>
    </row>
    <row r="10424" spans="6:7" x14ac:dyDescent="0.3">
      <c r="F10424" t="s">
        <v>12283</v>
      </c>
      <c r="G10424" s="31">
        <v>0</v>
      </c>
    </row>
    <row r="10425" spans="6:7" x14ac:dyDescent="0.3">
      <c r="F10425" t="s">
        <v>12284</v>
      </c>
      <c r="G10425" s="31">
        <v>0</v>
      </c>
    </row>
    <row r="10426" spans="6:7" x14ac:dyDescent="0.3">
      <c r="F10426" t="s">
        <v>12285</v>
      </c>
      <c r="G10426" s="31">
        <v>60.696799999999996</v>
      </c>
    </row>
    <row r="10427" spans="6:7" x14ac:dyDescent="0.3">
      <c r="F10427" t="s">
        <v>12286</v>
      </c>
      <c r="G10427" s="31">
        <v>168.31209999999999</v>
      </c>
    </row>
    <row r="10428" spans="6:7" x14ac:dyDescent="0.3">
      <c r="F10428" t="s">
        <v>12287</v>
      </c>
      <c r="G10428" s="31">
        <v>0</v>
      </c>
    </row>
    <row r="10429" spans="6:7" x14ac:dyDescent="0.3">
      <c r="F10429" t="s">
        <v>12288</v>
      </c>
      <c r="G10429" s="31">
        <v>1730.4069</v>
      </c>
    </row>
    <row r="10430" spans="6:7" x14ac:dyDescent="0.3">
      <c r="F10430" t="s">
        <v>12289</v>
      </c>
      <c r="G10430" s="31">
        <v>20.068999999999999</v>
      </c>
    </row>
    <row r="10431" spans="6:7" x14ac:dyDescent="0.3">
      <c r="F10431" t="s">
        <v>2010</v>
      </c>
      <c r="G10431" s="31">
        <v>0</v>
      </c>
    </row>
    <row r="10432" spans="6:7" x14ac:dyDescent="0.3">
      <c r="F10432" t="s">
        <v>12290</v>
      </c>
      <c r="G10432" s="31">
        <v>201.79050000000001</v>
      </c>
    </row>
    <row r="10433" spans="6:7" x14ac:dyDescent="0.3">
      <c r="F10433" t="s">
        <v>12291</v>
      </c>
      <c r="G10433" s="31">
        <v>1919.5946999999999</v>
      </c>
    </row>
    <row r="10434" spans="6:7" x14ac:dyDescent="0.3">
      <c r="F10434" t="s">
        <v>12292</v>
      </c>
      <c r="G10434" s="31">
        <v>4139.6715000000004</v>
      </c>
    </row>
    <row r="10435" spans="6:7" x14ac:dyDescent="0.3">
      <c r="F10435" t="s">
        <v>12293</v>
      </c>
      <c r="G10435" s="31">
        <v>102.4695</v>
      </c>
    </row>
    <row r="10436" spans="6:7" x14ac:dyDescent="0.3">
      <c r="F10436" t="s">
        <v>12294</v>
      </c>
      <c r="G10436" s="31">
        <v>0</v>
      </c>
    </row>
    <row r="10437" spans="6:7" x14ac:dyDescent="0.3">
      <c r="F10437" t="s">
        <v>12295</v>
      </c>
      <c r="G10437" s="31">
        <v>236.852</v>
      </c>
    </row>
    <row r="10438" spans="6:7" x14ac:dyDescent="0.3">
      <c r="F10438" t="s">
        <v>2011</v>
      </c>
      <c r="G10438" s="31">
        <v>118.78880000000001</v>
      </c>
    </row>
    <row r="10439" spans="6:7" x14ac:dyDescent="0.3">
      <c r="F10439" t="s">
        <v>12296</v>
      </c>
      <c r="G10439" s="31">
        <v>289.0797</v>
      </c>
    </row>
    <row r="10440" spans="6:7" x14ac:dyDescent="0.3">
      <c r="F10440" t="s">
        <v>12297</v>
      </c>
      <c r="G10440" s="31">
        <v>0</v>
      </c>
    </row>
    <row r="10441" spans="6:7" x14ac:dyDescent="0.3">
      <c r="F10441" t="s">
        <v>12298</v>
      </c>
      <c r="G10441" s="31">
        <v>0</v>
      </c>
    </row>
    <row r="10442" spans="6:7" x14ac:dyDescent="0.3">
      <c r="F10442" t="s">
        <v>12299</v>
      </c>
      <c r="G10442" s="31">
        <v>411.45640000000003</v>
      </c>
    </row>
    <row r="10443" spans="6:7" x14ac:dyDescent="0.3">
      <c r="F10443" t="s">
        <v>661</v>
      </c>
      <c r="G10443" s="31">
        <v>5566.32</v>
      </c>
    </row>
    <row r="10444" spans="6:7" x14ac:dyDescent="0.3">
      <c r="F10444" t="s">
        <v>12300</v>
      </c>
      <c r="G10444" s="31">
        <v>0</v>
      </c>
    </row>
    <row r="10445" spans="6:7" x14ac:dyDescent="0.3">
      <c r="F10445" t="s">
        <v>12301</v>
      </c>
      <c r="G10445" s="31">
        <v>0</v>
      </c>
    </row>
    <row r="10446" spans="6:7" x14ac:dyDescent="0.3">
      <c r="F10446" t="s">
        <v>12302</v>
      </c>
      <c r="G10446" s="31">
        <v>0</v>
      </c>
    </row>
    <row r="10447" spans="6:7" x14ac:dyDescent="0.3">
      <c r="F10447" t="s">
        <v>12303</v>
      </c>
      <c r="G10447" s="31">
        <v>950.89710000000002</v>
      </c>
    </row>
    <row r="10448" spans="6:7" x14ac:dyDescent="0.3">
      <c r="F10448" t="s">
        <v>12304</v>
      </c>
      <c r="G10448" s="31">
        <v>0</v>
      </c>
    </row>
    <row r="10449" spans="6:7" x14ac:dyDescent="0.3">
      <c r="F10449" t="s">
        <v>12305</v>
      </c>
      <c r="G10449" s="31">
        <v>8848.0483999999997</v>
      </c>
    </row>
    <row r="10450" spans="6:7" x14ac:dyDescent="0.3">
      <c r="F10450" t="s">
        <v>12306</v>
      </c>
      <c r="G10450" s="31">
        <v>7260.8642</v>
      </c>
    </row>
    <row r="10451" spans="6:7" x14ac:dyDescent="0.3">
      <c r="F10451" t="s">
        <v>12307</v>
      </c>
      <c r="G10451" s="31">
        <v>3793.7085000000002</v>
      </c>
    </row>
    <row r="10452" spans="6:7" x14ac:dyDescent="0.3">
      <c r="F10452" t="s">
        <v>12308</v>
      </c>
      <c r="G10452" s="31">
        <v>5468.1288000000004</v>
      </c>
    </row>
    <row r="10453" spans="6:7" x14ac:dyDescent="0.3">
      <c r="F10453" t="s">
        <v>12309</v>
      </c>
      <c r="G10453" s="31">
        <v>11896.583100000002</v>
      </c>
    </row>
    <row r="10454" spans="6:7" x14ac:dyDescent="0.3">
      <c r="F10454" t="s">
        <v>12310</v>
      </c>
      <c r="G10454" s="31">
        <v>0</v>
      </c>
    </row>
    <row r="10455" spans="6:7" x14ac:dyDescent="0.3">
      <c r="F10455" t="s">
        <v>12311</v>
      </c>
      <c r="G10455" s="31">
        <v>0</v>
      </c>
    </row>
    <row r="10456" spans="6:7" x14ac:dyDescent="0.3">
      <c r="F10456" t="s">
        <v>12312</v>
      </c>
      <c r="G10456" s="31">
        <v>874.67799999999988</v>
      </c>
    </row>
    <row r="10457" spans="6:7" x14ac:dyDescent="0.3">
      <c r="F10457" t="s">
        <v>12313</v>
      </c>
      <c r="G10457" s="31">
        <v>0</v>
      </c>
    </row>
    <row r="10458" spans="6:7" x14ac:dyDescent="0.3">
      <c r="F10458" t="s">
        <v>12314</v>
      </c>
      <c r="G10458" s="31">
        <v>0</v>
      </c>
    </row>
    <row r="10459" spans="6:7" x14ac:dyDescent="0.3">
      <c r="F10459" t="s">
        <v>12315</v>
      </c>
      <c r="G10459" s="31">
        <v>0</v>
      </c>
    </row>
    <row r="10460" spans="6:7" x14ac:dyDescent="0.3">
      <c r="F10460" t="s">
        <v>12316</v>
      </c>
      <c r="G10460" s="31">
        <v>158.28899999999999</v>
      </c>
    </row>
    <row r="10461" spans="6:7" x14ac:dyDescent="0.3">
      <c r="F10461" t="s">
        <v>12317</v>
      </c>
      <c r="G10461" s="31">
        <v>69.534800000000004</v>
      </c>
    </row>
    <row r="10462" spans="6:7" x14ac:dyDescent="0.3">
      <c r="F10462" t="s">
        <v>12318</v>
      </c>
      <c r="G10462" s="31">
        <v>0</v>
      </c>
    </row>
    <row r="10463" spans="6:7" x14ac:dyDescent="0.3">
      <c r="F10463" t="s">
        <v>12319</v>
      </c>
      <c r="G10463" s="31">
        <v>646.14049999999986</v>
      </c>
    </row>
    <row r="10464" spans="6:7" x14ac:dyDescent="0.3">
      <c r="F10464" t="s">
        <v>12320</v>
      </c>
      <c r="G10464" s="31">
        <v>7517.9425999999994</v>
      </c>
    </row>
    <row r="10465" spans="6:7" x14ac:dyDescent="0.3">
      <c r="F10465" t="s">
        <v>12321</v>
      </c>
      <c r="G10465" s="31">
        <v>44.382999999999996</v>
      </c>
    </row>
    <row r="10466" spans="6:7" x14ac:dyDescent="0.3">
      <c r="F10466" t="s">
        <v>12322</v>
      </c>
      <c r="G10466" s="31">
        <v>403.5369</v>
      </c>
    </row>
    <row r="10467" spans="6:7" x14ac:dyDescent="0.3">
      <c r="F10467" t="s">
        <v>12323</v>
      </c>
      <c r="G10467" s="31">
        <v>2435.5868</v>
      </c>
    </row>
    <row r="10468" spans="6:7" x14ac:dyDescent="0.3">
      <c r="F10468" t="s">
        <v>12324</v>
      </c>
      <c r="G10468" s="31">
        <v>0</v>
      </c>
    </row>
    <row r="10469" spans="6:7" x14ac:dyDescent="0.3">
      <c r="F10469" t="s">
        <v>12325</v>
      </c>
      <c r="G10469" s="31">
        <v>272.17770000000002</v>
      </c>
    </row>
    <row r="10470" spans="6:7" x14ac:dyDescent="0.3">
      <c r="F10470" t="s">
        <v>12326</v>
      </c>
      <c r="G10470" s="31">
        <v>0</v>
      </c>
    </row>
    <row r="10471" spans="6:7" x14ac:dyDescent="0.3">
      <c r="F10471" t="s">
        <v>12327</v>
      </c>
      <c r="G10471" s="31">
        <v>0</v>
      </c>
    </row>
    <row r="10472" spans="6:7" x14ac:dyDescent="0.3">
      <c r="F10472" t="s">
        <v>12328</v>
      </c>
      <c r="G10472" s="31">
        <v>357.86810000000003</v>
      </c>
    </row>
    <row r="10473" spans="6:7" x14ac:dyDescent="0.3">
      <c r="F10473" t="s">
        <v>12329</v>
      </c>
      <c r="G10473" s="31">
        <v>206.51070000000001</v>
      </c>
    </row>
    <row r="10474" spans="6:7" x14ac:dyDescent="0.3">
      <c r="F10474" t="s">
        <v>12330</v>
      </c>
      <c r="G10474" s="31">
        <v>0</v>
      </c>
    </row>
    <row r="10475" spans="6:7" x14ac:dyDescent="0.3">
      <c r="F10475" t="s">
        <v>12331</v>
      </c>
      <c r="G10475" s="31">
        <v>258.41830000000004</v>
      </c>
    </row>
    <row r="10476" spans="6:7" x14ac:dyDescent="0.3">
      <c r="F10476" t="s">
        <v>12332</v>
      </c>
      <c r="G10476" s="31">
        <v>473.28789999999998</v>
      </c>
    </row>
    <row r="10477" spans="6:7" x14ac:dyDescent="0.3">
      <c r="F10477" t="s">
        <v>12333</v>
      </c>
      <c r="G10477" s="31">
        <v>1540.6214</v>
      </c>
    </row>
    <row r="10478" spans="6:7" x14ac:dyDescent="0.3">
      <c r="F10478" t="s">
        <v>12334</v>
      </c>
      <c r="G10478" s="31">
        <v>9094.4810999999991</v>
      </c>
    </row>
    <row r="10479" spans="6:7" x14ac:dyDescent="0.3">
      <c r="F10479" t="s">
        <v>12335</v>
      </c>
      <c r="G10479" s="31">
        <v>276.62349999999998</v>
      </c>
    </row>
    <row r="10480" spans="6:7" x14ac:dyDescent="0.3">
      <c r="F10480" t="s">
        <v>12336</v>
      </c>
      <c r="G10480" s="31">
        <v>1352.681</v>
      </c>
    </row>
    <row r="10481" spans="6:7" x14ac:dyDescent="0.3">
      <c r="F10481" t="s">
        <v>12337</v>
      </c>
      <c r="G10481" s="31">
        <v>2904.1898000000001</v>
      </c>
    </row>
    <row r="10482" spans="6:7" x14ac:dyDescent="0.3">
      <c r="F10482" t="s">
        <v>12338</v>
      </c>
      <c r="G10482" s="31">
        <v>558.82779999999991</v>
      </c>
    </row>
    <row r="10483" spans="6:7" x14ac:dyDescent="0.3">
      <c r="F10483" t="s">
        <v>12339</v>
      </c>
      <c r="G10483" s="31">
        <v>0</v>
      </c>
    </row>
    <row r="10484" spans="6:7" x14ac:dyDescent="0.3">
      <c r="F10484" t="s">
        <v>12340</v>
      </c>
      <c r="G10484" s="31">
        <v>40.6081</v>
      </c>
    </row>
    <row r="10485" spans="6:7" x14ac:dyDescent="0.3">
      <c r="F10485" t="s">
        <v>12341</v>
      </c>
      <c r="G10485" s="31">
        <v>3534.9200999999998</v>
      </c>
    </row>
    <row r="10486" spans="6:7" x14ac:dyDescent="0.3">
      <c r="F10486" t="s">
        <v>12342</v>
      </c>
      <c r="G10486" s="31">
        <v>0</v>
      </c>
    </row>
    <row r="10487" spans="6:7" x14ac:dyDescent="0.3">
      <c r="F10487" t="s">
        <v>12343</v>
      </c>
      <c r="G10487" s="31">
        <v>103.1262</v>
      </c>
    </row>
    <row r="10488" spans="6:7" x14ac:dyDescent="0.3">
      <c r="F10488" t="s">
        <v>12344</v>
      </c>
      <c r="G10488" s="31">
        <v>1601.3845999999999</v>
      </c>
    </row>
    <row r="10489" spans="6:7" x14ac:dyDescent="0.3">
      <c r="F10489" t="s">
        <v>12345</v>
      </c>
      <c r="G10489" s="31">
        <v>17909.400799999999</v>
      </c>
    </row>
    <row r="10490" spans="6:7" x14ac:dyDescent="0.3">
      <c r="F10490" t="s">
        <v>12346</v>
      </c>
      <c r="G10490" s="31">
        <v>0</v>
      </c>
    </row>
    <row r="10491" spans="6:7" x14ac:dyDescent="0.3">
      <c r="F10491" t="s">
        <v>12347</v>
      </c>
      <c r="G10491" s="31">
        <v>5524.1273000000001</v>
      </c>
    </row>
    <row r="10492" spans="6:7" x14ac:dyDescent="0.3">
      <c r="F10492" t="s">
        <v>12348</v>
      </c>
      <c r="G10492" s="31">
        <v>744.22070000000008</v>
      </c>
    </row>
    <row r="10493" spans="6:7" x14ac:dyDescent="0.3">
      <c r="F10493" t="s">
        <v>12349</v>
      </c>
      <c r="G10493" s="31">
        <v>876.274</v>
      </c>
    </row>
    <row r="10494" spans="6:7" x14ac:dyDescent="0.3">
      <c r="F10494" t="s">
        <v>12350</v>
      </c>
      <c r="G10494" s="31">
        <v>0</v>
      </c>
    </row>
    <row r="10495" spans="6:7" x14ac:dyDescent="0.3">
      <c r="F10495" t="s">
        <v>12351</v>
      </c>
      <c r="G10495" s="31">
        <v>0</v>
      </c>
    </row>
    <row r="10496" spans="6:7" x14ac:dyDescent="0.3">
      <c r="F10496" t="s">
        <v>12352</v>
      </c>
      <c r="G10496" s="31">
        <v>6592.7112999999999</v>
      </c>
    </row>
    <row r="10497" spans="6:7" x14ac:dyDescent="0.3">
      <c r="F10497" t="s">
        <v>12353</v>
      </c>
      <c r="G10497" s="31">
        <v>327.8476</v>
      </c>
    </row>
    <row r="10498" spans="6:7" x14ac:dyDescent="0.3">
      <c r="F10498" t="s">
        <v>12354</v>
      </c>
      <c r="G10498" s="31">
        <v>320.52869999999996</v>
      </c>
    </row>
    <row r="10499" spans="6:7" x14ac:dyDescent="0.3">
      <c r="F10499" t="s">
        <v>12355</v>
      </c>
      <c r="G10499" s="31">
        <v>15371.3966</v>
      </c>
    </row>
    <row r="10500" spans="6:7" x14ac:dyDescent="0.3">
      <c r="F10500" t="s">
        <v>12356</v>
      </c>
      <c r="G10500" s="31">
        <v>11190.128499999999</v>
      </c>
    </row>
    <row r="10501" spans="6:7" x14ac:dyDescent="0.3">
      <c r="F10501" t="s">
        <v>12357</v>
      </c>
      <c r="G10501" s="31">
        <v>13954.705900000001</v>
      </c>
    </row>
    <row r="10502" spans="6:7" x14ac:dyDescent="0.3">
      <c r="F10502" t="s">
        <v>12358</v>
      </c>
      <c r="G10502" s="31">
        <v>93.1858</v>
      </c>
    </row>
    <row r="10503" spans="6:7" x14ac:dyDescent="0.3">
      <c r="F10503" t="s">
        <v>12359</v>
      </c>
      <c r="G10503" s="31">
        <v>3732.4029</v>
      </c>
    </row>
    <row r="10504" spans="6:7" x14ac:dyDescent="0.3">
      <c r="F10504" t="s">
        <v>12360</v>
      </c>
      <c r="G10504" s="31">
        <v>438.137</v>
      </c>
    </row>
    <row r="10505" spans="6:7" x14ac:dyDescent="0.3">
      <c r="F10505" t="s">
        <v>12361</v>
      </c>
      <c r="G10505" s="31">
        <v>0</v>
      </c>
    </row>
    <row r="10506" spans="6:7" x14ac:dyDescent="0.3">
      <c r="F10506" t="s">
        <v>12362</v>
      </c>
      <c r="G10506" s="31">
        <v>16285.011399999999</v>
      </c>
    </row>
    <row r="10507" spans="6:7" x14ac:dyDescent="0.3">
      <c r="F10507" t="s">
        <v>12363</v>
      </c>
      <c r="G10507" s="31">
        <v>16505.534899999999</v>
      </c>
    </row>
    <row r="10508" spans="6:7" x14ac:dyDescent="0.3">
      <c r="F10508" t="s">
        <v>12364</v>
      </c>
      <c r="G10508" s="31">
        <v>338.04410000000001</v>
      </c>
    </row>
    <row r="10509" spans="6:7" x14ac:dyDescent="0.3">
      <c r="F10509" t="s">
        <v>12365</v>
      </c>
      <c r="G10509" s="31">
        <v>52.764299999999999</v>
      </c>
    </row>
    <row r="10510" spans="6:7" x14ac:dyDescent="0.3">
      <c r="F10510" t="s">
        <v>12366</v>
      </c>
      <c r="G10510" s="31">
        <v>546.36400000000003</v>
      </c>
    </row>
    <row r="10511" spans="6:7" x14ac:dyDescent="0.3">
      <c r="F10511" t="s">
        <v>12367</v>
      </c>
      <c r="G10511" s="31">
        <v>1855.1988999999999</v>
      </c>
    </row>
    <row r="10512" spans="6:7" x14ac:dyDescent="0.3">
      <c r="F10512" t="s">
        <v>12368</v>
      </c>
      <c r="G10512" s="31">
        <v>0</v>
      </c>
    </row>
    <row r="10513" spans="6:7" x14ac:dyDescent="0.3">
      <c r="F10513" t="s">
        <v>12369</v>
      </c>
      <c r="G10513" s="31">
        <v>3230.3006</v>
      </c>
    </row>
    <row r="10514" spans="6:7" x14ac:dyDescent="0.3">
      <c r="F10514" t="s">
        <v>12370</v>
      </c>
      <c r="G10514" s="31">
        <v>0</v>
      </c>
    </row>
    <row r="10515" spans="6:7" x14ac:dyDescent="0.3">
      <c r="F10515" t="s">
        <v>3410</v>
      </c>
      <c r="G10515" s="31">
        <v>206.4162</v>
      </c>
    </row>
    <row r="10516" spans="6:7" x14ac:dyDescent="0.3">
      <c r="F10516" t="s">
        <v>12371</v>
      </c>
      <c r="G10516" s="31">
        <v>6232.8119000000006</v>
      </c>
    </row>
    <row r="10517" spans="6:7" x14ac:dyDescent="0.3">
      <c r="F10517" t="s">
        <v>12372</v>
      </c>
      <c r="G10517" s="31">
        <v>0</v>
      </c>
    </row>
    <row r="10518" spans="6:7" x14ac:dyDescent="0.3">
      <c r="F10518" t="s">
        <v>12373</v>
      </c>
      <c r="G10518" s="31">
        <v>2953.7105000000001</v>
      </c>
    </row>
    <row r="10519" spans="6:7" x14ac:dyDescent="0.3">
      <c r="F10519" t="s">
        <v>12374</v>
      </c>
      <c r="G10519" s="31">
        <v>4656.0709999999999</v>
      </c>
    </row>
    <row r="10520" spans="6:7" x14ac:dyDescent="0.3">
      <c r="F10520" t="s">
        <v>2012</v>
      </c>
      <c r="G10520" s="31">
        <v>15815.557500000001</v>
      </c>
    </row>
    <row r="10521" spans="6:7" x14ac:dyDescent="0.3">
      <c r="F10521" t="s">
        <v>12375</v>
      </c>
      <c r="G10521" s="31">
        <v>0</v>
      </c>
    </row>
    <row r="10522" spans="6:7" x14ac:dyDescent="0.3">
      <c r="F10522" t="s">
        <v>12376</v>
      </c>
      <c r="G10522" s="31">
        <v>207.1241</v>
      </c>
    </row>
    <row r="10523" spans="6:7" x14ac:dyDescent="0.3">
      <c r="F10523" t="s">
        <v>2013</v>
      </c>
      <c r="G10523" s="31">
        <v>0</v>
      </c>
    </row>
    <row r="10524" spans="6:7" x14ac:dyDescent="0.3">
      <c r="F10524" t="s">
        <v>12377</v>
      </c>
      <c r="G10524" s="31">
        <v>1580.5428999999999</v>
      </c>
    </row>
    <row r="10525" spans="6:7" x14ac:dyDescent="0.3">
      <c r="F10525" t="s">
        <v>2014</v>
      </c>
      <c r="G10525" s="31">
        <v>46.931100000000001</v>
      </c>
    </row>
    <row r="10526" spans="6:7" x14ac:dyDescent="0.3">
      <c r="F10526" t="s">
        <v>12378</v>
      </c>
      <c r="G10526" s="31">
        <v>127.37759999999999</v>
      </c>
    </row>
    <row r="10527" spans="6:7" x14ac:dyDescent="0.3">
      <c r="F10527" t="s">
        <v>662</v>
      </c>
      <c r="G10527" s="31">
        <v>0</v>
      </c>
    </row>
    <row r="10528" spans="6:7" x14ac:dyDescent="0.3">
      <c r="F10528" t="s">
        <v>12379</v>
      </c>
      <c r="G10528" s="31">
        <v>0</v>
      </c>
    </row>
    <row r="10529" spans="6:7" x14ac:dyDescent="0.3">
      <c r="F10529" t="s">
        <v>12380</v>
      </c>
      <c r="G10529" s="31">
        <v>13863.177900000001</v>
      </c>
    </row>
    <row r="10530" spans="6:7" x14ac:dyDescent="0.3">
      <c r="F10530" t="s">
        <v>3411</v>
      </c>
      <c r="G10530" s="31">
        <v>579.55000000000007</v>
      </c>
    </row>
    <row r="10531" spans="6:7" x14ac:dyDescent="0.3">
      <c r="F10531" t="s">
        <v>663</v>
      </c>
      <c r="G10531" s="31">
        <v>0</v>
      </c>
    </row>
    <row r="10532" spans="6:7" x14ac:dyDescent="0.3">
      <c r="F10532" t="s">
        <v>12381</v>
      </c>
      <c r="G10532" s="31">
        <v>14856.569699999998</v>
      </c>
    </row>
    <row r="10533" spans="6:7" x14ac:dyDescent="0.3">
      <c r="F10533" t="s">
        <v>12382</v>
      </c>
      <c r="G10533" s="31">
        <v>0</v>
      </c>
    </row>
    <row r="10534" spans="6:7" x14ac:dyDescent="0.3">
      <c r="F10534" t="s">
        <v>12383</v>
      </c>
      <c r="G10534" s="31">
        <v>4953.4755000000005</v>
      </c>
    </row>
    <row r="10535" spans="6:7" x14ac:dyDescent="0.3">
      <c r="F10535" t="s">
        <v>12384</v>
      </c>
      <c r="G10535" s="31">
        <v>0</v>
      </c>
    </row>
    <row r="10536" spans="6:7" x14ac:dyDescent="0.3">
      <c r="F10536" t="s">
        <v>2015</v>
      </c>
      <c r="G10536" s="31">
        <v>0</v>
      </c>
    </row>
    <row r="10537" spans="6:7" x14ac:dyDescent="0.3">
      <c r="F10537" t="s">
        <v>3412</v>
      </c>
      <c r="G10537" s="31">
        <v>88.253799999999998</v>
      </c>
    </row>
    <row r="10538" spans="6:7" x14ac:dyDescent="0.3">
      <c r="F10538" t="s">
        <v>12385</v>
      </c>
      <c r="G10538" s="31">
        <v>12516.1044</v>
      </c>
    </row>
    <row r="10539" spans="6:7" x14ac:dyDescent="0.3">
      <c r="F10539" t="s">
        <v>664</v>
      </c>
      <c r="G10539" s="31">
        <v>5418.9956999999995</v>
      </c>
    </row>
    <row r="10540" spans="6:7" x14ac:dyDescent="0.3">
      <c r="F10540" t="s">
        <v>12386</v>
      </c>
      <c r="G10540" s="31">
        <v>10690.638599999998</v>
      </c>
    </row>
    <row r="10541" spans="6:7" x14ac:dyDescent="0.3">
      <c r="F10541" t="s">
        <v>12387</v>
      </c>
      <c r="G10541" s="31">
        <v>655.09439999999995</v>
      </c>
    </row>
    <row r="10542" spans="6:7" x14ac:dyDescent="0.3">
      <c r="F10542" t="s">
        <v>2016</v>
      </c>
      <c r="G10542" s="31">
        <v>0</v>
      </c>
    </row>
    <row r="10543" spans="6:7" x14ac:dyDescent="0.3">
      <c r="F10543" t="s">
        <v>12388</v>
      </c>
      <c r="G10543" s="31">
        <v>250.2362</v>
      </c>
    </row>
    <row r="10544" spans="6:7" x14ac:dyDescent="0.3">
      <c r="F10544" t="s">
        <v>12389</v>
      </c>
      <c r="G10544" s="31">
        <v>344.80630000000002</v>
      </c>
    </row>
    <row r="10545" spans="6:7" x14ac:dyDescent="0.3">
      <c r="F10545" t="s">
        <v>12390</v>
      </c>
      <c r="G10545" s="31">
        <v>1209.087</v>
      </c>
    </row>
    <row r="10546" spans="6:7" x14ac:dyDescent="0.3">
      <c r="F10546" t="s">
        <v>12391</v>
      </c>
      <c r="G10546" s="31">
        <v>0</v>
      </c>
    </row>
    <row r="10547" spans="6:7" x14ac:dyDescent="0.3">
      <c r="F10547" t="s">
        <v>12392</v>
      </c>
      <c r="G10547" s="31">
        <v>379.74300000000005</v>
      </c>
    </row>
    <row r="10548" spans="6:7" x14ac:dyDescent="0.3">
      <c r="F10548" t="s">
        <v>3413</v>
      </c>
      <c r="G10548" s="31">
        <v>395.81349999999998</v>
      </c>
    </row>
    <row r="10549" spans="6:7" x14ac:dyDescent="0.3">
      <c r="F10549" t="s">
        <v>12393</v>
      </c>
      <c r="G10549" s="31">
        <v>0</v>
      </c>
    </row>
    <row r="10550" spans="6:7" x14ac:dyDescent="0.3">
      <c r="F10550" t="s">
        <v>12394</v>
      </c>
      <c r="G10550" s="31">
        <v>916.9153</v>
      </c>
    </row>
    <row r="10551" spans="6:7" x14ac:dyDescent="0.3">
      <c r="F10551" t="s">
        <v>665</v>
      </c>
      <c r="G10551" s="31">
        <v>5900.8761000000004</v>
      </c>
    </row>
    <row r="10552" spans="6:7" x14ac:dyDescent="0.3">
      <c r="F10552" t="s">
        <v>666</v>
      </c>
      <c r="G10552" s="31">
        <v>17022.4931</v>
      </c>
    </row>
    <row r="10553" spans="6:7" x14ac:dyDescent="0.3">
      <c r="F10553" t="s">
        <v>12395</v>
      </c>
      <c r="G10553" s="31">
        <v>8703.7652999999991</v>
      </c>
    </row>
    <row r="10554" spans="6:7" x14ac:dyDescent="0.3">
      <c r="F10554" t="s">
        <v>2017</v>
      </c>
      <c r="G10554" s="31">
        <v>0</v>
      </c>
    </row>
    <row r="10555" spans="6:7" x14ac:dyDescent="0.3">
      <c r="F10555" t="s">
        <v>667</v>
      </c>
      <c r="G10555" s="31">
        <v>0</v>
      </c>
    </row>
    <row r="10556" spans="6:7" x14ac:dyDescent="0.3">
      <c r="F10556" t="s">
        <v>3414</v>
      </c>
      <c r="G10556" s="31">
        <v>394.32330000000002</v>
      </c>
    </row>
    <row r="10557" spans="6:7" x14ac:dyDescent="0.3">
      <c r="F10557" t="s">
        <v>12396</v>
      </c>
      <c r="G10557" s="31">
        <v>0</v>
      </c>
    </row>
    <row r="10558" spans="6:7" x14ac:dyDescent="0.3">
      <c r="F10558" t="s">
        <v>12397</v>
      </c>
      <c r="G10558" s="31">
        <v>0</v>
      </c>
    </row>
    <row r="10559" spans="6:7" x14ac:dyDescent="0.3">
      <c r="F10559" t="s">
        <v>12398</v>
      </c>
      <c r="G10559" s="31">
        <v>345.226</v>
      </c>
    </row>
    <row r="10560" spans="6:7" x14ac:dyDescent="0.3">
      <c r="F10560" t="s">
        <v>12399</v>
      </c>
      <c r="G10560" s="31">
        <v>0</v>
      </c>
    </row>
    <row r="10561" spans="6:7" x14ac:dyDescent="0.3">
      <c r="F10561" t="s">
        <v>3415</v>
      </c>
      <c r="G10561" s="31">
        <v>483.37710000000004</v>
      </c>
    </row>
    <row r="10562" spans="6:7" x14ac:dyDescent="0.3">
      <c r="F10562" t="s">
        <v>12400</v>
      </c>
      <c r="G10562" s="31">
        <v>7799.7330000000002</v>
      </c>
    </row>
    <row r="10563" spans="6:7" x14ac:dyDescent="0.3">
      <c r="F10563" t="s">
        <v>668</v>
      </c>
      <c r="G10563" s="31">
        <v>4864.0150999999996</v>
      </c>
    </row>
    <row r="10564" spans="6:7" x14ac:dyDescent="0.3">
      <c r="F10564" t="s">
        <v>2018</v>
      </c>
      <c r="G10564" s="31">
        <v>0</v>
      </c>
    </row>
    <row r="10565" spans="6:7" x14ac:dyDescent="0.3">
      <c r="F10565" t="s">
        <v>12401</v>
      </c>
      <c r="G10565" s="31">
        <v>16119.2703</v>
      </c>
    </row>
    <row r="10566" spans="6:7" x14ac:dyDescent="0.3">
      <c r="F10566" t="s">
        <v>12402</v>
      </c>
      <c r="G10566" s="31">
        <v>212.35059999999999</v>
      </c>
    </row>
    <row r="10567" spans="6:7" x14ac:dyDescent="0.3">
      <c r="F10567" t="s">
        <v>2019</v>
      </c>
      <c r="G10567" s="31">
        <v>8040.24</v>
      </c>
    </row>
    <row r="10568" spans="6:7" x14ac:dyDescent="0.3">
      <c r="F10568" t="s">
        <v>12403</v>
      </c>
      <c r="G10568" s="31">
        <v>341.05029999999999</v>
      </c>
    </row>
    <row r="10569" spans="6:7" x14ac:dyDescent="0.3">
      <c r="F10569" t="s">
        <v>12404</v>
      </c>
      <c r="G10569" s="31">
        <v>0</v>
      </c>
    </row>
    <row r="10570" spans="6:7" x14ac:dyDescent="0.3">
      <c r="F10570" t="s">
        <v>12405</v>
      </c>
      <c r="G10570" s="31">
        <v>340.09100000000001</v>
      </c>
    </row>
    <row r="10571" spans="6:7" x14ac:dyDescent="0.3">
      <c r="F10571" t="s">
        <v>12406</v>
      </c>
      <c r="G10571" s="31">
        <v>22.744700000000002</v>
      </c>
    </row>
    <row r="10572" spans="6:7" x14ac:dyDescent="0.3">
      <c r="F10572" t="s">
        <v>12407</v>
      </c>
      <c r="G10572" s="31">
        <v>0</v>
      </c>
    </row>
    <row r="10573" spans="6:7" x14ac:dyDescent="0.3">
      <c r="F10573" t="s">
        <v>2020</v>
      </c>
      <c r="G10573" s="31">
        <v>15.3307</v>
      </c>
    </row>
    <row r="10574" spans="6:7" x14ac:dyDescent="0.3">
      <c r="F10574" t="s">
        <v>669</v>
      </c>
      <c r="G10574" s="31">
        <v>3136.2074000000002</v>
      </c>
    </row>
    <row r="10575" spans="6:7" x14ac:dyDescent="0.3">
      <c r="F10575" t="s">
        <v>12408</v>
      </c>
      <c r="G10575" s="31">
        <v>20053.509300000002</v>
      </c>
    </row>
    <row r="10576" spans="6:7" x14ac:dyDescent="0.3">
      <c r="F10576" t="s">
        <v>12409</v>
      </c>
      <c r="G10576" s="31">
        <v>0</v>
      </c>
    </row>
    <row r="10577" spans="6:7" x14ac:dyDescent="0.3">
      <c r="F10577" t="s">
        <v>12410</v>
      </c>
      <c r="G10577" s="31">
        <v>0</v>
      </c>
    </row>
    <row r="10578" spans="6:7" x14ac:dyDescent="0.3">
      <c r="F10578" t="s">
        <v>670</v>
      </c>
      <c r="G10578" s="31">
        <v>0</v>
      </c>
    </row>
    <row r="10579" spans="6:7" x14ac:dyDescent="0.3">
      <c r="F10579" t="s">
        <v>12411</v>
      </c>
      <c r="G10579" s="31">
        <v>13013.6968</v>
      </c>
    </row>
    <row r="10580" spans="6:7" x14ac:dyDescent="0.3">
      <c r="F10580" t="s">
        <v>12412</v>
      </c>
      <c r="G10580" s="31">
        <v>0</v>
      </c>
    </row>
    <row r="10581" spans="6:7" x14ac:dyDescent="0.3">
      <c r="F10581" t="s">
        <v>671</v>
      </c>
      <c r="G10581" s="31">
        <v>0</v>
      </c>
    </row>
    <row r="10582" spans="6:7" x14ac:dyDescent="0.3">
      <c r="F10582" t="s">
        <v>12413</v>
      </c>
      <c r="G10582" s="31">
        <v>0</v>
      </c>
    </row>
    <row r="10583" spans="6:7" x14ac:dyDescent="0.3">
      <c r="F10583" t="s">
        <v>12414</v>
      </c>
      <c r="G10583" s="31">
        <v>49.979199999999999</v>
      </c>
    </row>
    <row r="10584" spans="6:7" x14ac:dyDescent="0.3">
      <c r="F10584" t="s">
        <v>12415</v>
      </c>
      <c r="G10584" s="31">
        <v>74.862099999999998</v>
      </c>
    </row>
    <row r="10585" spans="6:7" x14ac:dyDescent="0.3">
      <c r="F10585" t="s">
        <v>3416</v>
      </c>
      <c r="G10585" s="31">
        <v>550.69100000000003</v>
      </c>
    </row>
    <row r="10586" spans="6:7" x14ac:dyDescent="0.3">
      <c r="F10586" t="s">
        <v>3417</v>
      </c>
      <c r="G10586" s="31">
        <v>152.28020000000001</v>
      </c>
    </row>
    <row r="10587" spans="6:7" x14ac:dyDescent="0.3">
      <c r="F10587" t="s">
        <v>12416</v>
      </c>
      <c r="G10587" s="31">
        <v>19645.232100000001</v>
      </c>
    </row>
    <row r="10588" spans="6:7" x14ac:dyDescent="0.3">
      <c r="F10588" t="s">
        <v>672</v>
      </c>
      <c r="G10588" s="31">
        <v>0</v>
      </c>
    </row>
    <row r="10589" spans="6:7" x14ac:dyDescent="0.3">
      <c r="F10589" t="s">
        <v>12417</v>
      </c>
      <c r="G10589" s="31">
        <v>87.614800000000002</v>
      </c>
    </row>
    <row r="10590" spans="6:7" x14ac:dyDescent="0.3">
      <c r="F10590" t="s">
        <v>12418</v>
      </c>
      <c r="G10590" s="31">
        <v>0</v>
      </c>
    </row>
    <row r="10591" spans="6:7" x14ac:dyDescent="0.3">
      <c r="F10591" t="s">
        <v>12419</v>
      </c>
      <c r="G10591" s="31">
        <v>1241.1873000000001</v>
      </c>
    </row>
    <row r="10592" spans="6:7" x14ac:dyDescent="0.3">
      <c r="F10592" t="s">
        <v>2021</v>
      </c>
      <c r="G10592" s="31">
        <v>0</v>
      </c>
    </row>
    <row r="10593" spans="6:7" x14ac:dyDescent="0.3">
      <c r="F10593" t="s">
        <v>12420</v>
      </c>
      <c r="G10593" s="31">
        <v>0</v>
      </c>
    </row>
    <row r="10594" spans="6:7" x14ac:dyDescent="0.3">
      <c r="F10594" t="s">
        <v>12421</v>
      </c>
      <c r="G10594" s="31">
        <v>0</v>
      </c>
    </row>
    <row r="10595" spans="6:7" x14ac:dyDescent="0.3">
      <c r="F10595" t="s">
        <v>2022</v>
      </c>
      <c r="G10595" s="31">
        <v>2156.0479</v>
      </c>
    </row>
    <row r="10596" spans="6:7" x14ac:dyDescent="0.3">
      <c r="F10596" t="s">
        <v>12422</v>
      </c>
      <c r="G10596" s="31">
        <v>12733.6507</v>
      </c>
    </row>
    <row r="10597" spans="6:7" x14ac:dyDescent="0.3">
      <c r="F10597" t="s">
        <v>12423</v>
      </c>
      <c r="G10597" s="31">
        <v>0</v>
      </c>
    </row>
    <row r="10598" spans="6:7" x14ac:dyDescent="0.3">
      <c r="F10598" t="s">
        <v>12424</v>
      </c>
      <c r="G10598" s="31">
        <v>12966.524000000001</v>
      </c>
    </row>
    <row r="10599" spans="6:7" x14ac:dyDescent="0.3">
      <c r="F10599" t="s">
        <v>3418</v>
      </c>
      <c r="G10599" s="31">
        <v>262.88220000000001</v>
      </c>
    </row>
    <row r="10600" spans="6:7" x14ac:dyDescent="0.3">
      <c r="F10600" t="s">
        <v>12425</v>
      </c>
      <c r="G10600" s="31">
        <v>0</v>
      </c>
    </row>
    <row r="10601" spans="6:7" x14ac:dyDescent="0.3">
      <c r="F10601" t="s">
        <v>12426</v>
      </c>
      <c r="G10601" s="31">
        <v>0</v>
      </c>
    </row>
    <row r="10602" spans="6:7" x14ac:dyDescent="0.3">
      <c r="F10602" t="s">
        <v>12427</v>
      </c>
      <c r="G10602" s="31">
        <v>0</v>
      </c>
    </row>
    <row r="10603" spans="6:7" x14ac:dyDescent="0.3">
      <c r="F10603" t="s">
        <v>12428</v>
      </c>
      <c r="G10603" s="31">
        <v>686.73220000000003</v>
      </c>
    </row>
    <row r="10604" spans="6:7" x14ac:dyDescent="0.3">
      <c r="F10604" t="s">
        <v>12429</v>
      </c>
      <c r="G10604" s="31">
        <v>1510.9167</v>
      </c>
    </row>
    <row r="10605" spans="6:7" x14ac:dyDescent="0.3">
      <c r="F10605" t="s">
        <v>12430</v>
      </c>
      <c r="G10605" s="31">
        <v>221.851</v>
      </c>
    </row>
    <row r="10606" spans="6:7" x14ac:dyDescent="0.3">
      <c r="F10606" t="s">
        <v>12431</v>
      </c>
      <c r="G10606" s="31">
        <v>0</v>
      </c>
    </row>
    <row r="10607" spans="6:7" x14ac:dyDescent="0.3">
      <c r="F10607" t="s">
        <v>12432</v>
      </c>
      <c r="G10607" s="31">
        <v>805.18409999999994</v>
      </c>
    </row>
    <row r="10608" spans="6:7" x14ac:dyDescent="0.3">
      <c r="F10608" t="s">
        <v>12433</v>
      </c>
      <c r="G10608" s="31">
        <v>0</v>
      </c>
    </row>
    <row r="10609" spans="6:7" x14ac:dyDescent="0.3">
      <c r="F10609" t="s">
        <v>12434</v>
      </c>
      <c r="G10609" s="31">
        <v>0</v>
      </c>
    </row>
    <row r="10610" spans="6:7" x14ac:dyDescent="0.3">
      <c r="F10610" t="s">
        <v>12435</v>
      </c>
      <c r="G10610" s="31">
        <v>0</v>
      </c>
    </row>
    <row r="10611" spans="6:7" x14ac:dyDescent="0.3">
      <c r="F10611" t="s">
        <v>12436</v>
      </c>
      <c r="G10611" s="31">
        <v>0</v>
      </c>
    </row>
    <row r="10612" spans="6:7" x14ac:dyDescent="0.3">
      <c r="F10612" t="s">
        <v>12437</v>
      </c>
      <c r="G10612" s="31">
        <v>688.23609999999996</v>
      </c>
    </row>
    <row r="10613" spans="6:7" x14ac:dyDescent="0.3">
      <c r="F10613" t="s">
        <v>12438</v>
      </c>
      <c r="G10613" s="31">
        <v>82.286299999999997</v>
      </c>
    </row>
    <row r="10614" spans="6:7" x14ac:dyDescent="0.3">
      <c r="F10614" t="s">
        <v>12439</v>
      </c>
      <c r="G10614" s="31">
        <v>0</v>
      </c>
    </row>
    <row r="10615" spans="6:7" x14ac:dyDescent="0.3">
      <c r="F10615" t="s">
        <v>12440</v>
      </c>
      <c r="G10615" s="31">
        <v>400.38800000000003</v>
      </c>
    </row>
    <row r="10616" spans="6:7" x14ac:dyDescent="0.3">
      <c r="F10616" t="s">
        <v>12441</v>
      </c>
      <c r="G10616" s="31">
        <v>62.492899999999999</v>
      </c>
    </row>
    <row r="10617" spans="6:7" x14ac:dyDescent="0.3">
      <c r="F10617" t="s">
        <v>12442</v>
      </c>
      <c r="G10617" s="31">
        <v>7934.6553000000004</v>
      </c>
    </row>
    <row r="10618" spans="6:7" x14ac:dyDescent="0.3">
      <c r="F10618" t="s">
        <v>12443</v>
      </c>
      <c r="G10618" s="31">
        <v>12121.983900000001</v>
      </c>
    </row>
    <row r="10619" spans="6:7" x14ac:dyDescent="0.3">
      <c r="F10619" t="s">
        <v>12444</v>
      </c>
      <c r="G10619" s="31">
        <v>0</v>
      </c>
    </row>
    <row r="10620" spans="6:7" x14ac:dyDescent="0.3">
      <c r="F10620" t="s">
        <v>12445</v>
      </c>
      <c r="G10620" s="31">
        <v>10660.825199999999</v>
      </c>
    </row>
    <row r="10621" spans="6:7" x14ac:dyDescent="0.3">
      <c r="F10621" t="s">
        <v>12446</v>
      </c>
      <c r="G10621" s="31">
        <v>21266.834599999998</v>
      </c>
    </row>
    <row r="10622" spans="6:7" x14ac:dyDescent="0.3">
      <c r="F10622" t="s">
        <v>12447</v>
      </c>
      <c r="G10622" s="31">
        <v>281.46019999999999</v>
      </c>
    </row>
    <row r="10623" spans="6:7" x14ac:dyDescent="0.3">
      <c r="F10623" t="s">
        <v>12448</v>
      </c>
      <c r="G10623" s="31">
        <v>199.8005</v>
      </c>
    </row>
    <row r="10624" spans="6:7" x14ac:dyDescent="0.3">
      <c r="F10624" t="s">
        <v>12449</v>
      </c>
      <c r="G10624" s="31">
        <v>103.01990000000001</v>
      </c>
    </row>
    <row r="10625" spans="6:7" x14ac:dyDescent="0.3">
      <c r="F10625" t="s">
        <v>673</v>
      </c>
      <c r="G10625" s="31">
        <v>0</v>
      </c>
    </row>
    <row r="10626" spans="6:7" x14ac:dyDescent="0.3">
      <c r="F10626" t="s">
        <v>12450</v>
      </c>
      <c r="G10626" s="31">
        <v>10843.088</v>
      </c>
    </row>
    <row r="10627" spans="6:7" x14ac:dyDescent="0.3">
      <c r="F10627" t="s">
        <v>12451</v>
      </c>
      <c r="G10627" s="31">
        <v>0</v>
      </c>
    </row>
    <row r="10628" spans="6:7" x14ac:dyDescent="0.3">
      <c r="F10628" t="s">
        <v>12452</v>
      </c>
      <c r="G10628" s="31">
        <v>222.5607</v>
      </c>
    </row>
    <row r="10629" spans="6:7" x14ac:dyDescent="0.3">
      <c r="F10629" t="s">
        <v>12453</v>
      </c>
      <c r="G10629" s="31">
        <v>0</v>
      </c>
    </row>
    <row r="10630" spans="6:7" x14ac:dyDescent="0.3">
      <c r="F10630" t="s">
        <v>12454</v>
      </c>
      <c r="G10630" s="31">
        <v>192.63300000000001</v>
      </c>
    </row>
    <row r="10631" spans="6:7" x14ac:dyDescent="0.3">
      <c r="F10631" t="s">
        <v>12455</v>
      </c>
      <c r="G10631" s="31">
        <v>56.226599999999998</v>
      </c>
    </row>
    <row r="10632" spans="6:7" x14ac:dyDescent="0.3">
      <c r="F10632" t="s">
        <v>12456</v>
      </c>
      <c r="G10632" s="31">
        <v>545.69560000000001</v>
      </c>
    </row>
    <row r="10633" spans="6:7" x14ac:dyDescent="0.3">
      <c r="F10633" t="s">
        <v>12457</v>
      </c>
      <c r="G10633" s="31">
        <v>154.45820000000001</v>
      </c>
    </row>
    <row r="10634" spans="6:7" x14ac:dyDescent="0.3">
      <c r="F10634" t="s">
        <v>12458</v>
      </c>
      <c r="G10634" s="31">
        <v>0</v>
      </c>
    </row>
    <row r="10635" spans="6:7" x14ac:dyDescent="0.3">
      <c r="F10635" t="s">
        <v>12459</v>
      </c>
      <c r="G10635" s="31">
        <v>1697.9723999999999</v>
      </c>
    </row>
    <row r="10636" spans="6:7" x14ac:dyDescent="0.3">
      <c r="F10636" t="s">
        <v>12460</v>
      </c>
      <c r="G10636" s="31">
        <v>3846.8276000000001</v>
      </c>
    </row>
    <row r="10637" spans="6:7" x14ac:dyDescent="0.3">
      <c r="F10637" t="s">
        <v>12461</v>
      </c>
      <c r="G10637" s="31">
        <v>0</v>
      </c>
    </row>
    <row r="10638" spans="6:7" x14ac:dyDescent="0.3">
      <c r="F10638" t="s">
        <v>12462</v>
      </c>
      <c r="G10638" s="31">
        <v>49.277999999999999</v>
      </c>
    </row>
    <row r="10639" spans="6:7" x14ac:dyDescent="0.3">
      <c r="F10639" t="s">
        <v>12463</v>
      </c>
      <c r="G10639" s="31">
        <v>282.8689</v>
      </c>
    </row>
    <row r="10640" spans="6:7" x14ac:dyDescent="0.3">
      <c r="F10640" t="s">
        <v>12464</v>
      </c>
      <c r="G10640" s="31">
        <v>1069.0861</v>
      </c>
    </row>
    <row r="10641" spans="6:7" x14ac:dyDescent="0.3">
      <c r="F10641" t="s">
        <v>12465</v>
      </c>
      <c r="G10641" s="31">
        <v>218.02850000000001</v>
      </c>
    </row>
    <row r="10642" spans="6:7" x14ac:dyDescent="0.3">
      <c r="F10642" t="s">
        <v>12466</v>
      </c>
      <c r="G10642" s="31">
        <v>0</v>
      </c>
    </row>
    <row r="10643" spans="6:7" x14ac:dyDescent="0.3">
      <c r="F10643" t="s">
        <v>2023</v>
      </c>
      <c r="G10643" s="31">
        <v>0</v>
      </c>
    </row>
    <row r="10644" spans="6:7" x14ac:dyDescent="0.3">
      <c r="F10644" t="s">
        <v>12467</v>
      </c>
      <c r="G10644" s="31">
        <v>0</v>
      </c>
    </row>
    <row r="10645" spans="6:7" x14ac:dyDescent="0.3">
      <c r="F10645" t="s">
        <v>12468</v>
      </c>
      <c r="G10645" s="31">
        <v>41.398299999999999</v>
      </c>
    </row>
    <row r="10646" spans="6:7" x14ac:dyDescent="0.3">
      <c r="F10646" t="s">
        <v>12469</v>
      </c>
      <c r="G10646" s="31">
        <v>0</v>
      </c>
    </row>
    <row r="10647" spans="6:7" x14ac:dyDescent="0.3">
      <c r="F10647" t="s">
        <v>12470</v>
      </c>
      <c r="G10647" s="31">
        <v>8658.7199999999993</v>
      </c>
    </row>
    <row r="10648" spans="6:7" x14ac:dyDescent="0.3">
      <c r="F10648" t="s">
        <v>2024</v>
      </c>
      <c r="G10648" s="31">
        <v>8476.7595000000001</v>
      </c>
    </row>
    <row r="10649" spans="6:7" x14ac:dyDescent="0.3">
      <c r="F10649" t="s">
        <v>12471</v>
      </c>
      <c r="G10649" s="31">
        <v>0</v>
      </c>
    </row>
    <row r="10650" spans="6:7" x14ac:dyDescent="0.3">
      <c r="F10650" t="s">
        <v>12472</v>
      </c>
      <c r="G10650" s="31">
        <v>382.50450000000001</v>
      </c>
    </row>
    <row r="10651" spans="6:7" x14ac:dyDescent="0.3">
      <c r="F10651" t="s">
        <v>12473</v>
      </c>
      <c r="G10651" s="31">
        <v>0</v>
      </c>
    </row>
    <row r="10652" spans="6:7" x14ac:dyDescent="0.3">
      <c r="F10652" t="s">
        <v>12474</v>
      </c>
      <c r="G10652" s="31">
        <v>0</v>
      </c>
    </row>
    <row r="10653" spans="6:7" x14ac:dyDescent="0.3">
      <c r="F10653" t="s">
        <v>12475</v>
      </c>
      <c r="G10653" s="31">
        <v>12574.5281</v>
      </c>
    </row>
    <row r="10654" spans="6:7" x14ac:dyDescent="0.3">
      <c r="F10654" t="s">
        <v>12476</v>
      </c>
      <c r="G10654" s="31">
        <v>15728.9218</v>
      </c>
    </row>
    <row r="10655" spans="6:7" x14ac:dyDescent="0.3">
      <c r="F10655" t="s">
        <v>12477</v>
      </c>
      <c r="G10655" s="31">
        <v>0</v>
      </c>
    </row>
    <row r="10656" spans="6:7" x14ac:dyDescent="0.3">
      <c r="F10656" t="s">
        <v>674</v>
      </c>
      <c r="G10656" s="31">
        <v>11749.621000000001</v>
      </c>
    </row>
    <row r="10657" spans="6:7" x14ac:dyDescent="0.3">
      <c r="F10657" t="s">
        <v>12478</v>
      </c>
      <c r="G10657" s="31">
        <v>400.48880000000003</v>
      </c>
    </row>
    <row r="10658" spans="6:7" x14ac:dyDescent="0.3">
      <c r="F10658" t="s">
        <v>12479</v>
      </c>
      <c r="G10658" s="31">
        <v>533.19450000000006</v>
      </c>
    </row>
    <row r="10659" spans="6:7" x14ac:dyDescent="0.3">
      <c r="F10659" t="s">
        <v>675</v>
      </c>
      <c r="G10659" s="31">
        <v>10730.499</v>
      </c>
    </row>
    <row r="10660" spans="6:7" x14ac:dyDescent="0.3">
      <c r="F10660" t="s">
        <v>12480</v>
      </c>
      <c r="G10660" s="31">
        <v>190.7355</v>
      </c>
    </row>
    <row r="10661" spans="6:7" x14ac:dyDescent="0.3">
      <c r="F10661" t="s">
        <v>676</v>
      </c>
      <c r="G10661" s="31">
        <v>9833.6458999999995</v>
      </c>
    </row>
    <row r="10662" spans="6:7" x14ac:dyDescent="0.3">
      <c r="F10662" t="s">
        <v>12481</v>
      </c>
      <c r="G10662" s="31">
        <v>0</v>
      </c>
    </row>
    <row r="10663" spans="6:7" x14ac:dyDescent="0.3">
      <c r="F10663" t="s">
        <v>12482</v>
      </c>
      <c r="G10663" s="31">
        <v>0</v>
      </c>
    </row>
    <row r="10664" spans="6:7" x14ac:dyDescent="0.3">
      <c r="F10664" t="s">
        <v>12483</v>
      </c>
      <c r="G10664" s="31">
        <v>12.4948</v>
      </c>
    </row>
    <row r="10665" spans="6:7" x14ac:dyDescent="0.3">
      <c r="F10665" t="s">
        <v>12484</v>
      </c>
      <c r="G10665" s="31">
        <v>391.12400000000002</v>
      </c>
    </row>
    <row r="10666" spans="6:7" x14ac:dyDescent="0.3">
      <c r="F10666" t="s">
        <v>677</v>
      </c>
      <c r="G10666" s="31">
        <v>15356.922699999999</v>
      </c>
    </row>
    <row r="10667" spans="6:7" x14ac:dyDescent="0.3">
      <c r="F10667" t="s">
        <v>12485</v>
      </c>
      <c r="G10667" s="31">
        <v>2340.8373999999999</v>
      </c>
    </row>
    <row r="10668" spans="6:7" x14ac:dyDescent="0.3">
      <c r="F10668" t="s">
        <v>12486</v>
      </c>
      <c r="G10668" s="31">
        <v>7077.0032000000001</v>
      </c>
    </row>
    <row r="10669" spans="6:7" x14ac:dyDescent="0.3">
      <c r="F10669" t="s">
        <v>12487</v>
      </c>
      <c r="G10669" s="31">
        <v>275.19</v>
      </c>
    </row>
    <row r="10670" spans="6:7" x14ac:dyDescent="0.3">
      <c r="F10670" t="s">
        <v>12488</v>
      </c>
      <c r="G10670" s="31">
        <v>15045.935100000001</v>
      </c>
    </row>
    <row r="10671" spans="6:7" x14ac:dyDescent="0.3">
      <c r="F10671" t="s">
        <v>12489</v>
      </c>
      <c r="G10671" s="31">
        <v>1183.5373999999997</v>
      </c>
    </row>
    <row r="10672" spans="6:7" x14ac:dyDescent="0.3">
      <c r="F10672" t="s">
        <v>12490</v>
      </c>
      <c r="G10672" s="31">
        <v>0</v>
      </c>
    </row>
    <row r="10673" spans="6:7" x14ac:dyDescent="0.3">
      <c r="F10673" t="s">
        <v>12491</v>
      </c>
      <c r="G10673" s="31">
        <v>7301.0609000000004</v>
      </c>
    </row>
    <row r="10674" spans="6:7" x14ac:dyDescent="0.3">
      <c r="F10674" t="s">
        <v>12492</v>
      </c>
      <c r="G10674" s="31">
        <v>0</v>
      </c>
    </row>
    <row r="10675" spans="6:7" x14ac:dyDescent="0.3">
      <c r="F10675" t="s">
        <v>12493</v>
      </c>
      <c r="G10675" s="31">
        <v>408.99590000000001</v>
      </c>
    </row>
    <row r="10676" spans="6:7" x14ac:dyDescent="0.3">
      <c r="F10676" t="s">
        <v>12494</v>
      </c>
      <c r="G10676" s="31">
        <v>625.798</v>
      </c>
    </row>
    <row r="10677" spans="6:7" x14ac:dyDescent="0.3">
      <c r="F10677" t="s">
        <v>12495</v>
      </c>
      <c r="G10677" s="31">
        <v>4074.1019999999999</v>
      </c>
    </row>
    <row r="10678" spans="6:7" x14ac:dyDescent="0.3">
      <c r="F10678" t="s">
        <v>12496</v>
      </c>
      <c r="G10678" s="31">
        <v>1091.8554000000001</v>
      </c>
    </row>
    <row r="10679" spans="6:7" x14ac:dyDescent="0.3">
      <c r="F10679" t="s">
        <v>12497</v>
      </c>
      <c r="G10679" s="31">
        <v>14775.521999999999</v>
      </c>
    </row>
    <row r="10680" spans="6:7" x14ac:dyDescent="0.3">
      <c r="F10680" t="s">
        <v>12498</v>
      </c>
      <c r="G10680" s="31">
        <v>538.4325</v>
      </c>
    </row>
    <row r="10681" spans="6:7" x14ac:dyDescent="0.3">
      <c r="F10681" t="s">
        <v>12499</v>
      </c>
      <c r="G10681" s="31">
        <v>84.415500000000009</v>
      </c>
    </row>
    <row r="10682" spans="6:7" x14ac:dyDescent="0.3">
      <c r="F10682" t="s">
        <v>12500</v>
      </c>
      <c r="G10682" s="31">
        <v>0</v>
      </c>
    </row>
    <row r="10683" spans="6:7" x14ac:dyDescent="0.3">
      <c r="F10683" t="s">
        <v>12501</v>
      </c>
      <c r="G10683" s="31">
        <v>178.2336</v>
      </c>
    </row>
    <row r="10684" spans="6:7" x14ac:dyDescent="0.3">
      <c r="F10684" t="s">
        <v>12502</v>
      </c>
      <c r="G10684" s="31">
        <v>0</v>
      </c>
    </row>
    <row r="10685" spans="6:7" x14ac:dyDescent="0.3">
      <c r="F10685" t="s">
        <v>12503</v>
      </c>
      <c r="G10685" s="31">
        <v>0</v>
      </c>
    </row>
    <row r="10686" spans="6:7" x14ac:dyDescent="0.3">
      <c r="F10686" t="s">
        <v>678</v>
      </c>
      <c r="G10686" s="31">
        <v>0</v>
      </c>
    </row>
    <row r="10687" spans="6:7" x14ac:dyDescent="0.3">
      <c r="F10687" t="s">
        <v>12504</v>
      </c>
      <c r="G10687" s="31">
        <v>8170.1076999999996</v>
      </c>
    </row>
    <row r="10688" spans="6:7" x14ac:dyDescent="0.3">
      <c r="F10688" t="s">
        <v>12505</v>
      </c>
      <c r="G10688" s="31">
        <v>632.18439999999998</v>
      </c>
    </row>
    <row r="10689" spans="6:7" x14ac:dyDescent="0.3">
      <c r="F10689" t="s">
        <v>12506</v>
      </c>
      <c r="G10689" s="31">
        <v>981.7752999999999</v>
      </c>
    </row>
    <row r="10690" spans="6:7" x14ac:dyDescent="0.3">
      <c r="F10690" t="s">
        <v>12507</v>
      </c>
      <c r="G10690" s="31">
        <v>0</v>
      </c>
    </row>
    <row r="10691" spans="6:7" x14ac:dyDescent="0.3">
      <c r="F10691" t="s">
        <v>12508</v>
      </c>
      <c r="G10691" s="31">
        <v>0</v>
      </c>
    </row>
    <row r="10692" spans="6:7" x14ac:dyDescent="0.3">
      <c r="F10692" t="s">
        <v>12509</v>
      </c>
      <c r="G10692" s="31">
        <v>0</v>
      </c>
    </row>
    <row r="10693" spans="6:7" x14ac:dyDescent="0.3">
      <c r="F10693" t="s">
        <v>12510</v>
      </c>
      <c r="G10693" s="31">
        <v>0</v>
      </c>
    </row>
    <row r="10694" spans="6:7" x14ac:dyDescent="0.3">
      <c r="F10694" t="s">
        <v>12511</v>
      </c>
      <c r="G10694" s="31">
        <v>0</v>
      </c>
    </row>
    <row r="10695" spans="6:7" x14ac:dyDescent="0.3">
      <c r="F10695" t="s">
        <v>12512</v>
      </c>
      <c r="G10695" s="31">
        <v>8206.8037000000004</v>
      </c>
    </row>
    <row r="10696" spans="6:7" x14ac:dyDescent="0.3">
      <c r="F10696" t="s">
        <v>3419</v>
      </c>
      <c r="G10696" s="31">
        <v>2552.4252000000001</v>
      </c>
    </row>
    <row r="10697" spans="6:7" x14ac:dyDescent="0.3">
      <c r="F10697" t="s">
        <v>12513</v>
      </c>
      <c r="G10697" s="31">
        <v>0</v>
      </c>
    </row>
    <row r="10698" spans="6:7" x14ac:dyDescent="0.3">
      <c r="F10698" t="s">
        <v>2025</v>
      </c>
      <c r="G10698" s="31">
        <v>785.36159999999995</v>
      </c>
    </row>
    <row r="10699" spans="6:7" x14ac:dyDescent="0.3">
      <c r="F10699" t="s">
        <v>12514</v>
      </c>
      <c r="G10699" s="31">
        <v>0</v>
      </c>
    </row>
    <row r="10700" spans="6:7" x14ac:dyDescent="0.3">
      <c r="F10700" t="s">
        <v>12515</v>
      </c>
      <c r="G10700" s="31">
        <v>44.958599999999997</v>
      </c>
    </row>
    <row r="10701" spans="6:7" x14ac:dyDescent="0.3">
      <c r="F10701" t="s">
        <v>12516</v>
      </c>
      <c r="G10701" s="31">
        <v>3993.8348000000001</v>
      </c>
    </row>
    <row r="10702" spans="6:7" x14ac:dyDescent="0.3">
      <c r="F10702" t="s">
        <v>2026</v>
      </c>
      <c r="G10702" s="31">
        <v>0</v>
      </c>
    </row>
    <row r="10703" spans="6:7" x14ac:dyDescent="0.3">
      <c r="F10703" t="s">
        <v>12517</v>
      </c>
      <c r="G10703" s="31">
        <v>0</v>
      </c>
    </row>
    <row r="10704" spans="6:7" x14ac:dyDescent="0.3">
      <c r="F10704" t="s">
        <v>12518</v>
      </c>
      <c r="G10704" s="31">
        <v>416.04429999999996</v>
      </c>
    </row>
    <row r="10705" spans="6:7" x14ac:dyDescent="0.3">
      <c r="F10705" t="s">
        <v>12519</v>
      </c>
      <c r="G10705" s="31">
        <v>0</v>
      </c>
    </row>
    <row r="10706" spans="6:7" x14ac:dyDescent="0.3">
      <c r="F10706" t="s">
        <v>3420</v>
      </c>
      <c r="G10706" s="31">
        <v>170.94049999999999</v>
      </c>
    </row>
    <row r="10707" spans="6:7" x14ac:dyDescent="0.3">
      <c r="F10707" t="s">
        <v>12520</v>
      </c>
      <c r="G10707" s="31">
        <v>1183.4925000000001</v>
      </c>
    </row>
    <row r="10708" spans="6:7" x14ac:dyDescent="0.3">
      <c r="F10708" t="s">
        <v>12521</v>
      </c>
      <c r="G10708" s="31">
        <v>0</v>
      </c>
    </row>
    <row r="10709" spans="6:7" x14ac:dyDescent="0.3">
      <c r="F10709" t="s">
        <v>12522</v>
      </c>
      <c r="G10709" s="31">
        <v>243.06279999999998</v>
      </c>
    </row>
    <row r="10710" spans="6:7" x14ac:dyDescent="0.3">
      <c r="F10710" t="s">
        <v>12523</v>
      </c>
      <c r="G10710" s="31">
        <v>12823.1803</v>
      </c>
    </row>
    <row r="10711" spans="6:7" x14ac:dyDescent="0.3">
      <c r="F10711" t="s">
        <v>679</v>
      </c>
      <c r="G10711" s="31">
        <v>0</v>
      </c>
    </row>
    <row r="10712" spans="6:7" x14ac:dyDescent="0.3">
      <c r="F10712" t="s">
        <v>2027</v>
      </c>
      <c r="G10712" s="31">
        <v>416.1703</v>
      </c>
    </row>
    <row r="10713" spans="6:7" x14ac:dyDescent="0.3">
      <c r="F10713" t="s">
        <v>680</v>
      </c>
      <c r="G10713" s="31">
        <v>1296.7368000000001</v>
      </c>
    </row>
    <row r="10714" spans="6:7" x14ac:dyDescent="0.3">
      <c r="F10714" t="s">
        <v>2028</v>
      </c>
      <c r="G10714" s="31">
        <v>191.3809</v>
      </c>
    </row>
    <row r="10715" spans="6:7" x14ac:dyDescent="0.3">
      <c r="F10715" t="s">
        <v>12524</v>
      </c>
      <c r="G10715" s="31">
        <v>48.445700000000002</v>
      </c>
    </row>
    <row r="10716" spans="6:7" x14ac:dyDescent="0.3">
      <c r="F10716" t="s">
        <v>12525</v>
      </c>
      <c r="G10716" s="31">
        <v>11093.8881</v>
      </c>
    </row>
    <row r="10717" spans="6:7" x14ac:dyDescent="0.3">
      <c r="F10717" t="s">
        <v>2029</v>
      </c>
      <c r="G10717" s="31">
        <v>0</v>
      </c>
    </row>
    <row r="10718" spans="6:7" x14ac:dyDescent="0.3">
      <c r="F10718" t="s">
        <v>681</v>
      </c>
      <c r="G10718" s="31">
        <v>692.98620000000005</v>
      </c>
    </row>
    <row r="10719" spans="6:7" x14ac:dyDescent="0.3">
      <c r="F10719" t="s">
        <v>682</v>
      </c>
      <c r="G10719" s="31">
        <v>8383.3633000000009</v>
      </c>
    </row>
    <row r="10720" spans="6:7" x14ac:dyDescent="0.3">
      <c r="F10720" t="s">
        <v>12526</v>
      </c>
      <c r="G10720" s="31">
        <v>9920.5154000000002</v>
      </c>
    </row>
    <row r="10721" spans="6:7" x14ac:dyDescent="0.3">
      <c r="F10721" t="s">
        <v>3421</v>
      </c>
      <c r="G10721" s="31">
        <v>778.01010000000008</v>
      </c>
    </row>
    <row r="10722" spans="6:7" x14ac:dyDescent="0.3">
      <c r="F10722" t="s">
        <v>12527</v>
      </c>
      <c r="G10722" s="31">
        <v>0</v>
      </c>
    </row>
    <row r="10723" spans="6:7" x14ac:dyDescent="0.3">
      <c r="F10723" t="s">
        <v>683</v>
      </c>
      <c r="G10723" s="31">
        <v>11548.810299999999</v>
      </c>
    </row>
    <row r="10724" spans="6:7" x14ac:dyDescent="0.3">
      <c r="F10724" t="s">
        <v>12528</v>
      </c>
      <c r="G10724" s="31">
        <v>0</v>
      </c>
    </row>
    <row r="10725" spans="6:7" x14ac:dyDescent="0.3">
      <c r="F10725" t="s">
        <v>12529</v>
      </c>
      <c r="G10725" s="31">
        <v>7528.3685000000005</v>
      </c>
    </row>
    <row r="10726" spans="6:7" x14ac:dyDescent="0.3">
      <c r="F10726" t="s">
        <v>12530</v>
      </c>
      <c r="G10726" s="31">
        <v>0</v>
      </c>
    </row>
    <row r="10727" spans="6:7" x14ac:dyDescent="0.3">
      <c r="F10727" t="s">
        <v>12531</v>
      </c>
      <c r="G10727" s="31">
        <v>11613.9244</v>
      </c>
    </row>
    <row r="10728" spans="6:7" x14ac:dyDescent="0.3">
      <c r="F10728" t="s">
        <v>12532</v>
      </c>
      <c r="G10728" s="31">
        <v>0</v>
      </c>
    </row>
    <row r="10729" spans="6:7" x14ac:dyDescent="0.3">
      <c r="F10729" t="s">
        <v>2030</v>
      </c>
      <c r="G10729" s="31">
        <v>0</v>
      </c>
    </row>
    <row r="10730" spans="6:7" x14ac:dyDescent="0.3">
      <c r="F10730" t="s">
        <v>12533</v>
      </c>
      <c r="G10730" s="31">
        <v>0</v>
      </c>
    </row>
    <row r="10731" spans="6:7" x14ac:dyDescent="0.3">
      <c r="F10731" t="s">
        <v>12534</v>
      </c>
      <c r="G10731" s="31">
        <v>84.465899999999991</v>
      </c>
    </row>
    <row r="10732" spans="6:7" x14ac:dyDescent="0.3">
      <c r="F10732" t="s">
        <v>12535</v>
      </c>
      <c r="G10732" s="31">
        <v>3.1236999999999999</v>
      </c>
    </row>
    <row r="10733" spans="6:7" x14ac:dyDescent="0.3">
      <c r="F10733" t="s">
        <v>12536</v>
      </c>
      <c r="G10733" s="31">
        <v>8833.9495999999999</v>
      </c>
    </row>
    <row r="10734" spans="6:7" x14ac:dyDescent="0.3">
      <c r="F10734" t="s">
        <v>12537</v>
      </c>
      <c r="G10734" s="31">
        <v>1497.2972</v>
      </c>
    </row>
    <row r="10735" spans="6:7" x14ac:dyDescent="0.3">
      <c r="F10735" t="s">
        <v>12538</v>
      </c>
      <c r="G10735" s="31">
        <v>0</v>
      </c>
    </row>
    <row r="10736" spans="6:7" x14ac:dyDescent="0.3">
      <c r="F10736" t="s">
        <v>12539</v>
      </c>
      <c r="G10736" s="31">
        <v>5416.0415999999996</v>
      </c>
    </row>
    <row r="10737" spans="6:7" x14ac:dyDescent="0.3">
      <c r="F10737" t="s">
        <v>3422</v>
      </c>
      <c r="G10737" s="31">
        <v>262.83179999999999</v>
      </c>
    </row>
    <row r="10738" spans="6:7" x14ac:dyDescent="0.3">
      <c r="F10738" t="s">
        <v>2031</v>
      </c>
      <c r="G10738" s="31">
        <v>10786.656599999998</v>
      </c>
    </row>
    <row r="10739" spans="6:7" x14ac:dyDescent="0.3">
      <c r="F10739" t="s">
        <v>12540</v>
      </c>
      <c r="G10739" s="31">
        <v>4165.7258000000002</v>
      </c>
    </row>
    <row r="10740" spans="6:7" x14ac:dyDescent="0.3">
      <c r="F10740" t="s">
        <v>12541</v>
      </c>
      <c r="G10740" s="31">
        <v>144.9494</v>
      </c>
    </row>
    <row r="10741" spans="6:7" x14ac:dyDescent="0.3">
      <c r="F10741" t="s">
        <v>12542</v>
      </c>
      <c r="G10741" s="31">
        <v>131.45939999999999</v>
      </c>
    </row>
    <row r="10742" spans="6:7" x14ac:dyDescent="0.3">
      <c r="F10742" t="s">
        <v>12543</v>
      </c>
      <c r="G10742" s="31">
        <v>224.86429999999999</v>
      </c>
    </row>
    <row r="10743" spans="6:7" x14ac:dyDescent="0.3">
      <c r="F10743" t="s">
        <v>12544</v>
      </c>
      <c r="G10743" s="31">
        <v>0</v>
      </c>
    </row>
    <row r="10744" spans="6:7" x14ac:dyDescent="0.3">
      <c r="F10744" t="s">
        <v>12545</v>
      </c>
      <c r="G10744" s="31">
        <v>0</v>
      </c>
    </row>
    <row r="10745" spans="6:7" x14ac:dyDescent="0.3">
      <c r="F10745" t="s">
        <v>2032</v>
      </c>
      <c r="G10745" s="31">
        <v>0</v>
      </c>
    </row>
    <row r="10746" spans="6:7" x14ac:dyDescent="0.3">
      <c r="F10746" t="s">
        <v>684</v>
      </c>
      <c r="G10746" s="31">
        <v>19137.443299999999</v>
      </c>
    </row>
    <row r="10747" spans="6:7" x14ac:dyDescent="0.3">
      <c r="F10747" t="s">
        <v>12546</v>
      </c>
      <c r="G10747" s="31">
        <v>0</v>
      </c>
    </row>
    <row r="10748" spans="6:7" x14ac:dyDescent="0.3">
      <c r="F10748" t="s">
        <v>3423</v>
      </c>
      <c r="G10748" s="31">
        <v>199.38669999999999</v>
      </c>
    </row>
    <row r="10749" spans="6:7" x14ac:dyDescent="0.3">
      <c r="F10749" t="s">
        <v>685</v>
      </c>
      <c r="G10749" s="31">
        <v>0</v>
      </c>
    </row>
    <row r="10750" spans="6:7" x14ac:dyDescent="0.3">
      <c r="F10750" t="s">
        <v>3424</v>
      </c>
      <c r="G10750" s="31">
        <v>49.628399999999999</v>
      </c>
    </row>
    <row r="10751" spans="6:7" x14ac:dyDescent="0.3">
      <c r="F10751" t="s">
        <v>12547</v>
      </c>
      <c r="G10751" s="31">
        <v>20405.820800000001</v>
      </c>
    </row>
    <row r="10752" spans="6:7" x14ac:dyDescent="0.3">
      <c r="F10752" t="s">
        <v>12548</v>
      </c>
      <c r="G10752" s="31">
        <v>0</v>
      </c>
    </row>
    <row r="10753" spans="6:7" x14ac:dyDescent="0.3">
      <c r="F10753" t="s">
        <v>12549</v>
      </c>
      <c r="G10753" s="31">
        <v>217.3708</v>
      </c>
    </row>
    <row r="10754" spans="6:7" x14ac:dyDescent="0.3">
      <c r="F10754" t="s">
        <v>12550</v>
      </c>
      <c r="G10754" s="31">
        <v>10006.253000000001</v>
      </c>
    </row>
    <row r="10755" spans="6:7" x14ac:dyDescent="0.3">
      <c r="F10755" t="s">
        <v>686</v>
      </c>
      <c r="G10755" s="31">
        <v>7988.1417000000001</v>
      </c>
    </row>
    <row r="10756" spans="6:7" x14ac:dyDescent="0.3">
      <c r="F10756" t="s">
        <v>12551</v>
      </c>
      <c r="G10756" s="31">
        <v>158.61180000000002</v>
      </c>
    </row>
    <row r="10757" spans="6:7" x14ac:dyDescent="0.3">
      <c r="F10757" t="s">
        <v>12552</v>
      </c>
      <c r="G10757" s="31">
        <v>0</v>
      </c>
    </row>
    <row r="10758" spans="6:7" x14ac:dyDescent="0.3">
      <c r="F10758" t="s">
        <v>12553</v>
      </c>
      <c r="G10758" s="31">
        <v>246.1532</v>
      </c>
    </row>
    <row r="10759" spans="6:7" x14ac:dyDescent="0.3">
      <c r="F10759" t="s">
        <v>12554</v>
      </c>
      <c r="G10759" s="31">
        <v>378.37640000000005</v>
      </c>
    </row>
    <row r="10760" spans="6:7" x14ac:dyDescent="0.3">
      <c r="F10760" t="s">
        <v>12555</v>
      </c>
      <c r="G10760" s="31">
        <v>62.574800000000003</v>
      </c>
    </row>
    <row r="10761" spans="6:7" x14ac:dyDescent="0.3">
      <c r="F10761" t="s">
        <v>12556</v>
      </c>
      <c r="G10761" s="31">
        <v>8446.4989999999998</v>
      </c>
    </row>
    <row r="10762" spans="6:7" x14ac:dyDescent="0.3">
      <c r="F10762" t="s">
        <v>12557</v>
      </c>
      <c r="G10762" s="31">
        <v>0</v>
      </c>
    </row>
    <row r="10763" spans="6:7" x14ac:dyDescent="0.3">
      <c r="F10763" t="s">
        <v>12558</v>
      </c>
      <c r="G10763" s="31">
        <v>6445.9116000000004</v>
      </c>
    </row>
    <row r="10764" spans="6:7" x14ac:dyDescent="0.3">
      <c r="F10764" t="s">
        <v>3425</v>
      </c>
      <c r="G10764" s="31">
        <v>113.40559999999999</v>
      </c>
    </row>
    <row r="10765" spans="6:7" x14ac:dyDescent="0.3">
      <c r="F10765" t="s">
        <v>2033</v>
      </c>
      <c r="G10765" s="31">
        <v>211.1009</v>
      </c>
    </row>
    <row r="10766" spans="6:7" x14ac:dyDescent="0.3">
      <c r="F10766" t="s">
        <v>2034</v>
      </c>
      <c r="G10766" s="31">
        <v>0</v>
      </c>
    </row>
    <row r="10767" spans="6:7" x14ac:dyDescent="0.3">
      <c r="F10767" t="s">
        <v>2035</v>
      </c>
      <c r="G10767" s="31">
        <v>248.35400000000001</v>
      </c>
    </row>
    <row r="10768" spans="6:7" x14ac:dyDescent="0.3">
      <c r="F10768" t="s">
        <v>12559</v>
      </c>
      <c r="G10768" s="31">
        <v>3349.3166000000001</v>
      </c>
    </row>
    <row r="10769" spans="6:7" x14ac:dyDescent="0.3">
      <c r="F10769" t="s">
        <v>12560</v>
      </c>
      <c r="G10769" s="31">
        <v>3158.9020999999998</v>
      </c>
    </row>
    <row r="10770" spans="6:7" x14ac:dyDescent="0.3">
      <c r="F10770" t="s">
        <v>687</v>
      </c>
      <c r="G10770" s="31">
        <v>4621.8977999999997</v>
      </c>
    </row>
    <row r="10771" spans="6:7" x14ac:dyDescent="0.3">
      <c r="F10771" t="s">
        <v>12561</v>
      </c>
      <c r="G10771" s="31">
        <v>610.92489999999998</v>
      </c>
    </row>
    <row r="10772" spans="6:7" x14ac:dyDescent="0.3">
      <c r="F10772" t="s">
        <v>12562</v>
      </c>
      <c r="G10772" s="31">
        <v>5699.3161</v>
      </c>
    </row>
    <row r="10773" spans="6:7" x14ac:dyDescent="0.3">
      <c r="F10773" t="s">
        <v>12563</v>
      </c>
      <c r="G10773" s="31">
        <v>0</v>
      </c>
    </row>
    <row r="10774" spans="6:7" x14ac:dyDescent="0.3">
      <c r="F10774" t="s">
        <v>688</v>
      </c>
      <c r="G10774" s="31">
        <v>8232.5910000000003</v>
      </c>
    </row>
    <row r="10775" spans="6:7" x14ac:dyDescent="0.3">
      <c r="F10775" t="s">
        <v>3426</v>
      </c>
      <c r="G10775" s="31">
        <v>90.650300000000001</v>
      </c>
    </row>
    <row r="10776" spans="6:7" x14ac:dyDescent="0.3">
      <c r="F10776" t="s">
        <v>12564</v>
      </c>
      <c r="G10776" s="31">
        <v>0</v>
      </c>
    </row>
    <row r="10777" spans="6:7" x14ac:dyDescent="0.3">
      <c r="F10777" t="s">
        <v>12565</v>
      </c>
      <c r="G10777" s="31">
        <v>0</v>
      </c>
    </row>
    <row r="10778" spans="6:7" x14ac:dyDescent="0.3">
      <c r="F10778" t="s">
        <v>12566</v>
      </c>
      <c r="G10778" s="31">
        <v>0</v>
      </c>
    </row>
    <row r="10779" spans="6:7" x14ac:dyDescent="0.3">
      <c r="F10779" t="s">
        <v>12567</v>
      </c>
      <c r="G10779" s="31">
        <v>0</v>
      </c>
    </row>
    <row r="10780" spans="6:7" x14ac:dyDescent="0.3">
      <c r="F10780" t="s">
        <v>2036</v>
      </c>
      <c r="G10780" s="31">
        <v>0</v>
      </c>
    </row>
    <row r="10781" spans="6:7" x14ac:dyDescent="0.3">
      <c r="F10781" t="s">
        <v>12568</v>
      </c>
      <c r="G10781" s="31">
        <v>0</v>
      </c>
    </row>
    <row r="10782" spans="6:7" x14ac:dyDescent="0.3">
      <c r="F10782" t="s">
        <v>3427</v>
      </c>
      <c r="G10782" s="31">
        <v>564.61469999999997</v>
      </c>
    </row>
    <row r="10783" spans="6:7" x14ac:dyDescent="0.3">
      <c r="F10783" t="s">
        <v>12569</v>
      </c>
      <c r="G10783" s="31">
        <v>1786.0579</v>
      </c>
    </row>
    <row r="10784" spans="6:7" x14ac:dyDescent="0.3">
      <c r="F10784" t="s">
        <v>12570</v>
      </c>
      <c r="G10784" s="31">
        <v>0</v>
      </c>
    </row>
    <row r="10785" spans="6:7" x14ac:dyDescent="0.3">
      <c r="F10785" t="s">
        <v>12571</v>
      </c>
      <c r="G10785" s="31">
        <v>0</v>
      </c>
    </row>
    <row r="10786" spans="6:7" x14ac:dyDescent="0.3">
      <c r="F10786" t="s">
        <v>12572</v>
      </c>
      <c r="G10786" s="31">
        <v>5337.1988000000001</v>
      </c>
    </row>
    <row r="10787" spans="6:7" x14ac:dyDescent="0.3">
      <c r="F10787" t="s">
        <v>12573</v>
      </c>
      <c r="G10787" s="31">
        <v>228.87109999999998</v>
      </c>
    </row>
    <row r="10788" spans="6:7" x14ac:dyDescent="0.3">
      <c r="F10788" t="s">
        <v>12574</v>
      </c>
      <c r="G10788" s="31">
        <v>0</v>
      </c>
    </row>
    <row r="10789" spans="6:7" x14ac:dyDescent="0.3">
      <c r="F10789" t="s">
        <v>12575</v>
      </c>
      <c r="G10789" s="31">
        <v>9963.6291999999994</v>
      </c>
    </row>
    <row r="10790" spans="6:7" x14ac:dyDescent="0.3">
      <c r="F10790" t="s">
        <v>12576</v>
      </c>
      <c r="G10790" s="31">
        <v>0</v>
      </c>
    </row>
    <row r="10791" spans="6:7" x14ac:dyDescent="0.3">
      <c r="F10791" t="s">
        <v>12577</v>
      </c>
      <c r="G10791" s="31">
        <v>0</v>
      </c>
    </row>
    <row r="10792" spans="6:7" x14ac:dyDescent="0.3">
      <c r="F10792" t="s">
        <v>12578</v>
      </c>
      <c r="G10792" s="31">
        <v>2256.0879999999997</v>
      </c>
    </row>
    <row r="10793" spans="6:7" x14ac:dyDescent="0.3">
      <c r="F10793" t="s">
        <v>12579</v>
      </c>
      <c r="G10793" s="31">
        <v>1261.546</v>
      </c>
    </row>
    <row r="10794" spans="6:7" x14ac:dyDescent="0.3">
      <c r="F10794" t="s">
        <v>12580</v>
      </c>
      <c r="G10794" s="31">
        <v>297.2303</v>
      </c>
    </row>
    <row r="10795" spans="6:7" x14ac:dyDescent="0.3">
      <c r="F10795" t="s">
        <v>12581</v>
      </c>
      <c r="G10795" s="31">
        <v>485.08750000000003</v>
      </c>
    </row>
    <row r="10796" spans="6:7" x14ac:dyDescent="0.3">
      <c r="F10796" t="s">
        <v>12582</v>
      </c>
      <c r="G10796" s="31">
        <v>0</v>
      </c>
    </row>
    <row r="10797" spans="6:7" x14ac:dyDescent="0.3">
      <c r="F10797" t="s">
        <v>12583</v>
      </c>
      <c r="G10797" s="31">
        <v>39.813600000000001</v>
      </c>
    </row>
    <row r="10798" spans="6:7" x14ac:dyDescent="0.3">
      <c r="F10798" t="s">
        <v>12584</v>
      </c>
      <c r="G10798" s="31">
        <v>49.378399999999999</v>
      </c>
    </row>
    <row r="10799" spans="6:7" x14ac:dyDescent="0.3">
      <c r="F10799" t="s">
        <v>12585</v>
      </c>
      <c r="G10799" s="31">
        <v>0</v>
      </c>
    </row>
    <row r="10800" spans="6:7" x14ac:dyDescent="0.3">
      <c r="F10800" t="s">
        <v>12586</v>
      </c>
      <c r="G10800" s="31">
        <v>406.76139999999998</v>
      </c>
    </row>
    <row r="10801" spans="6:7" x14ac:dyDescent="0.3">
      <c r="F10801" t="s">
        <v>12587</v>
      </c>
      <c r="G10801" s="31">
        <v>7563.8100999999997</v>
      </c>
    </row>
    <row r="10802" spans="6:7" x14ac:dyDescent="0.3">
      <c r="F10802" t="s">
        <v>12588</v>
      </c>
      <c r="G10802" s="31">
        <v>0</v>
      </c>
    </row>
    <row r="10803" spans="6:7" x14ac:dyDescent="0.3">
      <c r="F10803" t="s">
        <v>12589</v>
      </c>
      <c r="G10803" s="31">
        <v>0</v>
      </c>
    </row>
    <row r="10804" spans="6:7" x14ac:dyDescent="0.3">
      <c r="F10804" t="s">
        <v>12590</v>
      </c>
      <c r="G10804" s="31">
        <v>0</v>
      </c>
    </row>
    <row r="10805" spans="6:7" x14ac:dyDescent="0.3">
      <c r="F10805" t="s">
        <v>12591</v>
      </c>
      <c r="G10805" s="31">
        <v>0</v>
      </c>
    </row>
    <row r="10806" spans="6:7" x14ac:dyDescent="0.3">
      <c r="F10806" t="s">
        <v>12592</v>
      </c>
      <c r="G10806" s="31">
        <v>217.559</v>
      </c>
    </row>
    <row r="10807" spans="6:7" x14ac:dyDescent="0.3">
      <c r="F10807" t="s">
        <v>12593</v>
      </c>
      <c r="G10807" s="31">
        <v>0</v>
      </c>
    </row>
    <row r="10808" spans="6:7" x14ac:dyDescent="0.3">
      <c r="F10808" t="s">
        <v>12594</v>
      </c>
      <c r="G10808" s="31">
        <v>738.23779999999999</v>
      </c>
    </row>
    <row r="10809" spans="6:7" x14ac:dyDescent="0.3">
      <c r="F10809" t="s">
        <v>689</v>
      </c>
      <c r="G10809" s="31">
        <v>902.13210000000004</v>
      </c>
    </row>
    <row r="10810" spans="6:7" x14ac:dyDescent="0.3">
      <c r="F10810" t="s">
        <v>12595</v>
      </c>
      <c r="G10810" s="31">
        <v>1318.7978000000001</v>
      </c>
    </row>
    <row r="10811" spans="6:7" x14ac:dyDescent="0.3">
      <c r="F10811" t="s">
        <v>12596</v>
      </c>
      <c r="G10811" s="31">
        <v>0</v>
      </c>
    </row>
    <row r="10812" spans="6:7" x14ac:dyDescent="0.3">
      <c r="F10812" t="s">
        <v>12597</v>
      </c>
      <c r="G10812" s="31">
        <v>0</v>
      </c>
    </row>
    <row r="10813" spans="6:7" x14ac:dyDescent="0.3">
      <c r="F10813" t="s">
        <v>12598</v>
      </c>
      <c r="G10813" s="31">
        <v>0</v>
      </c>
    </row>
    <row r="10814" spans="6:7" x14ac:dyDescent="0.3">
      <c r="F10814" t="s">
        <v>690</v>
      </c>
      <c r="G10814" s="31">
        <v>0</v>
      </c>
    </row>
    <row r="10815" spans="6:7" x14ac:dyDescent="0.3">
      <c r="F10815" t="s">
        <v>12599</v>
      </c>
      <c r="G10815" s="31">
        <v>162.3015</v>
      </c>
    </row>
    <row r="10816" spans="6:7" x14ac:dyDescent="0.3">
      <c r="F10816" t="s">
        <v>691</v>
      </c>
      <c r="G10816" s="31">
        <v>0</v>
      </c>
    </row>
    <row r="10817" spans="6:7" x14ac:dyDescent="0.3">
      <c r="F10817" t="s">
        <v>12600</v>
      </c>
      <c r="G10817" s="31">
        <v>0</v>
      </c>
    </row>
    <row r="10818" spans="6:7" x14ac:dyDescent="0.3">
      <c r="F10818" t="s">
        <v>12601</v>
      </c>
      <c r="G10818" s="31">
        <v>0</v>
      </c>
    </row>
    <row r="10819" spans="6:7" x14ac:dyDescent="0.3">
      <c r="F10819" t="s">
        <v>12602</v>
      </c>
      <c r="G10819" s="31">
        <v>0</v>
      </c>
    </row>
    <row r="10820" spans="6:7" x14ac:dyDescent="0.3">
      <c r="F10820" t="s">
        <v>12603</v>
      </c>
      <c r="G10820" s="31">
        <v>0</v>
      </c>
    </row>
    <row r="10821" spans="6:7" x14ac:dyDescent="0.3">
      <c r="F10821" t="s">
        <v>12604</v>
      </c>
      <c r="G10821" s="31">
        <v>278.0179</v>
      </c>
    </row>
    <row r="10822" spans="6:7" x14ac:dyDescent="0.3">
      <c r="F10822" t="s">
        <v>12605</v>
      </c>
      <c r="G10822" s="31">
        <v>284.83</v>
      </c>
    </row>
    <row r="10823" spans="6:7" x14ac:dyDescent="0.3">
      <c r="F10823" t="s">
        <v>12606</v>
      </c>
      <c r="G10823" s="31">
        <v>0</v>
      </c>
    </row>
    <row r="10824" spans="6:7" x14ac:dyDescent="0.3">
      <c r="F10824" t="s">
        <v>692</v>
      </c>
      <c r="G10824" s="31">
        <v>16102.369100000002</v>
      </c>
    </row>
    <row r="10825" spans="6:7" x14ac:dyDescent="0.3">
      <c r="F10825" t="s">
        <v>12607</v>
      </c>
      <c r="G10825" s="31">
        <v>0</v>
      </c>
    </row>
    <row r="10826" spans="6:7" x14ac:dyDescent="0.3">
      <c r="F10826" t="s">
        <v>12608</v>
      </c>
      <c r="G10826" s="31">
        <v>12652.446</v>
      </c>
    </row>
    <row r="10827" spans="6:7" x14ac:dyDescent="0.3">
      <c r="F10827" t="s">
        <v>3428</v>
      </c>
      <c r="G10827" s="31">
        <v>72.7239</v>
      </c>
    </row>
    <row r="10828" spans="6:7" x14ac:dyDescent="0.3">
      <c r="F10828" t="s">
        <v>2037</v>
      </c>
      <c r="G10828" s="31">
        <v>319.76</v>
      </c>
    </row>
    <row r="10829" spans="6:7" x14ac:dyDescent="0.3">
      <c r="F10829" t="s">
        <v>12609</v>
      </c>
      <c r="G10829" s="31">
        <v>0</v>
      </c>
    </row>
    <row r="10830" spans="6:7" x14ac:dyDescent="0.3">
      <c r="F10830" t="s">
        <v>2038</v>
      </c>
      <c r="G10830" s="31">
        <v>0</v>
      </c>
    </row>
    <row r="10831" spans="6:7" x14ac:dyDescent="0.3">
      <c r="F10831" t="s">
        <v>12610</v>
      </c>
      <c r="G10831" s="31">
        <v>265.29880000000003</v>
      </c>
    </row>
    <row r="10832" spans="6:7" x14ac:dyDescent="0.3">
      <c r="F10832" t="s">
        <v>12611</v>
      </c>
      <c r="G10832" s="31">
        <v>21.8659</v>
      </c>
    </row>
    <row r="10833" spans="6:7" x14ac:dyDescent="0.3">
      <c r="F10833" t="s">
        <v>693</v>
      </c>
      <c r="G10833" s="31">
        <v>16056.591200000001</v>
      </c>
    </row>
    <row r="10834" spans="6:7" x14ac:dyDescent="0.3">
      <c r="F10834" t="s">
        <v>3429</v>
      </c>
      <c r="G10834" s="31">
        <v>7709.1683000000003</v>
      </c>
    </row>
    <row r="10835" spans="6:7" x14ac:dyDescent="0.3">
      <c r="F10835" t="s">
        <v>12612</v>
      </c>
      <c r="G10835" s="31">
        <v>223.24579999999997</v>
      </c>
    </row>
    <row r="10836" spans="6:7" x14ac:dyDescent="0.3">
      <c r="F10836" t="s">
        <v>12613</v>
      </c>
      <c r="G10836" s="31">
        <v>0</v>
      </c>
    </row>
    <row r="10837" spans="6:7" x14ac:dyDescent="0.3">
      <c r="F10837" t="s">
        <v>12614</v>
      </c>
      <c r="G10837" s="31">
        <v>5217.4779000000008</v>
      </c>
    </row>
    <row r="10838" spans="6:7" x14ac:dyDescent="0.3">
      <c r="F10838" t="s">
        <v>12615</v>
      </c>
      <c r="G10838" s="31">
        <v>762.21939999999995</v>
      </c>
    </row>
    <row r="10839" spans="6:7" x14ac:dyDescent="0.3">
      <c r="F10839" t="s">
        <v>12616</v>
      </c>
      <c r="G10839" s="31">
        <v>36.714300000000001</v>
      </c>
    </row>
    <row r="10840" spans="6:7" x14ac:dyDescent="0.3">
      <c r="F10840" t="s">
        <v>12617</v>
      </c>
      <c r="G10840" s="31">
        <v>0</v>
      </c>
    </row>
    <row r="10841" spans="6:7" x14ac:dyDescent="0.3">
      <c r="F10841" t="s">
        <v>12618</v>
      </c>
      <c r="G10841" s="31">
        <v>10002.358400000001</v>
      </c>
    </row>
    <row r="10842" spans="6:7" x14ac:dyDescent="0.3">
      <c r="F10842" t="s">
        <v>12619</v>
      </c>
      <c r="G10842" s="31">
        <v>0</v>
      </c>
    </row>
    <row r="10843" spans="6:7" x14ac:dyDescent="0.3">
      <c r="F10843" t="s">
        <v>12620</v>
      </c>
      <c r="G10843" s="31">
        <v>9271.7654000000002</v>
      </c>
    </row>
    <row r="10844" spans="6:7" x14ac:dyDescent="0.3">
      <c r="F10844" t="s">
        <v>12621</v>
      </c>
      <c r="G10844" s="31">
        <v>0</v>
      </c>
    </row>
    <row r="10845" spans="6:7" x14ac:dyDescent="0.3">
      <c r="F10845" t="s">
        <v>12622</v>
      </c>
      <c r="G10845" s="31">
        <v>0</v>
      </c>
    </row>
    <row r="10846" spans="6:7" x14ac:dyDescent="0.3">
      <c r="F10846" t="s">
        <v>2906</v>
      </c>
      <c r="G10846" s="31">
        <v>21140.809399999998</v>
      </c>
    </row>
    <row r="10847" spans="6:7" x14ac:dyDescent="0.3">
      <c r="F10847" t="s">
        <v>694</v>
      </c>
      <c r="G10847" s="31">
        <v>12259.559000000001</v>
      </c>
    </row>
    <row r="10848" spans="6:7" x14ac:dyDescent="0.3">
      <c r="F10848" t="s">
        <v>12623</v>
      </c>
      <c r="G10848" s="31">
        <v>0</v>
      </c>
    </row>
    <row r="10849" spans="6:7" x14ac:dyDescent="0.3">
      <c r="F10849" t="s">
        <v>12624</v>
      </c>
      <c r="G10849" s="31">
        <v>113.8505</v>
      </c>
    </row>
    <row r="10850" spans="6:7" x14ac:dyDescent="0.3">
      <c r="F10850" t="s">
        <v>12625</v>
      </c>
      <c r="G10850" s="31">
        <v>173.15979999999999</v>
      </c>
    </row>
    <row r="10851" spans="6:7" x14ac:dyDescent="0.3">
      <c r="F10851" t="s">
        <v>12626</v>
      </c>
      <c r="G10851" s="31">
        <v>238.6867</v>
      </c>
    </row>
    <row r="10852" spans="6:7" x14ac:dyDescent="0.3">
      <c r="F10852" t="s">
        <v>12627</v>
      </c>
      <c r="G10852" s="31">
        <v>0</v>
      </c>
    </row>
    <row r="10853" spans="6:7" x14ac:dyDescent="0.3">
      <c r="F10853" t="s">
        <v>12628</v>
      </c>
      <c r="G10853" s="31">
        <v>4510.9966000000004</v>
      </c>
    </row>
    <row r="10854" spans="6:7" x14ac:dyDescent="0.3">
      <c r="F10854" t="s">
        <v>12629</v>
      </c>
      <c r="G10854" s="31">
        <v>9784.0986000000012</v>
      </c>
    </row>
    <row r="10855" spans="6:7" x14ac:dyDescent="0.3">
      <c r="F10855" t="s">
        <v>12630</v>
      </c>
      <c r="G10855" s="31">
        <v>143.917</v>
      </c>
    </row>
    <row r="10856" spans="6:7" x14ac:dyDescent="0.3">
      <c r="F10856" t="s">
        <v>2039</v>
      </c>
      <c r="G10856" s="31">
        <v>0</v>
      </c>
    </row>
    <row r="10857" spans="6:7" x14ac:dyDescent="0.3">
      <c r="F10857" t="s">
        <v>12631</v>
      </c>
      <c r="G10857" s="31">
        <v>0</v>
      </c>
    </row>
    <row r="10858" spans="6:7" x14ac:dyDescent="0.3">
      <c r="F10858" t="s">
        <v>695</v>
      </c>
      <c r="G10858" s="31">
        <v>0</v>
      </c>
    </row>
    <row r="10859" spans="6:7" x14ac:dyDescent="0.3">
      <c r="F10859" t="s">
        <v>12632</v>
      </c>
      <c r="G10859" s="31">
        <v>5352.9233999999997</v>
      </c>
    </row>
    <row r="10860" spans="6:7" x14ac:dyDescent="0.3">
      <c r="F10860" t="s">
        <v>12633</v>
      </c>
      <c r="G10860" s="31">
        <v>0</v>
      </c>
    </row>
    <row r="10861" spans="6:7" x14ac:dyDescent="0.3">
      <c r="F10861" t="s">
        <v>2040</v>
      </c>
      <c r="G10861" s="31">
        <v>17731.1479</v>
      </c>
    </row>
    <row r="10862" spans="6:7" x14ac:dyDescent="0.3">
      <c r="F10862" t="s">
        <v>2041</v>
      </c>
      <c r="G10862" s="31">
        <v>0</v>
      </c>
    </row>
    <row r="10863" spans="6:7" x14ac:dyDescent="0.3">
      <c r="F10863" t="s">
        <v>12634</v>
      </c>
      <c r="G10863" s="31">
        <v>112.50989999999999</v>
      </c>
    </row>
    <row r="10864" spans="6:7" x14ac:dyDescent="0.3">
      <c r="F10864" t="s">
        <v>696</v>
      </c>
      <c r="G10864" s="31">
        <v>3433.4456</v>
      </c>
    </row>
    <row r="10865" spans="6:7" x14ac:dyDescent="0.3">
      <c r="F10865" t="s">
        <v>12635</v>
      </c>
      <c r="G10865" s="31">
        <v>0</v>
      </c>
    </row>
    <row r="10866" spans="6:7" x14ac:dyDescent="0.3">
      <c r="F10866" t="s">
        <v>12636</v>
      </c>
      <c r="G10866" s="31">
        <v>0</v>
      </c>
    </row>
    <row r="10867" spans="6:7" x14ac:dyDescent="0.3">
      <c r="F10867" t="s">
        <v>12637</v>
      </c>
      <c r="G10867" s="31">
        <v>3553.6084000000001</v>
      </c>
    </row>
    <row r="10868" spans="6:7" x14ac:dyDescent="0.3">
      <c r="F10868" t="s">
        <v>12638</v>
      </c>
      <c r="G10868" s="31">
        <v>0</v>
      </c>
    </row>
    <row r="10869" spans="6:7" x14ac:dyDescent="0.3">
      <c r="F10869" t="s">
        <v>3430</v>
      </c>
      <c r="G10869" s="31">
        <v>73.428600000000003</v>
      </c>
    </row>
    <row r="10870" spans="6:7" x14ac:dyDescent="0.3">
      <c r="F10870" t="s">
        <v>12639</v>
      </c>
      <c r="G10870" s="31">
        <v>298.10629999999998</v>
      </c>
    </row>
    <row r="10871" spans="6:7" x14ac:dyDescent="0.3">
      <c r="F10871" t="s">
        <v>2042</v>
      </c>
      <c r="G10871" s="31">
        <v>0</v>
      </c>
    </row>
    <row r="10872" spans="6:7" x14ac:dyDescent="0.3">
      <c r="F10872" t="s">
        <v>12640</v>
      </c>
      <c r="G10872" s="31">
        <v>2352.9391000000001</v>
      </c>
    </row>
    <row r="10873" spans="6:7" x14ac:dyDescent="0.3">
      <c r="F10873" t="s">
        <v>12641</v>
      </c>
      <c r="G10873" s="31">
        <v>569.57809999999995</v>
      </c>
    </row>
    <row r="10874" spans="6:7" x14ac:dyDescent="0.3">
      <c r="F10874" t="s">
        <v>12642</v>
      </c>
      <c r="G10874" s="31">
        <v>0</v>
      </c>
    </row>
    <row r="10875" spans="6:7" x14ac:dyDescent="0.3">
      <c r="F10875" t="s">
        <v>2043</v>
      </c>
      <c r="G10875" s="31">
        <v>2842.2478000000001</v>
      </c>
    </row>
    <row r="10876" spans="6:7" x14ac:dyDescent="0.3">
      <c r="F10876" t="s">
        <v>12643</v>
      </c>
      <c r="G10876" s="31">
        <v>0</v>
      </c>
    </row>
    <row r="10877" spans="6:7" x14ac:dyDescent="0.3">
      <c r="F10877" t="s">
        <v>12644</v>
      </c>
      <c r="G10877" s="31">
        <v>360.54290000000003</v>
      </c>
    </row>
    <row r="10878" spans="6:7" x14ac:dyDescent="0.3">
      <c r="F10878" t="s">
        <v>697</v>
      </c>
      <c r="G10878" s="31">
        <v>2122.2236000000003</v>
      </c>
    </row>
    <row r="10879" spans="6:7" x14ac:dyDescent="0.3">
      <c r="F10879" t="s">
        <v>12645</v>
      </c>
      <c r="G10879" s="31">
        <v>47.2622</v>
      </c>
    </row>
    <row r="10880" spans="6:7" x14ac:dyDescent="0.3">
      <c r="F10880" t="s">
        <v>12646</v>
      </c>
      <c r="G10880" s="31">
        <v>416.1703</v>
      </c>
    </row>
    <row r="10881" spans="6:7" x14ac:dyDescent="0.3">
      <c r="F10881" t="s">
        <v>2044</v>
      </c>
      <c r="G10881" s="31">
        <v>1436.2875000000001</v>
      </c>
    </row>
    <row r="10882" spans="6:7" x14ac:dyDescent="0.3">
      <c r="F10882" t="s">
        <v>12647</v>
      </c>
      <c r="G10882" s="31">
        <v>570.02020000000005</v>
      </c>
    </row>
    <row r="10883" spans="6:7" x14ac:dyDescent="0.3">
      <c r="F10883" t="s">
        <v>12648</v>
      </c>
      <c r="G10883" s="31">
        <v>484.96100000000001</v>
      </c>
    </row>
    <row r="10884" spans="6:7" x14ac:dyDescent="0.3">
      <c r="F10884" t="s">
        <v>12649</v>
      </c>
      <c r="G10884" s="31">
        <v>0</v>
      </c>
    </row>
    <row r="10885" spans="6:7" x14ac:dyDescent="0.3">
      <c r="F10885" t="s">
        <v>2045</v>
      </c>
      <c r="G10885" s="31">
        <v>0</v>
      </c>
    </row>
    <row r="10886" spans="6:7" x14ac:dyDescent="0.3">
      <c r="F10886" t="s">
        <v>12650</v>
      </c>
      <c r="G10886" s="31">
        <v>0</v>
      </c>
    </row>
    <row r="10887" spans="6:7" x14ac:dyDescent="0.3">
      <c r="F10887" t="s">
        <v>12651</v>
      </c>
      <c r="G10887" s="31">
        <v>0</v>
      </c>
    </row>
    <row r="10888" spans="6:7" x14ac:dyDescent="0.3">
      <c r="F10888" t="s">
        <v>3431</v>
      </c>
      <c r="G10888" s="31">
        <v>95.314000000000007</v>
      </c>
    </row>
    <row r="10889" spans="6:7" x14ac:dyDescent="0.3">
      <c r="F10889" t="s">
        <v>12652</v>
      </c>
      <c r="G10889" s="31">
        <v>0</v>
      </c>
    </row>
    <row r="10890" spans="6:7" x14ac:dyDescent="0.3">
      <c r="F10890" t="s">
        <v>2046</v>
      </c>
      <c r="G10890" s="31">
        <v>0</v>
      </c>
    </row>
    <row r="10891" spans="6:7" x14ac:dyDescent="0.3">
      <c r="F10891" t="s">
        <v>12653</v>
      </c>
      <c r="G10891" s="31">
        <v>509.62259999999998</v>
      </c>
    </row>
    <row r="10892" spans="6:7" x14ac:dyDescent="0.3">
      <c r="F10892" t="s">
        <v>12654</v>
      </c>
      <c r="G10892" s="31">
        <v>0</v>
      </c>
    </row>
    <row r="10893" spans="6:7" x14ac:dyDescent="0.3">
      <c r="F10893" t="s">
        <v>12655</v>
      </c>
      <c r="G10893" s="31">
        <v>0</v>
      </c>
    </row>
    <row r="10894" spans="6:7" x14ac:dyDescent="0.3">
      <c r="F10894" t="s">
        <v>12656</v>
      </c>
      <c r="G10894" s="31">
        <v>365.30130000000003</v>
      </c>
    </row>
    <row r="10895" spans="6:7" x14ac:dyDescent="0.3">
      <c r="F10895" t="s">
        <v>12657</v>
      </c>
      <c r="G10895" s="31">
        <v>0</v>
      </c>
    </row>
    <row r="10896" spans="6:7" x14ac:dyDescent="0.3">
      <c r="F10896" t="s">
        <v>12658</v>
      </c>
      <c r="G10896" s="31">
        <v>0</v>
      </c>
    </row>
    <row r="10897" spans="6:7" x14ac:dyDescent="0.3">
      <c r="F10897" t="s">
        <v>12659</v>
      </c>
      <c r="G10897" s="31">
        <v>0</v>
      </c>
    </row>
    <row r="10898" spans="6:7" x14ac:dyDescent="0.3">
      <c r="F10898" t="s">
        <v>12660</v>
      </c>
      <c r="G10898" s="31">
        <v>343.15940000000001</v>
      </c>
    </row>
    <row r="10899" spans="6:7" x14ac:dyDescent="0.3">
      <c r="F10899" t="s">
        <v>3432</v>
      </c>
      <c r="G10899" s="31">
        <v>297.22399999999999</v>
      </c>
    </row>
    <row r="10900" spans="6:7" x14ac:dyDescent="0.3">
      <c r="F10900" t="s">
        <v>12661</v>
      </c>
      <c r="G10900" s="31">
        <v>312.8236</v>
      </c>
    </row>
    <row r="10901" spans="6:7" x14ac:dyDescent="0.3">
      <c r="F10901" t="s">
        <v>12662</v>
      </c>
      <c r="G10901" s="31">
        <v>363.9359</v>
      </c>
    </row>
    <row r="10902" spans="6:7" x14ac:dyDescent="0.3">
      <c r="F10902" t="s">
        <v>698</v>
      </c>
      <c r="G10902" s="31">
        <v>17626.760700000003</v>
      </c>
    </row>
    <row r="10903" spans="6:7" x14ac:dyDescent="0.3">
      <c r="F10903" t="s">
        <v>2047</v>
      </c>
      <c r="G10903" s="31">
        <v>0</v>
      </c>
    </row>
    <row r="10904" spans="6:7" x14ac:dyDescent="0.3">
      <c r="F10904" t="s">
        <v>2048</v>
      </c>
      <c r="G10904" s="31">
        <v>4197.3371999999999</v>
      </c>
    </row>
    <row r="10905" spans="6:7" x14ac:dyDescent="0.3">
      <c r="F10905" t="s">
        <v>12663</v>
      </c>
      <c r="G10905" s="31">
        <v>335.74860000000001</v>
      </c>
    </row>
    <row r="10906" spans="6:7" x14ac:dyDescent="0.3">
      <c r="F10906" t="s">
        <v>12664</v>
      </c>
      <c r="G10906" s="31">
        <v>9630.0018</v>
      </c>
    </row>
    <row r="10907" spans="6:7" x14ac:dyDescent="0.3">
      <c r="F10907" t="s">
        <v>12665</v>
      </c>
      <c r="G10907" s="31">
        <v>9129.612799999999</v>
      </c>
    </row>
    <row r="10908" spans="6:7" x14ac:dyDescent="0.3">
      <c r="F10908" t="s">
        <v>12666</v>
      </c>
      <c r="G10908" s="31">
        <v>559.56899999999996</v>
      </c>
    </row>
    <row r="10909" spans="6:7" x14ac:dyDescent="0.3">
      <c r="F10909" t="s">
        <v>12667</v>
      </c>
      <c r="G10909" s="31">
        <v>0</v>
      </c>
    </row>
    <row r="10910" spans="6:7" x14ac:dyDescent="0.3">
      <c r="F10910" t="s">
        <v>12668</v>
      </c>
      <c r="G10910" s="31">
        <v>126.9331</v>
      </c>
    </row>
    <row r="10911" spans="6:7" x14ac:dyDescent="0.3">
      <c r="F10911" t="s">
        <v>12669</v>
      </c>
      <c r="G10911" s="31">
        <v>824.75549999999998</v>
      </c>
    </row>
    <row r="10912" spans="6:7" x14ac:dyDescent="0.3">
      <c r="F10912" t="s">
        <v>12670</v>
      </c>
      <c r="G10912" s="31">
        <v>0</v>
      </c>
    </row>
    <row r="10913" spans="6:7" x14ac:dyDescent="0.3">
      <c r="F10913" t="s">
        <v>12671</v>
      </c>
      <c r="G10913" s="31">
        <v>12.4062</v>
      </c>
    </row>
    <row r="10914" spans="6:7" x14ac:dyDescent="0.3">
      <c r="F10914" t="s">
        <v>2049</v>
      </c>
      <c r="G10914" s="31">
        <v>4247.9498000000003</v>
      </c>
    </row>
    <row r="10915" spans="6:7" x14ac:dyDescent="0.3">
      <c r="F10915" t="s">
        <v>12672</v>
      </c>
      <c r="G10915" s="31">
        <v>6168.9401000000007</v>
      </c>
    </row>
    <row r="10916" spans="6:7" x14ac:dyDescent="0.3">
      <c r="F10916" t="s">
        <v>12673</v>
      </c>
      <c r="G10916" s="31">
        <v>1474.1103000000001</v>
      </c>
    </row>
    <row r="10917" spans="6:7" x14ac:dyDescent="0.3">
      <c r="F10917" t="s">
        <v>12674</v>
      </c>
      <c r="G10917" s="31">
        <v>0</v>
      </c>
    </row>
    <row r="10918" spans="6:7" x14ac:dyDescent="0.3">
      <c r="F10918" t="s">
        <v>12675</v>
      </c>
      <c r="G10918" s="31">
        <v>0</v>
      </c>
    </row>
    <row r="10919" spans="6:7" x14ac:dyDescent="0.3">
      <c r="F10919" t="s">
        <v>12676</v>
      </c>
      <c r="G10919" s="31">
        <v>0</v>
      </c>
    </row>
    <row r="10920" spans="6:7" x14ac:dyDescent="0.3">
      <c r="F10920" t="s">
        <v>12677</v>
      </c>
      <c r="G10920" s="31">
        <v>9116.2584999999981</v>
      </c>
    </row>
    <row r="10921" spans="6:7" x14ac:dyDescent="0.3">
      <c r="F10921" t="s">
        <v>12678</v>
      </c>
      <c r="G10921" s="31">
        <v>496.7559</v>
      </c>
    </row>
    <row r="10922" spans="6:7" x14ac:dyDescent="0.3">
      <c r="F10922" t="s">
        <v>12679</v>
      </c>
      <c r="G10922" s="31">
        <v>0</v>
      </c>
    </row>
    <row r="10923" spans="6:7" x14ac:dyDescent="0.3">
      <c r="F10923" t="s">
        <v>12680</v>
      </c>
      <c r="G10923" s="31">
        <v>13561.404700000001</v>
      </c>
    </row>
    <row r="10924" spans="6:7" x14ac:dyDescent="0.3">
      <c r="F10924" t="s">
        <v>12681</v>
      </c>
      <c r="G10924" s="31">
        <v>2706.3962999999999</v>
      </c>
    </row>
    <row r="10925" spans="6:7" x14ac:dyDescent="0.3">
      <c r="F10925" t="s">
        <v>12682</v>
      </c>
      <c r="G10925" s="31">
        <v>0</v>
      </c>
    </row>
    <row r="10926" spans="6:7" x14ac:dyDescent="0.3">
      <c r="F10926" t="s">
        <v>12683</v>
      </c>
      <c r="G10926" s="31">
        <v>0</v>
      </c>
    </row>
    <row r="10927" spans="6:7" x14ac:dyDescent="0.3">
      <c r="F10927" t="s">
        <v>12684</v>
      </c>
      <c r="G10927" s="31">
        <v>188.48680000000002</v>
      </c>
    </row>
    <row r="10928" spans="6:7" x14ac:dyDescent="0.3">
      <c r="F10928" t="s">
        <v>12685</v>
      </c>
      <c r="G10928" s="31">
        <v>1513.6956999999998</v>
      </c>
    </row>
    <row r="10929" spans="6:7" x14ac:dyDescent="0.3">
      <c r="F10929" t="s">
        <v>12686</v>
      </c>
      <c r="G10929" s="31">
        <v>4539.4523999999992</v>
      </c>
    </row>
    <row r="10930" spans="6:7" x14ac:dyDescent="0.3">
      <c r="F10930" t="s">
        <v>12687</v>
      </c>
      <c r="G10930" s="31">
        <v>18227.730499999998</v>
      </c>
    </row>
    <row r="10931" spans="6:7" x14ac:dyDescent="0.3">
      <c r="F10931" t="s">
        <v>12688</v>
      </c>
      <c r="G10931" s="31">
        <v>0</v>
      </c>
    </row>
    <row r="10932" spans="6:7" x14ac:dyDescent="0.3">
      <c r="F10932" t="s">
        <v>12689</v>
      </c>
      <c r="G10932" s="31">
        <v>0</v>
      </c>
    </row>
    <row r="10933" spans="6:7" x14ac:dyDescent="0.3">
      <c r="F10933" t="s">
        <v>12690</v>
      </c>
      <c r="G10933" s="31">
        <v>3717.9054000000001</v>
      </c>
    </row>
    <row r="10934" spans="6:7" x14ac:dyDescent="0.3">
      <c r="F10934" t="s">
        <v>12691</v>
      </c>
      <c r="G10934" s="31">
        <v>9905.3788000000004</v>
      </c>
    </row>
    <row r="10935" spans="6:7" x14ac:dyDescent="0.3">
      <c r="F10935" t="s">
        <v>12692</v>
      </c>
      <c r="G10935" s="31">
        <v>15717.5831</v>
      </c>
    </row>
    <row r="10936" spans="6:7" x14ac:dyDescent="0.3">
      <c r="F10936" t="s">
        <v>12693</v>
      </c>
      <c r="G10936" s="31">
        <v>0</v>
      </c>
    </row>
    <row r="10937" spans="6:7" x14ac:dyDescent="0.3">
      <c r="F10937" t="s">
        <v>12694</v>
      </c>
      <c r="G10937" s="31">
        <v>140.79329999999999</v>
      </c>
    </row>
    <row r="10938" spans="6:7" x14ac:dyDescent="0.3">
      <c r="F10938" t="s">
        <v>12695</v>
      </c>
      <c r="G10938" s="31">
        <v>203.34290000000001</v>
      </c>
    </row>
    <row r="10939" spans="6:7" x14ac:dyDescent="0.3">
      <c r="F10939" t="s">
        <v>699</v>
      </c>
      <c r="G10939" s="31">
        <v>13326.031499999999</v>
      </c>
    </row>
    <row r="10940" spans="6:7" x14ac:dyDescent="0.3">
      <c r="F10940" t="s">
        <v>12696</v>
      </c>
      <c r="G10940" s="31">
        <v>16200.318000000001</v>
      </c>
    </row>
    <row r="10941" spans="6:7" x14ac:dyDescent="0.3">
      <c r="F10941" t="s">
        <v>12697</v>
      </c>
      <c r="G10941" s="31">
        <v>0</v>
      </c>
    </row>
    <row r="10942" spans="6:7" x14ac:dyDescent="0.3">
      <c r="F10942" t="s">
        <v>12698</v>
      </c>
      <c r="G10942" s="31">
        <v>0</v>
      </c>
    </row>
    <row r="10943" spans="6:7" x14ac:dyDescent="0.3">
      <c r="F10943" t="s">
        <v>12699</v>
      </c>
      <c r="G10943" s="31">
        <v>321.5582</v>
      </c>
    </row>
    <row r="10944" spans="6:7" x14ac:dyDescent="0.3">
      <c r="F10944" t="s">
        <v>12700</v>
      </c>
      <c r="G10944" s="31">
        <v>245.82900000000001</v>
      </c>
    </row>
    <row r="10945" spans="6:7" x14ac:dyDescent="0.3">
      <c r="F10945" t="s">
        <v>12701</v>
      </c>
      <c r="G10945" s="31">
        <v>2159.7444</v>
      </c>
    </row>
    <row r="10946" spans="6:7" x14ac:dyDescent="0.3">
      <c r="F10946" t="s">
        <v>12702</v>
      </c>
      <c r="G10946" s="31">
        <v>919.14749999999992</v>
      </c>
    </row>
    <row r="10947" spans="6:7" x14ac:dyDescent="0.3">
      <c r="F10947" t="s">
        <v>12703</v>
      </c>
      <c r="G10947" s="31">
        <v>453.66100000000006</v>
      </c>
    </row>
    <row r="10948" spans="6:7" x14ac:dyDescent="0.3">
      <c r="F10948" t="s">
        <v>12704</v>
      </c>
      <c r="G10948" s="31">
        <v>0</v>
      </c>
    </row>
    <row r="10949" spans="6:7" x14ac:dyDescent="0.3">
      <c r="F10949" t="s">
        <v>2907</v>
      </c>
      <c r="G10949" s="31">
        <v>785.36159999999995</v>
      </c>
    </row>
    <row r="10950" spans="6:7" x14ac:dyDescent="0.3">
      <c r="F10950" t="s">
        <v>12705</v>
      </c>
      <c r="G10950" s="31">
        <v>0</v>
      </c>
    </row>
    <row r="10951" spans="6:7" x14ac:dyDescent="0.3">
      <c r="F10951" t="s">
        <v>12706</v>
      </c>
      <c r="G10951" s="31">
        <v>0</v>
      </c>
    </row>
    <row r="10952" spans="6:7" x14ac:dyDescent="0.3">
      <c r="F10952" t="s">
        <v>12707</v>
      </c>
      <c r="G10952" s="31">
        <v>276.6782</v>
      </c>
    </row>
    <row r="10953" spans="6:7" x14ac:dyDescent="0.3">
      <c r="F10953" t="s">
        <v>12708</v>
      </c>
      <c r="G10953" s="31">
        <v>0</v>
      </c>
    </row>
    <row r="10954" spans="6:7" x14ac:dyDescent="0.3">
      <c r="F10954" t="s">
        <v>12709</v>
      </c>
      <c r="G10954" s="31">
        <v>399.69540000000001</v>
      </c>
    </row>
    <row r="10955" spans="6:7" x14ac:dyDescent="0.3">
      <c r="F10955" t="s">
        <v>12710</v>
      </c>
      <c r="G10955" s="31">
        <v>0</v>
      </c>
    </row>
    <row r="10956" spans="6:7" x14ac:dyDescent="0.3">
      <c r="F10956" t="s">
        <v>12711</v>
      </c>
      <c r="G10956" s="31">
        <v>156.2954</v>
      </c>
    </row>
    <row r="10957" spans="6:7" x14ac:dyDescent="0.3">
      <c r="F10957" t="s">
        <v>12712</v>
      </c>
      <c r="G10957" s="31">
        <v>2145.4244000000003</v>
      </c>
    </row>
    <row r="10958" spans="6:7" x14ac:dyDescent="0.3">
      <c r="F10958" t="s">
        <v>12713</v>
      </c>
      <c r="G10958" s="31">
        <v>0</v>
      </c>
    </row>
    <row r="10959" spans="6:7" x14ac:dyDescent="0.3">
      <c r="F10959" t="s">
        <v>12714</v>
      </c>
      <c r="G10959" s="31">
        <v>0</v>
      </c>
    </row>
    <row r="10960" spans="6:7" x14ac:dyDescent="0.3">
      <c r="F10960" t="s">
        <v>12715</v>
      </c>
      <c r="G10960" s="31">
        <v>0</v>
      </c>
    </row>
    <row r="10961" spans="6:7" x14ac:dyDescent="0.3">
      <c r="F10961" t="s">
        <v>12716</v>
      </c>
      <c r="G10961" s="31">
        <v>353.54509999999999</v>
      </c>
    </row>
    <row r="10962" spans="6:7" x14ac:dyDescent="0.3">
      <c r="F10962" t="s">
        <v>12717</v>
      </c>
      <c r="G10962" s="31">
        <v>0</v>
      </c>
    </row>
    <row r="10963" spans="6:7" x14ac:dyDescent="0.3">
      <c r="F10963" t="s">
        <v>12718</v>
      </c>
      <c r="G10963" s="31">
        <v>5964.7355999999991</v>
      </c>
    </row>
    <row r="10964" spans="6:7" x14ac:dyDescent="0.3">
      <c r="F10964" t="s">
        <v>2050</v>
      </c>
      <c r="G10964" s="31">
        <v>0</v>
      </c>
    </row>
    <row r="10965" spans="6:7" x14ac:dyDescent="0.3">
      <c r="F10965" t="s">
        <v>12719</v>
      </c>
      <c r="G10965" s="31">
        <v>1018.8598000000001</v>
      </c>
    </row>
    <row r="10966" spans="6:7" x14ac:dyDescent="0.3">
      <c r="F10966" t="s">
        <v>12720</v>
      </c>
      <c r="G10966" s="31">
        <v>0</v>
      </c>
    </row>
    <row r="10967" spans="6:7" x14ac:dyDescent="0.3">
      <c r="F10967" t="s">
        <v>12721</v>
      </c>
      <c r="G10967" s="31">
        <v>285.70639999999997</v>
      </c>
    </row>
    <row r="10968" spans="6:7" x14ac:dyDescent="0.3">
      <c r="F10968" t="s">
        <v>12722</v>
      </c>
      <c r="G10968" s="31">
        <v>643.72760000000005</v>
      </c>
    </row>
    <row r="10969" spans="6:7" x14ac:dyDescent="0.3">
      <c r="F10969" t="s">
        <v>12723</v>
      </c>
      <c r="G10969" s="31">
        <v>0</v>
      </c>
    </row>
    <row r="10970" spans="6:7" x14ac:dyDescent="0.3">
      <c r="F10970" t="s">
        <v>12724</v>
      </c>
      <c r="G10970" s="31">
        <v>11154.1407</v>
      </c>
    </row>
    <row r="10971" spans="6:7" x14ac:dyDescent="0.3">
      <c r="F10971" t="s">
        <v>12725</v>
      </c>
      <c r="G10971" s="31">
        <v>0</v>
      </c>
    </row>
    <row r="10972" spans="6:7" x14ac:dyDescent="0.3">
      <c r="F10972" t="s">
        <v>12726</v>
      </c>
      <c r="G10972" s="31">
        <v>706.38310000000001</v>
      </c>
    </row>
    <row r="10973" spans="6:7" x14ac:dyDescent="0.3">
      <c r="F10973" t="s">
        <v>12727</v>
      </c>
      <c r="G10973" s="31">
        <v>505.26819999999998</v>
      </c>
    </row>
    <row r="10974" spans="6:7" x14ac:dyDescent="0.3">
      <c r="F10974" t="s">
        <v>12728</v>
      </c>
      <c r="G10974" s="31">
        <v>189.50790000000001</v>
      </c>
    </row>
    <row r="10975" spans="6:7" x14ac:dyDescent="0.3">
      <c r="F10975" t="s">
        <v>12729</v>
      </c>
      <c r="G10975" s="31">
        <v>7771.8056999999999</v>
      </c>
    </row>
    <row r="10976" spans="6:7" x14ac:dyDescent="0.3">
      <c r="F10976" t="s">
        <v>12730</v>
      </c>
      <c r="G10976" s="31">
        <v>40.6081</v>
      </c>
    </row>
    <row r="10977" spans="6:7" x14ac:dyDescent="0.3">
      <c r="F10977" t="s">
        <v>12731</v>
      </c>
      <c r="G10977" s="31">
        <v>0</v>
      </c>
    </row>
    <row r="10978" spans="6:7" x14ac:dyDescent="0.3">
      <c r="F10978" t="s">
        <v>12732</v>
      </c>
      <c r="G10978" s="31">
        <v>819.50440000000003</v>
      </c>
    </row>
    <row r="10979" spans="6:7" x14ac:dyDescent="0.3">
      <c r="F10979" t="s">
        <v>12733</v>
      </c>
      <c r="G10979" s="31">
        <v>6.2473999999999998</v>
      </c>
    </row>
    <row r="10980" spans="6:7" x14ac:dyDescent="0.3">
      <c r="F10980" t="s">
        <v>12734</v>
      </c>
      <c r="G10980" s="31">
        <v>451.83340000000004</v>
      </c>
    </row>
    <row r="10981" spans="6:7" x14ac:dyDescent="0.3">
      <c r="F10981" t="s">
        <v>3433</v>
      </c>
      <c r="G10981" s="31">
        <v>479.70010000000002</v>
      </c>
    </row>
    <row r="10982" spans="6:7" x14ac:dyDescent="0.3">
      <c r="F10982" t="s">
        <v>12735</v>
      </c>
      <c r="G10982" s="31">
        <v>356.86209999999994</v>
      </c>
    </row>
    <row r="10983" spans="6:7" x14ac:dyDescent="0.3">
      <c r="F10983" t="s">
        <v>12736</v>
      </c>
      <c r="G10983" s="31">
        <v>53.303699999999999</v>
      </c>
    </row>
    <row r="10984" spans="6:7" x14ac:dyDescent="0.3">
      <c r="F10984" t="s">
        <v>12737</v>
      </c>
      <c r="G10984" s="31">
        <v>375.47399999999999</v>
      </c>
    </row>
    <row r="10985" spans="6:7" x14ac:dyDescent="0.3">
      <c r="F10985" t="s">
        <v>12738</v>
      </c>
      <c r="G10985" s="31">
        <v>0</v>
      </c>
    </row>
    <row r="10986" spans="6:7" x14ac:dyDescent="0.3">
      <c r="F10986" t="s">
        <v>12739</v>
      </c>
      <c r="G10986" s="31">
        <v>498.72730000000001</v>
      </c>
    </row>
    <row r="10987" spans="6:7" x14ac:dyDescent="0.3">
      <c r="F10987" t="s">
        <v>12740</v>
      </c>
      <c r="G10987" s="31">
        <v>0</v>
      </c>
    </row>
    <row r="10988" spans="6:7" x14ac:dyDescent="0.3">
      <c r="F10988" t="s">
        <v>12741</v>
      </c>
      <c r="G10988" s="31">
        <v>10608.960499999999</v>
      </c>
    </row>
    <row r="10989" spans="6:7" x14ac:dyDescent="0.3">
      <c r="F10989" t="s">
        <v>12742</v>
      </c>
      <c r="G10989" s="31">
        <v>8279.6262000000006</v>
      </c>
    </row>
    <row r="10990" spans="6:7" x14ac:dyDescent="0.3">
      <c r="F10990" t="s">
        <v>12743</v>
      </c>
      <c r="G10990" s="31">
        <v>15632.6692</v>
      </c>
    </row>
    <row r="10991" spans="6:7" x14ac:dyDescent="0.3">
      <c r="F10991" t="s">
        <v>2051</v>
      </c>
      <c r="G10991" s="31">
        <v>176.21460000000002</v>
      </c>
    </row>
    <row r="10992" spans="6:7" x14ac:dyDescent="0.3">
      <c r="F10992" t="s">
        <v>12744</v>
      </c>
      <c r="G10992" s="31">
        <v>0</v>
      </c>
    </row>
    <row r="10993" spans="6:7" x14ac:dyDescent="0.3">
      <c r="F10993" t="s">
        <v>3434</v>
      </c>
      <c r="G10993" s="31">
        <v>381.69620000000003</v>
      </c>
    </row>
    <row r="10994" spans="6:7" x14ac:dyDescent="0.3">
      <c r="F10994" t="s">
        <v>2052</v>
      </c>
      <c r="G10994" s="31">
        <v>0</v>
      </c>
    </row>
    <row r="10995" spans="6:7" x14ac:dyDescent="0.3">
      <c r="F10995" t="s">
        <v>12745</v>
      </c>
      <c r="G10995" s="31">
        <v>153.16249999999999</v>
      </c>
    </row>
    <row r="10996" spans="6:7" x14ac:dyDescent="0.3">
      <c r="F10996" t="s">
        <v>12746</v>
      </c>
      <c r="G10996" s="31">
        <v>10.3385</v>
      </c>
    </row>
    <row r="10997" spans="6:7" x14ac:dyDescent="0.3">
      <c r="F10997" t="s">
        <v>12747</v>
      </c>
      <c r="G10997" s="31">
        <v>0</v>
      </c>
    </row>
    <row r="10998" spans="6:7" x14ac:dyDescent="0.3">
      <c r="F10998" t="s">
        <v>12748</v>
      </c>
      <c r="G10998" s="31">
        <v>4621.8977999999997</v>
      </c>
    </row>
    <row r="10999" spans="6:7" x14ac:dyDescent="0.3">
      <c r="F10999" t="s">
        <v>2053</v>
      </c>
      <c r="G10999" s="31">
        <v>802.18550000000005</v>
      </c>
    </row>
    <row r="11000" spans="6:7" x14ac:dyDescent="0.3">
      <c r="F11000" t="s">
        <v>2054</v>
      </c>
      <c r="G11000" s="31">
        <v>33.083199999999998</v>
      </c>
    </row>
    <row r="11001" spans="6:7" x14ac:dyDescent="0.3">
      <c r="F11001" t="s">
        <v>12749</v>
      </c>
      <c r="G11001" s="31">
        <v>0</v>
      </c>
    </row>
    <row r="11002" spans="6:7" x14ac:dyDescent="0.3">
      <c r="F11002" t="s">
        <v>2055</v>
      </c>
      <c r="G11002" s="31">
        <v>0</v>
      </c>
    </row>
    <row r="11003" spans="6:7" x14ac:dyDescent="0.3">
      <c r="F11003" t="s">
        <v>12750</v>
      </c>
      <c r="G11003" s="31">
        <v>4168.5415999999996</v>
      </c>
    </row>
    <row r="11004" spans="6:7" x14ac:dyDescent="0.3">
      <c r="F11004" t="s">
        <v>12751</v>
      </c>
      <c r="G11004" s="31">
        <v>293.31139999999999</v>
      </c>
    </row>
    <row r="11005" spans="6:7" x14ac:dyDescent="0.3">
      <c r="F11005" t="s">
        <v>12752</v>
      </c>
      <c r="G11005" s="31">
        <v>2961.7511</v>
      </c>
    </row>
    <row r="11006" spans="6:7" x14ac:dyDescent="0.3">
      <c r="F11006" t="s">
        <v>12753</v>
      </c>
      <c r="G11006" s="31">
        <v>0</v>
      </c>
    </row>
    <row r="11007" spans="6:7" x14ac:dyDescent="0.3">
      <c r="F11007" t="s">
        <v>700</v>
      </c>
      <c r="G11007" s="31">
        <v>18127.057499999999</v>
      </c>
    </row>
    <row r="11008" spans="6:7" x14ac:dyDescent="0.3">
      <c r="F11008" t="s">
        <v>12754</v>
      </c>
      <c r="G11008" s="31">
        <v>0</v>
      </c>
    </row>
    <row r="11009" spans="6:7" x14ac:dyDescent="0.3">
      <c r="F11009" t="s">
        <v>12755</v>
      </c>
      <c r="G11009" s="31">
        <v>2760.0210000000002</v>
      </c>
    </row>
    <row r="11010" spans="6:7" x14ac:dyDescent="0.3">
      <c r="F11010" t="s">
        <v>12756</v>
      </c>
      <c r="G11010" s="31">
        <v>16489.702799999999</v>
      </c>
    </row>
    <row r="11011" spans="6:7" x14ac:dyDescent="0.3">
      <c r="F11011" t="s">
        <v>3435</v>
      </c>
      <c r="G11011" s="31">
        <v>569.57809999999995</v>
      </c>
    </row>
    <row r="11012" spans="6:7" x14ac:dyDescent="0.3">
      <c r="F11012" t="s">
        <v>12757</v>
      </c>
      <c r="G11012" s="31">
        <v>12157.2477</v>
      </c>
    </row>
    <row r="11013" spans="6:7" x14ac:dyDescent="0.3">
      <c r="F11013" t="s">
        <v>3436</v>
      </c>
      <c r="G11013" s="31">
        <v>74.8292</v>
      </c>
    </row>
    <row r="11014" spans="6:7" x14ac:dyDescent="0.3">
      <c r="F11014" t="s">
        <v>12758</v>
      </c>
      <c r="G11014" s="31">
        <v>19149.636900000001</v>
      </c>
    </row>
    <row r="11015" spans="6:7" x14ac:dyDescent="0.3">
      <c r="F11015" t="s">
        <v>12759</v>
      </c>
      <c r="G11015" s="31">
        <v>12721.4966</v>
      </c>
    </row>
    <row r="11016" spans="6:7" x14ac:dyDescent="0.3">
      <c r="F11016" t="s">
        <v>701</v>
      </c>
      <c r="G11016" s="31">
        <v>0</v>
      </c>
    </row>
    <row r="11017" spans="6:7" x14ac:dyDescent="0.3">
      <c r="F11017" t="s">
        <v>12760</v>
      </c>
      <c r="G11017" s="31">
        <v>0</v>
      </c>
    </row>
    <row r="11018" spans="6:7" x14ac:dyDescent="0.3">
      <c r="F11018" t="s">
        <v>2056</v>
      </c>
      <c r="G11018" s="31">
        <v>203.3681</v>
      </c>
    </row>
    <row r="11019" spans="6:7" x14ac:dyDescent="0.3">
      <c r="F11019" t="s">
        <v>12761</v>
      </c>
      <c r="G11019" s="31">
        <v>0</v>
      </c>
    </row>
    <row r="11020" spans="6:7" x14ac:dyDescent="0.3">
      <c r="F11020" t="s">
        <v>12762</v>
      </c>
      <c r="G11020" s="31">
        <v>279.53379999999999</v>
      </c>
    </row>
    <row r="11021" spans="6:7" x14ac:dyDescent="0.3">
      <c r="F11021" t="s">
        <v>12763</v>
      </c>
      <c r="G11021" s="31">
        <v>0</v>
      </c>
    </row>
    <row r="11022" spans="6:7" x14ac:dyDescent="0.3">
      <c r="F11022" t="s">
        <v>12764</v>
      </c>
      <c r="G11022" s="31">
        <v>0</v>
      </c>
    </row>
    <row r="11023" spans="6:7" x14ac:dyDescent="0.3">
      <c r="F11023" t="s">
        <v>12765</v>
      </c>
      <c r="G11023" s="31">
        <v>0</v>
      </c>
    </row>
    <row r="11024" spans="6:7" x14ac:dyDescent="0.3">
      <c r="F11024" t="s">
        <v>12766</v>
      </c>
      <c r="G11024" s="31">
        <v>1027.0952</v>
      </c>
    </row>
    <row r="11025" spans="6:7" x14ac:dyDescent="0.3">
      <c r="F11025" t="s">
        <v>2057</v>
      </c>
      <c r="G11025" s="31">
        <v>2590.6727999999998</v>
      </c>
    </row>
    <row r="11026" spans="6:7" x14ac:dyDescent="0.3">
      <c r="F11026" t="s">
        <v>12767</v>
      </c>
      <c r="G11026" s="31">
        <v>7346.0541000000003</v>
      </c>
    </row>
    <row r="11027" spans="6:7" x14ac:dyDescent="0.3">
      <c r="F11027" t="s">
        <v>12768</v>
      </c>
      <c r="G11027" s="31">
        <v>0</v>
      </c>
    </row>
    <row r="11028" spans="6:7" x14ac:dyDescent="0.3">
      <c r="F11028" t="s">
        <v>2058</v>
      </c>
      <c r="G11028" s="31">
        <v>392.68079999999998</v>
      </c>
    </row>
    <row r="11029" spans="6:7" x14ac:dyDescent="0.3">
      <c r="F11029" t="s">
        <v>2059</v>
      </c>
      <c r="G11029" s="31">
        <v>214.24849999999998</v>
      </c>
    </row>
    <row r="11030" spans="6:7" x14ac:dyDescent="0.3">
      <c r="F11030" t="s">
        <v>2060</v>
      </c>
      <c r="G11030" s="31">
        <v>8790.1422000000002</v>
      </c>
    </row>
    <row r="11031" spans="6:7" x14ac:dyDescent="0.3">
      <c r="F11031" t="s">
        <v>12769</v>
      </c>
      <c r="G11031" s="31">
        <v>0</v>
      </c>
    </row>
    <row r="11032" spans="6:7" x14ac:dyDescent="0.3">
      <c r="F11032" t="s">
        <v>12770</v>
      </c>
      <c r="G11032" s="31">
        <v>356.97149999999999</v>
      </c>
    </row>
    <row r="11033" spans="6:7" x14ac:dyDescent="0.3">
      <c r="F11033" t="s">
        <v>2061</v>
      </c>
      <c r="G11033" s="31">
        <v>0</v>
      </c>
    </row>
    <row r="11034" spans="6:7" x14ac:dyDescent="0.3">
      <c r="F11034" t="s">
        <v>3437</v>
      </c>
      <c r="G11034" s="31">
        <v>177.33160000000001</v>
      </c>
    </row>
    <row r="11035" spans="6:7" x14ac:dyDescent="0.3">
      <c r="F11035" t="s">
        <v>12771</v>
      </c>
      <c r="G11035" s="31">
        <v>2634.2192000000005</v>
      </c>
    </row>
    <row r="11036" spans="6:7" x14ac:dyDescent="0.3">
      <c r="F11036" t="s">
        <v>702</v>
      </c>
      <c r="G11036" s="31">
        <v>7421.76</v>
      </c>
    </row>
    <row r="11037" spans="6:7" x14ac:dyDescent="0.3">
      <c r="F11037" t="s">
        <v>12772</v>
      </c>
      <c r="G11037" s="31">
        <v>153.71370000000002</v>
      </c>
    </row>
    <row r="11038" spans="6:7" x14ac:dyDescent="0.3">
      <c r="F11038" t="s">
        <v>2062</v>
      </c>
      <c r="G11038" s="31">
        <v>9328.6975999999995</v>
      </c>
    </row>
    <row r="11039" spans="6:7" x14ac:dyDescent="0.3">
      <c r="F11039" t="s">
        <v>3438</v>
      </c>
      <c r="G11039" s="31">
        <v>928.95679999999993</v>
      </c>
    </row>
    <row r="11040" spans="6:7" x14ac:dyDescent="0.3">
      <c r="F11040" t="s">
        <v>12773</v>
      </c>
      <c r="G11040" s="31">
        <v>17897.690700000003</v>
      </c>
    </row>
    <row r="11041" spans="6:7" x14ac:dyDescent="0.3">
      <c r="F11041" t="s">
        <v>12774</v>
      </c>
      <c r="G11041" s="31">
        <v>1604.0523000000001</v>
      </c>
    </row>
    <row r="11042" spans="6:7" x14ac:dyDescent="0.3">
      <c r="F11042" t="s">
        <v>12775</v>
      </c>
      <c r="G11042" s="31">
        <v>0</v>
      </c>
    </row>
    <row r="11043" spans="6:7" x14ac:dyDescent="0.3">
      <c r="F11043" t="s">
        <v>12776</v>
      </c>
      <c r="G11043" s="31">
        <v>2546.4219000000003</v>
      </c>
    </row>
    <row r="11044" spans="6:7" x14ac:dyDescent="0.3">
      <c r="F11044" t="s">
        <v>12777</v>
      </c>
      <c r="G11044" s="31">
        <v>0</v>
      </c>
    </row>
    <row r="11045" spans="6:7" x14ac:dyDescent="0.3">
      <c r="F11045" t="s">
        <v>12778</v>
      </c>
      <c r="G11045" s="31">
        <v>8139.8361999999997</v>
      </c>
    </row>
    <row r="11046" spans="6:7" x14ac:dyDescent="0.3">
      <c r="F11046" t="s">
        <v>12779</v>
      </c>
      <c r="G11046" s="31">
        <v>15050.317499999999</v>
      </c>
    </row>
    <row r="11047" spans="6:7" x14ac:dyDescent="0.3">
      <c r="F11047" t="s">
        <v>3439</v>
      </c>
      <c r="G11047" s="31">
        <v>35.537500000000001</v>
      </c>
    </row>
    <row r="11048" spans="6:7" x14ac:dyDescent="0.3">
      <c r="F11048" t="s">
        <v>2063</v>
      </c>
      <c r="G11048" s="31">
        <v>0</v>
      </c>
    </row>
    <row r="11049" spans="6:7" x14ac:dyDescent="0.3">
      <c r="F11049" t="s">
        <v>12780</v>
      </c>
      <c r="G11049" s="31">
        <v>3608.5284000000001</v>
      </c>
    </row>
    <row r="11050" spans="6:7" x14ac:dyDescent="0.3">
      <c r="F11050" t="s">
        <v>12781</v>
      </c>
      <c r="G11050" s="31">
        <v>5876.1104999999998</v>
      </c>
    </row>
    <row r="11051" spans="6:7" x14ac:dyDescent="0.3">
      <c r="F11051" t="s">
        <v>12782</v>
      </c>
      <c r="G11051" s="31">
        <v>356.70030000000003</v>
      </c>
    </row>
    <row r="11052" spans="6:7" x14ac:dyDescent="0.3">
      <c r="F11052" t="s">
        <v>12783</v>
      </c>
      <c r="G11052" s="31">
        <v>0</v>
      </c>
    </row>
    <row r="11053" spans="6:7" x14ac:dyDescent="0.3">
      <c r="F11053" t="s">
        <v>2064</v>
      </c>
      <c r="G11053" s="31">
        <v>0</v>
      </c>
    </row>
    <row r="11054" spans="6:7" x14ac:dyDescent="0.3">
      <c r="F11054" t="s">
        <v>12784</v>
      </c>
      <c r="G11054" s="31">
        <v>0</v>
      </c>
    </row>
    <row r="11055" spans="6:7" x14ac:dyDescent="0.3">
      <c r="F11055" t="s">
        <v>12785</v>
      </c>
      <c r="G11055" s="31">
        <v>584.40679999999998</v>
      </c>
    </row>
    <row r="11056" spans="6:7" x14ac:dyDescent="0.3">
      <c r="F11056" t="s">
        <v>12786</v>
      </c>
      <c r="G11056" s="31">
        <v>5504.3703999999998</v>
      </c>
    </row>
    <row r="11057" spans="6:7" x14ac:dyDescent="0.3">
      <c r="F11057" t="s">
        <v>12787</v>
      </c>
      <c r="G11057" s="31">
        <v>3755.2100999999998</v>
      </c>
    </row>
    <row r="11058" spans="6:7" x14ac:dyDescent="0.3">
      <c r="F11058" t="s">
        <v>12788</v>
      </c>
      <c r="G11058" s="31">
        <v>0</v>
      </c>
    </row>
    <row r="11059" spans="6:7" x14ac:dyDescent="0.3">
      <c r="F11059" t="s">
        <v>12789</v>
      </c>
      <c r="G11059" s="31">
        <v>62.473999999999997</v>
      </c>
    </row>
    <row r="11060" spans="6:7" x14ac:dyDescent="0.3">
      <c r="F11060" t="s">
        <v>12790</v>
      </c>
      <c r="G11060" s="31">
        <v>13548.864599999999</v>
      </c>
    </row>
    <row r="11061" spans="6:7" x14ac:dyDescent="0.3">
      <c r="F11061" t="s">
        <v>12791</v>
      </c>
      <c r="G11061" s="31">
        <v>255.81980000000001</v>
      </c>
    </row>
    <row r="11062" spans="6:7" x14ac:dyDescent="0.3">
      <c r="F11062" t="s">
        <v>2065</v>
      </c>
      <c r="G11062" s="31">
        <v>4213.5780000000004</v>
      </c>
    </row>
    <row r="11063" spans="6:7" x14ac:dyDescent="0.3">
      <c r="F11063" t="s">
        <v>12792</v>
      </c>
      <c r="G11063" s="31">
        <v>0</v>
      </c>
    </row>
    <row r="11064" spans="6:7" x14ac:dyDescent="0.3">
      <c r="F11064" t="s">
        <v>12793</v>
      </c>
      <c r="G11064" s="31">
        <v>196.34039999999999</v>
      </c>
    </row>
    <row r="11065" spans="6:7" x14ac:dyDescent="0.3">
      <c r="F11065" t="s">
        <v>12794</v>
      </c>
      <c r="G11065" s="31">
        <v>2410.8087999999998</v>
      </c>
    </row>
    <row r="11066" spans="6:7" x14ac:dyDescent="0.3">
      <c r="F11066" t="s">
        <v>12795</v>
      </c>
      <c r="G11066" s="31">
        <v>6314.9246999999996</v>
      </c>
    </row>
    <row r="11067" spans="6:7" x14ac:dyDescent="0.3">
      <c r="F11067" t="s">
        <v>12796</v>
      </c>
      <c r="G11067" s="31">
        <v>2922.4133999999999</v>
      </c>
    </row>
    <row r="11068" spans="6:7" x14ac:dyDescent="0.3">
      <c r="F11068" t="s">
        <v>12797</v>
      </c>
      <c r="G11068" s="31">
        <v>2087.5839999999998</v>
      </c>
    </row>
    <row r="11069" spans="6:7" x14ac:dyDescent="0.3">
      <c r="F11069" t="s">
        <v>703</v>
      </c>
      <c r="G11069" s="31">
        <v>11898.766</v>
      </c>
    </row>
    <row r="11070" spans="6:7" x14ac:dyDescent="0.3">
      <c r="F11070" t="s">
        <v>2066</v>
      </c>
      <c r="G11070" s="31">
        <v>0</v>
      </c>
    </row>
    <row r="11071" spans="6:7" x14ac:dyDescent="0.3">
      <c r="F11071" t="s">
        <v>704</v>
      </c>
      <c r="G11071" s="31">
        <v>2748.7656000000002</v>
      </c>
    </row>
    <row r="11072" spans="6:7" x14ac:dyDescent="0.3">
      <c r="F11072" t="s">
        <v>3440</v>
      </c>
      <c r="G11072" s="31">
        <v>300.16850000000005</v>
      </c>
    </row>
    <row r="11073" spans="6:7" x14ac:dyDescent="0.3">
      <c r="F11073" t="s">
        <v>12798</v>
      </c>
      <c r="G11073" s="31">
        <v>948.68600000000004</v>
      </c>
    </row>
    <row r="11074" spans="6:7" x14ac:dyDescent="0.3">
      <c r="F11074" t="s">
        <v>2067</v>
      </c>
      <c r="G11074" s="31">
        <v>0</v>
      </c>
    </row>
    <row r="11075" spans="6:7" x14ac:dyDescent="0.3">
      <c r="F11075" t="s">
        <v>3441</v>
      </c>
      <c r="G11075" s="31">
        <v>62.549599999999998</v>
      </c>
    </row>
    <row r="11076" spans="6:7" x14ac:dyDescent="0.3">
      <c r="F11076" t="s">
        <v>12799</v>
      </c>
      <c r="G11076" s="31">
        <v>0</v>
      </c>
    </row>
    <row r="11077" spans="6:7" x14ac:dyDescent="0.3">
      <c r="F11077" t="s">
        <v>2068</v>
      </c>
      <c r="G11077" s="31">
        <v>9586.1111000000001</v>
      </c>
    </row>
    <row r="11078" spans="6:7" x14ac:dyDescent="0.3">
      <c r="F11078" t="s">
        <v>12800</v>
      </c>
      <c r="G11078" s="31">
        <v>261.43049999999999</v>
      </c>
    </row>
    <row r="11079" spans="6:7" x14ac:dyDescent="0.3">
      <c r="F11079" t="s">
        <v>12801</v>
      </c>
      <c r="G11079" s="31">
        <v>0</v>
      </c>
    </row>
    <row r="11080" spans="6:7" x14ac:dyDescent="0.3">
      <c r="F11080" t="s">
        <v>12802</v>
      </c>
      <c r="G11080" s="31">
        <v>21324.039499999999</v>
      </c>
    </row>
    <row r="11081" spans="6:7" x14ac:dyDescent="0.3">
      <c r="F11081" t="s">
        <v>12803</v>
      </c>
      <c r="G11081" s="31">
        <v>0</v>
      </c>
    </row>
    <row r="11082" spans="6:7" x14ac:dyDescent="0.3">
      <c r="F11082" t="s">
        <v>12804</v>
      </c>
      <c r="G11082" s="31">
        <v>369.13840000000005</v>
      </c>
    </row>
    <row r="11083" spans="6:7" x14ac:dyDescent="0.3">
      <c r="F11083" t="s">
        <v>12805</v>
      </c>
      <c r="G11083" s="31">
        <v>4270.5987000000005</v>
      </c>
    </row>
    <row r="11084" spans="6:7" x14ac:dyDescent="0.3">
      <c r="F11084" t="s">
        <v>12806</v>
      </c>
      <c r="G11084" s="31">
        <v>409.96699999999998</v>
      </c>
    </row>
    <row r="11085" spans="6:7" x14ac:dyDescent="0.3">
      <c r="F11085" t="s">
        <v>12807</v>
      </c>
      <c r="G11085" s="31">
        <v>0</v>
      </c>
    </row>
    <row r="11086" spans="6:7" x14ac:dyDescent="0.3">
      <c r="F11086" t="s">
        <v>2069</v>
      </c>
      <c r="G11086" s="31">
        <v>0</v>
      </c>
    </row>
    <row r="11087" spans="6:7" x14ac:dyDescent="0.3">
      <c r="F11087" t="s">
        <v>2070</v>
      </c>
      <c r="G11087" s="31">
        <v>719.22989999999993</v>
      </c>
    </row>
    <row r="11088" spans="6:7" x14ac:dyDescent="0.3">
      <c r="F11088" t="s">
        <v>12808</v>
      </c>
      <c r="G11088" s="31">
        <v>0</v>
      </c>
    </row>
    <row r="11089" spans="6:7" x14ac:dyDescent="0.3">
      <c r="F11089" t="s">
        <v>12809</v>
      </c>
      <c r="G11089" s="31">
        <v>216.67670000000001</v>
      </c>
    </row>
    <row r="11090" spans="6:7" x14ac:dyDescent="0.3">
      <c r="F11090" t="s">
        <v>12810</v>
      </c>
      <c r="G11090" s="31">
        <v>257.14850000000001</v>
      </c>
    </row>
    <row r="11091" spans="6:7" x14ac:dyDescent="0.3">
      <c r="F11091" t="s">
        <v>12811</v>
      </c>
      <c r="G11091" s="31">
        <v>504.48669999999998</v>
      </c>
    </row>
    <row r="11092" spans="6:7" x14ac:dyDescent="0.3">
      <c r="F11092" t="s">
        <v>12812</v>
      </c>
      <c r="G11092" s="31">
        <v>578.71649999999988</v>
      </c>
    </row>
    <row r="11093" spans="6:7" x14ac:dyDescent="0.3">
      <c r="F11093" t="s">
        <v>12813</v>
      </c>
      <c r="G11093" s="31">
        <v>20244.996200000001</v>
      </c>
    </row>
    <row r="11094" spans="6:7" x14ac:dyDescent="0.3">
      <c r="F11094" t="s">
        <v>12814</v>
      </c>
      <c r="G11094" s="31">
        <v>0</v>
      </c>
    </row>
    <row r="11095" spans="6:7" x14ac:dyDescent="0.3">
      <c r="F11095" t="s">
        <v>705</v>
      </c>
      <c r="G11095" s="31">
        <v>4446.4237999999996</v>
      </c>
    </row>
    <row r="11096" spans="6:7" x14ac:dyDescent="0.3">
      <c r="F11096" t="s">
        <v>12815</v>
      </c>
      <c r="G11096" s="31">
        <v>5834.9071000000004</v>
      </c>
    </row>
    <row r="11097" spans="6:7" x14ac:dyDescent="0.3">
      <c r="F11097" t="s">
        <v>706</v>
      </c>
      <c r="G11097" s="31">
        <v>18954.811900000001</v>
      </c>
    </row>
    <row r="11098" spans="6:7" x14ac:dyDescent="0.3">
      <c r="F11098" t="s">
        <v>12816</v>
      </c>
      <c r="G11098" s="31">
        <v>0</v>
      </c>
    </row>
    <row r="11099" spans="6:7" x14ac:dyDescent="0.3">
      <c r="F11099" t="s">
        <v>707</v>
      </c>
      <c r="G11099" s="31">
        <v>15387.5838</v>
      </c>
    </row>
    <row r="11100" spans="6:7" x14ac:dyDescent="0.3">
      <c r="F11100" t="s">
        <v>12817</v>
      </c>
      <c r="G11100" s="31">
        <v>397.25319999999999</v>
      </c>
    </row>
    <row r="11101" spans="6:7" x14ac:dyDescent="0.3">
      <c r="F11101" t="s">
        <v>2071</v>
      </c>
      <c r="G11101" s="31">
        <v>0</v>
      </c>
    </row>
    <row r="11102" spans="6:7" x14ac:dyDescent="0.3">
      <c r="F11102" t="s">
        <v>12818</v>
      </c>
      <c r="G11102" s="31">
        <v>177.40860000000001</v>
      </c>
    </row>
    <row r="11103" spans="6:7" x14ac:dyDescent="0.3">
      <c r="F11103" t="s">
        <v>12819</v>
      </c>
      <c r="G11103" s="31">
        <v>17918.118200000001</v>
      </c>
    </row>
    <row r="11104" spans="6:7" x14ac:dyDescent="0.3">
      <c r="F11104" t="s">
        <v>12820</v>
      </c>
      <c r="G11104" s="31">
        <v>5491.9300999999996</v>
      </c>
    </row>
    <row r="11105" spans="6:7" x14ac:dyDescent="0.3">
      <c r="F11105" t="s">
        <v>12821</v>
      </c>
      <c r="G11105" s="31">
        <v>323.85950000000003</v>
      </c>
    </row>
    <row r="11106" spans="6:7" x14ac:dyDescent="0.3">
      <c r="F11106" t="s">
        <v>12822</v>
      </c>
      <c r="G11106" s="31">
        <v>0</v>
      </c>
    </row>
    <row r="11107" spans="6:7" x14ac:dyDescent="0.3">
      <c r="F11107" t="s">
        <v>12823</v>
      </c>
      <c r="G11107" s="31">
        <v>0</v>
      </c>
    </row>
    <row r="11108" spans="6:7" x14ac:dyDescent="0.3">
      <c r="F11108" t="s">
        <v>12824</v>
      </c>
      <c r="G11108" s="31">
        <v>0</v>
      </c>
    </row>
    <row r="11109" spans="6:7" x14ac:dyDescent="0.3">
      <c r="F11109" t="s">
        <v>12825</v>
      </c>
      <c r="G11109" s="31">
        <v>1468.731</v>
      </c>
    </row>
    <row r="11110" spans="6:7" x14ac:dyDescent="0.3">
      <c r="F11110" t="s">
        <v>12826</v>
      </c>
      <c r="G11110" s="31">
        <v>0</v>
      </c>
    </row>
    <row r="11111" spans="6:7" x14ac:dyDescent="0.3">
      <c r="F11111" t="s">
        <v>12827</v>
      </c>
      <c r="G11111" s="31">
        <v>0</v>
      </c>
    </row>
    <row r="11112" spans="6:7" x14ac:dyDescent="0.3">
      <c r="F11112" t="s">
        <v>12828</v>
      </c>
      <c r="G11112" s="31">
        <v>537.28870000000006</v>
      </c>
    </row>
    <row r="11113" spans="6:7" x14ac:dyDescent="0.3">
      <c r="F11113" t="s">
        <v>12829</v>
      </c>
      <c r="G11113" s="31">
        <v>0</v>
      </c>
    </row>
    <row r="11114" spans="6:7" x14ac:dyDescent="0.3">
      <c r="F11114" t="s">
        <v>2908</v>
      </c>
      <c r="G11114" s="31">
        <v>1317.0884000000001</v>
      </c>
    </row>
    <row r="11115" spans="6:7" x14ac:dyDescent="0.3">
      <c r="F11115" t="s">
        <v>12830</v>
      </c>
      <c r="G11115" s="31">
        <v>0</v>
      </c>
    </row>
    <row r="11116" spans="6:7" x14ac:dyDescent="0.3">
      <c r="F11116" t="s">
        <v>12831</v>
      </c>
      <c r="G11116" s="31">
        <v>0</v>
      </c>
    </row>
    <row r="11117" spans="6:7" x14ac:dyDescent="0.3">
      <c r="F11117" t="s">
        <v>12832</v>
      </c>
      <c r="G11117" s="31">
        <v>0</v>
      </c>
    </row>
    <row r="11118" spans="6:7" x14ac:dyDescent="0.3">
      <c r="F11118" t="s">
        <v>12833</v>
      </c>
      <c r="G11118" s="31">
        <v>0</v>
      </c>
    </row>
    <row r="11119" spans="6:7" x14ac:dyDescent="0.3">
      <c r="F11119" t="s">
        <v>2072</v>
      </c>
      <c r="G11119" s="31">
        <v>20555.829599999997</v>
      </c>
    </row>
    <row r="11120" spans="6:7" x14ac:dyDescent="0.3">
      <c r="F11120" t="s">
        <v>708</v>
      </c>
      <c r="G11120" s="31">
        <v>0</v>
      </c>
    </row>
    <row r="11121" spans="6:7" x14ac:dyDescent="0.3">
      <c r="F11121" t="s">
        <v>12834</v>
      </c>
      <c r="G11121" s="31">
        <v>0</v>
      </c>
    </row>
    <row r="11122" spans="6:7" x14ac:dyDescent="0.3">
      <c r="F11122" t="s">
        <v>2073</v>
      </c>
      <c r="G11122" s="31">
        <v>3631.6444999999999</v>
      </c>
    </row>
    <row r="11123" spans="6:7" x14ac:dyDescent="0.3">
      <c r="F11123" t="s">
        <v>2074</v>
      </c>
      <c r="G11123" s="31">
        <v>17179.741300000002</v>
      </c>
    </row>
    <row r="11124" spans="6:7" x14ac:dyDescent="0.3">
      <c r="F11124" t="s">
        <v>12835</v>
      </c>
      <c r="G11124" s="31">
        <v>4065.2838999999999</v>
      </c>
    </row>
    <row r="11125" spans="6:7" x14ac:dyDescent="0.3">
      <c r="F11125" t="s">
        <v>2075</v>
      </c>
      <c r="G11125" s="31">
        <v>0</v>
      </c>
    </row>
    <row r="11126" spans="6:7" x14ac:dyDescent="0.3">
      <c r="F11126" t="s">
        <v>12836</v>
      </c>
      <c r="G11126" s="31">
        <v>4583.7519999999995</v>
      </c>
    </row>
    <row r="11127" spans="6:7" x14ac:dyDescent="0.3">
      <c r="F11127" t="s">
        <v>2909</v>
      </c>
      <c r="G11127" s="31">
        <v>1303.066</v>
      </c>
    </row>
    <row r="11128" spans="6:7" x14ac:dyDescent="0.3">
      <c r="F11128" t="s">
        <v>12837</v>
      </c>
      <c r="G11128" s="31">
        <v>781.5030999999999</v>
      </c>
    </row>
    <row r="11129" spans="6:7" x14ac:dyDescent="0.3">
      <c r="F11129" t="s">
        <v>2076</v>
      </c>
      <c r="G11129" s="31">
        <v>0</v>
      </c>
    </row>
    <row r="11130" spans="6:7" x14ac:dyDescent="0.3">
      <c r="F11130" t="s">
        <v>12838</v>
      </c>
      <c r="G11130" s="31">
        <v>23.0427</v>
      </c>
    </row>
    <row r="11131" spans="6:7" x14ac:dyDescent="0.3">
      <c r="F11131" t="s">
        <v>3442</v>
      </c>
      <c r="G11131" s="31">
        <v>43.7318</v>
      </c>
    </row>
    <row r="11132" spans="6:7" x14ac:dyDescent="0.3">
      <c r="F11132" t="s">
        <v>709</v>
      </c>
      <c r="G11132" s="31">
        <v>0</v>
      </c>
    </row>
    <row r="11133" spans="6:7" x14ac:dyDescent="0.3">
      <c r="F11133" t="s">
        <v>2077</v>
      </c>
      <c r="G11133" s="31">
        <v>0</v>
      </c>
    </row>
    <row r="11134" spans="6:7" x14ac:dyDescent="0.3">
      <c r="F11134" t="s">
        <v>12839</v>
      </c>
      <c r="G11134" s="31">
        <v>0</v>
      </c>
    </row>
    <row r="11135" spans="6:7" x14ac:dyDescent="0.3">
      <c r="F11135" t="s">
        <v>2910</v>
      </c>
      <c r="G11135" s="31">
        <v>5126.6638000000003</v>
      </c>
    </row>
    <row r="11136" spans="6:7" x14ac:dyDescent="0.3">
      <c r="F11136" t="s">
        <v>12840</v>
      </c>
      <c r="G11136" s="31">
        <v>11043.357599999999</v>
      </c>
    </row>
    <row r="11137" spans="6:7" x14ac:dyDescent="0.3">
      <c r="F11137" t="s">
        <v>710</v>
      </c>
      <c r="G11137" s="31">
        <v>0</v>
      </c>
    </row>
    <row r="11138" spans="6:7" x14ac:dyDescent="0.3">
      <c r="F11138" t="s">
        <v>12841</v>
      </c>
      <c r="G11138" s="31">
        <v>5252.5657000000001</v>
      </c>
    </row>
    <row r="11139" spans="6:7" x14ac:dyDescent="0.3">
      <c r="F11139" t="s">
        <v>711</v>
      </c>
      <c r="G11139" s="31">
        <v>0</v>
      </c>
    </row>
    <row r="11140" spans="6:7" x14ac:dyDescent="0.3">
      <c r="F11140" t="s">
        <v>12842</v>
      </c>
      <c r="G11140" s="31">
        <v>394.32330000000002</v>
      </c>
    </row>
    <row r="11141" spans="6:7" x14ac:dyDescent="0.3">
      <c r="F11141" t="s">
        <v>712</v>
      </c>
      <c r="G11141" s="31">
        <v>10127.940699999999</v>
      </c>
    </row>
    <row r="11142" spans="6:7" x14ac:dyDescent="0.3">
      <c r="F11142" t="s">
        <v>2078</v>
      </c>
      <c r="G11142" s="31">
        <v>0</v>
      </c>
    </row>
    <row r="11143" spans="6:7" x14ac:dyDescent="0.3">
      <c r="F11143" t="s">
        <v>2079</v>
      </c>
      <c r="G11143" s="31">
        <v>4047.6927999999998</v>
      </c>
    </row>
    <row r="11144" spans="6:7" x14ac:dyDescent="0.3">
      <c r="F11144" t="s">
        <v>12843</v>
      </c>
      <c r="G11144" s="31">
        <v>0</v>
      </c>
    </row>
    <row r="11145" spans="6:7" x14ac:dyDescent="0.3">
      <c r="F11145" t="s">
        <v>12844</v>
      </c>
      <c r="G11145" s="31">
        <v>0</v>
      </c>
    </row>
    <row r="11146" spans="6:7" x14ac:dyDescent="0.3">
      <c r="F11146" t="s">
        <v>12845</v>
      </c>
      <c r="G11146" s="31">
        <v>7415.0172000000002</v>
      </c>
    </row>
    <row r="11147" spans="6:7" x14ac:dyDescent="0.3">
      <c r="F11147" t="s">
        <v>12846</v>
      </c>
      <c r="G11147" s="31">
        <v>0</v>
      </c>
    </row>
    <row r="11148" spans="6:7" x14ac:dyDescent="0.3">
      <c r="F11148" t="s">
        <v>12847</v>
      </c>
      <c r="G11148" s="31">
        <v>209.2458</v>
      </c>
    </row>
    <row r="11149" spans="6:7" x14ac:dyDescent="0.3">
      <c r="F11149" t="s">
        <v>12848</v>
      </c>
      <c r="G11149" s="31">
        <v>21.7592</v>
      </c>
    </row>
    <row r="11150" spans="6:7" x14ac:dyDescent="0.3">
      <c r="F11150" t="s">
        <v>12849</v>
      </c>
      <c r="G11150" s="31">
        <v>0</v>
      </c>
    </row>
    <row r="11151" spans="6:7" x14ac:dyDescent="0.3">
      <c r="F11151" t="s">
        <v>12850</v>
      </c>
      <c r="G11151" s="31">
        <v>0</v>
      </c>
    </row>
    <row r="11152" spans="6:7" x14ac:dyDescent="0.3">
      <c r="F11152" t="s">
        <v>12851</v>
      </c>
      <c r="G11152" s="31">
        <v>0</v>
      </c>
    </row>
    <row r="11153" spans="6:7" x14ac:dyDescent="0.3">
      <c r="F11153" t="s">
        <v>2080</v>
      </c>
      <c r="G11153" s="31">
        <v>0</v>
      </c>
    </row>
    <row r="11154" spans="6:7" x14ac:dyDescent="0.3">
      <c r="F11154" t="s">
        <v>12852</v>
      </c>
      <c r="G11154" s="31">
        <v>321.57599999999996</v>
      </c>
    </row>
    <row r="11155" spans="6:7" x14ac:dyDescent="0.3">
      <c r="F11155" t="s">
        <v>3443</v>
      </c>
      <c r="G11155" s="31">
        <v>209.90309999999999</v>
      </c>
    </row>
    <row r="11156" spans="6:7" x14ac:dyDescent="0.3">
      <c r="F11156" t="s">
        <v>3444</v>
      </c>
      <c r="G11156" s="31">
        <v>12.4948</v>
      </c>
    </row>
    <row r="11157" spans="6:7" x14ac:dyDescent="0.3">
      <c r="F11157" t="s">
        <v>12853</v>
      </c>
      <c r="G11157" s="31">
        <v>22.479299999999999</v>
      </c>
    </row>
    <row r="11158" spans="6:7" x14ac:dyDescent="0.3">
      <c r="F11158" t="s">
        <v>2081</v>
      </c>
      <c r="G11158" s="31">
        <v>11386.564999999999</v>
      </c>
    </row>
    <row r="11159" spans="6:7" x14ac:dyDescent="0.3">
      <c r="F11159" t="s">
        <v>12854</v>
      </c>
      <c r="G11159" s="31">
        <v>0</v>
      </c>
    </row>
    <row r="11160" spans="6:7" x14ac:dyDescent="0.3">
      <c r="F11160" t="s">
        <v>2082</v>
      </c>
      <c r="G11160" s="31">
        <v>0</v>
      </c>
    </row>
    <row r="11161" spans="6:7" x14ac:dyDescent="0.3">
      <c r="F11161" t="s">
        <v>12855</v>
      </c>
      <c r="G11161" s="31">
        <v>13935.088400000001</v>
      </c>
    </row>
    <row r="11162" spans="6:7" x14ac:dyDescent="0.3">
      <c r="F11162" t="s">
        <v>2083</v>
      </c>
      <c r="G11162" s="31">
        <v>91.244799999999998</v>
      </c>
    </row>
    <row r="11163" spans="6:7" x14ac:dyDescent="0.3">
      <c r="F11163" t="s">
        <v>12856</v>
      </c>
      <c r="G11163" s="31">
        <v>701.01919999999996</v>
      </c>
    </row>
    <row r="11164" spans="6:7" x14ac:dyDescent="0.3">
      <c r="F11164" t="s">
        <v>12857</v>
      </c>
      <c r="G11164" s="31">
        <v>6710.1923999999999</v>
      </c>
    </row>
    <row r="11165" spans="6:7" x14ac:dyDescent="0.3">
      <c r="F11165" t="s">
        <v>12858</v>
      </c>
      <c r="G11165" s="31">
        <v>607.34370000000001</v>
      </c>
    </row>
    <row r="11166" spans="6:7" x14ac:dyDescent="0.3">
      <c r="F11166" t="s">
        <v>12859</v>
      </c>
      <c r="G11166" s="31">
        <v>0</v>
      </c>
    </row>
    <row r="11167" spans="6:7" x14ac:dyDescent="0.3">
      <c r="F11167" t="s">
        <v>12860</v>
      </c>
      <c r="G11167" s="31">
        <v>0</v>
      </c>
    </row>
    <row r="11168" spans="6:7" x14ac:dyDescent="0.3">
      <c r="F11168" t="s">
        <v>12861</v>
      </c>
      <c r="G11168" s="31">
        <v>20379.6011</v>
      </c>
    </row>
    <row r="11169" spans="6:7" x14ac:dyDescent="0.3">
      <c r="F11169" t="s">
        <v>2084</v>
      </c>
      <c r="G11169" s="31">
        <v>290.36320000000001</v>
      </c>
    </row>
    <row r="11170" spans="6:7" x14ac:dyDescent="0.3">
      <c r="F11170" t="s">
        <v>12862</v>
      </c>
      <c r="G11170" s="31">
        <v>538.09540000000004</v>
      </c>
    </row>
    <row r="11171" spans="6:7" x14ac:dyDescent="0.3">
      <c r="F11171" t="s">
        <v>2085</v>
      </c>
      <c r="G11171" s="31">
        <v>337.92660000000001</v>
      </c>
    </row>
    <row r="11172" spans="6:7" x14ac:dyDescent="0.3">
      <c r="F11172" t="s">
        <v>713</v>
      </c>
      <c r="G11172" s="31">
        <v>0</v>
      </c>
    </row>
    <row r="11173" spans="6:7" x14ac:dyDescent="0.3">
      <c r="F11173" t="s">
        <v>12863</v>
      </c>
      <c r="G11173" s="31">
        <v>2948.1434000000004</v>
      </c>
    </row>
    <row r="11174" spans="6:7" x14ac:dyDescent="0.3">
      <c r="F11174" t="s">
        <v>12864</v>
      </c>
      <c r="G11174" s="31">
        <v>0</v>
      </c>
    </row>
    <row r="11175" spans="6:7" x14ac:dyDescent="0.3">
      <c r="F11175" t="s">
        <v>714</v>
      </c>
      <c r="G11175" s="31">
        <v>4602.2632999999996</v>
      </c>
    </row>
    <row r="11176" spans="6:7" x14ac:dyDescent="0.3">
      <c r="F11176" t="s">
        <v>715</v>
      </c>
      <c r="G11176" s="31">
        <v>1154.0594000000001</v>
      </c>
    </row>
    <row r="11177" spans="6:7" x14ac:dyDescent="0.3">
      <c r="F11177" t="s">
        <v>12865</v>
      </c>
      <c r="G11177" s="31">
        <v>407.69100000000003</v>
      </c>
    </row>
    <row r="11178" spans="6:7" x14ac:dyDescent="0.3">
      <c r="F11178" t="s">
        <v>12866</v>
      </c>
      <c r="G11178" s="31">
        <v>0</v>
      </c>
    </row>
    <row r="11179" spans="6:7" x14ac:dyDescent="0.3">
      <c r="F11179" t="s">
        <v>12867</v>
      </c>
      <c r="G11179" s="31">
        <v>358.49680000000001</v>
      </c>
    </row>
    <row r="11180" spans="6:7" x14ac:dyDescent="0.3">
      <c r="F11180" t="s">
        <v>716</v>
      </c>
      <c r="G11180" s="31">
        <v>4821.0101000000004</v>
      </c>
    </row>
    <row r="11181" spans="6:7" x14ac:dyDescent="0.3">
      <c r="F11181" t="s">
        <v>2086</v>
      </c>
      <c r="G11181" s="31">
        <v>1592.5440000000001</v>
      </c>
    </row>
    <row r="11182" spans="6:7" x14ac:dyDescent="0.3">
      <c r="F11182" t="s">
        <v>2087</v>
      </c>
      <c r="G11182" s="31">
        <v>0</v>
      </c>
    </row>
    <row r="11183" spans="6:7" x14ac:dyDescent="0.3">
      <c r="F11183" t="s">
        <v>717</v>
      </c>
      <c r="G11183" s="31">
        <v>8349.1046999999999</v>
      </c>
    </row>
    <row r="11184" spans="6:7" x14ac:dyDescent="0.3">
      <c r="F11184" t="s">
        <v>718</v>
      </c>
      <c r="G11184" s="31">
        <v>0</v>
      </c>
    </row>
    <row r="11185" spans="6:7" x14ac:dyDescent="0.3">
      <c r="F11185" t="s">
        <v>12868</v>
      </c>
      <c r="G11185" s="31">
        <v>0</v>
      </c>
    </row>
    <row r="11186" spans="6:7" x14ac:dyDescent="0.3">
      <c r="F11186" t="s">
        <v>2088</v>
      </c>
      <c r="G11186" s="31">
        <v>0</v>
      </c>
    </row>
    <row r="11187" spans="6:7" x14ac:dyDescent="0.3">
      <c r="F11187" t="s">
        <v>2089</v>
      </c>
      <c r="G11187" s="31">
        <v>0</v>
      </c>
    </row>
    <row r="11188" spans="6:7" x14ac:dyDescent="0.3">
      <c r="F11188" t="s">
        <v>12869</v>
      </c>
      <c r="G11188" s="31">
        <v>12.4948</v>
      </c>
    </row>
    <row r="11189" spans="6:7" x14ac:dyDescent="0.3">
      <c r="F11189" t="s">
        <v>12870</v>
      </c>
      <c r="G11189" s="31">
        <v>415.41270000000003</v>
      </c>
    </row>
    <row r="11190" spans="6:7" x14ac:dyDescent="0.3">
      <c r="F11190" t="s">
        <v>719</v>
      </c>
      <c r="G11190" s="31">
        <v>0</v>
      </c>
    </row>
    <row r="11191" spans="6:7" x14ac:dyDescent="0.3">
      <c r="F11191" t="s">
        <v>12871</v>
      </c>
      <c r="G11191" s="31">
        <v>0</v>
      </c>
    </row>
    <row r="11192" spans="6:7" x14ac:dyDescent="0.3">
      <c r="F11192" t="s">
        <v>12872</v>
      </c>
      <c r="G11192" s="31">
        <v>162.98480000000001</v>
      </c>
    </row>
    <row r="11193" spans="6:7" x14ac:dyDescent="0.3">
      <c r="F11193" t="s">
        <v>12873</v>
      </c>
      <c r="G11193" s="31">
        <v>18.485499999999998</v>
      </c>
    </row>
    <row r="11194" spans="6:7" x14ac:dyDescent="0.3">
      <c r="F11194" t="s">
        <v>12874</v>
      </c>
      <c r="G11194" s="31">
        <v>0</v>
      </c>
    </row>
    <row r="11195" spans="6:7" x14ac:dyDescent="0.3">
      <c r="F11195" t="s">
        <v>2090</v>
      </c>
      <c r="G11195" s="31">
        <v>2552.4252000000001</v>
      </c>
    </row>
    <row r="11196" spans="6:7" x14ac:dyDescent="0.3">
      <c r="F11196" t="s">
        <v>3445</v>
      </c>
      <c r="G11196" s="31">
        <v>441.7174</v>
      </c>
    </row>
    <row r="11197" spans="6:7" x14ac:dyDescent="0.3">
      <c r="F11197" t="s">
        <v>12875</v>
      </c>
      <c r="G11197" s="31">
        <v>0</v>
      </c>
    </row>
    <row r="11198" spans="6:7" x14ac:dyDescent="0.3">
      <c r="F11198" t="s">
        <v>12876</v>
      </c>
      <c r="G11198" s="31">
        <v>740.98909999999989</v>
      </c>
    </row>
    <row r="11199" spans="6:7" x14ac:dyDescent="0.3">
      <c r="F11199" t="s">
        <v>2091</v>
      </c>
      <c r="G11199" s="31">
        <v>7372.2662</v>
      </c>
    </row>
    <row r="11200" spans="6:7" x14ac:dyDescent="0.3">
      <c r="F11200" t="s">
        <v>12877</v>
      </c>
      <c r="G11200" s="31">
        <v>0</v>
      </c>
    </row>
    <row r="11201" spans="6:7" x14ac:dyDescent="0.3">
      <c r="F11201" t="s">
        <v>3446</v>
      </c>
      <c r="G11201" s="31">
        <v>360.39339999999999</v>
      </c>
    </row>
    <row r="11202" spans="6:7" x14ac:dyDescent="0.3">
      <c r="F11202" t="s">
        <v>12878</v>
      </c>
      <c r="G11202" s="31">
        <v>5793.3753999999999</v>
      </c>
    </row>
    <row r="11203" spans="6:7" x14ac:dyDescent="0.3">
      <c r="F11203" t="s">
        <v>12879</v>
      </c>
      <c r="G11203" s="31">
        <v>416.75850000000003</v>
      </c>
    </row>
    <row r="11204" spans="6:7" x14ac:dyDescent="0.3">
      <c r="F11204" t="s">
        <v>12880</v>
      </c>
      <c r="G11204" s="31">
        <v>0</v>
      </c>
    </row>
    <row r="11205" spans="6:7" x14ac:dyDescent="0.3">
      <c r="F11205" t="s">
        <v>3447</v>
      </c>
      <c r="G11205" s="31">
        <v>181.4024</v>
      </c>
    </row>
    <row r="11206" spans="6:7" x14ac:dyDescent="0.3">
      <c r="F11206" t="s">
        <v>2092</v>
      </c>
      <c r="G11206" s="31">
        <v>1334.9619000000002</v>
      </c>
    </row>
    <row r="11207" spans="6:7" x14ac:dyDescent="0.3">
      <c r="F11207" t="s">
        <v>12881</v>
      </c>
      <c r="G11207" s="31">
        <v>120.791</v>
      </c>
    </row>
    <row r="11208" spans="6:7" x14ac:dyDescent="0.3">
      <c r="F11208" t="s">
        <v>12882</v>
      </c>
      <c r="G11208" s="31">
        <v>0</v>
      </c>
    </row>
    <row r="11209" spans="6:7" x14ac:dyDescent="0.3">
      <c r="F11209" t="s">
        <v>2093</v>
      </c>
      <c r="G11209" s="31">
        <v>0</v>
      </c>
    </row>
    <row r="11210" spans="6:7" x14ac:dyDescent="0.3">
      <c r="F11210" t="s">
        <v>2094</v>
      </c>
      <c r="G11210" s="31">
        <v>328.55549999999999</v>
      </c>
    </row>
    <row r="11211" spans="6:7" x14ac:dyDescent="0.3">
      <c r="F11211" t="s">
        <v>12883</v>
      </c>
      <c r="G11211" s="31">
        <v>14744.900100000001</v>
      </c>
    </row>
    <row r="11212" spans="6:7" x14ac:dyDescent="0.3">
      <c r="F11212" t="s">
        <v>12884</v>
      </c>
      <c r="G11212" s="31">
        <v>6438.5535</v>
      </c>
    </row>
    <row r="11213" spans="6:7" x14ac:dyDescent="0.3">
      <c r="F11213" t="s">
        <v>12885</v>
      </c>
      <c r="G11213" s="31">
        <v>25.634499999999999</v>
      </c>
    </row>
    <row r="11214" spans="6:7" x14ac:dyDescent="0.3">
      <c r="F11214" t="s">
        <v>12886</v>
      </c>
      <c r="G11214" s="31">
        <v>20184.394</v>
      </c>
    </row>
    <row r="11215" spans="6:7" x14ac:dyDescent="0.3">
      <c r="F11215" t="s">
        <v>2095</v>
      </c>
      <c r="G11215" s="31">
        <v>6239.0391</v>
      </c>
    </row>
    <row r="11216" spans="6:7" x14ac:dyDescent="0.3">
      <c r="F11216" t="s">
        <v>12887</v>
      </c>
      <c r="G11216" s="31">
        <v>15.618499999999999</v>
      </c>
    </row>
    <row r="11217" spans="6:7" x14ac:dyDescent="0.3">
      <c r="F11217" t="s">
        <v>12888</v>
      </c>
      <c r="G11217" s="31">
        <v>0</v>
      </c>
    </row>
    <row r="11218" spans="6:7" x14ac:dyDescent="0.3">
      <c r="F11218" t="s">
        <v>12889</v>
      </c>
      <c r="G11218" s="31">
        <v>0</v>
      </c>
    </row>
    <row r="11219" spans="6:7" x14ac:dyDescent="0.3">
      <c r="F11219" t="s">
        <v>12890</v>
      </c>
      <c r="G11219" s="31">
        <v>14455.374299999999</v>
      </c>
    </row>
    <row r="11220" spans="6:7" x14ac:dyDescent="0.3">
      <c r="F11220" t="s">
        <v>12891</v>
      </c>
      <c r="G11220" s="31">
        <v>16778.789500000003</v>
      </c>
    </row>
    <row r="11221" spans="6:7" x14ac:dyDescent="0.3">
      <c r="F11221" t="s">
        <v>2096</v>
      </c>
      <c r="G11221" s="31">
        <v>140.69560000000001</v>
      </c>
    </row>
    <row r="11222" spans="6:7" x14ac:dyDescent="0.3">
      <c r="F11222" t="s">
        <v>12892</v>
      </c>
      <c r="G11222" s="31">
        <v>938.16910000000007</v>
      </c>
    </row>
    <row r="11223" spans="6:7" x14ac:dyDescent="0.3">
      <c r="F11223" t="s">
        <v>12893</v>
      </c>
      <c r="G11223" s="31">
        <v>2370.2205999999996</v>
      </c>
    </row>
    <row r="11224" spans="6:7" x14ac:dyDescent="0.3">
      <c r="F11224" t="s">
        <v>12894</v>
      </c>
      <c r="G11224" s="31">
        <v>737.92510000000016</v>
      </c>
    </row>
    <row r="11225" spans="6:7" x14ac:dyDescent="0.3">
      <c r="F11225" t="s">
        <v>12895</v>
      </c>
      <c r="G11225" s="31">
        <v>241.07679999999999</v>
      </c>
    </row>
    <row r="11226" spans="6:7" x14ac:dyDescent="0.3">
      <c r="F11226" t="s">
        <v>12896</v>
      </c>
      <c r="G11226" s="31">
        <v>11863.820000000002</v>
      </c>
    </row>
    <row r="11227" spans="6:7" x14ac:dyDescent="0.3">
      <c r="F11227" t="s">
        <v>12897</v>
      </c>
      <c r="G11227" s="31">
        <v>0</v>
      </c>
    </row>
    <row r="11228" spans="6:7" x14ac:dyDescent="0.3">
      <c r="F11228" t="s">
        <v>12898</v>
      </c>
      <c r="G11228" s="31">
        <v>141.0754</v>
      </c>
    </row>
    <row r="11229" spans="6:7" x14ac:dyDescent="0.3">
      <c r="F11229" t="s">
        <v>12899</v>
      </c>
      <c r="G11229" s="31">
        <v>179.25480000000002</v>
      </c>
    </row>
    <row r="11230" spans="6:7" x14ac:dyDescent="0.3">
      <c r="F11230" t="s">
        <v>12900</v>
      </c>
      <c r="G11230" s="31">
        <v>10828.503500000001</v>
      </c>
    </row>
    <row r="11231" spans="6:7" x14ac:dyDescent="0.3">
      <c r="F11231" t="s">
        <v>12901</v>
      </c>
      <c r="G11231" s="31">
        <v>0</v>
      </c>
    </row>
    <row r="11232" spans="6:7" x14ac:dyDescent="0.3">
      <c r="F11232" t="s">
        <v>12902</v>
      </c>
      <c r="G11232" s="31">
        <v>0</v>
      </c>
    </row>
    <row r="11233" spans="6:7" x14ac:dyDescent="0.3">
      <c r="F11233" t="s">
        <v>12903</v>
      </c>
      <c r="G11233" s="31">
        <v>3497.116</v>
      </c>
    </row>
    <row r="11234" spans="6:7" x14ac:dyDescent="0.3">
      <c r="F11234" t="s">
        <v>12904</v>
      </c>
      <c r="G11234" s="31">
        <v>8491.5517999999993</v>
      </c>
    </row>
    <row r="11235" spans="6:7" x14ac:dyDescent="0.3">
      <c r="F11235" t="s">
        <v>12905</v>
      </c>
      <c r="G11235" s="31">
        <v>3811.1837999999998</v>
      </c>
    </row>
    <row r="11236" spans="6:7" x14ac:dyDescent="0.3">
      <c r="F11236" t="s">
        <v>12906</v>
      </c>
      <c r="G11236" s="31">
        <v>839.17239999999993</v>
      </c>
    </row>
    <row r="11237" spans="6:7" x14ac:dyDescent="0.3">
      <c r="F11237" t="s">
        <v>12907</v>
      </c>
      <c r="G11237" s="31">
        <v>0</v>
      </c>
    </row>
    <row r="11238" spans="6:7" x14ac:dyDescent="0.3">
      <c r="F11238" t="s">
        <v>12908</v>
      </c>
      <c r="G11238" s="31">
        <v>386.64120000000003</v>
      </c>
    </row>
    <row r="11239" spans="6:7" x14ac:dyDescent="0.3">
      <c r="F11239" t="s">
        <v>12909</v>
      </c>
      <c r="G11239" s="31">
        <v>0</v>
      </c>
    </row>
    <row r="11240" spans="6:7" x14ac:dyDescent="0.3">
      <c r="F11240" t="s">
        <v>3448</v>
      </c>
      <c r="G11240" s="31">
        <v>40.6081</v>
      </c>
    </row>
    <row r="11241" spans="6:7" x14ac:dyDescent="0.3">
      <c r="F11241" t="s">
        <v>12910</v>
      </c>
      <c r="G11241" s="31">
        <v>0</v>
      </c>
    </row>
    <row r="11242" spans="6:7" x14ac:dyDescent="0.3">
      <c r="F11242" t="s">
        <v>12911</v>
      </c>
      <c r="G11242" s="31">
        <v>627.42000000000007</v>
      </c>
    </row>
    <row r="11243" spans="6:7" x14ac:dyDescent="0.3">
      <c r="F11243" t="s">
        <v>12912</v>
      </c>
      <c r="G11243" s="31">
        <v>5621.1480000000001</v>
      </c>
    </row>
    <row r="11244" spans="6:7" x14ac:dyDescent="0.3">
      <c r="F11244" t="s">
        <v>12913</v>
      </c>
      <c r="G11244" s="31">
        <v>220.71809999999999</v>
      </c>
    </row>
    <row r="11245" spans="6:7" x14ac:dyDescent="0.3">
      <c r="F11245" t="s">
        <v>12914</v>
      </c>
      <c r="G11245" s="31">
        <v>0</v>
      </c>
    </row>
    <row r="11246" spans="6:7" x14ac:dyDescent="0.3">
      <c r="F11246" t="s">
        <v>12915</v>
      </c>
      <c r="G11246" s="31">
        <v>0</v>
      </c>
    </row>
    <row r="11247" spans="6:7" x14ac:dyDescent="0.3">
      <c r="F11247" t="s">
        <v>12916</v>
      </c>
      <c r="G11247" s="31">
        <v>0</v>
      </c>
    </row>
    <row r="11248" spans="6:7" x14ac:dyDescent="0.3">
      <c r="F11248" t="s">
        <v>12917</v>
      </c>
      <c r="G11248" s="31">
        <v>0</v>
      </c>
    </row>
    <row r="11249" spans="6:7" x14ac:dyDescent="0.3">
      <c r="F11249" t="s">
        <v>12918</v>
      </c>
      <c r="G11249" s="31">
        <v>882.80529999999999</v>
      </c>
    </row>
    <row r="11250" spans="6:7" x14ac:dyDescent="0.3">
      <c r="F11250" t="s">
        <v>12919</v>
      </c>
      <c r="G11250" s="31">
        <v>271.53909999999996</v>
      </c>
    </row>
    <row r="11251" spans="6:7" x14ac:dyDescent="0.3">
      <c r="F11251" t="s">
        <v>12920</v>
      </c>
      <c r="G11251" s="31">
        <v>481.31680000000006</v>
      </c>
    </row>
    <row r="11252" spans="6:7" x14ac:dyDescent="0.3">
      <c r="F11252" t="s">
        <v>12921</v>
      </c>
      <c r="G11252" s="31">
        <v>319.18440000000004</v>
      </c>
    </row>
    <row r="11253" spans="6:7" x14ac:dyDescent="0.3">
      <c r="F11253" t="s">
        <v>12922</v>
      </c>
      <c r="G11253" s="31">
        <v>1456.0042000000001</v>
      </c>
    </row>
    <row r="11254" spans="6:7" x14ac:dyDescent="0.3">
      <c r="F11254" t="s">
        <v>12923</v>
      </c>
      <c r="G11254" s="31">
        <v>14855.911599999999</v>
      </c>
    </row>
    <row r="11255" spans="6:7" x14ac:dyDescent="0.3">
      <c r="F11255" t="s">
        <v>12924</v>
      </c>
      <c r="G11255" s="31">
        <v>7356.0989</v>
      </c>
    </row>
    <row r="11256" spans="6:7" x14ac:dyDescent="0.3">
      <c r="F11256" t="s">
        <v>12925</v>
      </c>
      <c r="G11256" s="31">
        <v>0</v>
      </c>
    </row>
    <row r="11257" spans="6:7" x14ac:dyDescent="0.3">
      <c r="F11257" t="s">
        <v>2097</v>
      </c>
      <c r="G11257" s="31">
        <v>0</v>
      </c>
    </row>
    <row r="11258" spans="6:7" x14ac:dyDescent="0.3">
      <c r="F11258" t="s">
        <v>2098</v>
      </c>
      <c r="G11258" s="31">
        <v>7716.4926000000005</v>
      </c>
    </row>
    <row r="11259" spans="6:7" x14ac:dyDescent="0.3">
      <c r="F11259" t="s">
        <v>12926</v>
      </c>
      <c r="G11259" s="31">
        <v>0</v>
      </c>
    </row>
    <row r="11260" spans="6:7" x14ac:dyDescent="0.3">
      <c r="F11260" t="s">
        <v>12927</v>
      </c>
      <c r="G11260" s="31">
        <v>1325.6127999999999</v>
      </c>
    </row>
    <row r="11261" spans="6:7" x14ac:dyDescent="0.3">
      <c r="F11261" t="s">
        <v>12928</v>
      </c>
      <c r="G11261" s="31">
        <v>8344.0696000000007</v>
      </c>
    </row>
    <row r="11262" spans="6:7" x14ac:dyDescent="0.3">
      <c r="F11262" t="s">
        <v>12929</v>
      </c>
      <c r="G11262" s="31">
        <v>416.06950000000006</v>
      </c>
    </row>
    <row r="11263" spans="6:7" x14ac:dyDescent="0.3">
      <c r="F11263" t="s">
        <v>12930</v>
      </c>
      <c r="G11263" s="31">
        <v>735.71440000000007</v>
      </c>
    </row>
    <row r="11264" spans="6:7" x14ac:dyDescent="0.3">
      <c r="F11264" t="s">
        <v>12931</v>
      </c>
      <c r="G11264" s="31">
        <v>0</v>
      </c>
    </row>
    <row r="11265" spans="6:7" x14ac:dyDescent="0.3">
      <c r="F11265" t="s">
        <v>12932</v>
      </c>
      <c r="G11265" s="31">
        <v>0</v>
      </c>
    </row>
    <row r="11266" spans="6:7" x14ac:dyDescent="0.3">
      <c r="F11266" t="s">
        <v>12933</v>
      </c>
      <c r="G11266" s="31">
        <v>171.99250000000001</v>
      </c>
    </row>
    <row r="11267" spans="6:7" x14ac:dyDescent="0.3">
      <c r="F11267" t="s">
        <v>12934</v>
      </c>
      <c r="G11267" s="31">
        <v>0</v>
      </c>
    </row>
    <row r="11268" spans="6:7" x14ac:dyDescent="0.3">
      <c r="F11268" t="s">
        <v>12935</v>
      </c>
      <c r="G11268" s="31">
        <v>382.32850000000002</v>
      </c>
    </row>
    <row r="11269" spans="6:7" x14ac:dyDescent="0.3">
      <c r="F11269" t="s">
        <v>12936</v>
      </c>
      <c r="G11269" s="31">
        <v>344.49250000000001</v>
      </c>
    </row>
    <row r="11270" spans="6:7" x14ac:dyDescent="0.3">
      <c r="F11270" t="s">
        <v>12937</v>
      </c>
      <c r="G11270" s="31">
        <v>4175.4474</v>
      </c>
    </row>
    <row r="11271" spans="6:7" x14ac:dyDescent="0.3">
      <c r="F11271" t="s">
        <v>12938</v>
      </c>
      <c r="G11271" s="31">
        <v>0</v>
      </c>
    </row>
    <row r="11272" spans="6:7" x14ac:dyDescent="0.3">
      <c r="F11272" t="s">
        <v>12939</v>
      </c>
      <c r="G11272" s="31">
        <v>195.1619</v>
      </c>
    </row>
    <row r="11273" spans="6:7" x14ac:dyDescent="0.3">
      <c r="F11273" t="s">
        <v>12940</v>
      </c>
      <c r="G11273" s="31">
        <v>467.75919999999996</v>
      </c>
    </row>
    <row r="11274" spans="6:7" x14ac:dyDescent="0.3">
      <c r="F11274" t="s">
        <v>12941</v>
      </c>
      <c r="G11274" s="31">
        <v>714.59519999999998</v>
      </c>
    </row>
    <row r="11275" spans="6:7" x14ac:dyDescent="0.3">
      <c r="F11275" t="s">
        <v>2099</v>
      </c>
      <c r="G11275" s="31">
        <v>0</v>
      </c>
    </row>
    <row r="11276" spans="6:7" x14ac:dyDescent="0.3">
      <c r="F11276" t="s">
        <v>2100</v>
      </c>
      <c r="G11276" s="31">
        <v>0</v>
      </c>
    </row>
    <row r="11277" spans="6:7" x14ac:dyDescent="0.3">
      <c r="F11277" t="s">
        <v>12942</v>
      </c>
      <c r="G11277" s="31">
        <v>0</v>
      </c>
    </row>
    <row r="11278" spans="6:7" x14ac:dyDescent="0.3">
      <c r="F11278" t="s">
        <v>12943</v>
      </c>
      <c r="G11278" s="31">
        <v>22.744700000000002</v>
      </c>
    </row>
    <row r="11279" spans="6:7" x14ac:dyDescent="0.3">
      <c r="F11279" t="s">
        <v>12944</v>
      </c>
      <c r="G11279" s="31">
        <v>480.60450000000003</v>
      </c>
    </row>
    <row r="11280" spans="6:7" x14ac:dyDescent="0.3">
      <c r="F11280" t="s">
        <v>12945</v>
      </c>
      <c r="G11280" s="31">
        <v>437.9984</v>
      </c>
    </row>
    <row r="11281" spans="6:7" x14ac:dyDescent="0.3">
      <c r="F11281" t="s">
        <v>12946</v>
      </c>
      <c r="G11281" s="31">
        <v>6076.5383000000002</v>
      </c>
    </row>
    <row r="11282" spans="6:7" x14ac:dyDescent="0.3">
      <c r="F11282" t="s">
        <v>12947</v>
      </c>
      <c r="G11282" s="31">
        <v>5669.4592000000002</v>
      </c>
    </row>
    <row r="11283" spans="6:7" x14ac:dyDescent="0.3">
      <c r="F11283" t="s">
        <v>2101</v>
      </c>
      <c r="G11283" s="31">
        <v>15.7685</v>
      </c>
    </row>
    <row r="11284" spans="6:7" x14ac:dyDescent="0.3">
      <c r="F11284" t="s">
        <v>2102</v>
      </c>
      <c r="G11284" s="31">
        <v>0</v>
      </c>
    </row>
    <row r="11285" spans="6:7" x14ac:dyDescent="0.3">
      <c r="F11285" t="s">
        <v>12948</v>
      </c>
      <c r="G11285" s="31">
        <v>31918.864000000001</v>
      </c>
    </row>
    <row r="11286" spans="6:7" x14ac:dyDescent="0.3">
      <c r="F11286" t="s">
        <v>720</v>
      </c>
      <c r="G11286" s="31">
        <v>0</v>
      </c>
    </row>
    <row r="11287" spans="6:7" x14ac:dyDescent="0.3">
      <c r="F11287" t="s">
        <v>3449</v>
      </c>
      <c r="G11287" s="31">
        <v>159.4614</v>
      </c>
    </row>
    <row r="11288" spans="6:7" x14ac:dyDescent="0.3">
      <c r="F11288" t="s">
        <v>3450</v>
      </c>
      <c r="G11288" s="31">
        <v>500.04289999999997</v>
      </c>
    </row>
    <row r="11289" spans="6:7" x14ac:dyDescent="0.3">
      <c r="F11289" t="s">
        <v>2103</v>
      </c>
      <c r="G11289" s="31">
        <v>20243.319200000002</v>
      </c>
    </row>
    <row r="11290" spans="6:7" x14ac:dyDescent="0.3">
      <c r="F11290" t="s">
        <v>12949</v>
      </c>
      <c r="G11290" s="31">
        <v>0</v>
      </c>
    </row>
    <row r="11291" spans="6:7" x14ac:dyDescent="0.3">
      <c r="F11291" t="s">
        <v>2104</v>
      </c>
      <c r="G11291" s="31">
        <v>0</v>
      </c>
    </row>
    <row r="11292" spans="6:7" x14ac:dyDescent="0.3">
      <c r="F11292" t="s">
        <v>2105</v>
      </c>
      <c r="G11292" s="31">
        <v>1912.9362000000001</v>
      </c>
    </row>
    <row r="11293" spans="6:7" x14ac:dyDescent="0.3">
      <c r="F11293" t="s">
        <v>12950</v>
      </c>
      <c r="G11293" s="31">
        <v>565.6554000000001</v>
      </c>
    </row>
    <row r="11294" spans="6:7" x14ac:dyDescent="0.3">
      <c r="F11294" t="s">
        <v>2106</v>
      </c>
      <c r="G11294" s="31">
        <v>618.48</v>
      </c>
    </row>
    <row r="11295" spans="6:7" x14ac:dyDescent="0.3">
      <c r="F11295" t="s">
        <v>2107</v>
      </c>
      <c r="G11295" s="31">
        <v>2998.9168000000004</v>
      </c>
    </row>
    <row r="11296" spans="6:7" x14ac:dyDescent="0.3">
      <c r="F11296" t="s">
        <v>721</v>
      </c>
      <c r="G11296" s="31">
        <v>0</v>
      </c>
    </row>
    <row r="11297" spans="6:7" x14ac:dyDescent="0.3">
      <c r="F11297" t="s">
        <v>12951</v>
      </c>
      <c r="G11297" s="31">
        <v>3712.9977999999996</v>
      </c>
    </row>
    <row r="11298" spans="6:7" x14ac:dyDescent="0.3">
      <c r="F11298" t="s">
        <v>722</v>
      </c>
      <c r="G11298" s="31">
        <v>8279.6262000000006</v>
      </c>
    </row>
    <row r="11299" spans="6:7" x14ac:dyDescent="0.3">
      <c r="F11299" t="s">
        <v>12952</v>
      </c>
      <c r="G11299" s="31">
        <v>0</v>
      </c>
    </row>
    <row r="11300" spans="6:7" x14ac:dyDescent="0.3">
      <c r="F11300" t="s">
        <v>723</v>
      </c>
      <c r="G11300" s="31">
        <v>1099.2654</v>
      </c>
    </row>
    <row r="11301" spans="6:7" x14ac:dyDescent="0.3">
      <c r="F11301" t="s">
        <v>3451</v>
      </c>
      <c r="G11301" s="31">
        <v>486.40789999999998</v>
      </c>
    </row>
    <row r="11302" spans="6:7" x14ac:dyDescent="0.3">
      <c r="F11302" t="s">
        <v>12953</v>
      </c>
      <c r="G11302" s="31">
        <v>0</v>
      </c>
    </row>
    <row r="11303" spans="6:7" x14ac:dyDescent="0.3">
      <c r="F11303" t="s">
        <v>12954</v>
      </c>
      <c r="G11303" s="31">
        <v>205.89100000000002</v>
      </c>
    </row>
    <row r="11304" spans="6:7" x14ac:dyDescent="0.3">
      <c r="F11304" t="s">
        <v>12955</v>
      </c>
      <c r="G11304" s="31">
        <v>46.855499999999999</v>
      </c>
    </row>
    <row r="11305" spans="6:7" x14ac:dyDescent="0.3">
      <c r="F11305" t="s">
        <v>12956</v>
      </c>
      <c r="G11305" s="31">
        <v>229.0463</v>
      </c>
    </row>
    <row r="11306" spans="6:7" x14ac:dyDescent="0.3">
      <c r="F11306" t="s">
        <v>3452</v>
      </c>
      <c r="G11306" s="31">
        <v>331.44920000000002</v>
      </c>
    </row>
    <row r="11307" spans="6:7" x14ac:dyDescent="0.3">
      <c r="F11307" t="s">
        <v>2108</v>
      </c>
      <c r="G11307" s="31">
        <v>964.88499999999999</v>
      </c>
    </row>
    <row r="11308" spans="6:7" x14ac:dyDescent="0.3">
      <c r="F11308" t="s">
        <v>12957</v>
      </c>
      <c r="G11308" s="31">
        <v>91.939700000000002</v>
      </c>
    </row>
    <row r="11309" spans="6:7" x14ac:dyDescent="0.3">
      <c r="F11309" t="s">
        <v>2911</v>
      </c>
      <c r="G11309" s="31">
        <v>4503.4159</v>
      </c>
    </row>
    <row r="11310" spans="6:7" x14ac:dyDescent="0.3">
      <c r="F11310" t="s">
        <v>3453</v>
      </c>
      <c r="G11310" s="31">
        <v>320.92399999999998</v>
      </c>
    </row>
    <row r="11311" spans="6:7" x14ac:dyDescent="0.3">
      <c r="F11311" t="s">
        <v>3454</v>
      </c>
      <c r="G11311" s="31">
        <v>4511.2709000000004</v>
      </c>
    </row>
    <row r="11312" spans="6:7" x14ac:dyDescent="0.3">
      <c r="F11312" t="s">
        <v>724</v>
      </c>
      <c r="G11312" s="31">
        <v>18057.115900000001</v>
      </c>
    </row>
    <row r="11313" spans="6:7" x14ac:dyDescent="0.3">
      <c r="F11313" t="s">
        <v>12958</v>
      </c>
      <c r="G11313" s="31">
        <v>0</v>
      </c>
    </row>
    <row r="11314" spans="6:7" x14ac:dyDescent="0.3">
      <c r="F11314" t="s">
        <v>2109</v>
      </c>
      <c r="G11314" s="31">
        <v>0</v>
      </c>
    </row>
    <row r="11315" spans="6:7" x14ac:dyDescent="0.3">
      <c r="F11315" t="s">
        <v>3455</v>
      </c>
      <c r="G11315" s="31">
        <v>2744.7207000000003</v>
      </c>
    </row>
    <row r="11316" spans="6:7" x14ac:dyDescent="0.3">
      <c r="F11316" t="s">
        <v>12959</v>
      </c>
      <c r="G11316" s="31">
        <v>22380.608099999998</v>
      </c>
    </row>
    <row r="11317" spans="6:7" x14ac:dyDescent="0.3">
      <c r="F11317" t="s">
        <v>12960</v>
      </c>
      <c r="G11317" s="31">
        <v>0</v>
      </c>
    </row>
    <row r="11318" spans="6:7" x14ac:dyDescent="0.3">
      <c r="F11318" t="s">
        <v>2110</v>
      </c>
      <c r="G11318" s="31">
        <v>1963.404</v>
      </c>
    </row>
    <row r="11319" spans="6:7" x14ac:dyDescent="0.3">
      <c r="F11319" t="s">
        <v>3456</v>
      </c>
      <c r="G11319" s="31">
        <v>499.55090000000001</v>
      </c>
    </row>
    <row r="11320" spans="6:7" x14ac:dyDescent="0.3">
      <c r="F11320" t="s">
        <v>12961</v>
      </c>
      <c r="G11320" s="31">
        <v>119.50059999999999</v>
      </c>
    </row>
    <row r="11321" spans="6:7" x14ac:dyDescent="0.3">
      <c r="F11321" t="s">
        <v>12962</v>
      </c>
      <c r="G11321" s="31">
        <v>1866.7634</v>
      </c>
    </row>
    <row r="11322" spans="6:7" x14ac:dyDescent="0.3">
      <c r="F11322" t="s">
        <v>3457</v>
      </c>
      <c r="G11322" s="31">
        <v>15.618499999999999</v>
      </c>
    </row>
    <row r="11323" spans="6:7" x14ac:dyDescent="0.3">
      <c r="F11323" t="s">
        <v>12963</v>
      </c>
      <c r="G11323" s="31">
        <v>0</v>
      </c>
    </row>
    <row r="11324" spans="6:7" x14ac:dyDescent="0.3">
      <c r="F11324" t="s">
        <v>12964</v>
      </c>
      <c r="G11324" s="31">
        <v>0</v>
      </c>
    </row>
    <row r="11325" spans="6:7" x14ac:dyDescent="0.3">
      <c r="F11325" t="s">
        <v>12965</v>
      </c>
      <c r="G11325" s="31">
        <v>4437.9588000000003</v>
      </c>
    </row>
    <row r="11326" spans="6:7" x14ac:dyDescent="0.3">
      <c r="F11326" t="s">
        <v>12966</v>
      </c>
      <c r="G11326" s="31">
        <v>19292.756000000001</v>
      </c>
    </row>
    <row r="11327" spans="6:7" x14ac:dyDescent="0.3">
      <c r="F11327" t="s">
        <v>12967</v>
      </c>
      <c r="G11327" s="31">
        <v>330.30740000000003</v>
      </c>
    </row>
    <row r="11328" spans="6:7" x14ac:dyDescent="0.3">
      <c r="F11328" t="s">
        <v>12968</v>
      </c>
      <c r="G11328" s="31">
        <v>0</v>
      </c>
    </row>
    <row r="11329" spans="6:7" x14ac:dyDescent="0.3">
      <c r="F11329" t="s">
        <v>3458</v>
      </c>
      <c r="G11329" s="31">
        <v>103.2333</v>
      </c>
    </row>
    <row r="11330" spans="6:7" x14ac:dyDescent="0.3">
      <c r="F11330" t="s">
        <v>12969</v>
      </c>
      <c r="G11330" s="31">
        <v>434.83690000000001</v>
      </c>
    </row>
    <row r="11331" spans="6:7" x14ac:dyDescent="0.3">
      <c r="F11331" t="s">
        <v>12970</v>
      </c>
      <c r="G11331" s="31">
        <v>0</v>
      </c>
    </row>
    <row r="11332" spans="6:7" x14ac:dyDescent="0.3">
      <c r="F11332" t="s">
        <v>12971</v>
      </c>
      <c r="G11332" s="31">
        <v>0</v>
      </c>
    </row>
    <row r="11333" spans="6:7" x14ac:dyDescent="0.3">
      <c r="F11333" t="s">
        <v>725</v>
      </c>
      <c r="G11333" s="31">
        <v>4535.4958999999999</v>
      </c>
    </row>
    <row r="11334" spans="6:7" x14ac:dyDescent="0.3">
      <c r="F11334" t="s">
        <v>2111</v>
      </c>
      <c r="G11334" s="31">
        <v>0</v>
      </c>
    </row>
    <row r="11335" spans="6:7" x14ac:dyDescent="0.3">
      <c r="F11335" t="s">
        <v>2112</v>
      </c>
      <c r="G11335" s="31">
        <v>0</v>
      </c>
    </row>
    <row r="11336" spans="6:7" x14ac:dyDescent="0.3">
      <c r="F11336" t="s">
        <v>12972</v>
      </c>
      <c r="G11336" s="31">
        <v>0</v>
      </c>
    </row>
    <row r="11337" spans="6:7" x14ac:dyDescent="0.3">
      <c r="F11337" t="s">
        <v>12973</v>
      </c>
      <c r="G11337" s="31">
        <v>75.094800000000006</v>
      </c>
    </row>
    <row r="11338" spans="6:7" x14ac:dyDescent="0.3">
      <c r="F11338" t="s">
        <v>726</v>
      </c>
      <c r="G11338" s="31">
        <v>0</v>
      </c>
    </row>
    <row r="11339" spans="6:7" x14ac:dyDescent="0.3">
      <c r="F11339" t="s">
        <v>12974</v>
      </c>
      <c r="G11339" s="31">
        <v>748.02520000000004</v>
      </c>
    </row>
    <row r="11340" spans="6:7" x14ac:dyDescent="0.3">
      <c r="F11340" t="s">
        <v>2113</v>
      </c>
      <c r="G11340" s="31">
        <v>93.868499999999997</v>
      </c>
    </row>
    <row r="11341" spans="6:7" x14ac:dyDescent="0.3">
      <c r="F11341" t="s">
        <v>12975</v>
      </c>
      <c r="G11341" s="31">
        <v>135.0633</v>
      </c>
    </row>
    <row r="11342" spans="6:7" x14ac:dyDescent="0.3">
      <c r="F11342" t="s">
        <v>12976</v>
      </c>
      <c r="G11342" s="31">
        <v>785.36159999999995</v>
      </c>
    </row>
    <row r="11343" spans="6:7" x14ac:dyDescent="0.3">
      <c r="F11343" t="s">
        <v>12977</v>
      </c>
      <c r="G11343" s="31">
        <v>53.102899999999998</v>
      </c>
    </row>
    <row r="11344" spans="6:7" x14ac:dyDescent="0.3">
      <c r="F11344" t="s">
        <v>12978</v>
      </c>
      <c r="G11344" s="31">
        <v>688.4362000000001</v>
      </c>
    </row>
    <row r="11345" spans="6:7" x14ac:dyDescent="0.3">
      <c r="F11345" t="s">
        <v>2114</v>
      </c>
      <c r="G11345" s="31">
        <v>24947.577699999998</v>
      </c>
    </row>
    <row r="11346" spans="6:7" x14ac:dyDescent="0.3">
      <c r="F11346" t="s">
        <v>727</v>
      </c>
      <c r="G11346" s="31">
        <v>3910.8591000000001</v>
      </c>
    </row>
    <row r="11347" spans="6:7" x14ac:dyDescent="0.3">
      <c r="F11347" t="s">
        <v>12979</v>
      </c>
      <c r="G11347" s="31">
        <v>1693.4898000000001</v>
      </c>
    </row>
    <row r="11348" spans="6:7" x14ac:dyDescent="0.3">
      <c r="F11348" t="s">
        <v>728</v>
      </c>
      <c r="G11348" s="31">
        <v>5293.2248</v>
      </c>
    </row>
    <row r="11349" spans="6:7" x14ac:dyDescent="0.3">
      <c r="F11349" t="s">
        <v>12980</v>
      </c>
      <c r="G11349" s="31">
        <v>262.84440000000001</v>
      </c>
    </row>
    <row r="11350" spans="6:7" x14ac:dyDescent="0.3">
      <c r="F11350" t="s">
        <v>12981</v>
      </c>
      <c r="G11350" s="31">
        <v>15991.237800000001</v>
      </c>
    </row>
    <row r="11351" spans="6:7" x14ac:dyDescent="0.3">
      <c r="F11351" t="s">
        <v>729</v>
      </c>
      <c r="G11351" s="31">
        <v>4677.7308000000003</v>
      </c>
    </row>
    <row r="11352" spans="6:7" x14ac:dyDescent="0.3">
      <c r="F11352" t="s">
        <v>12982</v>
      </c>
      <c r="G11352" s="31">
        <v>253.43549999999999</v>
      </c>
    </row>
    <row r="11353" spans="6:7" x14ac:dyDescent="0.3">
      <c r="F11353" t="s">
        <v>12983</v>
      </c>
      <c r="G11353" s="31">
        <v>1606.8695</v>
      </c>
    </row>
    <row r="11354" spans="6:7" x14ac:dyDescent="0.3">
      <c r="F11354" t="s">
        <v>2115</v>
      </c>
      <c r="G11354" s="31">
        <v>0</v>
      </c>
    </row>
    <row r="11355" spans="6:7" x14ac:dyDescent="0.3">
      <c r="F11355" t="s">
        <v>2116</v>
      </c>
      <c r="G11355" s="31">
        <v>0</v>
      </c>
    </row>
    <row r="11356" spans="6:7" x14ac:dyDescent="0.3">
      <c r="F11356" t="s">
        <v>12984</v>
      </c>
      <c r="G11356" s="31">
        <v>23199.602599999998</v>
      </c>
    </row>
    <row r="11357" spans="6:7" x14ac:dyDescent="0.3">
      <c r="F11357" t="s">
        <v>12985</v>
      </c>
      <c r="G11357" s="31">
        <v>563.16059999999993</v>
      </c>
    </row>
    <row r="11358" spans="6:7" x14ac:dyDescent="0.3">
      <c r="F11358" t="s">
        <v>12986</v>
      </c>
      <c r="G11358" s="31">
        <v>35049.082399999999</v>
      </c>
    </row>
    <row r="11359" spans="6:7" x14ac:dyDescent="0.3">
      <c r="F11359" t="s">
        <v>3459</v>
      </c>
      <c r="G11359" s="31">
        <v>80.716200000000001</v>
      </c>
    </row>
    <row r="11360" spans="6:7" x14ac:dyDescent="0.3">
      <c r="F11360" t="s">
        <v>12987</v>
      </c>
      <c r="G11360" s="31">
        <v>134.42619999999999</v>
      </c>
    </row>
    <row r="11361" spans="6:7" x14ac:dyDescent="0.3">
      <c r="F11361" t="s">
        <v>12988</v>
      </c>
      <c r="G11361" s="31">
        <v>2398.5772000000002</v>
      </c>
    </row>
    <row r="11362" spans="6:7" x14ac:dyDescent="0.3">
      <c r="F11362" t="s">
        <v>2117</v>
      </c>
      <c r="G11362" s="31">
        <v>0</v>
      </c>
    </row>
    <row r="11363" spans="6:7" x14ac:dyDescent="0.3">
      <c r="F11363" t="s">
        <v>2118</v>
      </c>
      <c r="G11363" s="31">
        <v>728.94350000000009</v>
      </c>
    </row>
    <row r="11364" spans="6:7" x14ac:dyDescent="0.3">
      <c r="F11364" t="s">
        <v>12989</v>
      </c>
      <c r="G11364" s="31">
        <v>5318.5274999999992</v>
      </c>
    </row>
    <row r="11365" spans="6:7" x14ac:dyDescent="0.3">
      <c r="F11365" t="s">
        <v>12990</v>
      </c>
      <c r="G11365" s="31">
        <v>0</v>
      </c>
    </row>
    <row r="11366" spans="6:7" x14ac:dyDescent="0.3">
      <c r="F11366" t="s">
        <v>2119</v>
      </c>
      <c r="G11366" s="31">
        <v>3370.8624</v>
      </c>
    </row>
    <row r="11367" spans="6:7" x14ac:dyDescent="0.3">
      <c r="F11367" t="s">
        <v>12991</v>
      </c>
      <c r="G11367" s="31">
        <v>0</v>
      </c>
    </row>
    <row r="11368" spans="6:7" x14ac:dyDescent="0.3">
      <c r="F11368" t="s">
        <v>12992</v>
      </c>
      <c r="G11368" s="31">
        <v>5689.9405999999999</v>
      </c>
    </row>
    <row r="11369" spans="6:7" x14ac:dyDescent="0.3">
      <c r="F11369" t="s">
        <v>12993</v>
      </c>
      <c r="G11369" s="31">
        <v>7044.2206999999999</v>
      </c>
    </row>
    <row r="11370" spans="6:7" x14ac:dyDescent="0.3">
      <c r="F11370" t="s">
        <v>12994</v>
      </c>
      <c r="G11370" s="31">
        <v>0</v>
      </c>
    </row>
    <row r="11371" spans="6:7" x14ac:dyDescent="0.3">
      <c r="F11371" t="s">
        <v>12995</v>
      </c>
      <c r="G11371" s="31">
        <v>331.62879999999996</v>
      </c>
    </row>
    <row r="11372" spans="6:7" x14ac:dyDescent="0.3">
      <c r="F11372" t="s">
        <v>12996</v>
      </c>
      <c r="G11372" s="31">
        <v>7.4931000000000001</v>
      </c>
    </row>
    <row r="11373" spans="6:7" x14ac:dyDescent="0.3">
      <c r="F11373" t="s">
        <v>12997</v>
      </c>
      <c r="G11373" s="31">
        <v>11150.867099999999</v>
      </c>
    </row>
    <row r="11374" spans="6:7" x14ac:dyDescent="0.3">
      <c r="F11374" t="s">
        <v>730</v>
      </c>
      <c r="G11374" s="31">
        <v>1132.6088999999999</v>
      </c>
    </row>
    <row r="11375" spans="6:7" x14ac:dyDescent="0.3">
      <c r="F11375" t="s">
        <v>12998</v>
      </c>
      <c r="G11375" s="31">
        <v>0</v>
      </c>
    </row>
    <row r="11376" spans="6:7" x14ac:dyDescent="0.3">
      <c r="F11376" t="s">
        <v>2120</v>
      </c>
      <c r="G11376" s="31">
        <v>4995.4964</v>
      </c>
    </row>
    <row r="11377" spans="6:7" x14ac:dyDescent="0.3">
      <c r="F11377" t="s">
        <v>2121</v>
      </c>
      <c r="G11377" s="31">
        <v>315.25870000000003</v>
      </c>
    </row>
    <row r="11378" spans="6:7" x14ac:dyDescent="0.3">
      <c r="F11378" t="s">
        <v>12999</v>
      </c>
      <c r="G11378" s="31">
        <v>0</v>
      </c>
    </row>
    <row r="11379" spans="6:7" x14ac:dyDescent="0.3">
      <c r="F11379" t="s">
        <v>731</v>
      </c>
      <c r="G11379" s="31">
        <v>0</v>
      </c>
    </row>
    <row r="11380" spans="6:7" x14ac:dyDescent="0.3">
      <c r="F11380" t="s">
        <v>732</v>
      </c>
      <c r="G11380" s="31">
        <v>10164.3938</v>
      </c>
    </row>
    <row r="11381" spans="6:7" x14ac:dyDescent="0.3">
      <c r="F11381" t="s">
        <v>2122</v>
      </c>
      <c r="G11381" s="31">
        <v>10033.4779</v>
      </c>
    </row>
    <row r="11382" spans="6:7" x14ac:dyDescent="0.3">
      <c r="F11382" t="s">
        <v>2123</v>
      </c>
      <c r="G11382" s="31">
        <v>3243.5836000000004</v>
      </c>
    </row>
    <row r="11383" spans="6:7" x14ac:dyDescent="0.3">
      <c r="F11383" t="s">
        <v>13000</v>
      </c>
      <c r="G11383" s="31">
        <v>0</v>
      </c>
    </row>
    <row r="11384" spans="6:7" x14ac:dyDescent="0.3">
      <c r="F11384" t="s">
        <v>2124</v>
      </c>
      <c r="G11384" s="31">
        <v>18994.156099999997</v>
      </c>
    </row>
    <row r="11385" spans="6:7" x14ac:dyDescent="0.3">
      <c r="F11385" t="s">
        <v>13001</v>
      </c>
      <c r="G11385" s="31">
        <v>0</v>
      </c>
    </row>
    <row r="11386" spans="6:7" x14ac:dyDescent="0.3">
      <c r="F11386" t="s">
        <v>13002</v>
      </c>
      <c r="G11386" s="31">
        <v>18962.901199999997</v>
      </c>
    </row>
    <row r="11387" spans="6:7" x14ac:dyDescent="0.3">
      <c r="F11387" t="s">
        <v>13003</v>
      </c>
      <c r="G11387" s="31">
        <v>0</v>
      </c>
    </row>
    <row r="11388" spans="6:7" x14ac:dyDescent="0.3">
      <c r="F11388" t="s">
        <v>13004</v>
      </c>
      <c r="G11388" s="31">
        <v>0</v>
      </c>
    </row>
    <row r="11389" spans="6:7" x14ac:dyDescent="0.3">
      <c r="F11389" t="s">
        <v>13005</v>
      </c>
      <c r="G11389" s="31">
        <v>0</v>
      </c>
    </row>
    <row r="11390" spans="6:7" x14ac:dyDescent="0.3">
      <c r="F11390" t="s">
        <v>2125</v>
      </c>
      <c r="G11390" s="31">
        <v>0</v>
      </c>
    </row>
    <row r="11391" spans="6:7" x14ac:dyDescent="0.3">
      <c r="F11391" t="s">
        <v>13006</v>
      </c>
      <c r="G11391" s="31">
        <v>0</v>
      </c>
    </row>
    <row r="11392" spans="6:7" x14ac:dyDescent="0.3">
      <c r="F11392" t="s">
        <v>13007</v>
      </c>
      <c r="G11392" s="31">
        <v>0</v>
      </c>
    </row>
    <row r="11393" spans="6:7" x14ac:dyDescent="0.3">
      <c r="F11393" t="s">
        <v>2126</v>
      </c>
      <c r="G11393" s="31">
        <v>33.083199999999998</v>
      </c>
    </row>
    <row r="11394" spans="6:7" x14ac:dyDescent="0.3">
      <c r="F11394" t="s">
        <v>2127</v>
      </c>
      <c r="G11394" s="31">
        <v>0</v>
      </c>
    </row>
    <row r="11395" spans="6:7" x14ac:dyDescent="0.3">
      <c r="F11395" t="s">
        <v>733</v>
      </c>
      <c r="G11395" s="31">
        <v>5346.0033999999996</v>
      </c>
    </row>
    <row r="11396" spans="6:7" x14ac:dyDescent="0.3">
      <c r="F11396" t="s">
        <v>734</v>
      </c>
      <c r="G11396" s="31">
        <v>3902.9357</v>
      </c>
    </row>
    <row r="11397" spans="6:7" x14ac:dyDescent="0.3">
      <c r="F11397" t="s">
        <v>13008</v>
      </c>
      <c r="G11397" s="31">
        <v>0</v>
      </c>
    </row>
    <row r="11398" spans="6:7" x14ac:dyDescent="0.3">
      <c r="F11398" t="s">
        <v>735</v>
      </c>
      <c r="G11398" s="31">
        <v>12382.0177</v>
      </c>
    </row>
    <row r="11399" spans="6:7" x14ac:dyDescent="0.3">
      <c r="F11399" t="s">
        <v>13009</v>
      </c>
      <c r="G11399" s="31">
        <v>262.7688</v>
      </c>
    </row>
    <row r="11400" spans="6:7" x14ac:dyDescent="0.3">
      <c r="F11400" t="s">
        <v>13010</v>
      </c>
      <c r="G11400" s="31">
        <v>397.28320000000002</v>
      </c>
    </row>
    <row r="11401" spans="6:7" x14ac:dyDescent="0.3">
      <c r="F11401" t="s">
        <v>2128</v>
      </c>
      <c r="G11401" s="31">
        <v>0</v>
      </c>
    </row>
    <row r="11402" spans="6:7" x14ac:dyDescent="0.3">
      <c r="F11402" t="s">
        <v>3460</v>
      </c>
      <c r="G11402" s="31">
        <v>1899.8624</v>
      </c>
    </row>
    <row r="11403" spans="6:7" x14ac:dyDescent="0.3">
      <c r="F11403" t="s">
        <v>13011</v>
      </c>
      <c r="G11403" s="31">
        <v>5753.1715999999997</v>
      </c>
    </row>
    <row r="11404" spans="6:7" x14ac:dyDescent="0.3">
      <c r="F11404" t="s">
        <v>13012</v>
      </c>
      <c r="G11404" s="31">
        <v>259.81540000000001</v>
      </c>
    </row>
    <row r="11405" spans="6:7" x14ac:dyDescent="0.3">
      <c r="F11405" t="s">
        <v>13013</v>
      </c>
      <c r="G11405" s="31">
        <v>0</v>
      </c>
    </row>
    <row r="11406" spans="6:7" x14ac:dyDescent="0.3">
      <c r="F11406" t="s">
        <v>13014</v>
      </c>
      <c r="G11406" s="31">
        <v>267.34410000000003</v>
      </c>
    </row>
    <row r="11407" spans="6:7" x14ac:dyDescent="0.3">
      <c r="F11407" t="s">
        <v>13015</v>
      </c>
      <c r="G11407" s="31">
        <v>4246.4047</v>
      </c>
    </row>
    <row r="11408" spans="6:7" x14ac:dyDescent="0.3">
      <c r="F11408" t="s">
        <v>736</v>
      </c>
      <c r="G11408" s="31">
        <v>17213.644800000002</v>
      </c>
    </row>
    <row r="11409" spans="6:7" x14ac:dyDescent="0.3">
      <c r="F11409" t="s">
        <v>13016</v>
      </c>
      <c r="G11409" s="31">
        <v>175.2296</v>
      </c>
    </row>
    <row r="11410" spans="6:7" x14ac:dyDescent="0.3">
      <c r="F11410" t="s">
        <v>737</v>
      </c>
      <c r="G11410" s="31">
        <v>2473.92</v>
      </c>
    </row>
    <row r="11411" spans="6:7" x14ac:dyDescent="0.3">
      <c r="F11411" t="s">
        <v>13017</v>
      </c>
      <c r="G11411" s="31">
        <v>0</v>
      </c>
    </row>
    <row r="11412" spans="6:7" x14ac:dyDescent="0.3">
      <c r="F11412" t="s">
        <v>13018</v>
      </c>
      <c r="G11412" s="31">
        <v>0</v>
      </c>
    </row>
    <row r="11413" spans="6:7" x14ac:dyDescent="0.3">
      <c r="F11413" t="s">
        <v>13019</v>
      </c>
      <c r="G11413" s="31">
        <v>91.632999999999996</v>
      </c>
    </row>
    <row r="11414" spans="6:7" x14ac:dyDescent="0.3">
      <c r="F11414" t="s">
        <v>13020</v>
      </c>
      <c r="G11414" s="31">
        <v>0</v>
      </c>
    </row>
    <row r="11415" spans="6:7" x14ac:dyDescent="0.3">
      <c r="F11415" t="s">
        <v>3461</v>
      </c>
      <c r="G11415" s="31">
        <v>83.795999999999992</v>
      </c>
    </row>
    <row r="11416" spans="6:7" x14ac:dyDescent="0.3">
      <c r="F11416" t="s">
        <v>13021</v>
      </c>
      <c r="G11416" s="31">
        <v>0</v>
      </c>
    </row>
    <row r="11417" spans="6:7" x14ac:dyDescent="0.3">
      <c r="F11417" t="s">
        <v>13022</v>
      </c>
      <c r="G11417" s="31">
        <v>234.0232</v>
      </c>
    </row>
    <row r="11418" spans="6:7" x14ac:dyDescent="0.3">
      <c r="F11418" t="s">
        <v>13023</v>
      </c>
      <c r="G11418" s="31">
        <v>3418.3627999999999</v>
      </c>
    </row>
    <row r="11419" spans="6:7" x14ac:dyDescent="0.3">
      <c r="F11419" t="s">
        <v>13024</v>
      </c>
      <c r="G11419" s="31">
        <v>15807.6831</v>
      </c>
    </row>
    <row r="11420" spans="6:7" x14ac:dyDescent="0.3">
      <c r="F11420" t="s">
        <v>13025</v>
      </c>
      <c r="G11420" s="31">
        <v>0</v>
      </c>
    </row>
    <row r="11421" spans="6:7" x14ac:dyDescent="0.3">
      <c r="F11421" t="s">
        <v>13026</v>
      </c>
      <c r="G11421" s="31">
        <v>54.114599999999996</v>
      </c>
    </row>
    <row r="11422" spans="6:7" x14ac:dyDescent="0.3">
      <c r="F11422" t="s">
        <v>738</v>
      </c>
      <c r="G11422" s="31">
        <v>2001.3975</v>
      </c>
    </row>
    <row r="11423" spans="6:7" x14ac:dyDescent="0.3">
      <c r="F11423" t="s">
        <v>13027</v>
      </c>
      <c r="G11423" s="31">
        <v>0</v>
      </c>
    </row>
    <row r="11424" spans="6:7" x14ac:dyDescent="0.3">
      <c r="F11424" t="s">
        <v>2129</v>
      </c>
      <c r="G11424" s="31">
        <v>7395.4721</v>
      </c>
    </row>
    <row r="11425" spans="6:7" x14ac:dyDescent="0.3">
      <c r="F11425" t="s">
        <v>3462</v>
      </c>
      <c r="G11425" s="31">
        <v>657.20550000000003</v>
      </c>
    </row>
    <row r="11426" spans="6:7" x14ac:dyDescent="0.3">
      <c r="F11426" t="s">
        <v>739</v>
      </c>
      <c r="G11426" s="31">
        <v>4912.3231000000005</v>
      </c>
    </row>
    <row r="11427" spans="6:7" x14ac:dyDescent="0.3">
      <c r="F11427" t="s">
        <v>13028</v>
      </c>
      <c r="G11427" s="31">
        <v>8713.6525000000001</v>
      </c>
    </row>
    <row r="11428" spans="6:7" x14ac:dyDescent="0.3">
      <c r="F11428" t="s">
        <v>13029</v>
      </c>
      <c r="G11428" s="31">
        <v>19817.165300000001</v>
      </c>
    </row>
    <row r="11429" spans="6:7" x14ac:dyDescent="0.3">
      <c r="F11429" t="s">
        <v>13030</v>
      </c>
      <c r="G11429" s="31">
        <v>5101.1659</v>
      </c>
    </row>
    <row r="11430" spans="6:7" x14ac:dyDescent="0.3">
      <c r="F11430" t="s">
        <v>2130</v>
      </c>
      <c r="G11430" s="31">
        <v>0</v>
      </c>
    </row>
    <row r="11431" spans="6:7" x14ac:dyDescent="0.3">
      <c r="F11431" t="s">
        <v>2131</v>
      </c>
      <c r="G11431" s="31">
        <v>0</v>
      </c>
    </row>
    <row r="11432" spans="6:7" x14ac:dyDescent="0.3">
      <c r="F11432" t="s">
        <v>740</v>
      </c>
      <c r="G11432" s="31">
        <v>5703.1557999999995</v>
      </c>
    </row>
    <row r="11433" spans="6:7" x14ac:dyDescent="0.3">
      <c r="F11433" t="s">
        <v>13031</v>
      </c>
      <c r="G11433" s="31">
        <v>154.59599999999998</v>
      </c>
    </row>
    <row r="11434" spans="6:7" x14ac:dyDescent="0.3">
      <c r="F11434" t="s">
        <v>13032</v>
      </c>
      <c r="G11434" s="31">
        <v>12932.832199999999</v>
      </c>
    </row>
    <row r="11435" spans="6:7" x14ac:dyDescent="0.3">
      <c r="F11435" t="s">
        <v>13033</v>
      </c>
      <c r="G11435" s="31">
        <v>244.8912</v>
      </c>
    </row>
    <row r="11436" spans="6:7" x14ac:dyDescent="0.3">
      <c r="F11436" t="s">
        <v>13034</v>
      </c>
      <c r="G11436" s="31">
        <v>637.0797</v>
      </c>
    </row>
    <row r="11437" spans="6:7" x14ac:dyDescent="0.3">
      <c r="F11437" t="s">
        <v>13035</v>
      </c>
      <c r="G11437" s="31">
        <v>2361.6295</v>
      </c>
    </row>
    <row r="11438" spans="6:7" x14ac:dyDescent="0.3">
      <c r="F11438" t="s">
        <v>13036</v>
      </c>
      <c r="G11438" s="31">
        <v>0</v>
      </c>
    </row>
    <row r="11439" spans="6:7" x14ac:dyDescent="0.3">
      <c r="F11439" t="s">
        <v>13037</v>
      </c>
      <c r="G11439" s="31">
        <v>279.76530000000002</v>
      </c>
    </row>
    <row r="11440" spans="6:7" x14ac:dyDescent="0.3">
      <c r="F11440" t="s">
        <v>13038</v>
      </c>
      <c r="G11440" s="31">
        <v>0</v>
      </c>
    </row>
    <row r="11441" spans="6:7" x14ac:dyDescent="0.3">
      <c r="F11441" t="s">
        <v>13039</v>
      </c>
      <c r="G11441" s="31">
        <v>0</v>
      </c>
    </row>
    <row r="11442" spans="6:7" x14ac:dyDescent="0.3">
      <c r="F11442" t="s">
        <v>2132</v>
      </c>
      <c r="G11442" s="31">
        <v>564.43220000000008</v>
      </c>
    </row>
    <row r="11443" spans="6:7" x14ac:dyDescent="0.3">
      <c r="F11443" t="s">
        <v>13040</v>
      </c>
      <c r="G11443" s="31">
        <v>1772.1601000000001</v>
      </c>
    </row>
    <row r="11444" spans="6:7" x14ac:dyDescent="0.3">
      <c r="F11444" t="s">
        <v>13041</v>
      </c>
      <c r="G11444" s="31">
        <v>664.47080000000005</v>
      </c>
    </row>
    <row r="11445" spans="6:7" x14ac:dyDescent="0.3">
      <c r="F11445" t="s">
        <v>13042</v>
      </c>
      <c r="G11445" s="31">
        <v>0</v>
      </c>
    </row>
    <row r="11446" spans="6:7" x14ac:dyDescent="0.3">
      <c r="F11446" t="s">
        <v>13043</v>
      </c>
      <c r="G11446" s="31">
        <v>0</v>
      </c>
    </row>
    <row r="11447" spans="6:7" x14ac:dyDescent="0.3">
      <c r="F11447" t="s">
        <v>13044</v>
      </c>
      <c r="G11447" s="31">
        <v>991.97969999999998</v>
      </c>
    </row>
    <row r="11448" spans="6:7" x14ac:dyDescent="0.3">
      <c r="F11448" t="s">
        <v>13045</v>
      </c>
      <c r="G11448" s="31">
        <v>0</v>
      </c>
    </row>
    <row r="11449" spans="6:7" x14ac:dyDescent="0.3">
      <c r="F11449" t="s">
        <v>13046</v>
      </c>
      <c r="G11449" s="31">
        <v>550.08389999999997</v>
      </c>
    </row>
    <row r="11450" spans="6:7" x14ac:dyDescent="0.3">
      <c r="F11450" t="s">
        <v>13047</v>
      </c>
      <c r="G11450" s="31">
        <v>514.32050000000004</v>
      </c>
    </row>
    <row r="11451" spans="6:7" x14ac:dyDescent="0.3">
      <c r="F11451" t="s">
        <v>13048</v>
      </c>
      <c r="G11451" s="31">
        <v>350.50959999999998</v>
      </c>
    </row>
    <row r="11452" spans="6:7" x14ac:dyDescent="0.3">
      <c r="F11452" t="s">
        <v>13049</v>
      </c>
      <c r="G11452" s="31">
        <v>2673.4994999999999</v>
      </c>
    </row>
    <row r="11453" spans="6:7" x14ac:dyDescent="0.3">
      <c r="F11453" t="s">
        <v>13050</v>
      </c>
      <c r="G11453" s="31">
        <v>303.45250000000004</v>
      </c>
    </row>
    <row r="11454" spans="6:7" x14ac:dyDescent="0.3">
      <c r="F11454" t="s">
        <v>13051</v>
      </c>
      <c r="G11454" s="31">
        <v>0</v>
      </c>
    </row>
    <row r="11455" spans="6:7" x14ac:dyDescent="0.3">
      <c r="F11455" t="s">
        <v>13052</v>
      </c>
      <c r="G11455" s="31">
        <v>0</v>
      </c>
    </row>
    <row r="11456" spans="6:7" x14ac:dyDescent="0.3">
      <c r="F11456" t="s">
        <v>13053</v>
      </c>
      <c r="G11456" s="31">
        <v>208.3639</v>
      </c>
    </row>
    <row r="11457" spans="6:7" x14ac:dyDescent="0.3">
      <c r="F11457" t="s">
        <v>13054</v>
      </c>
      <c r="G11457" s="31">
        <v>88.178100000000001</v>
      </c>
    </row>
    <row r="11458" spans="6:7" x14ac:dyDescent="0.3">
      <c r="F11458" t="s">
        <v>13055</v>
      </c>
      <c r="G11458" s="31">
        <v>43.7318</v>
      </c>
    </row>
    <row r="11459" spans="6:7" x14ac:dyDescent="0.3">
      <c r="F11459" t="s">
        <v>13056</v>
      </c>
      <c r="G11459" s="31">
        <v>0</v>
      </c>
    </row>
    <row r="11460" spans="6:7" x14ac:dyDescent="0.3">
      <c r="F11460" t="s">
        <v>13057</v>
      </c>
      <c r="G11460" s="31">
        <v>0</v>
      </c>
    </row>
    <row r="11461" spans="6:7" x14ac:dyDescent="0.3">
      <c r="F11461" t="s">
        <v>13058</v>
      </c>
      <c r="G11461" s="31">
        <v>328.46209999999996</v>
      </c>
    </row>
    <row r="11462" spans="6:7" x14ac:dyDescent="0.3">
      <c r="F11462" t="s">
        <v>13059</v>
      </c>
      <c r="G11462" s="31">
        <v>152.33609999999999</v>
      </c>
    </row>
    <row r="11463" spans="6:7" x14ac:dyDescent="0.3">
      <c r="F11463" t="s">
        <v>13060</v>
      </c>
      <c r="G11463" s="31">
        <v>3846.8276000000001</v>
      </c>
    </row>
    <row r="11464" spans="6:7" x14ac:dyDescent="0.3">
      <c r="F11464" t="s">
        <v>13061</v>
      </c>
      <c r="G11464" s="31">
        <v>222.0737</v>
      </c>
    </row>
    <row r="11465" spans="6:7" x14ac:dyDescent="0.3">
      <c r="F11465" t="s">
        <v>13062</v>
      </c>
      <c r="G11465" s="31">
        <v>93.862200000000001</v>
      </c>
    </row>
    <row r="11466" spans="6:7" x14ac:dyDescent="0.3">
      <c r="F11466" t="s">
        <v>13063</v>
      </c>
      <c r="G11466" s="31">
        <v>116.79820000000001</v>
      </c>
    </row>
    <row r="11467" spans="6:7" x14ac:dyDescent="0.3">
      <c r="F11467" t="s">
        <v>13064</v>
      </c>
      <c r="G11467" s="31">
        <v>21211.245500000001</v>
      </c>
    </row>
    <row r="11468" spans="6:7" x14ac:dyDescent="0.3">
      <c r="F11468" t="s">
        <v>13065</v>
      </c>
      <c r="G11468" s="31">
        <v>464.32819999999998</v>
      </c>
    </row>
    <row r="11469" spans="6:7" x14ac:dyDescent="0.3">
      <c r="F11469" t="s">
        <v>13066</v>
      </c>
      <c r="G11469" s="31">
        <v>0</v>
      </c>
    </row>
    <row r="11470" spans="6:7" x14ac:dyDescent="0.3">
      <c r="F11470" t="s">
        <v>13067</v>
      </c>
      <c r="G11470" s="31">
        <v>0</v>
      </c>
    </row>
    <row r="11471" spans="6:7" x14ac:dyDescent="0.3">
      <c r="F11471" t="s">
        <v>13068</v>
      </c>
      <c r="G11471" s="31">
        <v>64.659099999999995</v>
      </c>
    </row>
    <row r="11472" spans="6:7" x14ac:dyDescent="0.3">
      <c r="F11472" t="s">
        <v>13069</v>
      </c>
      <c r="G11472" s="31">
        <v>0</v>
      </c>
    </row>
    <row r="11473" spans="6:7" x14ac:dyDescent="0.3">
      <c r="F11473" t="s">
        <v>13070</v>
      </c>
      <c r="G11473" s="31">
        <v>3089.1895</v>
      </c>
    </row>
    <row r="11474" spans="6:7" x14ac:dyDescent="0.3">
      <c r="F11474" t="s">
        <v>13071</v>
      </c>
      <c r="G11474" s="31">
        <v>532.76690000000008</v>
      </c>
    </row>
    <row r="11475" spans="6:7" x14ac:dyDescent="0.3">
      <c r="F11475" t="s">
        <v>13072</v>
      </c>
      <c r="G11475" s="31">
        <v>0</v>
      </c>
    </row>
    <row r="11476" spans="6:7" x14ac:dyDescent="0.3">
      <c r="F11476" t="s">
        <v>13073</v>
      </c>
      <c r="G11476" s="31">
        <v>0</v>
      </c>
    </row>
    <row r="11477" spans="6:7" x14ac:dyDescent="0.3">
      <c r="F11477" t="s">
        <v>13074</v>
      </c>
      <c r="G11477" s="31">
        <v>0</v>
      </c>
    </row>
    <row r="11478" spans="6:7" x14ac:dyDescent="0.3">
      <c r="F11478" t="s">
        <v>13075</v>
      </c>
      <c r="G11478" s="31">
        <v>433.93650000000002</v>
      </c>
    </row>
    <row r="11479" spans="6:7" x14ac:dyDescent="0.3">
      <c r="F11479" t="s">
        <v>13076</v>
      </c>
      <c r="G11479" s="31">
        <v>1070.4761000000001</v>
      </c>
    </row>
    <row r="11480" spans="6:7" x14ac:dyDescent="0.3">
      <c r="F11480" t="s">
        <v>13077</v>
      </c>
      <c r="G11480" s="31">
        <v>165.56780000000001</v>
      </c>
    </row>
    <row r="11481" spans="6:7" x14ac:dyDescent="0.3">
      <c r="F11481" t="s">
        <v>13078</v>
      </c>
      <c r="G11481" s="31">
        <v>0</v>
      </c>
    </row>
    <row r="11482" spans="6:7" x14ac:dyDescent="0.3">
      <c r="F11482" t="s">
        <v>13079</v>
      </c>
      <c r="G11482" s="31">
        <v>1617.9149</v>
      </c>
    </row>
    <row r="11483" spans="6:7" x14ac:dyDescent="0.3">
      <c r="F11483" t="s">
        <v>13080</v>
      </c>
      <c r="G11483" s="31">
        <v>0</v>
      </c>
    </row>
    <row r="11484" spans="6:7" x14ac:dyDescent="0.3">
      <c r="F11484" t="s">
        <v>13081</v>
      </c>
      <c r="G11484" s="31">
        <v>0</v>
      </c>
    </row>
    <row r="11485" spans="6:7" x14ac:dyDescent="0.3">
      <c r="F11485" t="s">
        <v>13082</v>
      </c>
      <c r="G11485" s="31">
        <v>0</v>
      </c>
    </row>
    <row r="11486" spans="6:7" x14ac:dyDescent="0.3">
      <c r="F11486" t="s">
        <v>13083</v>
      </c>
      <c r="G11486" s="31">
        <v>613.1146</v>
      </c>
    </row>
    <row r="11487" spans="6:7" x14ac:dyDescent="0.3">
      <c r="F11487" t="s">
        <v>13084</v>
      </c>
      <c r="G11487" s="31">
        <v>606.0231</v>
      </c>
    </row>
    <row r="11488" spans="6:7" x14ac:dyDescent="0.3">
      <c r="F11488" t="s">
        <v>13085</v>
      </c>
      <c r="G11488" s="31">
        <v>0</v>
      </c>
    </row>
    <row r="11489" spans="6:7" x14ac:dyDescent="0.3">
      <c r="F11489" t="s">
        <v>13086</v>
      </c>
      <c r="G11489" s="31">
        <v>0</v>
      </c>
    </row>
    <row r="11490" spans="6:7" x14ac:dyDescent="0.3">
      <c r="F11490" t="s">
        <v>13087</v>
      </c>
      <c r="G11490" s="31">
        <v>0</v>
      </c>
    </row>
    <row r="11491" spans="6:7" x14ac:dyDescent="0.3">
      <c r="F11491" t="s">
        <v>13088</v>
      </c>
      <c r="G11491" s="31">
        <v>0</v>
      </c>
    </row>
    <row r="11492" spans="6:7" x14ac:dyDescent="0.3">
      <c r="F11492" t="s">
        <v>13089</v>
      </c>
      <c r="G11492" s="31">
        <v>250.55549999999999</v>
      </c>
    </row>
    <row r="11493" spans="6:7" x14ac:dyDescent="0.3">
      <c r="F11493" t="s">
        <v>13090</v>
      </c>
      <c r="G11493" s="31">
        <v>530.04089999999997</v>
      </c>
    </row>
    <row r="11494" spans="6:7" x14ac:dyDescent="0.3">
      <c r="F11494" t="s">
        <v>13091</v>
      </c>
      <c r="G11494" s="31">
        <v>0</v>
      </c>
    </row>
    <row r="11495" spans="6:7" x14ac:dyDescent="0.3">
      <c r="F11495" t="s">
        <v>13092</v>
      </c>
      <c r="G11495" s="31">
        <v>27.562100000000001</v>
      </c>
    </row>
    <row r="11496" spans="6:7" x14ac:dyDescent="0.3">
      <c r="F11496" t="s">
        <v>13093</v>
      </c>
      <c r="G11496" s="31">
        <v>0</v>
      </c>
    </row>
    <row r="11497" spans="6:7" x14ac:dyDescent="0.3">
      <c r="F11497" t="s">
        <v>13094</v>
      </c>
      <c r="G11497" s="31">
        <v>0</v>
      </c>
    </row>
    <row r="11498" spans="6:7" x14ac:dyDescent="0.3">
      <c r="F11498" t="s">
        <v>13095</v>
      </c>
      <c r="G11498" s="31">
        <v>0</v>
      </c>
    </row>
    <row r="11499" spans="6:7" x14ac:dyDescent="0.3">
      <c r="F11499" t="s">
        <v>13096</v>
      </c>
      <c r="G11499" s="31">
        <v>0</v>
      </c>
    </row>
    <row r="11500" spans="6:7" x14ac:dyDescent="0.3">
      <c r="F11500" t="s">
        <v>13097</v>
      </c>
      <c r="G11500" s="31">
        <v>241.08790000000002</v>
      </c>
    </row>
    <row r="11501" spans="6:7" x14ac:dyDescent="0.3">
      <c r="F11501" t="s">
        <v>13098</v>
      </c>
      <c r="G11501" s="31">
        <v>0</v>
      </c>
    </row>
    <row r="11502" spans="6:7" x14ac:dyDescent="0.3">
      <c r="F11502" t="s">
        <v>13099</v>
      </c>
      <c r="G11502" s="31">
        <v>2668.2891999999997</v>
      </c>
    </row>
    <row r="11503" spans="6:7" x14ac:dyDescent="0.3">
      <c r="F11503" t="s">
        <v>13100</v>
      </c>
      <c r="G11503" s="31">
        <v>0</v>
      </c>
    </row>
    <row r="11504" spans="6:7" x14ac:dyDescent="0.3">
      <c r="F11504" t="s">
        <v>13101</v>
      </c>
      <c r="G11504" s="31">
        <v>0</v>
      </c>
    </row>
    <row r="11505" spans="6:7" x14ac:dyDescent="0.3">
      <c r="F11505" t="s">
        <v>13102</v>
      </c>
      <c r="G11505" s="31">
        <v>0</v>
      </c>
    </row>
    <row r="11506" spans="6:7" x14ac:dyDescent="0.3">
      <c r="F11506" t="s">
        <v>2133</v>
      </c>
      <c r="G11506" s="31">
        <v>0</v>
      </c>
    </row>
    <row r="11507" spans="6:7" x14ac:dyDescent="0.3">
      <c r="F11507" t="s">
        <v>13103</v>
      </c>
      <c r="G11507" s="31">
        <v>14292.909599999997</v>
      </c>
    </row>
    <row r="11508" spans="6:7" x14ac:dyDescent="0.3">
      <c r="F11508" t="s">
        <v>3463</v>
      </c>
      <c r="G11508" s="31">
        <v>187.0104</v>
      </c>
    </row>
    <row r="11509" spans="6:7" x14ac:dyDescent="0.3">
      <c r="F11509" t="s">
        <v>741</v>
      </c>
      <c r="G11509" s="31">
        <v>0</v>
      </c>
    </row>
    <row r="11510" spans="6:7" x14ac:dyDescent="0.3">
      <c r="F11510" t="s">
        <v>13104</v>
      </c>
      <c r="G11510" s="31">
        <v>8062.1436999999996</v>
      </c>
    </row>
    <row r="11511" spans="6:7" x14ac:dyDescent="0.3">
      <c r="F11511" t="s">
        <v>13105</v>
      </c>
      <c r="G11511" s="31">
        <v>0</v>
      </c>
    </row>
    <row r="11512" spans="6:7" x14ac:dyDescent="0.3">
      <c r="F11512" t="s">
        <v>13106</v>
      </c>
      <c r="G11512" s="31">
        <v>4591.3073999999997</v>
      </c>
    </row>
    <row r="11513" spans="6:7" x14ac:dyDescent="0.3">
      <c r="F11513" t="s">
        <v>13107</v>
      </c>
      <c r="G11513" s="31">
        <v>0</v>
      </c>
    </row>
    <row r="11514" spans="6:7" x14ac:dyDescent="0.3">
      <c r="F11514" t="s">
        <v>13108</v>
      </c>
      <c r="G11514" s="31">
        <v>0</v>
      </c>
    </row>
    <row r="11515" spans="6:7" x14ac:dyDescent="0.3">
      <c r="F11515" t="s">
        <v>3464</v>
      </c>
      <c r="G11515" s="31">
        <v>1295.1093000000001</v>
      </c>
    </row>
    <row r="11516" spans="6:7" x14ac:dyDescent="0.3">
      <c r="F11516" t="s">
        <v>13109</v>
      </c>
      <c r="G11516" s="31">
        <v>0</v>
      </c>
    </row>
    <row r="11517" spans="6:7" x14ac:dyDescent="0.3">
      <c r="F11517" t="s">
        <v>2134</v>
      </c>
      <c r="G11517" s="31">
        <v>0</v>
      </c>
    </row>
    <row r="11518" spans="6:7" x14ac:dyDescent="0.3">
      <c r="F11518" t="s">
        <v>13110</v>
      </c>
      <c r="G11518" s="31">
        <v>11924.8506</v>
      </c>
    </row>
    <row r="11519" spans="6:7" x14ac:dyDescent="0.3">
      <c r="F11519" t="s">
        <v>2135</v>
      </c>
      <c r="G11519" s="31">
        <v>11666.3145</v>
      </c>
    </row>
    <row r="11520" spans="6:7" x14ac:dyDescent="0.3">
      <c r="F11520" t="s">
        <v>13111</v>
      </c>
      <c r="G11520" s="31">
        <v>35.3123</v>
      </c>
    </row>
    <row r="11521" spans="6:7" x14ac:dyDescent="0.3">
      <c r="F11521" t="s">
        <v>742</v>
      </c>
      <c r="G11521" s="31">
        <v>4878.7638999999999</v>
      </c>
    </row>
    <row r="11522" spans="6:7" x14ac:dyDescent="0.3">
      <c r="F11522" t="s">
        <v>13112</v>
      </c>
      <c r="G11522" s="31">
        <v>115.80999999999999</v>
      </c>
    </row>
    <row r="11523" spans="6:7" x14ac:dyDescent="0.3">
      <c r="F11523" t="s">
        <v>2136</v>
      </c>
      <c r="G11523" s="31">
        <v>0</v>
      </c>
    </row>
    <row r="11524" spans="6:7" x14ac:dyDescent="0.3">
      <c r="F11524" t="s">
        <v>13113</v>
      </c>
      <c r="G11524" s="31">
        <v>22142.2255</v>
      </c>
    </row>
    <row r="11525" spans="6:7" x14ac:dyDescent="0.3">
      <c r="F11525" t="s">
        <v>13114</v>
      </c>
      <c r="G11525" s="31">
        <v>669.67510000000004</v>
      </c>
    </row>
    <row r="11526" spans="6:7" x14ac:dyDescent="0.3">
      <c r="F11526" t="s">
        <v>743</v>
      </c>
      <c r="G11526" s="31">
        <v>0</v>
      </c>
    </row>
    <row r="11527" spans="6:7" x14ac:dyDescent="0.3">
      <c r="F11527" t="s">
        <v>744</v>
      </c>
      <c r="G11527" s="31">
        <v>15358.1494</v>
      </c>
    </row>
    <row r="11528" spans="6:7" x14ac:dyDescent="0.3">
      <c r="F11528" t="s">
        <v>13115</v>
      </c>
      <c r="G11528" s="31">
        <v>224.6962</v>
      </c>
    </row>
    <row r="11529" spans="6:7" x14ac:dyDescent="0.3">
      <c r="F11529" t="s">
        <v>13116</v>
      </c>
      <c r="G11529" s="31">
        <v>426.69889999999998</v>
      </c>
    </row>
    <row r="11530" spans="6:7" x14ac:dyDescent="0.3">
      <c r="F11530" t="s">
        <v>13117</v>
      </c>
      <c r="G11530" s="31">
        <v>0</v>
      </c>
    </row>
    <row r="11531" spans="6:7" x14ac:dyDescent="0.3">
      <c r="F11531" t="s">
        <v>13118</v>
      </c>
      <c r="G11531" s="31">
        <v>3826.9972000000002</v>
      </c>
    </row>
    <row r="11532" spans="6:7" x14ac:dyDescent="0.3">
      <c r="F11532" t="s">
        <v>13119</v>
      </c>
      <c r="G11532" s="31">
        <v>0</v>
      </c>
    </row>
    <row r="11533" spans="6:7" x14ac:dyDescent="0.3">
      <c r="F11533" t="s">
        <v>13120</v>
      </c>
      <c r="G11533" s="31">
        <v>578.78679999999997</v>
      </c>
    </row>
    <row r="11534" spans="6:7" x14ac:dyDescent="0.3">
      <c r="F11534" t="s">
        <v>2912</v>
      </c>
      <c r="G11534" s="31">
        <v>1629.6407999999999</v>
      </c>
    </row>
    <row r="11535" spans="6:7" x14ac:dyDescent="0.3">
      <c r="F11535" t="s">
        <v>13121</v>
      </c>
      <c r="G11535" s="31">
        <v>384.79470000000003</v>
      </c>
    </row>
    <row r="11536" spans="6:7" x14ac:dyDescent="0.3">
      <c r="F11536" t="s">
        <v>13122</v>
      </c>
      <c r="G11536" s="31">
        <v>0</v>
      </c>
    </row>
    <row r="11537" spans="6:7" x14ac:dyDescent="0.3">
      <c r="F11537" t="s">
        <v>2137</v>
      </c>
      <c r="G11537" s="31">
        <v>180.68170000000001</v>
      </c>
    </row>
    <row r="11538" spans="6:7" x14ac:dyDescent="0.3">
      <c r="F11538" t="s">
        <v>2138</v>
      </c>
      <c r="G11538" s="31">
        <v>0</v>
      </c>
    </row>
    <row r="11539" spans="6:7" x14ac:dyDescent="0.3">
      <c r="F11539" t="s">
        <v>13123</v>
      </c>
      <c r="G11539" s="31">
        <v>247.64400000000001</v>
      </c>
    </row>
    <row r="11540" spans="6:7" x14ac:dyDescent="0.3">
      <c r="F11540" t="s">
        <v>13124</v>
      </c>
      <c r="G11540" s="31">
        <v>0</v>
      </c>
    </row>
    <row r="11541" spans="6:7" x14ac:dyDescent="0.3">
      <c r="F11541" t="s">
        <v>13125</v>
      </c>
      <c r="G11541" s="31">
        <v>613.7795000000001</v>
      </c>
    </row>
    <row r="11542" spans="6:7" x14ac:dyDescent="0.3">
      <c r="F11542" t="s">
        <v>13126</v>
      </c>
      <c r="G11542" s="31">
        <v>8942.8873999999996</v>
      </c>
    </row>
    <row r="11543" spans="6:7" x14ac:dyDescent="0.3">
      <c r="F11543" t="s">
        <v>13127</v>
      </c>
      <c r="G11543" s="31">
        <v>92.521999999999991</v>
      </c>
    </row>
    <row r="11544" spans="6:7" x14ac:dyDescent="0.3">
      <c r="F11544" t="s">
        <v>13128</v>
      </c>
      <c r="G11544" s="31">
        <v>3100.2253999999998</v>
      </c>
    </row>
    <row r="11545" spans="6:7" x14ac:dyDescent="0.3">
      <c r="F11545" t="s">
        <v>13129</v>
      </c>
      <c r="G11545" s="31">
        <v>135.7953</v>
      </c>
    </row>
    <row r="11546" spans="6:7" x14ac:dyDescent="0.3">
      <c r="F11546" t="s">
        <v>2913</v>
      </c>
      <c r="G11546" s="31">
        <v>15815.557500000001</v>
      </c>
    </row>
    <row r="11547" spans="6:7" x14ac:dyDescent="0.3">
      <c r="F11547" t="s">
        <v>13130</v>
      </c>
      <c r="G11547" s="31">
        <v>120.1219</v>
      </c>
    </row>
    <row r="11548" spans="6:7" x14ac:dyDescent="0.3">
      <c r="F11548" t="s">
        <v>2139</v>
      </c>
      <c r="G11548" s="31">
        <v>3724.2421999999997</v>
      </c>
    </row>
    <row r="11549" spans="6:7" x14ac:dyDescent="0.3">
      <c r="F11549" t="s">
        <v>3465</v>
      </c>
      <c r="G11549" s="31">
        <v>2239.8056999999999</v>
      </c>
    </row>
    <row r="11550" spans="6:7" x14ac:dyDescent="0.3">
      <c r="F11550" t="s">
        <v>13131</v>
      </c>
      <c r="G11550" s="31">
        <v>200.21969999999999</v>
      </c>
    </row>
    <row r="11551" spans="6:7" x14ac:dyDescent="0.3">
      <c r="F11551" t="s">
        <v>13132</v>
      </c>
      <c r="G11551" s="31">
        <v>384.81990000000002</v>
      </c>
    </row>
    <row r="11552" spans="6:7" x14ac:dyDescent="0.3">
      <c r="F11552" t="s">
        <v>13133</v>
      </c>
      <c r="G11552" s="31">
        <v>0</v>
      </c>
    </row>
    <row r="11553" spans="6:7" x14ac:dyDescent="0.3">
      <c r="F11553" t="s">
        <v>13134</v>
      </c>
      <c r="G11553" s="31">
        <v>4502.3119999999999</v>
      </c>
    </row>
    <row r="11554" spans="6:7" x14ac:dyDescent="0.3">
      <c r="F11554" t="s">
        <v>13135</v>
      </c>
      <c r="G11554" s="31">
        <v>0</v>
      </c>
    </row>
    <row r="11555" spans="6:7" x14ac:dyDescent="0.3">
      <c r="F11555" t="s">
        <v>3466</v>
      </c>
      <c r="G11555" s="31">
        <v>484.91059999999999</v>
      </c>
    </row>
    <row r="11556" spans="6:7" x14ac:dyDescent="0.3">
      <c r="F11556" t="s">
        <v>13136</v>
      </c>
      <c r="G11556" s="31">
        <v>506.92399999999998</v>
      </c>
    </row>
    <row r="11557" spans="6:7" x14ac:dyDescent="0.3">
      <c r="F11557" t="s">
        <v>13137</v>
      </c>
      <c r="G11557" s="31">
        <v>149.2439</v>
      </c>
    </row>
    <row r="11558" spans="6:7" x14ac:dyDescent="0.3">
      <c r="F11558" t="s">
        <v>13138</v>
      </c>
      <c r="G11558" s="31">
        <v>0</v>
      </c>
    </row>
    <row r="11559" spans="6:7" x14ac:dyDescent="0.3">
      <c r="F11559" t="s">
        <v>13139</v>
      </c>
      <c r="G11559" s="31">
        <v>136.07859999999999</v>
      </c>
    </row>
    <row r="11560" spans="6:7" x14ac:dyDescent="0.3">
      <c r="F11560" t="s">
        <v>13140</v>
      </c>
      <c r="G11560" s="31">
        <v>3529.9299000000001</v>
      </c>
    </row>
    <row r="11561" spans="6:7" x14ac:dyDescent="0.3">
      <c r="F11561" t="s">
        <v>13141</v>
      </c>
      <c r="G11561" s="31">
        <v>155.9606</v>
      </c>
    </row>
    <row r="11562" spans="6:7" x14ac:dyDescent="0.3">
      <c r="F11562" t="s">
        <v>13142</v>
      </c>
      <c r="G11562" s="31">
        <v>1207.5578</v>
      </c>
    </row>
    <row r="11563" spans="6:7" x14ac:dyDescent="0.3">
      <c r="F11563" t="s">
        <v>2140</v>
      </c>
      <c r="G11563" s="31">
        <v>2377.5421999999999</v>
      </c>
    </row>
    <row r="11564" spans="6:7" x14ac:dyDescent="0.3">
      <c r="F11564" t="s">
        <v>13143</v>
      </c>
      <c r="G11564" s="31">
        <v>0</v>
      </c>
    </row>
    <row r="11565" spans="6:7" x14ac:dyDescent="0.3">
      <c r="F11565" t="s">
        <v>2141</v>
      </c>
      <c r="G11565" s="31">
        <v>0</v>
      </c>
    </row>
    <row r="11566" spans="6:7" x14ac:dyDescent="0.3">
      <c r="F11566" t="s">
        <v>13144</v>
      </c>
      <c r="G11566" s="31">
        <v>191.90199999999999</v>
      </c>
    </row>
    <row r="11567" spans="6:7" x14ac:dyDescent="0.3">
      <c r="F11567" t="s">
        <v>13145</v>
      </c>
      <c r="G11567" s="31">
        <v>372.42589999999996</v>
      </c>
    </row>
    <row r="11568" spans="6:7" x14ac:dyDescent="0.3">
      <c r="F11568" t="s">
        <v>13146</v>
      </c>
      <c r="G11568" s="31">
        <v>0</v>
      </c>
    </row>
    <row r="11569" spans="6:7" x14ac:dyDescent="0.3">
      <c r="F11569" t="s">
        <v>13147</v>
      </c>
      <c r="G11569" s="31">
        <v>49.979199999999999</v>
      </c>
    </row>
    <row r="11570" spans="6:7" x14ac:dyDescent="0.3">
      <c r="F11570" t="s">
        <v>13148</v>
      </c>
      <c r="G11570" s="31">
        <v>833.51850000000002</v>
      </c>
    </row>
    <row r="11571" spans="6:7" x14ac:dyDescent="0.3">
      <c r="F11571" t="s">
        <v>13149</v>
      </c>
      <c r="G11571" s="31">
        <v>3219.7326000000003</v>
      </c>
    </row>
    <row r="11572" spans="6:7" x14ac:dyDescent="0.3">
      <c r="F11572" t="s">
        <v>745</v>
      </c>
      <c r="G11572" s="31">
        <v>7749.5538999999999</v>
      </c>
    </row>
    <row r="11573" spans="6:7" x14ac:dyDescent="0.3">
      <c r="F11573" t="s">
        <v>13150</v>
      </c>
      <c r="G11573" s="31">
        <v>1526.4290000000001</v>
      </c>
    </row>
    <row r="11574" spans="6:7" x14ac:dyDescent="0.3">
      <c r="F11574" t="s">
        <v>2142</v>
      </c>
      <c r="G11574" s="31">
        <v>149.4701</v>
      </c>
    </row>
    <row r="11575" spans="6:7" x14ac:dyDescent="0.3">
      <c r="F11575" t="s">
        <v>13151</v>
      </c>
      <c r="G11575" s="31">
        <v>0</v>
      </c>
    </row>
    <row r="11576" spans="6:7" x14ac:dyDescent="0.3">
      <c r="F11576" t="s">
        <v>13152</v>
      </c>
      <c r="G11576" s="31">
        <v>0</v>
      </c>
    </row>
    <row r="11577" spans="6:7" x14ac:dyDescent="0.3">
      <c r="F11577" t="s">
        <v>13153</v>
      </c>
      <c r="G11577" s="31">
        <v>163.89230000000001</v>
      </c>
    </row>
    <row r="11578" spans="6:7" x14ac:dyDescent="0.3">
      <c r="F11578" t="s">
        <v>13154</v>
      </c>
      <c r="G11578" s="31">
        <v>259.69550000000004</v>
      </c>
    </row>
    <row r="11579" spans="6:7" x14ac:dyDescent="0.3">
      <c r="F11579" t="s">
        <v>13155</v>
      </c>
      <c r="G11579" s="31">
        <v>693.91500000000008</v>
      </c>
    </row>
    <row r="11580" spans="6:7" x14ac:dyDescent="0.3">
      <c r="F11580" t="s">
        <v>13156</v>
      </c>
      <c r="G11580" s="31">
        <v>7398.9946</v>
      </c>
    </row>
    <row r="11581" spans="6:7" x14ac:dyDescent="0.3">
      <c r="F11581" t="s">
        <v>13157</v>
      </c>
      <c r="G11581" s="31">
        <v>10592.639099999999</v>
      </c>
    </row>
    <row r="11582" spans="6:7" x14ac:dyDescent="0.3">
      <c r="F11582" t="s">
        <v>2143</v>
      </c>
      <c r="G11582" s="31">
        <v>1119.096</v>
      </c>
    </row>
    <row r="11583" spans="6:7" x14ac:dyDescent="0.3">
      <c r="F11583" t="s">
        <v>3467</v>
      </c>
      <c r="G11583" s="31">
        <v>606.39240000000007</v>
      </c>
    </row>
    <row r="11584" spans="6:7" x14ac:dyDescent="0.3">
      <c r="F11584" t="s">
        <v>2144</v>
      </c>
      <c r="G11584" s="31">
        <v>0</v>
      </c>
    </row>
    <row r="11585" spans="6:7" x14ac:dyDescent="0.3">
      <c r="F11585" t="s">
        <v>13158</v>
      </c>
      <c r="G11585" s="31">
        <v>2558.9056</v>
      </c>
    </row>
    <row r="11586" spans="6:7" x14ac:dyDescent="0.3">
      <c r="F11586" t="s">
        <v>13159</v>
      </c>
      <c r="G11586" s="31">
        <v>2567.721</v>
      </c>
    </row>
    <row r="11587" spans="6:7" x14ac:dyDescent="0.3">
      <c r="F11587" t="s">
        <v>13160</v>
      </c>
      <c r="G11587" s="31">
        <v>0</v>
      </c>
    </row>
    <row r="11588" spans="6:7" x14ac:dyDescent="0.3">
      <c r="F11588" t="s">
        <v>13161</v>
      </c>
      <c r="G11588" s="31">
        <v>622.56129999999996</v>
      </c>
    </row>
    <row r="11589" spans="6:7" x14ac:dyDescent="0.3">
      <c r="F11589" t="s">
        <v>3468</v>
      </c>
      <c r="G11589" s="31">
        <v>814.82039999999995</v>
      </c>
    </row>
    <row r="11590" spans="6:7" x14ac:dyDescent="0.3">
      <c r="F11590" t="s">
        <v>13162</v>
      </c>
      <c r="G11590" s="31">
        <v>1293.127</v>
      </c>
    </row>
    <row r="11591" spans="6:7" x14ac:dyDescent="0.3">
      <c r="F11591" t="s">
        <v>2145</v>
      </c>
      <c r="G11591" s="31">
        <v>0</v>
      </c>
    </row>
    <row r="11592" spans="6:7" x14ac:dyDescent="0.3">
      <c r="F11592" t="s">
        <v>2146</v>
      </c>
      <c r="G11592" s="31">
        <v>0</v>
      </c>
    </row>
    <row r="11593" spans="6:7" x14ac:dyDescent="0.3">
      <c r="F11593" t="s">
        <v>2147</v>
      </c>
      <c r="G11593" s="31">
        <v>7095.8616000000002</v>
      </c>
    </row>
    <row r="11594" spans="6:7" x14ac:dyDescent="0.3">
      <c r="F11594" t="s">
        <v>13163</v>
      </c>
      <c r="G11594" s="31">
        <v>49.979199999999999</v>
      </c>
    </row>
    <row r="11595" spans="6:7" x14ac:dyDescent="0.3">
      <c r="F11595" t="s">
        <v>13164</v>
      </c>
      <c r="G11595" s="31">
        <v>8384.9420000000009</v>
      </c>
    </row>
    <row r="11596" spans="6:7" x14ac:dyDescent="0.3">
      <c r="F11596" t="s">
        <v>746</v>
      </c>
      <c r="G11596" s="31">
        <v>10974.597599999999</v>
      </c>
    </row>
    <row r="11597" spans="6:7" x14ac:dyDescent="0.3">
      <c r="F11597" t="s">
        <v>13165</v>
      </c>
      <c r="G11597" s="31">
        <v>5443.2025999999996</v>
      </c>
    </row>
    <row r="11598" spans="6:7" x14ac:dyDescent="0.3">
      <c r="F11598" t="s">
        <v>13166</v>
      </c>
      <c r="G11598" s="31">
        <v>438.137</v>
      </c>
    </row>
    <row r="11599" spans="6:7" x14ac:dyDescent="0.3">
      <c r="F11599" t="s">
        <v>2148</v>
      </c>
      <c r="G11599" s="31">
        <v>847.84569999999997</v>
      </c>
    </row>
    <row r="11600" spans="6:7" x14ac:dyDescent="0.3">
      <c r="F11600" t="s">
        <v>13167</v>
      </c>
      <c r="G11600" s="31">
        <v>0</v>
      </c>
    </row>
    <row r="11601" spans="6:7" x14ac:dyDescent="0.3">
      <c r="F11601" t="s">
        <v>2149</v>
      </c>
      <c r="G11601" s="31">
        <v>11890.974300000002</v>
      </c>
    </row>
    <row r="11602" spans="6:7" x14ac:dyDescent="0.3">
      <c r="F11602" t="s">
        <v>13168</v>
      </c>
      <c r="G11602" s="31">
        <v>98.2316</v>
      </c>
    </row>
    <row r="11603" spans="6:7" x14ac:dyDescent="0.3">
      <c r="F11603" t="s">
        <v>2150</v>
      </c>
      <c r="G11603" s="31">
        <v>17222.471099999999</v>
      </c>
    </row>
    <row r="11604" spans="6:7" x14ac:dyDescent="0.3">
      <c r="F11604" t="s">
        <v>13169</v>
      </c>
      <c r="G11604" s="31">
        <v>0</v>
      </c>
    </row>
    <row r="11605" spans="6:7" x14ac:dyDescent="0.3">
      <c r="F11605" t="s">
        <v>13170</v>
      </c>
      <c r="G11605" s="31">
        <v>188.33740000000003</v>
      </c>
    </row>
    <row r="11606" spans="6:7" x14ac:dyDescent="0.3">
      <c r="F11606" t="s">
        <v>2151</v>
      </c>
      <c r="G11606" s="31">
        <v>0</v>
      </c>
    </row>
    <row r="11607" spans="6:7" x14ac:dyDescent="0.3">
      <c r="F11607" t="s">
        <v>13171</v>
      </c>
      <c r="G11607" s="31">
        <v>450.72</v>
      </c>
    </row>
    <row r="11608" spans="6:7" x14ac:dyDescent="0.3">
      <c r="F11608" t="s">
        <v>2152</v>
      </c>
      <c r="G11608" s="31">
        <v>48.489400000000003</v>
      </c>
    </row>
    <row r="11609" spans="6:7" x14ac:dyDescent="0.3">
      <c r="F11609" t="s">
        <v>3469</v>
      </c>
      <c r="G11609" s="31">
        <v>73.646999999999991</v>
      </c>
    </row>
    <row r="11610" spans="6:7" x14ac:dyDescent="0.3">
      <c r="F11610" t="s">
        <v>13172</v>
      </c>
      <c r="G11610" s="31">
        <v>394.19100000000003</v>
      </c>
    </row>
    <row r="11611" spans="6:7" x14ac:dyDescent="0.3">
      <c r="F11611" t="s">
        <v>2153</v>
      </c>
      <c r="G11611" s="31">
        <v>0</v>
      </c>
    </row>
    <row r="11612" spans="6:7" x14ac:dyDescent="0.3">
      <c r="F11612" t="s">
        <v>13173</v>
      </c>
      <c r="G11612" s="31">
        <v>174.57770000000002</v>
      </c>
    </row>
    <row r="11613" spans="6:7" x14ac:dyDescent="0.3">
      <c r="F11613" t="s">
        <v>13174</v>
      </c>
      <c r="G11613" s="31">
        <v>0</v>
      </c>
    </row>
    <row r="11614" spans="6:7" x14ac:dyDescent="0.3">
      <c r="F11614" t="s">
        <v>3470</v>
      </c>
      <c r="G11614" s="31">
        <v>262.7688</v>
      </c>
    </row>
    <row r="11615" spans="6:7" x14ac:dyDescent="0.3">
      <c r="F11615" t="s">
        <v>13175</v>
      </c>
      <c r="G11615" s="31">
        <v>0</v>
      </c>
    </row>
    <row r="11616" spans="6:7" x14ac:dyDescent="0.3">
      <c r="F11616" t="s">
        <v>13176</v>
      </c>
      <c r="G11616" s="31">
        <v>0</v>
      </c>
    </row>
    <row r="11617" spans="6:7" x14ac:dyDescent="0.3">
      <c r="F11617" t="s">
        <v>13177</v>
      </c>
      <c r="G11617" s="31">
        <v>0</v>
      </c>
    </row>
    <row r="11618" spans="6:7" x14ac:dyDescent="0.3">
      <c r="F11618" t="s">
        <v>747</v>
      </c>
      <c r="G11618" s="31">
        <v>13546.438099999999</v>
      </c>
    </row>
    <row r="11619" spans="6:7" x14ac:dyDescent="0.3">
      <c r="F11619" t="s">
        <v>13178</v>
      </c>
      <c r="G11619" s="31">
        <v>540.61829999999998</v>
      </c>
    </row>
    <row r="11620" spans="6:7" x14ac:dyDescent="0.3">
      <c r="F11620" t="s">
        <v>13179</v>
      </c>
      <c r="G11620" s="31">
        <v>0</v>
      </c>
    </row>
    <row r="11621" spans="6:7" x14ac:dyDescent="0.3">
      <c r="F11621" t="s">
        <v>2914</v>
      </c>
      <c r="G11621" s="31">
        <v>3120.3356000000003</v>
      </c>
    </row>
    <row r="11622" spans="6:7" x14ac:dyDescent="0.3">
      <c r="F11622" t="s">
        <v>2154</v>
      </c>
      <c r="G11622" s="31">
        <v>0</v>
      </c>
    </row>
    <row r="11623" spans="6:7" x14ac:dyDescent="0.3">
      <c r="F11623" t="s">
        <v>13180</v>
      </c>
      <c r="G11623" s="31">
        <v>426.30089999999996</v>
      </c>
    </row>
    <row r="11624" spans="6:7" x14ac:dyDescent="0.3">
      <c r="F11624" t="s">
        <v>13181</v>
      </c>
      <c r="G11624" s="31">
        <v>62.473999999999997</v>
      </c>
    </row>
    <row r="11625" spans="6:7" x14ac:dyDescent="0.3">
      <c r="F11625" t="s">
        <v>2915</v>
      </c>
      <c r="G11625" s="31">
        <v>15815.557500000001</v>
      </c>
    </row>
    <row r="11626" spans="6:7" x14ac:dyDescent="0.3">
      <c r="F11626" t="s">
        <v>2155</v>
      </c>
      <c r="G11626" s="31">
        <v>0</v>
      </c>
    </row>
    <row r="11627" spans="6:7" x14ac:dyDescent="0.3">
      <c r="F11627" t="s">
        <v>13182</v>
      </c>
      <c r="G11627" s="31">
        <v>126.4747</v>
      </c>
    </row>
    <row r="11628" spans="6:7" x14ac:dyDescent="0.3">
      <c r="F11628" t="s">
        <v>13183</v>
      </c>
      <c r="G11628" s="31">
        <v>4259.6496000000006</v>
      </c>
    </row>
    <row r="11629" spans="6:7" x14ac:dyDescent="0.3">
      <c r="F11629" t="s">
        <v>13184</v>
      </c>
      <c r="G11629" s="31">
        <v>0</v>
      </c>
    </row>
    <row r="11630" spans="6:7" x14ac:dyDescent="0.3">
      <c r="F11630" t="s">
        <v>2156</v>
      </c>
      <c r="G11630" s="31">
        <v>1021.7280999999999</v>
      </c>
    </row>
    <row r="11631" spans="6:7" x14ac:dyDescent="0.3">
      <c r="F11631" t="s">
        <v>2157</v>
      </c>
      <c r="G11631" s="31">
        <v>18991.570500000002</v>
      </c>
    </row>
    <row r="11632" spans="6:7" x14ac:dyDescent="0.3">
      <c r="F11632" t="s">
        <v>13185</v>
      </c>
      <c r="G11632" s="31">
        <v>8812.1711999999989</v>
      </c>
    </row>
    <row r="11633" spans="6:7" x14ac:dyDescent="0.3">
      <c r="F11633" t="s">
        <v>13186</v>
      </c>
      <c r="G11633" s="31">
        <v>24213.411199999995</v>
      </c>
    </row>
    <row r="11634" spans="6:7" x14ac:dyDescent="0.3">
      <c r="F11634" t="s">
        <v>2158</v>
      </c>
      <c r="G11634" s="31">
        <v>50.004400000000004</v>
      </c>
    </row>
    <row r="11635" spans="6:7" x14ac:dyDescent="0.3">
      <c r="F11635" t="s">
        <v>13187</v>
      </c>
      <c r="G11635" s="31">
        <v>306.0376</v>
      </c>
    </row>
    <row r="11636" spans="6:7" x14ac:dyDescent="0.3">
      <c r="F11636" t="s">
        <v>13188</v>
      </c>
      <c r="G11636" s="31">
        <v>131.44110000000001</v>
      </c>
    </row>
    <row r="11637" spans="6:7" x14ac:dyDescent="0.3">
      <c r="F11637" t="s">
        <v>13189</v>
      </c>
      <c r="G11637" s="31">
        <v>0</v>
      </c>
    </row>
    <row r="11638" spans="6:7" x14ac:dyDescent="0.3">
      <c r="F11638" t="s">
        <v>13190</v>
      </c>
      <c r="G11638" s="31">
        <v>8537.2644</v>
      </c>
    </row>
    <row r="11639" spans="6:7" x14ac:dyDescent="0.3">
      <c r="F11639" t="s">
        <v>13191</v>
      </c>
      <c r="G11639" s="31">
        <v>969.42810000000009</v>
      </c>
    </row>
    <row r="11640" spans="6:7" x14ac:dyDescent="0.3">
      <c r="F11640" t="s">
        <v>13192</v>
      </c>
      <c r="G11640" s="31">
        <v>2252.5001000000002</v>
      </c>
    </row>
    <row r="11641" spans="6:7" x14ac:dyDescent="0.3">
      <c r="F11641" t="s">
        <v>13193</v>
      </c>
      <c r="G11641" s="31">
        <v>0</v>
      </c>
    </row>
    <row r="11642" spans="6:7" x14ac:dyDescent="0.3">
      <c r="F11642" t="s">
        <v>748</v>
      </c>
      <c r="G11642" s="31">
        <v>17175.660800000001</v>
      </c>
    </row>
    <row r="11643" spans="6:7" x14ac:dyDescent="0.3">
      <c r="F11643" t="s">
        <v>13194</v>
      </c>
      <c r="G11643" s="31">
        <v>196.33799999999999</v>
      </c>
    </row>
    <row r="11644" spans="6:7" x14ac:dyDescent="0.3">
      <c r="F11644" t="s">
        <v>13195</v>
      </c>
      <c r="G11644" s="31">
        <v>294.1003</v>
      </c>
    </row>
    <row r="11645" spans="6:7" x14ac:dyDescent="0.3">
      <c r="F11645" t="s">
        <v>3471</v>
      </c>
      <c r="G11645" s="31">
        <v>18.7422</v>
      </c>
    </row>
    <row r="11646" spans="6:7" x14ac:dyDescent="0.3">
      <c r="F11646" t="s">
        <v>13196</v>
      </c>
      <c r="G11646" s="31">
        <v>0</v>
      </c>
    </row>
    <row r="11647" spans="6:7" x14ac:dyDescent="0.3">
      <c r="F11647" t="s">
        <v>2159</v>
      </c>
      <c r="G11647" s="31">
        <v>0</v>
      </c>
    </row>
    <row r="11648" spans="6:7" x14ac:dyDescent="0.3">
      <c r="F11648" t="s">
        <v>2160</v>
      </c>
      <c r="G11648" s="31">
        <v>268.84859999999998</v>
      </c>
    </row>
    <row r="11649" spans="6:7" x14ac:dyDescent="0.3">
      <c r="F11649" t="s">
        <v>3472</v>
      </c>
      <c r="G11649" s="31">
        <v>612.67679999999996</v>
      </c>
    </row>
    <row r="11650" spans="6:7" x14ac:dyDescent="0.3">
      <c r="F11650" t="s">
        <v>13197</v>
      </c>
      <c r="G11650" s="31">
        <v>37.253100000000003</v>
      </c>
    </row>
    <row r="11651" spans="6:7" x14ac:dyDescent="0.3">
      <c r="F11651" t="s">
        <v>13198</v>
      </c>
      <c r="G11651" s="31">
        <v>0</v>
      </c>
    </row>
    <row r="11652" spans="6:7" x14ac:dyDescent="0.3">
      <c r="F11652" t="s">
        <v>13199</v>
      </c>
      <c r="G11652" s="31">
        <v>122.5385</v>
      </c>
    </row>
    <row r="11653" spans="6:7" x14ac:dyDescent="0.3">
      <c r="F11653" t="s">
        <v>13200</v>
      </c>
      <c r="G11653" s="31">
        <v>2092.0679</v>
      </c>
    </row>
    <row r="11654" spans="6:7" x14ac:dyDescent="0.3">
      <c r="F11654" t="s">
        <v>13201</v>
      </c>
      <c r="G11654" s="31">
        <v>47.844499999999996</v>
      </c>
    </row>
    <row r="11655" spans="6:7" x14ac:dyDescent="0.3">
      <c r="F11655" t="s">
        <v>2161</v>
      </c>
      <c r="G11655" s="31">
        <v>0</v>
      </c>
    </row>
    <row r="11656" spans="6:7" x14ac:dyDescent="0.3">
      <c r="F11656" t="s">
        <v>3473</v>
      </c>
      <c r="G11656" s="31">
        <v>380.93100000000004</v>
      </c>
    </row>
    <row r="11657" spans="6:7" x14ac:dyDescent="0.3">
      <c r="F11657" t="s">
        <v>13202</v>
      </c>
      <c r="G11657" s="31">
        <v>71.012799999999999</v>
      </c>
    </row>
    <row r="11658" spans="6:7" x14ac:dyDescent="0.3">
      <c r="F11658" t="s">
        <v>13203</v>
      </c>
      <c r="G11658" s="31">
        <v>269.59930000000003</v>
      </c>
    </row>
    <row r="11659" spans="6:7" x14ac:dyDescent="0.3">
      <c r="F11659" t="s">
        <v>13204</v>
      </c>
      <c r="G11659" s="31">
        <v>103.9207</v>
      </c>
    </row>
    <row r="11660" spans="6:7" x14ac:dyDescent="0.3">
      <c r="F11660" t="s">
        <v>13205</v>
      </c>
      <c r="G11660" s="31">
        <v>0</v>
      </c>
    </row>
    <row r="11661" spans="6:7" x14ac:dyDescent="0.3">
      <c r="F11661" t="s">
        <v>13206</v>
      </c>
      <c r="G11661" s="31">
        <v>559.98649999999998</v>
      </c>
    </row>
    <row r="11662" spans="6:7" x14ac:dyDescent="0.3">
      <c r="F11662" t="s">
        <v>13207</v>
      </c>
      <c r="G11662" s="31">
        <v>11823.3662</v>
      </c>
    </row>
    <row r="11663" spans="6:7" x14ac:dyDescent="0.3">
      <c r="F11663" t="s">
        <v>3474</v>
      </c>
      <c r="G11663" s="31">
        <v>49.979199999999999</v>
      </c>
    </row>
    <row r="11664" spans="6:7" x14ac:dyDescent="0.3">
      <c r="F11664" t="s">
        <v>13208</v>
      </c>
      <c r="G11664" s="31">
        <v>156.43700000000001</v>
      </c>
    </row>
    <row r="11665" spans="6:7" x14ac:dyDescent="0.3">
      <c r="F11665" t="s">
        <v>13209</v>
      </c>
      <c r="G11665" s="31">
        <v>0</v>
      </c>
    </row>
    <row r="11666" spans="6:7" x14ac:dyDescent="0.3">
      <c r="F11666" t="s">
        <v>749</v>
      </c>
      <c r="G11666" s="31">
        <v>7413.8685999999998</v>
      </c>
    </row>
    <row r="11667" spans="6:7" x14ac:dyDescent="0.3">
      <c r="F11667" t="s">
        <v>13210</v>
      </c>
      <c r="G11667" s="31">
        <v>0</v>
      </c>
    </row>
    <row r="11668" spans="6:7" x14ac:dyDescent="0.3">
      <c r="F11668" t="s">
        <v>13211</v>
      </c>
      <c r="G11668" s="31">
        <v>2429.3613999999998</v>
      </c>
    </row>
    <row r="11669" spans="6:7" x14ac:dyDescent="0.3">
      <c r="F11669" t="s">
        <v>2162</v>
      </c>
      <c r="G11669" s="31">
        <v>7355.2873</v>
      </c>
    </row>
    <row r="11670" spans="6:7" x14ac:dyDescent="0.3">
      <c r="F11670" t="s">
        <v>3475</v>
      </c>
      <c r="G11670" s="31">
        <v>2912.9304000000002</v>
      </c>
    </row>
    <row r="11671" spans="6:7" x14ac:dyDescent="0.3">
      <c r="F11671" t="s">
        <v>13212</v>
      </c>
      <c r="G11671" s="31">
        <v>0</v>
      </c>
    </row>
    <row r="11672" spans="6:7" x14ac:dyDescent="0.3">
      <c r="F11672" t="s">
        <v>13213</v>
      </c>
      <c r="G11672" s="31">
        <v>408.15199999999999</v>
      </c>
    </row>
    <row r="11673" spans="6:7" x14ac:dyDescent="0.3">
      <c r="F11673" t="s">
        <v>13214</v>
      </c>
      <c r="G11673" s="31">
        <v>85.085599999999999</v>
      </c>
    </row>
    <row r="11674" spans="6:7" x14ac:dyDescent="0.3">
      <c r="F11674" t="s">
        <v>13215</v>
      </c>
      <c r="G11674" s="31">
        <v>0</v>
      </c>
    </row>
    <row r="11675" spans="6:7" x14ac:dyDescent="0.3">
      <c r="F11675" t="s">
        <v>13216</v>
      </c>
      <c r="G11675" s="31">
        <v>8745.6438999999991</v>
      </c>
    </row>
    <row r="11676" spans="6:7" x14ac:dyDescent="0.3">
      <c r="F11676" t="s">
        <v>13217</v>
      </c>
      <c r="G11676" s="31">
        <v>3564.2704000000003</v>
      </c>
    </row>
    <row r="11677" spans="6:7" x14ac:dyDescent="0.3">
      <c r="F11677" t="s">
        <v>13218</v>
      </c>
      <c r="G11677" s="31">
        <v>566.29690000000005</v>
      </c>
    </row>
    <row r="11678" spans="6:7" x14ac:dyDescent="0.3">
      <c r="F11678" t="s">
        <v>13219</v>
      </c>
      <c r="G11678" s="31">
        <v>76.85929999999999</v>
      </c>
    </row>
    <row r="11679" spans="6:7" x14ac:dyDescent="0.3">
      <c r="F11679" t="s">
        <v>13220</v>
      </c>
      <c r="G11679" s="31">
        <v>2098.5003000000002</v>
      </c>
    </row>
    <row r="11680" spans="6:7" x14ac:dyDescent="0.3">
      <c r="F11680" t="s">
        <v>13221</v>
      </c>
      <c r="G11680" s="31">
        <v>3066.0526</v>
      </c>
    </row>
    <row r="11681" spans="6:7" x14ac:dyDescent="0.3">
      <c r="F11681" t="s">
        <v>13222</v>
      </c>
      <c r="G11681" s="31">
        <v>0</v>
      </c>
    </row>
    <row r="11682" spans="6:7" x14ac:dyDescent="0.3">
      <c r="F11682" t="s">
        <v>13223</v>
      </c>
      <c r="G11682" s="31">
        <v>132.3708</v>
      </c>
    </row>
    <row r="11683" spans="6:7" x14ac:dyDescent="0.3">
      <c r="F11683" t="s">
        <v>13224</v>
      </c>
      <c r="G11683" s="31">
        <v>5293.030600000001</v>
      </c>
    </row>
    <row r="11684" spans="6:7" x14ac:dyDescent="0.3">
      <c r="F11684" t="s">
        <v>13225</v>
      </c>
      <c r="G11684" s="31">
        <v>0</v>
      </c>
    </row>
    <row r="11685" spans="6:7" x14ac:dyDescent="0.3">
      <c r="F11685" t="s">
        <v>750</v>
      </c>
      <c r="G11685" s="31">
        <v>11198.328799999999</v>
      </c>
    </row>
    <row r="11686" spans="6:7" x14ac:dyDescent="0.3">
      <c r="F11686" t="s">
        <v>13226</v>
      </c>
      <c r="G11686" s="31">
        <v>930.84040000000005</v>
      </c>
    </row>
    <row r="11687" spans="6:7" x14ac:dyDescent="0.3">
      <c r="F11687" t="s">
        <v>13227</v>
      </c>
      <c r="G11687" s="31">
        <v>3791.3639000000003</v>
      </c>
    </row>
    <row r="11688" spans="6:7" x14ac:dyDescent="0.3">
      <c r="F11688" t="s">
        <v>751</v>
      </c>
      <c r="G11688" s="31">
        <v>0</v>
      </c>
    </row>
    <row r="11689" spans="6:7" x14ac:dyDescent="0.3">
      <c r="F11689" t="s">
        <v>2163</v>
      </c>
      <c r="G11689" s="31">
        <v>0</v>
      </c>
    </row>
    <row r="11690" spans="6:7" x14ac:dyDescent="0.3">
      <c r="F11690" t="s">
        <v>13228</v>
      </c>
      <c r="G11690" s="31">
        <v>0</v>
      </c>
    </row>
    <row r="11691" spans="6:7" x14ac:dyDescent="0.3">
      <c r="F11691" t="s">
        <v>13229</v>
      </c>
      <c r="G11691" s="31">
        <v>508.0385</v>
      </c>
    </row>
    <row r="11692" spans="6:7" x14ac:dyDescent="0.3">
      <c r="F11692" t="s">
        <v>752</v>
      </c>
      <c r="G11692" s="31">
        <v>2370.1559000000002</v>
      </c>
    </row>
    <row r="11693" spans="6:7" x14ac:dyDescent="0.3">
      <c r="F11693" t="s">
        <v>13230</v>
      </c>
      <c r="G11693" s="31">
        <v>407.41019999999997</v>
      </c>
    </row>
    <row r="11694" spans="6:7" x14ac:dyDescent="0.3">
      <c r="F11694" t="s">
        <v>3476</v>
      </c>
      <c r="G11694" s="31">
        <v>18.7422</v>
      </c>
    </row>
    <row r="11695" spans="6:7" x14ac:dyDescent="0.3">
      <c r="F11695" t="s">
        <v>2164</v>
      </c>
      <c r="G11695" s="31">
        <v>153.36290000000002</v>
      </c>
    </row>
    <row r="11696" spans="6:7" x14ac:dyDescent="0.3">
      <c r="F11696" t="s">
        <v>13231</v>
      </c>
      <c r="G11696" s="31">
        <v>0</v>
      </c>
    </row>
    <row r="11697" spans="6:7" x14ac:dyDescent="0.3">
      <c r="F11697" t="s">
        <v>13232</v>
      </c>
      <c r="G11697" s="31">
        <v>22389.801599999999</v>
      </c>
    </row>
    <row r="11698" spans="6:7" x14ac:dyDescent="0.3">
      <c r="F11698" t="s">
        <v>13233</v>
      </c>
      <c r="G11698" s="31">
        <v>0</v>
      </c>
    </row>
    <row r="11699" spans="6:7" x14ac:dyDescent="0.3">
      <c r="F11699" t="s">
        <v>3477</v>
      </c>
      <c r="G11699" s="31">
        <v>3.1236999999999999</v>
      </c>
    </row>
    <row r="11700" spans="6:7" x14ac:dyDescent="0.3">
      <c r="F11700" t="s">
        <v>3478</v>
      </c>
      <c r="G11700" s="31">
        <v>624.44549999999992</v>
      </c>
    </row>
    <row r="11701" spans="6:7" x14ac:dyDescent="0.3">
      <c r="F11701" t="s">
        <v>13234</v>
      </c>
      <c r="G11701" s="31">
        <v>159.5292</v>
      </c>
    </row>
    <row r="11702" spans="6:7" x14ac:dyDescent="0.3">
      <c r="F11702" t="s">
        <v>2165</v>
      </c>
      <c r="G11702" s="31">
        <v>4045.1763999999998</v>
      </c>
    </row>
    <row r="11703" spans="6:7" x14ac:dyDescent="0.3">
      <c r="F11703" t="s">
        <v>3479</v>
      </c>
      <c r="G11703" s="31">
        <v>56.226599999999998</v>
      </c>
    </row>
    <row r="11704" spans="6:7" x14ac:dyDescent="0.3">
      <c r="F11704" t="s">
        <v>13235</v>
      </c>
      <c r="G11704" s="31">
        <v>0</v>
      </c>
    </row>
    <row r="11705" spans="6:7" x14ac:dyDescent="0.3">
      <c r="F11705" t="s">
        <v>13236</v>
      </c>
      <c r="G11705" s="31">
        <v>800.16070000000002</v>
      </c>
    </row>
    <row r="11706" spans="6:7" x14ac:dyDescent="0.3">
      <c r="F11706" t="s">
        <v>13237</v>
      </c>
      <c r="G11706" s="31">
        <v>225.28440000000001</v>
      </c>
    </row>
    <row r="11707" spans="6:7" x14ac:dyDescent="0.3">
      <c r="F11707" t="s">
        <v>13238</v>
      </c>
      <c r="G11707" s="31">
        <v>6059.1458000000002</v>
      </c>
    </row>
    <row r="11708" spans="6:7" x14ac:dyDescent="0.3">
      <c r="F11708" t="s">
        <v>13239</v>
      </c>
      <c r="G11708" s="31">
        <v>159.57330000000002</v>
      </c>
    </row>
    <row r="11709" spans="6:7" x14ac:dyDescent="0.3">
      <c r="F11709" t="s">
        <v>753</v>
      </c>
      <c r="G11709" s="31">
        <v>15114.0911</v>
      </c>
    </row>
    <row r="11710" spans="6:7" x14ac:dyDescent="0.3">
      <c r="F11710" t="s">
        <v>13240</v>
      </c>
      <c r="G11710" s="31">
        <v>381.7088</v>
      </c>
    </row>
    <row r="11711" spans="6:7" x14ac:dyDescent="0.3">
      <c r="F11711" t="s">
        <v>2166</v>
      </c>
      <c r="G11711" s="31">
        <v>0</v>
      </c>
    </row>
    <row r="11712" spans="6:7" x14ac:dyDescent="0.3">
      <c r="F11712" t="s">
        <v>13241</v>
      </c>
      <c r="G11712" s="31">
        <v>536.404</v>
      </c>
    </row>
    <row r="11713" spans="6:7" x14ac:dyDescent="0.3">
      <c r="F11713" t="s">
        <v>13242</v>
      </c>
      <c r="G11713" s="31">
        <v>0</v>
      </c>
    </row>
    <row r="11714" spans="6:7" x14ac:dyDescent="0.3">
      <c r="F11714" t="s">
        <v>13243</v>
      </c>
      <c r="G11714" s="31">
        <v>56.677799999999998</v>
      </c>
    </row>
    <row r="11715" spans="6:7" x14ac:dyDescent="0.3">
      <c r="F11715" t="s">
        <v>13244</v>
      </c>
      <c r="G11715" s="31">
        <v>0</v>
      </c>
    </row>
    <row r="11716" spans="6:7" x14ac:dyDescent="0.3">
      <c r="F11716" t="s">
        <v>13245</v>
      </c>
      <c r="G11716" s="31">
        <v>0</v>
      </c>
    </row>
    <row r="11717" spans="6:7" x14ac:dyDescent="0.3">
      <c r="F11717" t="s">
        <v>13246</v>
      </c>
      <c r="G11717" s="31">
        <v>12783.868200000001</v>
      </c>
    </row>
    <row r="11718" spans="6:7" x14ac:dyDescent="0.3">
      <c r="F11718" t="s">
        <v>13247</v>
      </c>
      <c r="G11718" s="31">
        <v>0</v>
      </c>
    </row>
    <row r="11719" spans="6:7" x14ac:dyDescent="0.3">
      <c r="F11719" t="s">
        <v>13248</v>
      </c>
      <c r="G11719" s="31">
        <v>24294.979700000004</v>
      </c>
    </row>
    <row r="11720" spans="6:7" x14ac:dyDescent="0.3">
      <c r="F11720" t="s">
        <v>13249</v>
      </c>
      <c r="G11720" s="31">
        <v>560.73609999999996</v>
      </c>
    </row>
    <row r="11721" spans="6:7" x14ac:dyDescent="0.3">
      <c r="F11721" t="s">
        <v>13250</v>
      </c>
      <c r="G11721" s="31">
        <v>49.979199999999999</v>
      </c>
    </row>
    <row r="11722" spans="6:7" x14ac:dyDescent="0.3">
      <c r="F11722" t="s">
        <v>13251</v>
      </c>
      <c r="G11722" s="31">
        <v>671.30989999999997</v>
      </c>
    </row>
    <row r="11723" spans="6:7" x14ac:dyDescent="0.3">
      <c r="F11723" t="s">
        <v>13252</v>
      </c>
      <c r="G11723" s="31">
        <v>0</v>
      </c>
    </row>
    <row r="11724" spans="6:7" x14ac:dyDescent="0.3">
      <c r="F11724" t="s">
        <v>2167</v>
      </c>
      <c r="G11724" s="31">
        <v>24.369499999999999</v>
      </c>
    </row>
    <row r="11725" spans="6:7" x14ac:dyDescent="0.3">
      <c r="F11725" t="s">
        <v>13253</v>
      </c>
      <c r="G11725" s="31">
        <v>0</v>
      </c>
    </row>
    <row r="11726" spans="6:7" x14ac:dyDescent="0.3">
      <c r="F11726" t="s">
        <v>13254</v>
      </c>
      <c r="G11726" s="31">
        <v>54.8185</v>
      </c>
    </row>
    <row r="11727" spans="6:7" x14ac:dyDescent="0.3">
      <c r="F11727" t="s">
        <v>13255</v>
      </c>
      <c r="G11727" s="31">
        <v>0</v>
      </c>
    </row>
    <row r="11728" spans="6:7" x14ac:dyDescent="0.3">
      <c r="F11728" t="s">
        <v>13256</v>
      </c>
      <c r="G11728" s="31">
        <v>13561.980100000001</v>
      </c>
    </row>
    <row r="11729" spans="6:7" x14ac:dyDescent="0.3">
      <c r="F11729" t="s">
        <v>13257</v>
      </c>
      <c r="G11729" s="31">
        <v>62.088500000000003</v>
      </c>
    </row>
    <row r="11730" spans="6:7" x14ac:dyDescent="0.3">
      <c r="F11730" t="s">
        <v>13258</v>
      </c>
      <c r="G11730" s="31">
        <v>1419.6049</v>
      </c>
    </row>
    <row r="11731" spans="6:7" x14ac:dyDescent="0.3">
      <c r="F11731" t="s">
        <v>13259</v>
      </c>
      <c r="G11731" s="31">
        <v>0</v>
      </c>
    </row>
    <row r="11732" spans="6:7" x14ac:dyDescent="0.3">
      <c r="F11732" t="s">
        <v>13260</v>
      </c>
      <c r="G11732" s="31">
        <v>7594.2255000000005</v>
      </c>
    </row>
    <row r="11733" spans="6:7" x14ac:dyDescent="0.3">
      <c r="F11733" t="s">
        <v>13261</v>
      </c>
      <c r="G11733" s="31">
        <v>27.518999999999998</v>
      </c>
    </row>
    <row r="11734" spans="6:7" x14ac:dyDescent="0.3">
      <c r="F11734" t="s">
        <v>2168</v>
      </c>
      <c r="G11734" s="31">
        <v>43.807400000000001</v>
      </c>
    </row>
    <row r="11735" spans="6:7" x14ac:dyDescent="0.3">
      <c r="F11735" t="s">
        <v>13262</v>
      </c>
      <c r="G11735" s="31">
        <v>169.48090000000002</v>
      </c>
    </row>
    <row r="11736" spans="6:7" x14ac:dyDescent="0.3">
      <c r="F11736" t="s">
        <v>13263</v>
      </c>
      <c r="G11736" s="31">
        <v>0</v>
      </c>
    </row>
    <row r="11737" spans="6:7" x14ac:dyDescent="0.3">
      <c r="F11737" t="s">
        <v>13264</v>
      </c>
      <c r="G11737" s="31">
        <v>15.618499999999999</v>
      </c>
    </row>
    <row r="11738" spans="6:7" x14ac:dyDescent="0.3">
      <c r="F11738" t="s">
        <v>13265</v>
      </c>
      <c r="G11738" s="31">
        <v>1958.4920000000002</v>
      </c>
    </row>
    <row r="11739" spans="6:7" x14ac:dyDescent="0.3">
      <c r="F11739" t="s">
        <v>13266</v>
      </c>
      <c r="G11739" s="31">
        <v>0</v>
      </c>
    </row>
    <row r="11740" spans="6:7" x14ac:dyDescent="0.3">
      <c r="F11740" t="s">
        <v>13267</v>
      </c>
      <c r="G11740" s="31">
        <v>0</v>
      </c>
    </row>
    <row r="11741" spans="6:7" x14ac:dyDescent="0.3">
      <c r="F11741" t="s">
        <v>2916</v>
      </c>
      <c r="G11741" s="31">
        <v>9413.7392999999993</v>
      </c>
    </row>
    <row r="11742" spans="6:7" x14ac:dyDescent="0.3">
      <c r="F11742" t="s">
        <v>13268</v>
      </c>
      <c r="G11742" s="31">
        <v>0</v>
      </c>
    </row>
    <row r="11743" spans="6:7" x14ac:dyDescent="0.3">
      <c r="F11743" t="s">
        <v>13269</v>
      </c>
      <c r="G11743" s="31">
        <v>0</v>
      </c>
    </row>
    <row r="11744" spans="6:7" x14ac:dyDescent="0.3">
      <c r="F11744" t="s">
        <v>13270</v>
      </c>
      <c r="G11744" s="31">
        <v>326.09559999999999</v>
      </c>
    </row>
    <row r="11745" spans="6:7" x14ac:dyDescent="0.3">
      <c r="F11745" t="s">
        <v>13271</v>
      </c>
      <c r="G11745" s="31">
        <v>0</v>
      </c>
    </row>
    <row r="11746" spans="6:7" x14ac:dyDescent="0.3">
      <c r="F11746" t="s">
        <v>13272</v>
      </c>
      <c r="G11746" s="31">
        <v>484.94909999999999</v>
      </c>
    </row>
    <row r="11747" spans="6:7" x14ac:dyDescent="0.3">
      <c r="F11747" t="s">
        <v>13273</v>
      </c>
      <c r="G11747" s="31">
        <v>576.22649999999999</v>
      </c>
    </row>
    <row r="11748" spans="6:7" x14ac:dyDescent="0.3">
      <c r="F11748" t="s">
        <v>754</v>
      </c>
      <c r="G11748" s="31">
        <v>16301.045899999999</v>
      </c>
    </row>
    <row r="11749" spans="6:7" x14ac:dyDescent="0.3">
      <c r="F11749" t="s">
        <v>13274</v>
      </c>
      <c r="G11749" s="31">
        <v>0</v>
      </c>
    </row>
    <row r="11750" spans="6:7" x14ac:dyDescent="0.3">
      <c r="F11750" t="s">
        <v>13275</v>
      </c>
      <c r="G11750" s="31">
        <v>1639.6579000000002</v>
      </c>
    </row>
    <row r="11751" spans="6:7" x14ac:dyDescent="0.3">
      <c r="F11751" t="s">
        <v>13276</v>
      </c>
      <c r="G11751" s="31">
        <v>428.48869999999999</v>
      </c>
    </row>
    <row r="11752" spans="6:7" x14ac:dyDescent="0.3">
      <c r="F11752" t="s">
        <v>13277</v>
      </c>
      <c r="G11752" s="31">
        <v>2447.9812000000002</v>
      </c>
    </row>
    <row r="11753" spans="6:7" x14ac:dyDescent="0.3">
      <c r="F11753" t="s">
        <v>13278</v>
      </c>
      <c r="G11753" s="31">
        <v>3469.7633000000001</v>
      </c>
    </row>
    <row r="11754" spans="6:7" x14ac:dyDescent="0.3">
      <c r="F11754" t="s">
        <v>755</v>
      </c>
      <c r="G11754" s="31">
        <v>0</v>
      </c>
    </row>
    <row r="11755" spans="6:7" x14ac:dyDescent="0.3">
      <c r="F11755" t="s">
        <v>13279</v>
      </c>
      <c r="G11755" s="31">
        <v>0</v>
      </c>
    </row>
    <row r="11756" spans="6:7" x14ac:dyDescent="0.3">
      <c r="F11756" t="s">
        <v>13280</v>
      </c>
      <c r="G11756" s="31">
        <v>0</v>
      </c>
    </row>
    <row r="11757" spans="6:7" x14ac:dyDescent="0.3">
      <c r="F11757" t="s">
        <v>13281</v>
      </c>
      <c r="G11757" s="31">
        <v>444.24579999999997</v>
      </c>
    </row>
    <row r="11758" spans="6:7" x14ac:dyDescent="0.3">
      <c r="F11758" t="s">
        <v>13282</v>
      </c>
      <c r="G11758" s="31">
        <v>326.52159999999998</v>
      </c>
    </row>
    <row r="11759" spans="6:7" x14ac:dyDescent="0.3">
      <c r="F11759" t="s">
        <v>13283</v>
      </c>
      <c r="G11759" s="31">
        <v>0</v>
      </c>
    </row>
    <row r="11760" spans="6:7" x14ac:dyDescent="0.3">
      <c r="F11760" t="s">
        <v>13284</v>
      </c>
      <c r="G11760" s="31">
        <v>0</v>
      </c>
    </row>
    <row r="11761" spans="6:7" x14ac:dyDescent="0.3">
      <c r="F11761" t="s">
        <v>13285</v>
      </c>
      <c r="G11761" s="31">
        <v>0</v>
      </c>
    </row>
    <row r="11762" spans="6:7" x14ac:dyDescent="0.3">
      <c r="F11762" t="s">
        <v>13286</v>
      </c>
      <c r="G11762" s="31">
        <v>0</v>
      </c>
    </row>
    <row r="11763" spans="6:7" x14ac:dyDescent="0.3">
      <c r="F11763" t="s">
        <v>13287</v>
      </c>
      <c r="G11763" s="31">
        <v>0</v>
      </c>
    </row>
    <row r="11764" spans="6:7" x14ac:dyDescent="0.3">
      <c r="F11764" t="s">
        <v>13288</v>
      </c>
      <c r="G11764" s="31">
        <v>8658.7199999999993</v>
      </c>
    </row>
    <row r="11765" spans="6:7" x14ac:dyDescent="0.3">
      <c r="F11765" t="s">
        <v>13289</v>
      </c>
      <c r="G11765" s="31">
        <v>0</v>
      </c>
    </row>
    <row r="11766" spans="6:7" x14ac:dyDescent="0.3">
      <c r="F11766" t="s">
        <v>13290</v>
      </c>
      <c r="G11766" s="31">
        <v>23801.574499999999</v>
      </c>
    </row>
    <row r="11767" spans="6:7" x14ac:dyDescent="0.3">
      <c r="F11767" t="s">
        <v>13291</v>
      </c>
      <c r="G11767" s="31">
        <v>0</v>
      </c>
    </row>
    <row r="11768" spans="6:7" x14ac:dyDescent="0.3">
      <c r="F11768" t="s">
        <v>13292</v>
      </c>
      <c r="G11768" s="31">
        <v>0</v>
      </c>
    </row>
    <row r="11769" spans="6:7" x14ac:dyDescent="0.3">
      <c r="F11769" t="s">
        <v>13293</v>
      </c>
      <c r="G11769" s="31">
        <v>0</v>
      </c>
    </row>
    <row r="11770" spans="6:7" x14ac:dyDescent="0.3">
      <c r="F11770" t="s">
        <v>13294</v>
      </c>
      <c r="G11770" s="31">
        <v>0</v>
      </c>
    </row>
    <row r="11771" spans="6:7" x14ac:dyDescent="0.3">
      <c r="F11771" t="s">
        <v>13295</v>
      </c>
      <c r="G11771" s="31">
        <v>0</v>
      </c>
    </row>
    <row r="11772" spans="6:7" x14ac:dyDescent="0.3">
      <c r="F11772" t="s">
        <v>13296</v>
      </c>
      <c r="G11772" s="31">
        <v>3943.1441</v>
      </c>
    </row>
    <row r="11773" spans="6:7" x14ac:dyDescent="0.3">
      <c r="F11773" t="s">
        <v>13297</v>
      </c>
      <c r="G11773" s="31">
        <v>3267.2089999999998</v>
      </c>
    </row>
    <row r="11774" spans="6:7" x14ac:dyDescent="0.3">
      <c r="F11774" t="s">
        <v>13298</v>
      </c>
      <c r="G11774" s="31">
        <v>0</v>
      </c>
    </row>
    <row r="11775" spans="6:7" x14ac:dyDescent="0.3">
      <c r="F11775" t="s">
        <v>13299</v>
      </c>
      <c r="G11775" s="31">
        <v>222.64830000000001</v>
      </c>
    </row>
    <row r="11776" spans="6:7" x14ac:dyDescent="0.3">
      <c r="F11776" t="s">
        <v>13300</v>
      </c>
      <c r="G11776" s="31">
        <v>192.63300000000001</v>
      </c>
    </row>
    <row r="11777" spans="6:7" x14ac:dyDescent="0.3">
      <c r="F11777" t="s">
        <v>13301</v>
      </c>
      <c r="G11777" s="31">
        <v>18053.506400000002</v>
      </c>
    </row>
    <row r="11778" spans="6:7" x14ac:dyDescent="0.3">
      <c r="F11778" t="s">
        <v>13302</v>
      </c>
      <c r="G11778" s="31">
        <v>12663.914000000001</v>
      </c>
    </row>
    <row r="11779" spans="6:7" x14ac:dyDescent="0.3">
      <c r="F11779" t="s">
        <v>13303</v>
      </c>
      <c r="G11779" s="31">
        <v>0</v>
      </c>
    </row>
    <row r="11780" spans="6:7" x14ac:dyDescent="0.3">
      <c r="F11780" t="s">
        <v>13304</v>
      </c>
      <c r="G11780" s="31">
        <v>0</v>
      </c>
    </row>
    <row r="11781" spans="6:7" x14ac:dyDescent="0.3">
      <c r="F11781" t="s">
        <v>13305</v>
      </c>
      <c r="G11781" s="31">
        <v>5432.9876000000004</v>
      </c>
    </row>
    <row r="11782" spans="6:7" x14ac:dyDescent="0.3">
      <c r="F11782" t="s">
        <v>2169</v>
      </c>
      <c r="G11782" s="31">
        <v>0</v>
      </c>
    </row>
    <row r="11783" spans="6:7" x14ac:dyDescent="0.3">
      <c r="F11783" t="s">
        <v>13306</v>
      </c>
      <c r="G11783" s="31">
        <v>976.44709999999998</v>
      </c>
    </row>
    <row r="11784" spans="6:7" x14ac:dyDescent="0.3">
      <c r="F11784" t="s">
        <v>13307</v>
      </c>
      <c r="G11784" s="31">
        <v>78.218500000000006</v>
      </c>
    </row>
    <row r="11785" spans="6:7" x14ac:dyDescent="0.3">
      <c r="F11785" t="s">
        <v>13308</v>
      </c>
      <c r="G11785" s="31">
        <v>0</v>
      </c>
    </row>
    <row r="11786" spans="6:7" x14ac:dyDescent="0.3">
      <c r="F11786" t="s">
        <v>13309</v>
      </c>
      <c r="G11786" s="31">
        <v>163.26079999999999</v>
      </c>
    </row>
    <row r="11787" spans="6:7" x14ac:dyDescent="0.3">
      <c r="F11787" t="s">
        <v>13310</v>
      </c>
      <c r="G11787" s="31">
        <v>412.28360000000004</v>
      </c>
    </row>
    <row r="11788" spans="6:7" x14ac:dyDescent="0.3">
      <c r="F11788" t="s">
        <v>13311</v>
      </c>
      <c r="G11788" s="31">
        <v>11751.12</v>
      </c>
    </row>
    <row r="11789" spans="6:7" x14ac:dyDescent="0.3">
      <c r="F11789" t="s">
        <v>13312</v>
      </c>
      <c r="G11789" s="31">
        <v>500.55430000000001</v>
      </c>
    </row>
    <row r="11790" spans="6:7" x14ac:dyDescent="0.3">
      <c r="F11790" t="s">
        <v>13313</v>
      </c>
      <c r="G11790" s="31">
        <v>3827.5654</v>
      </c>
    </row>
    <row r="11791" spans="6:7" x14ac:dyDescent="0.3">
      <c r="F11791" t="s">
        <v>13314</v>
      </c>
      <c r="G11791" s="31">
        <v>21415.327500000003</v>
      </c>
    </row>
    <row r="11792" spans="6:7" x14ac:dyDescent="0.3">
      <c r="F11792" t="s">
        <v>13315</v>
      </c>
      <c r="G11792" s="31">
        <v>3538.5608000000002</v>
      </c>
    </row>
    <row r="11793" spans="6:7" x14ac:dyDescent="0.3">
      <c r="F11793" t="s">
        <v>13316</v>
      </c>
      <c r="G11793" s="31">
        <v>438.84370000000001</v>
      </c>
    </row>
    <row r="11794" spans="6:7" x14ac:dyDescent="0.3">
      <c r="F11794" t="s">
        <v>13317</v>
      </c>
      <c r="G11794" s="31">
        <v>314.75830000000002</v>
      </c>
    </row>
    <row r="11795" spans="6:7" x14ac:dyDescent="0.3">
      <c r="F11795" t="s">
        <v>13318</v>
      </c>
      <c r="G11795" s="31">
        <v>7479.9344000000001</v>
      </c>
    </row>
    <row r="11796" spans="6:7" x14ac:dyDescent="0.3">
      <c r="F11796" t="s">
        <v>2170</v>
      </c>
      <c r="G11796" s="31">
        <v>6176.8641000000007</v>
      </c>
    </row>
    <row r="11797" spans="6:7" x14ac:dyDescent="0.3">
      <c r="F11797" t="s">
        <v>2171</v>
      </c>
      <c r="G11797" s="31">
        <v>321.4246</v>
      </c>
    </row>
    <row r="11798" spans="6:7" x14ac:dyDescent="0.3">
      <c r="F11798" t="s">
        <v>13319</v>
      </c>
      <c r="G11798" s="31">
        <v>0</v>
      </c>
    </row>
    <row r="11799" spans="6:7" x14ac:dyDescent="0.3">
      <c r="F11799" t="s">
        <v>13320</v>
      </c>
      <c r="G11799" s="31">
        <v>5628.3854999999994</v>
      </c>
    </row>
    <row r="11800" spans="6:7" x14ac:dyDescent="0.3">
      <c r="F11800" t="s">
        <v>13321</v>
      </c>
      <c r="G11800" s="31">
        <v>4189.0789999999997</v>
      </c>
    </row>
    <row r="11801" spans="6:7" x14ac:dyDescent="0.3">
      <c r="F11801" t="s">
        <v>13322</v>
      </c>
      <c r="G11801" s="31">
        <v>305.19819999999999</v>
      </c>
    </row>
    <row r="11802" spans="6:7" x14ac:dyDescent="0.3">
      <c r="F11802" t="s">
        <v>13323</v>
      </c>
      <c r="G11802" s="31">
        <v>0</v>
      </c>
    </row>
    <row r="11803" spans="6:7" x14ac:dyDescent="0.3">
      <c r="F11803" t="s">
        <v>2172</v>
      </c>
      <c r="G11803" s="31">
        <v>18978.669000000002</v>
      </c>
    </row>
    <row r="11804" spans="6:7" x14ac:dyDescent="0.3">
      <c r="F11804" t="s">
        <v>13324</v>
      </c>
      <c r="G11804" s="31">
        <v>0</v>
      </c>
    </row>
    <row r="11805" spans="6:7" x14ac:dyDescent="0.3">
      <c r="F11805" t="s">
        <v>3480</v>
      </c>
      <c r="G11805" s="31">
        <v>79.395300000000006</v>
      </c>
    </row>
    <row r="11806" spans="6:7" x14ac:dyDescent="0.3">
      <c r="F11806" t="s">
        <v>13325</v>
      </c>
      <c r="G11806" s="31">
        <v>0</v>
      </c>
    </row>
    <row r="11807" spans="6:7" x14ac:dyDescent="0.3">
      <c r="F11807" t="s">
        <v>13326</v>
      </c>
      <c r="G11807" s="31">
        <v>3861.3550999999998</v>
      </c>
    </row>
    <row r="11808" spans="6:7" x14ac:dyDescent="0.3">
      <c r="F11808" t="s">
        <v>13327</v>
      </c>
      <c r="G11808" s="31">
        <v>269.00990000000002</v>
      </c>
    </row>
    <row r="11809" spans="6:7" x14ac:dyDescent="0.3">
      <c r="F11809" t="s">
        <v>13328</v>
      </c>
      <c r="G11809" s="31">
        <v>534.71220000000005</v>
      </c>
    </row>
    <row r="11810" spans="6:7" x14ac:dyDescent="0.3">
      <c r="F11810" t="s">
        <v>13329</v>
      </c>
      <c r="G11810" s="31">
        <v>9300.8117999999995</v>
      </c>
    </row>
    <row r="11811" spans="6:7" x14ac:dyDescent="0.3">
      <c r="F11811" t="s">
        <v>3481</v>
      </c>
      <c r="G11811" s="31">
        <v>424.44729999999998</v>
      </c>
    </row>
    <row r="11812" spans="6:7" x14ac:dyDescent="0.3">
      <c r="F11812" t="s">
        <v>13330</v>
      </c>
      <c r="G11812" s="31">
        <v>9940.2723000000005</v>
      </c>
    </row>
    <row r="11813" spans="6:7" x14ac:dyDescent="0.3">
      <c r="F11813" t="s">
        <v>13331</v>
      </c>
      <c r="G11813" s="31">
        <v>0</v>
      </c>
    </row>
    <row r="11814" spans="6:7" x14ac:dyDescent="0.3">
      <c r="F11814" t="s">
        <v>13332</v>
      </c>
      <c r="G11814" s="31">
        <v>56.226599999999998</v>
      </c>
    </row>
    <row r="11815" spans="6:7" x14ac:dyDescent="0.3">
      <c r="F11815" t="s">
        <v>13333</v>
      </c>
      <c r="G11815" s="31">
        <v>53.102899999999998</v>
      </c>
    </row>
    <row r="11816" spans="6:7" x14ac:dyDescent="0.3">
      <c r="F11816" t="s">
        <v>13334</v>
      </c>
      <c r="G11816" s="31">
        <v>3237.8877000000002</v>
      </c>
    </row>
    <row r="11817" spans="6:7" x14ac:dyDescent="0.3">
      <c r="F11817" t="s">
        <v>2173</v>
      </c>
      <c r="G11817" s="31">
        <v>308.1857</v>
      </c>
    </row>
    <row r="11818" spans="6:7" x14ac:dyDescent="0.3">
      <c r="F11818" t="s">
        <v>2174</v>
      </c>
      <c r="G11818" s="31">
        <v>62.088500000000003</v>
      </c>
    </row>
    <row r="11819" spans="6:7" x14ac:dyDescent="0.3">
      <c r="F11819" t="s">
        <v>13335</v>
      </c>
      <c r="G11819" s="31">
        <v>0</v>
      </c>
    </row>
    <row r="11820" spans="6:7" x14ac:dyDescent="0.3">
      <c r="F11820" t="s">
        <v>2175</v>
      </c>
      <c r="G11820" s="31">
        <v>3987.3433</v>
      </c>
    </row>
    <row r="11821" spans="6:7" x14ac:dyDescent="0.3">
      <c r="F11821" t="s">
        <v>13336</v>
      </c>
      <c r="G11821" s="31">
        <v>7936.2547000000004</v>
      </c>
    </row>
    <row r="11822" spans="6:7" x14ac:dyDescent="0.3">
      <c r="F11822" t="s">
        <v>2176</v>
      </c>
      <c r="G11822" s="31">
        <v>6491.3369999999995</v>
      </c>
    </row>
    <row r="11823" spans="6:7" x14ac:dyDescent="0.3">
      <c r="F11823" t="s">
        <v>756</v>
      </c>
      <c r="G11823" s="31">
        <v>1881.2265000000002</v>
      </c>
    </row>
    <row r="11824" spans="6:7" x14ac:dyDescent="0.3">
      <c r="F11824" t="s">
        <v>13337</v>
      </c>
      <c r="G11824" s="31">
        <v>302.92090000000002</v>
      </c>
    </row>
    <row r="11825" spans="6:7" x14ac:dyDescent="0.3">
      <c r="F11825" t="s">
        <v>13338</v>
      </c>
      <c r="G11825" s="31">
        <v>2558.2481000000002</v>
      </c>
    </row>
    <row r="11826" spans="6:7" x14ac:dyDescent="0.3">
      <c r="F11826" t="s">
        <v>2917</v>
      </c>
      <c r="G11826" s="31">
        <v>2627.9508000000001</v>
      </c>
    </row>
    <row r="11827" spans="6:7" x14ac:dyDescent="0.3">
      <c r="F11827" t="s">
        <v>13339</v>
      </c>
      <c r="G11827" s="31">
        <v>0</v>
      </c>
    </row>
    <row r="11828" spans="6:7" x14ac:dyDescent="0.3">
      <c r="F11828" t="s">
        <v>13340</v>
      </c>
      <c r="G11828" s="31">
        <v>0</v>
      </c>
    </row>
    <row r="11829" spans="6:7" x14ac:dyDescent="0.3">
      <c r="F11829" t="s">
        <v>757</v>
      </c>
      <c r="G11829" s="31">
        <v>16504.576799999999</v>
      </c>
    </row>
    <row r="11830" spans="6:7" x14ac:dyDescent="0.3">
      <c r="F11830" t="s">
        <v>13341</v>
      </c>
      <c r="G11830" s="31">
        <v>56.270699999999998</v>
      </c>
    </row>
    <row r="11831" spans="6:7" x14ac:dyDescent="0.3">
      <c r="F11831" t="s">
        <v>13342</v>
      </c>
      <c r="G11831" s="31">
        <v>276.55340000000001</v>
      </c>
    </row>
    <row r="11832" spans="6:7" x14ac:dyDescent="0.3">
      <c r="F11832" t="s">
        <v>758</v>
      </c>
      <c r="G11832" s="31">
        <v>14533.4552</v>
      </c>
    </row>
    <row r="11833" spans="6:7" x14ac:dyDescent="0.3">
      <c r="F11833" t="s">
        <v>3482</v>
      </c>
      <c r="G11833" s="31">
        <v>153.37</v>
      </c>
    </row>
    <row r="11834" spans="6:7" x14ac:dyDescent="0.3">
      <c r="F11834" t="s">
        <v>13343</v>
      </c>
      <c r="G11834" s="31">
        <v>44.958599999999997</v>
      </c>
    </row>
    <row r="11835" spans="6:7" x14ac:dyDescent="0.3">
      <c r="F11835" t="s">
        <v>759</v>
      </c>
      <c r="G11835" s="31">
        <v>5389.4490999999998</v>
      </c>
    </row>
    <row r="11836" spans="6:7" x14ac:dyDescent="0.3">
      <c r="F11836" t="s">
        <v>13344</v>
      </c>
      <c r="G11836" s="31">
        <v>0</v>
      </c>
    </row>
    <row r="11837" spans="6:7" x14ac:dyDescent="0.3">
      <c r="F11837" t="s">
        <v>13345</v>
      </c>
      <c r="G11837" s="31">
        <v>0</v>
      </c>
    </row>
    <row r="11838" spans="6:7" x14ac:dyDescent="0.3">
      <c r="F11838" t="s">
        <v>2918</v>
      </c>
      <c r="G11838" s="31">
        <v>521.83979999999997</v>
      </c>
    </row>
    <row r="11839" spans="6:7" x14ac:dyDescent="0.3">
      <c r="F11839" t="s">
        <v>13346</v>
      </c>
      <c r="G11839" s="31">
        <v>0</v>
      </c>
    </row>
    <row r="11840" spans="6:7" x14ac:dyDescent="0.3">
      <c r="F11840" t="s">
        <v>13347</v>
      </c>
      <c r="G11840" s="31">
        <v>0</v>
      </c>
    </row>
    <row r="11841" spans="6:7" x14ac:dyDescent="0.3">
      <c r="F11841" t="s">
        <v>13348</v>
      </c>
      <c r="G11841" s="31">
        <v>87.5077</v>
      </c>
    </row>
    <row r="11842" spans="6:7" x14ac:dyDescent="0.3">
      <c r="F11842" t="s">
        <v>2177</v>
      </c>
      <c r="G11842" s="31">
        <v>46.931100000000001</v>
      </c>
    </row>
    <row r="11843" spans="6:7" x14ac:dyDescent="0.3">
      <c r="F11843" t="s">
        <v>3483</v>
      </c>
      <c r="G11843" s="31">
        <v>271.2885</v>
      </c>
    </row>
    <row r="11844" spans="6:7" x14ac:dyDescent="0.3">
      <c r="F11844" t="s">
        <v>13349</v>
      </c>
      <c r="G11844" s="31">
        <v>0</v>
      </c>
    </row>
    <row r="11845" spans="6:7" x14ac:dyDescent="0.3">
      <c r="F11845" t="s">
        <v>13350</v>
      </c>
      <c r="G11845" s="31">
        <v>53.647000000000006</v>
      </c>
    </row>
    <row r="11846" spans="6:7" x14ac:dyDescent="0.3">
      <c r="F11846" t="s">
        <v>13351</v>
      </c>
      <c r="G11846" s="31">
        <v>6408.7112999999999</v>
      </c>
    </row>
    <row r="11847" spans="6:7" x14ac:dyDescent="0.3">
      <c r="F11847" t="s">
        <v>13352</v>
      </c>
      <c r="G11847" s="31">
        <v>2758.1952000000001</v>
      </c>
    </row>
    <row r="11848" spans="6:7" x14ac:dyDescent="0.3">
      <c r="F11848" t="s">
        <v>2178</v>
      </c>
      <c r="G11848" s="31">
        <v>0</v>
      </c>
    </row>
    <row r="11849" spans="6:7" x14ac:dyDescent="0.3">
      <c r="F11849" t="s">
        <v>13353</v>
      </c>
      <c r="G11849" s="31">
        <v>0</v>
      </c>
    </row>
    <row r="11850" spans="6:7" x14ac:dyDescent="0.3">
      <c r="F11850" t="s">
        <v>2919</v>
      </c>
      <c r="G11850" s="31">
        <v>1597.7362000000001</v>
      </c>
    </row>
    <row r="11851" spans="6:7" x14ac:dyDescent="0.3">
      <c r="F11851" t="s">
        <v>760</v>
      </c>
      <c r="G11851" s="31">
        <v>0</v>
      </c>
    </row>
    <row r="11852" spans="6:7" x14ac:dyDescent="0.3">
      <c r="F11852" t="s">
        <v>761</v>
      </c>
      <c r="G11852" s="31">
        <v>0</v>
      </c>
    </row>
    <row r="11853" spans="6:7" x14ac:dyDescent="0.3">
      <c r="F11853" t="s">
        <v>13354</v>
      </c>
      <c r="G11853" s="31">
        <v>78.224899999999991</v>
      </c>
    </row>
    <row r="11854" spans="6:7" x14ac:dyDescent="0.3">
      <c r="F11854" t="s">
        <v>13355</v>
      </c>
      <c r="G11854" s="31">
        <v>122.5826</v>
      </c>
    </row>
    <row r="11855" spans="6:7" x14ac:dyDescent="0.3">
      <c r="F11855" t="s">
        <v>2920</v>
      </c>
      <c r="G11855" s="31">
        <v>2680.3975</v>
      </c>
    </row>
    <row r="11856" spans="6:7" x14ac:dyDescent="0.3">
      <c r="F11856" t="s">
        <v>2179</v>
      </c>
      <c r="G11856" s="31">
        <v>18.609300000000001</v>
      </c>
    </row>
    <row r="11857" spans="6:7" x14ac:dyDescent="0.3">
      <c r="F11857" t="s">
        <v>13356</v>
      </c>
      <c r="G11857" s="31">
        <v>6847.0873999999994</v>
      </c>
    </row>
    <row r="11858" spans="6:7" x14ac:dyDescent="0.3">
      <c r="F11858" t="s">
        <v>13357</v>
      </c>
      <c r="G11858" s="31">
        <v>0</v>
      </c>
    </row>
    <row r="11859" spans="6:7" x14ac:dyDescent="0.3">
      <c r="F11859" t="s">
        <v>13358</v>
      </c>
      <c r="G11859" s="31">
        <v>0</v>
      </c>
    </row>
    <row r="11860" spans="6:7" x14ac:dyDescent="0.3">
      <c r="F11860" t="s">
        <v>13359</v>
      </c>
      <c r="G11860" s="31">
        <v>0</v>
      </c>
    </row>
    <row r="11861" spans="6:7" x14ac:dyDescent="0.3">
      <c r="F11861" t="s">
        <v>13360</v>
      </c>
      <c r="G11861" s="31">
        <v>49.6708</v>
      </c>
    </row>
    <row r="11862" spans="6:7" x14ac:dyDescent="0.3">
      <c r="F11862" t="s">
        <v>13361</v>
      </c>
      <c r="G11862" s="31">
        <v>0</v>
      </c>
    </row>
    <row r="11863" spans="6:7" x14ac:dyDescent="0.3">
      <c r="F11863" t="s">
        <v>13362</v>
      </c>
      <c r="G11863" s="31">
        <v>0</v>
      </c>
    </row>
    <row r="11864" spans="6:7" x14ac:dyDescent="0.3">
      <c r="F11864" t="s">
        <v>13363</v>
      </c>
      <c r="G11864" s="31">
        <v>0</v>
      </c>
    </row>
    <row r="11865" spans="6:7" x14ac:dyDescent="0.3">
      <c r="F11865" t="s">
        <v>13364</v>
      </c>
      <c r="G11865" s="31">
        <v>357.73110000000003</v>
      </c>
    </row>
    <row r="11866" spans="6:7" x14ac:dyDescent="0.3">
      <c r="F11866" t="s">
        <v>13365</v>
      </c>
      <c r="G11866" s="31">
        <v>1024.5829000000001</v>
      </c>
    </row>
    <row r="11867" spans="6:7" x14ac:dyDescent="0.3">
      <c r="F11867" t="s">
        <v>13366</v>
      </c>
      <c r="G11867" s="31">
        <v>0</v>
      </c>
    </row>
    <row r="11868" spans="6:7" x14ac:dyDescent="0.3">
      <c r="F11868" t="s">
        <v>13367</v>
      </c>
      <c r="G11868" s="31">
        <v>0</v>
      </c>
    </row>
    <row r="11869" spans="6:7" x14ac:dyDescent="0.3">
      <c r="F11869" t="s">
        <v>13368</v>
      </c>
      <c r="G11869" s="31">
        <v>149.01240000000001</v>
      </c>
    </row>
    <row r="11870" spans="6:7" x14ac:dyDescent="0.3">
      <c r="F11870" t="s">
        <v>13369</v>
      </c>
      <c r="G11870" s="31">
        <v>0</v>
      </c>
    </row>
    <row r="11871" spans="6:7" x14ac:dyDescent="0.3">
      <c r="F11871" t="s">
        <v>13370</v>
      </c>
      <c r="G11871" s="31">
        <v>8357.4516000000003</v>
      </c>
    </row>
    <row r="11872" spans="6:7" x14ac:dyDescent="0.3">
      <c r="F11872" t="s">
        <v>13371</v>
      </c>
      <c r="G11872" s="31">
        <v>0</v>
      </c>
    </row>
    <row r="11873" spans="6:7" x14ac:dyDescent="0.3">
      <c r="F11873" t="s">
        <v>13372</v>
      </c>
      <c r="G11873" s="31">
        <v>2386.7462</v>
      </c>
    </row>
    <row r="11874" spans="6:7" x14ac:dyDescent="0.3">
      <c r="F11874" t="s">
        <v>13373</v>
      </c>
      <c r="G11874" s="31">
        <v>155.62280000000001</v>
      </c>
    </row>
    <row r="11875" spans="6:7" x14ac:dyDescent="0.3">
      <c r="F11875" t="s">
        <v>13374</v>
      </c>
      <c r="G11875" s="31">
        <v>0</v>
      </c>
    </row>
    <row r="11876" spans="6:7" x14ac:dyDescent="0.3">
      <c r="F11876" t="s">
        <v>13375</v>
      </c>
      <c r="G11876" s="31">
        <v>156.43700000000001</v>
      </c>
    </row>
    <row r="11877" spans="6:7" x14ac:dyDescent="0.3">
      <c r="F11877" t="s">
        <v>13376</v>
      </c>
      <c r="G11877" s="31">
        <v>29.0334</v>
      </c>
    </row>
    <row r="11878" spans="6:7" x14ac:dyDescent="0.3">
      <c r="F11878" t="s">
        <v>13377</v>
      </c>
      <c r="G11878" s="31">
        <v>6535.2592000000004</v>
      </c>
    </row>
    <row r="11879" spans="6:7" x14ac:dyDescent="0.3">
      <c r="F11879" t="s">
        <v>13378</v>
      </c>
      <c r="G11879" s="31">
        <v>107.6216</v>
      </c>
    </row>
    <row r="11880" spans="6:7" x14ac:dyDescent="0.3">
      <c r="F11880" t="s">
        <v>13379</v>
      </c>
      <c r="G11880" s="31">
        <v>0</v>
      </c>
    </row>
    <row r="11881" spans="6:7" x14ac:dyDescent="0.3">
      <c r="F11881" t="s">
        <v>762</v>
      </c>
      <c r="G11881" s="31">
        <v>0</v>
      </c>
    </row>
    <row r="11882" spans="6:7" x14ac:dyDescent="0.3">
      <c r="F11882" t="s">
        <v>13380</v>
      </c>
      <c r="G11882" s="31">
        <v>0</v>
      </c>
    </row>
    <row r="11883" spans="6:7" x14ac:dyDescent="0.3">
      <c r="F11883" t="s">
        <v>3484</v>
      </c>
      <c r="G11883" s="31">
        <v>4809.1545999999998</v>
      </c>
    </row>
    <row r="11884" spans="6:7" x14ac:dyDescent="0.3">
      <c r="F11884" t="s">
        <v>13381</v>
      </c>
      <c r="G11884" s="31">
        <v>0</v>
      </c>
    </row>
    <row r="11885" spans="6:7" x14ac:dyDescent="0.3">
      <c r="F11885" t="s">
        <v>13382</v>
      </c>
      <c r="G11885" s="31">
        <v>0</v>
      </c>
    </row>
    <row r="11886" spans="6:7" x14ac:dyDescent="0.3">
      <c r="F11886" t="s">
        <v>13383</v>
      </c>
      <c r="G11886" s="31">
        <v>0</v>
      </c>
    </row>
    <row r="11887" spans="6:7" x14ac:dyDescent="0.3">
      <c r="F11887" t="s">
        <v>13384</v>
      </c>
      <c r="G11887" s="31">
        <v>160.7749</v>
      </c>
    </row>
    <row r="11888" spans="6:7" x14ac:dyDescent="0.3">
      <c r="F11888" t="s">
        <v>13385</v>
      </c>
      <c r="G11888" s="31">
        <v>0</v>
      </c>
    </row>
    <row r="11889" spans="6:7" x14ac:dyDescent="0.3">
      <c r="F11889" t="s">
        <v>13386</v>
      </c>
      <c r="G11889" s="31">
        <v>80.716200000000001</v>
      </c>
    </row>
    <row r="11890" spans="6:7" x14ac:dyDescent="0.3">
      <c r="F11890" t="s">
        <v>13387</v>
      </c>
      <c r="G11890" s="31">
        <v>0</v>
      </c>
    </row>
    <row r="11891" spans="6:7" x14ac:dyDescent="0.3">
      <c r="F11891" t="s">
        <v>13388</v>
      </c>
      <c r="G11891" s="31">
        <v>0</v>
      </c>
    </row>
    <row r="11892" spans="6:7" x14ac:dyDescent="0.3">
      <c r="F11892" t="s">
        <v>13389</v>
      </c>
      <c r="G11892" s="31">
        <v>0</v>
      </c>
    </row>
    <row r="11893" spans="6:7" x14ac:dyDescent="0.3">
      <c r="F11893" t="s">
        <v>13390</v>
      </c>
      <c r="G11893" s="31">
        <v>3426.7672000000002</v>
      </c>
    </row>
    <row r="11894" spans="6:7" x14ac:dyDescent="0.3">
      <c r="F11894" t="s">
        <v>2180</v>
      </c>
      <c r="G11894" s="31">
        <v>0</v>
      </c>
    </row>
    <row r="11895" spans="6:7" x14ac:dyDescent="0.3">
      <c r="F11895" t="s">
        <v>13391</v>
      </c>
      <c r="G11895" s="31">
        <v>10967.476999999999</v>
      </c>
    </row>
    <row r="11896" spans="6:7" x14ac:dyDescent="0.3">
      <c r="F11896" t="s">
        <v>13392</v>
      </c>
      <c r="G11896" s="31">
        <v>3876.9756000000002</v>
      </c>
    </row>
    <row r="11897" spans="6:7" x14ac:dyDescent="0.3">
      <c r="F11897" t="s">
        <v>13393</v>
      </c>
      <c r="G11897" s="31">
        <v>0</v>
      </c>
    </row>
    <row r="11898" spans="6:7" x14ac:dyDescent="0.3">
      <c r="F11898" t="s">
        <v>13394</v>
      </c>
      <c r="G11898" s="31">
        <v>39.725000000000001</v>
      </c>
    </row>
    <row r="11899" spans="6:7" x14ac:dyDescent="0.3">
      <c r="F11899" t="s">
        <v>13395</v>
      </c>
      <c r="G11899" s="31">
        <v>10985.798000000001</v>
      </c>
    </row>
    <row r="11900" spans="6:7" x14ac:dyDescent="0.3">
      <c r="F11900" t="s">
        <v>13396</v>
      </c>
      <c r="G11900" s="31">
        <v>0</v>
      </c>
    </row>
    <row r="11901" spans="6:7" x14ac:dyDescent="0.3">
      <c r="F11901" t="s">
        <v>13397</v>
      </c>
      <c r="G11901" s="31">
        <v>0</v>
      </c>
    </row>
    <row r="11902" spans="6:7" x14ac:dyDescent="0.3">
      <c r="F11902" t="s">
        <v>13398</v>
      </c>
      <c r="G11902" s="31">
        <v>0</v>
      </c>
    </row>
    <row r="11903" spans="6:7" x14ac:dyDescent="0.3">
      <c r="F11903" t="s">
        <v>13399</v>
      </c>
      <c r="G11903" s="31">
        <v>613.39179999999999</v>
      </c>
    </row>
    <row r="11904" spans="6:7" x14ac:dyDescent="0.3">
      <c r="F11904" t="s">
        <v>13400</v>
      </c>
      <c r="G11904" s="31">
        <v>0</v>
      </c>
    </row>
    <row r="11905" spans="6:7" x14ac:dyDescent="0.3">
      <c r="F11905" t="s">
        <v>13401</v>
      </c>
      <c r="G11905" s="31">
        <v>3952.0094999999997</v>
      </c>
    </row>
    <row r="11906" spans="6:7" x14ac:dyDescent="0.3">
      <c r="F11906" t="s">
        <v>13402</v>
      </c>
      <c r="G11906" s="31">
        <v>2495.8521000000001</v>
      </c>
    </row>
    <row r="11907" spans="6:7" x14ac:dyDescent="0.3">
      <c r="F11907" t="s">
        <v>13403</v>
      </c>
      <c r="G11907" s="31">
        <v>1114.4034999999999</v>
      </c>
    </row>
    <row r="11908" spans="6:7" x14ac:dyDescent="0.3">
      <c r="F11908" t="s">
        <v>2181</v>
      </c>
      <c r="G11908" s="31">
        <v>8.2707999999999995</v>
      </c>
    </row>
    <row r="11909" spans="6:7" x14ac:dyDescent="0.3">
      <c r="F11909" t="s">
        <v>13404</v>
      </c>
      <c r="G11909" s="31">
        <v>0</v>
      </c>
    </row>
    <row r="11910" spans="6:7" x14ac:dyDescent="0.3">
      <c r="F11910" t="s">
        <v>13405</v>
      </c>
      <c r="G11910" s="31">
        <v>0</v>
      </c>
    </row>
    <row r="11911" spans="6:7" x14ac:dyDescent="0.3">
      <c r="F11911" t="s">
        <v>13406</v>
      </c>
      <c r="G11911" s="31">
        <v>2386.7767000000003</v>
      </c>
    </row>
    <row r="11912" spans="6:7" x14ac:dyDescent="0.3">
      <c r="F11912" t="s">
        <v>13407</v>
      </c>
      <c r="G11912" s="31">
        <v>286.04180000000002</v>
      </c>
    </row>
    <row r="11913" spans="6:7" x14ac:dyDescent="0.3">
      <c r="F11913" t="s">
        <v>13408</v>
      </c>
      <c r="G11913" s="31">
        <v>0</v>
      </c>
    </row>
    <row r="11914" spans="6:7" x14ac:dyDescent="0.3">
      <c r="F11914" t="s">
        <v>13409</v>
      </c>
      <c r="G11914" s="31">
        <v>2630.0325000000003</v>
      </c>
    </row>
    <row r="11915" spans="6:7" x14ac:dyDescent="0.3">
      <c r="F11915" t="s">
        <v>2182</v>
      </c>
      <c r="G11915" s="31">
        <v>74.506200000000007</v>
      </c>
    </row>
    <row r="11916" spans="6:7" x14ac:dyDescent="0.3">
      <c r="F11916" t="s">
        <v>13410</v>
      </c>
      <c r="G11916" s="31">
        <v>3181.2145999999998</v>
      </c>
    </row>
    <row r="11917" spans="6:7" x14ac:dyDescent="0.3">
      <c r="F11917" t="s">
        <v>2183</v>
      </c>
      <c r="G11917" s="31">
        <v>328.55549999999999</v>
      </c>
    </row>
    <row r="11918" spans="6:7" x14ac:dyDescent="0.3">
      <c r="F11918" t="s">
        <v>13411</v>
      </c>
      <c r="G11918" s="31">
        <v>0</v>
      </c>
    </row>
    <row r="11919" spans="6:7" x14ac:dyDescent="0.3">
      <c r="F11919" t="s">
        <v>13412</v>
      </c>
      <c r="G11919" s="31">
        <v>3290.6541999999999</v>
      </c>
    </row>
    <row r="11920" spans="6:7" x14ac:dyDescent="0.3">
      <c r="F11920" t="s">
        <v>13413</v>
      </c>
      <c r="G11920" s="31">
        <v>4172.0348000000004</v>
      </c>
    </row>
    <row r="11921" spans="6:7" x14ac:dyDescent="0.3">
      <c r="F11921" t="s">
        <v>13414</v>
      </c>
      <c r="G11921" s="31">
        <v>4312.7439999999997</v>
      </c>
    </row>
    <row r="11922" spans="6:7" x14ac:dyDescent="0.3">
      <c r="F11922" t="s">
        <v>13415</v>
      </c>
      <c r="G11922" s="31">
        <v>0</v>
      </c>
    </row>
    <row r="11923" spans="6:7" x14ac:dyDescent="0.3">
      <c r="F11923" t="s">
        <v>13416</v>
      </c>
      <c r="G11923" s="31">
        <v>0</v>
      </c>
    </row>
    <row r="11924" spans="6:7" x14ac:dyDescent="0.3">
      <c r="F11924" t="s">
        <v>13417</v>
      </c>
      <c r="G11924" s="31">
        <v>0</v>
      </c>
    </row>
    <row r="11925" spans="6:7" x14ac:dyDescent="0.3">
      <c r="F11925" t="s">
        <v>13418</v>
      </c>
      <c r="G11925" s="31">
        <v>1377.3239000000001</v>
      </c>
    </row>
    <row r="11926" spans="6:7" x14ac:dyDescent="0.3">
      <c r="F11926" t="s">
        <v>13419</v>
      </c>
      <c r="G11926" s="31">
        <v>0</v>
      </c>
    </row>
    <row r="11927" spans="6:7" x14ac:dyDescent="0.3">
      <c r="F11927" t="s">
        <v>13420</v>
      </c>
      <c r="G11927" s="31">
        <v>0</v>
      </c>
    </row>
    <row r="11928" spans="6:7" x14ac:dyDescent="0.3">
      <c r="F11928" t="s">
        <v>13421</v>
      </c>
      <c r="G11928" s="31">
        <v>0</v>
      </c>
    </row>
    <row r="11929" spans="6:7" x14ac:dyDescent="0.3">
      <c r="F11929" t="s">
        <v>13422</v>
      </c>
      <c r="G11929" s="31">
        <v>0</v>
      </c>
    </row>
    <row r="11930" spans="6:7" x14ac:dyDescent="0.3">
      <c r="F11930" t="s">
        <v>13423</v>
      </c>
      <c r="G11930" s="31">
        <v>9.3711000000000002</v>
      </c>
    </row>
    <row r="11931" spans="6:7" x14ac:dyDescent="0.3">
      <c r="F11931" t="s">
        <v>13424</v>
      </c>
      <c r="G11931" s="31">
        <v>0</v>
      </c>
    </row>
    <row r="11932" spans="6:7" x14ac:dyDescent="0.3">
      <c r="F11932" t="s">
        <v>13425</v>
      </c>
      <c r="G11932" s="31">
        <v>0</v>
      </c>
    </row>
    <row r="11933" spans="6:7" x14ac:dyDescent="0.3">
      <c r="F11933" t="s">
        <v>13426</v>
      </c>
      <c r="G11933" s="31">
        <v>0</v>
      </c>
    </row>
    <row r="11934" spans="6:7" x14ac:dyDescent="0.3">
      <c r="F11934" t="s">
        <v>13427</v>
      </c>
      <c r="G11934" s="31">
        <v>636.54629999999997</v>
      </c>
    </row>
    <row r="11935" spans="6:7" x14ac:dyDescent="0.3">
      <c r="F11935" t="s">
        <v>13428</v>
      </c>
      <c r="G11935" s="31">
        <v>0</v>
      </c>
    </row>
    <row r="11936" spans="6:7" x14ac:dyDescent="0.3">
      <c r="F11936" t="s">
        <v>13429</v>
      </c>
      <c r="G11936" s="31">
        <v>0</v>
      </c>
    </row>
    <row r="11937" spans="6:7" x14ac:dyDescent="0.3">
      <c r="F11937" t="s">
        <v>13430</v>
      </c>
      <c r="G11937" s="31">
        <v>9.3711000000000002</v>
      </c>
    </row>
    <row r="11938" spans="6:7" x14ac:dyDescent="0.3">
      <c r="F11938" t="s">
        <v>13431</v>
      </c>
      <c r="G11938" s="31">
        <v>2342.2894000000001</v>
      </c>
    </row>
    <row r="11939" spans="6:7" x14ac:dyDescent="0.3">
      <c r="F11939" t="s">
        <v>2184</v>
      </c>
      <c r="G11939" s="31">
        <v>0</v>
      </c>
    </row>
    <row r="11940" spans="6:7" x14ac:dyDescent="0.3">
      <c r="F11940" t="s">
        <v>13432</v>
      </c>
      <c r="G11940" s="31">
        <v>0</v>
      </c>
    </row>
    <row r="11941" spans="6:7" x14ac:dyDescent="0.3">
      <c r="F11941" t="s">
        <v>13433</v>
      </c>
      <c r="G11941" s="31">
        <v>8658.7199999999993</v>
      </c>
    </row>
    <row r="11942" spans="6:7" x14ac:dyDescent="0.3">
      <c r="F11942" t="s">
        <v>13434</v>
      </c>
      <c r="G11942" s="31">
        <v>15672.6495</v>
      </c>
    </row>
    <row r="11943" spans="6:7" x14ac:dyDescent="0.3">
      <c r="F11943" t="s">
        <v>13435</v>
      </c>
      <c r="G11943" s="31">
        <v>0</v>
      </c>
    </row>
    <row r="11944" spans="6:7" x14ac:dyDescent="0.3">
      <c r="F11944" t="s">
        <v>13436</v>
      </c>
      <c r="G11944" s="31">
        <v>59.375500000000002</v>
      </c>
    </row>
    <row r="11945" spans="6:7" x14ac:dyDescent="0.3">
      <c r="F11945" t="s">
        <v>13437</v>
      </c>
      <c r="G11945" s="31">
        <v>923.72689999999989</v>
      </c>
    </row>
    <row r="11946" spans="6:7" x14ac:dyDescent="0.3">
      <c r="F11946" t="s">
        <v>13438</v>
      </c>
      <c r="G11946" s="31">
        <v>181.477</v>
      </c>
    </row>
    <row r="11947" spans="6:7" x14ac:dyDescent="0.3">
      <c r="F11947" t="s">
        <v>13439</v>
      </c>
      <c r="G11947" s="31">
        <v>305.97500000000002</v>
      </c>
    </row>
    <row r="11948" spans="6:7" x14ac:dyDescent="0.3">
      <c r="F11948" t="s">
        <v>13440</v>
      </c>
      <c r="G11948" s="31">
        <v>0</v>
      </c>
    </row>
    <row r="11949" spans="6:7" x14ac:dyDescent="0.3">
      <c r="F11949" t="s">
        <v>13441</v>
      </c>
      <c r="G11949" s="31">
        <v>2913.2650000000003</v>
      </c>
    </row>
    <row r="11950" spans="6:7" x14ac:dyDescent="0.3">
      <c r="F11950" t="s">
        <v>13442</v>
      </c>
      <c r="G11950" s="31">
        <v>0</v>
      </c>
    </row>
    <row r="11951" spans="6:7" x14ac:dyDescent="0.3">
      <c r="F11951" t="s">
        <v>13443</v>
      </c>
      <c r="G11951" s="31">
        <v>0</v>
      </c>
    </row>
    <row r="11952" spans="6:7" x14ac:dyDescent="0.3">
      <c r="F11952" t="s">
        <v>763</v>
      </c>
      <c r="G11952" s="31">
        <v>5890.0083000000004</v>
      </c>
    </row>
    <row r="11953" spans="6:7" x14ac:dyDescent="0.3">
      <c r="F11953" t="s">
        <v>13444</v>
      </c>
      <c r="G11953" s="31">
        <v>96.8977</v>
      </c>
    </row>
    <row r="11954" spans="6:7" x14ac:dyDescent="0.3">
      <c r="F11954" t="s">
        <v>13445</v>
      </c>
      <c r="G11954" s="31">
        <v>0</v>
      </c>
    </row>
    <row r="11955" spans="6:7" x14ac:dyDescent="0.3">
      <c r="F11955" t="s">
        <v>13446</v>
      </c>
      <c r="G11955" s="31">
        <v>0</v>
      </c>
    </row>
    <row r="11956" spans="6:7" x14ac:dyDescent="0.3">
      <c r="F11956" t="s">
        <v>13447</v>
      </c>
      <c r="G11956" s="31">
        <v>0</v>
      </c>
    </row>
    <row r="11957" spans="6:7" x14ac:dyDescent="0.3">
      <c r="F11957" t="s">
        <v>13448</v>
      </c>
      <c r="G11957" s="31">
        <v>0</v>
      </c>
    </row>
    <row r="11958" spans="6:7" x14ac:dyDescent="0.3">
      <c r="F11958" t="s">
        <v>13449</v>
      </c>
      <c r="G11958" s="31">
        <v>0</v>
      </c>
    </row>
    <row r="11959" spans="6:7" x14ac:dyDescent="0.3">
      <c r="F11959" t="s">
        <v>2185</v>
      </c>
      <c r="G11959" s="31">
        <v>7985.6111000000001</v>
      </c>
    </row>
    <row r="11960" spans="6:7" x14ac:dyDescent="0.3">
      <c r="F11960" t="s">
        <v>13450</v>
      </c>
      <c r="G11960" s="31">
        <v>9113.1977000000006</v>
      </c>
    </row>
    <row r="11961" spans="6:7" x14ac:dyDescent="0.3">
      <c r="F11961" t="s">
        <v>13451</v>
      </c>
      <c r="G11961" s="31">
        <v>1905.0764000000004</v>
      </c>
    </row>
    <row r="11962" spans="6:7" x14ac:dyDescent="0.3">
      <c r="F11962" t="s">
        <v>13452</v>
      </c>
      <c r="G11962" s="31">
        <v>399.79349999999999</v>
      </c>
    </row>
    <row r="11963" spans="6:7" x14ac:dyDescent="0.3">
      <c r="F11963" t="s">
        <v>13453</v>
      </c>
      <c r="G11963" s="31">
        <v>0</v>
      </c>
    </row>
    <row r="11964" spans="6:7" x14ac:dyDescent="0.3">
      <c r="F11964" t="s">
        <v>13454</v>
      </c>
      <c r="G11964" s="31">
        <v>46.680100000000003</v>
      </c>
    </row>
    <row r="11965" spans="6:7" x14ac:dyDescent="0.3">
      <c r="F11965" t="s">
        <v>13455</v>
      </c>
      <c r="G11965" s="31">
        <v>339.5351</v>
      </c>
    </row>
    <row r="11966" spans="6:7" x14ac:dyDescent="0.3">
      <c r="F11966" t="s">
        <v>13456</v>
      </c>
      <c r="G11966" s="31">
        <v>0</v>
      </c>
    </row>
    <row r="11967" spans="6:7" x14ac:dyDescent="0.3">
      <c r="F11967" t="s">
        <v>13457</v>
      </c>
      <c r="G11967" s="31">
        <v>2989.7063000000003</v>
      </c>
    </row>
    <row r="11968" spans="6:7" x14ac:dyDescent="0.3">
      <c r="F11968" t="s">
        <v>13458</v>
      </c>
      <c r="G11968" s="31">
        <v>0</v>
      </c>
    </row>
    <row r="11969" spans="6:7" x14ac:dyDescent="0.3">
      <c r="F11969" t="s">
        <v>13459</v>
      </c>
      <c r="G11969" s="31">
        <v>250.3561</v>
      </c>
    </row>
    <row r="11970" spans="6:7" x14ac:dyDescent="0.3">
      <c r="F11970" t="s">
        <v>13460</v>
      </c>
      <c r="G11970" s="31">
        <v>1452.2675999999999</v>
      </c>
    </row>
    <row r="11971" spans="6:7" x14ac:dyDescent="0.3">
      <c r="F11971" t="s">
        <v>13461</v>
      </c>
      <c r="G11971" s="31">
        <v>0</v>
      </c>
    </row>
    <row r="11972" spans="6:7" x14ac:dyDescent="0.3">
      <c r="F11972" t="s">
        <v>13462</v>
      </c>
      <c r="G11972" s="31">
        <v>0</v>
      </c>
    </row>
    <row r="11973" spans="6:7" x14ac:dyDescent="0.3">
      <c r="F11973" t="s">
        <v>2186</v>
      </c>
      <c r="G11973" s="31">
        <v>1256.4686999999999</v>
      </c>
    </row>
    <row r="11974" spans="6:7" x14ac:dyDescent="0.3">
      <c r="F11974" t="s">
        <v>13463</v>
      </c>
      <c r="G11974" s="31">
        <v>0</v>
      </c>
    </row>
    <row r="11975" spans="6:7" x14ac:dyDescent="0.3">
      <c r="F11975" t="s">
        <v>13464</v>
      </c>
      <c r="G11975" s="31">
        <v>1300.4386</v>
      </c>
    </row>
    <row r="11976" spans="6:7" x14ac:dyDescent="0.3">
      <c r="F11976" t="s">
        <v>13465</v>
      </c>
      <c r="G11976" s="31">
        <v>0</v>
      </c>
    </row>
    <row r="11977" spans="6:7" x14ac:dyDescent="0.3">
      <c r="F11977" t="s">
        <v>13466</v>
      </c>
      <c r="G11977" s="31">
        <v>0</v>
      </c>
    </row>
    <row r="11978" spans="6:7" x14ac:dyDescent="0.3">
      <c r="F11978" t="s">
        <v>13467</v>
      </c>
      <c r="G11978" s="31">
        <v>4472.7668000000003</v>
      </c>
    </row>
    <row r="11979" spans="6:7" x14ac:dyDescent="0.3">
      <c r="F11979" t="s">
        <v>2187</v>
      </c>
      <c r="G11979" s="31">
        <v>0</v>
      </c>
    </row>
    <row r="11980" spans="6:7" x14ac:dyDescent="0.3">
      <c r="F11980" t="s">
        <v>13468</v>
      </c>
      <c r="G11980" s="31">
        <v>0</v>
      </c>
    </row>
    <row r="11981" spans="6:7" x14ac:dyDescent="0.3">
      <c r="F11981" t="s">
        <v>2921</v>
      </c>
      <c r="G11981" s="31">
        <v>4895.9624000000003</v>
      </c>
    </row>
    <row r="11982" spans="6:7" x14ac:dyDescent="0.3">
      <c r="F11982" t="s">
        <v>13469</v>
      </c>
      <c r="G11982" s="31">
        <v>0</v>
      </c>
    </row>
    <row r="11983" spans="6:7" x14ac:dyDescent="0.3">
      <c r="F11983" t="s">
        <v>13470</v>
      </c>
      <c r="G11983" s="31">
        <v>21.8659</v>
      </c>
    </row>
    <row r="11984" spans="6:7" x14ac:dyDescent="0.3">
      <c r="F11984" t="s">
        <v>13471</v>
      </c>
      <c r="G11984" s="31">
        <v>0</v>
      </c>
    </row>
    <row r="11985" spans="6:7" x14ac:dyDescent="0.3">
      <c r="F11985" t="s">
        <v>13472</v>
      </c>
      <c r="G11985" s="31">
        <v>121.95660000000001</v>
      </c>
    </row>
    <row r="11986" spans="6:7" x14ac:dyDescent="0.3">
      <c r="F11986" t="s">
        <v>13473</v>
      </c>
      <c r="G11986" s="31">
        <v>219.0685</v>
      </c>
    </row>
    <row r="11987" spans="6:7" x14ac:dyDescent="0.3">
      <c r="F11987" t="s">
        <v>13474</v>
      </c>
      <c r="G11987" s="31">
        <v>136.4255</v>
      </c>
    </row>
    <row r="11988" spans="6:7" x14ac:dyDescent="0.3">
      <c r="F11988" t="s">
        <v>13475</v>
      </c>
      <c r="G11988" s="31">
        <v>0</v>
      </c>
    </row>
    <row r="11989" spans="6:7" x14ac:dyDescent="0.3">
      <c r="F11989" t="s">
        <v>13476</v>
      </c>
      <c r="G11989" s="31">
        <v>62.473999999999997</v>
      </c>
    </row>
    <row r="11990" spans="6:7" x14ac:dyDescent="0.3">
      <c r="F11990" t="s">
        <v>13477</v>
      </c>
      <c r="G11990" s="31">
        <v>0</v>
      </c>
    </row>
    <row r="11991" spans="6:7" x14ac:dyDescent="0.3">
      <c r="F11991" t="s">
        <v>13478</v>
      </c>
      <c r="G11991" s="31">
        <v>412.95839999999998</v>
      </c>
    </row>
    <row r="11992" spans="6:7" x14ac:dyDescent="0.3">
      <c r="F11992" t="s">
        <v>13479</v>
      </c>
      <c r="G11992" s="31">
        <v>18.609300000000001</v>
      </c>
    </row>
    <row r="11993" spans="6:7" x14ac:dyDescent="0.3">
      <c r="F11993" t="s">
        <v>13480</v>
      </c>
      <c r="G11993" s="31">
        <v>0</v>
      </c>
    </row>
    <row r="11994" spans="6:7" x14ac:dyDescent="0.3">
      <c r="F11994" t="s">
        <v>13481</v>
      </c>
      <c r="G11994" s="31">
        <v>7397.7955000000002</v>
      </c>
    </row>
    <row r="11995" spans="6:7" x14ac:dyDescent="0.3">
      <c r="F11995" t="s">
        <v>13482</v>
      </c>
      <c r="G11995" s="31">
        <v>77.959599999999995</v>
      </c>
    </row>
    <row r="11996" spans="6:7" x14ac:dyDescent="0.3">
      <c r="F11996" t="s">
        <v>13483</v>
      </c>
      <c r="G11996" s="31">
        <v>0</v>
      </c>
    </row>
    <row r="11997" spans="6:7" x14ac:dyDescent="0.3">
      <c r="F11997" t="s">
        <v>13484</v>
      </c>
      <c r="G11997" s="31">
        <v>4299.8890999999994</v>
      </c>
    </row>
    <row r="11998" spans="6:7" x14ac:dyDescent="0.3">
      <c r="F11998" t="s">
        <v>13485</v>
      </c>
      <c r="G11998" s="31">
        <v>0</v>
      </c>
    </row>
    <row r="11999" spans="6:7" x14ac:dyDescent="0.3">
      <c r="F11999" t="s">
        <v>13486</v>
      </c>
      <c r="G11999" s="31">
        <v>42.675800000000002</v>
      </c>
    </row>
    <row r="12000" spans="6:7" x14ac:dyDescent="0.3">
      <c r="F12000" t="s">
        <v>13487</v>
      </c>
      <c r="G12000" s="31">
        <v>414.2808</v>
      </c>
    </row>
    <row r="12001" spans="6:7" x14ac:dyDescent="0.3">
      <c r="F12001" t="s">
        <v>13488</v>
      </c>
      <c r="G12001" s="31">
        <v>253.2987</v>
      </c>
    </row>
    <row r="12002" spans="6:7" x14ac:dyDescent="0.3">
      <c r="F12002" t="s">
        <v>13489</v>
      </c>
      <c r="G12002" s="31">
        <v>0</v>
      </c>
    </row>
    <row r="12003" spans="6:7" x14ac:dyDescent="0.3">
      <c r="F12003" t="s">
        <v>13490</v>
      </c>
      <c r="G12003" s="31">
        <v>1924.2406999999998</v>
      </c>
    </row>
    <row r="12004" spans="6:7" x14ac:dyDescent="0.3">
      <c r="F12004" t="s">
        <v>13491</v>
      </c>
      <c r="G12004" s="31">
        <v>0</v>
      </c>
    </row>
    <row r="12005" spans="6:7" x14ac:dyDescent="0.3">
      <c r="F12005" t="s">
        <v>13492</v>
      </c>
      <c r="G12005" s="31">
        <v>0</v>
      </c>
    </row>
    <row r="12006" spans="6:7" x14ac:dyDescent="0.3">
      <c r="F12006" t="s">
        <v>2188</v>
      </c>
      <c r="G12006" s="31">
        <v>0</v>
      </c>
    </row>
    <row r="12007" spans="6:7" x14ac:dyDescent="0.3">
      <c r="F12007" t="s">
        <v>13493</v>
      </c>
      <c r="G12007" s="31">
        <v>0</v>
      </c>
    </row>
    <row r="12008" spans="6:7" x14ac:dyDescent="0.3">
      <c r="F12008" t="s">
        <v>13494</v>
      </c>
      <c r="G12008" s="31">
        <v>0</v>
      </c>
    </row>
    <row r="12009" spans="6:7" x14ac:dyDescent="0.3">
      <c r="F12009" t="s">
        <v>13495</v>
      </c>
      <c r="G12009" s="31">
        <v>3393.8199</v>
      </c>
    </row>
    <row r="12010" spans="6:7" x14ac:dyDescent="0.3">
      <c r="F12010" t="s">
        <v>13496</v>
      </c>
      <c r="G12010" s="31">
        <v>145.0565</v>
      </c>
    </row>
    <row r="12011" spans="6:7" x14ac:dyDescent="0.3">
      <c r="F12011" t="s">
        <v>13497</v>
      </c>
      <c r="G12011" s="31">
        <v>15934.3778</v>
      </c>
    </row>
    <row r="12012" spans="6:7" x14ac:dyDescent="0.3">
      <c r="F12012" t="s">
        <v>13498</v>
      </c>
      <c r="G12012" s="31">
        <v>424.43979999999999</v>
      </c>
    </row>
    <row r="12013" spans="6:7" x14ac:dyDescent="0.3">
      <c r="F12013" t="s">
        <v>13499</v>
      </c>
      <c r="G12013" s="31">
        <v>270.67470000000003</v>
      </c>
    </row>
    <row r="12014" spans="6:7" x14ac:dyDescent="0.3">
      <c r="F12014" t="s">
        <v>13500</v>
      </c>
      <c r="G12014" s="31">
        <v>1779.5849000000001</v>
      </c>
    </row>
    <row r="12015" spans="6:7" x14ac:dyDescent="0.3">
      <c r="F12015" t="s">
        <v>13501</v>
      </c>
      <c r="G12015" s="31">
        <v>0</v>
      </c>
    </row>
    <row r="12016" spans="6:7" x14ac:dyDescent="0.3">
      <c r="F12016" t="s">
        <v>13502</v>
      </c>
      <c r="G12016" s="31">
        <v>0</v>
      </c>
    </row>
    <row r="12017" spans="6:7" x14ac:dyDescent="0.3">
      <c r="F12017" t="s">
        <v>13503</v>
      </c>
      <c r="G12017" s="31">
        <v>66.924499999999995</v>
      </c>
    </row>
    <row r="12018" spans="6:7" x14ac:dyDescent="0.3">
      <c r="F12018" t="s">
        <v>2189</v>
      </c>
      <c r="G12018" s="31">
        <v>0</v>
      </c>
    </row>
    <row r="12019" spans="6:7" x14ac:dyDescent="0.3">
      <c r="F12019" t="s">
        <v>13504</v>
      </c>
      <c r="G12019" s="31">
        <v>5476.7852000000003</v>
      </c>
    </row>
    <row r="12020" spans="6:7" x14ac:dyDescent="0.3">
      <c r="F12020" t="s">
        <v>13505</v>
      </c>
      <c r="G12020" s="31">
        <v>7158.0227999999997</v>
      </c>
    </row>
    <row r="12021" spans="6:7" x14ac:dyDescent="0.3">
      <c r="F12021" t="s">
        <v>13506</v>
      </c>
      <c r="G12021" s="31">
        <v>0</v>
      </c>
    </row>
    <row r="12022" spans="6:7" x14ac:dyDescent="0.3">
      <c r="F12022" t="s">
        <v>13507</v>
      </c>
      <c r="G12022" s="31">
        <v>0</v>
      </c>
    </row>
    <row r="12023" spans="6:7" x14ac:dyDescent="0.3">
      <c r="F12023" t="s">
        <v>13508</v>
      </c>
      <c r="G12023" s="31">
        <v>6571.8904000000002</v>
      </c>
    </row>
    <row r="12024" spans="6:7" x14ac:dyDescent="0.3">
      <c r="F12024" t="s">
        <v>13509</v>
      </c>
      <c r="G12024" s="31">
        <v>40.815199999999997</v>
      </c>
    </row>
    <row r="12025" spans="6:7" x14ac:dyDescent="0.3">
      <c r="F12025" t="s">
        <v>13510</v>
      </c>
      <c r="G12025" s="31">
        <v>299.3501</v>
      </c>
    </row>
    <row r="12026" spans="6:7" x14ac:dyDescent="0.3">
      <c r="F12026" t="s">
        <v>13511</v>
      </c>
      <c r="G12026" s="31">
        <v>178.87350000000001</v>
      </c>
    </row>
    <row r="12027" spans="6:7" x14ac:dyDescent="0.3">
      <c r="F12027" t="s">
        <v>13512</v>
      </c>
      <c r="G12027" s="31">
        <v>1243.7535</v>
      </c>
    </row>
    <row r="12028" spans="6:7" x14ac:dyDescent="0.3">
      <c r="F12028" t="s">
        <v>13513</v>
      </c>
      <c r="G12028" s="31">
        <v>0</v>
      </c>
    </row>
    <row r="12029" spans="6:7" x14ac:dyDescent="0.3">
      <c r="F12029" t="s">
        <v>13514</v>
      </c>
      <c r="G12029" s="31">
        <v>2727.0733</v>
      </c>
    </row>
    <row r="12030" spans="6:7" x14ac:dyDescent="0.3">
      <c r="F12030" t="s">
        <v>13515</v>
      </c>
      <c r="G12030" s="31">
        <v>325.33100000000002</v>
      </c>
    </row>
    <row r="12031" spans="6:7" x14ac:dyDescent="0.3">
      <c r="F12031" t="s">
        <v>2190</v>
      </c>
      <c r="G12031" s="31">
        <v>1963.404</v>
      </c>
    </row>
    <row r="12032" spans="6:7" x14ac:dyDescent="0.3">
      <c r="F12032" t="s">
        <v>13516</v>
      </c>
      <c r="G12032" s="31">
        <v>4098.0858999999991</v>
      </c>
    </row>
    <row r="12033" spans="6:7" x14ac:dyDescent="0.3">
      <c r="F12033" t="s">
        <v>13517</v>
      </c>
      <c r="G12033" s="31">
        <v>0</v>
      </c>
    </row>
    <row r="12034" spans="6:7" x14ac:dyDescent="0.3">
      <c r="F12034" t="s">
        <v>13518</v>
      </c>
      <c r="G12034" s="31">
        <v>231.494</v>
      </c>
    </row>
    <row r="12035" spans="6:7" x14ac:dyDescent="0.3">
      <c r="F12035" t="s">
        <v>13519</v>
      </c>
      <c r="G12035" s="31">
        <v>0</v>
      </c>
    </row>
    <row r="12036" spans="6:7" x14ac:dyDescent="0.3">
      <c r="F12036" t="s">
        <v>13520</v>
      </c>
      <c r="G12036" s="31">
        <v>0</v>
      </c>
    </row>
    <row r="12037" spans="6:7" x14ac:dyDescent="0.3">
      <c r="F12037" t="s">
        <v>13521</v>
      </c>
      <c r="G12037" s="31">
        <v>193.33950000000002</v>
      </c>
    </row>
    <row r="12038" spans="6:7" x14ac:dyDescent="0.3">
      <c r="F12038" t="s">
        <v>13522</v>
      </c>
      <c r="G12038" s="31">
        <v>0</v>
      </c>
    </row>
    <row r="12039" spans="6:7" x14ac:dyDescent="0.3">
      <c r="F12039" t="s">
        <v>13523</v>
      </c>
      <c r="G12039" s="31">
        <v>11793.428400000001</v>
      </c>
    </row>
    <row r="12040" spans="6:7" x14ac:dyDescent="0.3">
      <c r="F12040" t="s">
        <v>13524</v>
      </c>
      <c r="G12040" s="31">
        <v>786.94740000000002</v>
      </c>
    </row>
    <row r="12041" spans="6:7" x14ac:dyDescent="0.3">
      <c r="F12041" t="s">
        <v>13525</v>
      </c>
      <c r="G12041" s="31">
        <v>1590.0400000000002</v>
      </c>
    </row>
    <row r="12042" spans="6:7" x14ac:dyDescent="0.3">
      <c r="F12042" t="s">
        <v>13526</v>
      </c>
      <c r="G12042" s="31">
        <v>400.16249999999997</v>
      </c>
    </row>
    <row r="12043" spans="6:7" x14ac:dyDescent="0.3">
      <c r="F12043" t="s">
        <v>13527</v>
      </c>
      <c r="G12043" s="31">
        <v>332.99160000000001</v>
      </c>
    </row>
    <row r="12044" spans="6:7" x14ac:dyDescent="0.3">
      <c r="F12044" t="s">
        <v>13528</v>
      </c>
      <c r="G12044" s="31">
        <v>149.8905</v>
      </c>
    </row>
    <row r="12045" spans="6:7" x14ac:dyDescent="0.3">
      <c r="F12045" t="s">
        <v>13529</v>
      </c>
      <c r="G12045" s="31">
        <v>0</v>
      </c>
    </row>
    <row r="12046" spans="6:7" x14ac:dyDescent="0.3">
      <c r="F12046" t="s">
        <v>13530</v>
      </c>
      <c r="G12046" s="31">
        <v>272.04050000000001</v>
      </c>
    </row>
    <row r="12047" spans="6:7" x14ac:dyDescent="0.3">
      <c r="F12047" t="s">
        <v>13531</v>
      </c>
      <c r="G12047" s="31">
        <v>0</v>
      </c>
    </row>
    <row r="12048" spans="6:7" x14ac:dyDescent="0.3">
      <c r="F12048" t="s">
        <v>13532</v>
      </c>
      <c r="G12048" s="31">
        <v>0</v>
      </c>
    </row>
    <row r="12049" spans="6:7" x14ac:dyDescent="0.3">
      <c r="F12049" t="s">
        <v>13533</v>
      </c>
      <c r="G12049" s="31">
        <v>105.7411</v>
      </c>
    </row>
    <row r="12050" spans="6:7" x14ac:dyDescent="0.3">
      <c r="F12050" t="s">
        <v>13534</v>
      </c>
      <c r="G12050" s="31">
        <v>0</v>
      </c>
    </row>
    <row r="12051" spans="6:7" x14ac:dyDescent="0.3">
      <c r="F12051" t="s">
        <v>13535</v>
      </c>
      <c r="G12051" s="31">
        <v>43.813699999999997</v>
      </c>
    </row>
    <row r="12052" spans="6:7" x14ac:dyDescent="0.3">
      <c r="F12052" t="s">
        <v>13536</v>
      </c>
      <c r="G12052" s="31">
        <v>2058.9546999999998</v>
      </c>
    </row>
    <row r="12053" spans="6:7" x14ac:dyDescent="0.3">
      <c r="F12053" t="s">
        <v>13537</v>
      </c>
      <c r="G12053" s="31">
        <v>301.87489999999997</v>
      </c>
    </row>
    <row r="12054" spans="6:7" x14ac:dyDescent="0.3">
      <c r="F12054" t="s">
        <v>13538</v>
      </c>
      <c r="G12054" s="31">
        <v>0</v>
      </c>
    </row>
    <row r="12055" spans="6:7" x14ac:dyDescent="0.3">
      <c r="F12055" t="s">
        <v>13539</v>
      </c>
      <c r="G12055" s="31">
        <v>6639.1539000000002</v>
      </c>
    </row>
    <row r="12056" spans="6:7" x14ac:dyDescent="0.3">
      <c r="F12056" t="s">
        <v>13540</v>
      </c>
      <c r="G12056" s="31">
        <v>2646.3854999999999</v>
      </c>
    </row>
    <row r="12057" spans="6:7" x14ac:dyDescent="0.3">
      <c r="F12057" t="s">
        <v>13541</v>
      </c>
      <c r="G12057" s="31">
        <v>0</v>
      </c>
    </row>
    <row r="12058" spans="6:7" x14ac:dyDescent="0.3">
      <c r="F12058" t="s">
        <v>2191</v>
      </c>
      <c r="G12058" s="31">
        <v>0</v>
      </c>
    </row>
    <row r="12059" spans="6:7" x14ac:dyDescent="0.3">
      <c r="F12059" t="s">
        <v>13542</v>
      </c>
      <c r="G12059" s="31">
        <v>13354.2428</v>
      </c>
    </row>
    <row r="12060" spans="6:7" x14ac:dyDescent="0.3">
      <c r="F12060" t="s">
        <v>13543</v>
      </c>
      <c r="G12060" s="31">
        <v>0</v>
      </c>
    </row>
    <row r="12061" spans="6:7" x14ac:dyDescent="0.3">
      <c r="F12061" t="s">
        <v>13544</v>
      </c>
      <c r="G12061" s="31">
        <v>0</v>
      </c>
    </row>
    <row r="12062" spans="6:7" x14ac:dyDescent="0.3">
      <c r="F12062" t="s">
        <v>13545</v>
      </c>
      <c r="G12062" s="31">
        <v>24.989599999999999</v>
      </c>
    </row>
    <row r="12063" spans="6:7" x14ac:dyDescent="0.3">
      <c r="F12063" t="s">
        <v>2192</v>
      </c>
      <c r="G12063" s="31">
        <v>3415.9045000000001</v>
      </c>
    </row>
    <row r="12064" spans="6:7" x14ac:dyDescent="0.3">
      <c r="F12064" t="s">
        <v>13546</v>
      </c>
      <c r="G12064" s="31">
        <v>0</v>
      </c>
    </row>
    <row r="12065" spans="6:7" x14ac:dyDescent="0.3">
      <c r="F12065" t="s">
        <v>13547</v>
      </c>
      <c r="G12065" s="31">
        <v>785.36159999999995</v>
      </c>
    </row>
    <row r="12066" spans="6:7" x14ac:dyDescent="0.3">
      <c r="F12066" t="s">
        <v>13548</v>
      </c>
      <c r="G12066" s="31">
        <v>90.738500000000002</v>
      </c>
    </row>
    <row r="12067" spans="6:7" x14ac:dyDescent="0.3">
      <c r="F12067" t="s">
        <v>13549</v>
      </c>
      <c r="G12067" s="31">
        <v>0</v>
      </c>
    </row>
    <row r="12068" spans="6:7" x14ac:dyDescent="0.3">
      <c r="F12068" t="s">
        <v>13550</v>
      </c>
      <c r="G12068" s="31">
        <v>56.896699999999996</v>
      </c>
    </row>
    <row r="12069" spans="6:7" x14ac:dyDescent="0.3">
      <c r="F12069" t="s">
        <v>2193</v>
      </c>
      <c r="G12069" s="31">
        <v>12680.477499999999</v>
      </c>
    </row>
    <row r="12070" spans="6:7" x14ac:dyDescent="0.3">
      <c r="F12070" t="s">
        <v>764</v>
      </c>
      <c r="G12070" s="31">
        <v>736.23090000000002</v>
      </c>
    </row>
    <row r="12071" spans="6:7" x14ac:dyDescent="0.3">
      <c r="F12071" t="s">
        <v>13551</v>
      </c>
      <c r="G12071" s="31">
        <v>0</v>
      </c>
    </row>
    <row r="12072" spans="6:7" x14ac:dyDescent="0.3">
      <c r="F12072" t="s">
        <v>13552</v>
      </c>
      <c r="G12072" s="31">
        <v>2556.1579999999999</v>
      </c>
    </row>
    <row r="12073" spans="6:7" x14ac:dyDescent="0.3">
      <c r="F12073" t="s">
        <v>13553</v>
      </c>
      <c r="G12073" s="31">
        <v>2883.4094</v>
      </c>
    </row>
    <row r="12074" spans="6:7" x14ac:dyDescent="0.3">
      <c r="F12074" t="s">
        <v>765</v>
      </c>
      <c r="G12074" s="31">
        <v>16264.430999999999</v>
      </c>
    </row>
    <row r="12075" spans="6:7" x14ac:dyDescent="0.3">
      <c r="F12075" t="s">
        <v>13554</v>
      </c>
      <c r="G12075" s="31">
        <v>0</v>
      </c>
    </row>
    <row r="12076" spans="6:7" x14ac:dyDescent="0.3">
      <c r="F12076" t="s">
        <v>13555</v>
      </c>
      <c r="G12076" s="31">
        <v>6005.6751000000004</v>
      </c>
    </row>
    <row r="12077" spans="6:7" x14ac:dyDescent="0.3">
      <c r="F12077" t="s">
        <v>13556</v>
      </c>
      <c r="G12077" s="31">
        <v>3902.6280999999999</v>
      </c>
    </row>
    <row r="12078" spans="6:7" x14ac:dyDescent="0.3">
      <c r="F12078" t="s">
        <v>13557</v>
      </c>
      <c r="G12078" s="31">
        <v>1530.2142000000001</v>
      </c>
    </row>
    <row r="12079" spans="6:7" x14ac:dyDescent="0.3">
      <c r="F12079" t="s">
        <v>13558</v>
      </c>
      <c r="G12079" s="31">
        <v>351.13600000000002</v>
      </c>
    </row>
    <row r="12080" spans="6:7" x14ac:dyDescent="0.3">
      <c r="F12080" t="s">
        <v>13559</v>
      </c>
      <c r="G12080" s="31">
        <v>0</v>
      </c>
    </row>
    <row r="12081" spans="6:7" x14ac:dyDescent="0.3">
      <c r="F12081" t="s">
        <v>13560</v>
      </c>
      <c r="G12081" s="31">
        <v>0</v>
      </c>
    </row>
    <row r="12082" spans="6:7" x14ac:dyDescent="0.3">
      <c r="F12082" t="s">
        <v>13561</v>
      </c>
      <c r="G12082" s="31">
        <v>0</v>
      </c>
    </row>
    <row r="12083" spans="6:7" x14ac:dyDescent="0.3">
      <c r="F12083" t="s">
        <v>13562</v>
      </c>
      <c r="G12083" s="31">
        <v>3594.864</v>
      </c>
    </row>
    <row r="12084" spans="6:7" x14ac:dyDescent="0.3">
      <c r="F12084" t="s">
        <v>13563</v>
      </c>
      <c r="G12084" s="31">
        <v>629.00959999999998</v>
      </c>
    </row>
    <row r="12085" spans="6:7" x14ac:dyDescent="0.3">
      <c r="F12085" t="s">
        <v>13564</v>
      </c>
      <c r="G12085" s="31">
        <v>1748.558</v>
      </c>
    </row>
    <row r="12086" spans="6:7" x14ac:dyDescent="0.3">
      <c r="F12086" t="s">
        <v>13565</v>
      </c>
      <c r="G12086" s="31">
        <v>1570.7231999999999</v>
      </c>
    </row>
    <row r="12087" spans="6:7" x14ac:dyDescent="0.3">
      <c r="F12087" t="s">
        <v>13566</v>
      </c>
      <c r="G12087" s="31">
        <v>40.6081</v>
      </c>
    </row>
    <row r="12088" spans="6:7" x14ac:dyDescent="0.3">
      <c r="F12088" t="s">
        <v>13567</v>
      </c>
      <c r="G12088" s="31">
        <v>205.07010000000002</v>
      </c>
    </row>
    <row r="12089" spans="6:7" x14ac:dyDescent="0.3">
      <c r="F12089" t="s">
        <v>13568</v>
      </c>
      <c r="G12089" s="31">
        <v>13559.1131</v>
      </c>
    </row>
    <row r="12090" spans="6:7" x14ac:dyDescent="0.3">
      <c r="F12090" t="s">
        <v>13569</v>
      </c>
      <c r="G12090" s="31">
        <v>0</v>
      </c>
    </row>
    <row r="12091" spans="6:7" x14ac:dyDescent="0.3">
      <c r="F12091" t="s">
        <v>13570</v>
      </c>
      <c r="G12091" s="31">
        <v>2023.8375000000001</v>
      </c>
    </row>
    <row r="12092" spans="6:7" x14ac:dyDescent="0.3">
      <c r="F12092" t="s">
        <v>13571</v>
      </c>
      <c r="G12092" s="31">
        <v>0</v>
      </c>
    </row>
    <row r="12093" spans="6:7" x14ac:dyDescent="0.3">
      <c r="F12093" t="s">
        <v>13572</v>
      </c>
      <c r="G12093" s="31">
        <v>0</v>
      </c>
    </row>
    <row r="12094" spans="6:7" x14ac:dyDescent="0.3">
      <c r="F12094" t="s">
        <v>13573</v>
      </c>
      <c r="G12094" s="31">
        <v>0</v>
      </c>
    </row>
    <row r="12095" spans="6:7" x14ac:dyDescent="0.3">
      <c r="F12095" t="s">
        <v>766</v>
      </c>
      <c r="G12095" s="31">
        <v>0</v>
      </c>
    </row>
    <row r="12096" spans="6:7" x14ac:dyDescent="0.3">
      <c r="F12096" t="s">
        <v>13574</v>
      </c>
      <c r="G12096" s="31">
        <v>0</v>
      </c>
    </row>
    <row r="12097" spans="6:7" x14ac:dyDescent="0.3">
      <c r="F12097" t="s">
        <v>13575</v>
      </c>
      <c r="G12097" s="31">
        <v>108.13379999999999</v>
      </c>
    </row>
    <row r="12098" spans="6:7" x14ac:dyDescent="0.3">
      <c r="F12098" t="s">
        <v>2194</v>
      </c>
      <c r="G12098" s="31">
        <v>3141.4463999999998</v>
      </c>
    </row>
    <row r="12099" spans="6:7" x14ac:dyDescent="0.3">
      <c r="F12099" t="s">
        <v>13576</v>
      </c>
      <c r="G12099" s="31">
        <v>0</v>
      </c>
    </row>
    <row r="12100" spans="6:7" x14ac:dyDescent="0.3">
      <c r="F12100" t="s">
        <v>3485</v>
      </c>
      <c r="G12100" s="31">
        <v>1400.4885999999999</v>
      </c>
    </row>
    <row r="12101" spans="6:7" x14ac:dyDescent="0.3">
      <c r="F12101" t="s">
        <v>13577</v>
      </c>
      <c r="G12101" s="31">
        <v>24.9453</v>
      </c>
    </row>
    <row r="12102" spans="6:7" x14ac:dyDescent="0.3">
      <c r="F12102" t="s">
        <v>13578</v>
      </c>
      <c r="G12102" s="31">
        <v>16033.054899999999</v>
      </c>
    </row>
    <row r="12103" spans="6:7" x14ac:dyDescent="0.3">
      <c r="F12103" t="s">
        <v>13579</v>
      </c>
      <c r="G12103" s="31">
        <v>0</v>
      </c>
    </row>
    <row r="12104" spans="6:7" x14ac:dyDescent="0.3">
      <c r="F12104" t="s">
        <v>13580</v>
      </c>
      <c r="G12104" s="31">
        <v>0</v>
      </c>
    </row>
    <row r="12105" spans="6:7" x14ac:dyDescent="0.3">
      <c r="F12105" t="s">
        <v>13581</v>
      </c>
      <c r="G12105" s="31">
        <v>900.7654</v>
      </c>
    </row>
    <row r="12106" spans="6:7" x14ac:dyDescent="0.3">
      <c r="F12106" t="s">
        <v>13582</v>
      </c>
      <c r="G12106" s="31">
        <v>10728.844999999999</v>
      </c>
    </row>
    <row r="12107" spans="6:7" x14ac:dyDescent="0.3">
      <c r="F12107" t="s">
        <v>13583</v>
      </c>
      <c r="G12107" s="31">
        <v>3774.6592000000005</v>
      </c>
    </row>
    <row r="12108" spans="6:7" x14ac:dyDescent="0.3">
      <c r="F12108" t="s">
        <v>13584</v>
      </c>
      <c r="G12108" s="31">
        <v>197.84629999999999</v>
      </c>
    </row>
    <row r="12109" spans="6:7" x14ac:dyDescent="0.3">
      <c r="F12109" t="s">
        <v>13585</v>
      </c>
      <c r="G12109" s="31">
        <v>0</v>
      </c>
    </row>
    <row r="12110" spans="6:7" x14ac:dyDescent="0.3">
      <c r="F12110" t="s">
        <v>13586</v>
      </c>
      <c r="G12110" s="31">
        <v>287.37709999999998</v>
      </c>
    </row>
    <row r="12111" spans="6:7" x14ac:dyDescent="0.3">
      <c r="F12111" t="s">
        <v>13587</v>
      </c>
      <c r="G12111" s="31">
        <v>13753.021900000002</v>
      </c>
    </row>
    <row r="12112" spans="6:7" x14ac:dyDescent="0.3">
      <c r="F12112" t="s">
        <v>13588</v>
      </c>
      <c r="G12112" s="31">
        <v>43.813699999999997</v>
      </c>
    </row>
    <row r="12113" spans="6:7" x14ac:dyDescent="0.3">
      <c r="F12113" t="s">
        <v>13589</v>
      </c>
      <c r="G12113" s="31">
        <v>0</v>
      </c>
    </row>
    <row r="12114" spans="6:7" x14ac:dyDescent="0.3">
      <c r="F12114" t="s">
        <v>13590</v>
      </c>
      <c r="G12114" s="31">
        <v>0</v>
      </c>
    </row>
    <row r="12115" spans="6:7" x14ac:dyDescent="0.3">
      <c r="F12115" t="s">
        <v>13591</v>
      </c>
      <c r="G12115" s="31">
        <v>0</v>
      </c>
    </row>
    <row r="12116" spans="6:7" x14ac:dyDescent="0.3">
      <c r="F12116" t="s">
        <v>13592</v>
      </c>
      <c r="G12116" s="31">
        <v>3105.4666000000002</v>
      </c>
    </row>
    <row r="12117" spans="6:7" x14ac:dyDescent="0.3">
      <c r="F12117" t="s">
        <v>13593</v>
      </c>
      <c r="G12117" s="31">
        <v>0</v>
      </c>
    </row>
    <row r="12118" spans="6:7" x14ac:dyDescent="0.3">
      <c r="F12118" t="s">
        <v>13594</v>
      </c>
      <c r="G12118" s="31">
        <v>3117.2354</v>
      </c>
    </row>
    <row r="12119" spans="6:7" x14ac:dyDescent="0.3">
      <c r="F12119" t="s">
        <v>13595</v>
      </c>
      <c r="G12119" s="31">
        <v>1641.2522999999999</v>
      </c>
    </row>
    <row r="12120" spans="6:7" x14ac:dyDescent="0.3">
      <c r="F12120" t="s">
        <v>13596</v>
      </c>
      <c r="G12120" s="31">
        <v>451.75780000000003</v>
      </c>
    </row>
    <row r="12121" spans="6:7" x14ac:dyDescent="0.3">
      <c r="F12121" t="s">
        <v>767</v>
      </c>
      <c r="G12121" s="31">
        <v>1227.0515</v>
      </c>
    </row>
    <row r="12122" spans="6:7" x14ac:dyDescent="0.3">
      <c r="F12122" t="s">
        <v>13597</v>
      </c>
      <c r="G12122" s="31">
        <v>139.41499999999999</v>
      </c>
    </row>
    <row r="12123" spans="6:7" x14ac:dyDescent="0.3">
      <c r="F12123" t="s">
        <v>13598</v>
      </c>
      <c r="G12123" s="31">
        <v>0</v>
      </c>
    </row>
    <row r="12124" spans="6:7" x14ac:dyDescent="0.3">
      <c r="F12124" t="s">
        <v>13599</v>
      </c>
      <c r="G12124" s="31">
        <v>21240.857499999998</v>
      </c>
    </row>
    <row r="12125" spans="6:7" x14ac:dyDescent="0.3">
      <c r="F12125" t="s">
        <v>13600</v>
      </c>
      <c r="G12125" s="31">
        <v>613.39179999999999</v>
      </c>
    </row>
    <row r="12126" spans="6:7" x14ac:dyDescent="0.3">
      <c r="F12126" t="s">
        <v>13601</v>
      </c>
      <c r="G12126" s="31">
        <v>183.881</v>
      </c>
    </row>
    <row r="12127" spans="6:7" x14ac:dyDescent="0.3">
      <c r="F12127" t="s">
        <v>13602</v>
      </c>
      <c r="G12127" s="31">
        <v>165.49530000000001</v>
      </c>
    </row>
    <row r="12128" spans="6:7" x14ac:dyDescent="0.3">
      <c r="F12128" t="s">
        <v>13603</v>
      </c>
      <c r="G12128" s="31">
        <v>0</v>
      </c>
    </row>
    <row r="12129" spans="6:7" x14ac:dyDescent="0.3">
      <c r="F12129" t="s">
        <v>13604</v>
      </c>
      <c r="G12129" s="31">
        <v>20124.8691</v>
      </c>
    </row>
    <row r="12130" spans="6:7" x14ac:dyDescent="0.3">
      <c r="F12130" t="s">
        <v>13605</v>
      </c>
      <c r="G12130" s="31">
        <v>3.1236999999999999</v>
      </c>
    </row>
    <row r="12131" spans="6:7" x14ac:dyDescent="0.3">
      <c r="F12131" t="s">
        <v>13606</v>
      </c>
      <c r="G12131" s="31">
        <v>0</v>
      </c>
    </row>
    <row r="12132" spans="6:7" x14ac:dyDescent="0.3">
      <c r="F12132" t="s">
        <v>13607</v>
      </c>
      <c r="G12132" s="31">
        <v>165.03800000000001</v>
      </c>
    </row>
    <row r="12133" spans="6:7" x14ac:dyDescent="0.3">
      <c r="F12133" t="s">
        <v>13608</v>
      </c>
      <c r="G12133" s="31">
        <v>15454.0798</v>
      </c>
    </row>
    <row r="12134" spans="6:7" x14ac:dyDescent="0.3">
      <c r="F12134" t="s">
        <v>13609</v>
      </c>
      <c r="G12134" s="31">
        <v>2944.9236000000001</v>
      </c>
    </row>
    <row r="12135" spans="6:7" x14ac:dyDescent="0.3">
      <c r="F12135" t="s">
        <v>13610</v>
      </c>
      <c r="G12135" s="31">
        <v>791.39369999999997</v>
      </c>
    </row>
    <row r="12136" spans="6:7" x14ac:dyDescent="0.3">
      <c r="F12136" t="s">
        <v>13611</v>
      </c>
      <c r="G12136" s="31">
        <v>6314.9246999999996</v>
      </c>
    </row>
    <row r="12137" spans="6:7" x14ac:dyDescent="0.3">
      <c r="F12137" t="s">
        <v>13612</v>
      </c>
      <c r="G12137" s="31">
        <v>5627.0601000000006</v>
      </c>
    </row>
    <row r="12138" spans="6:7" x14ac:dyDescent="0.3">
      <c r="F12138" t="s">
        <v>13613</v>
      </c>
      <c r="G12138" s="31">
        <v>0</v>
      </c>
    </row>
    <row r="12139" spans="6:7" x14ac:dyDescent="0.3">
      <c r="F12139" t="s">
        <v>13614</v>
      </c>
      <c r="G12139" s="31">
        <v>121.97550000000001</v>
      </c>
    </row>
    <row r="12140" spans="6:7" x14ac:dyDescent="0.3">
      <c r="F12140" t="s">
        <v>13615</v>
      </c>
      <c r="G12140" s="31">
        <v>16856.647700000001</v>
      </c>
    </row>
    <row r="12141" spans="6:7" x14ac:dyDescent="0.3">
      <c r="F12141" t="s">
        <v>13616</v>
      </c>
      <c r="G12141" s="31">
        <v>0</v>
      </c>
    </row>
    <row r="12142" spans="6:7" x14ac:dyDescent="0.3">
      <c r="F12142" t="s">
        <v>13617</v>
      </c>
      <c r="G12142" s="31">
        <v>2718.6729999999998</v>
      </c>
    </row>
    <row r="12143" spans="6:7" x14ac:dyDescent="0.3">
      <c r="F12143" t="s">
        <v>13618</v>
      </c>
      <c r="G12143" s="31">
        <v>2408.4909000000002</v>
      </c>
    </row>
    <row r="12144" spans="6:7" x14ac:dyDescent="0.3">
      <c r="F12144" t="s">
        <v>13619</v>
      </c>
      <c r="G12144" s="31">
        <v>1466.9015999999999</v>
      </c>
    </row>
    <row r="12145" spans="6:7" x14ac:dyDescent="0.3">
      <c r="F12145" t="s">
        <v>13620</v>
      </c>
      <c r="G12145" s="31">
        <v>12831.727199999999</v>
      </c>
    </row>
    <row r="12146" spans="6:7" x14ac:dyDescent="0.3">
      <c r="F12146" t="s">
        <v>13621</v>
      </c>
      <c r="G12146" s="31">
        <v>785.43469999999991</v>
      </c>
    </row>
    <row r="12147" spans="6:7" x14ac:dyDescent="0.3">
      <c r="F12147" t="s">
        <v>13622</v>
      </c>
      <c r="G12147" s="31">
        <v>12369.6</v>
      </c>
    </row>
    <row r="12148" spans="6:7" x14ac:dyDescent="0.3">
      <c r="F12148" t="s">
        <v>13623</v>
      </c>
      <c r="G12148" s="31">
        <v>0</v>
      </c>
    </row>
    <row r="12149" spans="6:7" x14ac:dyDescent="0.3">
      <c r="F12149" t="s">
        <v>13624</v>
      </c>
      <c r="G12149" s="31">
        <v>184.55029999999999</v>
      </c>
    </row>
    <row r="12150" spans="6:7" x14ac:dyDescent="0.3">
      <c r="F12150" t="s">
        <v>3486</v>
      </c>
      <c r="G12150" s="31">
        <v>985.07109999999989</v>
      </c>
    </row>
    <row r="12151" spans="6:7" x14ac:dyDescent="0.3">
      <c r="F12151" t="s">
        <v>13625</v>
      </c>
      <c r="G12151" s="31">
        <v>17.972100000000001</v>
      </c>
    </row>
    <row r="12152" spans="6:7" x14ac:dyDescent="0.3">
      <c r="F12152" t="s">
        <v>2195</v>
      </c>
      <c r="G12152" s="31">
        <v>5684.9368999999997</v>
      </c>
    </row>
    <row r="12153" spans="6:7" x14ac:dyDescent="0.3">
      <c r="F12153" t="s">
        <v>13626</v>
      </c>
      <c r="G12153" s="31">
        <v>2473.3939999999998</v>
      </c>
    </row>
    <row r="12154" spans="6:7" x14ac:dyDescent="0.3">
      <c r="F12154" t="s">
        <v>13627</v>
      </c>
      <c r="G12154" s="31">
        <v>72.401800000000009</v>
      </c>
    </row>
    <row r="12155" spans="6:7" x14ac:dyDescent="0.3">
      <c r="F12155" t="s">
        <v>13628</v>
      </c>
      <c r="G12155" s="31">
        <v>0</v>
      </c>
    </row>
    <row r="12156" spans="6:7" x14ac:dyDescent="0.3">
      <c r="F12156" t="s">
        <v>2196</v>
      </c>
      <c r="G12156" s="31">
        <v>21826.961899999998</v>
      </c>
    </row>
    <row r="12157" spans="6:7" x14ac:dyDescent="0.3">
      <c r="F12157" t="s">
        <v>13629</v>
      </c>
      <c r="G12157" s="31">
        <v>81.630399999999995</v>
      </c>
    </row>
    <row r="12158" spans="6:7" x14ac:dyDescent="0.3">
      <c r="F12158" t="s">
        <v>13630</v>
      </c>
      <c r="G12158" s="31">
        <v>506.94069999999999</v>
      </c>
    </row>
    <row r="12159" spans="6:7" x14ac:dyDescent="0.3">
      <c r="F12159" t="s">
        <v>13631</v>
      </c>
      <c r="G12159" s="31">
        <v>0</v>
      </c>
    </row>
    <row r="12160" spans="6:7" x14ac:dyDescent="0.3">
      <c r="F12160" t="s">
        <v>13632</v>
      </c>
      <c r="G12160" s="31">
        <v>0</v>
      </c>
    </row>
    <row r="12161" spans="6:7" x14ac:dyDescent="0.3">
      <c r="F12161" t="s">
        <v>13633</v>
      </c>
      <c r="G12161" s="31">
        <v>4704.9160000000002</v>
      </c>
    </row>
    <row r="12162" spans="6:7" x14ac:dyDescent="0.3">
      <c r="F12162" t="s">
        <v>13634</v>
      </c>
      <c r="G12162" s="31">
        <v>7757.6423000000004</v>
      </c>
    </row>
    <row r="12163" spans="6:7" x14ac:dyDescent="0.3">
      <c r="F12163" t="s">
        <v>13635</v>
      </c>
      <c r="G12163" s="31">
        <v>0</v>
      </c>
    </row>
    <row r="12164" spans="6:7" x14ac:dyDescent="0.3">
      <c r="F12164" t="s">
        <v>13636</v>
      </c>
      <c r="G12164" s="31">
        <v>0</v>
      </c>
    </row>
    <row r="12165" spans="6:7" x14ac:dyDescent="0.3">
      <c r="F12165" t="s">
        <v>13637</v>
      </c>
      <c r="G12165" s="31">
        <v>0</v>
      </c>
    </row>
    <row r="12166" spans="6:7" x14ac:dyDescent="0.3">
      <c r="F12166" t="s">
        <v>13638</v>
      </c>
      <c r="G12166" s="31">
        <v>416.33209999999997</v>
      </c>
    </row>
    <row r="12167" spans="6:7" x14ac:dyDescent="0.3">
      <c r="F12167" t="s">
        <v>13639</v>
      </c>
      <c r="G12167" s="31">
        <v>4981.3297000000002</v>
      </c>
    </row>
    <row r="12168" spans="6:7" x14ac:dyDescent="0.3">
      <c r="F12168" t="s">
        <v>13640</v>
      </c>
      <c r="G12168" s="31">
        <v>0</v>
      </c>
    </row>
    <row r="12169" spans="6:7" x14ac:dyDescent="0.3">
      <c r="F12169" t="s">
        <v>13641</v>
      </c>
      <c r="G12169" s="31">
        <v>122.07689999999999</v>
      </c>
    </row>
    <row r="12170" spans="6:7" x14ac:dyDescent="0.3">
      <c r="F12170" t="s">
        <v>13642</v>
      </c>
      <c r="G12170" s="31">
        <v>431.11869999999999</v>
      </c>
    </row>
    <row r="12171" spans="6:7" x14ac:dyDescent="0.3">
      <c r="F12171" t="s">
        <v>13643</v>
      </c>
      <c r="G12171" s="31">
        <v>466.78219999999999</v>
      </c>
    </row>
    <row r="12172" spans="6:7" x14ac:dyDescent="0.3">
      <c r="F12172" t="s">
        <v>13644</v>
      </c>
      <c r="G12172" s="31">
        <v>0</v>
      </c>
    </row>
    <row r="12173" spans="6:7" x14ac:dyDescent="0.3">
      <c r="F12173" t="s">
        <v>13645</v>
      </c>
      <c r="G12173" s="31">
        <v>408.00630000000007</v>
      </c>
    </row>
    <row r="12174" spans="6:7" x14ac:dyDescent="0.3">
      <c r="F12174" t="s">
        <v>13646</v>
      </c>
      <c r="G12174" s="31">
        <v>0</v>
      </c>
    </row>
    <row r="12175" spans="6:7" x14ac:dyDescent="0.3">
      <c r="F12175" t="s">
        <v>13647</v>
      </c>
      <c r="G12175" s="31">
        <v>305.74280000000005</v>
      </c>
    </row>
    <row r="12176" spans="6:7" x14ac:dyDescent="0.3">
      <c r="F12176" t="s">
        <v>13648</v>
      </c>
      <c r="G12176" s="31">
        <v>14458.471699999998</v>
      </c>
    </row>
    <row r="12177" spans="6:7" x14ac:dyDescent="0.3">
      <c r="F12177" t="s">
        <v>3487</v>
      </c>
      <c r="G12177" s="31">
        <v>12.4948</v>
      </c>
    </row>
    <row r="12178" spans="6:7" x14ac:dyDescent="0.3">
      <c r="F12178" t="s">
        <v>13649</v>
      </c>
      <c r="G12178" s="31">
        <v>0</v>
      </c>
    </row>
    <row r="12179" spans="6:7" x14ac:dyDescent="0.3">
      <c r="F12179" t="s">
        <v>13650</v>
      </c>
      <c r="G12179" s="31">
        <v>551.2364</v>
      </c>
    </row>
    <row r="12180" spans="6:7" x14ac:dyDescent="0.3">
      <c r="F12180" t="s">
        <v>13651</v>
      </c>
      <c r="G12180" s="31">
        <v>19495.0056</v>
      </c>
    </row>
    <row r="12181" spans="6:7" x14ac:dyDescent="0.3">
      <c r="F12181" t="s">
        <v>13652</v>
      </c>
      <c r="G12181" s="31">
        <v>3668.7013999999999</v>
      </c>
    </row>
    <row r="12182" spans="6:7" x14ac:dyDescent="0.3">
      <c r="F12182" t="s">
        <v>13653</v>
      </c>
      <c r="G12182" s="31">
        <v>0</v>
      </c>
    </row>
    <row r="12183" spans="6:7" x14ac:dyDescent="0.3">
      <c r="F12183" t="s">
        <v>13654</v>
      </c>
      <c r="G12183" s="31">
        <v>441.12209999999999</v>
      </c>
    </row>
    <row r="12184" spans="6:7" x14ac:dyDescent="0.3">
      <c r="F12184" t="s">
        <v>13655</v>
      </c>
      <c r="G12184" s="31">
        <v>0</v>
      </c>
    </row>
    <row r="12185" spans="6:7" x14ac:dyDescent="0.3">
      <c r="F12185" t="s">
        <v>13656</v>
      </c>
      <c r="G12185" s="31">
        <v>486.77520000000004</v>
      </c>
    </row>
    <row r="12186" spans="6:7" x14ac:dyDescent="0.3">
      <c r="F12186" t="s">
        <v>13657</v>
      </c>
      <c r="G12186" s="31">
        <v>559.58180000000004</v>
      </c>
    </row>
    <row r="12187" spans="6:7" x14ac:dyDescent="0.3">
      <c r="F12187" t="s">
        <v>13658</v>
      </c>
      <c r="G12187" s="31">
        <v>5492.7623999999996</v>
      </c>
    </row>
    <row r="12188" spans="6:7" x14ac:dyDescent="0.3">
      <c r="F12188" t="s">
        <v>13659</v>
      </c>
      <c r="G12188" s="31">
        <v>0</v>
      </c>
    </row>
    <row r="12189" spans="6:7" x14ac:dyDescent="0.3">
      <c r="F12189" t="s">
        <v>13660</v>
      </c>
      <c r="G12189" s="31">
        <v>5761.2313000000004</v>
      </c>
    </row>
    <row r="12190" spans="6:7" x14ac:dyDescent="0.3">
      <c r="F12190" t="s">
        <v>13661</v>
      </c>
      <c r="G12190" s="31">
        <v>122.0385</v>
      </c>
    </row>
    <row r="12191" spans="6:7" x14ac:dyDescent="0.3">
      <c r="F12191" t="s">
        <v>3488</v>
      </c>
      <c r="G12191" s="31">
        <v>572.55690000000004</v>
      </c>
    </row>
    <row r="12192" spans="6:7" x14ac:dyDescent="0.3">
      <c r="F12192" t="s">
        <v>13662</v>
      </c>
      <c r="G12192" s="31">
        <v>41.278500000000001</v>
      </c>
    </row>
    <row r="12193" spans="6:7" x14ac:dyDescent="0.3">
      <c r="F12193" t="s">
        <v>13663</v>
      </c>
      <c r="G12193" s="31">
        <v>187.7244</v>
      </c>
    </row>
    <row r="12194" spans="6:7" x14ac:dyDescent="0.3">
      <c r="F12194" t="s">
        <v>13664</v>
      </c>
      <c r="G12194" s="31">
        <v>1983.2194999999999</v>
      </c>
    </row>
    <row r="12195" spans="6:7" x14ac:dyDescent="0.3">
      <c r="F12195" t="s">
        <v>13665</v>
      </c>
      <c r="G12195" s="31">
        <v>473.79950000000002</v>
      </c>
    </row>
    <row r="12196" spans="6:7" x14ac:dyDescent="0.3">
      <c r="F12196" t="s">
        <v>13666</v>
      </c>
      <c r="G12196" s="31">
        <v>8551.2237000000005</v>
      </c>
    </row>
    <row r="12197" spans="6:7" x14ac:dyDescent="0.3">
      <c r="F12197" t="s">
        <v>13667</v>
      </c>
      <c r="G12197" s="31">
        <v>2427.6487999999999</v>
      </c>
    </row>
    <row r="12198" spans="6:7" x14ac:dyDescent="0.3">
      <c r="F12198" t="s">
        <v>13668</v>
      </c>
      <c r="G12198" s="31">
        <v>0</v>
      </c>
    </row>
    <row r="12199" spans="6:7" x14ac:dyDescent="0.3">
      <c r="F12199" t="s">
        <v>13669</v>
      </c>
      <c r="G12199" s="31">
        <v>110.07599999999999</v>
      </c>
    </row>
    <row r="12200" spans="6:7" x14ac:dyDescent="0.3">
      <c r="F12200" t="s">
        <v>13670</v>
      </c>
      <c r="G12200" s="31">
        <v>634.9704999999999</v>
      </c>
    </row>
    <row r="12201" spans="6:7" x14ac:dyDescent="0.3">
      <c r="F12201" t="s">
        <v>13671</v>
      </c>
      <c r="G12201" s="31">
        <v>0</v>
      </c>
    </row>
    <row r="12202" spans="6:7" x14ac:dyDescent="0.3">
      <c r="F12202" t="s">
        <v>13672</v>
      </c>
      <c r="G12202" s="31">
        <v>0</v>
      </c>
    </row>
    <row r="12203" spans="6:7" x14ac:dyDescent="0.3">
      <c r="F12203" t="s">
        <v>13673</v>
      </c>
      <c r="G12203" s="31">
        <v>524.80610000000001</v>
      </c>
    </row>
    <row r="12204" spans="6:7" x14ac:dyDescent="0.3">
      <c r="F12204" t="s">
        <v>13674</v>
      </c>
      <c r="G12204" s="31">
        <v>299.88409999999999</v>
      </c>
    </row>
    <row r="12205" spans="6:7" x14ac:dyDescent="0.3">
      <c r="F12205" t="s">
        <v>13675</v>
      </c>
      <c r="G12205" s="31">
        <v>178.30289999999999</v>
      </c>
    </row>
    <row r="12206" spans="6:7" x14ac:dyDescent="0.3">
      <c r="F12206" t="s">
        <v>13676</v>
      </c>
      <c r="G12206" s="31">
        <v>0</v>
      </c>
    </row>
    <row r="12207" spans="6:7" x14ac:dyDescent="0.3">
      <c r="F12207" t="s">
        <v>13677</v>
      </c>
      <c r="G12207" s="31">
        <v>17247.906200000001</v>
      </c>
    </row>
    <row r="12208" spans="6:7" x14ac:dyDescent="0.3">
      <c r="F12208" t="s">
        <v>13678</v>
      </c>
      <c r="G12208" s="31">
        <v>814.82039999999995</v>
      </c>
    </row>
    <row r="12209" spans="6:7" x14ac:dyDescent="0.3">
      <c r="F12209" t="s">
        <v>13679</v>
      </c>
      <c r="G12209" s="31">
        <v>1452.1561999999999</v>
      </c>
    </row>
    <row r="12210" spans="6:7" x14ac:dyDescent="0.3">
      <c r="F12210" t="s">
        <v>13680</v>
      </c>
      <c r="G12210" s="31">
        <v>756.86149999999998</v>
      </c>
    </row>
    <row r="12211" spans="6:7" x14ac:dyDescent="0.3">
      <c r="F12211" t="s">
        <v>13681</v>
      </c>
      <c r="G12211" s="31">
        <v>962.66690000000006</v>
      </c>
    </row>
    <row r="12212" spans="6:7" x14ac:dyDescent="0.3">
      <c r="F12212" t="s">
        <v>13682</v>
      </c>
      <c r="G12212" s="31">
        <v>0</v>
      </c>
    </row>
    <row r="12213" spans="6:7" x14ac:dyDescent="0.3">
      <c r="F12213" t="s">
        <v>13683</v>
      </c>
      <c r="G12213" s="31">
        <v>6395.9009000000005</v>
      </c>
    </row>
    <row r="12214" spans="6:7" x14ac:dyDescent="0.3">
      <c r="F12214" t="s">
        <v>13684</v>
      </c>
      <c r="G12214" s="31">
        <v>541.1508</v>
      </c>
    </row>
    <row r="12215" spans="6:7" x14ac:dyDescent="0.3">
      <c r="F12215" t="s">
        <v>768</v>
      </c>
      <c r="G12215" s="31">
        <v>11935.6126</v>
      </c>
    </row>
    <row r="12216" spans="6:7" x14ac:dyDescent="0.3">
      <c r="F12216" t="s">
        <v>13685</v>
      </c>
      <c r="G12216" s="31">
        <v>275.31119999999999</v>
      </c>
    </row>
    <row r="12217" spans="6:7" x14ac:dyDescent="0.3">
      <c r="F12217" t="s">
        <v>2197</v>
      </c>
      <c r="G12217" s="31">
        <v>285.57260000000002</v>
      </c>
    </row>
    <row r="12218" spans="6:7" x14ac:dyDescent="0.3">
      <c r="F12218" t="s">
        <v>13686</v>
      </c>
      <c r="G12218" s="31">
        <v>57.6601</v>
      </c>
    </row>
    <row r="12219" spans="6:7" x14ac:dyDescent="0.3">
      <c r="F12219" t="s">
        <v>2198</v>
      </c>
      <c r="G12219" s="31">
        <v>246.92509999999999</v>
      </c>
    </row>
    <row r="12220" spans="6:7" x14ac:dyDescent="0.3">
      <c r="F12220" t="s">
        <v>2199</v>
      </c>
      <c r="G12220" s="31">
        <v>0</v>
      </c>
    </row>
    <row r="12221" spans="6:7" x14ac:dyDescent="0.3">
      <c r="F12221" t="s">
        <v>13687</v>
      </c>
      <c r="G12221" s="31">
        <v>16056.4982</v>
      </c>
    </row>
    <row r="12222" spans="6:7" x14ac:dyDescent="0.3">
      <c r="F12222" t="s">
        <v>3489</v>
      </c>
      <c r="G12222" s="31">
        <v>2536.8982000000001</v>
      </c>
    </row>
    <row r="12223" spans="6:7" x14ac:dyDescent="0.3">
      <c r="F12223" t="s">
        <v>13688</v>
      </c>
      <c r="G12223" s="31">
        <v>402.86760000000004</v>
      </c>
    </row>
    <row r="12224" spans="6:7" x14ac:dyDescent="0.3">
      <c r="F12224" t="s">
        <v>13689</v>
      </c>
      <c r="G12224" s="31">
        <v>13780.5077</v>
      </c>
    </row>
    <row r="12225" spans="6:7" x14ac:dyDescent="0.3">
      <c r="F12225" t="s">
        <v>769</v>
      </c>
      <c r="G12225" s="31">
        <v>1107.4391000000001</v>
      </c>
    </row>
    <row r="12226" spans="6:7" x14ac:dyDescent="0.3">
      <c r="F12226" t="s">
        <v>13690</v>
      </c>
      <c r="G12226" s="31">
        <v>0</v>
      </c>
    </row>
    <row r="12227" spans="6:7" x14ac:dyDescent="0.3">
      <c r="F12227" t="s">
        <v>2200</v>
      </c>
      <c r="G12227" s="31">
        <v>0</v>
      </c>
    </row>
    <row r="12228" spans="6:7" x14ac:dyDescent="0.3">
      <c r="F12228" t="s">
        <v>13691</v>
      </c>
      <c r="G12228" s="31">
        <v>9020.9971999999998</v>
      </c>
    </row>
    <row r="12229" spans="6:7" x14ac:dyDescent="0.3">
      <c r="F12229" t="s">
        <v>2201</v>
      </c>
      <c r="G12229" s="31">
        <v>0</v>
      </c>
    </row>
    <row r="12230" spans="6:7" x14ac:dyDescent="0.3">
      <c r="F12230" t="s">
        <v>2202</v>
      </c>
      <c r="G12230" s="31">
        <v>276.46730000000002</v>
      </c>
    </row>
    <row r="12231" spans="6:7" x14ac:dyDescent="0.3">
      <c r="F12231" t="s">
        <v>13692</v>
      </c>
      <c r="G12231" s="31">
        <v>362.95400000000001</v>
      </c>
    </row>
    <row r="12232" spans="6:7" x14ac:dyDescent="0.3">
      <c r="F12232" t="s">
        <v>2203</v>
      </c>
      <c r="G12232" s="31">
        <v>7740.7938000000004</v>
      </c>
    </row>
    <row r="12233" spans="6:7" x14ac:dyDescent="0.3">
      <c r="F12233" t="s">
        <v>3490</v>
      </c>
      <c r="G12233" s="31">
        <v>480.63640000000004</v>
      </c>
    </row>
    <row r="12234" spans="6:7" x14ac:dyDescent="0.3">
      <c r="F12234" t="s">
        <v>13693</v>
      </c>
      <c r="G12234" s="31">
        <v>24247.297399999999</v>
      </c>
    </row>
    <row r="12235" spans="6:7" x14ac:dyDescent="0.3">
      <c r="F12235" t="s">
        <v>13694</v>
      </c>
      <c r="G12235" s="31">
        <v>0</v>
      </c>
    </row>
    <row r="12236" spans="6:7" x14ac:dyDescent="0.3">
      <c r="F12236" t="s">
        <v>13695</v>
      </c>
      <c r="G12236" s="31">
        <v>607.40640000000008</v>
      </c>
    </row>
    <row r="12237" spans="6:7" x14ac:dyDescent="0.3">
      <c r="F12237" t="s">
        <v>13696</v>
      </c>
      <c r="G12237" s="31">
        <v>8286.9917999999998</v>
      </c>
    </row>
    <row r="12238" spans="6:7" x14ac:dyDescent="0.3">
      <c r="F12238" t="s">
        <v>13697</v>
      </c>
      <c r="G12238" s="31">
        <v>0</v>
      </c>
    </row>
    <row r="12239" spans="6:7" x14ac:dyDescent="0.3">
      <c r="F12239" t="s">
        <v>13698</v>
      </c>
      <c r="G12239" s="31">
        <v>11210.8585</v>
      </c>
    </row>
    <row r="12240" spans="6:7" x14ac:dyDescent="0.3">
      <c r="F12240" t="s">
        <v>3491</v>
      </c>
      <c r="G12240" s="31">
        <v>450.62430000000001</v>
      </c>
    </row>
    <row r="12241" spans="6:7" x14ac:dyDescent="0.3">
      <c r="F12241" t="s">
        <v>13699</v>
      </c>
      <c r="G12241" s="31">
        <v>0</v>
      </c>
    </row>
    <row r="12242" spans="6:7" x14ac:dyDescent="0.3">
      <c r="F12242" t="s">
        <v>13700</v>
      </c>
      <c r="G12242" s="31">
        <v>392.68079999999998</v>
      </c>
    </row>
    <row r="12243" spans="6:7" x14ac:dyDescent="0.3">
      <c r="F12243" t="s">
        <v>2204</v>
      </c>
      <c r="G12243" s="31">
        <v>0</v>
      </c>
    </row>
    <row r="12244" spans="6:7" x14ac:dyDescent="0.3">
      <c r="F12244" t="s">
        <v>13701</v>
      </c>
      <c r="G12244" s="31">
        <v>312.77320000000003</v>
      </c>
    </row>
    <row r="12245" spans="6:7" x14ac:dyDescent="0.3">
      <c r="F12245" t="s">
        <v>13702</v>
      </c>
      <c r="G12245" s="31">
        <v>416.29</v>
      </c>
    </row>
    <row r="12246" spans="6:7" x14ac:dyDescent="0.3">
      <c r="F12246" t="s">
        <v>13703</v>
      </c>
      <c r="G12246" s="31">
        <v>0</v>
      </c>
    </row>
    <row r="12247" spans="6:7" x14ac:dyDescent="0.3">
      <c r="F12247" t="s">
        <v>2205</v>
      </c>
      <c r="G12247" s="31">
        <v>0</v>
      </c>
    </row>
    <row r="12248" spans="6:7" x14ac:dyDescent="0.3">
      <c r="F12248" t="s">
        <v>2206</v>
      </c>
      <c r="G12248" s="31">
        <v>103.17660000000001</v>
      </c>
    </row>
    <row r="12249" spans="6:7" x14ac:dyDescent="0.3">
      <c r="F12249" t="s">
        <v>2207</v>
      </c>
      <c r="G12249" s="31">
        <v>0</v>
      </c>
    </row>
    <row r="12250" spans="6:7" x14ac:dyDescent="0.3">
      <c r="F12250" t="s">
        <v>13704</v>
      </c>
      <c r="G12250" s="31">
        <v>4884.9069</v>
      </c>
    </row>
    <row r="12251" spans="6:7" x14ac:dyDescent="0.3">
      <c r="F12251" t="s">
        <v>13705</v>
      </c>
      <c r="G12251" s="31">
        <v>40.626999999999995</v>
      </c>
    </row>
    <row r="12252" spans="6:7" x14ac:dyDescent="0.3">
      <c r="F12252" t="s">
        <v>13706</v>
      </c>
      <c r="G12252" s="31">
        <v>0</v>
      </c>
    </row>
    <row r="12253" spans="6:7" x14ac:dyDescent="0.3">
      <c r="F12253" t="s">
        <v>13707</v>
      </c>
      <c r="G12253" s="31">
        <v>0</v>
      </c>
    </row>
    <row r="12254" spans="6:7" x14ac:dyDescent="0.3">
      <c r="F12254" t="s">
        <v>13708</v>
      </c>
      <c r="G12254" s="31">
        <v>206.72290000000001</v>
      </c>
    </row>
    <row r="12255" spans="6:7" x14ac:dyDescent="0.3">
      <c r="F12255" t="s">
        <v>13709</v>
      </c>
      <c r="G12255" s="31">
        <v>495.73289999999997</v>
      </c>
    </row>
    <row r="12256" spans="6:7" x14ac:dyDescent="0.3">
      <c r="F12256" t="s">
        <v>13710</v>
      </c>
      <c r="G12256" s="31">
        <v>0</v>
      </c>
    </row>
    <row r="12257" spans="6:7" x14ac:dyDescent="0.3">
      <c r="F12257" t="s">
        <v>13711</v>
      </c>
      <c r="G12257" s="31">
        <v>0</v>
      </c>
    </row>
    <row r="12258" spans="6:7" x14ac:dyDescent="0.3">
      <c r="F12258" t="s">
        <v>2208</v>
      </c>
      <c r="G12258" s="31">
        <v>0</v>
      </c>
    </row>
    <row r="12259" spans="6:7" x14ac:dyDescent="0.3">
      <c r="F12259" t="s">
        <v>13712</v>
      </c>
      <c r="G12259" s="31">
        <v>0</v>
      </c>
    </row>
    <row r="12260" spans="6:7" x14ac:dyDescent="0.3">
      <c r="F12260" t="s">
        <v>13713</v>
      </c>
      <c r="G12260" s="31">
        <v>6.2031000000000001</v>
      </c>
    </row>
    <row r="12261" spans="6:7" x14ac:dyDescent="0.3">
      <c r="F12261" t="s">
        <v>2209</v>
      </c>
      <c r="G12261" s="31">
        <v>10718.934600000001</v>
      </c>
    </row>
    <row r="12262" spans="6:7" x14ac:dyDescent="0.3">
      <c r="F12262" t="s">
        <v>13714</v>
      </c>
      <c r="G12262" s="31">
        <v>0</v>
      </c>
    </row>
    <row r="12263" spans="6:7" x14ac:dyDescent="0.3">
      <c r="F12263" t="s">
        <v>13715</v>
      </c>
      <c r="G12263" s="31">
        <v>0</v>
      </c>
    </row>
    <row r="12264" spans="6:7" x14ac:dyDescent="0.3">
      <c r="F12264" t="s">
        <v>2210</v>
      </c>
      <c r="G12264" s="31">
        <v>0</v>
      </c>
    </row>
    <row r="12265" spans="6:7" x14ac:dyDescent="0.3">
      <c r="F12265" t="s">
        <v>13716</v>
      </c>
      <c r="G12265" s="31">
        <v>408.20319999999998</v>
      </c>
    </row>
    <row r="12266" spans="6:7" x14ac:dyDescent="0.3">
      <c r="F12266" t="s">
        <v>13717</v>
      </c>
      <c r="G12266" s="31">
        <v>600.68280000000004</v>
      </c>
    </row>
    <row r="12267" spans="6:7" x14ac:dyDescent="0.3">
      <c r="F12267" t="s">
        <v>13718</v>
      </c>
      <c r="G12267" s="31">
        <v>16023.692000000001</v>
      </c>
    </row>
    <row r="12268" spans="6:7" x14ac:dyDescent="0.3">
      <c r="F12268" t="s">
        <v>13719</v>
      </c>
      <c r="G12268" s="31">
        <v>4872.4444999999996</v>
      </c>
    </row>
    <row r="12269" spans="6:7" x14ac:dyDescent="0.3">
      <c r="F12269" t="s">
        <v>13720</v>
      </c>
      <c r="G12269" s="31">
        <v>0</v>
      </c>
    </row>
    <row r="12270" spans="6:7" x14ac:dyDescent="0.3">
      <c r="F12270" t="s">
        <v>13721</v>
      </c>
      <c r="G12270" s="31">
        <v>2524.9451000000004</v>
      </c>
    </row>
    <row r="12271" spans="6:7" x14ac:dyDescent="0.3">
      <c r="F12271" t="s">
        <v>13722</v>
      </c>
      <c r="G12271" s="31">
        <v>9627.6592000000001</v>
      </c>
    </row>
    <row r="12272" spans="6:7" x14ac:dyDescent="0.3">
      <c r="F12272" t="s">
        <v>2211</v>
      </c>
      <c r="G12272" s="31">
        <v>86.944299999999998</v>
      </c>
    </row>
    <row r="12273" spans="6:7" x14ac:dyDescent="0.3">
      <c r="F12273" t="s">
        <v>13723</v>
      </c>
      <c r="G12273" s="31">
        <v>301.02449999999999</v>
      </c>
    </row>
    <row r="12274" spans="6:7" x14ac:dyDescent="0.3">
      <c r="F12274" t="s">
        <v>2212</v>
      </c>
      <c r="G12274" s="31">
        <v>802.6037</v>
      </c>
    </row>
    <row r="12275" spans="6:7" x14ac:dyDescent="0.3">
      <c r="F12275" t="s">
        <v>13724</v>
      </c>
      <c r="G12275" s="31">
        <v>0</v>
      </c>
    </row>
    <row r="12276" spans="6:7" x14ac:dyDescent="0.3">
      <c r="F12276" t="s">
        <v>13725</v>
      </c>
      <c r="G12276" s="31">
        <v>319.07729999999998</v>
      </c>
    </row>
    <row r="12277" spans="6:7" x14ac:dyDescent="0.3">
      <c r="F12277" t="s">
        <v>3492</v>
      </c>
      <c r="G12277" s="31">
        <v>330.13829999999996</v>
      </c>
    </row>
    <row r="12278" spans="6:7" x14ac:dyDescent="0.3">
      <c r="F12278" t="s">
        <v>770</v>
      </c>
      <c r="G12278" s="31">
        <v>0</v>
      </c>
    </row>
    <row r="12279" spans="6:7" x14ac:dyDescent="0.3">
      <c r="F12279" t="s">
        <v>3493</v>
      </c>
      <c r="G12279" s="31">
        <v>840.07950000000005</v>
      </c>
    </row>
    <row r="12280" spans="6:7" x14ac:dyDescent="0.3">
      <c r="F12280" t="s">
        <v>2213</v>
      </c>
      <c r="G12280" s="31">
        <v>0</v>
      </c>
    </row>
    <row r="12281" spans="6:7" x14ac:dyDescent="0.3">
      <c r="F12281" t="s">
        <v>13726</v>
      </c>
      <c r="G12281" s="31">
        <v>4.1353999999999997</v>
      </c>
    </row>
    <row r="12282" spans="6:7" x14ac:dyDescent="0.3">
      <c r="F12282" t="s">
        <v>13727</v>
      </c>
      <c r="G12282" s="31">
        <v>330.07009999999997</v>
      </c>
    </row>
    <row r="12283" spans="6:7" x14ac:dyDescent="0.3">
      <c r="F12283" t="s">
        <v>13728</v>
      </c>
      <c r="G12283" s="31">
        <v>592.51490000000001</v>
      </c>
    </row>
    <row r="12284" spans="6:7" x14ac:dyDescent="0.3">
      <c r="F12284" t="s">
        <v>3494</v>
      </c>
      <c r="G12284" s="31">
        <v>441.32369999999997</v>
      </c>
    </row>
    <row r="12285" spans="6:7" x14ac:dyDescent="0.3">
      <c r="F12285" t="s">
        <v>13729</v>
      </c>
      <c r="G12285" s="31">
        <v>0</v>
      </c>
    </row>
    <row r="12286" spans="6:7" x14ac:dyDescent="0.3">
      <c r="F12286" t="s">
        <v>13730</v>
      </c>
      <c r="G12286" s="31">
        <v>183.37310000000002</v>
      </c>
    </row>
    <row r="12287" spans="6:7" x14ac:dyDescent="0.3">
      <c r="F12287" t="s">
        <v>2922</v>
      </c>
      <c r="G12287" s="31">
        <v>10820.16</v>
      </c>
    </row>
    <row r="12288" spans="6:7" x14ac:dyDescent="0.3">
      <c r="F12288" t="s">
        <v>771</v>
      </c>
      <c r="G12288" s="31">
        <v>4614.3852999999999</v>
      </c>
    </row>
    <row r="12289" spans="6:7" x14ac:dyDescent="0.3">
      <c r="F12289" t="s">
        <v>13731</v>
      </c>
      <c r="G12289" s="31">
        <v>0</v>
      </c>
    </row>
    <row r="12290" spans="6:7" x14ac:dyDescent="0.3">
      <c r="F12290" t="s">
        <v>2214</v>
      </c>
      <c r="G12290" s="31">
        <v>218.52279999999999</v>
      </c>
    </row>
    <row r="12291" spans="6:7" x14ac:dyDescent="0.3">
      <c r="F12291" t="s">
        <v>13732</v>
      </c>
      <c r="G12291" s="31">
        <v>0</v>
      </c>
    </row>
    <row r="12292" spans="6:7" x14ac:dyDescent="0.3">
      <c r="F12292" t="s">
        <v>2215</v>
      </c>
      <c r="G12292" s="31">
        <v>0</v>
      </c>
    </row>
    <row r="12293" spans="6:7" x14ac:dyDescent="0.3">
      <c r="F12293" t="s">
        <v>13733</v>
      </c>
      <c r="G12293" s="31">
        <v>0</v>
      </c>
    </row>
    <row r="12294" spans="6:7" x14ac:dyDescent="0.3">
      <c r="F12294" t="s">
        <v>13734</v>
      </c>
      <c r="G12294" s="31">
        <v>2602.7973000000002</v>
      </c>
    </row>
    <row r="12295" spans="6:7" x14ac:dyDescent="0.3">
      <c r="F12295" t="s">
        <v>13735</v>
      </c>
      <c r="G12295" s="31">
        <v>402.57689999999997</v>
      </c>
    </row>
    <row r="12296" spans="6:7" x14ac:dyDescent="0.3">
      <c r="F12296" t="s">
        <v>13736</v>
      </c>
      <c r="G12296" s="31">
        <v>5337.1988000000001</v>
      </c>
    </row>
    <row r="12297" spans="6:7" x14ac:dyDescent="0.3">
      <c r="F12297" t="s">
        <v>13737</v>
      </c>
      <c r="G12297" s="31">
        <v>46.855499999999999</v>
      </c>
    </row>
    <row r="12298" spans="6:7" x14ac:dyDescent="0.3">
      <c r="F12298" t="s">
        <v>13738</v>
      </c>
      <c r="G12298" s="31">
        <v>231.56289999999998</v>
      </c>
    </row>
    <row r="12299" spans="6:7" x14ac:dyDescent="0.3">
      <c r="F12299" t="s">
        <v>772</v>
      </c>
      <c r="G12299" s="31">
        <v>15532.688099999999</v>
      </c>
    </row>
    <row r="12300" spans="6:7" x14ac:dyDescent="0.3">
      <c r="F12300" t="s">
        <v>2216</v>
      </c>
      <c r="G12300" s="31">
        <v>0</v>
      </c>
    </row>
    <row r="12301" spans="6:7" x14ac:dyDescent="0.3">
      <c r="F12301" t="s">
        <v>13739</v>
      </c>
      <c r="G12301" s="31">
        <v>0</v>
      </c>
    </row>
    <row r="12302" spans="6:7" x14ac:dyDescent="0.3">
      <c r="F12302" t="s">
        <v>13740</v>
      </c>
      <c r="G12302" s="31">
        <v>19857.792300000001</v>
      </c>
    </row>
    <row r="12303" spans="6:7" x14ac:dyDescent="0.3">
      <c r="F12303" t="s">
        <v>13741</v>
      </c>
      <c r="G12303" s="31">
        <v>1004.9258</v>
      </c>
    </row>
    <row r="12304" spans="6:7" x14ac:dyDescent="0.3">
      <c r="F12304" t="s">
        <v>13742</v>
      </c>
      <c r="G12304" s="31">
        <v>7629.2318000000005</v>
      </c>
    </row>
    <row r="12305" spans="6:7" x14ac:dyDescent="0.3">
      <c r="F12305" t="s">
        <v>13743</v>
      </c>
      <c r="G12305" s="31">
        <v>13.9283</v>
      </c>
    </row>
    <row r="12306" spans="6:7" x14ac:dyDescent="0.3">
      <c r="F12306" t="s">
        <v>3495</v>
      </c>
      <c r="G12306" s="31">
        <v>524.12699999999995</v>
      </c>
    </row>
    <row r="12307" spans="6:7" x14ac:dyDescent="0.3">
      <c r="F12307" t="s">
        <v>13744</v>
      </c>
      <c r="G12307" s="31">
        <v>0</v>
      </c>
    </row>
    <row r="12308" spans="6:7" x14ac:dyDescent="0.3">
      <c r="F12308" t="s">
        <v>13745</v>
      </c>
      <c r="G12308" s="31">
        <v>24860.337500000001</v>
      </c>
    </row>
    <row r="12309" spans="6:7" x14ac:dyDescent="0.3">
      <c r="F12309" t="s">
        <v>2217</v>
      </c>
      <c r="G12309" s="31">
        <v>0</v>
      </c>
    </row>
    <row r="12310" spans="6:7" x14ac:dyDescent="0.3">
      <c r="F12310" t="s">
        <v>3496</v>
      </c>
      <c r="G12310" s="31">
        <v>1198.1154999999999</v>
      </c>
    </row>
    <row r="12311" spans="6:7" x14ac:dyDescent="0.3">
      <c r="F12311" t="s">
        <v>13746</v>
      </c>
      <c r="G12311" s="31">
        <v>397.35300000000001</v>
      </c>
    </row>
    <row r="12312" spans="6:7" x14ac:dyDescent="0.3">
      <c r="F12312" t="s">
        <v>2218</v>
      </c>
      <c r="G12312" s="31">
        <v>0</v>
      </c>
    </row>
    <row r="12313" spans="6:7" x14ac:dyDescent="0.3">
      <c r="F12313" t="s">
        <v>2219</v>
      </c>
      <c r="G12313" s="31">
        <v>323.35930000000002</v>
      </c>
    </row>
    <row r="12314" spans="6:7" x14ac:dyDescent="0.3">
      <c r="F12314" t="s">
        <v>13747</v>
      </c>
      <c r="G12314" s="31">
        <v>297.1925</v>
      </c>
    </row>
    <row r="12315" spans="6:7" x14ac:dyDescent="0.3">
      <c r="F12315" t="s">
        <v>2220</v>
      </c>
      <c r="G12315" s="31">
        <v>237.04590000000002</v>
      </c>
    </row>
    <row r="12316" spans="6:7" x14ac:dyDescent="0.3">
      <c r="F12316" t="s">
        <v>3497</v>
      </c>
      <c r="G12316" s="31">
        <v>83.018100000000004</v>
      </c>
    </row>
    <row r="12317" spans="6:7" x14ac:dyDescent="0.3">
      <c r="F12317" t="s">
        <v>13748</v>
      </c>
      <c r="G12317" s="31">
        <v>322.23249999999996</v>
      </c>
    </row>
    <row r="12318" spans="6:7" x14ac:dyDescent="0.3">
      <c r="F12318" t="s">
        <v>2221</v>
      </c>
      <c r="G12318" s="31">
        <v>0</v>
      </c>
    </row>
    <row r="12319" spans="6:7" x14ac:dyDescent="0.3">
      <c r="F12319" t="s">
        <v>13749</v>
      </c>
      <c r="G12319" s="31">
        <v>17558.442300000002</v>
      </c>
    </row>
    <row r="12320" spans="6:7" x14ac:dyDescent="0.3">
      <c r="F12320" t="s">
        <v>13750</v>
      </c>
      <c r="G12320" s="31">
        <v>212.67619999999999</v>
      </c>
    </row>
    <row r="12321" spans="6:7" x14ac:dyDescent="0.3">
      <c r="F12321" t="s">
        <v>13751</v>
      </c>
      <c r="G12321" s="31">
        <v>0</v>
      </c>
    </row>
    <row r="12322" spans="6:7" x14ac:dyDescent="0.3">
      <c r="F12322" t="s">
        <v>13752</v>
      </c>
      <c r="G12322" s="31">
        <v>124.17700000000001</v>
      </c>
    </row>
    <row r="12323" spans="6:7" x14ac:dyDescent="0.3">
      <c r="F12323" t="s">
        <v>3498</v>
      </c>
      <c r="G12323" s="31">
        <v>225.17160000000001</v>
      </c>
    </row>
    <row r="12324" spans="6:7" x14ac:dyDescent="0.3">
      <c r="F12324" t="s">
        <v>13753</v>
      </c>
      <c r="G12324" s="31">
        <v>1019.3505</v>
      </c>
    </row>
    <row r="12325" spans="6:7" x14ac:dyDescent="0.3">
      <c r="F12325" t="s">
        <v>13754</v>
      </c>
      <c r="G12325" s="31">
        <v>4838.5821999999998</v>
      </c>
    </row>
    <row r="12326" spans="6:7" x14ac:dyDescent="0.3">
      <c r="F12326" t="s">
        <v>13755</v>
      </c>
      <c r="G12326" s="31">
        <v>0</v>
      </c>
    </row>
    <row r="12327" spans="6:7" x14ac:dyDescent="0.3">
      <c r="F12327" t="s">
        <v>13756</v>
      </c>
      <c r="G12327" s="31">
        <v>1098.0746999999999</v>
      </c>
    </row>
    <row r="12328" spans="6:7" x14ac:dyDescent="0.3">
      <c r="F12328" t="s">
        <v>13757</v>
      </c>
      <c r="G12328" s="31">
        <v>690.56459999999993</v>
      </c>
    </row>
    <row r="12329" spans="6:7" x14ac:dyDescent="0.3">
      <c r="F12329" t="s">
        <v>13758</v>
      </c>
      <c r="G12329" s="31">
        <v>18.7422</v>
      </c>
    </row>
    <row r="12330" spans="6:7" x14ac:dyDescent="0.3">
      <c r="F12330" t="s">
        <v>13759</v>
      </c>
      <c r="G12330" s="31">
        <v>294.02520000000004</v>
      </c>
    </row>
    <row r="12331" spans="6:7" x14ac:dyDescent="0.3">
      <c r="F12331" t="s">
        <v>13760</v>
      </c>
      <c r="G12331" s="31">
        <v>307.76519999999999</v>
      </c>
    </row>
    <row r="12332" spans="6:7" x14ac:dyDescent="0.3">
      <c r="F12332" t="s">
        <v>13761</v>
      </c>
      <c r="G12332" s="31">
        <v>0</v>
      </c>
    </row>
    <row r="12333" spans="6:7" x14ac:dyDescent="0.3">
      <c r="F12333" t="s">
        <v>13762</v>
      </c>
      <c r="G12333" s="31">
        <v>0</v>
      </c>
    </row>
    <row r="12334" spans="6:7" x14ac:dyDescent="0.3">
      <c r="F12334" t="s">
        <v>13763</v>
      </c>
      <c r="G12334" s="31">
        <v>5320.2029000000002</v>
      </c>
    </row>
    <row r="12335" spans="6:7" x14ac:dyDescent="0.3">
      <c r="F12335" t="s">
        <v>13764</v>
      </c>
      <c r="G12335" s="31">
        <v>0</v>
      </c>
    </row>
    <row r="12336" spans="6:7" x14ac:dyDescent="0.3">
      <c r="F12336" t="s">
        <v>13765</v>
      </c>
      <c r="G12336" s="31">
        <v>20860.173999999999</v>
      </c>
    </row>
    <row r="12337" spans="6:7" x14ac:dyDescent="0.3">
      <c r="F12337" t="s">
        <v>13766</v>
      </c>
      <c r="G12337" s="31">
        <v>0</v>
      </c>
    </row>
    <row r="12338" spans="6:7" x14ac:dyDescent="0.3">
      <c r="F12338" t="s">
        <v>13767</v>
      </c>
      <c r="G12338" s="31">
        <v>453.63580000000002</v>
      </c>
    </row>
    <row r="12339" spans="6:7" x14ac:dyDescent="0.3">
      <c r="F12339" t="s">
        <v>13768</v>
      </c>
      <c r="G12339" s="31">
        <v>0</v>
      </c>
    </row>
    <row r="12340" spans="6:7" x14ac:dyDescent="0.3">
      <c r="F12340" t="s">
        <v>13769</v>
      </c>
      <c r="G12340" s="31">
        <v>0</v>
      </c>
    </row>
    <row r="12341" spans="6:7" x14ac:dyDescent="0.3">
      <c r="F12341" t="s">
        <v>13770</v>
      </c>
      <c r="G12341" s="31">
        <v>9407.4748</v>
      </c>
    </row>
    <row r="12342" spans="6:7" x14ac:dyDescent="0.3">
      <c r="F12342" t="s">
        <v>13771</v>
      </c>
      <c r="G12342" s="31">
        <v>0</v>
      </c>
    </row>
    <row r="12343" spans="6:7" x14ac:dyDescent="0.3">
      <c r="F12343" t="s">
        <v>13772</v>
      </c>
      <c r="G12343" s="31">
        <v>751.66849999999999</v>
      </c>
    </row>
    <row r="12344" spans="6:7" x14ac:dyDescent="0.3">
      <c r="F12344" t="s">
        <v>13773</v>
      </c>
      <c r="G12344" s="31">
        <v>165.114</v>
      </c>
    </row>
    <row r="12345" spans="6:7" x14ac:dyDescent="0.3">
      <c r="F12345" t="s">
        <v>13774</v>
      </c>
      <c r="G12345" s="31">
        <v>0</v>
      </c>
    </row>
    <row r="12346" spans="6:7" x14ac:dyDescent="0.3">
      <c r="F12346" t="s">
        <v>13775</v>
      </c>
      <c r="G12346" s="31">
        <v>0</v>
      </c>
    </row>
    <row r="12347" spans="6:7" x14ac:dyDescent="0.3">
      <c r="F12347" t="s">
        <v>13776</v>
      </c>
      <c r="G12347" s="31">
        <v>36.295400000000001</v>
      </c>
    </row>
    <row r="12348" spans="6:7" x14ac:dyDescent="0.3">
      <c r="F12348" t="s">
        <v>13777</v>
      </c>
      <c r="G12348" s="31">
        <v>61.2408</v>
      </c>
    </row>
    <row r="12349" spans="6:7" x14ac:dyDescent="0.3">
      <c r="F12349" t="s">
        <v>13778</v>
      </c>
      <c r="G12349" s="31">
        <v>1027.9164000000001</v>
      </c>
    </row>
    <row r="12350" spans="6:7" x14ac:dyDescent="0.3">
      <c r="F12350" t="s">
        <v>13779</v>
      </c>
      <c r="G12350" s="31">
        <v>6630.5222000000003</v>
      </c>
    </row>
    <row r="12351" spans="6:7" x14ac:dyDescent="0.3">
      <c r="F12351" t="s">
        <v>13780</v>
      </c>
      <c r="G12351" s="31">
        <v>0</v>
      </c>
    </row>
    <row r="12352" spans="6:7" x14ac:dyDescent="0.3">
      <c r="F12352" t="s">
        <v>13781</v>
      </c>
      <c r="G12352" s="31">
        <v>175.76740000000001</v>
      </c>
    </row>
    <row r="12353" spans="6:7" x14ac:dyDescent="0.3">
      <c r="F12353" t="s">
        <v>13782</v>
      </c>
      <c r="G12353" s="31">
        <v>3955.2508000000003</v>
      </c>
    </row>
    <row r="12354" spans="6:7" x14ac:dyDescent="0.3">
      <c r="F12354" t="s">
        <v>13783</v>
      </c>
      <c r="G12354" s="31">
        <v>774.31750000000011</v>
      </c>
    </row>
    <row r="12355" spans="6:7" x14ac:dyDescent="0.3">
      <c r="F12355" t="s">
        <v>13784</v>
      </c>
      <c r="G12355" s="31">
        <v>326.46289999999999</v>
      </c>
    </row>
    <row r="12356" spans="6:7" x14ac:dyDescent="0.3">
      <c r="F12356" t="s">
        <v>13785</v>
      </c>
      <c r="G12356" s="31">
        <v>0</v>
      </c>
    </row>
    <row r="12357" spans="6:7" x14ac:dyDescent="0.3">
      <c r="F12357" t="s">
        <v>13786</v>
      </c>
      <c r="G12357" s="31">
        <v>0</v>
      </c>
    </row>
    <row r="12358" spans="6:7" x14ac:dyDescent="0.3">
      <c r="F12358" t="s">
        <v>13787</v>
      </c>
      <c r="G12358" s="31">
        <v>2215.3876999999998</v>
      </c>
    </row>
    <row r="12359" spans="6:7" x14ac:dyDescent="0.3">
      <c r="F12359" t="s">
        <v>2222</v>
      </c>
      <c r="G12359" s="31">
        <v>175.13509999999999</v>
      </c>
    </row>
    <row r="12360" spans="6:7" x14ac:dyDescent="0.3">
      <c r="F12360" t="s">
        <v>13788</v>
      </c>
      <c r="G12360" s="31">
        <v>13778.213100000001</v>
      </c>
    </row>
    <row r="12361" spans="6:7" x14ac:dyDescent="0.3">
      <c r="F12361" t="s">
        <v>13789</v>
      </c>
      <c r="G12361" s="31">
        <v>0</v>
      </c>
    </row>
    <row r="12362" spans="6:7" x14ac:dyDescent="0.3">
      <c r="F12362" t="s">
        <v>13790</v>
      </c>
      <c r="G12362" s="31">
        <v>131.32139999999998</v>
      </c>
    </row>
    <row r="12363" spans="6:7" x14ac:dyDescent="0.3">
      <c r="F12363" t="s">
        <v>13791</v>
      </c>
      <c r="G12363" s="31">
        <v>1286.155</v>
      </c>
    </row>
    <row r="12364" spans="6:7" x14ac:dyDescent="0.3">
      <c r="F12364" t="s">
        <v>13792</v>
      </c>
      <c r="G12364" s="31">
        <v>378.57249999999999</v>
      </c>
    </row>
    <row r="12365" spans="6:7" x14ac:dyDescent="0.3">
      <c r="F12365" t="s">
        <v>13793</v>
      </c>
      <c r="G12365" s="31">
        <v>3031.3869000000004</v>
      </c>
    </row>
    <row r="12366" spans="6:7" x14ac:dyDescent="0.3">
      <c r="F12366" t="s">
        <v>13794</v>
      </c>
      <c r="G12366" s="31">
        <v>0</v>
      </c>
    </row>
    <row r="12367" spans="6:7" x14ac:dyDescent="0.3">
      <c r="F12367" t="s">
        <v>13795</v>
      </c>
      <c r="G12367" s="31">
        <v>340.10500000000002</v>
      </c>
    </row>
    <row r="12368" spans="6:7" x14ac:dyDescent="0.3">
      <c r="F12368" t="s">
        <v>13796</v>
      </c>
      <c r="G12368" s="31">
        <v>0</v>
      </c>
    </row>
    <row r="12369" spans="6:7" x14ac:dyDescent="0.3">
      <c r="F12369" t="s">
        <v>13797</v>
      </c>
      <c r="G12369" s="31">
        <v>2697.9913000000001</v>
      </c>
    </row>
    <row r="12370" spans="6:7" x14ac:dyDescent="0.3">
      <c r="F12370" t="s">
        <v>13798</v>
      </c>
      <c r="G12370" s="31">
        <v>170.18299999999999</v>
      </c>
    </row>
    <row r="12371" spans="6:7" x14ac:dyDescent="0.3">
      <c r="F12371" t="s">
        <v>13799</v>
      </c>
      <c r="G12371" s="31">
        <v>4991.2586000000001</v>
      </c>
    </row>
    <row r="12372" spans="6:7" x14ac:dyDescent="0.3">
      <c r="F12372" t="s">
        <v>13800</v>
      </c>
      <c r="G12372" s="31">
        <v>52.046900000000001</v>
      </c>
    </row>
    <row r="12373" spans="6:7" x14ac:dyDescent="0.3">
      <c r="F12373" t="s">
        <v>13801</v>
      </c>
      <c r="G12373" s="31">
        <v>738.37760000000003</v>
      </c>
    </row>
    <row r="12374" spans="6:7" x14ac:dyDescent="0.3">
      <c r="F12374" t="s">
        <v>13802</v>
      </c>
      <c r="G12374" s="31">
        <v>0</v>
      </c>
    </row>
    <row r="12375" spans="6:7" x14ac:dyDescent="0.3">
      <c r="F12375" t="s">
        <v>13803</v>
      </c>
      <c r="G12375" s="31">
        <v>0</v>
      </c>
    </row>
    <row r="12376" spans="6:7" x14ac:dyDescent="0.3">
      <c r="F12376" t="s">
        <v>13804</v>
      </c>
      <c r="G12376" s="31">
        <v>5697.5406999999996</v>
      </c>
    </row>
    <row r="12377" spans="6:7" x14ac:dyDescent="0.3">
      <c r="F12377" t="s">
        <v>13805</v>
      </c>
      <c r="G12377" s="31">
        <v>0</v>
      </c>
    </row>
    <row r="12378" spans="6:7" x14ac:dyDescent="0.3">
      <c r="F12378" t="s">
        <v>13806</v>
      </c>
      <c r="G12378" s="31">
        <v>0</v>
      </c>
    </row>
    <row r="12379" spans="6:7" x14ac:dyDescent="0.3">
      <c r="F12379" t="s">
        <v>13807</v>
      </c>
      <c r="G12379" s="31">
        <v>28.67</v>
      </c>
    </row>
    <row r="12380" spans="6:7" x14ac:dyDescent="0.3">
      <c r="F12380" t="s">
        <v>13808</v>
      </c>
      <c r="G12380" s="31">
        <v>16632.644400000001</v>
      </c>
    </row>
    <row r="12381" spans="6:7" x14ac:dyDescent="0.3">
      <c r="F12381" t="s">
        <v>13809</v>
      </c>
      <c r="G12381" s="31">
        <v>0</v>
      </c>
    </row>
    <row r="12382" spans="6:7" x14ac:dyDescent="0.3">
      <c r="F12382" t="s">
        <v>13810</v>
      </c>
      <c r="G12382" s="31">
        <v>12929.2709</v>
      </c>
    </row>
    <row r="12383" spans="6:7" x14ac:dyDescent="0.3">
      <c r="F12383" t="s">
        <v>13811</v>
      </c>
      <c r="G12383" s="31">
        <v>0</v>
      </c>
    </row>
    <row r="12384" spans="6:7" x14ac:dyDescent="0.3">
      <c r="F12384" t="s">
        <v>13812</v>
      </c>
      <c r="G12384" s="31">
        <v>137.0436</v>
      </c>
    </row>
    <row r="12385" spans="6:7" x14ac:dyDescent="0.3">
      <c r="F12385" t="s">
        <v>13813</v>
      </c>
      <c r="G12385" s="31">
        <v>118.7825</v>
      </c>
    </row>
    <row r="12386" spans="6:7" x14ac:dyDescent="0.3">
      <c r="F12386" t="s">
        <v>13814</v>
      </c>
      <c r="G12386" s="31">
        <v>5532.2689</v>
      </c>
    </row>
    <row r="12387" spans="6:7" x14ac:dyDescent="0.3">
      <c r="F12387" t="s">
        <v>13815</v>
      </c>
      <c r="G12387" s="31">
        <v>0</v>
      </c>
    </row>
    <row r="12388" spans="6:7" x14ac:dyDescent="0.3">
      <c r="F12388" t="s">
        <v>13816</v>
      </c>
      <c r="G12388" s="31">
        <v>381.66470000000004</v>
      </c>
    </row>
    <row r="12389" spans="6:7" x14ac:dyDescent="0.3">
      <c r="F12389" t="s">
        <v>13817</v>
      </c>
      <c r="G12389" s="31">
        <v>0</v>
      </c>
    </row>
    <row r="12390" spans="6:7" x14ac:dyDescent="0.3">
      <c r="F12390" t="s">
        <v>13818</v>
      </c>
      <c r="G12390" s="31">
        <v>0</v>
      </c>
    </row>
    <row r="12391" spans="6:7" x14ac:dyDescent="0.3">
      <c r="F12391" t="s">
        <v>13819</v>
      </c>
      <c r="G12391" s="31">
        <v>0</v>
      </c>
    </row>
    <row r="12392" spans="6:7" x14ac:dyDescent="0.3">
      <c r="F12392" t="s">
        <v>13820</v>
      </c>
      <c r="G12392" s="31">
        <v>106.36960000000001</v>
      </c>
    </row>
    <row r="12393" spans="6:7" x14ac:dyDescent="0.3">
      <c r="F12393" t="s">
        <v>13821</v>
      </c>
      <c r="G12393" s="31">
        <v>7523.1018999999997</v>
      </c>
    </row>
    <row r="12394" spans="6:7" x14ac:dyDescent="0.3">
      <c r="F12394" t="s">
        <v>13822</v>
      </c>
      <c r="G12394" s="31">
        <v>361.20929999999998</v>
      </c>
    </row>
    <row r="12395" spans="6:7" x14ac:dyDescent="0.3">
      <c r="F12395" t="s">
        <v>13823</v>
      </c>
      <c r="G12395" s="31">
        <v>1739.1592999999998</v>
      </c>
    </row>
    <row r="12396" spans="6:7" x14ac:dyDescent="0.3">
      <c r="F12396" t="s">
        <v>13824</v>
      </c>
      <c r="G12396" s="31">
        <v>0</v>
      </c>
    </row>
    <row r="12397" spans="6:7" x14ac:dyDescent="0.3">
      <c r="F12397" t="s">
        <v>13825</v>
      </c>
      <c r="G12397" s="31">
        <v>433.95460000000003</v>
      </c>
    </row>
    <row r="12398" spans="6:7" x14ac:dyDescent="0.3">
      <c r="F12398" t="s">
        <v>13826</v>
      </c>
      <c r="G12398" s="31">
        <v>0</v>
      </c>
    </row>
    <row r="12399" spans="6:7" x14ac:dyDescent="0.3">
      <c r="F12399" t="s">
        <v>13827</v>
      </c>
      <c r="G12399" s="31">
        <v>0</v>
      </c>
    </row>
    <row r="12400" spans="6:7" x14ac:dyDescent="0.3">
      <c r="F12400" t="s">
        <v>13828</v>
      </c>
      <c r="G12400" s="31">
        <v>12689.549300000001</v>
      </c>
    </row>
    <row r="12401" spans="6:7" x14ac:dyDescent="0.3">
      <c r="F12401" t="s">
        <v>13829</v>
      </c>
      <c r="G12401" s="31">
        <v>0</v>
      </c>
    </row>
    <row r="12402" spans="6:7" x14ac:dyDescent="0.3">
      <c r="F12402" t="s">
        <v>13830</v>
      </c>
      <c r="G12402" s="31">
        <v>7712.1916000000001</v>
      </c>
    </row>
    <row r="12403" spans="6:7" x14ac:dyDescent="0.3">
      <c r="F12403" t="s">
        <v>13831</v>
      </c>
      <c r="G12403" s="31">
        <v>8178.2123999999994</v>
      </c>
    </row>
    <row r="12404" spans="6:7" x14ac:dyDescent="0.3">
      <c r="F12404" t="s">
        <v>13832</v>
      </c>
      <c r="G12404" s="31">
        <v>362.80130000000003</v>
      </c>
    </row>
    <row r="12405" spans="6:7" x14ac:dyDescent="0.3">
      <c r="F12405" t="s">
        <v>13833</v>
      </c>
      <c r="G12405" s="31">
        <v>96.316500000000005</v>
      </c>
    </row>
    <row r="12406" spans="6:7" x14ac:dyDescent="0.3">
      <c r="F12406" t="s">
        <v>13834</v>
      </c>
      <c r="G12406" s="31">
        <v>471.82150000000001</v>
      </c>
    </row>
    <row r="12407" spans="6:7" x14ac:dyDescent="0.3">
      <c r="F12407" t="s">
        <v>13835</v>
      </c>
      <c r="G12407" s="31">
        <v>0</v>
      </c>
    </row>
    <row r="12408" spans="6:7" x14ac:dyDescent="0.3">
      <c r="F12408" t="s">
        <v>13836</v>
      </c>
      <c r="G12408" s="31">
        <v>0</v>
      </c>
    </row>
    <row r="12409" spans="6:7" x14ac:dyDescent="0.3">
      <c r="F12409" t="s">
        <v>13837</v>
      </c>
      <c r="G12409" s="31">
        <v>9895.68</v>
      </c>
    </row>
    <row r="12410" spans="6:7" x14ac:dyDescent="0.3">
      <c r="F12410" t="s">
        <v>13838</v>
      </c>
      <c r="G12410" s="31">
        <v>0</v>
      </c>
    </row>
    <row r="12411" spans="6:7" x14ac:dyDescent="0.3">
      <c r="F12411" t="s">
        <v>13839</v>
      </c>
      <c r="G12411" s="31">
        <v>0</v>
      </c>
    </row>
    <row r="12412" spans="6:7" x14ac:dyDescent="0.3">
      <c r="F12412" t="s">
        <v>13840</v>
      </c>
      <c r="G12412" s="31">
        <v>0</v>
      </c>
    </row>
    <row r="12413" spans="6:7" x14ac:dyDescent="0.3">
      <c r="F12413" t="s">
        <v>3499</v>
      </c>
      <c r="G12413" s="31">
        <v>46.392099999999999</v>
      </c>
    </row>
    <row r="12414" spans="6:7" x14ac:dyDescent="0.3">
      <c r="F12414" t="s">
        <v>13841</v>
      </c>
      <c r="G12414" s="31">
        <v>0</v>
      </c>
    </row>
    <row r="12415" spans="6:7" x14ac:dyDescent="0.3">
      <c r="F12415" t="s">
        <v>13842</v>
      </c>
      <c r="G12415" s="31">
        <v>0</v>
      </c>
    </row>
    <row r="12416" spans="6:7" x14ac:dyDescent="0.3">
      <c r="F12416" t="s">
        <v>13843</v>
      </c>
      <c r="G12416" s="31">
        <v>3799.0113999999999</v>
      </c>
    </row>
    <row r="12417" spans="6:7" x14ac:dyDescent="0.3">
      <c r="F12417" t="s">
        <v>13844</v>
      </c>
      <c r="G12417" s="31">
        <v>21095.319800000001</v>
      </c>
    </row>
    <row r="12418" spans="6:7" x14ac:dyDescent="0.3">
      <c r="F12418" t="s">
        <v>13845</v>
      </c>
      <c r="G12418" s="31">
        <v>1222.2306000000001</v>
      </c>
    </row>
    <row r="12419" spans="6:7" x14ac:dyDescent="0.3">
      <c r="F12419" t="s">
        <v>13846</v>
      </c>
      <c r="G12419" s="31">
        <v>0</v>
      </c>
    </row>
    <row r="12420" spans="6:7" x14ac:dyDescent="0.3">
      <c r="F12420" t="s">
        <v>2223</v>
      </c>
      <c r="G12420" s="31">
        <v>0</v>
      </c>
    </row>
    <row r="12421" spans="6:7" x14ac:dyDescent="0.3">
      <c r="F12421" t="s">
        <v>13847</v>
      </c>
      <c r="G12421" s="31">
        <v>0</v>
      </c>
    </row>
    <row r="12422" spans="6:7" x14ac:dyDescent="0.3">
      <c r="F12422" t="s">
        <v>13848</v>
      </c>
      <c r="G12422" s="31">
        <v>324.279</v>
      </c>
    </row>
    <row r="12423" spans="6:7" x14ac:dyDescent="0.3">
      <c r="F12423" t="s">
        <v>2224</v>
      </c>
      <c r="G12423" s="31">
        <v>3161.7663000000002</v>
      </c>
    </row>
    <row r="12424" spans="6:7" x14ac:dyDescent="0.3">
      <c r="F12424" t="s">
        <v>13849</v>
      </c>
      <c r="G12424" s="31">
        <v>15661.506799999999</v>
      </c>
    </row>
    <row r="12425" spans="6:7" x14ac:dyDescent="0.3">
      <c r="F12425" t="s">
        <v>2225</v>
      </c>
      <c r="G12425" s="31">
        <v>0</v>
      </c>
    </row>
    <row r="12426" spans="6:7" x14ac:dyDescent="0.3">
      <c r="F12426" t="s">
        <v>2226</v>
      </c>
      <c r="G12426" s="31">
        <v>9800.1626999999989</v>
      </c>
    </row>
    <row r="12427" spans="6:7" x14ac:dyDescent="0.3">
      <c r="F12427" t="s">
        <v>2227</v>
      </c>
      <c r="G12427" s="31">
        <v>0</v>
      </c>
    </row>
    <row r="12428" spans="6:7" x14ac:dyDescent="0.3">
      <c r="F12428" t="s">
        <v>2228</v>
      </c>
      <c r="G12428" s="31">
        <v>466.3075</v>
      </c>
    </row>
    <row r="12429" spans="6:7" x14ac:dyDescent="0.3">
      <c r="F12429" t="s">
        <v>13850</v>
      </c>
      <c r="G12429" s="31">
        <v>0</v>
      </c>
    </row>
    <row r="12430" spans="6:7" x14ac:dyDescent="0.3">
      <c r="F12430" t="s">
        <v>773</v>
      </c>
      <c r="G12430" s="31">
        <v>0</v>
      </c>
    </row>
    <row r="12431" spans="6:7" x14ac:dyDescent="0.3">
      <c r="F12431" t="s">
        <v>13851</v>
      </c>
      <c r="G12431" s="31">
        <v>4152.1610000000001</v>
      </c>
    </row>
    <row r="12432" spans="6:7" x14ac:dyDescent="0.3">
      <c r="F12432" t="s">
        <v>13852</v>
      </c>
      <c r="G12432" s="31">
        <v>0</v>
      </c>
    </row>
    <row r="12433" spans="6:7" x14ac:dyDescent="0.3">
      <c r="F12433" t="s">
        <v>13853</v>
      </c>
      <c r="G12433" s="31">
        <v>188.33779999999999</v>
      </c>
    </row>
    <row r="12434" spans="6:7" x14ac:dyDescent="0.3">
      <c r="F12434" t="s">
        <v>13854</v>
      </c>
      <c r="G12434" s="31">
        <v>18.7422</v>
      </c>
    </row>
    <row r="12435" spans="6:7" x14ac:dyDescent="0.3">
      <c r="F12435" t="s">
        <v>13855</v>
      </c>
      <c r="G12435" s="31">
        <v>525.58170000000007</v>
      </c>
    </row>
    <row r="12436" spans="6:7" x14ac:dyDescent="0.3">
      <c r="F12436" t="s">
        <v>3500</v>
      </c>
      <c r="G12436" s="31">
        <v>4145.8450000000003</v>
      </c>
    </row>
    <row r="12437" spans="6:7" x14ac:dyDescent="0.3">
      <c r="F12437" t="s">
        <v>13856</v>
      </c>
      <c r="G12437" s="31">
        <v>384.78210000000001</v>
      </c>
    </row>
    <row r="12438" spans="6:7" x14ac:dyDescent="0.3">
      <c r="F12438" t="s">
        <v>13857</v>
      </c>
      <c r="G12438" s="31">
        <v>86.881699999999995</v>
      </c>
    </row>
    <row r="12439" spans="6:7" x14ac:dyDescent="0.3">
      <c r="F12439" t="s">
        <v>2229</v>
      </c>
      <c r="G12439" s="31">
        <v>0</v>
      </c>
    </row>
    <row r="12440" spans="6:7" x14ac:dyDescent="0.3">
      <c r="F12440" t="s">
        <v>774</v>
      </c>
      <c r="G12440" s="31">
        <v>0</v>
      </c>
    </row>
    <row r="12441" spans="6:7" x14ac:dyDescent="0.3">
      <c r="F12441" t="s">
        <v>13858</v>
      </c>
      <c r="G12441" s="31">
        <v>1375.7791999999999</v>
      </c>
    </row>
    <row r="12442" spans="6:7" x14ac:dyDescent="0.3">
      <c r="F12442" t="s">
        <v>13859</v>
      </c>
      <c r="G12442" s="31">
        <v>255.107</v>
      </c>
    </row>
    <row r="12443" spans="6:7" x14ac:dyDescent="0.3">
      <c r="F12443" t="s">
        <v>13860</v>
      </c>
      <c r="G12443" s="31">
        <v>249.52949999999998</v>
      </c>
    </row>
    <row r="12444" spans="6:7" x14ac:dyDescent="0.3">
      <c r="F12444" t="s">
        <v>13861</v>
      </c>
      <c r="G12444" s="31">
        <v>676.63599999999997</v>
      </c>
    </row>
    <row r="12445" spans="6:7" x14ac:dyDescent="0.3">
      <c r="F12445" t="s">
        <v>13862</v>
      </c>
      <c r="G12445" s="31">
        <v>125.12440000000001</v>
      </c>
    </row>
    <row r="12446" spans="6:7" x14ac:dyDescent="0.3">
      <c r="F12446" t="s">
        <v>13863</v>
      </c>
      <c r="G12446" s="31">
        <v>0</v>
      </c>
    </row>
    <row r="12447" spans="6:7" x14ac:dyDescent="0.3">
      <c r="F12447" t="s">
        <v>13864</v>
      </c>
      <c r="G12447" s="31">
        <v>0</v>
      </c>
    </row>
    <row r="12448" spans="6:7" x14ac:dyDescent="0.3">
      <c r="F12448" t="s">
        <v>13865</v>
      </c>
      <c r="G12448" s="31">
        <v>0</v>
      </c>
    </row>
    <row r="12449" spans="6:7" x14ac:dyDescent="0.3">
      <c r="F12449" t="s">
        <v>13866</v>
      </c>
      <c r="G12449" s="31">
        <v>598.05449999999996</v>
      </c>
    </row>
    <row r="12450" spans="6:7" x14ac:dyDescent="0.3">
      <c r="F12450" t="s">
        <v>13867</v>
      </c>
      <c r="G12450" s="31">
        <v>48.120199999999997</v>
      </c>
    </row>
    <row r="12451" spans="6:7" x14ac:dyDescent="0.3">
      <c r="F12451" t="s">
        <v>13868</v>
      </c>
      <c r="G12451" s="31">
        <v>7442.9021000000002</v>
      </c>
    </row>
    <row r="12452" spans="6:7" x14ac:dyDescent="0.3">
      <c r="F12452" t="s">
        <v>13869</v>
      </c>
      <c r="G12452" s="31">
        <v>30.2102</v>
      </c>
    </row>
    <row r="12453" spans="6:7" x14ac:dyDescent="0.3">
      <c r="F12453" t="s">
        <v>13870</v>
      </c>
      <c r="G12453" s="31">
        <v>0</v>
      </c>
    </row>
    <row r="12454" spans="6:7" x14ac:dyDescent="0.3">
      <c r="F12454" t="s">
        <v>13871</v>
      </c>
      <c r="G12454" s="31">
        <v>5373.8557999999994</v>
      </c>
    </row>
    <row r="12455" spans="6:7" x14ac:dyDescent="0.3">
      <c r="F12455" t="s">
        <v>13872</v>
      </c>
      <c r="G12455" s="31">
        <v>111.37089999999999</v>
      </c>
    </row>
    <row r="12456" spans="6:7" x14ac:dyDescent="0.3">
      <c r="F12456" t="s">
        <v>13873</v>
      </c>
      <c r="G12456" s="31">
        <v>4441.3846000000003</v>
      </c>
    </row>
    <row r="12457" spans="6:7" x14ac:dyDescent="0.3">
      <c r="F12457" t="s">
        <v>13874</v>
      </c>
      <c r="G12457" s="31">
        <v>725.33799999999997</v>
      </c>
    </row>
    <row r="12458" spans="6:7" x14ac:dyDescent="0.3">
      <c r="F12458" t="s">
        <v>13875</v>
      </c>
      <c r="G12458" s="31">
        <v>0</v>
      </c>
    </row>
    <row r="12459" spans="6:7" x14ac:dyDescent="0.3">
      <c r="F12459" t="s">
        <v>13876</v>
      </c>
      <c r="G12459" s="31">
        <v>9339.2885000000006</v>
      </c>
    </row>
    <row r="12460" spans="6:7" x14ac:dyDescent="0.3">
      <c r="F12460" t="s">
        <v>13877</v>
      </c>
      <c r="G12460" s="31">
        <v>11272.574199999999</v>
      </c>
    </row>
    <row r="12461" spans="6:7" x14ac:dyDescent="0.3">
      <c r="F12461" t="s">
        <v>13878</v>
      </c>
      <c r="G12461" s="31">
        <v>765.50990000000002</v>
      </c>
    </row>
    <row r="12462" spans="6:7" x14ac:dyDescent="0.3">
      <c r="F12462" t="s">
        <v>13879</v>
      </c>
      <c r="G12462" s="31">
        <v>0</v>
      </c>
    </row>
    <row r="12463" spans="6:7" x14ac:dyDescent="0.3">
      <c r="F12463" t="s">
        <v>13880</v>
      </c>
      <c r="G12463" s="31">
        <v>0</v>
      </c>
    </row>
    <row r="12464" spans="6:7" x14ac:dyDescent="0.3">
      <c r="F12464" t="s">
        <v>13881</v>
      </c>
      <c r="G12464" s="31">
        <v>18133.3302</v>
      </c>
    </row>
    <row r="12465" spans="6:7" x14ac:dyDescent="0.3">
      <c r="F12465" t="s">
        <v>13882</v>
      </c>
      <c r="G12465" s="31">
        <v>0</v>
      </c>
    </row>
    <row r="12466" spans="6:7" x14ac:dyDescent="0.3">
      <c r="F12466" t="s">
        <v>13883</v>
      </c>
      <c r="G12466" s="31">
        <v>0</v>
      </c>
    </row>
    <row r="12467" spans="6:7" x14ac:dyDescent="0.3">
      <c r="F12467" t="s">
        <v>13884</v>
      </c>
      <c r="G12467" s="31">
        <v>0</v>
      </c>
    </row>
    <row r="12468" spans="6:7" x14ac:dyDescent="0.3">
      <c r="F12468" t="s">
        <v>3501</v>
      </c>
      <c r="G12468" s="31">
        <v>695.29000000000008</v>
      </c>
    </row>
    <row r="12469" spans="6:7" x14ac:dyDescent="0.3">
      <c r="F12469" t="s">
        <v>13885</v>
      </c>
      <c r="G12469" s="31">
        <v>237.0975</v>
      </c>
    </row>
    <row r="12470" spans="6:7" x14ac:dyDescent="0.3">
      <c r="F12470" t="s">
        <v>13886</v>
      </c>
      <c r="G12470" s="31">
        <v>37.409199999999998</v>
      </c>
    </row>
    <row r="12471" spans="6:7" x14ac:dyDescent="0.3">
      <c r="F12471" t="s">
        <v>13887</v>
      </c>
      <c r="G12471" s="31">
        <v>0</v>
      </c>
    </row>
    <row r="12472" spans="6:7" x14ac:dyDescent="0.3">
      <c r="F12472" t="s">
        <v>13888</v>
      </c>
      <c r="G12472" s="31">
        <v>1191.7118</v>
      </c>
    </row>
    <row r="12473" spans="6:7" x14ac:dyDescent="0.3">
      <c r="F12473" t="s">
        <v>13889</v>
      </c>
      <c r="G12473" s="31">
        <v>21503.7</v>
      </c>
    </row>
    <row r="12474" spans="6:7" x14ac:dyDescent="0.3">
      <c r="F12474" t="s">
        <v>13890</v>
      </c>
      <c r="G12474" s="31">
        <v>19153.8986</v>
      </c>
    </row>
    <row r="12475" spans="6:7" x14ac:dyDescent="0.3">
      <c r="F12475" t="s">
        <v>13891</v>
      </c>
      <c r="G12475" s="31">
        <v>321.67759999999998</v>
      </c>
    </row>
    <row r="12476" spans="6:7" x14ac:dyDescent="0.3">
      <c r="F12476" t="s">
        <v>13892</v>
      </c>
      <c r="G12476" s="31">
        <v>0</v>
      </c>
    </row>
    <row r="12477" spans="6:7" x14ac:dyDescent="0.3">
      <c r="F12477" t="s">
        <v>13893</v>
      </c>
      <c r="G12477" s="31">
        <v>110.07599999999999</v>
      </c>
    </row>
    <row r="12478" spans="6:7" x14ac:dyDescent="0.3">
      <c r="F12478" t="s">
        <v>13894</v>
      </c>
      <c r="G12478" s="31">
        <v>298.48329999999999</v>
      </c>
    </row>
    <row r="12479" spans="6:7" x14ac:dyDescent="0.3">
      <c r="F12479" t="s">
        <v>13895</v>
      </c>
      <c r="G12479" s="31">
        <v>1154.9308999999998</v>
      </c>
    </row>
    <row r="12480" spans="6:7" x14ac:dyDescent="0.3">
      <c r="F12480" t="s">
        <v>2230</v>
      </c>
      <c r="G12480" s="31">
        <v>0</v>
      </c>
    </row>
    <row r="12481" spans="6:7" x14ac:dyDescent="0.3">
      <c r="F12481" t="s">
        <v>13896</v>
      </c>
      <c r="G12481" s="31">
        <v>0</v>
      </c>
    </row>
    <row r="12482" spans="6:7" x14ac:dyDescent="0.3">
      <c r="F12482" t="s">
        <v>13897</v>
      </c>
      <c r="G12482" s="31">
        <v>3735.4447</v>
      </c>
    </row>
    <row r="12483" spans="6:7" x14ac:dyDescent="0.3">
      <c r="F12483" t="s">
        <v>13898</v>
      </c>
      <c r="G12483" s="31">
        <v>0</v>
      </c>
    </row>
    <row r="12484" spans="6:7" x14ac:dyDescent="0.3">
      <c r="F12484" t="s">
        <v>13899</v>
      </c>
      <c r="G12484" s="31">
        <v>0</v>
      </c>
    </row>
    <row r="12485" spans="6:7" x14ac:dyDescent="0.3">
      <c r="F12485" t="s">
        <v>13900</v>
      </c>
      <c r="G12485" s="31">
        <v>0</v>
      </c>
    </row>
    <row r="12486" spans="6:7" x14ac:dyDescent="0.3">
      <c r="F12486" t="s">
        <v>13901</v>
      </c>
      <c r="G12486" s="31">
        <v>15917.779700000001</v>
      </c>
    </row>
    <row r="12487" spans="6:7" x14ac:dyDescent="0.3">
      <c r="F12487" t="s">
        <v>13902</v>
      </c>
      <c r="G12487" s="31">
        <v>0</v>
      </c>
    </row>
    <row r="12488" spans="6:7" x14ac:dyDescent="0.3">
      <c r="F12488" t="s">
        <v>13903</v>
      </c>
      <c r="G12488" s="31">
        <v>84.415499999999994</v>
      </c>
    </row>
    <row r="12489" spans="6:7" x14ac:dyDescent="0.3">
      <c r="F12489" t="s">
        <v>13904</v>
      </c>
      <c r="G12489" s="31">
        <v>56.226599999999998</v>
      </c>
    </row>
    <row r="12490" spans="6:7" x14ac:dyDescent="0.3">
      <c r="F12490" t="s">
        <v>2923</v>
      </c>
      <c r="G12490" s="31">
        <v>5572.7541000000001</v>
      </c>
    </row>
    <row r="12491" spans="6:7" x14ac:dyDescent="0.3">
      <c r="F12491" t="s">
        <v>13905</v>
      </c>
      <c r="G12491" s="31">
        <v>0</v>
      </c>
    </row>
    <row r="12492" spans="6:7" x14ac:dyDescent="0.3">
      <c r="F12492" t="s">
        <v>13906</v>
      </c>
      <c r="G12492" s="31">
        <v>8638.2700999999997</v>
      </c>
    </row>
    <row r="12493" spans="6:7" x14ac:dyDescent="0.3">
      <c r="F12493" t="s">
        <v>13907</v>
      </c>
      <c r="G12493" s="31">
        <v>0</v>
      </c>
    </row>
    <row r="12494" spans="6:7" x14ac:dyDescent="0.3">
      <c r="F12494" t="s">
        <v>13908</v>
      </c>
      <c r="G12494" s="31">
        <v>12.9015</v>
      </c>
    </row>
    <row r="12495" spans="6:7" x14ac:dyDescent="0.3">
      <c r="F12495" t="s">
        <v>13909</v>
      </c>
      <c r="G12495" s="31">
        <v>126.97720000000001</v>
      </c>
    </row>
    <row r="12496" spans="6:7" x14ac:dyDescent="0.3">
      <c r="F12496" t="s">
        <v>13910</v>
      </c>
      <c r="G12496" s="31">
        <v>498.8338</v>
      </c>
    </row>
    <row r="12497" spans="6:7" x14ac:dyDescent="0.3">
      <c r="F12497" t="s">
        <v>13911</v>
      </c>
      <c r="G12497" s="31">
        <v>0</v>
      </c>
    </row>
    <row r="12498" spans="6:7" x14ac:dyDescent="0.3">
      <c r="F12498" t="s">
        <v>13912</v>
      </c>
      <c r="G12498" s="31">
        <v>0</v>
      </c>
    </row>
    <row r="12499" spans="6:7" x14ac:dyDescent="0.3">
      <c r="F12499" t="s">
        <v>13913</v>
      </c>
      <c r="G12499" s="31">
        <v>0</v>
      </c>
    </row>
    <row r="12500" spans="6:7" x14ac:dyDescent="0.3">
      <c r="F12500" t="s">
        <v>13914</v>
      </c>
      <c r="G12500" s="31">
        <v>0</v>
      </c>
    </row>
    <row r="12501" spans="6:7" x14ac:dyDescent="0.3">
      <c r="F12501" t="s">
        <v>13915</v>
      </c>
      <c r="G12501" s="31">
        <v>0</v>
      </c>
    </row>
    <row r="12502" spans="6:7" x14ac:dyDescent="0.3">
      <c r="F12502" t="s">
        <v>13916</v>
      </c>
      <c r="G12502" s="31">
        <v>8658.7199999999993</v>
      </c>
    </row>
    <row r="12503" spans="6:7" x14ac:dyDescent="0.3">
      <c r="F12503" t="s">
        <v>13917</v>
      </c>
      <c r="G12503" s="31">
        <v>0</v>
      </c>
    </row>
    <row r="12504" spans="6:7" x14ac:dyDescent="0.3">
      <c r="F12504" t="s">
        <v>13918</v>
      </c>
      <c r="G12504" s="31">
        <v>595.22429999999997</v>
      </c>
    </row>
    <row r="12505" spans="6:7" x14ac:dyDescent="0.3">
      <c r="F12505" t="s">
        <v>13919</v>
      </c>
      <c r="G12505" s="31">
        <v>0</v>
      </c>
    </row>
    <row r="12506" spans="6:7" x14ac:dyDescent="0.3">
      <c r="F12506" t="s">
        <v>13920</v>
      </c>
      <c r="G12506" s="31">
        <v>381.84740000000005</v>
      </c>
    </row>
    <row r="12507" spans="6:7" x14ac:dyDescent="0.3">
      <c r="F12507" t="s">
        <v>13921</v>
      </c>
      <c r="G12507" s="31">
        <v>57.841999999999999</v>
      </c>
    </row>
    <row r="12508" spans="6:7" x14ac:dyDescent="0.3">
      <c r="F12508" t="s">
        <v>2924</v>
      </c>
      <c r="G12508" s="31">
        <v>854.99619999999993</v>
      </c>
    </row>
    <row r="12509" spans="6:7" x14ac:dyDescent="0.3">
      <c r="F12509" t="s">
        <v>775</v>
      </c>
      <c r="G12509" s="31">
        <v>13860.537</v>
      </c>
    </row>
    <row r="12510" spans="6:7" x14ac:dyDescent="0.3">
      <c r="F12510" t="s">
        <v>13922</v>
      </c>
      <c r="G12510" s="31">
        <v>13.9283</v>
      </c>
    </row>
    <row r="12511" spans="6:7" x14ac:dyDescent="0.3">
      <c r="F12511" t="s">
        <v>13923</v>
      </c>
      <c r="G12511" s="31">
        <v>6847.0873999999994</v>
      </c>
    </row>
    <row r="12512" spans="6:7" x14ac:dyDescent="0.3">
      <c r="F12512" t="s">
        <v>13924</v>
      </c>
      <c r="G12512" s="31">
        <v>0</v>
      </c>
    </row>
    <row r="12513" spans="6:7" x14ac:dyDescent="0.3">
      <c r="F12513" t="s">
        <v>776</v>
      </c>
      <c r="G12513" s="31">
        <v>0</v>
      </c>
    </row>
    <row r="12514" spans="6:7" x14ac:dyDescent="0.3">
      <c r="F12514" t="s">
        <v>13925</v>
      </c>
      <c r="G12514" s="31">
        <v>328.41059999999999</v>
      </c>
    </row>
    <row r="12515" spans="6:7" x14ac:dyDescent="0.3">
      <c r="F12515" t="s">
        <v>13926</v>
      </c>
      <c r="G12515" s="31">
        <v>0</v>
      </c>
    </row>
    <row r="12516" spans="6:7" x14ac:dyDescent="0.3">
      <c r="F12516" t="s">
        <v>13927</v>
      </c>
      <c r="G12516" s="31">
        <v>0</v>
      </c>
    </row>
    <row r="12517" spans="6:7" x14ac:dyDescent="0.3">
      <c r="F12517" t="s">
        <v>13928</v>
      </c>
      <c r="G12517" s="31">
        <v>0</v>
      </c>
    </row>
    <row r="12518" spans="6:7" x14ac:dyDescent="0.3">
      <c r="F12518" t="s">
        <v>13929</v>
      </c>
      <c r="G12518" s="31">
        <v>0</v>
      </c>
    </row>
    <row r="12519" spans="6:7" x14ac:dyDescent="0.3">
      <c r="F12519" t="s">
        <v>13930</v>
      </c>
      <c r="G12519" s="31">
        <v>0</v>
      </c>
    </row>
    <row r="12520" spans="6:7" x14ac:dyDescent="0.3">
      <c r="F12520" t="s">
        <v>13931</v>
      </c>
      <c r="G12520" s="31">
        <v>0</v>
      </c>
    </row>
    <row r="12521" spans="6:7" x14ac:dyDescent="0.3">
      <c r="F12521" t="s">
        <v>13932</v>
      </c>
      <c r="G12521" s="31">
        <v>3268.0416999999998</v>
      </c>
    </row>
    <row r="12522" spans="6:7" x14ac:dyDescent="0.3">
      <c r="F12522" t="s">
        <v>13933</v>
      </c>
      <c r="G12522" s="31">
        <v>66.924499999999995</v>
      </c>
    </row>
    <row r="12523" spans="6:7" x14ac:dyDescent="0.3">
      <c r="F12523" t="s">
        <v>13934</v>
      </c>
      <c r="G12523" s="31">
        <v>0</v>
      </c>
    </row>
    <row r="12524" spans="6:7" x14ac:dyDescent="0.3">
      <c r="F12524" t="s">
        <v>13935</v>
      </c>
      <c r="G12524" s="31">
        <v>318.1438</v>
      </c>
    </row>
    <row r="12525" spans="6:7" x14ac:dyDescent="0.3">
      <c r="F12525" t="s">
        <v>13936</v>
      </c>
      <c r="G12525" s="31">
        <v>0</v>
      </c>
    </row>
    <row r="12526" spans="6:7" x14ac:dyDescent="0.3">
      <c r="F12526" t="s">
        <v>13937</v>
      </c>
      <c r="G12526" s="31">
        <v>14541.0399</v>
      </c>
    </row>
    <row r="12527" spans="6:7" x14ac:dyDescent="0.3">
      <c r="F12527" t="s">
        <v>13938</v>
      </c>
      <c r="G12527" s="31">
        <v>0</v>
      </c>
    </row>
    <row r="12528" spans="6:7" x14ac:dyDescent="0.3">
      <c r="F12528" t="s">
        <v>13939</v>
      </c>
      <c r="G12528" s="31">
        <v>0</v>
      </c>
    </row>
    <row r="12529" spans="6:7" x14ac:dyDescent="0.3">
      <c r="F12529" t="s">
        <v>13940</v>
      </c>
      <c r="G12529" s="31">
        <v>77.774199999999993</v>
      </c>
    </row>
    <row r="12530" spans="6:7" x14ac:dyDescent="0.3">
      <c r="F12530" t="s">
        <v>13941</v>
      </c>
      <c r="G12530" s="31">
        <v>0</v>
      </c>
    </row>
    <row r="12531" spans="6:7" x14ac:dyDescent="0.3">
      <c r="F12531" t="s">
        <v>3502</v>
      </c>
      <c r="G12531" s="31">
        <v>584.4072000000001</v>
      </c>
    </row>
    <row r="12532" spans="6:7" x14ac:dyDescent="0.3">
      <c r="F12532" t="s">
        <v>13942</v>
      </c>
      <c r="G12532" s="31">
        <v>0</v>
      </c>
    </row>
    <row r="12533" spans="6:7" x14ac:dyDescent="0.3">
      <c r="F12533" t="s">
        <v>13943</v>
      </c>
      <c r="G12533" s="31">
        <v>0</v>
      </c>
    </row>
    <row r="12534" spans="6:7" x14ac:dyDescent="0.3">
      <c r="F12534" t="s">
        <v>3503</v>
      </c>
      <c r="G12534" s="31">
        <v>908.72710000000006</v>
      </c>
    </row>
    <row r="12535" spans="6:7" x14ac:dyDescent="0.3">
      <c r="F12535" t="s">
        <v>13944</v>
      </c>
      <c r="G12535" s="31">
        <v>5256.9328000000005</v>
      </c>
    </row>
    <row r="12536" spans="6:7" x14ac:dyDescent="0.3">
      <c r="F12536" t="s">
        <v>13945</v>
      </c>
      <c r="G12536" s="31">
        <v>0</v>
      </c>
    </row>
    <row r="12537" spans="6:7" x14ac:dyDescent="0.3">
      <c r="F12537" t="s">
        <v>13946</v>
      </c>
      <c r="G12537" s="31">
        <v>0</v>
      </c>
    </row>
    <row r="12538" spans="6:7" x14ac:dyDescent="0.3">
      <c r="F12538" t="s">
        <v>13947</v>
      </c>
      <c r="G12538" s="31">
        <v>159.4288</v>
      </c>
    </row>
    <row r="12539" spans="6:7" x14ac:dyDescent="0.3">
      <c r="F12539" t="s">
        <v>13948</v>
      </c>
      <c r="G12539" s="31">
        <v>40.6081</v>
      </c>
    </row>
    <row r="12540" spans="6:7" x14ac:dyDescent="0.3">
      <c r="F12540" t="s">
        <v>13949</v>
      </c>
      <c r="G12540" s="31">
        <v>7806.5049000000008</v>
      </c>
    </row>
    <row r="12541" spans="6:7" x14ac:dyDescent="0.3">
      <c r="F12541" t="s">
        <v>13950</v>
      </c>
      <c r="G12541" s="31">
        <v>513.46289999999999</v>
      </c>
    </row>
    <row r="12542" spans="6:7" x14ac:dyDescent="0.3">
      <c r="F12542" t="s">
        <v>13951</v>
      </c>
      <c r="G12542" s="31">
        <v>457.22900000000004</v>
      </c>
    </row>
    <row r="12543" spans="6:7" x14ac:dyDescent="0.3">
      <c r="F12543" t="s">
        <v>13952</v>
      </c>
      <c r="G12543" s="31">
        <v>2849.4634000000001</v>
      </c>
    </row>
    <row r="12544" spans="6:7" x14ac:dyDescent="0.3">
      <c r="F12544" t="s">
        <v>13953</v>
      </c>
      <c r="G12544" s="31">
        <v>901.44</v>
      </c>
    </row>
    <row r="12545" spans="6:7" x14ac:dyDescent="0.3">
      <c r="F12545" t="s">
        <v>777</v>
      </c>
      <c r="G12545" s="31">
        <v>3377.1481000000003</v>
      </c>
    </row>
    <row r="12546" spans="6:7" x14ac:dyDescent="0.3">
      <c r="F12546" t="s">
        <v>13954</v>
      </c>
      <c r="G12546" s="31">
        <v>1178.0424</v>
      </c>
    </row>
    <row r="12547" spans="6:7" x14ac:dyDescent="0.3">
      <c r="F12547" t="s">
        <v>13955</v>
      </c>
      <c r="G12547" s="31">
        <v>0</v>
      </c>
    </row>
    <row r="12548" spans="6:7" x14ac:dyDescent="0.3">
      <c r="F12548" t="s">
        <v>13956</v>
      </c>
      <c r="G12548" s="31">
        <v>0</v>
      </c>
    </row>
    <row r="12549" spans="6:7" x14ac:dyDescent="0.3">
      <c r="F12549" t="s">
        <v>13957</v>
      </c>
      <c r="G12549" s="31">
        <v>286.91359999999997</v>
      </c>
    </row>
    <row r="12550" spans="6:7" x14ac:dyDescent="0.3">
      <c r="F12550" t="s">
        <v>13958</v>
      </c>
      <c r="G12550" s="31">
        <v>0</v>
      </c>
    </row>
    <row r="12551" spans="6:7" x14ac:dyDescent="0.3">
      <c r="F12551" t="s">
        <v>13959</v>
      </c>
      <c r="G12551" s="31">
        <v>3321.2265000000002</v>
      </c>
    </row>
    <row r="12552" spans="6:7" x14ac:dyDescent="0.3">
      <c r="F12552" t="s">
        <v>13960</v>
      </c>
      <c r="G12552" s="31">
        <v>965.21390000000008</v>
      </c>
    </row>
    <row r="12553" spans="6:7" x14ac:dyDescent="0.3">
      <c r="F12553" t="s">
        <v>13961</v>
      </c>
      <c r="G12553" s="31">
        <v>0</v>
      </c>
    </row>
    <row r="12554" spans="6:7" x14ac:dyDescent="0.3">
      <c r="F12554" t="s">
        <v>13962</v>
      </c>
      <c r="G12554" s="31">
        <v>0</v>
      </c>
    </row>
    <row r="12555" spans="6:7" x14ac:dyDescent="0.3">
      <c r="F12555" t="s">
        <v>13963</v>
      </c>
      <c r="G12555" s="31">
        <v>0</v>
      </c>
    </row>
    <row r="12556" spans="6:7" x14ac:dyDescent="0.3">
      <c r="F12556" t="s">
        <v>13964</v>
      </c>
      <c r="G12556" s="31">
        <v>0</v>
      </c>
    </row>
    <row r="12557" spans="6:7" x14ac:dyDescent="0.3">
      <c r="F12557" t="s">
        <v>13965</v>
      </c>
      <c r="G12557" s="31">
        <v>389.33929999999998</v>
      </c>
    </row>
    <row r="12558" spans="6:7" x14ac:dyDescent="0.3">
      <c r="F12558" t="s">
        <v>2231</v>
      </c>
      <c r="G12558" s="31">
        <v>0</v>
      </c>
    </row>
    <row r="12559" spans="6:7" x14ac:dyDescent="0.3">
      <c r="F12559" t="s">
        <v>13966</v>
      </c>
      <c r="G12559" s="31">
        <v>0</v>
      </c>
    </row>
    <row r="12560" spans="6:7" x14ac:dyDescent="0.3">
      <c r="F12560" t="s">
        <v>3504</v>
      </c>
      <c r="G12560" s="31">
        <v>3264.5682000000002</v>
      </c>
    </row>
    <row r="12561" spans="6:7" x14ac:dyDescent="0.3">
      <c r="F12561" t="s">
        <v>13967</v>
      </c>
      <c r="G12561" s="31">
        <v>16006.1679</v>
      </c>
    </row>
    <row r="12562" spans="6:7" x14ac:dyDescent="0.3">
      <c r="F12562" t="s">
        <v>13968</v>
      </c>
      <c r="G12562" s="31">
        <v>1714.6111000000001</v>
      </c>
    </row>
    <row r="12563" spans="6:7" x14ac:dyDescent="0.3">
      <c r="F12563" t="s">
        <v>13969</v>
      </c>
      <c r="G12563" s="31">
        <v>0</v>
      </c>
    </row>
    <row r="12564" spans="6:7" x14ac:dyDescent="0.3">
      <c r="F12564" t="s">
        <v>3505</v>
      </c>
      <c r="G12564" s="31">
        <v>59.243600000000001</v>
      </c>
    </row>
    <row r="12565" spans="6:7" x14ac:dyDescent="0.3">
      <c r="F12565" t="s">
        <v>13970</v>
      </c>
      <c r="G12565" s="31">
        <v>0</v>
      </c>
    </row>
    <row r="12566" spans="6:7" x14ac:dyDescent="0.3">
      <c r="F12566" t="s">
        <v>13971</v>
      </c>
      <c r="G12566" s="31">
        <v>258.40570000000002</v>
      </c>
    </row>
    <row r="12567" spans="6:7" x14ac:dyDescent="0.3">
      <c r="F12567" t="s">
        <v>13972</v>
      </c>
      <c r="G12567" s="31">
        <v>0</v>
      </c>
    </row>
    <row r="12568" spans="6:7" x14ac:dyDescent="0.3">
      <c r="F12568" t="s">
        <v>13973</v>
      </c>
      <c r="G12568" s="31">
        <v>5675.0127999999995</v>
      </c>
    </row>
    <row r="12569" spans="6:7" x14ac:dyDescent="0.3">
      <c r="F12569" t="s">
        <v>13974</v>
      </c>
      <c r="G12569" s="31">
        <v>0</v>
      </c>
    </row>
    <row r="12570" spans="6:7" x14ac:dyDescent="0.3">
      <c r="F12570" t="s">
        <v>2232</v>
      </c>
      <c r="G12570" s="31">
        <v>2262.6898999999999</v>
      </c>
    </row>
    <row r="12571" spans="6:7" x14ac:dyDescent="0.3">
      <c r="F12571" t="s">
        <v>13975</v>
      </c>
      <c r="G12571" s="31">
        <v>0</v>
      </c>
    </row>
    <row r="12572" spans="6:7" x14ac:dyDescent="0.3">
      <c r="F12572" t="s">
        <v>13976</v>
      </c>
      <c r="G12572" s="31">
        <v>0</v>
      </c>
    </row>
    <row r="12573" spans="6:7" x14ac:dyDescent="0.3">
      <c r="F12573" t="s">
        <v>13977</v>
      </c>
      <c r="G12573" s="31">
        <v>910.92939999999999</v>
      </c>
    </row>
    <row r="12574" spans="6:7" x14ac:dyDescent="0.3">
      <c r="F12574" t="s">
        <v>13978</v>
      </c>
      <c r="G12574" s="31">
        <v>3732.8822</v>
      </c>
    </row>
    <row r="12575" spans="6:7" x14ac:dyDescent="0.3">
      <c r="F12575" t="s">
        <v>13979</v>
      </c>
      <c r="G12575" s="31">
        <v>946.37450000000001</v>
      </c>
    </row>
    <row r="12576" spans="6:7" x14ac:dyDescent="0.3">
      <c r="F12576" t="s">
        <v>13980</v>
      </c>
      <c r="G12576" s="31">
        <v>3511.1949999999997</v>
      </c>
    </row>
    <row r="12577" spans="6:7" x14ac:dyDescent="0.3">
      <c r="F12577" t="s">
        <v>2233</v>
      </c>
      <c r="G12577" s="31">
        <v>0</v>
      </c>
    </row>
    <row r="12578" spans="6:7" x14ac:dyDescent="0.3">
      <c r="F12578" t="s">
        <v>13981</v>
      </c>
      <c r="G12578" s="31">
        <v>0</v>
      </c>
    </row>
    <row r="12579" spans="6:7" x14ac:dyDescent="0.3">
      <c r="F12579" t="s">
        <v>13982</v>
      </c>
      <c r="G12579" s="31">
        <v>0</v>
      </c>
    </row>
    <row r="12580" spans="6:7" x14ac:dyDescent="0.3">
      <c r="F12580" t="s">
        <v>13983</v>
      </c>
      <c r="G12580" s="31">
        <v>3750.9078000000004</v>
      </c>
    </row>
    <row r="12581" spans="6:7" x14ac:dyDescent="0.3">
      <c r="F12581" t="s">
        <v>13984</v>
      </c>
      <c r="G12581" s="31">
        <v>0</v>
      </c>
    </row>
    <row r="12582" spans="6:7" x14ac:dyDescent="0.3">
      <c r="F12582" t="s">
        <v>2234</v>
      </c>
      <c r="G12582" s="31">
        <v>394.26659999999998</v>
      </c>
    </row>
    <row r="12583" spans="6:7" x14ac:dyDescent="0.3">
      <c r="F12583" t="s">
        <v>2235</v>
      </c>
      <c r="G12583" s="31">
        <v>22535.955999999998</v>
      </c>
    </row>
    <row r="12584" spans="6:7" x14ac:dyDescent="0.3">
      <c r="F12584" t="s">
        <v>13985</v>
      </c>
      <c r="G12584" s="31">
        <v>0</v>
      </c>
    </row>
    <row r="12585" spans="6:7" x14ac:dyDescent="0.3">
      <c r="F12585" t="s">
        <v>13986</v>
      </c>
      <c r="G12585" s="31">
        <v>1129.6187</v>
      </c>
    </row>
    <row r="12586" spans="6:7" x14ac:dyDescent="0.3">
      <c r="F12586" t="s">
        <v>778</v>
      </c>
      <c r="G12586" s="31">
        <v>0</v>
      </c>
    </row>
    <row r="12587" spans="6:7" x14ac:dyDescent="0.3">
      <c r="F12587" t="s">
        <v>2236</v>
      </c>
      <c r="G12587" s="31">
        <v>0</v>
      </c>
    </row>
    <row r="12588" spans="6:7" x14ac:dyDescent="0.3">
      <c r="F12588" t="s">
        <v>2237</v>
      </c>
      <c r="G12588" s="31">
        <v>0</v>
      </c>
    </row>
    <row r="12589" spans="6:7" x14ac:dyDescent="0.3">
      <c r="F12589" t="s">
        <v>13987</v>
      </c>
      <c r="G12589" s="31">
        <v>0</v>
      </c>
    </row>
    <row r="12590" spans="6:7" x14ac:dyDescent="0.3">
      <c r="F12590" t="s">
        <v>2238</v>
      </c>
      <c r="G12590" s="31">
        <v>0</v>
      </c>
    </row>
    <row r="12591" spans="6:7" x14ac:dyDescent="0.3">
      <c r="F12591" t="s">
        <v>13988</v>
      </c>
      <c r="G12591" s="31">
        <v>2164.3032000000003</v>
      </c>
    </row>
    <row r="12592" spans="6:7" x14ac:dyDescent="0.3">
      <c r="F12592" t="s">
        <v>13989</v>
      </c>
      <c r="G12592" s="31">
        <v>244.8912</v>
      </c>
    </row>
    <row r="12593" spans="6:7" x14ac:dyDescent="0.3">
      <c r="F12593" t="s">
        <v>13990</v>
      </c>
      <c r="G12593" s="31">
        <v>449.85459999999995</v>
      </c>
    </row>
    <row r="12594" spans="6:7" x14ac:dyDescent="0.3">
      <c r="F12594" t="s">
        <v>13991</v>
      </c>
      <c r="G12594" s="31">
        <v>0</v>
      </c>
    </row>
    <row r="12595" spans="6:7" x14ac:dyDescent="0.3">
      <c r="F12595" t="s">
        <v>2239</v>
      </c>
      <c r="G12595" s="31">
        <v>0</v>
      </c>
    </row>
    <row r="12596" spans="6:7" x14ac:dyDescent="0.3">
      <c r="F12596" t="s">
        <v>13992</v>
      </c>
      <c r="G12596" s="31">
        <v>0</v>
      </c>
    </row>
    <row r="12597" spans="6:7" x14ac:dyDescent="0.3">
      <c r="F12597" t="s">
        <v>13993</v>
      </c>
      <c r="G12597" s="31">
        <v>0</v>
      </c>
    </row>
    <row r="12598" spans="6:7" x14ac:dyDescent="0.3">
      <c r="F12598" t="s">
        <v>779</v>
      </c>
      <c r="G12598" s="31">
        <v>18189.408100000001</v>
      </c>
    </row>
    <row r="12599" spans="6:7" x14ac:dyDescent="0.3">
      <c r="F12599" t="s">
        <v>13994</v>
      </c>
      <c r="G12599" s="31">
        <v>0</v>
      </c>
    </row>
    <row r="12600" spans="6:7" x14ac:dyDescent="0.3">
      <c r="F12600" t="s">
        <v>13995</v>
      </c>
      <c r="G12600" s="31">
        <v>10596.4812</v>
      </c>
    </row>
    <row r="12601" spans="6:7" x14ac:dyDescent="0.3">
      <c r="F12601" t="s">
        <v>13996</v>
      </c>
      <c r="G12601" s="31">
        <v>0</v>
      </c>
    </row>
    <row r="12602" spans="6:7" x14ac:dyDescent="0.3">
      <c r="F12602" t="s">
        <v>13997</v>
      </c>
      <c r="G12602" s="31">
        <v>604.36320000000001</v>
      </c>
    </row>
    <row r="12603" spans="6:7" x14ac:dyDescent="0.3">
      <c r="F12603" t="s">
        <v>13998</v>
      </c>
      <c r="G12603" s="31">
        <v>408.18749999999994</v>
      </c>
    </row>
    <row r="12604" spans="6:7" x14ac:dyDescent="0.3">
      <c r="F12604" t="s">
        <v>780</v>
      </c>
      <c r="G12604" s="31">
        <v>10825.5852</v>
      </c>
    </row>
    <row r="12605" spans="6:7" x14ac:dyDescent="0.3">
      <c r="F12605" t="s">
        <v>781</v>
      </c>
      <c r="G12605" s="31">
        <v>6988.2978000000003</v>
      </c>
    </row>
    <row r="12606" spans="6:7" x14ac:dyDescent="0.3">
      <c r="F12606" t="s">
        <v>3506</v>
      </c>
      <c r="G12606" s="31">
        <v>37.484400000000001</v>
      </c>
    </row>
    <row r="12607" spans="6:7" x14ac:dyDescent="0.3">
      <c r="F12607" t="s">
        <v>782</v>
      </c>
      <c r="G12607" s="31">
        <v>829.16899999999998</v>
      </c>
    </row>
    <row r="12608" spans="6:7" x14ac:dyDescent="0.3">
      <c r="F12608" t="s">
        <v>2240</v>
      </c>
      <c r="G12608" s="31">
        <v>0</v>
      </c>
    </row>
    <row r="12609" spans="6:7" x14ac:dyDescent="0.3">
      <c r="F12609" t="s">
        <v>13999</v>
      </c>
      <c r="G12609" s="31">
        <v>0</v>
      </c>
    </row>
    <row r="12610" spans="6:7" x14ac:dyDescent="0.3">
      <c r="F12610" t="s">
        <v>14000</v>
      </c>
      <c r="G12610" s="31">
        <v>0</v>
      </c>
    </row>
    <row r="12611" spans="6:7" x14ac:dyDescent="0.3">
      <c r="F12611" t="s">
        <v>14001</v>
      </c>
      <c r="G12611" s="31">
        <v>0</v>
      </c>
    </row>
    <row r="12612" spans="6:7" x14ac:dyDescent="0.3">
      <c r="F12612" t="s">
        <v>783</v>
      </c>
      <c r="G12612" s="31">
        <v>9605.7555000000011</v>
      </c>
    </row>
    <row r="12613" spans="6:7" x14ac:dyDescent="0.3">
      <c r="F12613" t="s">
        <v>14002</v>
      </c>
      <c r="G12613" s="31">
        <v>5828.9628999999995</v>
      </c>
    </row>
    <row r="12614" spans="6:7" x14ac:dyDescent="0.3">
      <c r="F12614" t="s">
        <v>2925</v>
      </c>
      <c r="G12614" s="31">
        <v>858.62779999999998</v>
      </c>
    </row>
    <row r="12615" spans="6:7" x14ac:dyDescent="0.3">
      <c r="F12615" t="s">
        <v>784</v>
      </c>
      <c r="G12615" s="31">
        <v>834.99799999999993</v>
      </c>
    </row>
    <row r="12616" spans="6:7" x14ac:dyDescent="0.3">
      <c r="F12616" t="s">
        <v>14003</v>
      </c>
      <c r="G12616" s="31">
        <v>0</v>
      </c>
    </row>
    <row r="12617" spans="6:7" x14ac:dyDescent="0.3">
      <c r="F12617" t="s">
        <v>14004</v>
      </c>
      <c r="G12617" s="31">
        <v>1164.5201</v>
      </c>
    </row>
    <row r="12618" spans="6:7" x14ac:dyDescent="0.3">
      <c r="F12618" t="s">
        <v>14005</v>
      </c>
      <c r="G12618" s="31">
        <v>400.3707</v>
      </c>
    </row>
    <row r="12619" spans="6:7" x14ac:dyDescent="0.3">
      <c r="F12619" t="s">
        <v>14006</v>
      </c>
      <c r="G12619" s="31">
        <v>8344.0696000000007</v>
      </c>
    </row>
    <row r="12620" spans="6:7" x14ac:dyDescent="0.3">
      <c r="F12620" t="s">
        <v>14007</v>
      </c>
      <c r="G12620" s="31">
        <v>0</v>
      </c>
    </row>
    <row r="12621" spans="6:7" x14ac:dyDescent="0.3">
      <c r="F12621" t="s">
        <v>14008</v>
      </c>
      <c r="G12621" s="31">
        <v>3497.2466999999997</v>
      </c>
    </row>
    <row r="12622" spans="6:7" x14ac:dyDescent="0.3">
      <c r="F12622" t="s">
        <v>14009</v>
      </c>
      <c r="G12622" s="31">
        <v>0</v>
      </c>
    </row>
    <row r="12623" spans="6:7" x14ac:dyDescent="0.3">
      <c r="F12623" t="s">
        <v>14010</v>
      </c>
      <c r="G12623" s="31">
        <v>147.97970000000001</v>
      </c>
    </row>
    <row r="12624" spans="6:7" x14ac:dyDescent="0.3">
      <c r="F12624" t="s">
        <v>14011</v>
      </c>
      <c r="G12624" s="31">
        <v>7036.2734999999993</v>
      </c>
    </row>
    <row r="12625" spans="6:7" x14ac:dyDescent="0.3">
      <c r="F12625" t="s">
        <v>14012</v>
      </c>
      <c r="G12625" s="31">
        <v>0</v>
      </c>
    </row>
    <row r="12626" spans="6:7" x14ac:dyDescent="0.3">
      <c r="F12626" t="s">
        <v>14013</v>
      </c>
      <c r="G12626" s="31">
        <v>1404.5260000000001</v>
      </c>
    </row>
    <row r="12627" spans="6:7" x14ac:dyDescent="0.3">
      <c r="F12627" t="s">
        <v>14014</v>
      </c>
      <c r="G12627" s="31">
        <v>10519.548699999999</v>
      </c>
    </row>
    <row r="12628" spans="6:7" x14ac:dyDescent="0.3">
      <c r="F12628" t="s">
        <v>14015</v>
      </c>
      <c r="G12628" s="31">
        <v>0</v>
      </c>
    </row>
    <row r="12629" spans="6:7" x14ac:dyDescent="0.3">
      <c r="F12629" t="s">
        <v>14016</v>
      </c>
      <c r="G12629" s="31">
        <v>494.33839999999998</v>
      </c>
    </row>
    <row r="12630" spans="6:7" x14ac:dyDescent="0.3">
      <c r="F12630" t="s">
        <v>14017</v>
      </c>
      <c r="G12630" s="31">
        <v>461.71159999999998</v>
      </c>
    </row>
    <row r="12631" spans="6:7" x14ac:dyDescent="0.3">
      <c r="F12631" t="s">
        <v>14018</v>
      </c>
      <c r="G12631" s="31">
        <v>0</v>
      </c>
    </row>
    <row r="12632" spans="6:7" x14ac:dyDescent="0.3">
      <c r="F12632" t="s">
        <v>14019</v>
      </c>
      <c r="G12632" s="31">
        <v>260.28999999999996</v>
      </c>
    </row>
    <row r="12633" spans="6:7" x14ac:dyDescent="0.3">
      <c r="F12633" t="s">
        <v>14020</v>
      </c>
      <c r="G12633" s="31">
        <v>696.89389999999992</v>
      </c>
    </row>
    <row r="12634" spans="6:7" x14ac:dyDescent="0.3">
      <c r="F12634" t="s">
        <v>14021</v>
      </c>
      <c r="G12634" s="31">
        <v>0</v>
      </c>
    </row>
    <row r="12635" spans="6:7" x14ac:dyDescent="0.3">
      <c r="F12635" t="s">
        <v>14022</v>
      </c>
      <c r="G12635" s="31">
        <v>7493.3218999999999</v>
      </c>
    </row>
    <row r="12636" spans="6:7" x14ac:dyDescent="0.3">
      <c r="F12636" t="s">
        <v>14023</v>
      </c>
      <c r="G12636" s="31">
        <v>341.45799999999997</v>
      </c>
    </row>
    <row r="12637" spans="6:7" x14ac:dyDescent="0.3">
      <c r="F12637" t="s">
        <v>14024</v>
      </c>
      <c r="G12637" s="31">
        <v>464.06540000000001</v>
      </c>
    </row>
    <row r="12638" spans="6:7" x14ac:dyDescent="0.3">
      <c r="F12638" t="s">
        <v>14025</v>
      </c>
      <c r="G12638" s="31">
        <v>18261.263999999996</v>
      </c>
    </row>
    <row r="12639" spans="6:7" x14ac:dyDescent="0.3">
      <c r="F12639" t="s">
        <v>14026</v>
      </c>
      <c r="G12639" s="31">
        <v>397.27690000000001</v>
      </c>
    </row>
    <row r="12640" spans="6:7" x14ac:dyDescent="0.3">
      <c r="F12640" t="s">
        <v>14027</v>
      </c>
      <c r="G12640" s="31">
        <v>0</v>
      </c>
    </row>
    <row r="12641" spans="6:7" x14ac:dyDescent="0.3">
      <c r="F12641" t="s">
        <v>14028</v>
      </c>
      <c r="G12641" s="31">
        <v>0</v>
      </c>
    </row>
    <row r="12642" spans="6:7" x14ac:dyDescent="0.3">
      <c r="F12642" t="s">
        <v>14029</v>
      </c>
      <c r="G12642" s="31">
        <v>11815.3321</v>
      </c>
    </row>
    <row r="12643" spans="6:7" x14ac:dyDescent="0.3">
      <c r="F12643" t="s">
        <v>2241</v>
      </c>
      <c r="G12643" s="31">
        <v>10567.681999999999</v>
      </c>
    </row>
    <row r="12644" spans="6:7" x14ac:dyDescent="0.3">
      <c r="F12644" t="s">
        <v>3507</v>
      </c>
      <c r="G12644" s="31">
        <v>661.32500000000005</v>
      </c>
    </row>
    <row r="12645" spans="6:7" x14ac:dyDescent="0.3">
      <c r="F12645" t="s">
        <v>14030</v>
      </c>
      <c r="G12645" s="31">
        <v>0</v>
      </c>
    </row>
    <row r="12646" spans="6:7" x14ac:dyDescent="0.3">
      <c r="F12646" t="s">
        <v>14031</v>
      </c>
      <c r="G12646" s="31">
        <v>0</v>
      </c>
    </row>
    <row r="12647" spans="6:7" x14ac:dyDescent="0.3">
      <c r="F12647" t="s">
        <v>2242</v>
      </c>
      <c r="G12647" s="31">
        <v>299.06510000000003</v>
      </c>
    </row>
    <row r="12648" spans="6:7" x14ac:dyDescent="0.3">
      <c r="F12648" t="s">
        <v>14032</v>
      </c>
      <c r="G12648" s="31">
        <v>0</v>
      </c>
    </row>
    <row r="12649" spans="6:7" x14ac:dyDescent="0.3">
      <c r="F12649" t="s">
        <v>14033</v>
      </c>
      <c r="G12649" s="31">
        <v>9912.9182999999994</v>
      </c>
    </row>
    <row r="12650" spans="6:7" x14ac:dyDescent="0.3">
      <c r="F12650" t="s">
        <v>14034</v>
      </c>
      <c r="G12650" s="31">
        <v>3272.4976999999999</v>
      </c>
    </row>
    <row r="12651" spans="6:7" x14ac:dyDescent="0.3">
      <c r="F12651" t="s">
        <v>14035</v>
      </c>
      <c r="G12651" s="31">
        <v>0</v>
      </c>
    </row>
    <row r="12652" spans="6:7" x14ac:dyDescent="0.3">
      <c r="F12652" t="s">
        <v>3508</v>
      </c>
      <c r="G12652" s="31">
        <v>3695.5457999999999</v>
      </c>
    </row>
    <row r="12653" spans="6:7" x14ac:dyDescent="0.3">
      <c r="F12653" t="s">
        <v>14036</v>
      </c>
      <c r="G12653" s="31">
        <v>672.70429999999999</v>
      </c>
    </row>
    <row r="12654" spans="6:7" x14ac:dyDescent="0.3">
      <c r="F12654" t="s">
        <v>14037</v>
      </c>
      <c r="G12654" s="31">
        <v>392.68079999999998</v>
      </c>
    </row>
    <row r="12655" spans="6:7" x14ac:dyDescent="0.3">
      <c r="F12655" t="s">
        <v>2243</v>
      </c>
      <c r="G12655" s="31">
        <v>1853.1594</v>
      </c>
    </row>
    <row r="12656" spans="6:7" x14ac:dyDescent="0.3">
      <c r="F12656" t="s">
        <v>14038</v>
      </c>
      <c r="G12656" s="31">
        <v>188.63779999999997</v>
      </c>
    </row>
    <row r="12657" spans="6:7" x14ac:dyDescent="0.3">
      <c r="F12657" t="s">
        <v>14039</v>
      </c>
      <c r="G12657" s="31">
        <v>1246.5551</v>
      </c>
    </row>
    <row r="12658" spans="6:7" x14ac:dyDescent="0.3">
      <c r="F12658" t="s">
        <v>14040</v>
      </c>
      <c r="G12658" s="31">
        <v>415.61289999999997</v>
      </c>
    </row>
    <row r="12659" spans="6:7" x14ac:dyDescent="0.3">
      <c r="F12659" t="s">
        <v>14041</v>
      </c>
      <c r="G12659" s="31">
        <v>0</v>
      </c>
    </row>
    <row r="12660" spans="6:7" x14ac:dyDescent="0.3">
      <c r="F12660" t="s">
        <v>785</v>
      </c>
      <c r="G12660" s="31">
        <v>15336.245699999999</v>
      </c>
    </row>
    <row r="12661" spans="6:7" x14ac:dyDescent="0.3">
      <c r="F12661" t="s">
        <v>14042</v>
      </c>
      <c r="G12661" s="31">
        <v>4061.7994000000003</v>
      </c>
    </row>
    <row r="12662" spans="6:7" x14ac:dyDescent="0.3">
      <c r="F12662" t="s">
        <v>14043</v>
      </c>
      <c r="G12662" s="31">
        <v>30998.2824</v>
      </c>
    </row>
    <row r="12663" spans="6:7" x14ac:dyDescent="0.3">
      <c r="F12663" t="s">
        <v>14044</v>
      </c>
      <c r="G12663" s="31">
        <v>6023.0794999999998</v>
      </c>
    </row>
    <row r="12664" spans="6:7" x14ac:dyDescent="0.3">
      <c r="F12664" t="s">
        <v>14045</v>
      </c>
      <c r="G12664" s="31">
        <v>0</v>
      </c>
    </row>
    <row r="12665" spans="6:7" x14ac:dyDescent="0.3">
      <c r="F12665" t="s">
        <v>14046</v>
      </c>
      <c r="G12665" s="31">
        <v>0</v>
      </c>
    </row>
    <row r="12666" spans="6:7" x14ac:dyDescent="0.3">
      <c r="F12666" t="s">
        <v>14047</v>
      </c>
      <c r="G12666" s="31">
        <v>5480.2957999999999</v>
      </c>
    </row>
    <row r="12667" spans="6:7" x14ac:dyDescent="0.3">
      <c r="F12667" t="s">
        <v>14048</v>
      </c>
      <c r="G12667" s="31">
        <v>0</v>
      </c>
    </row>
    <row r="12668" spans="6:7" x14ac:dyDescent="0.3">
      <c r="F12668" t="s">
        <v>3509</v>
      </c>
      <c r="G12668" s="31">
        <v>122.9208</v>
      </c>
    </row>
    <row r="12669" spans="6:7" x14ac:dyDescent="0.3">
      <c r="F12669" t="s">
        <v>14049</v>
      </c>
      <c r="G12669" s="31">
        <v>1407.3076000000001</v>
      </c>
    </row>
    <row r="12670" spans="6:7" x14ac:dyDescent="0.3">
      <c r="F12670" t="s">
        <v>14050</v>
      </c>
      <c r="G12670" s="31">
        <v>14194.446400000001</v>
      </c>
    </row>
    <row r="12671" spans="6:7" x14ac:dyDescent="0.3">
      <c r="F12671" t="s">
        <v>2244</v>
      </c>
      <c r="G12671" s="31">
        <v>14.335000000000001</v>
      </c>
    </row>
    <row r="12672" spans="6:7" x14ac:dyDescent="0.3">
      <c r="F12672" t="s">
        <v>14051</v>
      </c>
      <c r="G12672" s="31">
        <v>0</v>
      </c>
    </row>
    <row r="12673" spans="6:7" x14ac:dyDescent="0.3">
      <c r="F12673" t="s">
        <v>14052</v>
      </c>
      <c r="G12673" s="31">
        <v>6.2031000000000001</v>
      </c>
    </row>
    <row r="12674" spans="6:7" x14ac:dyDescent="0.3">
      <c r="F12674" t="s">
        <v>14053</v>
      </c>
      <c r="G12674" s="31">
        <v>13361.656799999999</v>
      </c>
    </row>
    <row r="12675" spans="6:7" x14ac:dyDescent="0.3">
      <c r="F12675" t="s">
        <v>14054</v>
      </c>
      <c r="G12675" s="31">
        <v>410.4418</v>
      </c>
    </row>
    <row r="12676" spans="6:7" x14ac:dyDescent="0.3">
      <c r="F12676" t="s">
        <v>2245</v>
      </c>
      <c r="G12676" s="31">
        <v>21534.029499999997</v>
      </c>
    </row>
    <row r="12677" spans="6:7" x14ac:dyDescent="0.3">
      <c r="F12677" t="s">
        <v>2246</v>
      </c>
      <c r="G12677" s="31">
        <v>420.78970000000004</v>
      </c>
    </row>
    <row r="12678" spans="6:7" x14ac:dyDescent="0.3">
      <c r="F12678" t="s">
        <v>14055</v>
      </c>
      <c r="G12678" s="31">
        <v>93.862200000000001</v>
      </c>
    </row>
    <row r="12679" spans="6:7" x14ac:dyDescent="0.3">
      <c r="F12679" t="s">
        <v>14056</v>
      </c>
      <c r="G12679" s="31">
        <v>157.1361</v>
      </c>
    </row>
    <row r="12680" spans="6:7" x14ac:dyDescent="0.3">
      <c r="F12680" t="s">
        <v>2247</v>
      </c>
      <c r="G12680" s="31">
        <v>0</v>
      </c>
    </row>
    <row r="12681" spans="6:7" x14ac:dyDescent="0.3">
      <c r="F12681" t="s">
        <v>786</v>
      </c>
      <c r="G12681" s="31">
        <v>0</v>
      </c>
    </row>
    <row r="12682" spans="6:7" x14ac:dyDescent="0.3">
      <c r="F12682" t="s">
        <v>787</v>
      </c>
      <c r="G12682" s="31">
        <v>0</v>
      </c>
    </row>
    <row r="12683" spans="6:7" x14ac:dyDescent="0.3">
      <c r="F12683" t="s">
        <v>788</v>
      </c>
      <c r="G12683" s="31">
        <v>11816.831100000001</v>
      </c>
    </row>
    <row r="12684" spans="6:7" x14ac:dyDescent="0.3">
      <c r="F12684" t="s">
        <v>14057</v>
      </c>
      <c r="G12684" s="31">
        <v>0</v>
      </c>
    </row>
    <row r="12685" spans="6:7" x14ac:dyDescent="0.3">
      <c r="F12685" t="s">
        <v>14058</v>
      </c>
      <c r="G12685" s="31">
        <v>0</v>
      </c>
    </row>
    <row r="12686" spans="6:7" x14ac:dyDescent="0.3">
      <c r="F12686" t="s">
        <v>14059</v>
      </c>
      <c r="G12686" s="31">
        <v>31.015499999999999</v>
      </c>
    </row>
    <row r="12687" spans="6:7" x14ac:dyDescent="0.3">
      <c r="F12687" t="s">
        <v>2248</v>
      </c>
      <c r="G12687" s="31">
        <v>0</v>
      </c>
    </row>
    <row r="12688" spans="6:7" x14ac:dyDescent="0.3">
      <c r="F12688" t="s">
        <v>14060</v>
      </c>
      <c r="G12688" s="31">
        <v>15991.237800000001</v>
      </c>
    </row>
    <row r="12689" spans="6:7" x14ac:dyDescent="0.3">
      <c r="F12689" t="s">
        <v>14061</v>
      </c>
      <c r="G12689" s="31">
        <v>0</v>
      </c>
    </row>
    <row r="12690" spans="6:7" x14ac:dyDescent="0.3">
      <c r="F12690" t="s">
        <v>14062</v>
      </c>
      <c r="G12690" s="31">
        <v>402.33530000000002</v>
      </c>
    </row>
    <row r="12691" spans="6:7" x14ac:dyDescent="0.3">
      <c r="F12691" t="s">
        <v>14063</v>
      </c>
      <c r="G12691" s="31">
        <v>0</v>
      </c>
    </row>
    <row r="12692" spans="6:7" x14ac:dyDescent="0.3">
      <c r="F12692" t="s">
        <v>2249</v>
      </c>
      <c r="G12692" s="31">
        <v>0</v>
      </c>
    </row>
    <row r="12693" spans="6:7" x14ac:dyDescent="0.3">
      <c r="F12693" t="s">
        <v>14064</v>
      </c>
      <c r="G12693" s="31">
        <v>7894.1197000000002</v>
      </c>
    </row>
    <row r="12694" spans="6:7" x14ac:dyDescent="0.3">
      <c r="F12694" t="s">
        <v>2250</v>
      </c>
      <c r="G12694" s="31">
        <v>0</v>
      </c>
    </row>
    <row r="12695" spans="6:7" x14ac:dyDescent="0.3">
      <c r="F12695" t="s">
        <v>14065</v>
      </c>
      <c r="G12695" s="31">
        <v>0</v>
      </c>
    </row>
    <row r="12696" spans="6:7" x14ac:dyDescent="0.3">
      <c r="F12696" t="s">
        <v>14066</v>
      </c>
      <c r="G12696" s="31">
        <v>17208.042300000001</v>
      </c>
    </row>
    <row r="12697" spans="6:7" x14ac:dyDescent="0.3">
      <c r="F12697" t="s">
        <v>14067</v>
      </c>
      <c r="G12697" s="31">
        <v>303.45250000000004</v>
      </c>
    </row>
    <row r="12698" spans="6:7" x14ac:dyDescent="0.3">
      <c r="F12698" t="s">
        <v>2251</v>
      </c>
      <c r="G12698" s="31">
        <v>2325.4013</v>
      </c>
    </row>
    <row r="12699" spans="6:7" x14ac:dyDescent="0.3">
      <c r="F12699" t="s">
        <v>14068</v>
      </c>
      <c r="G12699" s="31">
        <v>0</v>
      </c>
    </row>
    <row r="12700" spans="6:7" x14ac:dyDescent="0.3">
      <c r="F12700" t="s">
        <v>2926</v>
      </c>
      <c r="G12700" s="31">
        <v>18774.156599999998</v>
      </c>
    </row>
    <row r="12701" spans="6:7" x14ac:dyDescent="0.3">
      <c r="F12701" t="s">
        <v>2252</v>
      </c>
      <c r="G12701" s="31">
        <v>0</v>
      </c>
    </row>
    <row r="12702" spans="6:7" x14ac:dyDescent="0.3">
      <c r="F12702" t="s">
        <v>789</v>
      </c>
      <c r="G12702" s="31">
        <v>12744.281199999999</v>
      </c>
    </row>
    <row r="12703" spans="6:7" x14ac:dyDescent="0.3">
      <c r="F12703" t="s">
        <v>14069</v>
      </c>
      <c r="G12703" s="31">
        <v>0</v>
      </c>
    </row>
    <row r="12704" spans="6:7" x14ac:dyDescent="0.3">
      <c r="F12704" t="s">
        <v>14070</v>
      </c>
      <c r="G12704" s="31">
        <v>0</v>
      </c>
    </row>
    <row r="12705" spans="6:7" x14ac:dyDescent="0.3">
      <c r="F12705" t="s">
        <v>14071</v>
      </c>
      <c r="G12705" s="31">
        <v>112.56659999999999</v>
      </c>
    </row>
    <row r="12706" spans="6:7" x14ac:dyDescent="0.3">
      <c r="F12706" t="s">
        <v>14072</v>
      </c>
      <c r="G12706" s="31">
        <v>533.12519999999995</v>
      </c>
    </row>
    <row r="12707" spans="6:7" x14ac:dyDescent="0.3">
      <c r="F12707" t="s">
        <v>14073</v>
      </c>
      <c r="G12707" s="31">
        <v>0</v>
      </c>
    </row>
    <row r="12708" spans="6:7" x14ac:dyDescent="0.3">
      <c r="F12708" t="s">
        <v>2253</v>
      </c>
      <c r="G12708" s="31">
        <v>0</v>
      </c>
    </row>
    <row r="12709" spans="6:7" x14ac:dyDescent="0.3">
      <c r="F12709" t="s">
        <v>14074</v>
      </c>
      <c r="G12709" s="31">
        <v>0</v>
      </c>
    </row>
    <row r="12710" spans="6:7" x14ac:dyDescent="0.3">
      <c r="F12710" t="s">
        <v>14075</v>
      </c>
      <c r="G12710" s="31">
        <v>115.2773</v>
      </c>
    </row>
    <row r="12711" spans="6:7" x14ac:dyDescent="0.3">
      <c r="F12711" t="s">
        <v>14076</v>
      </c>
      <c r="G12711" s="31">
        <v>0</v>
      </c>
    </row>
    <row r="12712" spans="6:7" x14ac:dyDescent="0.3">
      <c r="F12712" t="s">
        <v>3510</v>
      </c>
      <c r="G12712" s="31">
        <v>462.75409999999999</v>
      </c>
    </row>
    <row r="12713" spans="6:7" x14ac:dyDescent="0.3">
      <c r="F12713" t="s">
        <v>14077</v>
      </c>
      <c r="G12713" s="31">
        <v>12.4062</v>
      </c>
    </row>
    <row r="12714" spans="6:7" x14ac:dyDescent="0.3">
      <c r="F12714" t="s">
        <v>14078</v>
      </c>
      <c r="G12714" s="31">
        <v>0</v>
      </c>
    </row>
    <row r="12715" spans="6:7" x14ac:dyDescent="0.3">
      <c r="F12715" t="s">
        <v>14079</v>
      </c>
      <c r="G12715" s="31">
        <v>481.95069999999998</v>
      </c>
    </row>
    <row r="12716" spans="6:7" x14ac:dyDescent="0.3">
      <c r="F12716" t="s">
        <v>790</v>
      </c>
      <c r="G12716" s="31">
        <v>0</v>
      </c>
    </row>
    <row r="12717" spans="6:7" x14ac:dyDescent="0.3">
      <c r="F12717" t="s">
        <v>14080</v>
      </c>
      <c r="G12717" s="31">
        <v>3225.3425999999999</v>
      </c>
    </row>
    <row r="12718" spans="6:7" x14ac:dyDescent="0.3">
      <c r="F12718" t="s">
        <v>14081</v>
      </c>
      <c r="G12718" s="31">
        <v>68.796999999999997</v>
      </c>
    </row>
    <row r="12719" spans="6:7" x14ac:dyDescent="0.3">
      <c r="F12719" t="s">
        <v>14082</v>
      </c>
      <c r="G12719" s="31">
        <v>6580.1559999999999</v>
      </c>
    </row>
    <row r="12720" spans="6:7" x14ac:dyDescent="0.3">
      <c r="F12720" t="s">
        <v>14083</v>
      </c>
      <c r="G12720" s="31">
        <v>1020.0650000000001</v>
      </c>
    </row>
    <row r="12721" spans="6:7" x14ac:dyDescent="0.3">
      <c r="F12721" t="s">
        <v>14084</v>
      </c>
      <c r="G12721" s="31">
        <v>0</v>
      </c>
    </row>
    <row r="12722" spans="6:7" x14ac:dyDescent="0.3">
      <c r="F12722" t="s">
        <v>3511</v>
      </c>
      <c r="G12722" s="31">
        <v>56.321100000000001</v>
      </c>
    </row>
    <row r="12723" spans="6:7" x14ac:dyDescent="0.3">
      <c r="F12723" t="s">
        <v>14085</v>
      </c>
      <c r="G12723" s="31">
        <v>63.800799999999995</v>
      </c>
    </row>
    <row r="12724" spans="6:7" x14ac:dyDescent="0.3">
      <c r="F12724" t="s">
        <v>14086</v>
      </c>
      <c r="G12724" s="31">
        <v>292.8168</v>
      </c>
    </row>
    <row r="12725" spans="6:7" x14ac:dyDescent="0.3">
      <c r="F12725" t="s">
        <v>14087</v>
      </c>
      <c r="G12725" s="31">
        <v>265.94290000000001</v>
      </c>
    </row>
    <row r="12726" spans="6:7" x14ac:dyDescent="0.3">
      <c r="F12726" t="s">
        <v>2254</v>
      </c>
      <c r="G12726" s="31">
        <v>0</v>
      </c>
    </row>
    <row r="12727" spans="6:7" x14ac:dyDescent="0.3">
      <c r="F12727" t="s">
        <v>14088</v>
      </c>
      <c r="G12727" s="31">
        <v>21687.7304</v>
      </c>
    </row>
    <row r="12728" spans="6:7" x14ac:dyDescent="0.3">
      <c r="F12728" t="s">
        <v>14089</v>
      </c>
      <c r="G12728" s="31">
        <v>7507.2314000000006</v>
      </c>
    </row>
    <row r="12729" spans="6:7" x14ac:dyDescent="0.3">
      <c r="F12729" t="s">
        <v>14090</v>
      </c>
      <c r="G12729" s="31">
        <v>3720.7853</v>
      </c>
    </row>
    <row r="12730" spans="6:7" x14ac:dyDescent="0.3">
      <c r="F12730" t="s">
        <v>2255</v>
      </c>
      <c r="G12730" s="31">
        <v>7531.2785000000003</v>
      </c>
    </row>
    <row r="12731" spans="6:7" x14ac:dyDescent="0.3">
      <c r="F12731" t="s">
        <v>14091</v>
      </c>
      <c r="G12731" s="31">
        <v>0</v>
      </c>
    </row>
    <row r="12732" spans="6:7" x14ac:dyDescent="0.3">
      <c r="F12732" t="s">
        <v>14092</v>
      </c>
      <c r="G12732" s="31">
        <v>0</v>
      </c>
    </row>
    <row r="12733" spans="6:7" x14ac:dyDescent="0.3">
      <c r="F12733" t="s">
        <v>14093</v>
      </c>
      <c r="G12733" s="31">
        <v>4156.1444000000001</v>
      </c>
    </row>
    <row r="12734" spans="6:7" x14ac:dyDescent="0.3">
      <c r="F12734" t="s">
        <v>14094</v>
      </c>
      <c r="G12734" s="31">
        <v>329.6705</v>
      </c>
    </row>
    <row r="12735" spans="6:7" x14ac:dyDescent="0.3">
      <c r="F12735" t="s">
        <v>14095</v>
      </c>
      <c r="G12735" s="31">
        <v>0</v>
      </c>
    </row>
    <row r="12736" spans="6:7" x14ac:dyDescent="0.3">
      <c r="F12736" t="s">
        <v>2256</v>
      </c>
      <c r="G12736" s="31">
        <v>0</v>
      </c>
    </row>
    <row r="12737" spans="6:7" x14ac:dyDescent="0.3">
      <c r="F12737" t="s">
        <v>791</v>
      </c>
      <c r="G12737" s="31">
        <v>4191.1499999999996</v>
      </c>
    </row>
    <row r="12738" spans="6:7" x14ac:dyDescent="0.3">
      <c r="F12738" t="s">
        <v>2257</v>
      </c>
      <c r="G12738" s="31">
        <v>0</v>
      </c>
    </row>
    <row r="12739" spans="6:7" x14ac:dyDescent="0.3">
      <c r="F12739" t="s">
        <v>14096</v>
      </c>
      <c r="G12739" s="31">
        <v>52.794499999999999</v>
      </c>
    </row>
    <row r="12740" spans="6:7" x14ac:dyDescent="0.3">
      <c r="F12740" t="s">
        <v>14097</v>
      </c>
      <c r="G12740" s="31">
        <v>3473.6066999999998</v>
      </c>
    </row>
    <row r="12741" spans="6:7" x14ac:dyDescent="0.3">
      <c r="F12741" t="s">
        <v>3512</v>
      </c>
      <c r="G12741" s="31">
        <v>827.4473999999999</v>
      </c>
    </row>
    <row r="12742" spans="6:7" x14ac:dyDescent="0.3">
      <c r="F12742" t="s">
        <v>14098</v>
      </c>
      <c r="G12742" s="31">
        <v>0</v>
      </c>
    </row>
    <row r="12743" spans="6:7" x14ac:dyDescent="0.3">
      <c r="F12743" t="s">
        <v>14099</v>
      </c>
      <c r="G12743" s="31">
        <v>667.74040000000002</v>
      </c>
    </row>
    <row r="12744" spans="6:7" x14ac:dyDescent="0.3">
      <c r="F12744" t="s">
        <v>3513</v>
      </c>
      <c r="G12744" s="31">
        <v>17.4587</v>
      </c>
    </row>
    <row r="12745" spans="6:7" x14ac:dyDescent="0.3">
      <c r="F12745" t="s">
        <v>14100</v>
      </c>
      <c r="G12745" s="31">
        <v>0</v>
      </c>
    </row>
    <row r="12746" spans="6:7" x14ac:dyDescent="0.3">
      <c r="F12746" t="s">
        <v>3514</v>
      </c>
      <c r="G12746" s="31">
        <v>49.8414</v>
      </c>
    </row>
    <row r="12747" spans="6:7" x14ac:dyDescent="0.3">
      <c r="F12747" t="s">
        <v>792</v>
      </c>
      <c r="G12747" s="31">
        <v>0</v>
      </c>
    </row>
    <row r="12748" spans="6:7" x14ac:dyDescent="0.3">
      <c r="F12748" t="s">
        <v>3515</v>
      </c>
      <c r="G12748" s="31">
        <v>729.23730000000012</v>
      </c>
    </row>
    <row r="12749" spans="6:7" x14ac:dyDescent="0.3">
      <c r="F12749" t="s">
        <v>14101</v>
      </c>
      <c r="G12749" s="31">
        <v>0</v>
      </c>
    </row>
    <row r="12750" spans="6:7" x14ac:dyDescent="0.3">
      <c r="F12750" t="s">
        <v>14102</v>
      </c>
      <c r="G12750" s="31">
        <v>3069.1882000000001</v>
      </c>
    </row>
    <row r="12751" spans="6:7" x14ac:dyDescent="0.3">
      <c r="F12751" t="s">
        <v>2258</v>
      </c>
      <c r="G12751" s="31">
        <v>0</v>
      </c>
    </row>
    <row r="12752" spans="6:7" x14ac:dyDescent="0.3">
      <c r="F12752" t="s">
        <v>14103</v>
      </c>
      <c r="G12752" s="31">
        <v>20078.595799999999</v>
      </c>
    </row>
    <row r="12753" spans="6:7" x14ac:dyDescent="0.3">
      <c r="F12753" t="s">
        <v>793</v>
      </c>
      <c r="G12753" s="31">
        <v>17880.596000000001</v>
      </c>
    </row>
    <row r="12754" spans="6:7" x14ac:dyDescent="0.3">
      <c r="F12754" t="s">
        <v>14104</v>
      </c>
      <c r="G12754" s="31">
        <v>0</v>
      </c>
    </row>
    <row r="12755" spans="6:7" x14ac:dyDescent="0.3">
      <c r="F12755" t="s">
        <v>14105</v>
      </c>
      <c r="G12755" s="31">
        <v>3529.4645</v>
      </c>
    </row>
    <row r="12756" spans="6:7" x14ac:dyDescent="0.3">
      <c r="F12756" t="s">
        <v>14106</v>
      </c>
      <c r="G12756" s="31">
        <v>416.1703</v>
      </c>
    </row>
    <row r="12757" spans="6:7" x14ac:dyDescent="0.3">
      <c r="F12757" t="s">
        <v>14107</v>
      </c>
      <c r="G12757" s="31">
        <v>20145.669099999999</v>
      </c>
    </row>
    <row r="12758" spans="6:7" x14ac:dyDescent="0.3">
      <c r="F12758" t="s">
        <v>14108</v>
      </c>
      <c r="G12758" s="31">
        <v>58.117099999999994</v>
      </c>
    </row>
    <row r="12759" spans="6:7" x14ac:dyDescent="0.3">
      <c r="F12759" t="s">
        <v>14109</v>
      </c>
      <c r="G12759" s="31">
        <v>3587.8370999999997</v>
      </c>
    </row>
    <row r="12760" spans="6:7" x14ac:dyDescent="0.3">
      <c r="F12760" t="s">
        <v>14110</v>
      </c>
      <c r="G12760" s="31">
        <v>0</v>
      </c>
    </row>
    <row r="12761" spans="6:7" x14ac:dyDescent="0.3">
      <c r="F12761" t="s">
        <v>14111</v>
      </c>
      <c r="G12761" s="31">
        <v>5516.6848</v>
      </c>
    </row>
    <row r="12762" spans="6:7" x14ac:dyDescent="0.3">
      <c r="F12762" t="s">
        <v>2259</v>
      </c>
      <c r="G12762" s="31">
        <v>0</v>
      </c>
    </row>
    <row r="12763" spans="6:7" x14ac:dyDescent="0.3">
      <c r="F12763" t="s">
        <v>14112</v>
      </c>
      <c r="G12763" s="31">
        <v>0</v>
      </c>
    </row>
    <row r="12764" spans="6:7" x14ac:dyDescent="0.3">
      <c r="F12764" t="s">
        <v>14113</v>
      </c>
      <c r="G12764" s="31">
        <v>0</v>
      </c>
    </row>
    <row r="12765" spans="6:7" x14ac:dyDescent="0.3">
      <c r="F12765" t="s">
        <v>14114</v>
      </c>
      <c r="G12765" s="31">
        <v>4024.6986999999999</v>
      </c>
    </row>
    <row r="12766" spans="6:7" x14ac:dyDescent="0.3">
      <c r="F12766" t="s">
        <v>14115</v>
      </c>
      <c r="G12766" s="31">
        <v>801.62250000000006</v>
      </c>
    </row>
    <row r="12767" spans="6:7" x14ac:dyDescent="0.3">
      <c r="F12767" t="s">
        <v>14116</v>
      </c>
      <c r="G12767" s="31">
        <v>8453.5995000000003</v>
      </c>
    </row>
    <row r="12768" spans="6:7" x14ac:dyDescent="0.3">
      <c r="F12768" t="s">
        <v>14117</v>
      </c>
      <c r="G12768" s="31">
        <v>0</v>
      </c>
    </row>
    <row r="12769" spans="6:7" x14ac:dyDescent="0.3">
      <c r="F12769" t="s">
        <v>794</v>
      </c>
      <c r="G12769" s="31">
        <v>13709.5021</v>
      </c>
    </row>
    <row r="12770" spans="6:7" x14ac:dyDescent="0.3">
      <c r="F12770" t="s">
        <v>14118</v>
      </c>
      <c r="G12770" s="31">
        <v>3163.1115</v>
      </c>
    </row>
    <row r="12771" spans="6:7" x14ac:dyDescent="0.3">
      <c r="F12771" t="s">
        <v>14119</v>
      </c>
      <c r="G12771" s="31">
        <v>0</v>
      </c>
    </row>
    <row r="12772" spans="6:7" x14ac:dyDescent="0.3">
      <c r="F12772" t="s">
        <v>14120</v>
      </c>
      <c r="G12772" s="31">
        <v>18266.160599999999</v>
      </c>
    </row>
    <row r="12773" spans="6:7" x14ac:dyDescent="0.3">
      <c r="F12773" t="s">
        <v>14121</v>
      </c>
      <c r="G12773" s="31">
        <v>0</v>
      </c>
    </row>
    <row r="12774" spans="6:7" x14ac:dyDescent="0.3">
      <c r="F12774" t="s">
        <v>14122</v>
      </c>
      <c r="G12774" s="31">
        <v>0</v>
      </c>
    </row>
    <row r="12775" spans="6:7" x14ac:dyDescent="0.3">
      <c r="F12775" t="s">
        <v>2260</v>
      </c>
      <c r="G12775" s="31">
        <v>593.19600000000003</v>
      </c>
    </row>
    <row r="12776" spans="6:7" x14ac:dyDescent="0.3">
      <c r="F12776" t="s">
        <v>14123</v>
      </c>
      <c r="G12776" s="31">
        <v>0</v>
      </c>
    </row>
    <row r="12777" spans="6:7" x14ac:dyDescent="0.3">
      <c r="F12777" t="s">
        <v>3516</v>
      </c>
      <c r="G12777" s="31">
        <v>867.00799999999981</v>
      </c>
    </row>
    <row r="12778" spans="6:7" x14ac:dyDescent="0.3">
      <c r="F12778" t="s">
        <v>14124</v>
      </c>
      <c r="G12778" s="31">
        <v>0</v>
      </c>
    </row>
    <row r="12779" spans="6:7" x14ac:dyDescent="0.3">
      <c r="F12779" t="s">
        <v>14125</v>
      </c>
      <c r="G12779" s="31">
        <v>507.56989999999996</v>
      </c>
    </row>
    <row r="12780" spans="6:7" x14ac:dyDescent="0.3">
      <c r="F12780" t="s">
        <v>14126</v>
      </c>
      <c r="G12780" s="31">
        <v>40.6081</v>
      </c>
    </row>
    <row r="12781" spans="6:7" x14ac:dyDescent="0.3">
      <c r="F12781" t="s">
        <v>14127</v>
      </c>
      <c r="G12781" s="31">
        <v>1551.5108000000002</v>
      </c>
    </row>
    <row r="12782" spans="6:7" x14ac:dyDescent="0.3">
      <c r="F12782" t="s">
        <v>14128</v>
      </c>
      <c r="G12782" s="31">
        <v>28.113299999999999</v>
      </c>
    </row>
    <row r="12783" spans="6:7" x14ac:dyDescent="0.3">
      <c r="F12783" t="s">
        <v>14129</v>
      </c>
      <c r="G12783" s="31">
        <v>1529.7665</v>
      </c>
    </row>
    <row r="12784" spans="6:7" x14ac:dyDescent="0.3">
      <c r="F12784" t="s">
        <v>14130</v>
      </c>
      <c r="G12784" s="31">
        <v>1079.5916999999999</v>
      </c>
    </row>
    <row r="12785" spans="6:7" x14ac:dyDescent="0.3">
      <c r="F12785" t="s">
        <v>14131</v>
      </c>
      <c r="G12785" s="31">
        <v>0</v>
      </c>
    </row>
    <row r="12786" spans="6:7" x14ac:dyDescent="0.3">
      <c r="F12786" t="s">
        <v>14132</v>
      </c>
      <c r="G12786" s="31">
        <v>3586.9433000000004</v>
      </c>
    </row>
    <row r="12787" spans="6:7" x14ac:dyDescent="0.3">
      <c r="F12787" t="s">
        <v>14133</v>
      </c>
      <c r="G12787" s="31">
        <v>15251.2374</v>
      </c>
    </row>
    <row r="12788" spans="6:7" x14ac:dyDescent="0.3">
      <c r="F12788" t="s">
        <v>14134</v>
      </c>
      <c r="G12788" s="31">
        <v>0</v>
      </c>
    </row>
    <row r="12789" spans="6:7" x14ac:dyDescent="0.3">
      <c r="F12789" t="s">
        <v>14135</v>
      </c>
      <c r="G12789" s="31">
        <v>11766.450700000001</v>
      </c>
    </row>
    <row r="12790" spans="6:7" x14ac:dyDescent="0.3">
      <c r="F12790" t="s">
        <v>14136</v>
      </c>
      <c r="G12790" s="31">
        <v>505.36190000000005</v>
      </c>
    </row>
    <row r="12791" spans="6:7" x14ac:dyDescent="0.3">
      <c r="F12791" t="s">
        <v>14137</v>
      </c>
      <c r="G12791" s="31">
        <v>0</v>
      </c>
    </row>
    <row r="12792" spans="6:7" x14ac:dyDescent="0.3">
      <c r="F12792" t="s">
        <v>14138</v>
      </c>
      <c r="G12792" s="31">
        <v>3394.0637999999999</v>
      </c>
    </row>
    <row r="12793" spans="6:7" x14ac:dyDescent="0.3">
      <c r="F12793" t="s">
        <v>14139</v>
      </c>
      <c r="G12793" s="31">
        <v>0</v>
      </c>
    </row>
    <row r="12794" spans="6:7" x14ac:dyDescent="0.3">
      <c r="F12794" t="s">
        <v>14140</v>
      </c>
      <c r="G12794" s="31">
        <v>12369.6</v>
      </c>
    </row>
    <row r="12795" spans="6:7" x14ac:dyDescent="0.3">
      <c r="F12795" t="s">
        <v>14141</v>
      </c>
      <c r="G12795" s="31">
        <v>34.360700000000001</v>
      </c>
    </row>
    <row r="12796" spans="6:7" x14ac:dyDescent="0.3">
      <c r="F12796" t="s">
        <v>2261</v>
      </c>
      <c r="G12796" s="31">
        <v>717.82159999999999</v>
      </c>
    </row>
    <row r="12797" spans="6:7" x14ac:dyDescent="0.3">
      <c r="F12797" t="s">
        <v>14142</v>
      </c>
      <c r="G12797" s="31">
        <v>0</v>
      </c>
    </row>
    <row r="12798" spans="6:7" x14ac:dyDescent="0.3">
      <c r="F12798" t="s">
        <v>14143</v>
      </c>
      <c r="G12798" s="31">
        <v>0</v>
      </c>
    </row>
    <row r="12799" spans="6:7" x14ac:dyDescent="0.3">
      <c r="F12799" t="s">
        <v>14144</v>
      </c>
      <c r="G12799" s="31">
        <v>181.13210000000001</v>
      </c>
    </row>
    <row r="12800" spans="6:7" x14ac:dyDescent="0.3">
      <c r="F12800" t="s">
        <v>14145</v>
      </c>
      <c r="G12800" s="31">
        <v>2401.6696000000002</v>
      </c>
    </row>
    <row r="12801" spans="6:7" x14ac:dyDescent="0.3">
      <c r="F12801" t="s">
        <v>14146</v>
      </c>
      <c r="G12801" s="31">
        <v>0</v>
      </c>
    </row>
    <row r="12802" spans="6:7" x14ac:dyDescent="0.3">
      <c r="F12802" t="s">
        <v>14147</v>
      </c>
      <c r="G12802" s="31">
        <v>10566.578600000001</v>
      </c>
    </row>
    <row r="12803" spans="6:7" x14ac:dyDescent="0.3">
      <c r="F12803" t="s">
        <v>14148</v>
      </c>
      <c r="G12803" s="31">
        <v>200.131</v>
      </c>
    </row>
    <row r="12804" spans="6:7" x14ac:dyDescent="0.3">
      <c r="F12804" t="s">
        <v>14149</v>
      </c>
      <c r="G12804" s="31">
        <v>223.33629999999997</v>
      </c>
    </row>
    <row r="12805" spans="6:7" x14ac:dyDescent="0.3">
      <c r="F12805" t="s">
        <v>14150</v>
      </c>
      <c r="G12805" s="31">
        <v>514.32000000000005</v>
      </c>
    </row>
    <row r="12806" spans="6:7" x14ac:dyDescent="0.3">
      <c r="F12806" t="s">
        <v>14151</v>
      </c>
      <c r="G12806" s="31">
        <v>168.21510000000001</v>
      </c>
    </row>
    <row r="12807" spans="6:7" x14ac:dyDescent="0.3">
      <c r="F12807" t="s">
        <v>3517</v>
      </c>
      <c r="G12807" s="31">
        <v>110.07599999999999</v>
      </c>
    </row>
    <row r="12808" spans="6:7" x14ac:dyDescent="0.3">
      <c r="F12808" t="s">
        <v>14152</v>
      </c>
      <c r="G12808" s="31">
        <v>244.06440000000001</v>
      </c>
    </row>
    <row r="12809" spans="6:7" x14ac:dyDescent="0.3">
      <c r="F12809" t="s">
        <v>14153</v>
      </c>
      <c r="G12809" s="31">
        <v>804.30290000000002</v>
      </c>
    </row>
    <row r="12810" spans="6:7" x14ac:dyDescent="0.3">
      <c r="F12810" t="s">
        <v>14154</v>
      </c>
      <c r="G12810" s="31">
        <v>0</v>
      </c>
    </row>
    <row r="12811" spans="6:7" x14ac:dyDescent="0.3">
      <c r="F12811" t="s">
        <v>14155</v>
      </c>
      <c r="G12811" s="31">
        <v>2707.3056000000001</v>
      </c>
    </row>
    <row r="12812" spans="6:7" x14ac:dyDescent="0.3">
      <c r="F12812" t="s">
        <v>2262</v>
      </c>
      <c r="G12812" s="31">
        <v>0</v>
      </c>
    </row>
    <row r="12813" spans="6:7" x14ac:dyDescent="0.3">
      <c r="F12813" t="s">
        <v>14156</v>
      </c>
      <c r="G12813" s="31">
        <v>0</v>
      </c>
    </row>
    <row r="12814" spans="6:7" x14ac:dyDescent="0.3">
      <c r="F12814" t="s">
        <v>14157</v>
      </c>
      <c r="G12814" s="31">
        <v>16194.218200000001</v>
      </c>
    </row>
    <row r="12815" spans="6:7" x14ac:dyDescent="0.3">
      <c r="F12815" t="s">
        <v>2263</v>
      </c>
      <c r="G12815" s="31">
        <v>0</v>
      </c>
    </row>
    <row r="12816" spans="6:7" x14ac:dyDescent="0.3">
      <c r="F12816" t="s">
        <v>14158</v>
      </c>
      <c r="G12816" s="31">
        <v>0</v>
      </c>
    </row>
    <row r="12817" spans="6:7" x14ac:dyDescent="0.3">
      <c r="F12817" t="s">
        <v>14159</v>
      </c>
      <c r="G12817" s="31">
        <v>40.614400000000003</v>
      </c>
    </row>
    <row r="12818" spans="6:7" x14ac:dyDescent="0.3">
      <c r="F12818" t="s">
        <v>14160</v>
      </c>
      <c r="G12818" s="31">
        <v>3489.4325999999987</v>
      </c>
    </row>
    <row r="12819" spans="6:7" x14ac:dyDescent="0.3">
      <c r="F12819" t="s">
        <v>14161</v>
      </c>
      <c r="G12819" s="31">
        <v>9708.201500000001</v>
      </c>
    </row>
    <row r="12820" spans="6:7" x14ac:dyDescent="0.3">
      <c r="F12820" t="s">
        <v>14162</v>
      </c>
      <c r="G12820" s="31">
        <v>297.2303</v>
      </c>
    </row>
    <row r="12821" spans="6:7" x14ac:dyDescent="0.3">
      <c r="F12821" t="s">
        <v>14163</v>
      </c>
      <c r="G12821" s="31">
        <v>334.76509999999996</v>
      </c>
    </row>
    <row r="12822" spans="6:7" x14ac:dyDescent="0.3">
      <c r="F12822" t="s">
        <v>14164</v>
      </c>
      <c r="G12822" s="31">
        <v>134.54590000000002</v>
      </c>
    </row>
    <row r="12823" spans="6:7" x14ac:dyDescent="0.3">
      <c r="F12823" t="s">
        <v>14165</v>
      </c>
      <c r="G12823" s="31">
        <v>0</v>
      </c>
    </row>
    <row r="12824" spans="6:7" x14ac:dyDescent="0.3">
      <c r="F12824" t="s">
        <v>14166</v>
      </c>
      <c r="G12824" s="31">
        <v>1767.0636</v>
      </c>
    </row>
    <row r="12825" spans="6:7" x14ac:dyDescent="0.3">
      <c r="F12825" t="s">
        <v>14167</v>
      </c>
      <c r="G12825" s="31">
        <v>81.253999999999991</v>
      </c>
    </row>
    <row r="12826" spans="6:7" x14ac:dyDescent="0.3">
      <c r="F12826" t="s">
        <v>14168</v>
      </c>
      <c r="G12826" s="31">
        <v>4051.7406000000001</v>
      </c>
    </row>
    <row r="12827" spans="6:7" x14ac:dyDescent="0.3">
      <c r="F12827" t="s">
        <v>14169</v>
      </c>
      <c r="G12827" s="31">
        <v>18415.0049</v>
      </c>
    </row>
    <row r="12828" spans="6:7" x14ac:dyDescent="0.3">
      <c r="F12828" t="s">
        <v>2264</v>
      </c>
      <c r="G12828" s="31">
        <v>0</v>
      </c>
    </row>
    <row r="12829" spans="6:7" x14ac:dyDescent="0.3">
      <c r="F12829" t="s">
        <v>14170</v>
      </c>
      <c r="G12829" s="31">
        <v>26.880099999999999</v>
      </c>
    </row>
    <row r="12830" spans="6:7" x14ac:dyDescent="0.3">
      <c r="F12830" t="s">
        <v>3518</v>
      </c>
      <c r="G12830" s="31">
        <v>18.7422</v>
      </c>
    </row>
    <row r="12831" spans="6:7" x14ac:dyDescent="0.3">
      <c r="F12831" t="s">
        <v>14171</v>
      </c>
      <c r="G12831" s="31">
        <v>0</v>
      </c>
    </row>
    <row r="12832" spans="6:7" x14ac:dyDescent="0.3">
      <c r="F12832" t="s">
        <v>3519</v>
      </c>
      <c r="G12832" s="31">
        <v>156.4496</v>
      </c>
    </row>
    <row r="12833" spans="6:7" x14ac:dyDescent="0.3">
      <c r="F12833" t="s">
        <v>2265</v>
      </c>
      <c r="G12833" s="31">
        <v>3605.7241999999997</v>
      </c>
    </row>
    <row r="12834" spans="6:7" x14ac:dyDescent="0.3">
      <c r="F12834" t="s">
        <v>2266</v>
      </c>
      <c r="G12834" s="31">
        <v>8932.3819999999996</v>
      </c>
    </row>
    <row r="12835" spans="6:7" x14ac:dyDescent="0.3">
      <c r="F12835" t="s">
        <v>14172</v>
      </c>
      <c r="G12835" s="31">
        <v>2815.9148</v>
      </c>
    </row>
    <row r="12836" spans="6:7" x14ac:dyDescent="0.3">
      <c r="F12836" t="s">
        <v>14173</v>
      </c>
      <c r="G12836" s="31">
        <v>687.0181</v>
      </c>
    </row>
    <row r="12837" spans="6:7" x14ac:dyDescent="0.3">
      <c r="F12837" t="s">
        <v>3520</v>
      </c>
      <c r="G12837" s="31">
        <v>52.420999999999999</v>
      </c>
    </row>
    <row r="12838" spans="6:7" x14ac:dyDescent="0.3">
      <c r="F12838" t="s">
        <v>14174</v>
      </c>
      <c r="G12838" s="31">
        <v>0</v>
      </c>
    </row>
    <row r="12839" spans="6:7" x14ac:dyDescent="0.3">
      <c r="F12839" t="s">
        <v>2267</v>
      </c>
      <c r="G12839" s="31">
        <v>0</v>
      </c>
    </row>
    <row r="12840" spans="6:7" x14ac:dyDescent="0.3">
      <c r="F12840" t="s">
        <v>14175</v>
      </c>
      <c r="G12840" s="31">
        <v>466.18729999999999</v>
      </c>
    </row>
    <row r="12841" spans="6:7" x14ac:dyDescent="0.3">
      <c r="F12841" t="s">
        <v>14176</v>
      </c>
      <c r="G12841" s="31">
        <v>0</v>
      </c>
    </row>
    <row r="12842" spans="6:7" x14ac:dyDescent="0.3">
      <c r="F12842" t="s">
        <v>2268</v>
      </c>
      <c r="G12842" s="31">
        <v>161.43010000000001</v>
      </c>
    </row>
    <row r="12843" spans="6:7" x14ac:dyDescent="0.3">
      <c r="F12843" t="s">
        <v>3521</v>
      </c>
      <c r="G12843" s="31">
        <v>2010.3987999999999</v>
      </c>
    </row>
    <row r="12844" spans="6:7" x14ac:dyDescent="0.3">
      <c r="F12844" t="s">
        <v>14177</v>
      </c>
      <c r="G12844" s="31">
        <v>10735.3377</v>
      </c>
    </row>
    <row r="12845" spans="6:7" x14ac:dyDescent="0.3">
      <c r="F12845" t="s">
        <v>795</v>
      </c>
      <c r="G12845" s="31">
        <v>0</v>
      </c>
    </row>
    <row r="12846" spans="6:7" x14ac:dyDescent="0.3">
      <c r="F12846" t="s">
        <v>14178</v>
      </c>
      <c r="G12846" s="31">
        <v>88.12700000000001</v>
      </c>
    </row>
    <row r="12847" spans="6:7" x14ac:dyDescent="0.3">
      <c r="F12847" t="s">
        <v>14179</v>
      </c>
      <c r="G12847" s="31">
        <v>0</v>
      </c>
    </row>
    <row r="12848" spans="6:7" x14ac:dyDescent="0.3">
      <c r="F12848" t="s">
        <v>14180</v>
      </c>
      <c r="G12848" s="31">
        <v>0</v>
      </c>
    </row>
    <row r="12849" spans="6:7" x14ac:dyDescent="0.3">
      <c r="F12849" t="s">
        <v>14181</v>
      </c>
      <c r="G12849" s="31">
        <v>0</v>
      </c>
    </row>
    <row r="12850" spans="6:7" x14ac:dyDescent="0.3">
      <c r="F12850" t="s">
        <v>14182</v>
      </c>
      <c r="G12850" s="31">
        <v>0</v>
      </c>
    </row>
    <row r="12851" spans="6:7" x14ac:dyDescent="0.3">
      <c r="F12851" t="s">
        <v>14183</v>
      </c>
      <c r="G12851" s="31">
        <v>2673.2357000000002</v>
      </c>
    </row>
    <row r="12852" spans="6:7" x14ac:dyDescent="0.3">
      <c r="F12852" t="s">
        <v>14184</v>
      </c>
      <c r="G12852" s="31">
        <v>0</v>
      </c>
    </row>
    <row r="12853" spans="6:7" x14ac:dyDescent="0.3">
      <c r="F12853" t="s">
        <v>14185</v>
      </c>
      <c r="G12853" s="31">
        <v>103.14509999999999</v>
      </c>
    </row>
    <row r="12854" spans="6:7" x14ac:dyDescent="0.3">
      <c r="F12854" t="s">
        <v>14186</v>
      </c>
      <c r="G12854" s="31">
        <v>0</v>
      </c>
    </row>
    <row r="12855" spans="6:7" x14ac:dyDescent="0.3">
      <c r="F12855" t="s">
        <v>14187</v>
      </c>
      <c r="G12855" s="31">
        <v>0</v>
      </c>
    </row>
    <row r="12856" spans="6:7" x14ac:dyDescent="0.3">
      <c r="F12856" t="s">
        <v>14188</v>
      </c>
      <c r="G12856" s="31">
        <v>4494.4831999999997</v>
      </c>
    </row>
    <row r="12857" spans="6:7" x14ac:dyDescent="0.3">
      <c r="F12857" t="s">
        <v>14189</v>
      </c>
      <c r="G12857" s="31">
        <v>228.69589999999999</v>
      </c>
    </row>
    <row r="12858" spans="6:7" x14ac:dyDescent="0.3">
      <c r="F12858" t="s">
        <v>14190</v>
      </c>
      <c r="G12858" s="31">
        <v>1146.0004999999999</v>
      </c>
    </row>
    <row r="12859" spans="6:7" x14ac:dyDescent="0.3">
      <c r="F12859" t="s">
        <v>14191</v>
      </c>
      <c r="G12859" s="31">
        <v>3495.8337999999999</v>
      </c>
    </row>
    <row r="12860" spans="6:7" x14ac:dyDescent="0.3">
      <c r="F12860" t="s">
        <v>14192</v>
      </c>
      <c r="G12860" s="31">
        <v>231.36799999999999</v>
      </c>
    </row>
    <row r="12861" spans="6:7" x14ac:dyDescent="0.3">
      <c r="F12861" t="s">
        <v>14193</v>
      </c>
      <c r="G12861" s="31">
        <v>147.97970000000001</v>
      </c>
    </row>
    <row r="12862" spans="6:7" x14ac:dyDescent="0.3">
      <c r="F12862" t="s">
        <v>14194</v>
      </c>
      <c r="G12862" s="31">
        <v>0</v>
      </c>
    </row>
    <row r="12863" spans="6:7" x14ac:dyDescent="0.3">
      <c r="F12863" t="s">
        <v>14195</v>
      </c>
      <c r="G12863" s="31">
        <v>0</v>
      </c>
    </row>
    <row r="12864" spans="6:7" x14ac:dyDescent="0.3">
      <c r="F12864" t="s">
        <v>14196</v>
      </c>
      <c r="G12864" s="31">
        <v>115.65880000000001</v>
      </c>
    </row>
    <row r="12865" spans="6:7" x14ac:dyDescent="0.3">
      <c r="F12865" t="s">
        <v>14197</v>
      </c>
      <c r="G12865" s="31">
        <v>781.29440000000011</v>
      </c>
    </row>
    <row r="12866" spans="6:7" x14ac:dyDescent="0.3">
      <c r="F12866" t="s">
        <v>14198</v>
      </c>
      <c r="G12866" s="31">
        <v>627.52149999999995</v>
      </c>
    </row>
    <row r="12867" spans="6:7" x14ac:dyDescent="0.3">
      <c r="F12867" t="s">
        <v>14199</v>
      </c>
      <c r="G12867" s="31">
        <v>0</v>
      </c>
    </row>
    <row r="12868" spans="6:7" x14ac:dyDescent="0.3">
      <c r="F12868" t="s">
        <v>14200</v>
      </c>
      <c r="G12868" s="31">
        <v>0</v>
      </c>
    </row>
    <row r="12869" spans="6:7" x14ac:dyDescent="0.3">
      <c r="F12869" t="s">
        <v>2269</v>
      </c>
      <c r="G12869" s="31">
        <v>350.45920000000001</v>
      </c>
    </row>
    <row r="12870" spans="6:7" x14ac:dyDescent="0.3">
      <c r="F12870" t="s">
        <v>796</v>
      </c>
      <c r="G12870" s="31">
        <v>6240.7183999999997</v>
      </c>
    </row>
    <row r="12871" spans="6:7" x14ac:dyDescent="0.3">
      <c r="F12871" t="s">
        <v>14201</v>
      </c>
      <c r="G12871" s="31">
        <v>140.6799</v>
      </c>
    </row>
    <row r="12872" spans="6:7" x14ac:dyDescent="0.3">
      <c r="F12872" t="s">
        <v>3522</v>
      </c>
      <c r="G12872" s="31">
        <v>469.1413</v>
      </c>
    </row>
    <row r="12873" spans="6:7" x14ac:dyDescent="0.3">
      <c r="F12873" t="s">
        <v>14202</v>
      </c>
      <c r="G12873" s="31">
        <v>4219.4508999999998</v>
      </c>
    </row>
    <row r="12874" spans="6:7" x14ac:dyDescent="0.3">
      <c r="F12874" t="s">
        <v>14203</v>
      </c>
      <c r="G12874" s="31">
        <v>0</v>
      </c>
    </row>
    <row r="12875" spans="6:7" x14ac:dyDescent="0.3">
      <c r="F12875" t="s">
        <v>797</v>
      </c>
      <c r="G12875" s="31">
        <v>0</v>
      </c>
    </row>
    <row r="12876" spans="6:7" x14ac:dyDescent="0.3">
      <c r="F12876" t="s">
        <v>14204</v>
      </c>
      <c r="G12876" s="31">
        <v>8877.7569999999996</v>
      </c>
    </row>
    <row r="12877" spans="6:7" x14ac:dyDescent="0.3">
      <c r="F12877" t="s">
        <v>14205</v>
      </c>
      <c r="G12877" s="31">
        <v>2227.2760999999996</v>
      </c>
    </row>
    <row r="12878" spans="6:7" x14ac:dyDescent="0.3">
      <c r="F12878" t="s">
        <v>3523</v>
      </c>
      <c r="G12878" s="31">
        <v>132.57339999999999</v>
      </c>
    </row>
    <row r="12879" spans="6:7" x14ac:dyDescent="0.3">
      <c r="F12879" t="s">
        <v>14206</v>
      </c>
      <c r="G12879" s="31">
        <v>5677.0400999999993</v>
      </c>
    </row>
    <row r="12880" spans="6:7" x14ac:dyDescent="0.3">
      <c r="F12880" t="s">
        <v>14207</v>
      </c>
      <c r="G12880" s="31">
        <v>548.70749999999998</v>
      </c>
    </row>
    <row r="12881" spans="6:7" x14ac:dyDescent="0.3">
      <c r="F12881" t="s">
        <v>14208</v>
      </c>
      <c r="G12881" s="31">
        <v>1070.8396</v>
      </c>
    </row>
    <row r="12882" spans="6:7" x14ac:dyDescent="0.3">
      <c r="F12882" t="s">
        <v>14209</v>
      </c>
      <c r="G12882" s="31">
        <v>1210.1026000000002</v>
      </c>
    </row>
    <row r="12883" spans="6:7" x14ac:dyDescent="0.3">
      <c r="F12883" t="s">
        <v>14210</v>
      </c>
      <c r="G12883" s="31">
        <v>0</v>
      </c>
    </row>
    <row r="12884" spans="6:7" x14ac:dyDescent="0.3">
      <c r="F12884" t="s">
        <v>3524</v>
      </c>
      <c r="G12884" s="31">
        <v>319.20330000000001</v>
      </c>
    </row>
    <row r="12885" spans="6:7" x14ac:dyDescent="0.3">
      <c r="F12885" t="s">
        <v>14211</v>
      </c>
      <c r="G12885" s="31">
        <v>7400.0093999999999</v>
      </c>
    </row>
    <row r="12886" spans="6:7" x14ac:dyDescent="0.3">
      <c r="F12886" t="s">
        <v>14212</v>
      </c>
      <c r="G12886" s="31">
        <v>0</v>
      </c>
    </row>
    <row r="12887" spans="6:7" x14ac:dyDescent="0.3">
      <c r="F12887" t="s">
        <v>2270</v>
      </c>
      <c r="G12887" s="31">
        <v>0</v>
      </c>
    </row>
    <row r="12888" spans="6:7" x14ac:dyDescent="0.3">
      <c r="F12888" t="s">
        <v>14213</v>
      </c>
      <c r="G12888" s="31">
        <v>0</v>
      </c>
    </row>
    <row r="12889" spans="6:7" x14ac:dyDescent="0.3">
      <c r="F12889" t="s">
        <v>14214</v>
      </c>
      <c r="G12889" s="31">
        <v>0</v>
      </c>
    </row>
    <row r="12890" spans="6:7" x14ac:dyDescent="0.3">
      <c r="F12890" t="s">
        <v>14215</v>
      </c>
      <c r="G12890" s="31">
        <v>0</v>
      </c>
    </row>
    <row r="12891" spans="6:7" x14ac:dyDescent="0.3">
      <c r="F12891" t="s">
        <v>14216</v>
      </c>
      <c r="G12891" s="31">
        <v>193.92139999999998</v>
      </c>
    </row>
    <row r="12892" spans="6:7" x14ac:dyDescent="0.3">
      <c r="F12892" t="s">
        <v>3525</v>
      </c>
      <c r="G12892" s="31">
        <v>24.989599999999999</v>
      </c>
    </row>
    <row r="12893" spans="6:7" x14ac:dyDescent="0.3">
      <c r="F12893" t="s">
        <v>14217</v>
      </c>
      <c r="G12893" s="31">
        <v>7313.2966999999999</v>
      </c>
    </row>
    <row r="12894" spans="6:7" x14ac:dyDescent="0.3">
      <c r="F12894" t="s">
        <v>798</v>
      </c>
      <c r="G12894" s="31">
        <v>2192.1448</v>
      </c>
    </row>
    <row r="12895" spans="6:7" x14ac:dyDescent="0.3">
      <c r="F12895" t="s">
        <v>14218</v>
      </c>
      <c r="G12895" s="31">
        <v>0</v>
      </c>
    </row>
    <row r="12896" spans="6:7" x14ac:dyDescent="0.3">
      <c r="F12896" t="s">
        <v>14219</v>
      </c>
      <c r="G12896" s="31">
        <v>425.03629999999998</v>
      </c>
    </row>
    <row r="12897" spans="6:7" x14ac:dyDescent="0.3">
      <c r="F12897" t="s">
        <v>14220</v>
      </c>
      <c r="G12897" s="31">
        <v>0</v>
      </c>
    </row>
    <row r="12898" spans="6:7" x14ac:dyDescent="0.3">
      <c r="F12898" t="s">
        <v>14221</v>
      </c>
      <c r="G12898" s="31">
        <v>0</v>
      </c>
    </row>
    <row r="12899" spans="6:7" x14ac:dyDescent="0.3">
      <c r="F12899" t="s">
        <v>14222</v>
      </c>
      <c r="G12899" s="31">
        <v>1047.4131</v>
      </c>
    </row>
    <row r="12900" spans="6:7" x14ac:dyDescent="0.3">
      <c r="F12900" t="s">
        <v>2271</v>
      </c>
      <c r="G12900" s="31">
        <v>145.78869999999998</v>
      </c>
    </row>
    <row r="12901" spans="6:7" x14ac:dyDescent="0.3">
      <c r="F12901" t="s">
        <v>14223</v>
      </c>
      <c r="G12901" s="31">
        <v>0</v>
      </c>
    </row>
    <row r="12902" spans="6:7" x14ac:dyDescent="0.3">
      <c r="F12902" t="s">
        <v>3526</v>
      </c>
      <c r="G12902" s="31">
        <v>283.14960000000002</v>
      </c>
    </row>
    <row r="12903" spans="6:7" x14ac:dyDescent="0.3">
      <c r="F12903" t="s">
        <v>14224</v>
      </c>
      <c r="G12903" s="31">
        <v>0</v>
      </c>
    </row>
    <row r="12904" spans="6:7" x14ac:dyDescent="0.3">
      <c r="F12904" t="s">
        <v>14225</v>
      </c>
      <c r="G12904" s="31">
        <v>0</v>
      </c>
    </row>
    <row r="12905" spans="6:7" x14ac:dyDescent="0.3">
      <c r="F12905" t="s">
        <v>2272</v>
      </c>
      <c r="G12905" s="31">
        <v>0</v>
      </c>
    </row>
    <row r="12906" spans="6:7" x14ac:dyDescent="0.3">
      <c r="F12906" t="s">
        <v>2273</v>
      </c>
      <c r="G12906" s="31">
        <v>0</v>
      </c>
    </row>
    <row r="12907" spans="6:7" x14ac:dyDescent="0.3">
      <c r="F12907" t="s">
        <v>3527</v>
      </c>
      <c r="G12907" s="31">
        <v>499.18090000000007</v>
      </c>
    </row>
    <row r="12908" spans="6:7" x14ac:dyDescent="0.3">
      <c r="F12908" t="s">
        <v>14226</v>
      </c>
      <c r="G12908" s="31">
        <v>382.3537</v>
      </c>
    </row>
    <row r="12909" spans="6:7" x14ac:dyDescent="0.3">
      <c r="F12909" t="s">
        <v>14227</v>
      </c>
      <c r="G12909" s="31">
        <v>1854.6784</v>
      </c>
    </row>
    <row r="12910" spans="6:7" x14ac:dyDescent="0.3">
      <c r="F12910" t="s">
        <v>799</v>
      </c>
      <c r="G12910" s="31">
        <v>4353.2164000000002</v>
      </c>
    </row>
    <row r="12911" spans="6:7" x14ac:dyDescent="0.3">
      <c r="F12911" t="s">
        <v>14228</v>
      </c>
      <c r="G12911" s="31">
        <v>138.583</v>
      </c>
    </row>
    <row r="12912" spans="6:7" x14ac:dyDescent="0.3">
      <c r="F12912" t="s">
        <v>14229</v>
      </c>
      <c r="G12912" s="31">
        <v>174.88509999999999</v>
      </c>
    </row>
    <row r="12913" spans="6:7" x14ac:dyDescent="0.3">
      <c r="F12913" t="s">
        <v>14230</v>
      </c>
      <c r="G12913" s="31">
        <v>140.79329999999999</v>
      </c>
    </row>
    <row r="12914" spans="6:7" x14ac:dyDescent="0.3">
      <c r="F12914" t="s">
        <v>14231</v>
      </c>
      <c r="G12914" s="31">
        <v>9890.6145000000015</v>
      </c>
    </row>
    <row r="12915" spans="6:7" x14ac:dyDescent="0.3">
      <c r="F12915" t="s">
        <v>14232</v>
      </c>
      <c r="G12915" s="31">
        <v>60.163700000000006</v>
      </c>
    </row>
    <row r="12916" spans="6:7" x14ac:dyDescent="0.3">
      <c r="F12916" t="s">
        <v>14233</v>
      </c>
      <c r="G12916" s="31">
        <v>640.07029999999997</v>
      </c>
    </row>
    <row r="12917" spans="6:7" x14ac:dyDescent="0.3">
      <c r="F12917" t="s">
        <v>14234</v>
      </c>
      <c r="G12917" s="31">
        <v>7487.7228000000005</v>
      </c>
    </row>
    <row r="12918" spans="6:7" x14ac:dyDescent="0.3">
      <c r="F12918" t="s">
        <v>2927</v>
      </c>
      <c r="G12918" s="31">
        <v>7049.8544000000002</v>
      </c>
    </row>
    <row r="12919" spans="6:7" x14ac:dyDescent="0.3">
      <c r="F12919" t="s">
        <v>2274</v>
      </c>
      <c r="G12919" s="31">
        <v>0</v>
      </c>
    </row>
    <row r="12920" spans="6:7" x14ac:dyDescent="0.3">
      <c r="F12920" t="s">
        <v>14235</v>
      </c>
      <c r="G12920" s="31">
        <v>5296.8672999999999</v>
      </c>
    </row>
    <row r="12921" spans="6:7" x14ac:dyDescent="0.3">
      <c r="F12921" t="s">
        <v>2275</v>
      </c>
      <c r="G12921" s="31">
        <v>530.05820000000006</v>
      </c>
    </row>
    <row r="12922" spans="6:7" x14ac:dyDescent="0.3">
      <c r="F12922" t="s">
        <v>14236</v>
      </c>
      <c r="G12922" s="31">
        <v>0</v>
      </c>
    </row>
    <row r="12923" spans="6:7" x14ac:dyDescent="0.3">
      <c r="F12923" t="s">
        <v>800</v>
      </c>
      <c r="G12923" s="31">
        <v>11698.758900000001</v>
      </c>
    </row>
    <row r="12924" spans="6:7" x14ac:dyDescent="0.3">
      <c r="F12924" t="s">
        <v>14237</v>
      </c>
      <c r="G12924" s="31">
        <v>0</v>
      </c>
    </row>
    <row r="12925" spans="6:7" x14ac:dyDescent="0.3">
      <c r="F12925" t="s">
        <v>14238</v>
      </c>
      <c r="G12925" s="31">
        <v>837.51700000000005</v>
      </c>
    </row>
    <row r="12926" spans="6:7" x14ac:dyDescent="0.3">
      <c r="F12926" t="s">
        <v>14239</v>
      </c>
      <c r="G12926" s="31">
        <v>0</v>
      </c>
    </row>
    <row r="12927" spans="6:7" x14ac:dyDescent="0.3">
      <c r="F12927" t="s">
        <v>801</v>
      </c>
      <c r="G12927" s="31">
        <v>0</v>
      </c>
    </row>
    <row r="12928" spans="6:7" x14ac:dyDescent="0.3">
      <c r="F12928" t="s">
        <v>14240</v>
      </c>
      <c r="G12928" s="31">
        <v>1037.979</v>
      </c>
    </row>
    <row r="12929" spans="6:7" x14ac:dyDescent="0.3">
      <c r="F12929" t="s">
        <v>14241</v>
      </c>
      <c r="G12929" s="31">
        <v>602.79160000000002</v>
      </c>
    </row>
    <row r="12930" spans="6:7" x14ac:dyDescent="0.3">
      <c r="F12930" t="s">
        <v>14242</v>
      </c>
      <c r="G12930" s="31">
        <v>0</v>
      </c>
    </row>
    <row r="12931" spans="6:7" x14ac:dyDescent="0.3">
      <c r="F12931" t="s">
        <v>14243</v>
      </c>
      <c r="G12931" s="31">
        <v>68.771799999999999</v>
      </c>
    </row>
    <row r="12932" spans="6:7" x14ac:dyDescent="0.3">
      <c r="F12932" t="s">
        <v>14244</v>
      </c>
      <c r="G12932" s="31">
        <v>0</v>
      </c>
    </row>
    <row r="12933" spans="6:7" x14ac:dyDescent="0.3">
      <c r="F12933" t="s">
        <v>14245</v>
      </c>
      <c r="G12933" s="31">
        <v>0</v>
      </c>
    </row>
    <row r="12934" spans="6:7" x14ac:dyDescent="0.3">
      <c r="F12934" t="s">
        <v>2276</v>
      </c>
      <c r="G12934" s="31">
        <v>3186.0475000000001</v>
      </c>
    </row>
    <row r="12935" spans="6:7" x14ac:dyDescent="0.3">
      <c r="F12935" t="s">
        <v>14246</v>
      </c>
      <c r="G12935" s="31">
        <v>0</v>
      </c>
    </row>
    <row r="12936" spans="6:7" x14ac:dyDescent="0.3">
      <c r="F12936" t="s">
        <v>14247</v>
      </c>
      <c r="G12936" s="31">
        <v>0</v>
      </c>
    </row>
    <row r="12937" spans="6:7" x14ac:dyDescent="0.3">
      <c r="F12937" t="s">
        <v>14248</v>
      </c>
      <c r="G12937" s="31">
        <v>0</v>
      </c>
    </row>
    <row r="12938" spans="6:7" x14ac:dyDescent="0.3">
      <c r="F12938" t="s">
        <v>14249</v>
      </c>
      <c r="G12938" s="31">
        <v>0</v>
      </c>
    </row>
    <row r="12939" spans="6:7" x14ac:dyDescent="0.3">
      <c r="F12939" t="s">
        <v>14250</v>
      </c>
      <c r="G12939" s="31">
        <v>0</v>
      </c>
    </row>
    <row r="12940" spans="6:7" x14ac:dyDescent="0.3">
      <c r="F12940" t="s">
        <v>802</v>
      </c>
      <c r="G12940" s="31">
        <v>9494.4257999999991</v>
      </c>
    </row>
    <row r="12941" spans="6:7" x14ac:dyDescent="0.3">
      <c r="F12941" t="s">
        <v>14251</v>
      </c>
      <c r="G12941" s="31">
        <v>136.62979999999999</v>
      </c>
    </row>
    <row r="12942" spans="6:7" x14ac:dyDescent="0.3">
      <c r="F12942" t="s">
        <v>14252</v>
      </c>
      <c r="G12942" s="31">
        <v>8671.1376999999993</v>
      </c>
    </row>
    <row r="12943" spans="6:7" x14ac:dyDescent="0.3">
      <c r="F12943" t="s">
        <v>14253</v>
      </c>
      <c r="G12943" s="31">
        <v>23.7912</v>
      </c>
    </row>
    <row r="12944" spans="6:7" x14ac:dyDescent="0.3">
      <c r="F12944" t="s">
        <v>14254</v>
      </c>
      <c r="G12944" s="31">
        <v>0</v>
      </c>
    </row>
    <row r="12945" spans="6:7" x14ac:dyDescent="0.3">
      <c r="F12945" t="s">
        <v>14255</v>
      </c>
      <c r="G12945" s="31">
        <v>175.99260000000001</v>
      </c>
    </row>
    <row r="12946" spans="6:7" x14ac:dyDescent="0.3">
      <c r="F12946" t="s">
        <v>803</v>
      </c>
      <c r="G12946" s="31">
        <v>0</v>
      </c>
    </row>
    <row r="12947" spans="6:7" x14ac:dyDescent="0.3">
      <c r="F12947" t="s">
        <v>2277</v>
      </c>
      <c r="G12947" s="31">
        <v>5376.1860999999999</v>
      </c>
    </row>
    <row r="12948" spans="6:7" x14ac:dyDescent="0.3">
      <c r="F12948" t="s">
        <v>804</v>
      </c>
      <c r="G12948" s="31">
        <v>1514.3213000000001</v>
      </c>
    </row>
    <row r="12949" spans="6:7" x14ac:dyDescent="0.3">
      <c r="F12949" t="s">
        <v>14256</v>
      </c>
      <c r="G12949" s="31">
        <v>1863.5350000000001</v>
      </c>
    </row>
    <row r="12950" spans="6:7" x14ac:dyDescent="0.3">
      <c r="F12950" t="s">
        <v>14257</v>
      </c>
      <c r="G12950" s="31">
        <v>61.222799999999999</v>
      </c>
    </row>
    <row r="12951" spans="6:7" x14ac:dyDescent="0.3">
      <c r="F12951" t="s">
        <v>14258</v>
      </c>
      <c r="G12951" s="31">
        <v>7522.4191000000001</v>
      </c>
    </row>
    <row r="12952" spans="6:7" x14ac:dyDescent="0.3">
      <c r="F12952" t="s">
        <v>14259</v>
      </c>
      <c r="G12952" s="31">
        <v>328.55549999999999</v>
      </c>
    </row>
    <row r="12953" spans="6:7" x14ac:dyDescent="0.3">
      <c r="F12953" t="s">
        <v>14260</v>
      </c>
      <c r="G12953" s="31">
        <v>227.73169999999999</v>
      </c>
    </row>
    <row r="12954" spans="6:7" x14ac:dyDescent="0.3">
      <c r="F12954" t="s">
        <v>14261</v>
      </c>
      <c r="G12954" s="31">
        <v>136.59469999999999</v>
      </c>
    </row>
    <row r="12955" spans="6:7" x14ac:dyDescent="0.3">
      <c r="F12955" t="s">
        <v>14262</v>
      </c>
      <c r="G12955" s="31">
        <v>416.25220000000002</v>
      </c>
    </row>
    <row r="12956" spans="6:7" x14ac:dyDescent="0.3">
      <c r="F12956" t="s">
        <v>14263</v>
      </c>
      <c r="G12956" s="31">
        <v>0</v>
      </c>
    </row>
    <row r="12957" spans="6:7" x14ac:dyDescent="0.3">
      <c r="F12957" t="s">
        <v>14264</v>
      </c>
      <c r="G12957" s="31">
        <v>559.94240000000002</v>
      </c>
    </row>
    <row r="12958" spans="6:7" x14ac:dyDescent="0.3">
      <c r="F12958" t="s">
        <v>14265</v>
      </c>
      <c r="G12958" s="31">
        <v>0</v>
      </c>
    </row>
    <row r="12959" spans="6:7" x14ac:dyDescent="0.3">
      <c r="F12959" t="s">
        <v>14266</v>
      </c>
      <c r="G12959" s="31">
        <v>0</v>
      </c>
    </row>
    <row r="12960" spans="6:7" x14ac:dyDescent="0.3">
      <c r="F12960" t="s">
        <v>14267</v>
      </c>
      <c r="G12960" s="31">
        <v>569.57809999999995</v>
      </c>
    </row>
    <row r="12961" spans="6:7" x14ac:dyDescent="0.3">
      <c r="F12961" t="s">
        <v>14268</v>
      </c>
      <c r="G12961" s="31">
        <v>319.14659999999998</v>
      </c>
    </row>
    <row r="12962" spans="6:7" x14ac:dyDescent="0.3">
      <c r="F12962" t="s">
        <v>14269</v>
      </c>
      <c r="G12962" s="31">
        <v>5840.6926999999996</v>
      </c>
    </row>
    <row r="12963" spans="6:7" x14ac:dyDescent="0.3">
      <c r="F12963" t="s">
        <v>14270</v>
      </c>
      <c r="G12963" s="31">
        <v>0</v>
      </c>
    </row>
    <row r="12964" spans="6:7" x14ac:dyDescent="0.3">
      <c r="F12964" t="s">
        <v>14271</v>
      </c>
      <c r="G12964" s="31">
        <v>0</v>
      </c>
    </row>
    <row r="12965" spans="6:7" x14ac:dyDescent="0.3">
      <c r="F12965" t="s">
        <v>14272</v>
      </c>
      <c r="G12965" s="31">
        <v>0</v>
      </c>
    </row>
    <row r="12966" spans="6:7" x14ac:dyDescent="0.3">
      <c r="F12966" t="s">
        <v>14273</v>
      </c>
      <c r="G12966" s="31">
        <v>0</v>
      </c>
    </row>
    <row r="12967" spans="6:7" x14ac:dyDescent="0.3">
      <c r="F12967" t="s">
        <v>14274</v>
      </c>
      <c r="G12967" s="31">
        <v>99.3416</v>
      </c>
    </row>
    <row r="12968" spans="6:7" x14ac:dyDescent="0.3">
      <c r="F12968" t="s">
        <v>14275</v>
      </c>
      <c r="G12968" s="31">
        <v>3562.2656999999999</v>
      </c>
    </row>
    <row r="12969" spans="6:7" x14ac:dyDescent="0.3">
      <c r="F12969" t="s">
        <v>2278</v>
      </c>
      <c r="G12969" s="31">
        <v>11846.2917</v>
      </c>
    </row>
    <row r="12970" spans="6:7" x14ac:dyDescent="0.3">
      <c r="F12970" t="s">
        <v>14276</v>
      </c>
      <c r="G12970" s="31">
        <v>3148.8396999999995</v>
      </c>
    </row>
    <row r="12971" spans="6:7" x14ac:dyDescent="0.3">
      <c r="F12971" t="s">
        <v>14277</v>
      </c>
      <c r="G12971" s="31">
        <v>0</v>
      </c>
    </row>
    <row r="12972" spans="6:7" x14ac:dyDescent="0.3">
      <c r="F12972" t="s">
        <v>14278</v>
      </c>
      <c r="G12972" s="31">
        <v>8460.7669999999998</v>
      </c>
    </row>
    <row r="12973" spans="6:7" x14ac:dyDescent="0.3">
      <c r="F12973" t="s">
        <v>14279</v>
      </c>
      <c r="G12973" s="31">
        <v>0</v>
      </c>
    </row>
    <row r="12974" spans="6:7" x14ac:dyDescent="0.3">
      <c r="F12974" t="s">
        <v>14280</v>
      </c>
      <c r="G12974" s="31">
        <v>0</v>
      </c>
    </row>
    <row r="12975" spans="6:7" x14ac:dyDescent="0.3">
      <c r="F12975" t="s">
        <v>14281</v>
      </c>
      <c r="G12975" s="31">
        <v>0</v>
      </c>
    </row>
    <row r="12976" spans="6:7" x14ac:dyDescent="0.3">
      <c r="F12976" t="s">
        <v>14282</v>
      </c>
      <c r="G12976" s="31">
        <v>0</v>
      </c>
    </row>
    <row r="12977" spans="6:7" x14ac:dyDescent="0.3">
      <c r="F12977" t="s">
        <v>14283</v>
      </c>
      <c r="G12977" s="31">
        <v>1042.3636000000001</v>
      </c>
    </row>
    <row r="12978" spans="6:7" x14ac:dyDescent="0.3">
      <c r="F12978" t="s">
        <v>14284</v>
      </c>
      <c r="G12978" s="31">
        <v>0</v>
      </c>
    </row>
    <row r="12979" spans="6:7" x14ac:dyDescent="0.3">
      <c r="F12979" t="s">
        <v>14285</v>
      </c>
      <c r="G12979" s="31">
        <v>68.797499999999999</v>
      </c>
    </row>
    <row r="12980" spans="6:7" x14ac:dyDescent="0.3">
      <c r="F12980" t="s">
        <v>14286</v>
      </c>
      <c r="G12980" s="31">
        <v>696.05279999999993</v>
      </c>
    </row>
    <row r="12981" spans="6:7" x14ac:dyDescent="0.3">
      <c r="F12981" t="s">
        <v>14287</v>
      </c>
      <c r="G12981" s="31">
        <v>1475.9047999999998</v>
      </c>
    </row>
    <row r="12982" spans="6:7" x14ac:dyDescent="0.3">
      <c r="F12982" t="s">
        <v>14288</v>
      </c>
      <c r="G12982" s="31">
        <v>5321.1679999999997</v>
      </c>
    </row>
    <row r="12983" spans="6:7" x14ac:dyDescent="0.3">
      <c r="F12983" t="s">
        <v>14289</v>
      </c>
      <c r="G12983" s="31">
        <v>0</v>
      </c>
    </row>
    <row r="12984" spans="6:7" x14ac:dyDescent="0.3">
      <c r="F12984" t="s">
        <v>14290</v>
      </c>
      <c r="G12984" s="31">
        <v>0</v>
      </c>
    </row>
    <row r="12985" spans="6:7" x14ac:dyDescent="0.3">
      <c r="F12985" t="s">
        <v>14291</v>
      </c>
      <c r="G12985" s="31">
        <v>402.07939999999996</v>
      </c>
    </row>
    <row r="12986" spans="6:7" x14ac:dyDescent="0.3">
      <c r="F12986" t="s">
        <v>2279</v>
      </c>
      <c r="G12986" s="31">
        <v>81.3977</v>
      </c>
    </row>
    <row r="12987" spans="6:7" x14ac:dyDescent="0.3">
      <c r="F12987" t="s">
        <v>14292</v>
      </c>
      <c r="G12987" s="31">
        <v>423.41340000000002</v>
      </c>
    </row>
    <row r="12988" spans="6:7" x14ac:dyDescent="0.3">
      <c r="F12988" t="s">
        <v>14293</v>
      </c>
      <c r="G12988" s="31">
        <v>7936.2547000000004</v>
      </c>
    </row>
    <row r="12989" spans="6:7" x14ac:dyDescent="0.3">
      <c r="F12989" t="s">
        <v>14294</v>
      </c>
      <c r="G12989" s="31">
        <v>14.9862</v>
      </c>
    </row>
    <row r="12990" spans="6:7" x14ac:dyDescent="0.3">
      <c r="F12990" t="s">
        <v>14295</v>
      </c>
      <c r="G12990" s="31">
        <v>4045.6176</v>
      </c>
    </row>
    <row r="12991" spans="6:7" x14ac:dyDescent="0.3">
      <c r="F12991" t="s">
        <v>14296</v>
      </c>
      <c r="G12991" s="31">
        <v>53.102899999999998</v>
      </c>
    </row>
    <row r="12992" spans="6:7" x14ac:dyDescent="0.3">
      <c r="F12992" t="s">
        <v>2280</v>
      </c>
      <c r="G12992" s="31">
        <v>0</v>
      </c>
    </row>
    <row r="12993" spans="6:7" x14ac:dyDescent="0.3">
      <c r="F12993" t="s">
        <v>14297</v>
      </c>
      <c r="G12993" s="31">
        <v>10783.594299999999</v>
      </c>
    </row>
    <row r="12994" spans="6:7" x14ac:dyDescent="0.3">
      <c r="F12994" t="s">
        <v>14298</v>
      </c>
      <c r="G12994" s="31">
        <v>1777.4021</v>
      </c>
    </row>
    <row r="12995" spans="6:7" x14ac:dyDescent="0.3">
      <c r="F12995" t="s">
        <v>14299</v>
      </c>
      <c r="G12995" s="31">
        <v>14822.273800000001</v>
      </c>
    </row>
    <row r="12996" spans="6:7" x14ac:dyDescent="0.3">
      <c r="F12996" t="s">
        <v>805</v>
      </c>
      <c r="G12996" s="31">
        <v>0</v>
      </c>
    </row>
    <row r="12997" spans="6:7" x14ac:dyDescent="0.3">
      <c r="F12997" t="s">
        <v>14300</v>
      </c>
      <c r="G12997" s="31">
        <v>0</v>
      </c>
    </row>
    <row r="12998" spans="6:7" x14ac:dyDescent="0.3">
      <c r="F12998" t="s">
        <v>14301</v>
      </c>
      <c r="G12998" s="31">
        <v>10056.647800000001</v>
      </c>
    </row>
    <row r="12999" spans="6:7" x14ac:dyDescent="0.3">
      <c r="F12999" t="s">
        <v>14302</v>
      </c>
      <c r="G12999" s="31">
        <v>3573.8608000000004</v>
      </c>
    </row>
    <row r="13000" spans="6:7" x14ac:dyDescent="0.3">
      <c r="F13000" t="s">
        <v>14303</v>
      </c>
      <c r="G13000" s="31">
        <v>2056.0518999999999</v>
      </c>
    </row>
    <row r="13001" spans="6:7" x14ac:dyDescent="0.3">
      <c r="F13001" t="s">
        <v>14304</v>
      </c>
      <c r="G13001" s="31">
        <v>0</v>
      </c>
    </row>
    <row r="13002" spans="6:7" x14ac:dyDescent="0.3">
      <c r="F13002" t="s">
        <v>14305</v>
      </c>
      <c r="G13002" s="31">
        <v>10.0345</v>
      </c>
    </row>
    <row r="13003" spans="6:7" x14ac:dyDescent="0.3">
      <c r="F13003" t="s">
        <v>14306</v>
      </c>
      <c r="G13003" s="31">
        <v>0</v>
      </c>
    </row>
    <row r="13004" spans="6:7" x14ac:dyDescent="0.3">
      <c r="F13004" t="s">
        <v>14307</v>
      </c>
      <c r="G13004" s="31">
        <v>0</v>
      </c>
    </row>
    <row r="13005" spans="6:7" x14ac:dyDescent="0.3">
      <c r="F13005" t="s">
        <v>14308</v>
      </c>
      <c r="G13005" s="31">
        <v>1844.2896000000001</v>
      </c>
    </row>
    <row r="13006" spans="6:7" x14ac:dyDescent="0.3">
      <c r="F13006" t="s">
        <v>14309</v>
      </c>
      <c r="G13006" s="31">
        <v>2758.1008000000002</v>
      </c>
    </row>
    <row r="13007" spans="6:7" x14ac:dyDescent="0.3">
      <c r="F13007" t="s">
        <v>14310</v>
      </c>
      <c r="G13007" s="31">
        <v>686.65809999999999</v>
      </c>
    </row>
    <row r="13008" spans="6:7" x14ac:dyDescent="0.3">
      <c r="F13008" t="s">
        <v>14311</v>
      </c>
      <c r="G13008" s="31">
        <v>0</v>
      </c>
    </row>
    <row r="13009" spans="6:7" x14ac:dyDescent="0.3">
      <c r="F13009" t="s">
        <v>14312</v>
      </c>
      <c r="G13009" s="31">
        <v>582.74339999999995</v>
      </c>
    </row>
    <row r="13010" spans="6:7" x14ac:dyDescent="0.3">
      <c r="F13010" t="s">
        <v>14313</v>
      </c>
      <c r="G13010" s="31">
        <v>5371.3261999999995</v>
      </c>
    </row>
    <row r="13011" spans="6:7" x14ac:dyDescent="0.3">
      <c r="F13011" t="s">
        <v>14314</v>
      </c>
      <c r="G13011" s="31">
        <v>0</v>
      </c>
    </row>
    <row r="13012" spans="6:7" x14ac:dyDescent="0.3">
      <c r="F13012" t="s">
        <v>14315</v>
      </c>
      <c r="G13012" s="31">
        <v>0</v>
      </c>
    </row>
    <row r="13013" spans="6:7" x14ac:dyDescent="0.3">
      <c r="F13013" t="s">
        <v>14316</v>
      </c>
      <c r="G13013" s="31">
        <v>0</v>
      </c>
    </row>
    <row r="13014" spans="6:7" x14ac:dyDescent="0.3">
      <c r="F13014" t="s">
        <v>14317</v>
      </c>
      <c r="G13014" s="31">
        <v>0</v>
      </c>
    </row>
    <row r="13015" spans="6:7" x14ac:dyDescent="0.3">
      <c r="F13015" t="s">
        <v>14318</v>
      </c>
      <c r="G13015" s="31">
        <v>3779.9027000000001</v>
      </c>
    </row>
    <row r="13016" spans="6:7" x14ac:dyDescent="0.3">
      <c r="F13016" t="s">
        <v>14319</v>
      </c>
      <c r="G13016" s="31">
        <v>0</v>
      </c>
    </row>
    <row r="13017" spans="6:7" x14ac:dyDescent="0.3">
      <c r="F13017" t="s">
        <v>14320</v>
      </c>
      <c r="G13017" s="31">
        <v>21010.414000000001</v>
      </c>
    </row>
    <row r="13018" spans="6:7" x14ac:dyDescent="0.3">
      <c r="F13018" t="s">
        <v>14321</v>
      </c>
      <c r="G13018" s="31">
        <v>0</v>
      </c>
    </row>
    <row r="13019" spans="6:7" x14ac:dyDescent="0.3">
      <c r="F13019" t="s">
        <v>14322</v>
      </c>
      <c r="G13019" s="31">
        <v>0</v>
      </c>
    </row>
    <row r="13020" spans="6:7" x14ac:dyDescent="0.3">
      <c r="F13020" t="s">
        <v>14323</v>
      </c>
      <c r="G13020" s="31">
        <v>11621.011500000001</v>
      </c>
    </row>
    <row r="13021" spans="6:7" x14ac:dyDescent="0.3">
      <c r="F13021" t="s">
        <v>14324</v>
      </c>
      <c r="G13021" s="31">
        <v>234.25299999999999</v>
      </c>
    </row>
    <row r="13022" spans="6:7" x14ac:dyDescent="0.3">
      <c r="F13022" t="s">
        <v>14325</v>
      </c>
      <c r="G13022" s="31">
        <v>9.3711000000000002</v>
      </c>
    </row>
    <row r="13023" spans="6:7" x14ac:dyDescent="0.3">
      <c r="F13023" t="s">
        <v>2281</v>
      </c>
      <c r="G13023" s="31">
        <v>0</v>
      </c>
    </row>
    <row r="13024" spans="6:7" x14ac:dyDescent="0.3">
      <c r="F13024" t="s">
        <v>2282</v>
      </c>
      <c r="G13024" s="31">
        <v>0</v>
      </c>
    </row>
    <row r="13025" spans="6:7" x14ac:dyDescent="0.3">
      <c r="F13025" t="s">
        <v>14326</v>
      </c>
      <c r="G13025" s="31">
        <v>394.10890000000001</v>
      </c>
    </row>
    <row r="13026" spans="6:7" x14ac:dyDescent="0.3">
      <c r="F13026" t="s">
        <v>14327</v>
      </c>
      <c r="G13026" s="31">
        <v>0</v>
      </c>
    </row>
    <row r="13027" spans="6:7" x14ac:dyDescent="0.3">
      <c r="F13027" t="s">
        <v>14328</v>
      </c>
      <c r="G13027" s="31">
        <v>4025.9756000000002</v>
      </c>
    </row>
    <row r="13028" spans="6:7" x14ac:dyDescent="0.3">
      <c r="F13028" t="s">
        <v>14329</v>
      </c>
      <c r="G13028" s="31">
        <v>592.98889999999994</v>
      </c>
    </row>
    <row r="13029" spans="6:7" x14ac:dyDescent="0.3">
      <c r="F13029" t="s">
        <v>14330</v>
      </c>
      <c r="G13029" s="31">
        <v>0</v>
      </c>
    </row>
    <row r="13030" spans="6:7" x14ac:dyDescent="0.3">
      <c r="F13030" t="s">
        <v>806</v>
      </c>
      <c r="G13030" s="31">
        <v>2974.4162000000001</v>
      </c>
    </row>
    <row r="13031" spans="6:7" x14ac:dyDescent="0.3">
      <c r="F13031" t="s">
        <v>14331</v>
      </c>
      <c r="G13031" s="31">
        <v>611.38199999999995</v>
      </c>
    </row>
    <row r="13032" spans="6:7" x14ac:dyDescent="0.3">
      <c r="F13032" t="s">
        <v>14332</v>
      </c>
      <c r="G13032" s="31">
        <v>0</v>
      </c>
    </row>
    <row r="13033" spans="6:7" x14ac:dyDescent="0.3">
      <c r="F13033" t="s">
        <v>2283</v>
      </c>
      <c r="G13033" s="31">
        <v>0</v>
      </c>
    </row>
    <row r="13034" spans="6:7" x14ac:dyDescent="0.3">
      <c r="F13034" t="s">
        <v>2284</v>
      </c>
      <c r="G13034" s="31">
        <v>16476.295999999998</v>
      </c>
    </row>
    <row r="13035" spans="6:7" x14ac:dyDescent="0.3">
      <c r="F13035" t="s">
        <v>2285</v>
      </c>
      <c r="G13035" s="31">
        <v>0</v>
      </c>
    </row>
    <row r="13036" spans="6:7" x14ac:dyDescent="0.3">
      <c r="F13036" t="s">
        <v>14333</v>
      </c>
      <c r="G13036" s="31">
        <v>586.87109999999996</v>
      </c>
    </row>
    <row r="13037" spans="6:7" x14ac:dyDescent="0.3">
      <c r="F13037" t="s">
        <v>807</v>
      </c>
      <c r="G13037" s="31">
        <v>1964.9585</v>
      </c>
    </row>
    <row r="13038" spans="6:7" x14ac:dyDescent="0.3">
      <c r="F13038" t="s">
        <v>14334</v>
      </c>
      <c r="G13038" s="31">
        <v>0</v>
      </c>
    </row>
    <row r="13039" spans="6:7" x14ac:dyDescent="0.3">
      <c r="F13039" t="s">
        <v>14335</v>
      </c>
      <c r="G13039" s="31">
        <v>118.8518</v>
      </c>
    </row>
    <row r="13040" spans="6:7" x14ac:dyDescent="0.3">
      <c r="F13040" t="s">
        <v>3528</v>
      </c>
      <c r="G13040" s="31">
        <v>2094.6559999999999</v>
      </c>
    </row>
    <row r="13041" spans="6:7" x14ac:dyDescent="0.3">
      <c r="F13041" t="s">
        <v>14336</v>
      </c>
      <c r="G13041" s="31">
        <v>0</v>
      </c>
    </row>
    <row r="13042" spans="6:7" x14ac:dyDescent="0.3">
      <c r="F13042" t="s">
        <v>3529</v>
      </c>
      <c r="G13042" s="31">
        <v>278.63249999999999</v>
      </c>
    </row>
    <row r="13043" spans="6:7" x14ac:dyDescent="0.3">
      <c r="F13043" t="s">
        <v>808</v>
      </c>
      <c r="G13043" s="31">
        <v>10246.1392</v>
      </c>
    </row>
    <row r="13044" spans="6:7" x14ac:dyDescent="0.3">
      <c r="F13044" t="s">
        <v>14337</v>
      </c>
      <c r="G13044" s="31">
        <v>3806.9236999999998</v>
      </c>
    </row>
    <row r="13045" spans="6:7" x14ac:dyDescent="0.3">
      <c r="F13045" t="s">
        <v>14338</v>
      </c>
      <c r="G13045" s="31">
        <v>926.44579999999996</v>
      </c>
    </row>
    <row r="13046" spans="6:7" x14ac:dyDescent="0.3">
      <c r="F13046" t="s">
        <v>14339</v>
      </c>
      <c r="G13046" s="31">
        <v>0</v>
      </c>
    </row>
    <row r="13047" spans="6:7" x14ac:dyDescent="0.3">
      <c r="F13047" t="s">
        <v>14340</v>
      </c>
      <c r="G13047" s="31">
        <v>10077.018400000001</v>
      </c>
    </row>
    <row r="13048" spans="6:7" x14ac:dyDescent="0.3">
      <c r="F13048" t="s">
        <v>14341</v>
      </c>
      <c r="G13048" s="31">
        <v>7362.4947000000002</v>
      </c>
    </row>
    <row r="13049" spans="6:7" x14ac:dyDescent="0.3">
      <c r="F13049" t="s">
        <v>14342</v>
      </c>
      <c r="G13049" s="31">
        <v>538.22140000000002</v>
      </c>
    </row>
    <row r="13050" spans="6:7" x14ac:dyDescent="0.3">
      <c r="F13050" t="s">
        <v>14343</v>
      </c>
      <c r="G13050" s="31">
        <v>9986.9878999999983</v>
      </c>
    </row>
    <row r="13051" spans="6:7" x14ac:dyDescent="0.3">
      <c r="F13051" t="s">
        <v>14344</v>
      </c>
      <c r="G13051" s="31">
        <v>516.87439999999992</v>
      </c>
    </row>
    <row r="13052" spans="6:7" x14ac:dyDescent="0.3">
      <c r="F13052" t="s">
        <v>2286</v>
      </c>
      <c r="G13052" s="31">
        <v>0</v>
      </c>
    </row>
    <row r="13053" spans="6:7" x14ac:dyDescent="0.3">
      <c r="F13053" t="s">
        <v>14345</v>
      </c>
      <c r="G13053" s="31">
        <v>589.02120000000002</v>
      </c>
    </row>
    <row r="13054" spans="6:7" x14ac:dyDescent="0.3">
      <c r="F13054" t="s">
        <v>14346</v>
      </c>
      <c r="G13054" s="31">
        <v>1988.816</v>
      </c>
    </row>
    <row r="13055" spans="6:7" x14ac:dyDescent="0.3">
      <c r="F13055" t="s">
        <v>14347</v>
      </c>
      <c r="G13055" s="31">
        <v>368.56909999999999</v>
      </c>
    </row>
    <row r="13056" spans="6:7" x14ac:dyDescent="0.3">
      <c r="F13056" t="s">
        <v>14348</v>
      </c>
      <c r="G13056" s="31">
        <v>3646.1271000000002</v>
      </c>
    </row>
    <row r="13057" spans="6:7" x14ac:dyDescent="0.3">
      <c r="F13057" t="s">
        <v>14349</v>
      </c>
      <c r="G13057" s="31">
        <v>9428.3567999999996</v>
      </c>
    </row>
    <row r="13058" spans="6:7" x14ac:dyDescent="0.3">
      <c r="F13058" t="s">
        <v>14350</v>
      </c>
      <c r="G13058" s="31">
        <v>10689.3896</v>
      </c>
    </row>
    <row r="13059" spans="6:7" x14ac:dyDescent="0.3">
      <c r="F13059" t="s">
        <v>14351</v>
      </c>
      <c r="G13059" s="31">
        <v>368.60059999999999</v>
      </c>
    </row>
    <row r="13060" spans="6:7" x14ac:dyDescent="0.3">
      <c r="F13060" t="s">
        <v>14352</v>
      </c>
      <c r="G13060" s="31">
        <v>0</v>
      </c>
    </row>
    <row r="13061" spans="6:7" x14ac:dyDescent="0.3">
      <c r="F13061" t="s">
        <v>14353</v>
      </c>
      <c r="G13061" s="31">
        <v>0</v>
      </c>
    </row>
    <row r="13062" spans="6:7" x14ac:dyDescent="0.3">
      <c r="F13062" t="s">
        <v>14354</v>
      </c>
      <c r="G13062" s="31">
        <v>1660.3790000000001</v>
      </c>
    </row>
    <row r="13063" spans="6:7" x14ac:dyDescent="0.3">
      <c r="F13063" t="s">
        <v>14355</v>
      </c>
      <c r="G13063" s="31">
        <v>6812.0335999999998</v>
      </c>
    </row>
    <row r="13064" spans="6:7" x14ac:dyDescent="0.3">
      <c r="F13064" t="s">
        <v>14356</v>
      </c>
      <c r="G13064" s="31">
        <v>31.281100000000002</v>
      </c>
    </row>
    <row r="13065" spans="6:7" x14ac:dyDescent="0.3">
      <c r="F13065" t="s">
        <v>14357</v>
      </c>
      <c r="G13065" s="31">
        <v>6376.6639999999998</v>
      </c>
    </row>
    <row r="13066" spans="6:7" x14ac:dyDescent="0.3">
      <c r="F13066" t="s">
        <v>14358</v>
      </c>
      <c r="G13066" s="31">
        <v>0</v>
      </c>
    </row>
    <row r="13067" spans="6:7" x14ac:dyDescent="0.3">
      <c r="F13067" t="s">
        <v>14359</v>
      </c>
      <c r="G13067" s="31">
        <v>0</v>
      </c>
    </row>
    <row r="13068" spans="6:7" x14ac:dyDescent="0.3">
      <c r="F13068" t="s">
        <v>14360</v>
      </c>
      <c r="G13068" s="31">
        <v>609.99720000000002</v>
      </c>
    </row>
    <row r="13069" spans="6:7" x14ac:dyDescent="0.3">
      <c r="F13069" t="s">
        <v>3530</v>
      </c>
      <c r="G13069" s="31">
        <v>259.49540000000002</v>
      </c>
    </row>
    <row r="13070" spans="6:7" x14ac:dyDescent="0.3">
      <c r="F13070" t="s">
        <v>14361</v>
      </c>
      <c r="G13070" s="31">
        <v>4910.6534999999994</v>
      </c>
    </row>
    <row r="13071" spans="6:7" x14ac:dyDescent="0.3">
      <c r="F13071" t="s">
        <v>14362</v>
      </c>
      <c r="G13071" s="31">
        <v>10202.3318</v>
      </c>
    </row>
    <row r="13072" spans="6:7" x14ac:dyDescent="0.3">
      <c r="F13072" t="s">
        <v>14363</v>
      </c>
      <c r="G13072" s="31">
        <v>0</v>
      </c>
    </row>
    <row r="13073" spans="6:7" x14ac:dyDescent="0.3">
      <c r="F13073" t="s">
        <v>14364</v>
      </c>
      <c r="G13073" s="31">
        <v>0</v>
      </c>
    </row>
    <row r="13074" spans="6:7" x14ac:dyDescent="0.3">
      <c r="F13074" t="s">
        <v>14365</v>
      </c>
      <c r="G13074" s="31">
        <v>0</v>
      </c>
    </row>
    <row r="13075" spans="6:7" x14ac:dyDescent="0.3">
      <c r="F13075" t="s">
        <v>14366</v>
      </c>
      <c r="G13075" s="31">
        <v>0</v>
      </c>
    </row>
    <row r="13076" spans="6:7" x14ac:dyDescent="0.3">
      <c r="F13076" t="s">
        <v>14367</v>
      </c>
      <c r="G13076" s="31">
        <v>693.78499999999997</v>
      </c>
    </row>
    <row r="13077" spans="6:7" x14ac:dyDescent="0.3">
      <c r="F13077" t="s">
        <v>14368</v>
      </c>
      <c r="G13077" s="31">
        <v>0</v>
      </c>
    </row>
    <row r="13078" spans="6:7" x14ac:dyDescent="0.3">
      <c r="F13078" t="s">
        <v>14369</v>
      </c>
      <c r="G13078" s="31">
        <v>3359.6904999999997</v>
      </c>
    </row>
    <row r="13079" spans="6:7" x14ac:dyDescent="0.3">
      <c r="F13079" t="s">
        <v>14370</v>
      </c>
      <c r="G13079" s="31">
        <v>586.24130000000002</v>
      </c>
    </row>
    <row r="13080" spans="6:7" x14ac:dyDescent="0.3">
      <c r="F13080" t="s">
        <v>14371</v>
      </c>
      <c r="G13080" s="31">
        <v>255.83940000000001</v>
      </c>
    </row>
    <row r="13081" spans="6:7" x14ac:dyDescent="0.3">
      <c r="F13081" t="s">
        <v>14372</v>
      </c>
      <c r="G13081" s="31">
        <v>0</v>
      </c>
    </row>
    <row r="13082" spans="6:7" x14ac:dyDescent="0.3">
      <c r="F13082" t="s">
        <v>14373</v>
      </c>
      <c r="G13082" s="31">
        <v>0</v>
      </c>
    </row>
    <row r="13083" spans="6:7" x14ac:dyDescent="0.3">
      <c r="F13083" t="s">
        <v>14374</v>
      </c>
      <c r="G13083" s="31">
        <v>71.914400000000001</v>
      </c>
    </row>
    <row r="13084" spans="6:7" x14ac:dyDescent="0.3">
      <c r="F13084" t="s">
        <v>14375</v>
      </c>
      <c r="G13084" s="31">
        <v>4598.8122000000003</v>
      </c>
    </row>
    <row r="13085" spans="6:7" x14ac:dyDescent="0.3">
      <c r="F13085" t="s">
        <v>14376</v>
      </c>
      <c r="G13085" s="31">
        <v>30360.638100000004</v>
      </c>
    </row>
    <row r="13086" spans="6:7" x14ac:dyDescent="0.3">
      <c r="F13086" t="s">
        <v>14377</v>
      </c>
      <c r="G13086" s="31">
        <v>0</v>
      </c>
    </row>
    <row r="13087" spans="6:7" x14ac:dyDescent="0.3">
      <c r="F13087" t="s">
        <v>14378</v>
      </c>
      <c r="G13087" s="31">
        <v>98.125299999999996</v>
      </c>
    </row>
    <row r="13088" spans="6:7" x14ac:dyDescent="0.3">
      <c r="F13088" t="s">
        <v>14379</v>
      </c>
      <c r="G13088" s="31">
        <v>0</v>
      </c>
    </row>
    <row r="13089" spans="6:7" x14ac:dyDescent="0.3">
      <c r="F13089" t="s">
        <v>14380</v>
      </c>
      <c r="G13089" s="31">
        <v>0</v>
      </c>
    </row>
    <row r="13090" spans="6:7" x14ac:dyDescent="0.3">
      <c r="F13090" t="s">
        <v>14381</v>
      </c>
      <c r="G13090" s="31">
        <v>0</v>
      </c>
    </row>
    <row r="13091" spans="6:7" x14ac:dyDescent="0.3">
      <c r="F13091" t="s">
        <v>14382</v>
      </c>
      <c r="G13091" s="31">
        <v>154.62039999999999</v>
      </c>
    </row>
    <row r="13092" spans="6:7" x14ac:dyDescent="0.3">
      <c r="F13092" t="s">
        <v>14383</v>
      </c>
      <c r="G13092" s="31">
        <v>387.98770000000002</v>
      </c>
    </row>
    <row r="13093" spans="6:7" x14ac:dyDescent="0.3">
      <c r="F13093" t="s">
        <v>14384</v>
      </c>
      <c r="G13093" s="31">
        <v>26.9054</v>
      </c>
    </row>
    <row r="13094" spans="6:7" x14ac:dyDescent="0.3">
      <c r="F13094" t="s">
        <v>14385</v>
      </c>
      <c r="G13094" s="31">
        <v>8065.2927</v>
      </c>
    </row>
    <row r="13095" spans="6:7" x14ac:dyDescent="0.3">
      <c r="F13095" t="s">
        <v>14386</v>
      </c>
      <c r="G13095" s="31">
        <v>8868.3445000000011</v>
      </c>
    </row>
    <row r="13096" spans="6:7" x14ac:dyDescent="0.3">
      <c r="F13096" t="s">
        <v>2287</v>
      </c>
      <c r="G13096" s="31">
        <v>9033.7271999999994</v>
      </c>
    </row>
    <row r="13097" spans="6:7" x14ac:dyDescent="0.3">
      <c r="F13097" t="s">
        <v>14387</v>
      </c>
      <c r="G13097" s="31">
        <v>0</v>
      </c>
    </row>
    <row r="13098" spans="6:7" x14ac:dyDescent="0.3">
      <c r="F13098" t="s">
        <v>2288</v>
      </c>
      <c r="G13098" s="31">
        <v>0</v>
      </c>
    </row>
    <row r="13099" spans="6:7" x14ac:dyDescent="0.3">
      <c r="F13099" t="s">
        <v>14388</v>
      </c>
      <c r="G13099" s="31">
        <v>1888.5313000000001</v>
      </c>
    </row>
    <row r="13100" spans="6:7" x14ac:dyDescent="0.3">
      <c r="F13100" t="s">
        <v>14389</v>
      </c>
      <c r="G13100" s="31">
        <v>0</v>
      </c>
    </row>
    <row r="13101" spans="6:7" x14ac:dyDescent="0.3">
      <c r="F13101" t="s">
        <v>809</v>
      </c>
      <c r="G13101" s="31">
        <v>0</v>
      </c>
    </row>
    <row r="13102" spans="6:7" x14ac:dyDescent="0.3">
      <c r="F13102" t="s">
        <v>14390</v>
      </c>
      <c r="G13102" s="31">
        <v>685.43150000000003</v>
      </c>
    </row>
    <row r="13103" spans="6:7" x14ac:dyDescent="0.3">
      <c r="F13103" t="s">
        <v>14391</v>
      </c>
      <c r="G13103" s="31">
        <v>250.29920000000001</v>
      </c>
    </row>
    <row r="13104" spans="6:7" x14ac:dyDescent="0.3">
      <c r="F13104" t="s">
        <v>14392</v>
      </c>
      <c r="G13104" s="31">
        <v>112.65860000000001</v>
      </c>
    </row>
    <row r="13105" spans="6:7" x14ac:dyDescent="0.3">
      <c r="F13105" t="s">
        <v>14393</v>
      </c>
      <c r="G13105" s="31">
        <v>0</v>
      </c>
    </row>
    <row r="13106" spans="6:7" x14ac:dyDescent="0.3">
      <c r="F13106" t="s">
        <v>14394</v>
      </c>
      <c r="G13106" s="31">
        <v>0</v>
      </c>
    </row>
    <row r="13107" spans="6:7" x14ac:dyDescent="0.3">
      <c r="F13107" t="s">
        <v>3531</v>
      </c>
      <c r="G13107" s="31">
        <v>1883.3358000000001</v>
      </c>
    </row>
    <row r="13108" spans="6:7" x14ac:dyDescent="0.3">
      <c r="F13108" t="s">
        <v>2289</v>
      </c>
      <c r="G13108" s="31">
        <v>27486.100999999999</v>
      </c>
    </row>
    <row r="13109" spans="6:7" x14ac:dyDescent="0.3">
      <c r="F13109" t="s">
        <v>14395</v>
      </c>
      <c r="G13109" s="31">
        <v>347.93020000000001</v>
      </c>
    </row>
    <row r="13110" spans="6:7" x14ac:dyDescent="0.3">
      <c r="F13110" t="s">
        <v>14396</v>
      </c>
      <c r="G13110" s="31">
        <v>296.68579999999997</v>
      </c>
    </row>
    <row r="13111" spans="6:7" x14ac:dyDescent="0.3">
      <c r="F13111" t="s">
        <v>2290</v>
      </c>
      <c r="G13111" s="31">
        <v>0</v>
      </c>
    </row>
    <row r="13112" spans="6:7" x14ac:dyDescent="0.3">
      <c r="F13112" t="s">
        <v>14397</v>
      </c>
      <c r="G13112" s="31">
        <v>372.45650000000001</v>
      </c>
    </row>
    <row r="13113" spans="6:7" x14ac:dyDescent="0.3">
      <c r="F13113" t="s">
        <v>14398</v>
      </c>
      <c r="G13113" s="31">
        <v>682.1006000000001</v>
      </c>
    </row>
    <row r="13114" spans="6:7" x14ac:dyDescent="0.3">
      <c r="F13114" t="s">
        <v>14399</v>
      </c>
      <c r="G13114" s="31">
        <v>0</v>
      </c>
    </row>
    <row r="13115" spans="6:7" x14ac:dyDescent="0.3">
      <c r="F13115" t="s">
        <v>14400</v>
      </c>
      <c r="G13115" s="31">
        <v>0</v>
      </c>
    </row>
    <row r="13116" spans="6:7" x14ac:dyDescent="0.3">
      <c r="F13116" t="s">
        <v>14401</v>
      </c>
      <c r="G13116" s="31">
        <v>796.54750000000001</v>
      </c>
    </row>
    <row r="13117" spans="6:7" x14ac:dyDescent="0.3">
      <c r="F13117" t="s">
        <v>14402</v>
      </c>
      <c r="G13117" s="31">
        <v>373.04599999999999</v>
      </c>
    </row>
    <row r="13118" spans="6:7" x14ac:dyDescent="0.3">
      <c r="F13118" t="s">
        <v>14403</v>
      </c>
      <c r="G13118" s="31">
        <v>300.37920000000003</v>
      </c>
    </row>
    <row r="13119" spans="6:7" x14ac:dyDescent="0.3">
      <c r="F13119" t="s">
        <v>14404</v>
      </c>
      <c r="G13119" s="31">
        <v>1570.7231999999999</v>
      </c>
    </row>
    <row r="13120" spans="6:7" x14ac:dyDescent="0.3">
      <c r="F13120" t="s">
        <v>14405</v>
      </c>
      <c r="G13120" s="31">
        <v>0</v>
      </c>
    </row>
    <row r="13121" spans="6:7" x14ac:dyDescent="0.3">
      <c r="F13121" t="s">
        <v>14406</v>
      </c>
      <c r="G13121" s="31">
        <v>0</v>
      </c>
    </row>
    <row r="13122" spans="6:7" x14ac:dyDescent="0.3">
      <c r="F13122" t="s">
        <v>14407</v>
      </c>
      <c r="G13122" s="31">
        <v>853.54899999999998</v>
      </c>
    </row>
    <row r="13123" spans="6:7" x14ac:dyDescent="0.3">
      <c r="F13123" t="s">
        <v>14408</v>
      </c>
      <c r="G13123" s="31">
        <v>375.47399999999999</v>
      </c>
    </row>
    <row r="13124" spans="6:7" x14ac:dyDescent="0.3">
      <c r="F13124" t="s">
        <v>14409</v>
      </c>
      <c r="G13124" s="31">
        <v>0</v>
      </c>
    </row>
    <row r="13125" spans="6:7" x14ac:dyDescent="0.3">
      <c r="F13125" t="s">
        <v>14410</v>
      </c>
      <c r="G13125" s="31">
        <v>2218.8668000000002</v>
      </c>
    </row>
    <row r="13126" spans="6:7" x14ac:dyDescent="0.3">
      <c r="F13126" t="s">
        <v>14411</v>
      </c>
      <c r="G13126" s="31">
        <v>716.87109999999996</v>
      </c>
    </row>
    <row r="13127" spans="6:7" x14ac:dyDescent="0.3">
      <c r="F13127" t="s">
        <v>14412</v>
      </c>
      <c r="G13127" s="31">
        <v>0</v>
      </c>
    </row>
    <row r="13128" spans="6:7" x14ac:dyDescent="0.3">
      <c r="F13128" t="s">
        <v>14413</v>
      </c>
      <c r="G13128" s="31">
        <v>288.96210000000002</v>
      </c>
    </row>
    <row r="13129" spans="6:7" x14ac:dyDescent="0.3">
      <c r="F13129" t="s">
        <v>14414</v>
      </c>
      <c r="G13129" s="31">
        <v>5296.3325999999997</v>
      </c>
    </row>
    <row r="13130" spans="6:7" x14ac:dyDescent="0.3">
      <c r="F13130" t="s">
        <v>14415</v>
      </c>
      <c r="G13130" s="31">
        <v>0</v>
      </c>
    </row>
    <row r="13131" spans="6:7" x14ac:dyDescent="0.3">
      <c r="F13131" t="s">
        <v>14416</v>
      </c>
      <c r="G13131" s="31">
        <v>30052.946199999998</v>
      </c>
    </row>
    <row r="13132" spans="6:7" x14ac:dyDescent="0.3">
      <c r="F13132" t="s">
        <v>14417</v>
      </c>
      <c r="G13132" s="31">
        <v>0</v>
      </c>
    </row>
    <row r="13133" spans="6:7" x14ac:dyDescent="0.3">
      <c r="F13133" t="s">
        <v>14418</v>
      </c>
      <c r="G13133" s="31">
        <v>197.75890000000001</v>
      </c>
    </row>
    <row r="13134" spans="6:7" x14ac:dyDescent="0.3">
      <c r="F13134" t="s">
        <v>2291</v>
      </c>
      <c r="G13134" s="31">
        <v>519.00870000000009</v>
      </c>
    </row>
    <row r="13135" spans="6:7" x14ac:dyDescent="0.3">
      <c r="F13135" t="s">
        <v>14419</v>
      </c>
      <c r="G13135" s="31">
        <v>0</v>
      </c>
    </row>
    <row r="13136" spans="6:7" x14ac:dyDescent="0.3">
      <c r="F13136" t="s">
        <v>14420</v>
      </c>
      <c r="G13136" s="31">
        <v>332.92449999999997</v>
      </c>
    </row>
    <row r="13137" spans="6:7" x14ac:dyDescent="0.3">
      <c r="F13137" t="s">
        <v>810</v>
      </c>
      <c r="G13137" s="31">
        <v>18266.160599999999</v>
      </c>
    </row>
    <row r="13138" spans="6:7" x14ac:dyDescent="0.3">
      <c r="F13138" t="s">
        <v>14421</v>
      </c>
      <c r="G13138" s="31">
        <v>3523.9788999999996</v>
      </c>
    </row>
    <row r="13139" spans="6:7" x14ac:dyDescent="0.3">
      <c r="F13139" t="s">
        <v>14422</v>
      </c>
      <c r="G13139" s="31">
        <v>0</v>
      </c>
    </row>
    <row r="13140" spans="6:7" x14ac:dyDescent="0.3">
      <c r="F13140" t="s">
        <v>14423</v>
      </c>
      <c r="G13140" s="31">
        <v>0</v>
      </c>
    </row>
    <row r="13141" spans="6:7" x14ac:dyDescent="0.3">
      <c r="F13141" t="s">
        <v>14424</v>
      </c>
      <c r="G13141" s="31">
        <v>3710.88</v>
      </c>
    </row>
    <row r="13142" spans="6:7" x14ac:dyDescent="0.3">
      <c r="F13142" t="s">
        <v>14425</v>
      </c>
      <c r="G13142" s="31">
        <v>61.447199999999995</v>
      </c>
    </row>
    <row r="13143" spans="6:7" x14ac:dyDescent="0.3">
      <c r="F13143" t="s">
        <v>14426</v>
      </c>
      <c r="G13143" s="31">
        <v>0</v>
      </c>
    </row>
    <row r="13144" spans="6:7" x14ac:dyDescent="0.3">
      <c r="F13144" t="s">
        <v>14427</v>
      </c>
      <c r="G13144" s="31">
        <v>541.28210000000001</v>
      </c>
    </row>
    <row r="13145" spans="6:7" x14ac:dyDescent="0.3">
      <c r="F13145" t="s">
        <v>14428</v>
      </c>
      <c r="G13145" s="31">
        <v>0</v>
      </c>
    </row>
    <row r="13146" spans="6:7" x14ac:dyDescent="0.3">
      <c r="F13146" t="s">
        <v>14429</v>
      </c>
      <c r="G13146" s="31">
        <v>0</v>
      </c>
    </row>
    <row r="13147" spans="6:7" x14ac:dyDescent="0.3">
      <c r="F13147" t="s">
        <v>14430</v>
      </c>
      <c r="G13147" s="31">
        <v>357.33849999999995</v>
      </c>
    </row>
    <row r="13148" spans="6:7" x14ac:dyDescent="0.3">
      <c r="F13148" t="s">
        <v>14431</v>
      </c>
      <c r="G13148" s="31">
        <v>3127.6588000000002</v>
      </c>
    </row>
    <row r="13149" spans="6:7" x14ac:dyDescent="0.3">
      <c r="F13149" t="s">
        <v>14432</v>
      </c>
      <c r="G13149" s="31">
        <v>3927.6008999999999</v>
      </c>
    </row>
    <row r="13150" spans="6:7" x14ac:dyDescent="0.3">
      <c r="F13150" t="s">
        <v>14433</v>
      </c>
      <c r="G13150" s="31">
        <v>0</v>
      </c>
    </row>
    <row r="13151" spans="6:7" x14ac:dyDescent="0.3">
      <c r="F13151" t="s">
        <v>14434</v>
      </c>
      <c r="G13151" s="31">
        <v>541.23169999999993</v>
      </c>
    </row>
    <row r="13152" spans="6:7" x14ac:dyDescent="0.3">
      <c r="F13152" t="s">
        <v>14435</v>
      </c>
      <c r="G13152" s="31">
        <v>525.84</v>
      </c>
    </row>
    <row r="13153" spans="6:7" x14ac:dyDescent="0.3">
      <c r="F13153" t="s">
        <v>14436</v>
      </c>
      <c r="G13153" s="31">
        <v>0</v>
      </c>
    </row>
    <row r="13154" spans="6:7" x14ac:dyDescent="0.3">
      <c r="F13154" t="s">
        <v>14437</v>
      </c>
      <c r="G13154" s="31">
        <v>728.01280000000008</v>
      </c>
    </row>
    <row r="13155" spans="6:7" x14ac:dyDescent="0.3">
      <c r="F13155" t="s">
        <v>14438</v>
      </c>
      <c r="G13155" s="31">
        <v>319.10879999999997</v>
      </c>
    </row>
    <row r="13156" spans="6:7" x14ac:dyDescent="0.3">
      <c r="F13156" t="s">
        <v>14439</v>
      </c>
      <c r="G13156" s="31">
        <v>643.34649999999999</v>
      </c>
    </row>
    <row r="13157" spans="6:7" x14ac:dyDescent="0.3">
      <c r="F13157" t="s">
        <v>14440</v>
      </c>
      <c r="G13157" s="31">
        <v>0</v>
      </c>
    </row>
    <row r="13158" spans="6:7" x14ac:dyDescent="0.3">
      <c r="F13158" t="s">
        <v>14441</v>
      </c>
      <c r="G13158" s="31">
        <v>0</v>
      </c>
    </row>
    <row r="13159" spans="6:7" x14ac:dyDescent="0.3">
      <c r="F13159" t="s">
        <v>14442</v>
      </c>
      <c r="G13159" s="31">
        <v>72.508499999999998</v>
      </c>
    </row>
    <row r="13160" spans="6:7" x14ac:dyDescent="0.3">
      <c r="F13160" t="s">
        <v>14443</v>
      </c>
      <c r="G13160" s="31">
        <v>4043.6408000000001</v>
      </c>
    </row>
    <row r="13161" spans="6:7" x14ac:dyDescent="0.3">
      <c r="F13161" t="s">
        <v>14444</v>
      </c>
      <c r="G13161" s="31">
        <v>0</v>
      </c>
    </row>
    <row r="13162" spans="6:7" x14ac:dyDescent="0.3">
      <c r="F13162" t="s">
        <v>2292</v>
      </c>
      <c r="G13162" s="31">
        <v>0</v>
      </c>
    </row>
    <row r="13163" spans="6:7" x14ac:dyDescent="0.3">
      <c r="F13163" t="s">
        <v>2293</v>
      </c>
      <c r="G13163" s="31">
        <v>2045.2931000000001</v>
      </c>
    </row>
    <row r="13164" spans="6:7" x14ac:dyDescent="0.3">
      <c r="F13164" t="s">
        <v>14445</v>
      </c>
      <c r="G13164" s="31">
        <v>325.29320000000001</v>
      </c>
    </row>
    <row r="13165" spans="6:7" x14ac:dyDescent="0.3">
      <c r="F13165" t="s">
        <v>2294</v>
      </c>
      <c r="G13165" s="31">
        <v>532.83690000000001</v>
      </c>
    </row>
    <row r="13166" spans="6:7" x14ac:dyDescent="0.3">
      <c r="F13166" t="s">
        <v>14446</v>
      </c>
      <c r="G13166" s="31">
        <v>0</v>
      </c>
    </row>
    <row r="13167" spans="6:7" x14ac:dyDescent="0.3">
      <c r="F13167" t="s">
        <v>14447</v>
      </c>
      <c r="G13167" s="31">
        <v>0</v>
      </c>
    </row>
    <row r="13168" spans="6:7" x14ac:dyDescent="0.3">
      <c r="F13168" t="s">
        <v>14448</v>
      </c>
      <c r="G13168" s="31">
        <v>0</v>
      </c>
    </row>
    <row r="13169" spans="6:7" x14ac:dyDescent="0.3">
      <c r="F13169" t="s">
        <v>14449</v>
      </c>
      <c r="G13169" s="31">
        <v>10190.571899999999</v>
      </c>
    </row>
    <row r="13170" spans="6:7" x14ac:dyDescent="0.3">
      <c r="F13170" t="s">
        <v>3532</v>
      </c>
      <c r="G13170" s="31">
        <v>1452.0603000000001</v>
      </c>
    </row>
    <row r="13171" spans="6:7" x14ac:dyDescent="0.3">
      <c r="F13171" t="s">
        <v>14450</v>
      </c>
      <c r="G13171" s="31">
        <v>0</v>
      </c>
    </row>
    <row r="13172" spans="6:7" x14ac:dyDescent="0.3">
      <c r="F13172" t="s">
        <v>2295</v>
      </c>
      <c r="G13172" s="31">
        <v>21526.872599999999</v>
      </c>
    </row>
    <row r="13173" spans="6:7" x14ac:dyDescent="0.3">
      <c r="F13173" t="s">
        <v>14451</v>
      </c>
      <c r="G13173" s="31">
        <v>0</v>
      </c>
    </row>
    <row r="13174" spans="6:7" x14ac:dyDescent="0.3">
      <c r="F13174" t="s">
        <v>14452</v>
      </c>
      <c r="G13174" s="31">
        <v>657.20550000000003</v>
      </c>
    </row>
    <row r="13175" spans="6:7" x14ac:dyDescent="0.3">
      <c r="F13175" t="s">
        <v>14453</v>
      </c>
      <c r="G13175" s="31">
        <v>9518.5005000000001</v>
      </c>
    </row>
    <row r="13176" spans="6:7" x14ac:dyDescent="0.3">
      <c r="F13176" t="s">
        <v>14454</v>
      </c>
      <c r="G13176" s="31">
        <v>0</v>
      </c>
    </row>
    <row r="13177" spans="6:7" x14ac:dyDescent="0.3">
      <c r="F13177" t="s">
        <v>14455</v>
      </c>
      <c r="G13177" s="31">
        <v>0</v>
      </c>
    </row>
    <row r="13178" spans="6:7" x14ac:dyDescent="0.3">
      <c r="F13178" t="s">
        <v>811</v>
      </c>
      <c r="G13178" s="31">
        <v>0</v>
      </c>
    </row>
    <row r="13179" spans="6:7" x14ac:dyDescent="0.3">
      <c r="F13179" t="s">
        <v>2296</v>
      </c>
      <c r="G13179" s="31">
        <v>4036.4324000000001</v>
      </c>
    </row>
    <row r="13180" spans="6:7" x14ac:dyDescent="0.3">
      <c r="F13180" t="s">
        <v>14456</v>
      </c>
      <c r="G13180" s="31">
        <v>0</v>
      </c>
    </row>
    <row r="13181" spans="6:7" x14ac:dyDescent="0.3">
      <c r="F13181" t="s">
        <v>14457</v>
      </c>
      <c r="G13181" s="31">
        <v>10623.6785</v>
      </c>
    </row>
    <row r="13182" spans="6:7" x14ac:dyDescent="0.3">
      <c r="F13182" t="s">
        <v>3533</v>
      </c>
      <c r="G13182" s="31">
        <v>3566.4821000000002</v>
      </c>
    </row>
    <row r="13183" spans="6:7" x14ac:dyDescent="0.3">
      <c r="F13183" t="s">
        <v>14458</v>
      </c>
      <c r="G13183" s="31">
        <v>17326.775400000002</v>
      </c>
    </row>
    <row r="13184" spans="6:7" x14ac:dyDescent="0.3">
      <c r="F13184" t="s">
        <v>2297</v>
      </c>
      <c r="G13184" s="31">
        <v>12369.6</v>
      </c>
    </row>
    <row r="13185" spans="6:7" x14ac:dyDescent="0.3">
      <c r="F13185" t="s">
        <v>3534</v>
      </c>
      <c r="G13185" s="31">
        <v>749.28300000000002</v>
      </c>
    </row>
    <row r="13186" spans="6:7" x14ac:dyDescent="0.3">
      <c r="F13186" t="s">
        <v>3535</v>
      </c>
      <c r="G13186" s="31">
        <v>7740.7938000000004</v>
      </c>
    </row>
    <row r="13187" spans="6:7" x14ac:dyDescent="0.3">
      <c r="F13187" t="s">
        <v>14459</v>
      </c>
      <c r="G13187" s="31">
        <v>36.8643</v>
      </c>
    </row>
    <row r="13188" spans="6:7" x14ac:dyDescent="0.3">
      <c r="F13188" t="s">
        <v>2298</v>
      </c>
      <c r="G13188" s="31">
        <v>0</v>
      </c>
    </row>
    <row r="13189" spans="6:7" x14ac:dyDescent="0.3">
      <c r="F13189" t="s">
        <v>14460</v>
      </c>
      <c r="G13189" s="31">
        <v>0</v>
      </c>
    </row>
    <row r="13190" spans="6:7" x14ac:dyDescent="0.3">
      <c r="F13190" t="s">
        <v>14461</v>
      </c>
      <c r="G13190" s="31">
        <v>515.01530000000002</v>
      </c>
    </row>
    <row r="13191" spans="6:7" x14ac:dyDescent="0.3">
      <c r="F13191" t="s">
        <v>2299</v>
      </c>
      <c r="G13191" s="31">
        <v>0</v>
      </c>
    </row>
    <row r="13192" spans="6:7" x14ac:dyDescent="0.3">
      <c r="F13192" t="s">
        <v>14462</v>
      </c>
      <c r="G13192" s="31">
        <v>1364.0273999999999</v>
      </c>
    </row>
    <row r="13193" spans="6:7" x14ac:dyDescent="0.3">
      <c r="F13193" t="s">
        <v>14463</v>
      </c>
      <c r="G13193" s="31">
        <v>0</v>
      </c>
    </row>
    <row r="13194" spans="6:7" x14ac:dyDescent="0.3">
      <c r="F13194" t="s">
        <v>14464</v>
      </c>
      <c r="G13194" s="31">
        <v>295.92789999999997</v>
      </c>
    </row>
    <row r="13195" spans="6:7" x14ac:dyDescent="0.3">
      <c r="F13195" t="s">
        <v>14465</v>
      </c>
      <c r="G13195" s="31">
        <v>237.36539999999999</v>
      </c>
    </row>
    <row r="13196" spans="6:7" x14ac:dyDescent="0.3">
      <c r="F13196" t="s">
        <v>3536</v>
      </c>
      <c r="G13196" s="31">
        <v>481.80579999999998</v>
      </c>
    </row>
    <row r="13197" spans="6:7" x14ac:dyDescent="0.3">
      <c r="F13197" t="s">
        <v>812</v>
      </c>
      <c r="G13197" s="31">
        <v>1694.5011</v>
      </c>
    </row>
    <row r="13198" spans="6:7" x14ac:dyDescent="0.3">
      <c r="F13198" t="s">
        <v>14466</v>
      </c>
      <c r="G13198" s="31">
        <v>10517.701799999999</v>
      </c>
    </row>
    <row r="13199" spans="6:7" x14ac:dyDescent="0.3">
      <c r="F13199" t="s">
        <v>14467</v>
      </c>
      <c r="G13199" s="31">
        <v>7016.0852000000004</v>
      </c>
    </row>
    <row r="13200" spans="6:7" x14ac:dyDescent="0.3">
      <c r="F13200" t="s">
        <v>14468</v>
      </c>
      <c r="G13200" s="31">
        <v>5577.9191999999994</v>
      </c>
    </row>
    <row r="13201" spans="6:7" x14ac:dyDescent="0.3">
      <c r="F13201" t="s">
        <v>14469</v>
      </c>
      <c r="G13201" s="31">
        <v>0</v>
      </c>
    </row>
    <row r="13202" spans="6:7" x14ac:dyDescent="0.3">
      <c r="F13202" t="s">
        <v>14470</v>
      </c>
      <c r="G13202" s="31">
        <v>0</v>
      </c>
    </row>
    <row r="13203" spans="6:7" x14ac:dyDescent="0.3">
      <c r="F13203" t="s">
        <v>14471</v>
      </c>
      <c r="G13203" s="31">
        <v>7365.3348000000005</v>
      </c>
    </row>
    <row r="13204" spans="6:7" x14ac:dyDescent="0.3">
      <c r="F13204" t="s">
        <v>14472</v>
      </c>
      <c r="G13204" s="31">
        <v>3480.7388000000001</v>
      </c>
    </row>
    <row r="13205" spans="6:7" x14ac:dyDescent="0.3">
      <c r="F13205" t="s">
        <v>14473</v>
      </c>
      <c r="G13205" s="31">
        <v>156.4118</v>
      </c>
    </row>
    <row r="13206" spans="6:7" x14ac:dyDescent="0.3">
      <c r="F13206" t="s">
        <v>2300</v>
      </c>
      <c r="G13206" s="31">
        <v>0</v>
      </c>
    </row>
    <row r="13207" spans="6:7" x14ac:dyDescent="0.3">
      <c r="F13207" t="s">
        <v>14474</v>
      </c>
      <c r="G13207" s="31">
        <v>0</v>
      </c>
    </row>
    <row r="13208" spans="6:7" x14ac:dyDescent="0.3">
      <c r="F13208" t="s">
        <v>813</v>
      </c>
      <c r="G13208" s="31">
        <v>0</v>
      </c>
    </row>
    <row r="13209" spans="6:7" x14ac:dyDescent="0.3">
      <c r="F13209" t="s">
        <v>2301</v>
      </c>
      <c r="G13209" s="31">
        <v>2791.4818999999998</v>
      </c>
    </row>
    <row r="13210" spans="6:7" x14ac:dyDescent="0.3">
      <c r="F13210" t="s">
        <v>14475</v>
      </c>
      <c r="G13210" s="31">
        <v>141.03749999999999</v>
      </c>
    </row>
    <row r="13211" spans="6:7" x14ac:dyDescent="0.3">
      <c r="F13211" t="s">
        <v>14476</v>
      </c>
      <c r="G13211" s="31">
        <v>0</v>
      </c>
    </row>
    <row r="13212" spans="6:7" x14ac:dyDescent="0.3">
      <c r="F13212" t="s">
        <v>14477</v>
      </c>
      <c r="G13212" s="31">
        <v>77.810999999999993</v>
      </c>
    </row>
    <row r="13213" spans="6:7" x14ac:dyDescent="0.3">
      <c r="F13213" t="s">
        <v>14478</v>
      </c>
      <c r="G13213" s="31">
        <v>347.15910000000002</v>
      </c>
    </row>
    <row r="13214" spans="6:7" x14ac:dyDescent="0.3">
      <c r="F13214" t="s">
        <v>3537</v>
      </c>
      <c r="G13214" s="31">
        <v>2567.7559000000001</v>
      </c>
    </row>
    <row r="13215" spans="6:7" x14ac:dyDescent="0.3">
      <c r="F13215" t="s">
        <v>14479</v>
      </c>
      <c r="G13215" s="31">
        <v>9470.8696</v>
      </c>
    </row>
    <row r="13216" spans="6:7" x14ac:dyDescent="0.3">
      <c r="F13216" t="s">
        <v>814</v>
      </c>
      <c r="G13216" s="31">
        <v>0</v>
      </c>
    </row>
    <row r="13217" spans="6:7" x14ac:dyDescent="0.3">
      <c r="F13217" t="s">
        <v>3538</v>
      </c>
      <c r="G13217" s="31">
        <v>211.77499999999998</v>
      </c>
    </row>
    <row r="13218" spans="6:7" x14ac:dyDescent="0.3">
      <c r="F13218" t="s">
        <v>14480</v>
      </c>
      <c r="G13218" s="31">
        <v>510.35429999999997</v>
      </c>
    </row>
    <row r="13219" spans="6:7" x14ac:dyDescent="0.3">
      <c r="F13219" t="s">
        <v>2302</v>
      </c>
      <c r="G13219" s="31">
        <v>10266.1556</v>
      </c>
    </row>
    <row r="13220" spans="6:7" x14ac:dyDescent="0.3">
      <c r="F13220" t="s">
        <v>2303</v>
      </c>
      <c r="G13220" s="31">
        <v>0</v>
      </c>
    </row>
    <row r="13221" spans="6:7" x14ac:dyDescent="0.3">
      <c r="F13221" t="s">
        <v>3539</v>
      </c>
      <c r="G13221" s="31">
        <v>174.8032</v>
      </c>
    </row>
    <row r="13222" spans="6:7" x14ac:dyDescent="0.3">
      <c r="F13222" t="s">
        <v>14481</v>
      </c>
      <c r="G13222" s="31">
        <v>0</v>
      </c>
    </row>
    <row r="13223" spans="6:7" x14ac:dyDescent="0.3">
      <c r="F13223" t="s">
        <v>14482</v>
      </c>
      <c r="G13223" s="31">
        <v>0</v>
      </c>
    </row>
    <row r="13224" spans="6:7" x14ac:dyDescent="0.3">
      <c r="F13224" t="s">
        <v>14483</v>
      </c>
      <c r="G13224" s="31">
        <v>13838.6333</v>
      </c>
    </row>
    <row r="13225" spans="6:7" x14ac:dyDescent="0.3">
      <c r="F13225" t="s">
        <v>2304</v>
      </c>
      <c r="G13225" s="31">
        <v>0</v>
      </c>
    </row>
    <row r="13226" spans="6:7" x14ac:dyDescent="0.3">
      <c r="F13226" t="s">
        <v>2305</v>
      </c>
      <c r="G13226" s="31">
        <v>5221.8221000000003</v>
      </c>
    </row>
    <row r="13227" spans="6:7" x14ac:dyDescent="0.3">
      <c r="F13227" t="s">
        <v>14484</v>
      </c>
      <c r="G13227" s="31">
        <v>222.08510000000001</v>
      </c>
    </row>
    <row r="13228" spans="6:7" x14ac:dyDescent="0.3">
      <c r="F13228" t="s">
        <v>3540</v>
      </c>
      <c r="G13228" s="31">
        <v>4494.4831999999997</v>
      </c>
    </row>
    <row r="13229" spans="6:7" x14ac:dyDescent="0.3">
      <c r="F13229" t="s">
        <v>14485</v>
      </c>
      <c r="G13229" s="31">
        <v>0</v>
      </c>
    </row>
    <row r="13230" spans="6:7" x14ac:dyDescent="0.3">
      <c r="F13230" t="s">
        <v>14486</v>
      </c>
      <c r="G13230" s="31">
        <v>0</v>
      </c>
    </row>
    <row r="13231" spans="6:7" x14ac:dyDescent="0.3">
      <c r="F13231" t="s">
        <v>14487</v>
      </c>
      <c r="G13231" s="31">
        <v>0</v>
      </c>
    </row>
    <row r="13232" spans="6:7" x14ac:dyDescent="0.3">
      <c r="F13232" t="s">
        <v>14488</v>
      </c>
      <c r="G13232" s="31">
        <v>139.49090000000001</v>
      </c>
    </row>
    <row r="13233" spans="6:7" x14ac:dyDescent="0.3">
      <c r="F13233" t="s">
        <v>14489</v>
      </c>
      <c r="G13233" s="31">
        <v>0</v>
      </c>
    </row>
    <row r="13234" spans="6:7" x14ac:dyDescent="0.3">
      <c r="F13234" t="s">
        <v>14490</v>
      </c>
      <c r="G13234" s="31">
        <v>0</v>
      </c>
    </row>
    <row r="13235" spans="6:7" x14ac:dyDescent="0.3">
      <c r="F13235" t="s">
        <v>2306</v>
      </c>
      <c r="G13235" s="31">
        <v>6964.2478000000001</v>
      </c>
    </row>
    <row r="13236" spans="6:7" x14ac:dyDescent="0.3">
      <c r="F13236" t="s">
        <v>2307</v>
      </c>
      <c r="G13236" s="31">
        <v>16020.116400000001</v>
      </c>
    </row>
    <row r="13237" spans="6:7" x14ac:dyDescent="0.3">
      <c r="F13237" t="s">
        <v>14491</v>
      </c>
      <c r="G13237" s="31">
        <v>0</v>
      </c>
    </row>
    <row r="13238" spans="6:7" x14ac:dyDescent="0.3">
      <c r="F13238" t="s">
        <v>14492</v>
      </c>
      <c r="G13238" s="31">
        <v>3.1236999999999999</v>
      </c>
    </row>
    <row r="13239" spans="6:7" x14ac:dyDescent="0.3">
      <c r="F13239" t="s">
        <v>815</v>
      </c>
      <c r="G13239" s="31">
        <v>0</v>
      </c>
    </row>
    <row r="13240" spans="6:7" x14ac:dyDescent="0.3">
      <c r="F13240" t="s">
        <v>14493</v>
      </c>
      <c r="G13240" s="31">
        <v>153.32589999999999</v>
      </c>
    </row>
    <row r="13241" spans="6:7" x14ac:dyDescent="0.3">
      <c r="F13241" t="s">
        <v>14494</v>
      </c>
      <c r="G13241" s="31">
        <v>0</v>
      </c>
    </row>
    <row r="13242" spans="6:7" x14ac:dyDescent="0.3">
      <c r="F13242" t="s">
        <v>14495</v>
      </c>
      <c r="G13242" s="31">
        <v>6009.8744999999999</v>
      </c>
    </row>
    <row r="13243" spans="6:7" x14ac:dyDescent="0.3">
      <c r="F13243" t="s">
        <v>2308</v>
      </c>
      <c r="G13243" s="31">
        <v>0</v>
      </c>
    </row>
    <row r="13244" spans="6:7" x14ac:dyDescent="0.3">
      <c r="F13244" t="s">
        <v>2309</v>
      </c>
      <c r="G13244" s="31">
        <v>2160.5373</v>
      </c>
    </row>
    <row r="13245" spans="6:7" x14ac:dyDescent="0.3">
      <c r="F13245" t="s">
        <v>14496</v>
      </c>
      <c r="G13245" s="31">
        <v>0</v>
      </c>
    </row>
    <row r="13246" spans="6:7" x14ac:dyDescent="0.3">
      <c r="F13246" t="s">
        <v>14497</v>
      </c>
      <c r="G13246" s="31">
        <v>6106.0668999999998</v>
      </c>
    </row>
    <row r="13247" spans="6:7" x14ac:dyDescent="0.3">
      <c r="F13247" t="s">
        <v>2310</v>
      </c>
      <c r="G13247" s="31">
        <v>0</v>
      </c>
    </row>
    <row r="13248" spans="6:7" x14ac:dyDescent="0.3">
      <c r="F13248" t="s">
        <v>14498</v>
      </c>
      <c r="G13248" s="31">
        <v>11053.363800000001</v>
      </c>
    </row>
    <row r="13249" spans="6:7" x14ac:dyDescent="0.3">
      <c r="F13249" t="s">
        <v>14499</v>
      </c>
      <c r="G13249" s="31">
        <v>1556.5690000000002</v>
      </c>
    </row>
    <row r="13250" spans="6:7" x14ac:dyDescent="0.3">
      <c r="F13250" t="s">
        <v>14500</v>
      </c>
      <c r="G13250" s="31">
        <v>11526.9066</v>
      </c>
    </row>
    <row r="13251" spans="6:7" x14ac:dyDescent="0.3">
      <c r="F13251" t="s">
        <v>2311</v>
      </c>
      <c r="G13251" s="31">
        <v>13881.383400000001</v>
      </c>
    </row>
    <row r="13252" spans="6:7" x14ac:dyDescent="0.3">
      <c r="F13252" t="s">
        <v>816</v>
      </c>
      <c r="G13252" s="31">
        <v>0</v>
      </c>
    </row>
    <row r="13253" spans="6:7" x14ac:dyDescent="0.3">
      <c r="F13253" t="s">
        <v>14501</v>
      </c>
      <c r="G13253" s="31">
        <v>963.99599999999998</v>
      </c>
    </row>
    <row r="13254" spans="6:7" x14ac:dyDescent="0.3">
      <c r="F13254" t="s">
        <v>817</v>
      </c>
      <c r="G13254" s="31">
        <v>0</v>
      </c>
    </row>
    <row r="13255" spans="6:7" x14ac:dyDescent="0.3">
      <c r="F13255" t="s">
        <v>2312</v>
      </c>
      <c r="G13255" s="31">
        <v>17984.612699999998</v>
      </c>
    </row>
    <row r="13256" spans="6:7" x14ac:dyDescent="0.3">
      <c r="F13256" t="s">
        <v>2928</v>
      </c>
      <c r="G13256" s="31">
        <v>433.26919999999996</v>
      </c>
    </row>
    <row r="13257" spans="6:7" x14ac:dyDescent="0.3">
      <c r="F13257" t="s">
        <v>14502</v>
      </c>
      <c r="G13257" s="31">
        <v>2247.2204999999999</v>
      </c>
    </row>
    <row r="13258" spans="6:7" x14ac:dyDescent="0.3">
      <c r="F13258" t="s">
        <v>14503</v>
      </c>
      <c r="G13258" s="31">
        <v>0</v>
      </c>
    </row>
    <row r="13259" spans="6:7" x14ac:dyDescent="0.3">
      <c r="F13259" t="s">
        <v>14504</v>
      </c>
      <c r="G13259" s="31">
        <v>258.61830000000003</v>
      </c>
    </row>
    <row r="13260" spans="6:7" x14ac:dyDescent="0.3">
      <c r="F13260" t="s">
        <v>2929</v>
      </c>
      <c r="G13260" s="31">
        <v>3860.7857999999997</v>
      </c>
    </row>
    <row r="13261" spans="6:7" x14ac:dyDescent="0.3">
      <c r="F13261" t="s">
        <v>818</v>
      </c>
      <c r="G13261" s="31">
        <v>0</v>
      </c>
    </row>
    <row r="13262" spans="6:7" x14ac:dyDescent="0.3">
      <c r="F13262" t="s">
        <v>14505</v>
      </c>
      <c r="G13262" s="31">
        <v>214.10210000000001</v>
      </c>
    </row>
    <row r="13263" spans="6:7" x14ac:dyDescent="0.3">
      <c r="F13263" t="s">
        <v>14506</v>
      </c>
      <c r="G13263" s="31">
        <v>382.30959999999999</v>
      </c>
    </row>
    <row r="13264" spans="6:7" x14ac:dyDescent="0.3">
      <c r="F13264" t="s">
        <v>14507</v>
      </c>
      <c r="G13264" s="31">
        <v>0</v>
      </c>
    </row>
    <row r="13265" spans="6:7" x14ac:dyDescent="0.3">
      <c r="F13265" t="s">
        <v>14508</v>
      </c>
      <c r="G13265" s="31">
        <v>385.41570000000002</v>
      </c>
    </row>
    <row r="13266" spans="6:7" x14ac:dyDescent="0.3">
      <c r="F13266" t="s">
        <v>14509</v>
      </c>
      <c r="G13266" s="31">
        <v>0</v>
      </c>
    </row>
    <row r="13267" spans="6:7" x14ac:dyDescent="0.3">
      <c r="F13267" t="s">
        <v>14510</v>
      </c>
      <c r="G13267" s="31">
        <v>579.69919999999991</v>
      </c>
    </row>
    <row r="13268" spans="6:7" x14ac:dyDescent="0.3">
      <c r="F13268" t="s">
        <v>14511</v>
      </c>
      <c r="G13268" s="31">
        <v>0</v>
      </c>
    </row>
    <row r="13269" spans="6:7" x14ac:dyDescent="0.3">
      <c r="F13269" t="s">
        <v>14512</v>
      </c>
      <c r="G13269" s="31">
        <v>296.61059999999998</v>
      </c>
    </row>
    <row r="13270" spans="6:7" x14ac:dyDescent="0.3">
      <c r="F13270" t="s">
        <v>14513</v>
      </c>
      <c r="G13270" s="31">
        <v>0</v>
      </c>
    </row>
    <row r="13271" spans="6:7" x14ac:dyDescent="0.3">
      <c r="F13271" t="s">
        <v>14514</v>
      </c>
      <c r="G13271" s="31">
        <v>0</v>
      </c>
    </row>
    <row r="13272" spans="6:7" x14ac:dyDescent="0.3">
      <c r="F13272" t="s">
        <v>14515</v>
      </c>
      <c r="G13272" s="31">
        <v>0</v>
      </c>
    </row>
    <row r="13273" spans="6:7" x14ac:dyDescent="0.3">
      <c r="F13273" t="s">
        <v>14516</v>
      </c>
      <c r="G13273" s="31">
        <v>6428.8172999999997</v>
      </c>
    </row>
    <row r="13274" spans="6:7" x14ac:dyDescent="0.3">
      <c r="F13274" t="s">
        <v>14517</v>
      </c>
      <c r="G13274" s="31">
        <v>0</v>
      </c>
    </row>
    <row r="13275" spans="6:7" x14ac:dyDescent="0.3">
      <c r="F13275" t="s">
        <v>14518</v>
      </c>
      <c r="G13275" s="31">
        <v>2918.7498000000001</v>
      </c>
    </row>
    <row r="13276" spans="6:7" x14ac:dyDescent="0.3">
      <c r="F13276" t="s">
        <v>2930</v>
      </c>
      <c r="G13276" s="31">
        <v>5162.3411999999998</v>
      </c>
    </row>
    <row r="13277" spans="6:7" x14ac:dyDescent="0.3">
      <c r="F13277" t="s">
        <v>14519</v>
      </c>
      <c r="G13277" s="31">
        <v>0</v>
      </c>
    </row>
    <row r="13278" spans="6:7" x14ac:dyDescent="0.3">
      <c r="F13278" t="s">
        <v>14520</v>
      </c>
      <c r="G13278" s="31">
        <v>9293.4480999999996</v>
      </c>
    </row>
    <row r="13279" spans="6:7" x14ac:dyDescent="0.3">
      <c r="F13279" t="s">
        <v>3541</v>
      </c>
      <c r="G13279" s="31">
        <v>149.80100000000002</v>
      </c>
    </row>
    <row r="13280" spans="6:7" x14ac:dyDescent="0.3">
      <c r="F13280" t="s">
        <v>14521</v>
      </c>
      <c r="G13280" s="31">
        <v>63.352800000000002</v>
      </c>
    </row>
    <row r="13281" spans="6:7" x14ac:dyDescent="0.3">
      <c r="F13281" t="s">
        <v>14522</v>
      </c>
      <c r="G13281" s="31">
        <v>4596.9920000000002</v>
      </c>
    </row>
    <row r="13282" spans="6:7" x14ac:dyDescent="0.3">
      <c r="F13282" t="s">
        <v>14523</v>
      </c>
      <c r="G13282" s="31">
        <v>4291.8207000000002</v>
      </c>
    </row>
    <row r="13283" spans="6:7" x14ac:dyDescent="0.3">
      <c r="F13283" t="s">
        <v>14524</v>
      </c>
      <c r="G13283" s="31">
        <v>0</v>
      </c>
    </row>
    <row r="13284" spans="6:7" x14ac:dyDescent="0.3">
      <c r="F13284" t="s">
        <v>819</v>
      </c>
      <c r="G13284" s="31">
        <v>4918.92</v>
      </c>
    </row>
    <row r="13285" spans="6:7" x14ac:dyDescent="0.3">
      <c r="F13285" t="s">
        <v>14525</v>
      </c>
      <c r="G13285" s="31">
        <v>75.044399999999996</v>
      </c>
    </row>
    <row r="13286" spans="6:7" x14ac:dyDescent="0.3">
      <c r="F13286" t="s">
        <v>14526</v>
      </c>
      <c r="G13286" s="31">
        <v>0</v>
      </c>
    </row>
    <row r="13287" spans="6:7" x14ac:dyDescent="0.3">
      <c r="F13287" t="s">
        <v>14527</v>
      </c>
      <c r="G13287" s="31">
        <v>0</v>
      </c>
    </row>
    <row r="13288" spans="6:7" x14ac:dyDescent="0.3">
      <c r="F13288" t="s">
        <v>14528</v>
      </c>
      <c r="G13288" s="31">
        <v>672.86810000000003</v>
      </c>
    </row>
    <row r="13289" spans="6:7" x14ac:dyDescent="0.3">
      <c r="F13289" t="s">
        <v>14529</v>
      </c>
      <c r="G13289" s="31">
        <v>0</v>
      </c>
    </row>
    <row r="13290" spans="6:7" x14ac:dyDescent="0.3">
      <c r="F13290" t="s">
        <v>2313</v>
      </c>
      <c r="G13290" s="31">
        <v>0</v>
      </c>
    </row>
    <row r="13291" spans="6:7" x14ac:dyDescent="0.3">
      <c r="F13291" t="s">
        <v>14530</v>
      </c>
      <c r="G13291" s="31">
        <v>0</v>
      </c>
    </row>
    <row r="13292" spans="6:7" x14ac:dyDescent="0.3">
      <c r="F13292" t="s">
        <v>820</v>
      </c>
      <c r="G13292" s="31">
        <v>5866.9713000000002</v>
      </c>
    </row>
    <row r="13293" spans="6:7" x14ac:dyDescent="0.3">
      <c r="F13293" t="s">
        <v>14531</v>
      </c>
      <c r="G13293" s="31">
        <v>551.68079999999998</v>
      </c>
    </row>
    <row r="13294" spans="6:7" x14ac:dyDescent="0.3">
      <c r="F13294" t="s">
        <v>2314</v>
      </c>
      <c r="G13294" s="31">
        <v>0</v>
      </c>
    </row>
    <row r="13295" spans="6:7" x14ac:dyDescent="0.3">
      <c r="F13295" t="s">
        <v>14532</v>
      </c>
      <c r="G13295" s="31">
        <v>180.77539999999999</v>
      </c>
    </row>
    <row r="13296" spans="6:7" x14ac:dyDescent="0.3">
      <c r="F13296" t="s">
        <v>14533</v>
      </c>
      <c r="G13296" s="31">
        <v>0</v>
      </c>
    </row>
    <row r="13297" spans="6:7" x14ac:dyDescent="0.3">
      <c r="F13297" t="s">
        <v>14534</v>
      </c>
      <c r="G13297" s="31">
        <v>781.90049999999997</v>
      </c>
    </row>
    <row r="13298" spans="6:7" x14ac:dyDescent="0.3">
      <c r="F13298" t="s">
        <v>14535</v>
      </c>
      <c r="G13298" s="31">
        <v>0</v>
      </c>
    </row>
    <row r="13299" spans="6:7" x14ac:dyDescent="0.3">
      <c r="F13299" t="s">
        <v>14536</v>
      </c>
      <c r="G13299" s="31">
        <v>0</v>
      </c>
    </row>
    <row r="13300" spans="6:7" x14ac:dyDescent="0.3">
      <c r="F13300" t="s">
        <v>14537</v>
      </c>
      <c r="G13300" s="31">
        <v>4816.7424000000001</v>
      </c>
    </row>
    <row r="13301" spans="6:7" x14ac:dyDescent="0.3">
      <c r="F13301" t="s">
        <v>2315</v>
      </c>
      <c r="G13301" s="31">
        <v>0</v>
      </c>
    </row>
    <row r="13302" spans="6:7" x14ac:dyDescent="0.3">
      <c r="F13302" t="s">
        <v>14538</v>
      </c>
      <c r="G13302" s="31">
        <v>0</v>
      </c>
    </row>
    <row r="13303" spans="6:7" x14ac:dyDescent="0.3">
      <c r="F13303" t="s">
        <v>14539</v>
      </c>
      <c r="G13303" s="31">
        <v>0</v>
      </c>
    </row>
    <row r="13304" spans="6:7" x14ac:dyDescent="0.3">
      <c r="F13304" t="s">
        <v>14540</v>
      </c>
      <c r="G13304" s="31">
        <v>272.13990000000001</v>
      </c>
    </row>
    <row r="13305" spans="6:7" x14ac:dyDescent="0.3">
      <c r="F13305" t="s">
        <v>14541</v>
      </c>
      <c r="G13305" s="31">
        <v>557.53919999999994</v>
      </c>
    </row>
    <row r="13306" spans="6:7" x14ac:dyDescent="0.3">
      <c r="F13306" t="s">
        <v>14542</v>
      </c>
      <c r="G13306" s="31">
        <v>717.87450000000001</v>
      </c>
    </row>
    <row r="13307" spans="6:7" x14ac:dyDescent="0.3">
      <c r="F13307" t="s">
        <v>14543</v>
      </c>
      <c r="G13307" s="31">
        <v>21.8659</v>
      </c>
    </row>
    <row r="13308" spans="6:7" x14ac:dyDescent="0.3">
      <c r="F13308" t="s">
        <v>14544</v>
      </c>
      <c r="G13308" s="31">
        <v>12516.1044</v>
      </c>
    </row>
    <row r="13309" spans="6:7" x14ac:dyDescent="0.3">
      <c r="F13309" t="s">
        <v>14545</v>
      </c>
      <c r="G13309" s="31">
        <v>47.456299999999999</v>
      </c>
    </row>
    <row r="13310" spans="6:7" x14ac:dyDescent="0.3">
      <c r="F13310" t="s">
        <v>2316</v>
      </c>
      <c r="G13310" s="31">
        <v>137.59399999999999</v>
      </c>
    </row>
    <row r="13311" spans="6:7" x14ac:dyDescent="0.3">
      <c r="F13311" t="s">
        <v>14546</v>
      </c>
      <c r="G13311" s="31">
        <v>28.113299999999999</v>
      </c>
    </row>
    <row r="13312" spans="6:7" x14ac:dyDescent="0.3">
      <c r="F13312" t="s">
        <v>14547</v>
      </c>
      <c r="G13312" s="31">
        <v>0</v>
      </c>
    </row>
    <row r="13313" spans="6:7" x14ac:dyDescent="0.3">
      <c r="F13313" t="s">
        <v>821</v>
      </c>
      <c r="G13313" s="31">
        <v>3871.3728000000001</v>
      </c>
    </row>
    <row r="13314" spans="6:7" x14ac:dyDescent="0.3">
      <c r="F13314" t="s">
        <v>14548</v>
      </c>
      <c r="G13314" s="31">
        <v>7497.3297000000002</v>
      </c>
    </row>
    <row r="13315" spans="6:7" x14ac:dyDescent="0.3">
      <c r="F13315" t="s">
        <v>14549</v>
      </c>
      <c r="G13315" s="31">
        <v>404.55490000000003</v>
      </c>
    </row>
    <row r="13316" spans="6:7" x14ac:dyDescent="0.3">
      <c r="F13316" t="s">
        <v>822</v>
      </c>
      <c r="G13316" s="31">
        <v>14259.549299999999</v>
      </c>
    </row>
    <row r="13317" spans="6:7" x14ac:dyDescent="0.3">
      <c r="F13317" t="s">
        <v>14550</v>
      </c>
      <c r="G13317" s="31">
        <v>385.24550000000005</v>
      </c>
    </row>
    <row r="13318" spans="6:7" x14ac:dyDescent="0.3">
      <c r="F13318" t="s">
        <v>3542</v>
      </c>
      <c r="G13318" s="31">
        <v>45.540900000000001</v>
      </c>
    </row>
    <row r="13319" spans="6:7" x14ac:dyDescent="0.3">
      <c r="F13319" t="s">
        <v>14551</v>
      </c>
      <c r="G13319" s="31">
        <v>295.9787</v>
      </c>
    </row>
    <row r="13320" spans="6:7" x14ac:dyDescent="0.3">
      <c r="F13320" t="s">
        <v>14552</v>
      </c>
      <c r="G13320" s="31">
        <v>6476.5742999999993</v>
      </c>
    </row>
    <row r="13321" spans="6:7" x14ac:dyDescent="0.3">
      <c r="F13321" t="s">
        <v>2317</v>
      </c>
      <c r="G13321" s="31">
        <v>2685.0209</v>
      </c>
    </row>
    <row r="13322" spans="6:7" x14ac:dyDescent="0.3">
      <c r="F13322" t="s">
        <v>14553</v>
      </c>
      <c r="G13322" s="31">
        <v>0</v>
      </c>
    </row>
    <row r="13323" spans="6:7" x14ac:dyDescent="0.3">
      <c r="F13323" t="s">
        <v>2318</v>
      </c>
      <c r="G13323" s="31">
        <v>0</v>
      </c>
    </row>
    <row r="13324" spans="6:7" x14ac:dyDescent="0.3">
      <c r="F13324" t="s">
        <v>14554</v>
      </c>
      <c r="G13324" s="31">
        <v>2207.5324000000001</v>
      </c>
    </row>
    <row r="13325" spans="6:7" x14ac:dyDescent="0.3">
      <c r="F13325" t="s">
        <v>14555</v>
      </c>
      <c r="G13325" s="31">
        <v>0</v>
      </c>
    </row>
    <row r="13326" spans="6:7" x14ac:dyDescent="0.3">
      <c r="F13326" t="s">
        <v>823</v>
      </c>
      <c r="G13326" s="31">
        <v>11865.993800000002</v>
      </c>
    </row>
    <row r="13327" spans="6:7" x14ac:dyDescent="0.3">
      <c r="F13327" t="s">
        <v>14556</v>
      </c>
      <c r="G13327" s="31">
        <v>982.92310000000009</v>
      </c>
    </row>
    <row r="13328" spans="6:7" x14ac:dyDescent="0.3">
      <c r="F13328" t="s">
        <v>14557</v>
      </c>
      <c r="G13328" s="31">
        <v>2387.5101999999997</v>
      </c>
    </row>
    <row r="13329" spans="6:7" x14ac:dyDescent="0.3">
      <c r="F13329" t="s">
        <v>824</v>
      </c>
      <c r="G13329" s="31">
        <v>0</v>
      </c>
    </row>
    <row r="13330" spans="6:7" x14ac:dyDescent="0.3">
      <c r="F13330" t="s">
        <v>14558</v>
      </c>
      <c r="G13330" s="31">
        <v>3406.1762999999996</v>
      </c>
    </row>
    <row r="13331" spans="6:7" x14ac:dyDescent="0.3">
      <c r="F13331" t="s">
        <v>14559</v>
      </c>
      <c r="G13331" s="31">
        <v>2143.1080000000002</v>
      </c>
    </row>
    <row r="13332" spans="6:7" x14ac:dyDescent="0.3">
      <c r="F13332" t="s">
        <v>825</v>
      </c>
      <c r="G13332" s="31">
        <v>2773.0167000000001</v>
      </c>
    </row>
    <row r="13333" spans="6:7" x14ac:dyDescent="0.3">
      <c r="F13333" t="s">
        <v>826</v>
      </c>
      <c r="G13333" s="31">
        <v>13569.2346</v>
      </c>
    </row>
    <row r="13334" spans="6:7" x14ac:dyDescent="0.3">
      <c r="F13334" t="s">
        <v>14560</v>
      </c>
      <c r="G13334" s="31">
        <v>0</v>
      </c>
    </row>
    <row r="13335" spans="6:7" x14ac:dyDescent="0.3">
      <c r="F13335" t="s">
        <v>14561</v>
      </c>
      <c r="G13335" s="31">
        <v>0</v>
      </c>
    </row>
    <row r="13336" spans="6:7" x14ac:dyDescent="0.3">
      <c r="F13336" t="s">
        <v>14562</v>
      </c>
      <c r="G13336" s="31">
        <v>0</v>
      </c>
    </row>
    <row r="13337" spans="6:7" x14ac:dyDescent="0.3">
      <c r="F13337" t="s">
        <v>3543</v>
      </c>
      <c r="G13337" s="31">
        <v>1025.2864</v>
      </c>
    </row>
    <row r="13338" spans="6:7" x14ac:dyDescent="0.3">
      <c r="F13338" t="s">
        <v>14563</v>
      </c>
      <c r="G13338" s="31">
        <v>1247.3207</v>
      </c>
    </row>
    <row r="13339" spans="6:7" x14ac:dyDescent="0.3">
      <c r="F13339" t="s">
        <v>2319</v>
      </c>
      <c r="G13339" s="31">
        <v>0</v>
      </c>
    </row>
    <row r="13340" spans="6:7" x14ac:dyDescent="0.3">
      <c r="F13340" t="s">
        <v>2320</v>
      </c>
      <c r="G13340" s="31">
        <v>0</v>
      </c>
    </row>
    <row r="13341" spans="6:7" x14ac:dyDescent="0.3">
      <c r="F13341" t="s">
        <v>14564</v>
      </c>
      <c r="G13341" s="31">
        <v>0</v>
      </c>
    </row>
    <row r="13342" spans="6:7" x14ac:dyDescent="0.3">
      <c r="F13342" t="s">
        <v>14565</v>
      </c>
      <c r="G13342" s="31">
        <v>622.91989999999998</v>
      </c>
    </row>
    <row r="13343" spans="6:7" x14ac:dyDescent="0.3">
      <c r="F13343" t="s">
        <v>14566</v>
      </c>
      <c r="G13343" s="31">
        <v>0</v>
      </c>
    </row>
    <row r="13344" spans="6:7" x14ac:dyDescent="0.3">
      <c r="F13344" t="s">
        <v>14567</v>
      </c>
      <c r="G13344" s="31">
        <v>8412.9170000000013</v>
      </c>
    </row>
    <row r="13345" spans="6:7" x14ac:dyDescent="0.3">
      <c r="F13345" t="s">
        <v>14568</v>
      </c>
      <c r="G13345" s="31">
        <v>0</v>
      </c>
    </row>
    <row r="13346" spans="6:7" x14ac:dyDescent="0.3">
      <c r="F13346" t="s">
        <v>827</v>
      </c>
      <c r="G13346" s="31">
        <v>7037.7326999999996</v>
      </c>
    </row>
    <row r="13347" spans="6:7" x14ac:dyDescent="0.3">
      <c r="F13347" t="s">
        <v>14569</v>
      </c>
      <c r="G13347" s="31">
        <v>0</v>
      </c>
    </row>
    <row r="13348" spans="6:7" x14ac:dyDescent="0.3">
      <c r="F13348" t="s">
        <v>2321</v>
      </c>
      <c r="G13348" s="31">
        <v>3151.9621000000002</v>
      </c>
    </row>
    <row r="13349" spans="6:7" x14ac:dyDescent="0.3">
      <c r="F13349" t="s">
        <v>2931</v>
      </c>
      <c r="G13349" s="31">
        <v>2098.2696000000001</v>
      </c>
    </row>
    <row r="13350" spans="6:7" x14ac:dyDescent="0.3">
      <c r="F13350" t="s">
        <v>2322</v>
      </c>
      <c r="G13350" s="31">
        <v>0</v>
      </c>
    </row>
    <row r="13351" spans="6:7" x14ac:dyDescent="0.3">
      <c r="F13351" t="s">
        <v>14570</v>
      </c>
      <c r="G13351" s="31">
        <v>1826.9787999999999</v>
      </c>
    </row>
    <row r="13352" spans="6:7" x14ac:dyDescent="0.3">
      <c r="F13352" t="s">
        <v>14571</v>
      </c>
      <c r="G13352" s="31">
        <v>0</v>
      </c>
    </row>
    <row r="13353" spans="6:7" x14ac:dyDescent="0.3">
      <c r="F13353" t="s">
        <v>14572</v>
      </c>
      <c r="G13353" s="31">
        <v>0</v>
      </c>
    </row>
    <row r="13354" spans="6:7" x14ac:dyDescent="0.3">
      <c r="F13354" t="s">
        <v>14573</v>
      </c>
      <c r="G13354" s="31">
        <v>21220.016900000002</v>
      </c>
    </row>
    <row r="13355" spans="6:7" x14ac:dyDescent="0.3">
      <c r="F13355" t="s">
        <v>3544</v>
      </c>
      <c r="G13355" s="31">
        <v>84.816100000000006</v>
      </c>
    </row>
    <row r="13356" spans="6:7" x14ac:dyDescent="0.3">
      <c r="F13356" t="s">
        <v>14574</v>
      </c>
      <c r="G13356" s="31">
        <v>2989.4892</v>
      </c>
    </row>
    <row r="13357" spans="6:7" x14ac:dyDescent="0.3">
      <c r="F13357" t="s">
        <v>14575</v>
      </c>
      <c r="G13357" s="31">
        <v>175.82409999999999</v>
      </c>
    </row>
    <row r="13358" spans="6:7" x14ac:dyDescent="0.3">
      <c r="F13358" t="s">
        <v>14576</v>
      </c>
      <c r="G13358" s="31">
        <v>0</v>
      </c>
    </row>
    <row r="13359" spans="6:7" x14ac:dyDescent="0.3">
      <c r="F13359" t="s">
        <v>14577</v>
      </c>
      <c r="G13359" s="31">
        <v>37.465499999999999</v>
      </c>
    </row>
    <row r="13360" spans="6:7" x14ac:dyDescent="0.3">
      <c r="F13360" t="s">
        <v>3545</v>
      </c>
      <c r="G13360" s="31">
        <v>589.02120000000002</v>
      </c>
    </row>
    <row r="13361" spans="6:7" x14ac:dyDescent="0.3">
      <c r="F13361" t="s">
        <v>14578</v>
      </c>
      <c r="G13361" s="31">
        <v>4819.8198999999995</v>
      </c>
    </row>
    <row r="13362" spans="6:7" x14ac:dyDescent="0.3">
      <c r="F13362" t="s">
        <v>14579</v>
      </c>
      <c r="G13362" s="31">
        <v>365.44540000000001</v>
      </c>
    </row>
    <row r="13363" spans="6:7" x14ac:dyDescent="0.3">
      <c r="F13363" t="s">
        <v>14580</v>
      </c>
      <c r="G13363" s="31">
        <v>0</v>
      </c>
    </row>
    <row r="13364" spans="6:7" x14ac:dyDescent="0.3">
      <c r="F13364" t="s">
        <v>2323</v>
      </c>
      <c r="G13364" s="31">
        <v>6370.0303999999996</v>
      </c>
    </row>
    <row r="13365" spans="6:7" x14ac:dyDescent="0.3">
      <c r="F13365" t="s">
        <v>14581</v>
      </c>
      <c r="G13365" s="31">
        <v>148.702</v>
      </c>
    </row>
    <row r="13366" spans="6:7" x14ac:dyDescent="0.3">
      <c r="F13366" t="s">
        <v>14582</v>
      </c>
      <c r="G13366" s="31">
        <v>427.98260000000005</v>
      </c>
    </row>
    <row r="13367" spans="6:7" x14ac:dyDescent="0.3">
      <c r="F13367" t="s">
        <v>2324</v>
      </c>
      <c r="G13367" s="31">
        <v>450.51839999999999</v>
      </c>
    </row>
    <row r="13368" spans="6:7" x14ac:dyDescent="0.3">
      <c r="F13368" t="s">
        <v>14583</v>
      </c>
      <c r="G13368" s="31">
        <v>491.14580000000001</v>
      </c>
    </row>
    <row r="13369" spans="6:7" x14ac:dyDescent="0.3">
      <c r="F13369" t="s">
        <v>14584</v>
      </c>
      <c r="G13369" s="31">
        <v>49.985500000000002</v>
      </c>
    </row>
    <row r="13370" spans="6:7" x14ac:dyDescent="0.3">
      <c r="F13370" t="s">
        <v>14585</v>
      </c>
      <c r="G13370" s="31">
        <v>5251.9710000000005</v>
      </c>
    </row>
    <row r="13371" spans="6:7" x14ac:dyDescent="0.3">
      <c r="F13371" t="s">
        <v>14586</v>
      </c>
      <c r="G13371" s="31">
        <v>55.606499999999997</v>
      </c>
    </row>
    <row r="13372" spans="6:7" x14ac:dyDescent="0.3">
      <c r="F13372" t="s">
        <v>14587</v>
      </c>
      <c r="G13372" s="31">
        <v>0</v>
      </c>
    </row>
    <row r="13373" spans="6:7" x14ac:dyDescent="0.3">
      <c r="F13373" t="s">
        <v>14588</v>
      </c>
      <c r="G13373" s="31">
        <v>18148.950800000002</v>
      </c>
    </row>
    <row r="13374" spans="6:7" x14ac:dyDescent="0.3">
      <c r="F13374" t="s">
        <v>14589</v>
      </c>
      <c r="G13374" s="31">
        <v>150.18960000000001</v>
      </c>
    </row>
    <row r="13375" spans="6:7" x14ac:dyDescent="0.3">
      <c r="F13375" t="s">
        <v>2932</v>
      </c>
      <c r="G13375" s="31">
        <v>2894.6786999999999</v>
      </c>
    </row>
    <row r="13376" spans="6:7" x14ac:dyDescent="0.3">
      <c r="F13376" t="s">
        <v>14590</v>
      </c>
      <c r="G13376" s="31">
        <v>0</v>
      </c>
    </row>
    <row r="13377" spans="6:7" x14ac:dyDescent="0.3">
      <c r="F13377" t="s">
        <v>14591</v>
      </c>
      <c r="G13377" s="31">
        <v>253.48469999999998</v>
      </c>
    </row>
    <row r="13378" spans="6:7" x14ac:dyDescent="0.3">
      <c r="F13378" t="s">
        <v>14592</v>
      </c>
      <c r="G13378" s="31">
        <v>0</v>
      </c>
    </row>
    <row r="13379" spans="6:7" x14ac:dyDescent="0.3">
      <c r="F13379" t="s">
        <v>14593</v>
      </c>
      <c r="G13379" s="31">
        <v>0</v>
      </c>
    </row>
    <row r="13380" spans="6:7" x14ac:dyDescent="0.3">
      <c r="F13380" t="s">
        <v>14594</v>
      </c>
      <c r="G13380" s="31">
        <v>3656.9661000000001</v>
      </c>
    </row>
    <row r="13381" spans="6:7" x14ac:dyDescent="0.3">
      <c r="F13381" t="s">
        <v>14595</v>
      </c>
      <c r="G13381" s="31">
        <v>21360.703099999999</v>
      </c>
    </row>
    <row r="13382" spans="6:7" x14ac:dyDescent="0.3">
      <c r="F13382" t="s">
        <v>14596</v>
      </c>
      <c r="G13382" s="31">
        <v>0</v>
      </c>
    </row>
    <row r="13383" spans="6:7" x14ac:dyDescent="0.3">
      <c r="F13383" t="s">
        <v>14597</v>
      </c>
      <c r="G13383" s="31">
        <v>0</v>
      </c>
    </row>
    <row r="13384" spans="6:7" x14ac:dyDescent="0.3">
      <c r="F13384" t="s">
        <v>14598</v>
      </c>
      <c r="G13384" s="31">
        <v>175.25479999999999</v>
      </c>
    </row>
    <row r="13385" spans="6:7" x14ac:dyDescent="0.3">
      <c r="F13385" t="s">
        <v>14599</v>
      </c>
      <c r="G13385" s="31">
        <v>0</v>
      </c>
    </row>
    <row r="13386" spans="6:7" x14ac:dyDescent="0.3">
      <c r="F13386" t="s">
        <v>14600</v>
      </c>
      <c r="G13386" s="31">
        <v>1192.06</v>
      </c>
    </row>
    <row r="13387" spans="6:7" x14ac:dyDescent="0.3">
      <c r="F13387" t="s">
        <v>828</v>
      </c>
      <c r="G13387" s="31">
        <v>3049.0047</v>
      </c>
    </row>
    <row r="13388" spans="6:7" x14ac:dyDescent="0.3">
      <c r="F13388" t="s">
        <v>14601</v>
      </c>
      <c r="G13388" s="31">
        <v>0</v>
      </c>
    </row>
    <row r="13389" spans="6:7" x14ac:dyDescent="0.3">
      <c r="F13389" t="s">
        <v>14602</v>
      </c>
      <c r="G13389" s="31">
        <v>0</v>
      </c>
    </row>
    <row r="13390" spans="6:7" x14ac:dyDescent="0.3">
      <c r="F13390" t="s">
        <v>14603</v>
      </c>
      <c r="G13390" s="31">
        <v>228.29470000000001</v>
      </c>
    </row>
    <row r="13391" spans="6:7" x14ac:dyDescent="0.3">
      <c r="F13391" t="s">
        <v>14604</v>
      </c>
      <c r="G13391" s="31">
        <v>65.4666</v>
      </c>
    </row>
    <row r="13392" spans="6:7" x14ac:dyDescent="0.3">
      <c r="F13392" t="s">
        <v>14605</v>
      </c>
      <c r="G13392" s="31">
        <v>0</v>
      </c>
    </row>
    <row r="13393" spans="6:7" x14ac:dyDescent="0.3">
      <c r="F13393" t="s">
        <v>14606</v>
      </c>
      <c r="G13393" s="31">
        <v>1431.5847999999999</v>
      </c>
    </row>
    <row r="13394" spans="6:7" x14ac:dyDescent="0.3">
      <c r="F13394" t="s">
        <v>14607</v>
      </c>
      <c r="G13394" s="31">
        <v>14771.2215</v>
      </c>
    </row>
    <row r="13395" spans="6:7" x14ac:dyDescent="0.3">
      <c r="F13395" t="s">
        <v>14608</v>
      </c>
      <c r="G13395" s="31">
        <v>96.910299999999992</v>
      </c>
    </row>
    <row r="13396" spans="6:7" x14ac:dyDescent="0.3">
      <c r="F13396" t="s">
        <v>14609</v>
      </c>
      <c r="G13396" s="31">
        <v>0</v>
      </c>
    </row>
    <row r="13397" spans="6:7" x14ac:dyDescent="0.3">
      <c r="F13397" t="s">
        <v>14610</v>
      </c>
      <c r="G13397" s="31">
        <v>6472.5864999999994</v>
      </c>
    </row>
    <row r="13398" spans="6:7" x14ac:dyDescent="0.3">
      <c r="F13398" t="s">
        <v>14611</v>
      </c>
      <c r="G13398" s="31">
        <v>0</v>
      </c>
    </row>
    <row r="13399" spans="6:7" x14ac:dyDescent="0.3">
      <c r="F13399" t="s">
        <v>14612</v>
      </c>
      <c r="G13399" s="31">
        <v>0</v>
      </c>
    </row>
    <row r="13400" spans="6:7" x14ac:dyDescent="0.3">
      <c r="F13400" t="s">
        <v>14613</v>
      </c>
      <c r="G13400" s="31">
        <v>340.17349999999999</v>
      </c>
    </row>
    <row r="13401" spans="6:7" x14ac:dyDescent="0.3">
      <c r="F13401" t="s">
        <v>14614</v>
      </c>
      <c r="G13401" s="31">
        <v>334.12649999999996</v>
      </c>
    </row>
    <row r="13402" spans="6:7" x14ac:dyDescent="0.3">
      <c r="F13402" t="s">
        <v>14615</v>
      </c>
      <c r="G13402" s="31">
        <v>3153.1356000000005</v>
      </c>
    </row>
    <row r="13403" spans="6:7" x14ac:dyDescent="0.3">
      <c r="F13403" t="s">
        <v>14616</v>
      </c>
      <c r="G13403" s="31">
        <v>0</v>
      </c>
    </row>
    <row r="13404" spans="6:7" x14ac:dyDescent="0.3">
      <c r="F13404" t="s">
        <v>14617</v>
      </c>
      <c r="G13404" s="31">
        <v>3588.4174000000003</v>
      </c>
    </row>
    <row r="13405" spans="6:7" x14ac:dyDescent="0.3">
      <c r="F13405" t="s">
        <v>14618</v>
      </c>
      <c r="G13405" s="31">
        <v>0</v>
      </c>
    </row>
    <row r="13406" spans="6:7" x14ac:dyDescent="0.3">
      <c r="F13406" t="s">
        <v>14619</v>
      </c>
      <c r="G13406" s="31">
        <v>9462.0974999999999</v>
      </c>
    </row>
    <row r="13407" spans="6:7" x14ac:dyDescent="0.3">
      <c r="F13407" t="s">
        <v>14620</v>
      </c>
      <c r="G13407" s="31">
        <v>0</v>
      </c>
    </row>
    <row r="13408" spans="6:7" x14ac:dyDescent="0.3">
      <c r="F13408" t="s">
        <v>14621</v>
      </c>
      <c r="G13408" s="31">
        <v>938.98590000000002</v>
      </c>
    </row>
    <row r="13409" spans="6:7" x14ac:dyDescent="0.3">
      <c r="F13409" t="s">
        <v>14622</v>
      </c>
      <c r="G13409" s="31">
        <v>5412.7925999999998</v>
      </c>
    </row>
    <row r="13410" spans="6:7" x14ac:dyDescent="0.3">
      <c r="F13410" t="s">
        <v>14623</v>
      </c>
      <c r="G13410" s="31">
        <v>11066.525899999999</v>
      </c>
    </row>
    <row r="13411" spans="6:7" x14ac:dyDescent="0.3">
      <c r="F13411" t="s">
        <v>14624</v>
      </c>
      <c r="G13411" s="31">
        <v>818.93079999999998</v>
      </c>
    </row>
    <row r="13412" spans="6:7" x14ac:dyDescent="0.3">
      <c r="F13412" t="s">
        <v>14625</v>
      </c>
      <c r="G13412" s="31">
        <v>201.37909999999999</v>
      </c>
    </row>
    <row r="13413" spans="6:7" x14ac:dyDescent="0.3">
      <c r="F13413" t="s">
        <v>14626</v>
      </c>
      <c r="G13413" s="31">
        <v>79.676000000000002</v>
      </c>
    </row>
    <row r="13414" spans="6:7" x14ac:dyDescent="0.3">
      <c r="F13414" t="s">
        <v>14627</v>
      </c>
      <c r="G13414" s="31">
        <v>0</v>
      </c>
    </row>
    <row r="13415" spans="6:7" x14ac:dyDescent="0.3">
      <c r="F13415" t="s">
        <v>14628</v>
      </c>
      <c r="G13415" s="31">
        <v>9.3711000000000002</v>
      </c>
    </row>
    <row r="13416" spans="6:7" x14ac:dyDescent="0.3">
      <c r="F13416" t="s">
        <v>14629</v>
      </c>
      <c r="G13416" s="31">
        <v>3107.654</v>
      </c>
    </row>
    <row r="13417" spans="6:7" x14ac:dyDescent="0.3">
      <c r="F13417" t="s">
        <v>14630</v>
      </c>
      <c r="G13417" s="31">
        <v>722.69810000000007</v>
      </c>
    </row>
    <row r="13418" spans="6:7" x14ac:dyDescent="0.3">
      <c r="F13418" t="s">
        <v>14631</v>
      </c>
      <c r="G13418" s="31">
        <v>0</v>
      </c>
    </row>
    <row r="13419" spans="6:7" x14ac:dyDescent="0.3">
      <c r="F13419" t="s">
        <v>14632</v>
      </c>
      <c r="G13419" s="31">
        <v>0</v>
      </c>
    </row>
    <row r="13420" spans="6:7" x14ac:dyDescent="0.3">
      <c r="F13420" t="s">
        <v>14633</v>
      </c>
      <c r="G13420" s="31">
        <v>0</v>
      </c>
    </row>
    <row r="13421" spans="6:7" x14ac:dyDescent="0.3">
      <c r="F13421" t="s">
        <v>14634</v>
      </c>
      <c r="G13421" s="31">
        <v>950.13810000000001</v>
      </c>
    </row>
    <row r="13422" spans="6:7" x14ac:dyDescent="0.3">
      <c r="F13422" t="s">
        <v>14635</v>
      </c>
      <c r="G13422" s="31">
        <v>9444.2475000000013</v>
      </c>
    </row>
    <row r="13423" spans="6:7" x14ac:dyDescent="0.3">
      <c r="F13423" t="s">
        <v>14636</v>
      </c>
      <c r="G13423" s="31">
        <v>301.46319999999997</v>
      </c>
    </row>
    <row r="13424" spans="6:7" x14ac:dyDescent="0.3">
      <c r="F13424" t="s">
        <v>14637</v>
      </c>
      <c r="G13424" s="31">
        <v>694.73860000000002</v>
      </c>
    </row>
    <row r="13425" spans="6:7" x14ac:dyDescent="0.3">
      <c r="F13425" t="s">
        <v>14638</v>
      </c>
      <c r="G13425" s="31">
        <v>229.0463</v>
      </c>
    </row>
    <row r="13426" spans="6:7" x14ac:dyDescent="0.3">
      <c r="F13426" t="s">
        <v>14639</v>
      </c>
      <c r="G13426" s="31">
        <v>4.5571999999999999</v>
      </c>
    </row>
    <row r="13427" spans="6:7" x14ac:dyDescent="0.3">
      <c r="F13427" t="s">
        <v>14640</v>
      </c>
      <c r="G13427" s="31">
        <v>10983.7336</v>
      </c>
    </row>
    <row r="13428" spans="6:7" x14ac:dyDescent="0.3">
      <c r="F13428" t="s">
        <v>14641</v>
      </c>
      <c r="G13428" s="31">
        <v>1446.2023000000002</v>
      </c>
    </row>
    <row r="13429" spans="6:7" x14ac:dyDescent="0.3">
      <c r="F13429" t="s">
        <v>14642</v>
      </c>
      <c r="G13429" s="31">
        <v>6991.1589000000004</v>
      </c>
    </row>
    <row r="13430" spans="6:7" x14ac:dyDescent="0.3">
      <c r="F13430" t="s">
        <v>14643</v>
      </c>
      <c r="G13430" s="31">
        <v>184.60070000000002</v>
      </c>
    </row>
    <row r="13431" spans="6:7" x14ac:dyDescent="0.3">
      <c r="F13431" t="s">
        <v>14644</v>
      </c>
      <c r="G13431" s="31">
        <v>0</v>
      </c>
    </row>
    <row r="13432" spans="6:7" x14ac:dyDescent="0.3">
      <c r="F13432" t="s">
        <v>14645</v>
      </c>
      <c r="G13432" s="31">
        <v>0</v>
      </c>
    </row>
    <row r="13433" spans="6:7" x14ac:dyDescent="0.3">
      <c r="F13433" t="s">
        <v>14646</v>
      </c>
      <c r="G13433" s="31">
        <v>0</v>
      </c>
    </row>
    <row r="13434" spans="6:7" x14ac:dyDescent="0.3">
      <c r="F13434" t="s">
        <v>14647</v>
      </c>
      <c r="G13434" s="31">
        <v>0</v>
      </c>
    </row>
    <row r="13435" spans="6:7" x14ac:dyDescent="0.3">
      <c r="F13435" t="s">
        <v>14648</v>
      </c>
      <c r="G13435" s="31">
        <v>0</v>
      </c>
    </row>
    <row r="13436" spans="6:7" x14ac:dyDescent="0.3">
      <c r="F13436" t="s">
        <v>14649</v>
      </c>
      <c r="G13436" s="31">
        <v>0</v>
      </c>
    </row>
    <row r="13437" spans="6:7" x14ac:dyDescent="0.3">
      <c r="F13437" t="s">
        <v>14650</v>
      </c>
      <c r="G13437" s="31">
        <v>12896.3375</v>
      </c>
    </row>
    <row r="13438" spans="6:7" x14ac:dyDescent="0.3">
      <c r="F13438" t="s">
        <v>14651</v>
      </c>
      <c r="G13438" s="31">
        <v>0</v>
      </c>
    </row>
    <row r="13439" spans="6:7" x14ac:dyDescent="0.3">
      <c r="F13439" t="s">
        <v>14652</v>
      </c>
      <c r="G13439" s="31">
        <v>1371.5092</v>
      </c>
    </row>
    <row r="13440" spans="6:7" x14ac:dyDescent="0.3">
      <c r="F13440" t="s">
        <v>14653</v>
      </c>
      <c r="G13440" s="31">
        <v>1042.8268</v>
      </c>
    </row>
    <row r="13441" spans="6:7" x14ac:dyDescent="0.3">
      <c r="F13441" t="s">
        <v>14654</v>
      </c>
      <c r="G13441" s="31">
        <v>137.70679999999999</v>
      </c>
    </row>
    <row r="13442" spans="6:7" x14ac:dyDescent="0.3">
      <c r="F13442" t="s">
        <v>14655</v>
      </c>
      <c r="G13442" s="31">
        <v>0</v>
      </c>
    </row>
    <row r="13443" spans="6:7" x14ac:dyDescent="0.3">
      <c r="F13443" t="s">
        <v>14656</v>
      </c>
      <c r="G13443" s="31">
        <v>231.53180000000003</v>
      </c>
    </row>
    <row r="13444" spans="6:7" x14ac:dyDescent="0.3">
      <c r="F13444" t="s">
        <v>14657</v>
      </c>
      <c r="G13444" s="31">
        <v>0</v>
      </c>
    </row>
    <row r="13445" spans="6:7" x14ac:dyDescent="0.3">
      <c r="F13445" t="s">
        <v>14658</v>
      </c>
      <c r="G13445" s="31">
        <v>3608.5284000000001</v>
      </c>
    </row>
    <row r="13446" spans="6:7" x14ac:dyDescent="0.3">
      <c r="F13446" t="s">
        <v>14659</v>
      </c>
      <c r="G13446" s="31">
        <v>21.8659</v>
      </c>
    </row>
    <row r="13447" spans="6:7" x14ac:dyDescent="0.3">
      <c r="F13447" t="s">
        <v>14660</v>
      </c>
      <c r="G13447" s="31">
        <v>0</v>
      </c>
    </row>
    <row r="13448" spans="6:7" x14ac:dyDescent="0.3">
      <c r="F13448" t="s">
        <v>14661</v>
      </c>
      <c r="G13448" s="31">
        <v>0</v>
      </c>
    </row>
    <row r="13449" spans="6:7" x14ac:dyDescent="0.3">
      <c r="F13449" t="s">
        <v>14662</v>
      </c>
      <c r="G13449" s="31">
        <v>8262.2428</v>
      </c>
    </row>
    <row r="13450" spans="6:7" x14ac:dyDescent="0.3">
      <c r="F13450" t="s">
        <v>14663</v>
      </c>
      <c r="G13450" s="31">
        <v>504.93629999999996</v>
      </c>
    </row>
    <row r="13451" spans="6:7" x14ac:dyDescent="0.3">
      <c r="F13451" t="s">
        <v>14664</v>
      </c>
      <c r="G13451" s="31">
        <v>5566.32</v>
      </c>
    </row>
    <row r="13452" spans="6:7" x14ac:dyDescent="0.3">
      <c r="F13452" t="s">
        <v>14665</v>
      </c>
      <c r="G13452" s="31">
        <v>577.84889999999996</v>
      </c>
    </row>
    <row r="13453" spans="6:7" x14ac:dyDescent="0.3">
      <c r="F13453" t="s">
        <v>14666</v>
      </c>
      <c r="G13453" s="31">
        <v>0</v>
      </c>
    </row>
    <row r="13454" spans="6:7" x14ac:dyDescent="0.3">
      <c r="F13454" t="s">
        <v>14667</v>
      </c>
      <c r="G13454" s="31">
        <v>456.0831</v>
      </c>
    </row>
    <row r="13455" spans="6:7" x14ac:dyDescent="0.3">
      <c r="F13455" t="s">
        <v>14668</v>
      </c>
      <c r="G13455" s="31">
        <v>407.41019999999997</v>
      </c>
    </row>
    <row r="13456" spans="6:7" x14ac:dyDescent="0.3">
      <c r="F13456" t="s">
        <v>14669</v>
      </c>
      <c r="G13456" s="31">
        <v>437.11020000000002</v>
      </c>
    </row>
    <row r="13457" spans="6:7" x14ac:dyDescent="0.3">
      <c r="F13457" t="s">
        <v>14670</v>
      </c>
      <c r="G13457" s="31">
        <v>175.1918</v>
      </c>
    </row>
    <row r="13458" spans="6:7" x14ac:dyDescent="0.3">
      <c r="F13458" t="s">
        <v>14671</v>
      </c>
      <c r="G13458" s="31">
        <v>380.42489999999998</v>
      </c>
    </row>
    <row r="13459" spans="6:7" x14ac:dyDescent="0.3">
      <c r="F13459" t="s">
        <v>14672</v>
      </c>
      <c r="G13459" s="31">
        <v>319.07100000000003</v>
      </c>
    </row>
    <row r="13460" spans="6:7" x14ac:dyDescent="0.3">
      <c r="F13460" t="s">
        <v>14673</v>
      </c>
      <c r="G13460" s="31">
        <v>1122.0077000000001</v>
      </c>
    </row>
    <row r="13461" spans="6:7" x14ac:dyDescent="0.3">
      <c r="F13461" t="s">
        <v>14674</v>
      </c>
      <c r="G13461" s="31">
        <v>0</v>
      </c>
    </row>
    <row r="13462" spans="6:7" x14ac:dyDescent="0.3">
      <c r="F13462" t="s">
        <v>14675</v>
      </c>
      <c r="G13462" s="31">
        <v>0</v>
      </c>
    </row>
    <row r="13463" spans="6:7" x14ac:dyDescent="0.3">
      <c r="F13463" t="s">
        <v>14676</v>
      </c>
      <c r="G13463" s="31">
        <v>77.985799999999998</v>
      </c>
    </row>
    <row r="13464" spans="6:7" x14ac:dyDescent="0.3">
      <c r="F13464" t="s">
        <v>2325</v>
      </c>
      <c r="G13464" s="31">
        <v>0</v>
      </c>
    </row>
    <row r="13465" spans="6:7" x14ac:dyDescent="0.3">
      <c r="F13465" t="s">
        <v>14677</v>
      </c>
      <c r="G13465" s="31">
        <v>173.2516</v>
      </c>
    </row>
    <row r="13466" spans="6:7" x14ac:dyDescent="0.3">
      <c r="F13466" t="s">
        <v>14678</v>
      </c>
      <c r="G13466" s="31">
        <v>0</v>
      </c>
    </row>
    <row r="13467" spans="6:7" x14ac:dyDescent="0.3">
      <c r="F13467" t="s">
        <v>14679</v>
      </c>
      <c r="G13467" s="31">
        <v>132.017</v>
      </c>
    </row>
    <row r="13468" spans="6:7" x14ac:dyDescent="0.3">
      <c r="F13468" t="s">
        <v>2326</v>
      </c>
      <c r="G13468" s="31">
        <v>0</v>
      </c>
    </row>
    <row r="13469" spans="6:7" x14ac:dyDescent="0.3">
      <c r="F13469" t="s">
        <v>2327</v>
      </c>
      <c r="G13469" s="31">
        <v>852.52729999999997</v>
      </c>
    </row>
    <row r="13470" spans="6:7" x14ac:dyDescent="0.3">
      <c r="F13470" t="s">
        <v>14680</v>
      </c>
      <c r="G13470" s="31">
        <v>0</v>
      </c>
    </row>
    <row r="13471" spans="6:7" x14ac:dyDescent="0.3">
      <c r="F13471" t="s">
        <v>14681</v>
      </c>
      <c r="G13471" s="31">
        <v>345.13069999999993</v>
      </c>
    </row>
    <row r="13472" spans="6:7" x14ac:dyDescent="0.3">
      <c r="F13472" t="s">
        <v>2328</v>
      </c>
      <c r="G13472" s="31">
        <v>12828.2217</v>
      </c>
    </row>
    <row r="13473" spans="6:7" x14ac:dyDescent="0.3">
      <c r="F13473" t="s">
        <v>14682</v>
      </c>
      <c r="G13473" s="31">
        <v>0</v>
      </c>
    </row>
    <row r="13474" spans="6:7" x14ac:dyDescent="0.3">
      <c r="F13474" t="s">
        <v>829</v>
      </c>
      <c r="G13474" s="31">
        <v>10252.008600000001</v>
      </c>
    </row>
    <row r="13475" spans="6:7" x14ac:dyDescent="0.3">
      <c r="F13475" t="s">
        <v>14683</v>
      </c>
      <c r="G13475" s="31">
        <v>588.18169999999998</v>
      </c>
    </row>
    <row r="13476" spans="6:7" x14ac:dyDescent="0.3">
      <c r="F13476" t="s">
        <v>14684</v>
      </c>
      <c r="G13476" s="31">
        <v>153.423</v>
      </c>
    </row>
    <row r="13477" spans="6:7" x14ac:dyDescent="0.3">
      <c r="F13477" t="s">
        <v>14685</v>
      </c>
      <c r="G13477" s="31">
        <v>134.5086</v>
      </c>
    </row>
    <row r="13478" spans="6:7" x14ac:dyDescent="0.3">
      <c r="F13478" t="s">
        <v>14686</v>
      </c>
      <c r="G13478" s="31">
        <v>0</v>
      </c>
    </row>
    <row r="13479" spans="6:7" x14ac:dyDescent="0.3">
      <c r="F13479" t="s">
        <v>2329</v>
      </c>
      <c r="G13479" s="31">
        <v>22.936</v>
      </c>
    </row>
    <row r="13480" spans="6:7" x14ac:dyDescent="0.3">
      <c r="F13480" t="s">
        <v>14687</v>
      </c>
      <c r="G13480" s="31">
        <v>0</v>
      </c>
    </row>
    <row r="13481" spans="6:7" x14ac:dyDescent="0.3">
      <c r="F13481" t="s">
        <v>14688</v>
      </c>
      <c r="G13481" s="31">
        <v>0</v>
      </c>
    </row>
    <row r="13482" spans="6:7" x14ac:dyDescent="0.3">
      <c r="F13482" t="s">
        <v>14689</v>
      </c>
      <c r="G13482" s="31">
        <v>20283.9905</v>
      </c>
    </row>
    <row r="13483" spans="6:7" x14ac:dyDescent="0.3">
      <c r="F13483" t="s">
        <v>3546</v>
      </c>
      <c r="G13483" s="31">
        <v>54.279699999999998</v>
      </c>
    </row>
    <row r="13484" spans="6:7" x14ac:dyDescent="0.3">
      <c r="F13484" t="s">
        <v>14690</v>
      </c>
      <c r="G13484" s="31">
        <v>0</v>
      </c>
    </row>
    <row r="13485" spans="6:7" x14ac:dyDescent="0.3">
      <c r="F13485" t="s">
        <v>3547</v>
      </c>
      <c r="G13485" s="31">
        <v>857.5607</v>
      </c>
    </row>
    <row r="13486" spans="6:7" x14ac:dyDescent="0.3">
      <c r="F13486" t="s">
        <v>14691</v>
      </c>
      <c r="G13486" s="31">
        <v>9561.2678000000014</v>
      </c>
    </row>
    <row r="13487" spans="6:7" x14ac:dyDescent="0.3">
      <c r="F13487" t="s">
        <v>14692</v>
      </c>
      <c r="G13487" s="31">
        <v>0</v>
      </c>
    </row>
    <row r="13488" spans="6:7" x14ac:dyDescent="0.3">
      <c r="F13488" t="s">
        <v>14693</v>
      </c>
      <c r="G13488" s="31">
        <v>410.9434</v>
      </c>
    </row>
    <row r="13489" spans="6:7" x14ac:dyDescent="0.3">
      <c r="F13489" t="s">
        <v>830</v>
      </c>
      <c r="G13489" s="31">
        <v>13449.196</v>
      </c>
    </row>
    <row r="13490" spans="6:7" x14ac:dyDescent="0.3">
      <c r="F13490" t="s">
        <v>14694</v>
      </c>
      <c r="G13490" s="31">
        <v>64.697100000000006</v>
      </c>
    </row>
    <row r="13491" spans="6:7" x14ac:dyDescent="0.3">
      <c r="F13491" t="s">
        <v>14695</v>
      </c>
      <c r="G13491" s="31">
        <v>17140.509900000001</v>
      </c>
    </row>
    <row r="13492" spans="6:7" x14ac:dyDescent="0.3">
      <c r="F13492" t="s">
        <v>14696</v>
      </c>
      <c r="G13492" s="31">
        <v>0</v>
      </c>
    </row>
    <row r="13493" spans="6:7" x14ac:dyDescent="0.3">
      <c r="F13493" t="s">
        <v>14697</v>
      </c>
      <c r="G13493" s="31">
        <v>11679.524500000001</v>
      </c>
    </row>
    <row r="13494" spans="6:7" x14ac:dyDescent="0.3">
      <c r="F13494" t="s">
        <v>14698</v>
      </c>
      <c r="G13494" s="31">
        <v>533.39409999999998</v>
      </c>
    </row>
    <row r="13495" spans="6:7" x14ac:dyDescent="0.3">
      <c r="F13495" t="s">
        <v>14699</v>
      </c>
      <c r="G13495" s="31">
        <v>110.07599999999999</v>
      </c>
    </row>
    <row r="13496" spans="6:7" x14ac:dyDescent="0.3">
      <c r="F13496" t="s">
        <v>14700</v>
      </c>
      <c r="G13496" s="31">
        <v>11132.64</v>
      </c>
    </row>
    <row r="13497" spans="6:7" x14ac:dyDescent="0.3">
      <c r="F13497" t="s">
        <v>14701</v>
      </c>
      <c r="G13497" s="31">
        <v>6994.6848</v>
      </c>
    </row>
    <row r="13498" spans="6:7" x14ac:dyDescent="0.3">
      <c r="F13498" t="s">
        <v>2330</v>
      </c>
      <c r="G13498" s="31">
        <v>0</v>
      </c>
    </row>
    <row r="13499" spans="6:7" x14ac:dyDescent="0.3">
      <c r="F13499" t="s">
        <v>14702</v>
      </c>
      <c r="G13499" s="31">
        <v>255.60130000000001</v>
      </c>
    </row>
    <row r="13500" spans="6:7" x14ac:dyDescent="0.3">
      <c r="F13500" t="s">
        <v>14703</v>
      </c>
      <c r="G13500" s="31">
        <v>368.78440000000001</v>
      </c>
    </row>
    <row r="13501" spans="6:7" x14ac:dyDescent="0.3">
      <c r="F13501" t="s">
        <v>14704</v>
      </c>
      <c r="G13501" s="31">
        <v>0</v>
      </c>
    </row>
    <row r="13502" spans="6:7" x14ac:dyDescent="0.3">
      <c r="F13502" t="s">
        <v>14705</v>
      </c>
      <c r="G13502" s="31">
        <v>5566.1184999999996</v>
      </c>
    </row>
    <row r="13503" spans="6:7" x14ac:dyDescent="0.3">
      <c r="F13503" t="s">
        <v>14706</v>
      </c>
      <c r="G13503" s="31">
        <v>4172.0348000000004</v>
      </c>
    </row>
    <row r="13504" spans="6:7" x14ac:dyDescent="0.3">
      <c r="F13504" t="s">
        <v>14707</v>
      </c>
      <c r="G13504" s="31">
        <v>9.3711000000000002</v>
      </c>
    </row>
    <row r="13505" spans="6:7" x14ac:dyDescent="0.3">
      <c r="F13505" t="s">
        <v>14708</v>
      </c>
      <c r="G13505" s="31">
        <v>14930.214300000001</v>
      </c>
    </row>
    <row r="13506" spans="6:7" x14ac:dyDescent="0.3">
      <c r="F13506" t="s">
        <v>14709</v>
      </c>
      <c r="G13506" s="31">
        <v>0</v>
      </c>
    </row>
    <row r="13507" spans="6:7" x14ac:dyDescent="0.3">
      <c r="F13507" t="s">
        <v>14710</v>
      </c>
      <c r="G13507" s="31">
        <v>2908.2444</v>
      </c>
    </row>
    <row r="13508" spans="6:7" x14ac:dyDescent="0.3">
      <c r="F13508" t="s">
        <v>14711</v>
      </c>
      <c r="G13508" s="31">
        <v>8814.4166000000005</v>
      </c>
    </row>
    <row r="13509" spans="6:7" x14ac:dyDescent="0.3">
      <c r="F13509" t="s">
        <v>14712</v>
      </c>
      <c r="G13509" s="31">
        <v>0</v>
      </c>
    </row>
    <row r="13510" spans="6:7" x14ac:dyDescent="0.3">
      <c r="F13510" t="s">
        <v>14713</v>
      </c>
      <c r="G13510" s="31">
        <v>10926.8838</v>
      </c>
    </row>
    <row r="13511" spans="6:7" x14ac:dyDescent="0.3">
      <c r="F13511" t="s">
        <v>14714</v>
      </c>
      <c r="G13511" s="31">
        <v>0</v>
      </c>
    </row>
    <row r="13512" spans="6:7" x14ac:dyDescent="0.3">
      <c r="F13512" t="s">
        <v>14715</v>
      </c>
      <c r="G13512" s="31">
        <v>137.5625</v>
      </c>
    </row>
    <row r="13513" spans="6:7" x14ac:dyDescent="0.3">
      <c r="F13513" t="s">
        <v>14716</v>
      </c>
      <c r="G13513" s="31">
        <v>18600.718999999997</v>
      </c>
    </row>
    <row r="13514" spans="6:7" x14ac:dyDescent="0.3">
      <c r="F13514" t="s">
        <v>14717</v>
      </c>
      <c r="G13514" s="31">
        <v>0</v>
      </c>
    </row>
    <row r="13515" spans="6:7" x14ac:dyDescent="0.3">
      <c r="F13515" t="s">
        <v>14718</v>
      </c>
      <c r="G13515" s="31">
        <v>0</v>
      </c>
    </row>
    <row r="13516" spans="6:7" x14ac:dyDescent="0.3">
      <c r="F13516" t="s">
        <v>2331</v>
      </c>
      <c r="G13516" s="31">
        <v>0</v>
      </c>
    </row>
    <row r="13517" spans="6:7" x14ac:dyDescent="0.3">
      <c r="F13517" t="s">
        <v>14719</v>
      </c>
      <c r="G13517" s="31">
        <v>0</v>
      </c>
    </row>
    <row r="13518" spans="6:7" x14ac:dyDescent="0.3">
      <c r="F13518" t="s">
        <v>14720</v>
      </c>
      <c r="G13518" s="31">
        <v>0</v>
      </c>
    </row>
    <row r="13519" spans="6:7" x14ac:dyDescent="0.3">
      <c r="F13519" t="s">
        <v>3548</v>
      </c>
      <c r="G13519" s="31">
        <v>571.99699999999996</v>
      </c>
    </row>
    <row r="13520" spans="6:7" x14ac:dyDescent="0.3">
      <c r="F13520" t="s">
        <v>14721</v>
      </c>
      <c r="G13520" s="31">
        <v>17282.586000000003</v>
      </c>
    </row>
    <row r="13521" spans="6:7" x14ac:dyDescent="0.3">
      <c r="F13521" t="s">
        <v>2933</v>
      </c>
      <c r="G13521" s="31">
        <v>15102.8357</v>
      </c>
    </row>
    <row r="13522" spans="6:7" x14ac:dyDescent="0.3">
      <c r="F13522" t="s">
        <v>14722</v>
      </c>
      <c r="G13522" s="31">
        <v>0</v>
      </c>
    </row>
    <row r="13523" spans="6:7" x14ac:dyDescent="0.3">
      <c r="F13523" t="s">
        <v>2332</v>
      </c>
      <c r="G13523" s="31">
        <v>3534.1271999999999</v>
      </c>
    </row>
    <row r="13524" spans="6:7" x14ac:dyDescent="0.3">
      <c r="F13524" t="s">
        <v>14723</v>
      </c>
      <c r="G13524" s="31">
        <v>192.82129999999998</v>
      </c>
    </row>
    <row r="13525" spans="6:7" x14ac:dyDescent="0.3">
      <c r="F13525" t="s">
        <v>14724</v>
      </c>
      <c r="G13525" s="31">
        <v>21302.017500000002</v>
      </c>
    </row>
    <row r="13526" spans="6:7" x14ac:dyDescent="0.3">
      <c r="F13526" t="s">
        <v>14725</v>
      </c>
      <c r="G13526" s="31">
        <v>0</v>
      </c>
    </row>
    <row r="13527" spans="6:7" x14ac:dyDescent="0.3">
      <c r="F13527" t="s">
        <v>14726</v>
      </c>
      <c r="G13527" s="31">
        <v>0</v>
      </c>
    </row>
    <row r="13528" spans="6:7" x14ac:dyDescent="0.3">
      <c r="F13528" t="s">
        <v>14727</v>
      </c>
      <c r="G13528" s="31">
        <v>30.616899999999998</v>
      </c>
    </row>
    <row r="13529" spans="6:7" x14ac:dyDescent="0.3">
      <c r="F13529" t="s">
        <v>14728</v>
      </c>
      <c r="G13529" s="31">
        <v>0</v>
      </c>
    </row>
    <row r="13530" spans="6:7" x14ac:dyDescent="0.3">
      <c r="F13530" t="s">
        <v>2333</v>
      </c>
      <c r="G13530" s="31">
        <v>5474.0729000000001</v>
      </c>
    </row>
    <row r="13531" spans="6:7" x14ac:dyDescent="0.3">
      <c r="F13531" t="s">
        <v>2334</v>
      </c>
      <c r="G13531" s="31">
        <v>0</v>
      </c>
    </row>
    <row r="13532" spans="6:7" x14ac:dyDescent="0.3">
      <c r="F13532" t="s">
        <v>14729</v>
      </c>
      <c r="G13532" s="31">
        <v>0</v>
      </c>
    </row>
    <row r="13533" spans="6:7" x14ac:dyDescent="0.3">
      <c r="F13533" t="s">
        <v>2934</v>
      </c>
      <c r="G13533" s="31">
        <v>3237.7118</v>
      </c>
    </row>
    <row r="13534" spans="6:7" x14ac:dyDescent="0.3">
      <c r="F13534" t="s">
        <v>14730</v>
      </c>
      <c r="G13534" s="31">
        <v>0</v>
      </c>
    </row>
    <row r="13535" spans="6:7" x14ac:dyDescent="0.3">
      <c r="F13535" t="s">
        <v>3549</v>
      </c>
      <c r="G13535" s="31">
        <v>38.458100000000002</v>
      </c>
    </row>
    <row r="13536" spans="6:7" x14ac:dyDescent="0.3">
      <c r="F13536" t="s">
        <v>14731</v>
      </c>
      <c r="G13536" s="31">
        <v>150.1644</v>
      </c>
    </row>
    <row r="13537" spans="6:7" x14ac:dyDescent="0.3">
      <c r="F13537" t="s">
        <v>14732</v>
      </c>
      <c r="G13537" s="31">
        <v>317.88240000000002</v>
      </c>
    </row>
    <row r="13538" spans="6:7" x14ac:dyDescent="0.3">
      <c r="F13538" t="s">
        <v>14733</v>
      </c>
      <c r="G13538" s="31">
        <v>0</v>
      </c>
    </row>
    <row r="13539" spans="6:7" x14ac:dyDescent="0.3">
      <c r="F13539" t="s">
        <v>14734</v>
      </c>
      <c r="G13539" s="31">
        <v>0</v>
      </c>
    </row>
    <row r="13540" spans="6:7" x14ac:dyDescent="0.3">
      <c r="F13540" t="s">
        <v>14735</v>
      </c>
      <c r="G13540" s="31">
        <v>2140.1881000000003</v>
      </c>
    </row>
    <row r="13541" spans="6:7" x14ac:dyDescent="0.3">
      <c r="F13541" t="s">
        <v>14736</v>
      </c>
      <c r="G13541" s="31">
        <v>41.278500000000001</v>
      </c>
    </row>
    <row r="13542" spans="6:7" x14ac:dyDescent="0.3">
      <c r="F13542" t="s">
        <v>2335</v>
      </c>
      <c r="G13542" s="31">
        <v>0</v>
      </c>
    </row>
    <row r="13543" spans="6:7" x14ac:dyDescent="0.3">
      <c r="F13543" t="s">
        <v>14737</v>
      </c>
      <c r="G13543" s="31">
        <v>0</v>
      </c>
    </row>
    <row r="13544" spans="6:7" x14ac:dyDescent="0.3">
      <c r="F13544" t="s">
        <v>2336</v>
      </c>
      <c r="G13544" s="31">
        <v>573.84649999999999</v>
      </c>
    </row>
    <row r="13545" spans="6:7" x14ac:dyDescent="0.3">
      <c r="F13545" t="s">
        <v>14738</v>
      </c>
      <c r="G13545" s="31">
        <v>0</v>
      </c>
    </row>
    <row r="13546" spans="6:7" x14ac:dyDescent="0.3">
      <c r="F13546" t="s">
        <v>14739</v>
      </c>
      <c r="G13546" s="31">
        <v>4416.0236000000004</v>
      </c>
    </row>
    <row r="13547" spans="6:7" x14ac:dyDescent="0.3">
      <c r="F13547" t="s">
        <v>14740</v>
      </c>
      <c r="G13547" s="31">
        <v>0</v>
      </c>
    </row>
    <row r="13548" spans="6:7" x14ac:dyDescent="0.3">
      <c r="F13548" t="s">
        <v>3550</v>
      </c>
      <c r="G13548" s="31">
        <v>67.437899999999999</v>
      </c>
    </row>
    <row r="13549" spans="6:7" x14ac:dyDescent="0.3">
      <c r="F13549" t="s">
        <v>14741</v>
      </c>
      <c r="G13549" s="31">
        <v>135.01439999999999</v>
      </c>
    </row>
    <row r="13550" spans="6:7" x14ac:dyDescent="0.3">
      <c r="F13550" t="s">
        <v>14742</v>
      </c>
      <c r="G13550" s="31">
        <v>0</v>
      </c>
    </row>
    <row r="13551" spans="6:7" x14ac:dyDescent="0.3">
      <c r="F13551" t="s">
        <v>14743</v>
      </c>
      <c r="G13551" s="31">
        <v>3.1236999999999999</v>
      </c>
    </row>
    <row r="13552" spans="6:7" x14ac:dyDescent="0.3">
      <c r="F13552" t="s">
        <v>2337</v>
      </c>
      <c r="G13552" s="31">
        <v>0</v>
      </c>
    </row>
    <row r="13553" spans="6:7" x14ac:dyDescent="0.3">
      <c r="F13553" t="s">
        <v>14744</v>
      </c>
      <c r="G13553" s="31">
        <v>99.602499999999992</v>
      </c>
    </row>
    <row r="13554" spans="6:7" x14ac:dyDescent="0.3">
      <c r="F13554" t="s">
        <v>14745</v>
      </c>
      <c r="G13554" s="31">
        <v>167.08279999999999</v>
      </c>
    </row>
    <row r="13555" spans="6:7" x14ac:dyDescent="0.3">
      <c r="F13555" t="s">
        <v>831</v>
      </c>
      <c r="G13555" s="31">
        <v>15428.7935</v>
      </c>
    </row>
    <row r="13556" spans="6:7" x14ac:dyDescent="0.3">
      <c r="F13556" t="s">
        <v>3551</v>
      </c>
      <c r="G13556" s="31">
        <v>516.23580000000004</v>
      </c>
    </row>
    <row r="13557" spans="6:7" x14ac:dyDescent="0.3">
      <c r="F13557" t="s">
        <v>832</v>
      </c>
      <c r="G13557" s="31">
        <v>0</v>
      </c>
    </row>
    <row r="13558" spans="6:7" x14ac:dyDescent="0.3">
      <c r="F13558" t="s">
        <v>14746</v>
      </c>
      <c r="G13558" s="31">
        <v>0</v>
      </c>
    </row>
    <row r="13559" spans="6:7" x14ac:dyDescent="0.3">
      <c r="F13559" t="s">
        <v>2338</v>
      </c>
      <c r="G13559" s="31">
        <v>5305.0927000000001</v>
      </c>
    </row>
    <row r="13560" spans="6:7" x14ac:dyDescent="0.3">
      <c r="F13560" t="s">
        <v>833</v>
      </c>
      <c r="G13560" s="31">
        <v>9091.8014999999996</v>
      </c>
    </row>
    <row r="13561" spans="6:7" x14ac:dyDescent="0.3">
      <c r="F13561" t="s">
        <v>3552</v>
      </c>
      <c r="G13561" s="31">
        <v>61.960599999999999</v>
      </c>
    </row>
    <row r="13562" spans="6:7" x14ac:dyDescent="0.3">
      <c r="F13562" t="s">
        <v>14747</v>
      </c>
      <c r="G13562" s="31">
        <v>2886.0801999999999</v>
      </c>
    </row>
    <row r="13563" spans="6:7" x14ac:dyDescent="0.3">
      <c r="F13563" t="s">
        <v>14748</v>
      </c>
      <c r="G13563" s="31">
        <v>1199.5339000000001</v>
      </c>
    </row>
    <row r="13564" spans="6:7" x14ac:dyDescent="0.3">
      <c r="F13564" t="s">
        <v>14749</v>
      </c>
      <c r="G13564" s="31">
        <v>2183.2339000000002</v>
      </c>
    </row>
    <row r="13565" spans="6:7" x14ac:dyDescent="0.3">
      <c r="F13565" t="s">
        <v>14750</v>
      </c>
      <c r="G13565" s="31">
        <v>13953.379700000001</v>
      </c>
    </row>
    <row r="13566" spans="6:7" x14ac:dyDescent="0.3">
      <c r="F13566" t="s">
        <v>14751</v>
      </c>
      <c r="G13566" s="31">
        <v>26486.814400000003</v>
      </c>
    </row>
    <row r="13567" spans="6:7" x14ac:dyDescent="0.3">
      <c r="F13567" t="s">
        <v>14752</v>
      </c>
      <c r="G13567" s="31">
        <v>0</v>
      </c>
    </row>
    <row r="13568" spans="6:7" x14ac:dyDescent="0.3">
      <c r="F13568" t="s">
        <v>14753</v>
      </c>
      <c r="G13568" s="31">
        <v>0</v>
      </c>
    </row>
    <row r="13569" spans="6:7" x14ac:dyDescent="0.3">
      <c r="F13569" t="s">
        <v>14754</v>
      </c>
      <c r="G13569" s="31">
        <v>2853.2730000000001</v>
      </c>
    </row>
    <row r="13570" spans="6:7" x14ac:dyDescent="0.3">
      <c r="F13570" t="s">
        <v>834</v>
      </c>
      <c r="G13570" s="31">
        <v>2245.4989</v>
      </c>
    </row>
    <row r="13571" spans="6:7" x14ac:dyDescent="0.3">
      <c r="F13571" t="s">
        <v>14755</v>
      </c>
      <c r="G13571" s="31">
        <v>0</v>
      </c>
    </row>
    <row r="13572" spans="6:7" x14ac:dyDescent="0.3">
      <c r="F13572" t="s">
        <v>3553</v>
      </c>
      <c r="G13572" s="31">
        <v>578.89250000000004</v>
      </c>
    </row>
    <row r="13573" spans="6:7" x14ac:dyDescent="0.3">
      <c r="F13573" t="s">
        <v>14756</v>
      </c>
      <c r="G13573" s="31">
        <v>666.11239999999998</v>
      </c>
    </row>
    <row r="13574" spans="6:7" x14ac:dyDescent="0.3">
      <c r="F13574" t="s">
        <v>2339</v>
      </c>
      <c r="G13574" s="31">
        <v>78.218500000000006</v>
      </c>
    </row>
    <row r="13575" spans="6:7" x14ac:dyDescent="0.3">
      <c r="F13575" t="s">
        <v>14757</v>
      </c>
      <c r="G13575" s="31">
        <v>0</v>
      </c>
    </row>
    <row r="13576" spans="6:7" x14ac:dyDescent="0.3">
      <c r="F13576" t="s">
        <v>14758</v>
      </c>
      <c r="G13576" s="31">
        <v>15087.995999999999</v>
      </c>
    </row>
    <row r="13577" spans="6:7" x14ac:dyDescent="0.3">
      <c r="F13577" t="s">
        <v>14759</v>
      </c>
      <c r="G13577" s="31">
        <v>1752.0237999999999</v>
      </c>
    </row>
    <row r="13578" spans="6:7" x14ac:dyDescent="0.3">
      <c r="F13578" t="s">
        <v>14760</v>
      </c>
      <c r="G13578" s="31">
        <v>0</v>
      </c>
    </row>
    <row r="13579" spans="6:7" x14ac:dyDescent="0.3">
      <c r="F13579" t="s">
        <v>3554</v>
      </c>
      <c r="G13579" s="31">
        <v>425.50989999999996</v>
      </c>
    </row>
    <row r="13580" spans="6:7" x14ac:dyDescent="0.3">
      <c r="F13580" t="s">
        <v>14761</v>
      </c>
      <c r="G13580" s="31">
        <v>256.48359999999997</v>
      </c>
    </row>
    <row r="13581" spans="6:7" x14ac:dyDescent="0.3">
      <c r="F13581" t="s">
        <v>14762</v>
      </c>
      <c r="G13581" s="31">
        <v>832.46029999999996</v>
      </c>
    </row>
    <row r="13582" spans="6:7" x14ac:dyDescent="0.3">
      <c r="F13582" t="s">
        <v>2340</v>
      </c>
      <c r="G13582" s="31">
        <v>0</v>
      </c>
    </row>
    <row r="13583" spans="6:7" x14ac:dyDescent="0.3">
      <c r="F13583" t="s">
        <v>3555</v>
      </c>
      <c r="G13583" s="31">
        <v>443.22489999999999</v>
      </c>
    </row>
    <row r="13584" spans="6:7" x14ac:dyDescent="0.3">
      <c r="F13584" t="s">
        <v>14763</v>
      </c>
      <c r="G13584" s="31">
        <v>0</v>
      </c>
    </row>
    <row r="13585" spans="6:7" x14ac:dyDescent="0.3">
      <c r="F13585" t="s">
        <v>14764</v>
      </c>
      <c r="G13585" s="31">
        <v>18.7422</v>
      </c>
    </row>
    <row r="13586" spans="6:7" x14ac:dyDescent="0.3">
      <c r="F13586" t="s">
        <v>14765</v>
      </c>
      <c r="G13586" s="31">
        <v>4.9954000000000001</v>
      </c>
    </row>
    <row r="13587" spans="6:7" x14ac:dyDescent="0.3">
      <c r="F13587" t="s">
        <v>14766</v>
      </c>
      <c r="G13587" s="31">
        <v>0</v>
      </c>
    </row>
    <row r="13588" spans="6:7" x14ac:dyDescent="0.3">
      <c r="F13588" t="s">
        <v>14767</v>
      </c>
      <c r="G13588" s="31">
        <v>17134.255500000003</v>
      </c>
    </row>
    <row r="13589" spans="6:7" x14ac:dyDescent="0.3">
      <c r="F13589" t="s">
        <v>2341</v>
      </c>
      <c r="G13589" s="31">
        <v>0</v>
      </c>
    </row>
    <row r="13590" spans="6:7" x14ac:dyDescent="0.3">
      <c r="F13590" t="s">
        <v>14768</v>
      </c>
      <c r="G13590" s="31">
        <v>0</v>
      </c>
    </row>
    <row r="13591" spans="6:7" x14ac:dyDescent="0.3">
      <c r="F13591" t="s">
        <v>2342</v>
      </c>
      <c r="G13591" s="31">
        <v>568.84029999999996</v>
      </c>
    </row>
    <row r="13592" spans="6:7" x14ac:dyDescent="0.3">
      <c r="F13592" t="s">
        <v>14769</v>
      </c>
      <c r="G13592" s="31">
        <v>282.53190000000001</v>
      </c>
    </row>
    <row r="13593" spans="6:7" x14ac:dyDescent="0.3">
      <c r="F13593" t="s">
        <v>14770</v>
      </c>
      <c r="G13593" s="31">
        <v>4399.3113000000003</v>
      </c>
    </row>
    <row r="13594" spans="6:7" x14ac:dyDescent="0.3">
      <c r="F13594" t="s">
        <v>14771</v>
      </c>
      <c r="G13594" s="31">
        <v>284.74810000000002</v>
      </c>
    </row>
    <row r="13595" spans="6:7" x14ac:dyDescent="0.3">
      <c r="F13595" t="s">
        <v>3556</v>
      </c>
      <c r="G13595" s="31">
        <v>6.2537000000000003</v>
      </c>
    </row>
    <row r="13596" spans="6:7" x14ac:dyDescent="0.3">
      <c r="F13596" t="s">
        <v>2343</v>
      </c>
      <c r="G13596" s="31">
        <v>0</v>
      </c>
    </row>
    <row r="13597" spans="6:7" x14ac:dyDescent="0.3">
      <c r="F13597" t="s">
        <v>2344</v>
      </c>
      <c r="G13597" s="31">
        <v>400.46360000000004</v>
      </c>
    </row>
    <row r="13598" spans="6:7" x14ac:dyDescent="0.3">
      <c r="F13598" t="s">
        <v>14772</v>
      </c>
      <c r="G13598" s="31">
        <v>0</v>
      </c>
    </row>
    <row r="13599" spans="6:7" x14ac:dyDescent="0.3">
      <c r="F13599" t="s">
        <v>14773</v>
      </c>
      <c r="G13599" s="31">
        <v>243.75749999999999</v>
      </c>
    </row>
    <row r="13600" spans="6:7" x14ac:dyDescent="0.3">
      <c r="F13600" t="s">
        <v>835</v>
      </c>
      <c r="G13600" s="31">
        <v>9756.0560000000005</v>
      </c>
    </row>
    <row r="13601" spans="6:7" x14ac:dyDescent="0.3">
      <c r="F13601" t="s">
        <v>14774</v>
      </c>
      <c r="G13601" s="31">
        <v>0</v>
      </c>
    </row>
    <row r="13602" spans="6:7" x14ac:dyDescent="0.3">
      <c r="F13602" t="s">
        <v>2345</v>
      </c>
      <c r="G13602" s="31">
        <v>5721.2617</v>
      </c>
    </row>
    <row r="13603" spans="6:7" x14ac:dyDescent="0.3">
      <c r="F13603" t="s">
        <v>14775</v>
      </c>
      <c r="G13603" s="31">
        <v>0</v>
      </c>
    </row>
    <row r="13604" spans="6:7" x14ac:dyDescent="0.3">
      <c r="F13604" t="s">
        <v>2346</v>
      </c>
      <c r="G13604" s="31">
        <v>0</v>
      </c>
    </row>
    <row r="13605" spans="6:7" x14ac:dyDescent="0.3">
      <c r="F13605" t="s">
        <v>14776</v>
      </c>
      <c r="G13605" s="31">
        <v>0</v>
      </c>
    </row>
    <row r="13606" spans="6:7" x14ac:dyDescent="0.3">
      <c r="F13606" t="s">
        <v>2347</v>
      </c>
      <c r="G13606" s="31">
        <v>720.56179999999995</v>
      </c>
    </row>
    <row r="13607" spans="6:7" x14ac:dyDescent="0.3">
      <c r="F13607" t="s">
        <v>14777</v>
      </c>
      <c r="G13607" s="31">
        <v>0</v>
      </c>
    </row>
    <row r="13608" spans="6:7" x14ac:dyDescent="0.3">
      <c r="F13608" t="s">
        <v>2348</v>
      </c>
      <c r="G13608" s="31">
        <v>0</v>
      </c>
    </row>
    <row r="13609" spans="6:7" x14ac:dyDescent="0.3">
      <c r="F13609" t="s">
        <v>2349</v>
      </c>
      <c r="G13609" s="31">
        <v>3933.0111000000002</v>
      </c>
    </row>
    <row r="13610" spans="6:7" x14ac:dyDescent="0.3">
      <c r="F13610" t="s">
        <v>3557</v>
      </c>
      <c r="G13610" s="31">
        <v>455.52639999999997</v>
      </c>
    </row>
    <row r="13611" spans="6:7" x14ac:dyDescent="0.3">
      <c r="F13611" t="s">
        <v>836</v>
      </c>
      <c r="G13611" s="31">
        <v>7269.5652</v>
      </c>
    </row>
    <row r="13612" spans="6:7" x14ac:dyDescent="0.3">
      <c r="F13612" t="s">
        <v>2935</v>
      </c>
      <c r="G13612" s="31">
        <v>16485.350299999998</v>
      </c>
    </row>
    <row r="13613" spans="6:7" x14ac:dyDescent="0.3">
      <c r="F13613" t="s">
        <v>14778</v>
      </c>
      <c r="G13613" s="31">
        <v>1680.2416999999998</v>
      </c>
    </row>
    <row r="13614" spans="6:7" x14ac:dyDescent="0.3">
      <c r="F13614" t="s">
        <v>3558</v>
      </c>
      <c r="G13614" s="31">
        <v>48.289000000000001</v>
      </c>
    </row>
    <row r="13615" spans="6:7" x14ac:dyDescent="0.3">
      <c r="F13615" t="s">
        <v>2350</v>
      </c>
      <c r="G13615" s="31">
        <v>1178.0424</v>
      </c>
    </row>
    <row r="13616" spans="6:7" x14ac:dyDescent="0.3">
      <c r="F13616" t="s">
        <v>14779</v>
      </c>
      <c r="G13616" s="31">
        <v>6690.4674999999997</v>
      </c>
    </row>
    <row r="13617" spans="6:7" x14ac:dyDescent="0.3">
      <c r="F13617" t="s">
        <v>14780</v>
      </c>
      <c r="G13617" s="31">
        <v>2098.5248000000001</v>
      </c>
    </row>
    <row r="13618" spans="6:7" x14ac:dyDescent="0.3">
      <c r="F13618" t="s">
        <v>2351</v>
      </c>
      <c r="G13618" s="31">
        <v>6737.6001999999999</v>
      </c>
    </row>
    <row r="13619" spans="6:7" x14ac:dyDescent="0.3">
      <c r="F13619" t="s">
        <v>14781</v>
      </c>
      <c r="G13619" s="31">
        <v>0</v>
      </c>
    </row>
    <row r="13620" spans="6:7" x14ac:dyDescent="0.3">
      <c r="F13620" t="s">
        <v>14782</v>
      </c>
      <c r="G13620" s="31">
        <v>171.577</v>
      </c>
    </row>
    <row r="13621" spans="6:7" x14ac:dyDescent="0.3">
      <c r="F13621" t="s">
        <v>14783</v>
      </c>
      <c r="G13621" s="31">
        <v>514.5222</v>
      </c>
    </row>
    <row r="13622" spans="6:7" x14ac:dyDescent="0.3">
      <c r="F13622" t="s">
        <v>14784</v>
      </c>
      <c r="G13622" s="31">
        <v>37.484400000000001</v>
      </c>
    </row>
    <row r="13623" spans="6:7" x14ac:dyDescent="0.3">
      <c r="F13623" t="s">
        <v>14785</v>
      </c>
      <c r="G13623" s="31">
        <v>0</v>
      </c>
    </row>
    <row r="13624" spans="6:7" x14ac:dyDescent="0.3">
      <c r="F13624" t="s">
        <v>14786</v>
      </c>
      <c r="G13624" s="31">
        <v>0</v>
      </c>
    </row>
    <row r="13625" spans="6:7" x14ac:dyDescent="0.3">
      <c r="F13625" t="s">
        <v>14787</v>
      </c>
      <c r="G13625" s="31">
        <v>558.84760000000006</v>
      </c>
    </row>
    <row r="13626" spans="6:7" x14ac:dyDescent="0.3">
      <c r="F13626" t="s">
        <v>14788</v>
      </c>
      <c r="G13626" s="31">
        <v>31795.337599999999</v>
      </c>
    </row>
    <row r="13627" spans="6:7" x14ac:dyDescent="0.3">
      <c r="F13627" t="s">
        <v>14789</v>
      </c>
      <c r="G13627" s="31">
        <v>3606.2184000000002</v>
      </c>
    </row>
    <row r="13628" spans="6:7" x14ac:dyDescent="0.3">
      <c r="F13628" t="s">
        <v>14790</v>
      </c>
      <c r="G13628" s="31">
        <v>0</v>
      </c>
    </row>
    <row r="13629" spans="6:7" x14ac:dyDescent="0.3">
      <c r="F13629" t="s">
        <v>14791</v>
      </c>
      <c r="G13629" s="31">
        <v>225.27160000000001</v>
      </c>
    </row>
    <row r="13630" spans="6:7" x14ac:dyDescent="0.3">
      <c r="F13630" t="s">
        <v>14792</v>
      </c>
      <c r="G13630" s="31">
        <v>824.28330000000005</v>
      </c>
    </row>
    <row r="13631" spans="6:7" x14ac:dyDescent="0.3">
      <c r="F13631" t="s">
        <v>14793</v>
      </c>
      <c r="G13631" s="31">
        <v>0</v>
      </c>
    </row>
    <row r="13632" spans="6:7" x14ac:dyDescent="0.3">
      <c r="F13632" t="s">
        <v>14794</v>
      </c>
      <c r="G13632" s="31">
        <v>0</v>
      </c>
    </row>
    <row r="13633" spans="6:7" x14ac:dyDescent="0.3">
      <c r="F13633" t="s">
        <v>14795</v>
      </c>
      <c r="G13633" s="31">
        <v>572.51279999999997</v>
      </c>
    </row>
    <row r="13634" spans="6:7" x14ac:dyDescent="0.3">
      <c r="F13634" t="s">
        <v>14796</v>
      </c>
      <c r="G13634" s="31">
        <v>372.74520000000001</v>
      </c>
    </row>
    <row r="13635" spans="6:7" x14ac:dyDescent="0.3">
      <c r="F13635" t="s">
        <v>14797</v>
      </c>
      <c r="G13635" s="31">
        <v>0</v>
      </c>
    </row>
    <row r="13636" spans="6:7" x14ac:dyDescent="0.3">
      <c r="F13636" t="s">
        <v>14798</v>
      </c>
      <c r="G13636" s="31">
        <v>0</v>
      </c>
    </row>
    <row r="13637" spans="6:7" x14ac:dyDescent="0.3">
      <c r="F13637" t="s">
        <v>14799</v>
      </c>
      <c r="G13637" s="31">
        <v>1473.7719000000002</v>
      </c>
    </row>
    <row r="13638" spans="6:7" x14ac:dyDescent="0.3">
      <c r="F13638" t="s">
        <v>14800</v>
      </c>
      <c r="G13638" s="31">
        <v>3595.4557999999997</v>
      </c>
    </row>
    <row r="13639" spans="6:7" x14ac:dyDescent="0.3">
      <c r="F13639" t="s">
        <v>2352</v>
      </c>
      <c r="G13639" s="31">
        <v>0</v>
      </c>
    </row>
    <row r="13640" spans="6:7" x14ac:dyDescent="0.3">
      <c r="F13640" t="s">
        <v>14801</v>
      </c>
      <c r="G13640" s="31">
        <v>0</v>
      </c>
    </row>
    <row r="13641" spans="6:7" x14ac:dyDescent="0.3">
      <c r="F13641" t="s">
        <v>14802</v>
      </c>
      <c r="G13641" s="31">
        <v>6500.1975000000002</v>
      </c>
    </row>
    <row r="13642" spans="6:7" x14ac:dyDescent="0.3">
      <c r="F13642" t="s">
        <v>14803</v>
      </c>
      <c r="G13642" s="31">
        <v>11415.660099999999</v>
      </c>
    </row>
    <row r="13643" spans="6:7" x14ac:dyDescent="0.3">
      <c r="F13643" t="s">
        <v>14804</v>
      </c>
      <c r="G13643" s="31">
        <v>536.2174</v>
      </c>
    </row>
    <row r="13644" spans="6:7" x14ac:dyDescent="0.3">
      <c r="F13644" t="s">
        <v>14805</v>
      </c>
      <c r="G13644" s="31">
        <v>21224.950199999999</v>
      </c>
    </row>
    <row r="13645" spans="6:7" x14ac:dyDescent="0.3">
      <c r="F13645" t="s">
        <v>14806</v>
      </c>
      <c r="G13645" s="31">
        <v>1515.0014000000001</v>
      </c>
    </row>
    <row r="13646" spans="6:7" x14ac:dyDescent="0.3">
      <c r="F13646" t="s">
        <v>14807</v>
      </c>
      <c r="G13646" s="31">
        <v>0</v>
      </c>
    </row>
    <row r="13647" spans="6:7" x14ac:dyDescent="0.3">
      <c r="F13647" t="s">
        <v>14808</v>
      </c>
      <c r="G13647" s="31">
        <v>0</v>
      </c>
    </row>
    <row r="13648" spans="6:7" x14ac:dyDescent="0.3">
      <c r="F13648" t="s">
        <v>2353</v>
      </c>
      <c r="G13648" s="31">
        <v>0</v>
      </c>
    </row>
    <row r="13649" spans="6:7" x14ac:dyDescent="0.3">
      <c r="F13649" t="s">
        <v>14809</v>
      </c>
      <c r="G13649" s="31">
        <v>611.05590000000007</v>
      </c>
    </row>
    <row r="13650" spans="6:7" x14ac:dyDescent="0.3">
      <c r="F13650" t="s">
        <v>14810</v>
      </c>
      <c r="G13650" s="31">
        <v>332.45480000000003</v>
      </c>
    </row>
    <row r="13651" spans="6:7" x14ac:dyDescent="0.3">
      <c r="F13651" t="s">
        <v>14811</v>
      </c>
      <c r="G13651" s="31">
        <v>258.83710000000002</v>
      </c>
    </row>
    <row r="13652" spans="6:7" x14ac:dyDescent="0.3">
      <c r="F13652" t="s">
        <v>14812</v>
      </c>
      <c r="G13652" s="31">
        <v>0</v>
      </c>
    </row>
    <row r="13653" spans="6:7" x14ac:dyDescent="0.3">
      <c r="F13653" t="s">
        <v>14813</v>
      </c>
      <c r="G13653" s="31">
        <v>0</v>
      </c>
    </row>
    <row r="13654" spans="6:7" x14ac:dyDescent="0.3">
      <c r="F13654" t="s">
        <v>14814</v>
      </c>
      <c r="G13654" s="31">
        <v>0</v>
      </c>
    </row>
    <row r="13655" spans="6:7" x14ac:dyDescent="0.3">
      <c r="F13655" t="s">
        <v>14815</v>
      </c>
      <c r="G13655" s="31">
        <v>614.57549999999992</v>
      </c>
    </row>
    <row r="13656" spans="6:7" x14ac:dyDescent="0.3">
      <c r="F13656" t="s">
        <v>14816</v>
      </c>
      <c r="G13656" s="31">
        <v>0</v>
      </c>
    </row>
    <row r="13657" spans="6:7" x14ac:dyDescent="0.3">
      <c r="F13657" t="s">
        <v>14817</v>
      </c>
      <c r="G13657" s="31">
        <v>2586.9272000000001</v>
      </c>
    </row>
    <row r="13658" spans="6:7" x14ac:dyDescent="0.3">
      <c r="F13658" t="s">
        <v>14818</v>
      </c>
      <c r="G13658" s="31">
        <v>832.46029999999996</v>
      </c>
    </row>
    <row r="13659" spans="6:7" x14ac:dyDescent="0.3">
      <c r="F13659" t="s">
        <v>14819</v>
      </c>
      <c r="G13659" s="31">
        <v>0</v>
      </c>
    </row>
    <row r="13660" spans="6:7" x14ac:dyDescent="0.3">
      <c r="F13660" t="s">
        <v>14820</v>
      </c>
      <c r="G13660" s="31">
        <v>0</v>
      </c>
    </row>
    <row r="13661" spans="6:7" x14ac:dyDescent="0.3">
      <c r="F13661" t="s">
        <v>837</v>
      </c>
      <c r="G13661" s="31">
        <v>842.71559999999999</v>
      </c>
    </row>
    <row r="13662" spans="6:7" x14ac:dyDescent="0.3">
      <c r="F13662" t="s">
        <v>14821</v>
      </c>
      <c r="G13662" s="31">
        <v>124.17700000000001</v>
      </c>
    </row>
    <row r="13663" spans="6:7" x14ac:dyDescent="0.3">
      <c r="F13663" t="s">
        <v>14822</v>
      </c>
      <c r="G13663" s="31">
        <v>0</v>
      </c>
    </row>
    <row r="13664" spans="6:7" x14ac:dyDescent="0.3">
      <c r="F13664" t="s">
        <v>14823</v>
      </c>
      <c r="G13664" s="31">
        <v>799.45429999999999</v>
      </c>
    </row>
    <row r="13665" spans="6:7" x14ac:dyDescent="0.3">
      <c r="F13665" t="s">
        <v>14824</v>
      </c>
      <c r="G13665" s="31">
        <v>0</v>
      </c>
    </row>
    <row r="13666" spans="6:7" x14ac:dyDescent="0.3">
      <c r="F13666" t="s">
        <v>14825</v>
      </c>
      <c r="G13666" s="31">
        <v>911.23700000000008</v>
      </c>
    </row>
    <row r="13667" spans="6:7" x14ac:dyDescent="0.3">
      <c r="F13667" t="s">
        <v>14826</v>
      </c>
      <c r="G13667" s="31">
        <v>0</v>
      </c>
    </row>
    <row r="13668" spans="6:7" x14ac:dyDescent="0.3">
      <c r="F13668" t="s">
        <v>14827</v>
      </c>
      <c r="G13668" s="31">
        <v>0</v>
      </c>
    </row>
    <row r="13669" spans="6:7" x14ac:dyDescent="0.3">
      <c r="F13669" t="s">
        <v>14828</v>
      </c>
      <c r="G13669" s="31">
        <v>0</v>
      </c>
    </row>
    <row r="13670" spans="6:7" x14ac:dyDescent="0.3">
      <c r="F13670" t="s">
        <v>14829</v>
      </c>
      <c r="G13670" s="31">
        <v>0</v>
      </c>
    </row>
    <row r="13671" spans="6:7" x14ac:dyDescent="0.3">
      <c r="F13671" t="s">
        <v>14830</v>
      </c>
      <c r="G13671" s="31">
        <v>0</v>
      </c>
    </row>
    <row r="13672" spans="6:7" x14ac:dyDescent="0.3">
      <c r="F13672" t="s">
        <v>14831</v>
      </c>
      <c r="G13672" s="31">
        <v>74.506200000000007</v>
      </c>
    </row>
    <row r="13673" spans="6:7" x14ac:dyDescent="0.3">
      <c r="F13673" t="s">
        <v>14832</v>
      </c>
      <c r="G13673" s="31">
        <v>0</v>
      </c>
    </row>
    <row r="13674" spans="6:7" x14ac:dyDescent="0.3">
      <c r="F13674" t="s">
        <v>14833</v>
      </c>
      <c r="G13674" s="31">
        <v>284.68510000000003</v>
      </c>
    </row>
    <row r="13675" spans="6:7" x14ac:dyDescent="0.3">
      <c r="F13675" t="s">
        <v>14834</v>
      </c>
      <c r="G13675" s="31">
        <v>789.90269999999998</v>
      </c>
    </row>
    <row r="13676" spans="6:7" x14ac:dyDescent="0.3">
      <c r="F13676" t="s">
        <v>14835</v>
      </c>
      <c r="G13676" s="31">
        <v>0</v>
      </c>
    </row>
    <row r="13677" spans="6:7" x14ac:dyDescent="0.3">
      <c r="F13677" t="s">
        <v>14836</v>
      </c>
      <c r="G13677" s="31">
        <v>13544.3992</v>
      </c>
    </row>
    <row r="13678" spans="6:7" x14ac:dyDescent="0.3">
      <c r="F13678" t="s">
        <v>14837</v>
      </c>
      <c r="G13678" s="31">
        <v>444.28359999999998</v>
      </c>
    </row>
    <row r="13679" spans="6:7" x14ac:dyDescent="0.3">
      <c r="F13679" t="s">
        <v>14838</v>
      </c>
      <c r="G13679" s="31">
        <v>0</v>
      </c>
    </row>
    <row r="13680" spans="6:7" x14ac:dyDescent="0.3">
      <c r="F13680" t="s">
        <v>14839</v>
      </c>
      <c r="G13680" s="31">
        <v>18163.302500000002</v>
      </c>
    </row>
    <row r="13681" spans="6:7" x14ac:dyDescent="0.3">
      <c r="F13681" t="s">
        <v>14840</v>
      </c>
      <c r="G13681" s="31">
        <v>0</v>
      </c>
    </row>
    <row r="13682" spans="6:7" x14ac:dyDescent="0.3">
      <c r="F13682" t="s">
        <v>14841</v>
      </c>
      <c r="G13682" s="31">
        <v>0</v>
      </c>
    </row>
    <row r="13683" spans="6:7" x14ac:dyDescent="0.3">
      <c r="F13683" t="s">
        <v>14842</v>
      </c>
      <c r="G13683" s="31">
        <v>555.75340000000006</v>
      </c>
    </row>
    <row r="13684" spans="6:7" x14ac:dyDescent="0.3">
      <c r="F13684" t="s">
        <v>14843</v>
      </c>
      <c r="G13684" s="31">
        <v>112.2189</v>
      </c>
    </row>
    <row r="13685" spans="6:7" x14ac:dyDescent="0.3">
      <c r="F13685" t="s">
        <v>14844</v>
      </c>
      <c r="G13685" s="31">
        <v>2833.8643999999999</v>
      </c>
    </row>
    <row r="13686" spans="6:7" x14ac:dyDescent="0.3">
      <c r="F13686" t="s">
        <v>14845</v>
      </c>
      <c r="G13686" s="31">
        <v>3665.4827</v>
      </c>
    </row>
    <row r="13687" spans="6:7" x14ac:dyDescent="0.3">
      <c r="F13687" t="s">
        <v>14846</v>
      </c>
      <c r="G13687" s="31">
        <v>0</v>
      </c>
    </row>
    <row r="13688" spans="6:7" x14ac:dyDescent="0.3">
      <c r="F13688" t="s">
        <v>14847</v>
      </c>
      <c r="G13688" s="31">
        <v>8821.8995999999988</v>
      </c>
    </row>
    <row r="13689" spans="6:7" x14ac:dyDescent="0.3">
      <c r="F13689" t="s">
        <v>14848</v>
      </c>
      <c r="G13689" s="31">
        <v>352.71870000000001</v>
      </c>
    </row>
    <row r="13690" spans="6:7" x14ac:dyDescent="0.3">
      <c r="F13690" t="s">
        <v>14849</v>
      </c>
      <c r="G13690" s="31">
        <v>2542.5857000000001</v>
      </c>
    </row>
    <row r="13691" spans="6:7" x14ac:dyDescent="0.3">
      <c r="F13691" t="s">
        <v>14850</v>
      </c>
      <c r="G13691" s="31">
        <v>0</v>
      </c>
    </row>
    <row r="13692" spans="6:7" x14ac:dyDescent="0.3">
      <c r="F13692" t="s">
        <v>14851</v>
      </c>
      <c r="G13692" s="31">
        <v>0</v>
      </c>
    </row>
    <row r="13693" spans="6:7" x14ac:dyDescent="0.3">
      <c r="F13693" t="s">
        <v>14852</v>
      </c>
      <c r="G13693" s="31">
        <v>0</v>
      </c>
    </row>
    <row r="13694" spans="6:7" x14ac:dyDescent="0.3">
      <c r="F13694" t="s">
        <v>14853</v>
      </c>
      <c r="G13694" s="31">
        <v>0</v>
      </c>
    </row>
    <row r="13695" spans="6:7" x14ac:dyDescent="0.3">
      <c r="F13695" t="s">
        <v>14854</v>
      </c>
      <c r="G13695" s="31">
        <v>0</v>
      </c>
    </row>
    <row r="13696" spans="6:7" x14ac:dyDescent="0.3">
      <c r="F13696" t="s">
        <v>14855</v>
      </c>
      <c r="G13696" s="31">
        <v>0</v>
      </c>
    </row>
    <row r="13697" spans="6:7" x14ac:dyDescent="0.3">
      <c r="F13697" t="s">
        <v>14856</v>
      </c>
      <c r="G13697" s="31">
        <v>0</v>
      </c>
    </row>
    <row r="13698" spans="6:7" x14ac:dyDescent="0.3">
      <c r="F13698" t="s">
        <v>14857</v>
      </c>
      <c r="G13698" s="31">
        <v>4242.4967999999999</v>
      </c>
    </row>
    <row r="13699" spans="6:7" x14ac:dyDescent="0.3">
      <c r="F13699" t="s">
        <v>14858</v>
      </c>
      <c r="G13699" s="31">
        <v>0</v>
      </c>
    </row>
    <row r="13700" spans="6:7" x14ac:dyDescent="0.3">
      <c r="F13700" t="s">
        <v>14859</v>
      </c>
      <c r="G13700" s="31">
        <v>501.70909999999998</v>
      </c>
    </row>
    <row r="13701" spans="6:7" x14ac:dyDescent="0.3">
      <c r="F13701" t="s">
        <v>14860</v>
      </c>
      <c r="G13701" s="31">
        <v>826.56089999999995</v>
      </c>
    </row>
    <row r="13702" spans="6:7" x14ac:dyDescent="0.3">
      <c r="F13702" t="s">
        <v>14861</v>
      </c>
      <c r="G13702" s="31">
        <v>0</v>
      </c>
    </row>
    <row r="13703" spans="6:7" x14ac:dyDescent="0.3">
      <c r="F13703" t="s">
        <v>14862</v>
      </c>
      <c r="G13703" s="31">
        <v>4172.0348000000004</v>
      </c>
    </row>
    <row r="13704" spans="6:7" x14ac:dyDescent="0.3">
      <c r="F13704" t="s">
        <v>14863</v>
      </c>
      <c r="G13704" s="31">
        <v>3653.3002000000001</v>
      </c>
    </row>
    <row r="13705" spans="6:7" x14ac:dyDescent="0.3">
      <c r="F13705" t="s">
        <v>14864</v>
      </c>
      <c r="G13705" s="31">
        <v>17745.482899999999</v>
      </c>
    </row>
    <row r="13706" spans="6:7" x14ac:dyDescent="0.3">
      <c r="F13706" t="s">
        <v>14865</v>
      </c>
      <c r="G13706" s="31">
        <v>3027.1010000000001</v>
      </c>
    </row>
    <row r="13707" spans="6:7" x14ac:dyDescent="0.3">
      <c r="F13707" t="s">
        <v>14866</v>
      </c>
      <c r="G13707" s="31">
        <v>1635.5922999999998</v>
      </c>
    </row>
    <row r="13708" spans="6:7" x14ac:dyDescent="0.3">
      <c r="F13708" t="s">
        <v>14867</v>
      </c>
      <c r="G13708" s="31">
        <v>0</v>
      </c>
    </row>
    <row r="13709" spans="6:7" x14ac:dyDescent="0.3">
      <c r="F13709" t="s">
        <v>14868</v>
      </c>
      <c r="G13709" s="31">
        <v>193.28379999999999</v>
      </c>
    </row>
    <row r="13710" spans="6:7" x14ac:dyDescent="0.3">
      <c r="F13710" t="s">
        <v>838</v>
      </c>
      <c r="G13710" s="31">
        <v>11088.429599999999</v>
      </c>
    </row>
    <row r="13711" spans="6:7" x14ac:dyDescent="0.3">
      <c r="F13711" t="s">
        <v>14869</v>
      </c>
      <c r="G13711" s="31">
        <v>18.7422</v>
      </c>
    </row>
    <row r="13712" spans="6:7" x14ac:dyDescent="0.3">
      <c r="F13712" t="s">
        <v>14870</v>
      </c>
      <c r="G13712" s="31">
        <v>2295.1536999999998</v>
      </c>
    </row>
    <row r="13713" spans="6:7" x14ac:dyDescent="0.3">
      <c r="F13713" t="s">
        <v>14871</v>
      </c>
      <c r="G13713" s="31">
        <v>570.66629999999998</v>
      </c>
    </row>
    <row r="13714" spans="6:7" x14ac:dyDescent="0.3">
      <c r="F13714" t="s">
        <v>14872</v>
      </c>
      <c r="G13714" s="31">
        <v>11195.333299999998</v>
      </c>
    </row>
    <row r="13715" spans="6:7" x14ac:dyDescent="0.3">
      <c r="F13715" t="s">
        <v>14873</v>
      </c>
      <c r="G13715" s="31">
        <v>0</v>
      </c>
    </row>
    <row r="13716" spans="6:7" x14ac:dyDescent="0.3">
      <c r="F13716" t="s">
        <v>14874</v>
      </c>
      <c r="G13716" s="31">
        <v>0</v>
      </c>
    </row>
    <row r="13717" spans="6:7" x14ac:dyDescent="0.3">
      <c r="F13717" t="s">
        <v>14875</v>
      </c>
      <c r="G13717" s="31">
        <v>8250.6111000000001</v>
      </c>
    </row>
    <row r="13718" spans="6:7" x14ac:dyDescent="0.3">
      <c r="F13718" t="s">
        <v>14876</v>
      </c>
      <c r="G13718" s="31">
        <v>2651.4995000000004</v>
      </c>
    </row>
    <row r="13719" spans="6:7" x14ac:dyDescent="0.3">
      <c r="F13719" t="s">
        <v>14877</v>
      </c>
      <c r="G13719" s="31">
        <v>54.824800000000003</v>
      </c>
    </row>
    <row r="13720" spans="6:7" x14ac:dyDescent="0.3">
      <c r="F13720" t="s">
        <v>14878</v>
      </c>
      <c r="G13720" s="31">
        <v>0</v>
      </c>
    </row>
    <row r="13721" spans="6:7" x14ac:dyDescent="0.3">
      <c r="F13721" t="s">
        <v>14879</v>
      </c>
      <c r="G13721" s="31">
        <v>0</v>
      </c>
    </row>
    <row r="13722" spans="6:7" x14ac:dyDescent="0.3">
      <c r="F13722" t="s">
        <v>14880</v>
      </c>
      <c r="G13722" s="31">
        <v>3275.3024</v>
      </c>
    </row>
    <row r="13723" spans="6:7" x14ac:dyDescent="0.3">
      <c r="F13723" t="s">
        <v>14881</v>
      </c>
      <c r="G13723" s="31">
        <v>981.702</v>
      </c>
    </row>
    <row r="13724" spans="6:7" x14ac:dyDescent="0.3">
      <c r="F13724" t="s">
        <v>14882</v>
      </c>
      <c r="G13724" s="31">
        <v>0</v>
      </c>
    </row>
    <row r="13725" spans="6:7" x14ac:dyDescent="0.3">
      <c r="F13725" t="s">
        <v>14883</v>
      </c>
      <c r="G13725" s="31">
        <v>12311.9683</v>
      </c>
    </row>
    <row r="13726" spans="6:7" x14ac:dyDescent="0.3">
      <c r="F13726" t="s">
        <v>14884</v>
      </c>
      <c r="G13726" s="31">
        <v>15708.6086</v>
      </c>
    </row>
    <row r="13727" spans="6:7" x14ac:dyDescent="0.3">
      <c r="F13727" t="s">
        <v>14885</v>
      </c>
      <c r="G13727" s="31">
        <v>6344.5757999999996</v>
      </c>
    </row>
    <row r="13728" spans="6:7" x14ac:dyDescent="0.3">
      <c r="F13728" t="s">
        <v>14886</v>
      </c>
      <c r="G13728" s="31">
        <v>0</v>
      </c>
    </row>
    <row r="13729" spans="6:7" x14ac:dyDescent="0.3">
      <c r="F13729" t="s">
        <v>14887</v>
      </c>
      <c r="G13729" s="31">
        <v>0</v>
      </c>
    </row>
    <row r="13730" spans="6:7" x14ac:dyDescent="0.3">
      <c r="F13730" t="s">
        <v>3559</v>
      </c>
      <c r="G13730" s="31">
        <v>3580.7566000000002</v>
      </c>
    </row>
    <row r="13731" spans="6:7" x14ac:dyDescent="0.3">
      <c r="F13731" t="s">
        <v>14888</v>
      </c>
      <c r="G13731" s="31">
        <v>219.0685</v>
      </c>
    </row>
    <row r="13732" spans="6:7" x14ac:dyDescent="0.3">
      <c r="F13732" t="s">
        <v>14889</v>
      </c>
      <c r="G13732" s="31">
        <v>0</v>
      </c>
    </row>
    <row r="13733" spans="6:7" x14ac:dyDescent="0.3">
      <c r="F13733" t="s">
        <v>14890</v>
      </c>
      <c r="G13733" s="31">
        <v>231.47470000000001</v>
      </c>
    </row>
    <row r="13734" spans="6:7" x14ac:dyDescent="0.3">
      <c r="F13734" t="s">
        <v>839</v>
      </c>
      <c r="G13734" s="31">
        <v>6265.2590999999993</v>
      </c>
    </row>
    <row r="13735" spans="6:7" x14ac:dyDescent="0.3">
      <c r="F13735" t="s">
        <v>14891</v>
      </c>
      <c r="G13735" s="31">
        <v>5042.6815999999999</v>
      </c>
    </row>
    <row r="13736" spans="6:7" x14ac:dyDescent="0.3">
      <c r="F13736" t="s">
        <v>3560</v>
      </c>
      <c r="G13736" s="31">
        <v>498.7269</v>
      </c>
    </row>
    <row r="13737" spans="6:7" x14ac:dyDescent="0.3">
      <c r="F13737" t="s">
        <v>14892</v>
      </c>
      <c r="G13737" s="31">
        <v>0</v>
      </c>
    </row>
    <row r="13738" spans="6:7" x14ac:dyDescent="0.3">
      <c r="F13738" t="s">
        <v>14893</v>
      </c>
      <c r="G13738" s="31">
        <v>9620.7567000000017</v>
      </c>
    </row>
    <row r="13739" spans="6:7" x14ac:dyDescent="0.3">
      <c r="F13739" t="s">
        <v>14894</v>
      </c>
      <c r="G13739" s="31">
        <v>0</v>
      </c>
    </row>
    <row r="13740" spans="6:7" x14ac:dyDescent="0.3">
      <c r="F13740" t="s">
        <v>840</v>
      </c>
      <c r="G13740" s="31">
        <v>4951.0109000000002</v>
      </c>
    </row>
    <row r="13741" spans="6:7" x14ac:dyDescent="0.3">
      <c r="F13741" t="s">
        <v>14895</v>
      </c>
      <c r="G13741" s="31">
        <v>738.3703999999999</v>
      </c>
    </row>
    <row r="13742" spans="6:7" x14ac:dyDescent="0.3">
      <c r="F13742" t="s">
        <v>14896</v>
      </c>
      <c r="G13742" s="31">
        <v>5287.6210000000001</v>
      </c>
    </row>
    <row r="13743" spans="6:7" x14ac:dyDescent="0.3">
      <c r="F13743" t="s">
        <v>2354</v>
      </c>
      <c r="G13743" s="31">
        <v>0</v>
      </c>
    </row>
    <row r="13744" spans="6:7" x14ac:dyDescent="0.3">
      <c r="F13744" t="s">
        <v>14897</v>
      </c>
      <c r="G13744" s="31">
        <v>1062.4142999999999</v>
      </c>
    </row>
    <row r="13745" spans="6:7" x14ac:dyDescent="0.3">
      <c r="F13745" t="s">
        <v>14898</v>
      </c>
      <c r="G13745" s="31">
        <v>4991.6473999999998</v>
      </c>
    </row>
    <row r="13746" spans="6:7" x14ac:dyDescent="0.3">
      <c r="F13746" t="s">
        <v>14899</v>
      </c>
      <c r="G13746" s="31">
        <v>0</v>
      </c>
    </row>
    <row r="13747" spans="6:7" x14ac:dyDescent="0.3">
      <c r="F13747" t="s">
        <v>841</v>
      </c>
      <c r="G13747" s="31">
        <v>2594.1645000000003</v>
      </c>
    </row>
    <row r="13748" spans="6:7" x14ac:dyDescent="0.3">
      <c r="F13748" t="s">
        <v>14900</v>
      </c>
      <c r="G13748" s="31">
        <v>42.5428</v>
      </c>
    </row>
    <row r="13749" spans="6:7" x14ac:dyDescent="0.3">
      <c r="F13749" t="s">
        <v>842</v>
      </c>
      <c r="G13749" s="31">
        <v>4836.2771000000002</v>
      </c>
    </row>
    <row r="13750" spans="6:7" x14ac:dyDescent="0.3">
      <c r="F13750" t="s">
        <v>14901</v>
      </c>
      <c r="G13750" s="31">
        <v>0</v>
      </c>
    </row>
    <row r="13751" spans="6:7" x14ac:dyDescent="0.3">
      <c r="F13751" t="s">
        <v>14902</v>
      </c>
      <c r="G13751" s="31">
        <v>1992.0025000000001</v>
      </c>
    </row>
    <row r="13752" spans="6:7" x14ac:dyDescent="0.3">
      <c r="F13752" t="s">
        <v>3561</v>
      </c>
      <c r="G13752" s="31">
        <v>3417.3989999999999</v>
      </c>
    </row>
    <row r="13753" spans="6:7" x14ac:dyDescent="0.3">
      <c r="F13753" t="s">
        <v>14903</v>
      </c>
      <c r="G13753" s="31">
        <v>183.8613</v>
      </c>
    </row>
    <row r="13754" spans="6:7" x14ac:dyDescent="0.3">
      <c r="F13754" t="s">
        <v>2355</v>
      </c>
      <c r="G13754" s="31">
        <v>0</v>
      </c>
    </row>
    <row r="13755" spans="6:7" x14ac:dyDescent="0.3">
      <c r="F13755" t="s">
        <v>14904</v>
      </c>
      <c r="G13755" s="31">
        <v>0</v>
      </c>
    </row>
    <row r="13756" spans="6:7" x14ac:dyDescent="0.3">
      <c r="F13756" t="s">
        <v>14905</v>
      </c>
      <c r="G13756" s="31">
        <v>376.20550000000003</v>
      </c>
    </row>
    <row r="13757" spans="6:7" x14ac:dyDescent="0.3">
      <c r="F13757" t="s">
        <v>14906</v>
      </c>
      <c r="G13757" s="31">
        <v>12659.613499999999</v>
      </c>
    </row>
    <row r="13758" spans="6:7" x14ac:dyDescent="0.3">
      <c r="F13758" t="s">
        <v>14907</v>
      </c>
      <c r="G13758" s="31">
        <v>3590.6998999999996</v>
      </c>
    </row>
    <row r="13759" spans="6:7" x14ac:dyDescent="0.3">
      <c r="F13759" t="s">
        <v>2356</v>
      </c>
      <c r="G13759" s="31">
        <v>12369.6</v>
      </c>
    </row>
    <row r="13760" spans="6:7" x14ac:dyDescent="0.3">
      <c r="F13760" t="s">
        <v>14908</v>
      </c>
      <c r="G13760" s="31">
        <v>983.9932</v>
      </c>
    </row>
    <row r="13761" spans="6:7" x14ac:dyDescent="0.3">
      <c r="F13761" t="s">
        <v>14909</v>
      </c>
      <c r="G13761" s="31">
        <v>0</v>
      </c>
    </row>
    <row r="13762" spans="6:7" x14ac:dyDescent="0.3">
      <c r="F13762" t="s">
        <v>2357</v>
      </c>
      <c r="G13762" s="31">
        <v>0</v>
      </c>
    </row>
    <row r="13763" spans="6:7" x14ac:dyDescent="0.3">
      <c r="F13763" t="s">
        <v>2358</v>
      </c>
      <c r="G13763" s="31">
        <v>179.37300000000002</v>
      </c>
    </row>
    <row r="13764" spans="6:7" x14ac:dyDescent="0.3">
      <c r="F13764" t="s">
        <v>2359</v>
      </c>
      <c r="G13764" s="31">
        <v>3858.3036000000002</v>
      </c>
    </row>
    <row r="13765" spans="6:7" x14ac:dyDescent="0.3">
      <c r="F13765" t="s">
        <v>14910</v>
      </c>
      <c r="G13765" s="31">
        <v>35.594200000000001</v>
      </c>
    </row>
    <row r="13766" spans="6:7" x14ac:dyDescent="0.3">
      <c r="F13766" t="s">
        <v>14911</v>
      </c>
      <c r="G13766" s="31">
        <v>0</v>
      </c>
    </row>
    <row r="13767" spans="6:7" x14ac:dyDescent="0.3">
      <c r="F13767" t="s">
        <v>14912</v>
      </c>
      <c r="G13767" s="31">
        <v>0</v>
      </c>
    </row>
    <row r="13768" spans="6:7" x14ac:dyDescent="0.3">
      <c r="F13768" t="s">
        <v>2360</v>
      </c>
      <c r="G13768" s="31">
        <v>11132.64</v>
      </c>
    </row>
    <row r="13769" spans="6:7" x14ac:dyDescent="0.3">
      <c r="F13769" t="s">
        <v>14913</v>
      </c>
      <c r="G13769" s="31">
        <v>414.39189999999996</v>
      </c>
    </row>
    <row r="13770" spans="6:7" x14ac:dyDescent="0.3">
      <c r="F13770" t="s">
        <v>2361</v>
      </c>
      <c r="G13770" s="31">
        <v>1315.5901000000001</v>
      </c>
    </row>
    <row r="13771" spans="6:7" x14ac:dyDescent="0.3">
      <c r="F13771" t="s">
        <v>14914</v>
      </c>
      <c r="G13771" s="31">
        <v>0</v>
      </c>
    </row>
    <row r="13772" spans="6:7" x14ac:dyDescent="0.3">
      <c r="F13772" t="s">
        <v>14915</v>
      </c>
      <c r="G13772" s="31">
        <v>5166.2097000000003</v>
      </c>
    </row>
    <row r="13773" spans="6:7" x14ac:dyDescent="0.3">
      <c r="F13773" t="s">
        <v>14916</v>
      </c>
      <c r="G13773" s="31">
        <v>123.8355</v>
      </c>
    </row>
    <row r="13774" spans="6:7" x14ac:dyDescent="0.3">
      <c r="F13774" t="s">
        <v>2362</v>
      </c>
      <c r="G13774" s="31">
        <v>0</v>
      </c>
    </row>
    <row r="13775" spans="6:7" x14ac:dyDescent="0.3">
      <c r="F13775" t="s">
        <v>14917</v>
      </c>
      <c r="G13775" s="31">
        <v>0</v>
      </c>
    </row>
    <row r="13776" spans="6:7" x14ac:dyDescent="0.3">
      <c r="F13776" t="s">
        <v>14918</v>
      </c>
      <c r="G13776" s="31">
        <v>0</v>
      </c>
    </row>
    <row r="13777" spans="6:7" x14ac:dyDescent="0.3">
      <c r="F13777" t="s">
        <v>14919</v>
      </c>
      <c r="G13777" s="31">
        <v>0</v>
      </c>
    </row>
    <row r="13778" spans="6:7" x14ac:dyDescent="0.3">
      <c r="F13778" t="s">
        <v>14920</v>
      </c>
      <c r="G13778" s="31">
        <v>0</v>
      </c>
    </row>
    <row r="13779" spans="6:7" x14ac:dyDescent="0.3">
      <c r="F13779" t="s">
        <v>14921</v>
      </c>
      <c r="G13779" s="31">
        <v>0</v>
      </c>
    </row>
    <row r="13780" spans="6:7" x14ac:dyDescent="0.3">
      <c r="F13780" t="s">
        <v>14922</v>
      </c>
      <c r="G13780" s="31">
        <v>0</v>
      </c>
    </row>
    <row r="13781" spans="6:7" x14ac:dyDescent="0.3">
      <c r="F13781" t="s">
        <v>14923</v>
      </c>
      <c r="G13781" s="31">
        <v>0</v>
      </c>
    </row>
    <row r="13782" spans="6:7" x14ac:dyDescent="0.3">
      <c r="F13782" t="s">
        <v>14924</v>
      </c>
      <c r="G13782" s="31">
        <v>2213.826</v>
      </c>
    </row>
    <row r="13783" spans="6:7" x14ac:dyDescent="0.3">
      <c r="F13783" t="s">
        <v>14925</v>
      </c>
      <c r="G13783" s="31">
        <v>0</v>
      </c>
    </row>
    <row r="13784" spans="6:7" x14ac:dyDescent="0.3">
      <c r="F13784" t="s">
        <v>14926</v>
      </c>
      <c r="G13784" s="31">
        <v>46.861800000000002</v>
      </c>
    </row>
    <row r="13785" spans="6:7" x14ac:dyDescent="0.3">
      <c r="F13785" t="s">
        <v>14927</v>
      </c>
      <c r="G13785" s="31">
        <v>2477.0374000000002</v>
      </c>
    </row>
    <row r="13786" spans="6:7" x14ac:dyDescent="0.3">
      <c r="F13786" t="s">
        <v>14928</v>
      </c>
      <c r="G13786" s="31">
        <v>0</v>
      </c>
    </row>
    <row r="13787" spans="6:7" x14ac:dyDescent="0.3">
      <c r="F13787" t="s">
        <v>14929</v>
      </c>
      <c r="G13787" s="31">
        <v>0</v>
      </c>
    </row>
    <row r="13788" spans="6:7" x14ac:dyDescent="0.3">
      <c r="F13788" t="s">
        <v>14930</v>
      </c>
      <c r="G13788" s="31">
        <v>12652.446</v>
      </c>
    </row>
    <row r="13789" spans="6:7" x14ac:dyDescent="0.3">
      <c r="F13789" t="s">
        <v>14931</v>
      </c>
      <c r="G13789" s="31">
        <v>11769.3631</v>
      </c>
    </row>
    <row r="13790" spans="6:7" x14ac:dyDescent="0.3">
      <c r="F13790" t="s">
        <v>14932</v>
      </c>
      <c r="G13790" s="31">
        <v>0</v>
      </c>
    </row>
    <row r="13791" spans="6:7" x14ac:dyDescent="0.3">
      <c r="F13791" t="s">
        <v>14933</v>
      </c>
      <c r="G13791" s="31">
        <v>0</v>
      </c>
    </row>
    <row r="13792" spans="6:7" x14ac:dyDescent="0.3">
      <c r="F13792" t="s">
        <v>14934</v>
      </c>
      <c r="G13792" s="31">
        <v>6322.7723999999998</v>
      </c>
    </row>
    <row r="13793" spans="6:7" x14ac:dyDescent="0.3">
      <c r="F13793" t="s">
        <v>14935</v>
      </c>
      <c r="G13793" s="31">
        <v>0</v>
      </c>
    </row>
    <row r="13794" spans="6:7" x14ac:dyDescent="0.3">
      <c r="F13794" t="s">
        <v>14936</v>
      </c>
      <c r="G13794" s="31">
        <v>0</v>
      </c>
    </row>
    <row r="13795" spans="6:7" x14ac:dyDescent="0.3">
      <c r="F13795" t="s">
        <v>14937</v>
      </c>
      <c r="G13795" s="31">
        <v>0</v>
      </c>
    </row>
    <row r="13796" spans="6:7" x14ac:dyDescent="0.3">
      <c r="F13796" t="s">
        <v>14938</v>
      </c>
      <c r="G13796" s="31">
        <v>19073.86</v>
      </c>
    </row>
    <row r="13797" spans="6:7" x14ac:dyDescent="0.3">
      <c r="F13797" t="s">
        <v>14939</v>
      </c>
      <c r="G13797" s="31">
        <v>0</v>
      </c>
    </row>
    <row r="13798" spans="6:7" x14ac:dyDescent="0.3">
      <c r="F13798" t="s">
        <v>14940</v>
      </c>
      <c r="G13798" s="31">
        <v>11613.9244</v>
      </c>
    </row>
    <row r="13799" spans="6:7" x14ac:dyDescent="0.3">
      <c r="F13799" t="s">
        <v>14941</v>
      </c>
      <c r="G13799" s="31">
        <v>40.6081</v>
      </c>
    </row>
    <row r="13800" spans="6:7" x14ac:dyDescent="0.3">
      <c r="F13800" t="s">
        <v>14942</v>
      </c>
      <c r="G13800" s="31">
        <v>1780.5163</v>
      </c>
    </row>
    <row r="13801" spans="6:7" x14ac:dyDescent="0.3">
      <c r="F13801" t="s">
        <v>14943</v>
      </c>
      <c r="G13801" s="31">
        <v>56.289599999999993</v>
      </c>
    </row>
    <row r="13802" spans="6:7" x14ac:dyDescent="0.3">
      <c r="F13802" t="s">
        <v>2363</v>
      </c>
      <c r="G13802" s="31">
        <v>7377.1909999999998</v>
      </c>
    </row>
    <row r="13803" spans="6:7" x14ac:dyDescent="0.3">
      <c r="F13803" t="s">
        <v>14944</v>
      </c>
      <c r="G13803" s="31">
        <v>19136.184600000001</v>
      </c>
    </row>
    <row r="13804" spans="6:7" x14ac:dyDescent="0.3">
      <c r="F13804" t="s">
        <v>14945</v>
      </c>
      <c r="G13804" s="31">
        <v>428.63359999999994</v>
      </c>
    </row>
    <row r="13805" spans="6:7" x14ac:dyDescent="0.3">
      <c r="F13805" t="s">
        <v>14946</v>
      </c>
      <c r="G13805" s="31">
        <v>0</v>
      </c>
    </row>
    <row r="13806" spans="6:7" x14ac:dyDescent="0.3">
      <c r="F13806" t="s">
        <v>14947</v>
      </c>
      <c r="G13806" s="31">
        <v>0</v>
      </c>
    </row>
    <row r="13807" spans="6:7" x14ac:dyDescent="0.3">
      <c r="F13807" t="s">
        <v>14948</v>
      </c>
      <c r="G13807" s="31">
        <v>0</v>
      </c>
    </row>
    <row r="13808" spans="6:7" x14ac:dyDescent="0.3">
      <c r="F13808" t="s">
        <v>14949</v>
      </c>
      <c r="G13808" s="31">
        <v>50.0548</v>
      </c>
    </row>
    <row r="13809" spans="6:7" x14ac:dyDescent="0.3">
      <c r="F13809" t="s">
        <v>14950</v>
      </c>
      <c r="G13809" s="31">
        <v>0</v>
      </c>
    </row>
    <row r="13810" spans="6:7" x14ac:dyDescent="0.3">
      <c r="F13810" t="s">
        <v>14951</v>
      </c>
      <c r="G13810" s="31">
        <v>0</v>
      </c>
    </row>
    <row r="13811" spans="6:7" x14ac:dyDescent="0.3">
      <c r="F13811" t="s">
        <v>14952</v>
      </c>
      <c r="G13811" s="31">
        <v>939.91200000000003</v>
      </c>
    </row>
    <row r="13812" spans="6:7" x14ac:dyDescent="0.3">
      <c r="F13812" t="s">
        <v>14953</v>
      </c>
      <c r="G13812" s="31">
        <v>0</v>
      </c>
    </row>
    <row r="13813" spans="6:7" x14ac:dyDescent="0.3">
      <c r="F13813" t="s">
        <v>14954</v>
      </c>
      <c r="G13813" s="31">
        <v>1394.1678999999999</v>
      </c>
    </row>
    <row r="13814" spans="6:7" x14ac:dyDescent="0.3">
      <c r="F13814" t="s">
        <v>14955</v>
      </c>
      <c r="G13814" s="31">
        <v>154.12950000000001</v>
      </c>
    </row>
    <row r="13815" spans="6:7" x14ac:dyDescent="0.3">
      <c r="F13815" t="s">
        <v>14956</v>
      </c>
      <c r="G13815" s="31">
        <v>423.11270000000002</v>
      </c>
    </row>
    <row r="13816" spans="6:7" x14ac:dyDescent="0.3">
      <c r="F13816" t="s">
        <v>14957</v>
      </c>
      <c r="G13816" s="31">
        <v>1034.9616000000001</v>
      </c>
    </row>
    <row r="13817" spans="6:7" x14ac:dyDescent="0.3">
      <c r="F13817" t="s">
        <v>14958</v>
      </c>
      <c r="G13817" s="31">
        <v>700.6979</v>
      </c>
    </row>
    <row r="13818" spans="6:7" x14ac:dyDescent="0.3">
      <c r="F13818" t="s">
        <v>14959</v>
      </c>
      <c r="G13818" s="31">
        <v>0</v>
      </c>
    </row>
    <row r="13819" spans="6:7" x14ac:dyDescent="0.3">
      <c r="F13819" t="s">
        <v>14960</v>
      </c>
      <c r="G13819" s="31">
        <v>470.57560000000001</v>
      </c>
    </row>
    <row r="13820" spans="6:7" x14ac:dyDescent="0.3">
      <c r="F13820" t="s">
        <v>14961</v>
      </c>
      <c r="G13820" s="31">
        <v>0</v>
      </c>
    </row>
    <row r="13821" spans="6:7" x14ac:dyDescent="0.3">
      <c r="F13821" t="s">
        <v>14962</v>
      </c>
      <c r="G13821" s="31">
        <v>1299.3925000000002</v>
      </c>
    </row>
    <row r="13822" spans="6:7" x14ac:dyDescent="0.3">
      <c r="F13822" t="s">
        <v>14963</v>
      </c>
      <c r="G13822" s="31">
        <v>0</v>
      </c>
    </row>
    <row r="13823" spans="6:7" x14ac:dyDescent="0.3">
      <c r="F13823" t="s">
        <v>14964</v>
      </c>
      <c r="G13823" s="31">
        <v>2321.7991000000002</v>
      </c>
    </row>
    <row r="13824" spans="6:7" x14ac:dyDescent="0.3">
      <c r="F13824" t="s">
        <v>14965</v>
      </c>
      <c r="G13824" s="31">
        <v>0</v>
      </c>
    </row>
    <row r="13825" spans="6:7" x14ac:dyDescent="0.3">
      <c r="F13825" t="s">
        <v>14966</v>
      </c>
      <c r="G13825" s="31">
        <v>4607.3305</v>
      </c>
    </row>
    <row r="13826" spans="6:7" x14ac:dyDescent="0.3">
      <c r="F13826" t="s">
        <v>14967</v>
      </c>
      <c r="G13826" s="31">
        <v>0</v>
      </c>
    </row>
    <row r="13827" spans="6:7" x14ac:dyDescent="0.3">
      <c r="F13827" t="s">
        <v>2364</v>
      </c>
      <c r="G13827" s="31">
        <v>0</v>
      </c>
    </row>
    <row r="13828" spans="6:7" x14ac:dyDescent="0.3">
      <c r="F13828" t="s">
        <v>2365</v>
      </c>
      <c r="G13828" s="31">
        <v>139.47829999999999</v>
      </c>
    </row>
    <row r="13829" spans="6:7" x14ac:dyDescent="0.3">
      <c r="F13829" t="s">
        <v>14968</v>
      </c>
      <c r="G13829" s="31">
        <v>21257.5818</v>
      </c>
    </row>
    <row r="13830" spans="6:7" x14ac:dyDescent="0.3">
      <c r="F13830" t="s">
        <v>14969</v>
      </c>
      <c r="G13830" s="31">
        <v>121.9944</v>
      </c>
    </row>
    <row r="13831" spans="6:7" x14ac:dyDescent="0.3">
      <c r="F13831" t="s">
        <v>2366</v>
      </c>
      <c r="G13831" s="31">
        <v>0</v>
      </c>
    </row>
    <row r="13832" spans="6:7" x14ac:dyDescent="0.3">
      <c r="F13832" t="s">
        <v>14970</v>
      </c>
      <c r="G13832" s="31">
        <v>0</v>
      </c>
    </row>
    <row r="13833" spans="6:7" x14ac:dyDescent="0.3">
      <c r="F13833" t="s">
        <v>14971</v>
      </c>
      <c r="G13833" s="31">
        <v>2219.6976999999997</v>
      </c>
    </row>
    <row r="13834" spans="6:7" x14ac:dyDescent="0.3">
      <c r="F13834" t="s">
        <v>14972</v>
      </c>
      <c r="G13834" s="31">
        <v>0</v>
      </c>
    </row>
    <row r="13835" spans="6:7" x14ac:dyDescent="0.3">
      <c r="F13835" t="s">
        <v>14973</v>
      </c>
      <c r="G13835" s="31">
        <v>1022.5139999999999</v>
      </c>
    </row>
    <row r="13836" spans="6:7" x14ac:dyDescent="0.3">
      <c r="F13836" t="s">
        <v>14974</v>
      </c>
      <c r="G13836" s="31">
        <v>3153.3955999999998</v>
      </c>
    </row>
    <row r="13837" spans="6:7" x14ac:dyDescent="0.3">
      <c r="F13837" t="s">
        <v>14975</v>
      </c>
      <c r="G13837" s="31">
        <v>0</v>
      </c>
    </row>
    <row r="13838" spans="6:7" x14ac:dyDescent="0.3">
      <c r="F13838" t="s">
        <v>14976</v>
      </c>
      <c r="G13838" s="31">
        <v>0</v>
      </c>
    </row>
    <row r="13839" spans="6:7" x14ac:dyDescent="0.3">
      <c r="F13839" t="s">
        <v>14977</v>
      </c>
      <c r="G13839" s="31">
        <v>4497.3110999999999</v>
      </c>
    </row>
    <row r="13840" spans="6:7" x14ac:dyDescent="0.3">
      <c r="F13840" t="s">
        <v>14978</v>
      </c>
      <c r="G13840" s="31">
        <v>651.04039999999998</v>
      </c>
    </row>
    <row r="13841" spans="6:7" x14ac:dyDescent="0.3">
      <c r="F13841" t="s">
        <v>14979</v>
      </c>
      <c r="G13841" s="31">
        <v>1499.8044</v>
      </c>
    </row>
    <row r="13842" spans="6:7" x14ac:dyDescent="0.3">
      <c r="F13842" t="s">
        <v>14980</v>
      </c>
      <c r="G13842" s="31">
        <v>7.1675000000000004</v>
      </c>
    </row>
    <row r="13843" spans="6:7" x14ac:dyDescent="0.3">
      <c r="F13843" t="s">
        <v>14981</v>
      </c>
      <c r="G13843" s="31">
        <v>0</v>
      </c>
    </row>
    <row r="13844" spans="6:7" x14ac:dyDescent="0.3">
      <c r="F13844" t="s">
        <v>14982</v>
      </c>
      <c r="G13844" s="31">
        <v>97.7453</v>
      </c>
    </row>
    <row r="13845" spans="6:7" x14ac:dyDescent="0.3">
      <c r="F13845" t="s">
        <v>14983</v>
      </c>
      <c r="G13845" s="31">
        <v>3380.0184999999997</v>
      </c>
    </row>
    <row r="13846" spans="6:7" x14ac:dyDescent="0.3">
      <c r="F13846" t="s">
        <v>14984</v>
      </c>
      <c r="G13846" s="31">
        <v>1163.4232</v>
      </c>
    </row>
    <row r="13847" spans="6:7" x14ac:dyDescent="0.3">
      <c r="F13847" t="s">
        <v>14985</v>
      </c>
      <c r="G13847" s="31">
        <v>702.80280000000005</v>
      </c>
    </row>
    <row r="13848" spans="6:7" x14ac:dyDescent="0.3">
      <c r="F13848" t="s">
        <v>14986</v>
      </c>
      <c r="G13848" s="31">
        <v>0</v>
      </c>
    </row>
    <row r="13849" spans="6:7" x14ac:dyDescent="0.3">
      <c r="F13849" t="s">
        <v>14987</v>
      </c>
      <c r="G13849" s="31">
        <v>5769.4539000000004</v>
      </c>
    </row>
    <row r="13850" spans="6:7" x14ac:dyDescent="0.3">
      <c r="F13850" t="s">
        <v>14988</v>
      </c>
      <c r="G13850" s="31">
        <v>481.95069999999998</v>
      </c>
    </row>
    <row r="13851" spans="6:7" x14ac:dyDescent="0.3">
      <c r="F13851" t="s">
        <v>14989</v>
      </c>
      <c r="G13851" s="31">
        <v>0</v>
      </c>
    </row>
    <row r="13852" spans="6:7" x14ac:dyDescent="0.3">
      <c r="F13852" t="s">
        <v>14990</v>
      </c>
      <c r="G13852" s="31">
        <v>2478.0554000000002</v>
      </c>
    </row>
    <row r="13853" spans="6:7" x14ac:dyDescent="0.3">
      <c r="F13853" t="s">
        <v>14991</v>
      </c>
      <c r="G13853" s="31">
        <v>109.36080000000001</v>
      </c>
    </row>
    <row r="13854" spans="6:7" x14ac:dyDescent="0.3">
      <c r="F13854" t="s">
        <v>14992</v>
      </c>
      <c r="G13854" s="31">
        <v>0</v>
      </c>
    </row>
    <row r="13855" spans="6:7" x14ac:dyDescent="0.3">
      <c r="F13855" t="s">
        <v>14993</v>
      </c>
      <c r="G13855" s="31">
        <v>212.72660000000002</v>
      </c>
    </row>
    <row r="13856" spans="6:7" x14ac:dyDescent="0.3">
      <c r="F13856" t="s">
        <v>14994</v>
      </c>
      <c r="G13856" s="31">
        <v>0</v>
      </c>
    </row>
    <row r="13857" spans="6:7" x14ac:dyDescent="0.3">
      <c r="F13857" t="s">
        <v>14995</v>
      </c>
      <c r="G13857" s="31">
        <v>52.002600000000001</v>
      </c>
    </row>
    <row r="13858" spans="6:7" x14ac:dyDescent="0.3">
      <c r="F13858" t="s">
        <v>14996</v>
      </c>
      <c r="G13858" s="31">
        <v>7690.4514999999992</v>
      </c>
    </row>
    <row r="13859" spans="6:7" x14ac:dyDescent="0.3">
      <c r="F13859" t="s">
        <v>14997</v>
      </c>
      <c r="G13859" s="31">
        <v>304.11</v>
      </c>
    </row>
    <row r="13860" spans="6:7" x14ac:dyDescent="0.3">
      <c r="F13860" t="s">
        <v>14998</v>
      </c>
      <c r="G13860" s="31">
        <v>18977.399399999998</v>
      </c>
    </row>
    <row r="13861" spans="6:7" x14ac:dyDescent="0.3">
      <c r="F13861" t="s">
        <v>14999</v>
      </c>
      <c r="G13861" s="31">
        <v>0</v>
      </c>
    </row>
    <row r="13862" spans="6:7" x14ac:dyDescent="0.3">
      <c r="F13862" t="s">
        <v>15000</v>
      </c>
      <c r="G13862" s="31">
        <v>170.2884</v>
      </c>
    </row>
    <row r="13863" spans="6:7" x14ac:dyDescent="0.3">
      <c r="F13863" t="s">
        <v>15001</v>
      </c>
      <c r="G13863" s="31">
        <v>536.12020000000007</v>
      </c>
    </row>
    <row r="13864" spans="6:7" x14ac:dyDescent="0.3">
      <c r="F13864" t="s">
        <v>15002</v>
      </c>
      <c r="G13864" s="31">
        <v>17182.3662</v>
      </c>
    </row>
    <row r="13865" spans="6:7" x14ac:dyDescent="0.3">
      <c r="F13865" t="s">
        <v>15003</v>
      </c>
      <c r="G13865" s="31">
        <v>20039.2932</v>
      </c>
    </row>
    <row r="13866" spans="6:7" x14ac:dyDescent="0.3">
      <c r="F13866" t="s">
        <v>15004</v>
      </c>
      <c r="G13866" s="31">
        <v>0</v>
      </c>
    </row>
    <row r="13867" spans="6:7" x14ac:dyDescent="0.3">
      <c r="F13867" t="s">
        <v>3562</v>
      </c>
      <c r="G13867" s="31">
        <v>46.8996</v>
      </c>
    </row>
    <row r="13868" spans="6:7" x14ac:dyDescent="0.3">
      <c r="F13868" t="s">
        <v>15005</v>
      </c>
      <c r="G13868" s="31">
        <v>59.444800000000001</v>
      </c>
    </row>
    <row r="13869" spans="6:7" x14ac:dyDescent="0.3">
      <c r="F13869" t="s">
        <v>2367</v>
      </c>
      <c r="G13869" s="31">
        <v>8538.2350999999999</v>
      </c>
    </row>
    <row r="13870" spans="6:7" x14ac:dyDescent="0.3">
      <c r="F13870" t="s">
        <v>15006</v>
      </c>
      <c r="G13870" s="31">
        <v>0</v>
      </c>
    </row>
    <row r="13871" spans="6:7" x14ac:dyDescent="0.3">
      <c r="F13871" t="s">
        <v>15007</v>
      </c>
      <c r="G13871" s="31">
        <v>227.4057</v>
      </c>
    </row>
    <row r="13872" spans="6:7" x14ac:dyDescent="0.3">
      <c r="F13872" t="s">
        <v>15008</v>
      </c>
      <c r="G13872" s="31">
        <v>0</v>
      </c>
    </row>
    <row r="13873" spans="6:7" x14ac:dyDescent="0.3">
      <c r="F13873" t="s">
        <v>15009</v>
      </c>
      <c r="G13873" s="31">
        <v>50.029600000000002</v>
      </c>
    </row>
    <row r="13874" spans="6:7" x14ac:dyDescent="0.3">
      <c r="F13874" t="s">
        <v>15010</v>
      </c>
      <c r="G13874" s="31">
        <v>3468.67</v>
      </c>
    </row>
    <row r="13875" spans="6:7" x14ac:dyDescent="0.3">
      <c r="F13875" t="s">
        <v>2368</v>
      </c>
      <c r="G13875" s="31">
        <v>0</v>
      </c>
    </row>
    <row r="13876" spans="6:7" x14ac:dyDescent="0.3">
      <c r="F13876" t="s">
        <v>15011</v>
      </c>
      <c r="G13876" s="31">
        <v>0</v>
      </c>
    </row>
    <row r="13877" spans="6:7" x14ac:dyDescent="0.3">
      <c r="F13877" t="s">
        <v>2369</v>
      </c>
      <c r="G13877" s="31">
        <v>1083.0006000000001</v>
      </c>
    </row>
    <row r="13878" spans="6:7" x14ac:dyDescent="0.3">
      <c r="F13878" t="s">
        <v>2370</v>
      </c>
      <c r="G13878" s="31">
        <v>2473.92</v>
      </c>
    </row>
    <row r="13879" spans="6:7" x14ac:dyDescent="0.3">
      <c r="F13879" t="s">
        <v>15012</v>
      </c>
      <c r="G13879" s="31">
        <v>11909.8359</v>
      </c>
    </row>
    <row r="13880" spans="6:7" x14ac:dyDescent="0.3">
      <c r="F13880" t="s">
        <v>15013</v>
      </c>
      <c r="G13880" s="31">
        <v>42.2605</v>
      </c>
    </row>
    <row r="13881" spans="6:7" x14ac:dyDescent="0.3">
      <c r="F13881" t="s">
        <v>15014</v>
      </c>
      <c r="G13881" s="31">
        <v>11808.983900000001</v>
      </c>
    </row>
    <row r="13882" spans="6:7" x14ac:dyDescent="0.3">
      <c r="F13882" t="s">
        <v>15015</v>
      </c>
      <c r="G13882" s="31">
        <v>0</v>
      </c>
    </row>
    <row r="13883" spans="6:7" x14ac:dyDescent="0.3">
      <c r="F13883" t="s">
        <v>2371</v>
      </c>
      <c r="G13883" s="31">
        <v>300.48</v>
      </c>
    </row>
    <row r="13884" spans="6:7" x14ac:dyDescent="0.3">
      <c r="F13884" t="s">
        <v>843</v>
      </c>
      <c r="G13884" s="31">
        <v>16188.3711</v>
      </c>
    </row>
    <row r="13885" spans="6:7" x14ac:dyDescent="0.3">
      <c r="F13885" t="s">
        <v>15016</v>
      </c>
      <c r="G13885" s="31">
        <v>0</v>
      </c>
    </row>
    <row r="13886" spans="6:7" x14ac:dyDescent="0.3">
      <c r="F13886" t="s">
        <v>2936</v>
      </c>
      <c r="G13886" s="31">
        <v>1178.0424</v>
      </c>
    </row>
    <row r="13887" spans="6:7" x14ac:dyDescent="0.3">
      <c r="F13887" t="s">
        <v>3563</v>
      </c>
      <c r="G13887" s="31">
        <v>308.41120000000001</v>
      </c>
    </row>
    <row r="13888" spans="6:7" x14ac:dyDescent="0.3">
      <c r="F13888" t="s">
        <v>15017</v>
      </c>
      <c r="G13888" s="31">
        <v>0</v>
      </c>
    </row>
    <row r="13889" spans="6:7" x14ac:dyDescent="0.3">
      <c r="F13889" t="s">
        <v>15018</v>
      </c>
      <c r="G13889" s="31">
        <v>0</v>
      </c>
    </row>
    <row r="13890" spans="6:7" x14ac:dyDescent="0.3">
      <c r="F13890" t="s">
        <v>15019</v>
      </c>
      <c r="G13890" s="31">
        <v>0</v>
      </c>
    </row>
    <row r="13891" spans="6:7" x14ac:dyDescent="0.3">
      <c r="F13891" t="s">
        <v>15020</v>
      </c>
      <c r="G13891" s="31">
        <v>0</v>
      </c>
    </row>
    <row r="13892" spans="6:7" x14ac:dyDescent="0.3">
      <c r="F13892" t="s">
        <v>15021</v>
      </c>
      <c r="G13892" s="31">
        <v>0</v>
      </c>
    </row>
    <row r="13893" spans="6:7" x14ac:dyDescent="0.3">
      <c r="F13893" t="s">
        <v>15022</v>
      </c>
      <c r="G13893" s="31">
        <v>0</v>
      </c>
    </row>
    <row r="13894" spans="6:7" x14ac:dyDescent="0.3">
      <c r="F13894" t="s">
        <v>15023</v>
      </c>
      <c r="G13894" s="31">
        <v>0</v>
      </c>
    </row>
    <row r="13895" spans="6:7" x14ac:dyDescent="0.3">
      <c r="F13895" t="s">
        <v>15024</v>
      </c>
      <c r="G13895" s="31">
        <v>359.85550000000001</v>
      </c>
    </row>
    <row r="13896" spans="6:7" x14ac:dyDescent="0.3">
      <c r="F13896" t="s">
        <v>15025</v>
      </c>
      <c r="G13896" s="31">
        <v>0</v>
      </c>
    </row>
    <row r="13897" spans="6:7" x14ac:dyDescent="0.3">
      <c r="F13897" t="s">
        <v>15026</v>
      </c>
      <c r="G13897" s="31">
        <v>0</v>
      </c>
    </row>
    <row r="13898" spans="6:7" x14ac:dyDescent="0.3">
      <c r="F13898" t="s">
        <v>15027</v>
      </c>
      <c r="G13898" s="31">
        <v>335.66039999999998</v>
      </c>
    </row>
    <row r="13899" spans="6:7" x14ac:dyDescent="0.3">
      <c r="F13899" t="s">
        <v>15028</v>
      </c>
      <c r="G13899" s="31">
        <v>0</v>
      </c>
    </row>
    <row r="13900" spans="6:7" x14ac:dyDescent="0.3">
      <c r="F13900" t="s">
        <v>15029</v>
      </c>
      <c r="G13900" s="31">
        <v>627.6395</v>
      </c>
    </row>
    <row r="13901" spans="6:7" x14ac:dyDescent="0.3">
      <c r="F13901" t="s">
        <v>15030</v>
      </c>
      <c r="G13901" s="31">
        <v>4282.9466000000002</v>
      </c>
    </row>
    <row r="13902" spans="6:7" x14ac:dyDescent="0.3">
      <c r="F13902" t="s">
        <v>15031</v>
      </c>
      <c r="G13902" s="31">
        <v>645.09730000000002</v>
      </c>
    </row>
    <row r="13903" spans="6:7" x14ac:dyDescent="0.3">
      <c r="F13903" t="s">
        <v>15032</v>
      </c>
      <c r="G13903" s="31">
        <v>0</v>
      </c>
    </row>
    <row r="13904" spans="6:7" x14ac:dyDescent="0.3">
      <c r="F13904" t="s">
        <v>15033</v>
      </c>
      <c r="G13904" s="31">
        <v>466.27550000000002</v>
      </c>
    </row>
    <row r="13905" spans="6:7" x14ac:dyDescent="0.3">
      <c r="F13905" t="s">
        <v>15034</v>
      </c>
      <c r="G13905" s="31">
        <v>91.333200000000005</v>
      </c>
    </row>
    <row r="13906" spans="6:7" x14ac:dyDescent="0.3">
      <c r="F13906" t="s">
        <v>15035</v>
      </c>
      <c r="G13906" s="31">
        <v>307.22740000000005</v>
      </c>
    </row>
    <row r="13907" spans="6:7" x14ac:dyDescent="0.3">
      <c r="F13907" t="s">
        <v>15036</v>
      </c>
      <c r="G13907" s="31">
        <v>0</v>
      </c>
    </row>
    <row r="13908" spans="6:7" x14ac:dyDescent="0.3">
      <c r="F13908" t="s">
        <v>15037</v>
      </c>
      <c r="G13908" s="31">
        <v>115.67140000000001</v>
      </c>
    </row>
    <row r="13909" spans="6:7" x14ac:dyDescent="0.3">
      <c r="F13909" t="s">
        <v>15038</v>
      </c>
      <c r="G13909" s="31">
        <v>68.871399999999994</v>
      </c>
    </row>
    <row r="13910" spans="6:7" x14ac:dyDescent="0.3">
      <c r="F13910" t="s">
        <v>15039</v>
      </c>
      <c r="G13910" s="31">
        <v>3600.7608000000005</v>
      </c>
    </row>
    <row r="13911" spans="6:7" x14ac:dyDescent="0.3">
      <c r="F13911" t="s">
        <v>15040</v>
      </c>
      <c r="G13911" s="31">
        <v>209.53359999999998</v>
      </c>
    </row>
    <row r="13912" spans="6:7" x14ac:dyDescent="0.3">
      <c r="F13912" t="s">
        <v>15041</v>
      </c>
      <c r="G13912" s="31">
        <v>941.90920000000006</v>
      </c>
    </row>
    <row r="13913" spans="6:7" x14ac:dyDescent="0.3">
      <c r="F13913" t="s">
        <v>15042</v>
      </c>
      <c r="G13913" s="31">
        <v>3351.9753000000001</v>
      </c>
    </row>
    <row r="13914" spans="6:7" x14ac:dyDescent="0.3">
      <c r="F13914" t="s">
        <v>15043</v>
      </c>
      <c r="G13914" s="31">
        <v>0</v>
      </c>
    </row>
    <row r="13915" spans="6:7" x14ac:dyDescent="0.3">
      <c r="F13915" t="s">
        <v>15044</v>
      </c>
      <c r="G13915" s="31">
        <v>10733.322300000002</v>
      </c>
    </row>
    <row r="13916" spans="6:7" x14ac:dyDescent="0.3">
      <c r="F13916" t="s">
        <v>15045</v>
      </c>
      <c r="G13916" s="31">
        <v>0</v>
      </c>
    </row>
    <row r="13917" spans="6:7" x14ac:dyDescent="0.3">
      <c r="F13917" t="s">
        <v>15046</v>
      </c>
      <c r="G13917" s="31">
        <v>0</v>
      </c>
    </row>
    <row r="13918" spans="6:7" x14ac:dyDescent="0.3">
      <c r="F13918" t="s">
        <v>15047</v>
      </c>
      <c r="G13918" s="31">
        <v>0</v>
      </c>
    </row>
    <row r="13919" spans="6:7" x14ac:dyDescent="0.3">
      <c r="F13919" t="s">
        <v>15048</v>
      </c>
      <c r="G13919" s="31">
        <v>0</v>
      </c>
    </row>
    <row r="13920" spans="6:7" x14ac:dyDescent="0.3">
      <c r="F13920" t="s">
        <v>2372</v>
      </c>
      <c r="G13920" s="31">
        <v>2.0676999999999999</v>
      </c>
    </row>
    <row r="13921" spans="6:7" x14ac:dyDescent="0.3">
      <c r="F13921" t="s">
        <v>3564</v>
      </c>
      <c r="G13921" s="31">
        <v>880.32339999999999</v>
      </c>
    </row>
    <row r="13922" spans="6:7" x14ac:dyDescent="0.3">
      <c r="F13922" t="s">
        <v>15049</v>
      </c>
      <c r="G13922" s="31">
        <v>0</v>
      </c>
    </row>
    <row r="13923" spans="6:7" x14ac:dyDescent="0.3">
      <c r="F13923" t="s">
        <v>15050</v>
      </c>
      <c r="G13923" s="31">
        <v>0</v>
      </c>
    </row>
    <row r="13924" spans="6:7" x14ac:dyDescent="0.3">
      <c r="F13924" t="s">
        <v>15051</v>
      </c>
      <c r="G13924" s="31">
        <v>0</v>
      </c>
    </row>
    <row r="13925" spans="6:7" x14ac:dyDescent="0.3">
      <c r="F13925" t="s">
        <v>15052</v>
      </c>
      <c r="G13925" s="31">
        <v>0</v>
      </c>
    </row>
    <row r="13926" spans="6:7" x14ac:dyDescent="0.3">
      <c r="F13926" t="s">
        <v>15053</v>
      </c>
      <c r="G13926" s="31">
        <v>135.0711</v>
      </c>
    </row>
    <row r="13927" spans="6:7" x14ac:dyDescent="0.3">
      <c r="F13927" t="s">
        <v>15054</v>
      </c>
      <c r="G13927" s="31">
        <v>1040.8182999999999</v>
      </c>
    </row>
    <row r="13928" spans="6:7" x14ac:dyDescent="0.3">
      <c r="F13928" t="s">
        <v>15055</v>
      </c>
      <c r="G13928" s="31">
        <v>0</v>
      </c>
    </row>
    <row r="13929" spans="6:7" x14ac:dyDescent="0.3">
      <c r="F13929" t="s">
        <v>15056</v>
      </c>
      <c r="G13929" s="31">
        <v>0</v>
      </c>
    </row>
    <row r="13930" spans="6:7" x14ac:dyDescent="0.3">
      <c r="F13930" t="s">
        <v>15057</v>
      </c>
      <c r="G13930" s="31">
        <v>0</v>
      </c>
    </row>
    <row r="13931" spans="6:7" x14ac:dyDescent="0.3">
      <c r="F13931" t="s">
        <v>15058</v>
      </c>
      <c r="G13931" s="31">
        <v>0</v>
      </c>
    </row>
    <row r="13932" spans="6:7" x14ac:dyDescent="0.3">
      <c r="F13932" t="s">
        <v>15059</v>
      </c>
      <c r="G13932" s="31">
        <v>406.98469999999992</v>
      </c>
    </row>
    <row r="13933" spans="6:7" x14ac:dyDescent="0.3">
      <c r="F13933" t="s">
        <v>2373</v>
      </c>
      <c r="G13933" s="31">
        <v>0</v>
      </c>
    </row>
    <row r="13934" spans="6:7" x14ac:dyDescent="0.3">
      <c r="F13934" t="s">
        <v>15060</v>
      </c>
      <c r="G13934" s="31">
        <v>0</v>
      </c>
    </row>
    <row r="13935" spans="6:7" x14ac:dyDescent="0.3">
      <c r="F13935" t="s">
        <v>15061</v>
      </c>
      <c r="G13935" s="31">
        <v>356.6499</v>
      </c>
    </row>
    <row r="13936" spans="6:7" x14ac:dyDescent="0.3">
      <c r="F13936" t="s">
        <v>15062</v>
      </c>
      <c r="G13936" s="31">
        <v>3.1236999999999999</v>
      </c>
    </row>
    <row r="13937" spans="6:7" x14ac:dyDescent="0.3">
      <c r="F13937" t="s">
        <v>15063</v>
      </c>
      <c r="G13937" s="31">
        <v>0</v>
      </c>
    </row>
    <row r="13938" spans="6:7" x14ac:dyDescent="0.3">
      <c r="F13938" t="s">
        <v>15064</v>
      </c>
      <c r="G13938" s="31">
        <v>329.99529999999999</v>
      </c>
    </row>
    <row r="13939" spans="6:7" x14ac:dyDescent="0.3">
      <c r="F13939" t="s">
        <v>15065</v>
      </c>
      <c r="G13939" s="31">
        <v>377.93389999999999</v>
      </c>
    </row>
    <row r="13940" spans="6:7" x14ac:dyDescent="0.3">
      <c r="F13940" t="s">
        <v>15066</v>
      </c>
      <c r="G13940" s="31">
        <v>0</v>
      </c>
    </row>
    <row r="13941" spans="6:7" x14ac:dyDescent="0.3">
      <c r="F13941" t="s">
        <v>15067</v>
      </c>
      <c r="G13941" s="31">
        <v>231.17470000000003</v>
      </c>
    </row>
    <row r="13942" spans="6:7" x14ac:dyDescent="0.3">
      <c r="F13942" t="s">
        <v>15068</v>
      </c>
      <c r="G13942" s="31">
        <v>6446.5335000000005</v>
      </c>
    </row>
    <row r="13943" spans="6:7" x14ac:dyDescent="0.3">
      <c r="F13943" t="s">
        <v>15069</v>
      </c>
      <c r="G13943" s="31">
        <v>0</v>
      </c>
    </row>
    <row r="13944" spans="6:7" x14ac:dyDescent="0.3">
      <c r="F13944" t="s">
        <v>15070</v>
      </c>
      <c r="G13944" s="31">
        <v>0</v>
      </c>
    </row>
    <row r="13945" spans="6:7" x14ac:dyDescent="0.3">
      <c r="F13945" t="s">
        <v>15071</v>
      </c>
      <c r="G13945" s="31">
        <v>0</v>
      </c>
    </row>
    <row r="13946" spans="6:7" x14ac:dyDescent="0.3">
      <c r="F13946" t="s">
        <v>15072</v>
      </c>
      <c r="G13946" s="31">
        <v>0</v>
      </c>
    </row>
    <row r="13947" spans="6:7" x14ac:dyDescent="0.3">
      <c r="F13947" t="s">
        <v>15073</v>
      </c>
      <c r="G13947" s="31">
        <v>108.15709999999999</v>
      </c>
    </row>
    <row r="13948" spans="6:7" x14ac:dyDescent="0.3">
      <c r="F13948" t="s">
        <v>15074</v>
      </c>
      <c r="G13948" s="31">
        <v>2232.5119</v>
      </c>
    </row>
    <row r="13949" spans="6:7" x14ac:dyDescent="0.3">
      <c r="F13949" t="s">
        <v>15075</v>
      </c>
      <c r="G13949" s="31">
        <v>394.38</v>
      </c>
    </row>
    <row r="13950" spans="6:7" x14ac:dyDescent="0.3">
      <c r="F13950" t="s">
        <v>15076</v>
      </c>
      <c r="G13950" s="31">
        <v>0</v>
      </c>
    </row>
    <row r="13951" spans="6:7" x14ac:dyDescent="0.3">
      <c r="F13951" t="s">
        <v>15077</v>
      </c>
      <c r="G13951" s="31">
        <v>0</v>
      </c>
    </row>
    <row r="13952" spans="6:7" x14ac:dyDescent="0.3">
      <c r="F13952" t="s">
        <v>15078</v>
      </c>
      <c r="G13952" s="31">
        <v>591.21190000000001</v>
      </c>
    </row>
    <row r="13953" spans="6:7" x14ac:dyDescent="0.3">
      <c r="F13953" t="s">
        <v>15079</v>
      </c>
      <c r="G13953" s="31">
        <v>261.49790000000002</v>
      </c>
    </row>
    <row r="13954" spans="6:7" x14ac:dyDescent="0.3">
      <c r="F13954" t="s">
        <v>15080</v>
      </c>
      <c r="G13954" s="31">
        <v>475.25170000000003</v>
      </c>
    </row>
    <row r="13955" spans="6:7" x14ac:dyDescent="0.3">
      <c r="F13955" t="s">
        <v>15081</v>
      </c>
      <c r="G13955" s="31">
        <v>0</v>
      </c>
    </row>
    <row r="13956" spans="6:7" x14ac:dyDescent="0.3">
      <c r="F13956" t="s">
        <v>2374</v>
      </c>
      <c r="G13956" s="31">
        <v>23635.065600000002</v>
      </c>
    </row>
    <row r="13957" spans="6:7" x14ac:dyDescent="0.3">
      <c r="F13957" t="s">
        <v>3565</v>
      </c>
      <c r="G13957" s="31">
        <v>769.13980000000004</v>
      </c>
    </row>
    <row r="13958" spans="6:7" x14ac:dyDescent="0.3">
      <c r="F13958" t="s">
        <v>15082</v>
      </c>
      <c r="G13958" s="31">
        <v>0</v>
      </c>
    </row>
    <row r="13959" spans="6:7" x14ac:dyDescent="0.3">
      <c r="F13959" t="s">
        <v>15083</v>
      </c>
      <c r="G13959" s="31">
        <v>805.87420000000009</v>
      </c>
    </row>
    <row r="13960" spans="6:7" x14ac:dyDescent="0.3">
      <c r="F13960" t="s">
        <v>15084</v>
      </c>
      <c r="G13960" s="31">
        <v>562.29759999999999</v>
      </c>
    </row>
    <row r="13961" spans="6:7" x14ac:dyDescent="0.3">
      <c r="F13961" t="s">
        <v>15085</v>
      </c>
      <c r="G13961" s="31">
        <v>9613.17</v>
      </c>
    </row>
    <row r="13962" spans="6:7" x14ac:dyDescent="0.3">
      <c r="F13962" t="s">
        <v>15086</v>
      </c>
      <c r="G13962" s="31">
        <v>0</v>
      </c>
    </row>
    <row r="13963" spans="6:7" x14ac:dyDescent="0.3">
      <c r="F13963" t="s">
        <v>15087</v>
      </c>
      <c r="G13963" s="31">
        <v>112.56659999999999</v>
      </c>
    </row>
    <row r="13964" spans="6:7" x14ac:dyDescent="0.3">
      <c r="F13964" t="s">
        <v>15088</v>
      </c>
      <c r="G13964" s="31">
        <v>492.28919999999999</v>
      </c>
    </row>
    <row r="13965" spans="6:7" x14ac:dyDescent="0.3">
      <c r="F13965" t="s">
        <v>15089</v>
      </c>
      <c r="G13965" s="31">
        <v>0</v>
      </c>
    </row>
    <row r="13966" spans="6:7" x14ac:dyDescent="0.3">
      <c r="F13966" t="s">
        <v>15090</v>
      </c>
      <c r="G13966" s="31">
        <v>0</v>
      </c>
    </row>
    <row r="13967" spans="6:7" x14ac:dyDescent="0.3">
      <c r="F13967" t="s">
        <v>15091</v>
      </c>
      <c r="G13967" s="31">
        <v>0</v>
      </c>
    </row>
    <row r="13968" spans="6:7" x14ac:dyDescent="0.3">
      <c r="F13968" t="s">
        <v>15092</v>
      </c>
      <c r="G13968" s="31">
        <v>3108.9416000000001</v>
      </c>
    </row>
    <row r="13969" spans="6:7" x14ac:dyDescent="0.3">
      <c r="F13969" t="s">
        <v>15093</v>
      </c>
      <c r="G13969" s="31">
        <v>11922.317299999999</v>
      </c>
    </row>
    <row r="13970" spans="6:7" x14ac:dyDescent="0.3">
      <c r="F13970" t="s">
        <v>15094</v>
      </c>
      <c r="G13970" s="31">
        <v>15175.136100000002</v>
      </c>
    </row>
    <row r="13971" spans="6:7" x14ac:dyDescent="0.3">
      <c r="F13971" t="s">
        <v>15095</v>
      </c>
      <c r="G13971" s="31">
        <v>18.7422</v>
      </c>
    </row>
    <row r="13972" spans="6:7" x14ac:dyDescent="0.3">
      <c r="F13972" t="s">
        <v>15096</v>
      </c>
      <c r="G13972" s="31">
        <v>1815.0166999999999</v>
      </c>
    </row>
    <row r="13973" spans="6:7" x14ac:dyDescent="0.3">
      <c r="F13973" t="s">
        <v>15097</v>
      </c>
      <c r="G13973" s="31">
        <v>74.650499999999994</v>
      </c>
    </row>
    <row r="13974" spans="6:7" x14ac:dyDescent="0.3">
      <c r="F13974" t="s">
        <v>15098</v>
      </c>
      <c r="G13974" s="31">
        <v>0</v>
      </c>
    </row>
    <row r="13975" spans="6:7" x14ac:dyDescent="0.3">
      <c r="F13975" t="s">
        <v>2375</v>
      </c>
      <c r="G13975" s="31">
        <v>0</v>
      </c>
    </row>
    <row r="13976" spans="6:7" x14ac:dyDescent="0.3">
      <c r="F13976" t="s">
        <v>15099</v>
      </c>
      <c r="G13976" s="31">
        <v>403.62</v>
      </c>
    </row>
    <row r="13977" spans="6:7" x14ac:dyDescent="0.3">
      <c r="F13977" t="s">
        <v>15100</v>
      </c>
      <c r="G13977" s="31">
        <v>0</v>
      </c>
    </row>
    <row r="13978" spans="6:7" x14ac:dyDescent="0.3">
      <c r="F13978" t="s">
        <v>15101</v>
      </c>
      <c r="G13978" s="31">
        <v>0</v>
      </c>
    </row>
    <row r="13979" spans="6:7" x14ac:dyDescent="0.3">
      <c r="F13979" t="s">
        <v>15102</v>
      </c>
      <c r="G13979" s="31">
        <v>100.00880000000001</v>
      </c>
    </row>
    <row r="13980" spans="6:7" x14ac:dyDescent="0.3">
      <c r="F13980" t="s">
        <v>15103</v>
      </c>
      <c r="G13980" s="31">
        <v>0</v>
      </c>
    </row>
    <row r="13981" spans="6:7" x14ac:dyDescent="0.3">
      <c r="F13981" t="s">
        <v>2376</v>
      </c>
      <c r="G13981" s="31">
        <v>4217.482</v>
      </c>
    </row>
    <row r="13982" spans="6:7" x14ac:dyDescent="0.3">
      <c r="F13982" t="s">
        <v>15104</v>
      </c>
      <c r="G13982" s="31">
        <v>960.53359999999998</v>
      </c>
    </row>
    <row r="13983" spans="6:7" x14ac:dyDescent="0.3">
      <c r="F13983" t="s">
        <v>15105</v>
      </c>
      <c r="G13983" s="31">
        <v>15968.883400000001</v>
      </c>
    </row>
    <row r="13984" spans="6:7" x14ac:dyDescent="0.3">
      <c r="F13984" t="s">
        <v>15106</v>
      </c>
      <c r="G13984" s="31">
        <v>153.28810000000001</v>
      </c>
    </row>
    <row r="13985" spans="6:7" x14ac:dyDescent="0.3">
      <c r="F13985" t="s">
        <v>15107</v>
      </c>
      <c r="G13985" s="31">
        <v>287.41390000000001</v>
      </c>
    </row>
    <row r="13986" spans="6:7" x14ac:dyDescent="0.3">
      <c r="F13986" t="s">
        <v>3566</v>
      </c>
      <c r="G13986" s="31">
        <v>14.591699999999999</v>
      </c>
    </row>
    <row r="13987" spans="6:7" x14ac:dyDescent="0.3">
      <c r="F13987" t="s">
        <v>844</v>
      </c>
      <c r="G13987" s="31">
        <v>1077.6648</v>
      </c>
    </row>
    <row r="13988" spans="6:7" x14ac:dyDescent="0.3">
      <c r="F13988" t="s">
        <v>15108</v>
      </c>
      <c r="G13988" s="31">
        <v>488.61169999999998</v>
      </c>
    </row>
    <row r="13989" spans="6:7" x14ac:dyDescent="0.3">
      <c r="F13989" t="s">
        <v>15109</v>
      </c>
      <c r="G13989" s="31">
        <v>8159.8177999999998</v>
      </c>
    </row>
    <row r="13990" spans="6:7" x14ac:dyDescent="0.3">
      <c r="F13990" t="s">
        <v>15110</v>
      </c>
      <c r="G13990" s="31">
        <v>0</v>
      </c>
    </row>
    <row r="13991" spans="6:7" x14ac:dyDescent="0.3">
      <c r="F13991" t="s">
        <v>15111</v>
      </c>
      <c r="G13991" s="31">
        <v>670.88030000000003</v>
      </c>
    </row>
    <row r="13992" spans="6:7" x14ac:dyDescent="0.3">
      <c r="F13992" t="s">
        <v>15112</v>
      </c>
      <c r="G13992" s="31">
        <v>0</v>
      </c>
    </row>
    <row r="13993" spans="6:7" x14ac:dyDescent="0.3">
      <c r="F13993" t="s">
        <v>2377</v>
      </c>
      <c r="G13993" s="31">
        <v>11751.12</v>
      </c>
    </row>
    <row r="13994" spans="6:7" x14ac:dyDescent="0.3">
      <c r="F13994" t="s">
        <v>15113</v>
      </c>
      <c r="G13994" s="31">
        <v>272.12099999999998</v>
      </c>
    </row>
    <row r="13995" spans="6:7" x14ac:dyDescent="0.3">
      <c r="F13995" t="s">
        <v>15114</v>
      </c>
      <c r="G13995" s="31">
        <v>34.917400000000001</v>
      </c>
    </row>
    <row r="13996" spans="6:7" x14ac:dyDescent="0.3">
      <c r="F13996" t="s">
        <v>3567</v>
      </c>
      <c r="G13996" s="31">
        <v>1149.5923</v>
      </c>
    </row>
    <row r="13997" spans="6:7" x14ac:dyDescent="0.3">
      <c r="F13997" t="s">
        <v>15115</v>
      </c>
      <c r="G13997" s="31">
        <v>0</v>
      </c>
    </row>
    <row r="13998" spans="6:7" x14ac:dyDescent="0.3">
      <c r="F13998" t="s">
        <v>15116</v>
      </c>
      <c r="G13998" s="31">
        <v>261.49779999999998</v>
      </c>
    </row>
    <row r="13999" spans="6:7" x14ac:dyDescent="0.3">
      <c r="F13999" t="s">
        <v>15117</v>
      </c>
      <c r="G13999" s="31">
        <v>0</v>
      </c>
    </row>
    <row r="14000" spans="6:7" x14ac:dyDescent="0.3">
      <c r="F14000" t="s">
        <v>15118</v>
      </c>
      <c r="G14000" s="31">
        <v>660.99299999999994</v>
      </c>
    </row>
    <row r="14001" spans="6:7" x14ac:dyDescent="0.3">
      <c r="F14001" t="s">
        <v>15119</v>
      </c>
      <c r="G14001" s="31">
        <v>2328.3820999999998</v>
      </c>
    </row>
    <row r="14002" spans="6:7" x14ac:dyDescent="0.3">
      <c r="F14002" t="s">
        <v>15120</v>
      </c>
      <c r="G14002" s="31">
        <v>1697.0734</v>
      </c>
    </row>
    <row r="14003" spans="6:7" x14ac:dyDescent="0.3">
      <c r="F14003" t="s">
        <v>15121</v>
      </c>
      <c r="G14003" s="31">
        <v>0</v>
      </c>
    </row>
    <row r="14004" spans="6:7" x14ac:dyDescent="0.3">
      <c r="F14004" t="s">
        <v>15122</v>
      </c>
      <c r="G14004" s="31">
        <v>83.877300000000005</v>
      </c>
    </row>
    <row r="14005" spans="6:7" x14ac:dyDescent="0.3">
      <c r="F14005" t="s">
        <v>3568</v>
      </c>
      <c r="G14005" s="31">
        <v>295.48610000000002</v>
      </c>
    </row>
    <row r="14006" spans="6:7" x14ac:dyDescent="0.3">
      <c r="F14006" t="s">
        <v>3569</v>
      </c>
      <c r="G14006" s="31">
        <v>231.60619999999997</v>
      </c>
    </row>
    <row r="14007" spans="6:7" x14ac:dyDescent="0.3">
      <c r="F14007" t="s">
        <v>2378</v>
      </c>
      <c r="G14007" s="31">
        <v>416.1703</v>
      </c>
    </row>
    <row r="14008" spans="6:7" x14ac:dyDescent="0.3">
      <c r="F14008" t="s">
        <v>2379</v>
      </c>
      <c r="G14008" s="31">
        <v>0</v>
      </c>
    </row>
    <row r="14009" spans="6:7" x14ac:dyDescent="0.3">
      <c r="F14009" t="s">
        <v>15123</v>
      </c>
      <c r="G14009" s="31">
        <v>0</v>
      </c>
    </row>
    <row r="14010" spans="6:7" x14ac:dyDescent="0.3">
      <c r="F14010" t="s">
        <v>15124</v>
      </c>
      <c r="G14010" s="31">
        <v>2107.2485000000001</v>
      </c>
    </row>
    <row r="14011" spans="6:7" x14ac:dyDescent="0.3">
      <c r="F14011" t="s">
        <v>15125</v>
      </c>
      <c r="G14011" s="31">
        <v>206.95859999999999</v>
      </c>
    </row>
    <row r="14012" spans="6:7" x14ac:dyDescent="0.3">
      <c r="F14012" t="s">
        <v>845</v>
      </c>
      <c r="G14012" s="31">
        <v>0</v>
      </c>
    </row>
    <row r="14013" spans="6:7" x14ac:dyDescent="0.3">
      <c r="F14013" t="s">
        <v>15126</v>
      </c>
      <c r="G14013" s="31">
        <v>409.82840000000004</v>
      </c>
    </row>
    <row r="14014" spans="6:7" x14ac:dyDescent="0.3">
      <c r="F14014" t="s">
        <v>15127</v>
      </c>
      <c r="G14014" s="31">
        <v>11270.6163</v>
      </c>
    </row>
    <row r="14015" spans="6:7" x14ac:dyDescent="0.3">
      <c r="F14015" t="s">
        <v>2380</v>
      </c>
      <c r="G14015" s="31">
        <v>0</v>
      </c>
    </row>
    <row r="14016" spans="6:7" x14ac:dyDescent="0.3">
      <c r="F14016" t="s">
        <v>15128</v>
      </c>
      <c r="G14016" s="31">
        <v>5939.5595999999996</v>
      </c>
    </row>
    <row r="14017" spans="6:7" x14ac:dyDescent="0.3">
      <c r="F14017" t="s">
        <v>15129</v>
      </c>
      <c r="G14017" s="31">
        <v>0</v>
      </c>
    </row>
    <row r="14018" spans="6:7" x14ac:dyDescent="0.3">
      <c r="F14018" t="s">
        <v>15130</v>
      </c>
      <c r="G14018" s="31">
        <v>19102.712099999997</v>
      </c>
    </row>
    <row r="14019" spans="6:7" x14ac:dyDescent="0.3">
      <c r="F14019" t="s">
        <v>15131</v>
      </c>
      <c r="G14019" s="31">
        <v>0</v>
      </c>
    </row>
    <row r="14020" spans="6:7" x14ac:dyDescent="0.3">
      <c r="F14020" t="s">
        <v>15132</v>
      </c>
      <c r="G14020" s="31">
        <v>0</v>
      </c>
    </row>
    <row r="14021" spans="6:7" x14ac:dyDescent="0.3">
      <c r="F14021" t="s">
        <v>15133</v>
      </c>
      <c r="G14021" s="31">
        <v>28486.543999999998</v>
      </c>
    </row>
    <row r="14022" spans="6:7" x14ac:dyDescent="0.3">
      <c r="F14022" t="s">
        <v>15134</v>
      </c>
      <c r="G14022" s="31">
        <v>0</v>
      </c>
    </row>
    <row r="14023" spans="6:7" x14ac:dyDescent="0.3">
      <c r="F14023" t="s">
        <v>15135</v>
      </c>
      <c r="G14023" s="31">
        <v>0</v>
      </c>
    </row>
    <row r="14024" spans="6:7" x14ac:dyDescent="0.3">
      <c r="F14024" t="s">
        <v>846</v>
      </c>
      <c r="G14024" s="31">
        <v>4888.9224000000004</v>
      </c>
    </row>
    <row r="14025" spans="6:7" x14ac:dyDescent="0.3">
      <c r="F14025" t="s">
        <v>15136</v>
      </c>
      <c r="G14025" s="31">
        <v>168.9633</v>
      </c>
    </row>
    <row r="14026" spans="6:7" x14ac:dyDescent="0.3">
      <c r="F14026" t="s">
        <v>2381</v>
      </c>
      <c r="G14026" s="31">
        <v>824.75879999999995</v>
      </c>
    </row>
    <row r="14027" spans="6:7" x14ac:dyDescent="0.3">
      <c r="F14027" t="s">
        <v>15137</v>
      </c>
      <c r="G14027" s="31">
        <v>8727.7061999999987</v>
      </c>
    </row>
    <row r="14028" spans="6:7" x14ac:dyDescent="0.3">
      <c r="F14028" t="s">
        <v>2382</v>
      </c>
      <c r="G14028" s="31">
        <v>0</v>
      </c>
    </row>
    <row r="14029" spans="6:7" x14ac:dyDescent="0.3">
      <c r="F14029" t="s">
        <v>15138</v>
      </c>
      <c r="G14029" s="31">
        <v>0</v>
      </c>
    </row>
    <row r="14030" spans="6:7" x14ac:dyDescent="0.3">
      <c r="F14030" t="s">
        <v>15139</v>
      </c>
      <c r="G14030" s="31">
        <v>0</v>
      </c>
    </row>
    <row r="14031" spans="6:7" x14ac:dyDescent="0.3">
      <c r="F14031" t="s">
        <v>15140</v>
      </c>
      <c r="G14031" s="31">
        <v>0</v>
      </c>
    </row>
    <row r="14032" spans="6:7" x14ac:dyDescent="0.3">
      <c r="F14032" t="s">
        <v>15141</v>
      </c>
      <c r="G14032" s="31">
        <v>2828.8498000000009</v>
      </c>
    </row>
    <row r="14033" spans="6:7" x14ac:dyDescent="0.3">
      <c r="F14033" t="s">
        <v>15142</v>
      </c>
      <c r="G14033" s="31">
        <v>233.52789999999999</v>
      </c>
    </row>
    <row r="14034" spans="6:7" x14ac:dyDescent="0.3">
      <c r="F14034" t="s">
        <v>15143</v>
      </c>
      <c r="G14034" s="31">
        <v>7301.0609000000004</v>
      </c>
    </row>
    <row r="14035" spans="6:7" x14ac:dyDescent="0.3">
      <c r="F14035" t="s">
        <v>15144</v>
      </c>
      <c r="G14035" s="31">
        <v>0</v>
      </c>
    </row>
    <row r="14036" spans="6:7" x14ac:dyDescent="0.3">
      <c r="F14036" t="s">
        <v>15145</v>
      </c>
      <c r="G14036" s="31">
        <v>2616.7067000000002</v>
      </c>
    </row>
    <row r="14037" spans="6:7" x14ac:dyDescent="0.3">
      <c r="F14037" t="s">
        <v>15146</v>
      </c>
      <c r="G14037" s="31">
        <v>206.51070000000001</v>
      </c>
    </row>
    <row r="14038" spans="6:7" x14ac:dyDescent="0.3">
      <c r="F14038" t="s">
        <v>15147</v>
      </c>
      <c r="G14038" s="31">
        <v>4114.3274000000001</v>
      </c>
    </row>
    <row r="14039" spans="6:7" x14ac:dyDescent="0.3">
      <c r="F14039" t="s">
        <v>15148</v>
      </c>
      <c r="G14039" s="31">
        <v>0</v>
      </c>
    </row>
    <row r="14040" spans="6:7" x14ac:dyDescent="0.3">
      <c r="F14040" t="s">
        <v>15149</v>
      </c>
      <c r="G14040" s="31">
        <v>58.730199999999996</v>
      </c>
    </row>
    <row r="14041" spans="6:7" x14ac:dyDescent="0.3">
      <c r="F14041" t="s">
        <v>15150</v>
      </c>
      <c r="G14041" s="31">
        <v>588.3895</v>
      </c>
    </row>
    <row r="14042" spans="6:7" x14ac:dyDescent="0.3">
      <c r="F14042" t="s">
        <v>15151</v>
      </c>
      <c r="G14042" s="31">
        <v>0</v>
      </c>
    </row>
    <row r="14043" spans="6:7" x14ac:dyDescent="0.3">
      <c r="F14043" t="s">
        <v>15152</v>
      </c>
      <c r="G14043" s="31">
        <v>381.55129999999997</v>
      </c>
    </row>
    <row r="14044" spans="6:7" x14ac:dyDescent="0.3">
      <c r="F14044" t="s">
        <v>15153</v>
      </c>
      <c r="G14044" s="31">
        <v>0</v>
      </c>
    </row>
    <row r="14045" spans="6:7" x14ac:dyDescent="0.3">
      <c r="F14045" t="s">
        <v>15154</v>
      </c>
      <c r="G14045" s="31">
        <v>28.113299999999999</v>
      </c>
    </row>
    <row r="14046" spans="6:7" x14ac:dyDescent="0.3">
      <c r="F14046" t="s">
        <v>15155</v>
      </c>
      <c r="G14046" s="31">
        <v>5421.3171000000002</v>
      </c>
    </row>
    <row r="14047" spans="6:7" x14ac:dyDescent="0.3">
      <c r="F14047" t="s">
        <v>15156</v>
      </c>
      <c r="G14047" s="31">
        <v>8944.8048000000017</v>
      </c>
    </row>
    <row r="14048" spans="6:7" x14ac:dyDescent="0.3">
      <c r="F14048" t="s">
        <v>15157</v>
      </c>
      <c r="G14048" s="31">
        <v>81.08550000000001</v>
      </c>
    </row>
    <row r="14049" spans="6:7" x14ac:dyDescent="0.3">
      <c r="F14049" t="s">
        <v>3570</v>
      </c>
      <c r="G14049" s="31">
        <v>174.88509999999999</v>
      </c>
    </row>
    <row r="14050" spans="6:7" x14ac:dyDescent="0.3">
      <c r="F14050" t="s">
        <v>15158</v>
      </c>
      <c r="G14050" s="31">
        <v>0</v>
      </c>
    </row>
    <row r="14051" spans="6:7" x14ac:dyDescent="0.3">
      <c r="F14051" t="s">
        <v>15159</v>
      </c>
      <c r="G14051" s="31">
        <v>0</v>
      </c>
    </row>
    <row r="14052" spans="6:7" x14ac:dyDescent="0.3">
      <c r="F14052" t="s">
        <v>15160</v>
      </c>
      <c r="G14052" s="31">
        <v>0</v>
      </c>
    </row>
    <row r="14053" spans="6:7" x14ac:dyDescent="0.3">
      <c r="F14053" t="s">
        <v>15161</v>
      </c>
      <c r="G14053" s="31">
        <v>9627.6592000000001</v>
      </c>
    </row>
    <row r="14054" spans="6:7" x14ac:dyDescent="0.3">
      <c r="F14054" t="s">
        <v>15162</v>
      </c>
      <c r="G14054" s="31">
        <v>385.94670000000002</v>
      </c>
    </row>
    <row r="14055" spans="6:7" x14ac:dyDescent="0.3">
      <c r="F14055" t="s">
        <v>15163</v>
      </c>
      <c r="G14055" s="31">
        <v>134.5017</v>
      </c>
    </row>
    <row r="14056" spans="6:7" x14ac:dyDescent="0.3">
      <c r="F14056" t="s">
        <v>15164</v>
      </c>
      <c r="G14056" s="31">
        <v>0</v>
      </c>
    </row>
    <row r="14057" spans="6:7" x14ac:dyDescent="0.3">
      <c r="F14057" t="s">
        <v>2937</v>
      </c>
      <c r="G14057" s="31">
        <v>3649.2341000000001</v>
      </c>
    </row>
    <row r="14058" spans="6:7" x14ac:dyDescent="0.3">
      <c r="F14058" t="s">
        <v>3571</v>
      </c>
      <c r="G14058" s="31">
        <v>229.99199999999999</v>
      </c>
    </row>
    <row r="14059" spans="6:7" x14ac:dyDescent="0.3">
      <c r="F14059" t="s">
        <v>15165</v>
      </c>
      <c r="G14059" s="31">
        <v>56.783299999999997</v>
      </c>
    </row>
    <row r="14060" spans="6:7" x14ac:dyDescent="0.3">
      <c r="F14060" t="s">
        <v>15166</v>
      </c>
      <c r="G14060" s="31">
        <v>2.4977</v>
      </c>
    </row>
    <row r="14061" spans="6:7" x14ac:dyDescent="0.3">
      <c r="F14061" t="s">
        <v>3572</v>
      </c>
      <c r="G14061" s="31">
        <v>378.53469999999999</v>
      </c>
    </row>
    <row r="14062" spans="6:7" x14ac:dyDescent="0.3">
      <c r="F14062" t="s">
        <v>15167</v>
      </c>
      <c r="G14062" s="31">
        <v>11902.946900000001</v>
      </c>
    </row>
    <row r="14063" spans="6:7" x14ac:dyDescent="0.3">
      <c r="F14063" t="s">
        <v>15168</v>
      </c>
      <c r="G14063" s="31">
        <v>0</v>
      </c>
    </row>
    <row r="14064" spans="6:7" x14ac:dyDescent="0.3">
      <c r="F14064" t="s">
        <v>3573</v>
      </c>
      <c r="G14064" s="31">
        <v>43.813699999999997</v>
      </c>
    </row>
    <row r="14065" spans="6:7" x14ac:dyDescent="0.3">
      <c r="F14065" t="s">
        <v>15169</v>
      </c>
      <c r="G14065" s="31">
        <v>0</v>
      </c>
    </row>
    <row r="14066" spans="6:7" x14ac:dyDescent="0.3">
      <c r="F14066" t="s">
        <v>15170</v>
      </c>
      <c r="G14066" s="31">
        <v>19967.361200000003</v>
      </c>
    </row>
    <row r="14067" spans="6:7" x14ac:dyDescent="0.3">
      <c r="F14067" t="s">
        <v>15171</v>
      </c>
      <c r="G14067" s="31">
        <v>78.218500000000006</v>
      </c>
    </row>
    <row r="14068" spans="6:7" x14ac:dyDescent="0.3">
      <c r="F14068" t="s">
        <v>15172</v>
      </c>
      <c r="G14068" s="31">
        <v>1020.741</v>
      </c>
    </row>
    <row r="14069" spans="6:7" x14ac:dyDescent="0.3">
      <c r="F14069" t="s">
        <v>847</v>
      </c>
      <c r="G14069" s="31">
        <v>14884.518600000001</v>
      </c>
    </row>
    <row r="14070" spans="6:7" x14ac:dyDescent="0.3">
      <c r="F14070" t="s">
        <v>848</v>
      </c>
      <c r="G14070" s="31">
        <v>1121.1691000000001</v>
      </c>
    </row>
    <row r="14071" spans="6:7" x14ac:dyDescent="0.3">
      <c r="F14071" t="s">
        <v>15173</v>
      </c>
      <c r="G14071" s="31">
        <v>322.25919999999996</v>
      </c>
    </row>
    <row r="14072" spans="6:7" x14ac:dyDescent="0.3">
      <c r="F14072" t="s">
        <v>15174</v>
      </c>
      <c r="G14072" s="31">
        <v>0</v>
      </c>
    </row>
    <row r="14073" spans="6:7" x14ac:dyDescent="0.3">
      <c r="F14073" t="s">
        <v>15175</v>
      </c>
      <c r="G14073" s="31">
        <v>0</v>
      </c>
    </row>
    <row r="14074" spans="6:7" x14ac:dyDescent="0.3">
      <c r="F14074" t="s">
        <v>15176</v>
      </c>
      <c r="G14074" s="31">
        <v>20721.513499999997</v>
      </c>
    </row>
    <row r="14075" spans="6:7" x14ac:dyDescent="0.3">
      <c r="F14075" t="s">
        <v>2383</v>
      </c>
      <c r="G14075" s="31">
        <v>0</v>
      </c>
    </row>
    <row r="14076" spans="6:7" x14ac:dyDescent="0.3">
      <c r="F14076" t="s">
        <v>15177</v>
      </c>
      <c r="G14076" s="31">
        <v>9.3711000000000002</v>
      </c>
    </row>
    <row r="14077" spans="6:7" x14ac:dyDescent="0.3">
      <c r="F14077" t="s">
        <v>15178</v>
      </c>
      <c r="G14077" s="31">
        <v>0</v>
      </c>
    </row>
    <row r="14078" spans="6:7" x14ac:dyDescent="0.3">
      <c r="F14078" t="s">
        <v>15179</v>
      </c>
      <c r="G14078" s="31">
        <v>5809.8912</v>
      </c>
    </row>
    <row r="14079" spans="6:7" x14ac:dyDescent="0.3">
      <c r="F14079" t="s">
        <v>15180</v>
      </c>
      <c r="G14079" s="31">
        <v>0</v>
      </c>
    </row>
    <row r="14080" spans="6:7" x14ac:dyDescent="0.3">
      <c r="F14080" t="s">
        <v>15181</v>
      </c>
      <c r="G14080" s="31">
        <v>679.68409999999994</v>
      </c>
    </row>
    <row r="14081" spans="6:7" x14ac:dyDescent="0.3">
      <c r="F14081" t="s">
        <v>15182</v>
      </c>
      <c r="G14081" s="31">
        <v>0</v>
      </c>
    </row>
    <row r="14082" spans="6:7" x14ac:dyDescent="0.3">
      <c r="F14082" t="s">
        <v>15183</v>
      </c>
      <c r="G14082" s="31">
        <v>2319.1920999999998</v>
      </c>
    </row>
    <row r="14083" spans="6:7" x14ac:dyDescent="0.3">
      <c r="F14083" t="s">
        <v>2384</v>
      </c>
      <c r="G14083" s="31">
        <v>0</v>
      </c>
    </row>
    <row r="14084" spans="6:7" x14ac:dyDescent="0.3">
      <c r="F14084" t="s">
        <v>15184</v>
      </c>
      <c r="G14084" s="31">
        <v>0</v>
      </c>
    </row>
    <row r="14085" spans="6:7" x14ac:dyDescent="0.3">
      <c r="F14085" t="s">
        <v>15185</v>
      </c>
      <c r="G14085" s="31">
        <v>2939.4861999999998</v>
      </c>
    </row>
    <row r="14086" spans="6:7" x14ac:dyDescent="0.3">
      <c r="F14086" t="s">
        <v>15186</v>
      </c>
      <c r="G14086" s="31">
        <v>12948.9822</v>
      </c>
    </row>
    <row r="14087" spans="6:7" x14ac:dyDescent="0.3">
      <c r="F14087" t="s">
        <v>15187</v>
      </c>
      <c r="G14087" s="31">
        <v>20646.406099999997</v>
      </c>
    </row>
    <row r="14088" spans="6:7" x14ac:dyDescent="0.3">
      <c r="F14088" t="s">
        <v>3574</v>
      </c>
      <c r="G14088" s="31">
        <v>330.78309999999999</v>
      </c>
    </row>
    <row r="14089" spans="6:7" x14ac:dyDescent="0.3">
      <c r="F14089" t="s">
        <v>15188</v>
      </c>
      <c r="G14089" s="31">
        <v>190.84810000000002</v>
      </c>
    </row>
    <row r="14090" spans="6:7" x14ac:dyDescent="0.3">
      <c r="F14090" t="s">
        <v>15189</v>
      </c>
      <c r="G14090" s="31">
        <v>27655.485999999997</v>
      </c>
    </row>
    <row r="14091" spans="6:7" x14ac:dyDescent="0.3">
      <c r="F14091" t="s">
        <v>15190</v>
      </c>
      <c r="G14091" s="31">
        <v>0</v>
      </c>
    </row>
    <row r="14092" spans="6:7" x14ac:dyDescent="0.3">
      <c r="F14092" t="s">
        <v>15191</v>
      </c>
      <c r="G14092" s="31">
        <v>17444.7323</v>
      </c>
    </row>
    <row r="14093" spans="6:7" x14ac:dyDescent="0.3">
      <c r="F14093" t="s">
        <v>15192</v>
      </c>
      <c r="G14093" s="31">
        <v>0</v>
      </c>
    </row>
    <row r="14094" spans="6:7" x14ac:dyDescent="0.3">
      <c r="F14094" t="s">
        <v>15193</v>
      </c>
      <c r="G14094" s="31">
        <v>435.6773</v>
      </c>
    </row>
    <row r="14095" spans="6:7" x14ac:dyDescent="0.3">
      <c r="F14095" t="s">
        <v>15194</v>
      </c>
      <c r="G14095" s="31">
        <v>64.408699999999996</v>
      </c>
    </row>
    <row r="14096" spans="6:7" x14ac:dyDescent="0.3">
      <c r="F14096" t="s">
        <v>15195</v>
      </c>
      <c r="G14096" s="31">
        <v>0</v>
      </c>
    </row>
    <row r="14097" spans="6:7" x14ac:dyDescent="0.3">
      <c r="F14097" t="s">
        <v>15196</v>
      </c>
      <c r="G14097" s="31">
        <v>0</v>
      </c>
    </row>
    <row r="14098" spans="6:7" x14ac:dyDescent="0.3">
      <c r="F14098" t="s">
        <v>15197</v>
      </c>
      <c r="G14098" s="31">
        <v>356.70030000000003</v>
      </c>
    </row>
    <row r="14099" spans="6:7" x14ac:dyDescent="0.3">
      <c r="F14099" t="s">
        <v>15198</v>
      </c>
      <c r="G14099" s="31">
        <v>8434.9639999999999</v>
      </c>
    </row>
    <row r="14100" spans="6:7" x14ac:dyDescent="0.3">
      <c r="F14100" t="s">
        <v>15199</v>
      </c>
      <c r="G14100" s="31">
        <v>200.57550000000001</v>
      </c>
    </row>
    <row r="14101" spans="6:7" x14ac:dyDescent="0.3">
      <c r="F14101" t="s">
        <v>15200</v>
      </c>
      <c r="G14101" s="31">
        <v>16325.9926</v>
      </c>
    </row>
    <row r="14102" spans="6:7" x14ac:dyDescent="0.3">
      <c r="F14102" t="s">
        <v>15201</v>
      </c>
      <c r="G14102" s="31">
        <v>366.07769999999999</v>
      </c>
    </row>
    <row r="14103" spans="6:7" x14ac:dyDescent="0.3">
      <c r="F14103" t="s">
        <v>15202</v>
      </c>
      <c r="G14103" s="31">
        <v>0</v>
      </c>
    </row>
    <row r="14104" spans="6:7" x14ac:dyDescent="0.3">
      <c r="F14104" t="s">
        <v>15203</v>
      </c>
      <c r="G14104" s="31">
        <v>0</v>
      </c>
    </row>
    <row r="14105" spans="6:7" x14ac:dyDescent="0.3">
      <c r="F14105" t="s">
        <v>849</v>
      </c>
      <c r="G14105" s="31">
        <v>6320.8526999999995</v>
      </c>
    </row>
    <row r="14106" spans="6:7" x14ac:dyDescent="0.3">
      <c r="F14106" t="s">
        <v>15204</v>
      </c>
      <c r="G14106" s="31">
        <v>0</v>
      </c>
    </row>
    <row r="14107" spans="6:7" x14ac:dyDescent="0.3">
      <c r="F14107" t="s">
        <v>15205</v>
      </c>
      <c r="G14107" s="31">
        <v>0</v>
      </c>
    </row>
    <row r="14108" spans="6:7" x14ac:dyDescent="0.3">
      <c r="F14108" t="s">
        <v>850</v>
      </c>
      <c r="G14108" s="31">
        <v>0</v>
      </c>
    </row>
    <row r="14109" spans="6:7" x14ac:dyDescent="0.3">
      <c r="F14109" t="s">
        <v>3575</v>
      </c>
      <c r="G14109" s="31">
        <v>287.834</v>
      </c>
    </row>
    <row r="14110" spans="6:7" x14ac:dyDescent="0.3">
      <c r="F14110" t="s">
        <v>15206</v>
      </c>
      <c r="G14110" s="31">
        <v>12739.367899999999</v>
      </c>
    </row>
    <row r="14111" spans="6:7" x14ac:dyDescent="0.3">
      <c r="F14111" t="s">
        <v>15207</v>
      </c>
      <c r="G14111" s="31">
        <v>18671.820200000002</v>
      </c>
    </row>
    <row r="14112" spans="6:7" x14ac:dyDescent="0.3">
      <c r="F14112" t="s">
        <v>15208</v>
      </c>
      <c r="G14112" s="31">
        <v>165.97210000000001</v>
      </c>
    </row>
    <row r="14113" spans="6:7" x14ac:dyDescent="0.3">
      <c r="F14113" t="s">
        <v>15209</v>
      </c>
      <c r="G14113" s="31">
        <v>0</v>
      </c>
    </row>
    <row r="14114" spans="6:7" x14ac:dyDescent="0.3">
      <c r="F14114" t="s">
        <v>15210</v>
      </c>
      <c r="G14114" s="31">
        <v>700.14319999999998</v>
      </c>
    </row>
    <row r="14115" spans="6:7" x14ac:dyDescent="0.3">
      <c r="F14115" t="s">
        <v>15211</v>
      </c>
      <c r="G14115" s="31">
        <v>377.97820000000002</v>
      </c>
    </row>
    <row r="14116" spans="6:7" x14ac:dyDescent="0.3">
      <c r="F14116" t="s">
        <v>15212</v>
      </c>
      <c r="G14116" s="31">
        <v>2041.8104000000001</v>
      </c>
    </row>
    <row r="14117" spans="6:7" x14ac:dyDescent="0.3">
      <c r="F14117" t="s">
        <v>15213</v>
      </c>
      <c r="G14117" s="31">
        <v>350.50959999999998</v>
      </c>
    </row>
    <row r="14118" spans="6:7" x14ac:dyDescent="0.3">
      <c r="F14118" t="s">
        <v>15214</v>
      </c>
      <c r="G14118" s="31">
        <v>0</v>
      </c>
    </row>
    <row r="14119" spans="6:7" x14ac:dyDescent="0.3">
      <c r="F14119" t="s">
        <v>15215</v>
      </c>
      <c r="G14119" s="31">
        <v>0</v>
      </c>
    </row>
    <row r="14120" spans="6:7" x14ac:dyDescent="0.3">
      <c r="F14120" t="s">
        <v>15216</v>
      </c>
      <c r="G14120" s="31">
        <v>1074.4829</v>
      </c>
    </row>
    <row r="14121" spans="6:7" x14ac:dyDescent="0.3">
      <c r="F14121" t="s">
        <v>15217</v>
      </c>
      <c r="G14121" s="31">
        <v>118.8896</v>
      </c>
    </row>
    <row r="14122" spans="6:7" x14ac:dyDescent="0.3">
      <c r="F14122" t="s">
        <v>15218</v>
      </c>
      <c r="G14122" s="31">
        <v>1388.8385000000001</v>
      </c>
    </row>
    <row r="14123" spans="6:7" x14ac:dyDescent="0.3">
      <c r="F14123" t="s">
        <v>15219</v>
      </c>
      <c r="G14123" s="31">
        <v>2360.5903000000003</v>
      </c>
    </row>
    <row r="14124" spans="6:7" x14ac:dyDescent="0.3">
      <c r="F14124" t="s">
        <v>15220</v>
      </c>
      <c r="G14124" s="31">
        <v>950.46010000000012</v>
      </c>
    </row>
    <row r="14125" spans="6:7" x14ac:dyDescent="0.3">
      <c r="F14125" t="s">
        <v>15221</v>
      </c>
      <c r="G14125" s="31">
        <v>5239.9026999999996</v>
      </c>
    </row>
    <row r="14126" spans="6:7" x14ac:dyDescent="0.3">
      <c r="F14126" t="s">
        <v>15222</v>
      </c>
      <c r="G14126" s="31">
        <v>6639.7432999999992</v>
      </c>
    </row>
    <row r="14127" spans="6:7" x14ac:dyDescent="0.3">
      <c r="F14127" t="s">
        <v>3576</v>
      </c>
      <c r="G14127" s="31">
        <v>800.4316</v>
      </c>
    </row>
    <row r="14128" spans="6:7" x14ac:dyDescent="0.3">
      <c r="F14128" t="s">
        <v>2385</v>
      </c>
      <c r="G14128" s="31">
        <v>285.38039999999995</v>
      </c>
    </row>
    <row r="14129" spans="6:7" x14ac:dyDescent="0.3">
      <c r="F14129" t="s">
        <v>15223</v>
      </c>
      <c r="G14129" s="31">
        <v>375.32910000000004</v>
      </c>
    </row>
    <row r="14130" spans="6:7" x14ac:dyDescent="0.3">
      <c r="F14130" t="s">
        <v>15224</v>
      </c>
      <c r="G14130" s="31">
        <v>0</v>
      </c>
    </row>
    <row r="14131" spans="6:7" x14ac:dyDescent="0.3">
      <c r="F14131" t="s">
        <v>15225</v>
      </c>
      <c r="G14131" s="31">
        <v>1516.83</v>
      </c>
    </row>
    <row r="14132" spans="6:7" x14ac:dyDescent="0.3">
      <c r="F14132" t="s">
        <v>15226</v>
      </c>
      <c r="G14132" s="31">
        <v>6.2473999999999998</v>
      </c>
    </row>
    <row r="14133" spans="6:7" x14ac:dyDescent="0.3">
      <c r="F14133" t="s">
        <v>15227</v>
      </c>
      <c r="G14133" s="31">
        <v>16387.508700000002</v>
      </c>
    </row>
    <row r="14134" spans="6:7" x14ac:dyDescent="0.3">
      <c r="F14134" t="s">
        <v>15228</v>
      </c>
      <c r="G14134" s="31">
        <v>398.18820000000005</v>
      </c>
    </row>
    <row r="14135" spans="6:7" x14ac:dyDescent="0.3">
      <c r="F14135" t="s">
        <v>15229</v>
      </c>
      <c r="G14135" s="31">
        <v>46.855499999999999</v>
      </c>
    </row>
    <row r="14136" spans="6:7" x14ac:dyDescent="0.3">
      <c r="F14136" t="s">
        <v>15230</v>
      </c>
      <c r="G14136" s="31">
        <v>3534.1271999999999</v>
      </c>
    </row>
    <row r="14137" spans="6:7" x14ac:dyDescent="0.3">
      <c r="F14137" t="s">
        <v>15231</v>
      </c>
      <c r="G14137" s="31">
        <v>1697.8169000000003</v>
      </c>
    </row>
    <row r="14138" spans="6:7" x14ac:dyDescent="0.3">
      <c r="F14138" t="s">
        <v>15232</v>
      </c>
      <c r="G14138" s="31">
        <v>3730.4675999999999</v>
      </c>
    </row>
    <row r="14139" spans="6:7" x14ac:dyDescent="0.3">
      <c r="F14139" t="s">
        <v>15233</v>
      </c>
      <c r="G14139" s="31">
        <v>751.13539999999989</v>
      </c>
    </row>
    <row r="14140" spans="6:7" x14ac:dyDescent="0.3">
      <c r="F14140" t="s">
        <v>15234</v>
      </c>
      <c r="G14140" s="31">
        <v>610.16100000000006</v>
      </c>
    </row>
    <row r="14141" spans="6:7" x14ac:dyDescent="0.3">
      <c r="F14141" t="s">
        <v>15235</v>
      </c>
      <c r="G14141" s="31">
        <v>0</v>
      </c>
    </row>
    <row r="14142" spans="6:7" x14ac:dyDescent="0.3">
      <c r="F14142" t="s">
        <v>15236</v>
      </c>
      <c r="G14142" s="31">
        <v>324.06640000000004</v>
      </c>
    </row>
    <row r="14143" spans="6:7" x14ac:dyDescent="0.3">
      <c r="F14143" t="s">
        <v>15237</v>
      </c>
      <c r="G14143" s="31">
        <v>553.75170000000003</v>
      </c>
    </row>
    <row r="14144" spans="6:7" x14ac:dyDescent="0.3">
      <c r="F14144" t="s">
        <v>15238</v>
      </c>
      <c r="G14144" s="31">
        <v>0</v>
      </c>
    </row>
    <row r="14145" spans="6:7" x14ac:dyDescent="0.3">
      <c r="F14145" t="s">
        <v>15239</v>
      </c>
      <c r="G14145" s="31">
        <v>224.0324</v>
      </c>
    </row>
    <row r="14146" spans="6:7" x14ac:dyDescent="0.3">
      <c r="F14146" t="s">
        <v>15240</v>
      </c>
      <c r="G14146" s="31">
        <v>0</v>
      </c>
    </row>
    <row r="14147" spans="6:7" x14ac:dyDescent="0.3">
      <c r="F14147" t="s">
        <v>15241</v>
      </c>
      <c r="G14147" s="31">
        <v>0</v>
      </c>
    </row>
    <row r="14148" spans="6:7" x14ac:dyDescent="0.3">
      <c r="F14148" t="s">
        <v>15242</v>
      </c>
      <c r="G14148" s="31">
        <v>13689.239500000001</v>
      </c>
    </row>
    <row r="14149" spans="6:7" x14ac:dyDescent="0.3">
      <c r="F14149" t="s">
        <v>15243</v>
      </c>
      <c r="G14149" s="31">
        <v>1508.3648999999998</v>
      </c>
    </row>
    <row r="14150" spans="6:7" x14ac:dyDescent="0.3">
      <c r="F14150" t="s">
        <v>15244</v>
      </c>
      <c r="G14150" s="31">
        <v>366.77869999999996</v>
      </c>
    </row>
    <row r="14151" spans="6:7" x14ac:dyDescent="0.3">
      <c r="F14151" t="s">
        <v>15245</v>
      </c>
      <c r="G14151" s="31">
        <v>322.23249999999996</v>
      </c>
    </row>
    <row r="14152" spans="6:7" x14ac:dyDescent="0.3">
      <c r="F14152" t="s">
        <v>15246</v>
      </c>
      <c r="G14152" s="31">
        <v>0</v>
      </c>
    </row>
    <row r="14153" spans="6:7" x14ac:dyDescent="0.3">
      <c r="F14153" t="s">
        <v>15247</v>
      </c>
      <c r="G14153" s="31">
        <v>0</v>
      </c>
    </row>
    <row r="14154" spans="6:7" x14ac:dyDescent="0.3">
      <c r="F14154" t="s">
        <v>15248</v>
      </c>
      <c r="G14154" s="31">
        <v>347.33550000000002</v>
      </c>
    </row>
    <row r="14155" spans="6:7" x14ac:dyDescent="0.3">
      <c r="F14155" t="s">
        <v>15249</v>
      </c>
      <c r="G14155" s="31">
        <v>5075.6028999999999</v>
      </c>
    </row>
    <row r="14156" spans="6:7" x14ac:dyDescent="0.3">
      <c r="F14156" t="s">
        <v>15250</v>
      </c>
      <c r="G14156" s="31">
        <v>219.09370000000001</v>
      </c>
    </row>
    <row r="14157" spans="6:7" x14ac:dyDescent="0.3">
      <c r="F14157" t="s">
        <v>15251</v>
      </c>
      <c r="G14157" s="31">
        <v>19966.415300000004</v>
      </c>
    </row>
    <row r="14158" spans="6:7" x14ac:dyDescent="0.3">
      <c r="F14158" t="s">
        <v>15252</v>
      </c>
      <c r="G14158" s="31">
        <v>5730.8715000000002</v>
      </c>
    </row>
    <row r="14159" spans="6:7" x14ac:dyDescent="0.3">
      <c r="F14159" t="s">
        <v>15253</v>
      </c>
      <c r="G14159" s="31">
        <v>1702.9383</v>
      </c>
    </row>
    <row r="14160" spans="6:7" x14ac:dyDescent="0.3">
      <c r="F14160" t="s">
        <v>15254</v>
      </c>
      <c r="G14160" s="31">
        <v>435.48199999999997</v>
      </c>
    </row>
    <row r="14161" spans="6:7" x14ac:dyDescent="0.3">
      <c r="F14161" t="s">
        <v>15255</v>
      </c>
      <c r="G14161" s="31">
        <v>0</v>
      </c>
    </row>
    <row r="14162" spans="6:7" x14ac:dyDescent="0.3">
      <c r="F14162" t="s">
        <v>15256</v>
      </c>
      <c r="G14162" s="31">
        <v>0</v>
      </c>
    </row>
    <row r="14163" spans="6:7" x14ac:dyDescent="0.3">
      <c r="F14163" t="s">
        <v>15257</v>
      </c>
      <c r="G14163" s="31">
        <v>28.006599999999999</v>
      </c>
    </row>
    <row r="14164" spans="6:7" x14ac:dyDescent="0.3">
      <c r="F14164" t="s">
        <v>2938</v>
      </c>
      <c r="G14164" s="31">
        <v>13513.578</v>
      </c>
    </row>
    <row r="14165" spans="6:7" x14ac:dyDescent="0.3">
      <c r="F14165" t="s">
        <v>15258</v>
      </c>
      <c r="G14165" s="31">
        <v>4004.9073999999996</v>
      </c>
    </row>
    <row r="14166" spans="6:7" x14ac:dyDescent="0.3">
      <c r="F14166" t="s">
        <v>15259</v>
      </c>
      <c r="G14166" s="31">
        <v>5231.7584999999999</v>
      </c>
    </row>
    <row r="14167" spans="6:7" x14ac:dyDescent="0.3">
      <c r="F14167" t="s">
        <v>15260</v>
      </c>
      <c r="G14167" s="31">
        <v>0</v>
      </c>
    </row>
    <row r="14168" spans="6:7" x14ac:dyDescent="0.3">
      <c r="F14168" t="s">
        <v>15261</v>
      </c>
      <c r="G14168" s="31">
        <v>0</v>
      </c>
    </row>
    <row r="14169" spans="6:7" x14ac:dyDescent="0.3">
      <c r="F14169" t="s">
        <v>15262</v>
      </c>
      <c r="G14169" s="31">
        <v>20211.913</v>
      </c>
    </row>
    <row r="14170" spans="6:7" x14ac:dyDescent="0.3">
      <c r="F14170" t="s">
        <v>15263</v>
      </c>
      <c r="G14170" s="31">
        <v>0</v>
      </c>
    </row>
    <row r="14171" spans="6:7" x14ac:dyDescent="0.3">
      <c r="F14171" t="s">
        <v>15264</v>
      </c>
      <c r="G14171" s="31">
        <v>1767.0636</v>
      </c>
    </row>
    <row r="14172" spans="6:7" x14ac:dyDescent="0.3">
      <c r="F14172" t="s">
        <v>2386</v>
      </c>
      <c r="G14172" s="31">
        <v>6349.1842999999999</v>
      </c>
    </row>
    <row r="14173" spans="6:7" x14ac:dyDescent="0.3">
      <c r="F14173" t="s">
        <v>3577</v>
      </c>
      <c r="G14173" s="31">
        <v>21.91</v>
      </c>
    </row>
    <row r="14174" spans="6:7" x14ac:dyDescent="0.3">
      <c r="F14174" t="s">
        <v>15265</v>
      </c>
      <c r="G14174" s="31">
        <v>698.69150000000002</v>
      </c>
    </row>
    <row r="14175" spans="6:7" x14ac:dyDescent="0.3">
      <c r="F14175" t="s">
        <v>3578</v>
      </c>
      <c r="G14175" s="31">
        <v>3030.7187000000004</v>
      </c>
    </row>
    <row r="14176" spans="6:7" x14ac:dyDescent="0.3">
      <c r="F14176" t="s">
        <v>3579</v>
      </c>
      <c r="G14176" s="31">
        <v>554.17730000000006</v>
      </c>
    </row>
    <row r="14177" spans="6:7" x14ac:dyDescent="0.3">
      <c r="F14177" t="s">
        <v>3580</v>
      </c>
      <c r="G14177" s="31">
        <v>64.7209</v>
      </c>
    </row>
    <row r="14178" spans="6:7" x14ac:dyDescent="0.3">
      <c r="F14178" t="s">
        <v>15266</v>
      </c>
      <c r="G14178" s="31">
        <v>13087.759899999999</v>
      </c>
    </row>
    <row r="14179" spans="6:7" x14ac:dyDescent="0.3">
      <c r="F14179" t="s">
        <v>15267</v>
      </c>
      <c r="G14179" s="31">
        <v>0</v>
      </c>
    </row>
    <row r="14180" spans="6:7" x14ac:dyDescent="0.3">
      <c r="F14180" t="s">
        <v>851</v>
      </c>
      <c r="G14180" s="31">
        <v>0</v>
      </c>
    </row>
    <row r="14181" spans="6:7" x14ac:dyDescent="0.3">
      <c r="F14181" t="s">
        <v>15268</v>
      </c>
      <c r="G14181" s="31">
        <v>0</v>
      </c>
    </row>
    <row r="14182" spans="6:7" x14ac:dyDescent="0.3">
      <c r="F14182" t="s">
        <v>2387</v>
      </c>
      <c r="G14182" s="31">
        <v>241.8441</v>
      </c>
    </row>
    <row r="14183" spans="6:7" x14ac:dyDescent="0.3">
      <c r="F14183" t="s">
        <v>3581</v>
      </c>
      <c r="G14183" s="31">
        <v>875.82640000000004</v>
      </c>
    </row>
    <row r="14184" spans="6:7" x14ac:dyDescent="0.3">
      <c r="F14184" t="s">
        <v>15269</v>
      </c>
      <c r="G14184" s="31">
        <v>0</v>
      </c>
    </row>
    <row r="14185" spans="6:7" x14ac:dyDescent="0.3">
      <c r="F14185" t="s">
        <v>15270</v>
      </c>
      <c r="G14185" s="31">
        <v>0</v>
      </c>
    </row>
    <row r="14186" spans="6:7" x14ac:dyDescent="0.3">
      <c r="F14186" t="s">
        <v>852</v>
      </c>
      <c r="G14186" s="31">
        <v>0</v>
      </c>
    </row>
    <row r="14187" spans="6:7" x14ac:dyDescent="0.3">
      <c r="F14187" t="s">
        <v>15271</v>
      </c>
      <c r="G14187" s="31">
        <v>0</v>
      </c>
    </row>
    <row r="14188" spans="6:7" x14ac:dyDescent="0.3">
      <c r="F14188" t="s">
        <v>15272</v>
      </c>
      <c r="G14188" s="31">
        <v>2605.7201999999997</v>
      </c>
    </row>
    <row r="14189" spans="6:7" x14ac:dyDescent="0.3">
      <c r="F14189" t="s">
        <v>15273</v>
      </c>
      <c r="G14189" s="31">
        <v>4696.6242000000002</v>
      </c>
    </row>
    <row r="14190" spans="6:7" x14ac:dyDescent="0.3">
      <c r="F14190" t="s">
        <v>15274</v>
      </c>
      <c r="G14190" s="31">
        <v>472.9239</v>
      </c>
    </row>
    <row r="14191" spans="6:7" x14ac:dyDescent="0.3">
      <c r="F14191" t="s">
        <v>15275</v>
      </c>
      <c r="G14191" s="31">
        <v>46.931100000000001</v>
      </c>
    </row>
    <row r="14192" spans="6:7" x14ac:dyDescent="0.3">
      <c r="F14192" t="s">
        <v>15276</v>
      </c>
      <c r="G14192" s="31">
        <v>69.7423</v>
      </c>
    </row>
    <row r="14193" spans="6:7" x14ac:dyDescent="0.3">
      <c r="F14193" t="s">
        <v>15277</v>
      </c>
      <c r="G14193" s="31">
        <v>2190.2512000000002</v>
      </c>
    </row>
    <row r="14194" spans="6:7" x14ac:dyDescent="0.3">
      <c r="F14194" t="s">
        <v>15278</v>
      </c>
      <c r="G14194" s="31">
        <v>0</v>
      </c>
    </row>
    <row r="14195" spans="6:7" x14ac:dyDescent="0.3">
      <c r="F14195" t="s">
        <v>15279</v>
      </c>
      <c r="G14195" s="31">
        <v>135.4837</v>
      </c>
    </row>
    <row r="14196" spans="6:7" x14ac:dyDescent="0.3">
      <c r="F14196" t="s">
        <v>15280</v>
      </c>
      <c r="G14196" s="31">
        <v>0</v>
      </c>
    </row>
    <row r="14197" spans="6:7" x14ac:dyDescent="0.3">
      <c r="F14197" t="s">
        <v>15281</v>
      </c>
      <c r="G14197" s="31">
        <v>6462.6689000000006</v>
      </c>
    </row>
    <row r="14198" spans="6:7" x14ac:dyDescent="0.3">
      <c r="F14198" t="s">
        <v>15282</v>
      </c>
      <c r="G14198" s="31">
        <v>0</v>
      </c>
    </row>
    <row r="14199" spans="6:7" x14ac:dyDescent="0.3">
      <c r="F14199" t="s">
        <v>15283</v>
      </c>
      <c r="G14199" s="31">
        <v>0</v>
      </c>
    </row>
    <row r="14200" spans="6:7" x14ac:dyDescent="0.3">
      <c r="F14200" t="s">
        <v>15284</v>
      </c>
      <c r="G14200" s="31">
        <v>0</v>
      </c>
    </row>
    <row r="14201" spans="6:7" x14ac:dyDescent="0.3">
      <c r="F14201" t="s">
        <v>15285</v>
      </c>
      <c r="G14201" s="31">
        <v>240.8117</v>
      </c>
    </row>
    <row r="14202" spans="6:7" x14ac:dyDescent="0.3">
      <c r="F14202" t="s">
        <v>15286</v>
      </c>
      <c r="G14202" s="31">
        <v>2030.5658000000001</v>
      </c>
    </row>
    <row r="14203" spans="6:7" x14ac:dyDescent="0.3">
      <c r="F14203" t="s">
        <v>15287</v>
      </c>
      <c r="G14203" s="31">
        <v>140.6799</v>
      </c>
    </row>
    <row r="14204" spans="6:7" x14ac:dyDescent="0.3">
      <c r="F14204" t="s">
        <v>15288</v>
      </c>
      <c r="G14204" s="31">
        <v>484.96100000000001</v>
      </c>
    </row>
    <row r="14205" spans="6:7" x14ac:dyDescent="0.3">
      <c r="F14205" t="s">
        <v>2939</v>
      </c>
      <c r="G14205" s="31">
        <v>6347.9305999999997</v>
      </c>
    </row>
    <row r="14206" spans="6:7" x14ac:dyDescent="0.3">
      <c r="F14206" t="s">
        <v>15289</v>
      </c>
      <c r="G14206" s="31">
        <v>875.42269999999996</v>
      </c>
    </row>
    <row r="14207" spans="6:7" x14ac:dyDescent="0.3">
      <c r="F14207" t="s">
        <v>15290</v>
      </c>
      <c r="G14207" s="31">
        <v>0</v>
      </c>
    </row>
    <row r="14208" spans="6:7" x14ac:dyDescent="0.3">
      <c r="F14208" t="s">
        <v>15291</v>
      </c>
      <c r="G14208" s="31">
        <v>751.11810000000003</v>
      </c>
    </row>
    <row r="14209" spans="6:7" x14ac:dyDescent="0.3">
      <c r="F14209" t="s">
        <v>15292</v>
      </c>
      <c r="G14209" s="31">
        <v>2224.3207000000002</v>
      </c>
    </row>
    <row r="14210" spans="6:7" x14ac:dyDescent="0.3">
      <c r="F14210" t="s">
        <v>3582</v>
      </c>
      <c r="G14210" s="31">
        <v>163.5549</v>
      </c>
    </row>
    <row r="14211" spans="6:7" x14ac:dyDescent="0.3">
      <c r="F14211" t="s">
        <v>15293</v>
      </c>
      <c r="G14211" s="31">
        <v>1304.7500999999997</v>
      </c>
    </row>
    <row r="14212" spans="6:7" x14ac:dyDescent="0.3">
      <c r="F14212" t="s">
        <v>15294</v>
      </c>
      <c r="G14212" s="31">
        <v>0</v>
      </c>
    </row>
    <row r="14213" spans="6:7" x14ac:dyDescent="0.3">
      <c r="F14213" t="s">
        <v>15295</v>
      </c>
      <c r="G14213" s="31">
        <v>15.643700000000001</v>
      </c>
    </row>
    <row r="14214" spans="6:7" x14ac:dyDescent="0.3">
      <c r="F14214" t="s">
        <v>15296</v>
      </c>
      <c r="G14214" s="31">
        <v>0</v>
      </c>
    </row>
    <row r="14215" spans="6:7" x14ac:dyDescent="0.3">
      <c r="F14215" t="s">
        <v>15297</v>
      </c>
      <c r="G14215" s="31">
        <v>12584.901900000001</v>
      </c>
    </row>
    <row r="14216" spans="6:7" x14ac:dyDescent="0.3">
      <c r="F14216" t="s">
        <v>853</v>
      </c>
      <c r="G14216" s="31">
        <v>6925.9733999999999</v>
      </c>
    </row>
    <row r="14217" spans="6:7" x14ac:dyDescent="0.3">
      <c r="F14217" t="s">
        <v>15298</v>
      </c>
      <c r="G14217" s="31">
        <v>0</v>
      </c>
    </row>
    <row r="14218" spans="6:7" x14ac:dyDescent="0.3">
      <c r="F14218" t="s">
        <v>15299</v>
      </c>
      <c r="G14218" s="31">
        <v>333.58869999999996</v>
      </c>
    </row>
    <row r="14219" spans="6:7" x14ac:dyDescent="0.3">
      <c r="F14219" t="s">
        <v>15300</v>
      </c>
      <c r="G14219" s="31">
        <v>17315.7395</v>
      </c>
    </row>
    <row r="14220" spans="6:7" x14ac:dyDescent="0.3">
      <c r="F14220" t="s">
        <v>2388</v>
      </c>
      <c r="G14220" s="31">
        <v>0</v>
      </c>
    </row>
    <row r="14221" spans="6:7" x14ac:dyDescent="0.3">
      <c r="F14221" t="s">
        <v>15301</v>
      </c>
      <c r="G14221" s="31">
        <v>215.19280000000001</v>
      </c>
    </row>
    <row r="14222" spans="6:7" x14ac:dyDescent="0.3">
      <c r="F14222" t="s">
        <v>15302</v>
      </c>
      <c r="G14222" s="31">
        <v>267.8467</v>
      </c>
    </row>
    <row r="14223" spans="6:7" x14ac:dyDescent="0.3">
      <c r="F14223" t="s">
        <v>15303</v>
      </c>
      <c r="G14223" s="31">
        <v>4382.9529000000002</v>
      </c>
    </row>
    <row r="14224" spans="6:7" x14ac:dyDescent="0.3">
      <c r="F14224" t="s">
        <v>15304</v>
      </c>
      <c r="G14224" s="31">
        <v>0</v>
      </c>
    </row>
    <row r="14225" spans="6:7" x14ac:dyDescent="0.3">
      <c r="F14225" t="s">
        <v>15305</v>
      </c>
      <c r="G14225" s="31">
        <v>320.96879999999999</v>
      </c>
    </row>
    <row r="14226" spans="6:7" x14ac:dyDescent="0.3">
      <c r="F14226" t="s">
        <v>15306</v>
      </c>
      <c r="G14226" s="31">
        <v>213.82240000000002</v>
      </c>
    </row>
    <row r="14227" spans="6:7" x14ac:dyDescent="0.3">
      <c r="F14227" t="s">
        <v>15307</v>
      </c>
      <c r="G14227" s="31">
        <v>2189.5349999999999</v>
      </c>
    </row>
    <row r="14228" spans="6:7" x14ac:dyDescent="0.3">
      <c r="F14228" t="s">
        <v>15308</v>
      </c>
      <c r="G14228" s="31">
        <v>0</v>
      </c>
    </row>
    <row r="14229" spans="6:7" x14ac:dyDescent="0.3">
      <c r="F14229" t="s">
        <v>15309</v>
      </c>
      <c r="G14229" s="31">
        <v>356.24240000000003</v>
      </c>
    </row>
    <row r="14230" spans="6:7" x14ac:dyDescent="0.3">
      <c r="F14230" t="s">
        <v>15310</v>
      </c>
      <c r="G14230" s="31">
        <v>0</v>
      </c>
    </row>
    <row r="14231" spans="6:7" x14ac:dyDescent="0.3">
      <c r="F14231" t="s">
        <v>15311</v>
      </c>
      <c r="G14231" s="31">
        <v>0</v>
      </c>
    </row>
    <row r="14232" spans="6:7" x14ac:dyDescent="0.3">
      <c r="F14232" t="s">
        <v>15312</v>
      </c>
      <c r="G14232" s="31">
        <v>0</v>
      </c>
    </row>
    <row r="14233" spans="6:7" x14ac:dyDescent="0.3">
      <c r="F14233" t="s">
        <v>15313</v>
      </c>
      <c r="G14233" s="31">
        <v>13559.1131</v>
      </c>
    </row>
    <row r="14234" spans="6:7" x14ac:dyDescent="0.3">
      <c r="F14234" t="s">
        <v>15314</v>
      </c>
      <c r="G14234" s="31">
        <v>330.11539999999997</v>
      </c>
    </row>
    <row r="14235" spans="6:7" x14ac:dyDescent="0.3">
      <c r="F14235" t="s">
        <v>15315</v>
      </c>
      <c r="G14235" s="31">
        <v>277.4658</v>
      </c>
    </row>
    <row r="14236" spans="6:7" x14ac:dyDescent="0.3">
      <c r="F14236" t="s">
        <v>15316</v>
      </c>
      <c r="G14236" s="31">
        <v>297.20509999999996</v>
      </c>
    </row>
    <row r="14237" spans="6:7" x14ac:dyDescent="0.3">
      <c r="F14237" t="s">
        <v>15317</v>
      </c>
      <c r="G14237" s="31">
        <v>83.883200000000002</v>
      </c>
    </row>
    <row r="14238" spans="6:7" x14ac:dyDescent="0.3">
      <c r="F14238" t="s">
        <v>15318</v>
      </c>
      <c r="G14238" s="31">
        <v>0</v>
      </c>
    </row>
    <row r="14239" spans="6:7" x14ac:dyDescent="0.3">
      <c r="F14239" t="s">
        <v>15319</v>
      </c>
      <c r="G14239" s="31">
        <v>77.235399999999998</v>
      </c>
    </row>
    <row r="14240" spans="6:7" x14ac:dyDescent="0.3">
      <c r="F14240" t="s">
        <v>15320</v>
      </c>
      <c r="G14240" s="31">
        <v>6771.1643000000004</v>
      </c>
    </row>
    <row r="14241" spans="6:7" x14ac:dyDescent="0.3">
      <c r="F14241" t="s">
        <v>15321</v>
      </c>
      <c r="G14241" s="31">
        <v>38.451799999999999</v>
      </c>
    </row>
    <row r="14242" spans="6:7" x14ac:dyDescent="0.3">
      <c r="F14242" t="s">
        <v>15322</v>
      </c>
      <c r="G14242" s="31">
        <v>0</v>
      </c>
    </row>
    <row r="14243" spans="6:7" x14ac:dyDescent="0.3">
      <c r="F14243" t="s">
        <v>854</v>
      </c>
      <c r="G14243" s="31">
        <v>2488.2686000000003</v>
      </c>
    </row>
    <row r="14244" spans="6:7" x14ac:dyDescent="0.3">
      <c r="F14244" t="s">
        <v>15323</v>
      </c>
      <c r="G14244" s="31">
        <v>13564.6396</v>
      </c>
    </row>
    <row r="14245" spans="6:7" x14ac:dyDescent="0.3">
      <c r="F14245" t="s">
        <v>15324</v>
      </c>
      <c r="G14245" s="31">
        <v>301.72949999999997</v>
      </c>
    </row>
    <row r="14246" spans="6:7" x14ac:dyDescent="0.3">
      <c r="F14246" t="s">
        <v>15325</v>
      </c>
      <c r="G14246" s="31">
        <v>0</v>
      </c>
    </row>
    <row r="14247" spans="6:7" x14ac:dyDescent="0.3">
      <c r="F14247" t="s">
        <v>15326</v>
      </c>
      <c r="G14247" s="31">
        <v>962.08510000000001</v>
      </c>
    </row>
    <row r="14248" spans="6:7" x14ac:dyDescent="0.3">
      <c r="F14248" t="s">
        <v>15327</v>
      </c>
      <c r="G14248" s="31">
        <v>5869.6842999999999</v>
      </c>
    </row>
    <row r="14249" spans="6:7" x14ac:dyDescent="0.3">
      <c r="F14249" t="s">
        <v>15328</v>
      </c>
      <c r="G14249" s="31">
        <v>3182.2172</v>
      </c>
    </row>
    <row r="14250" spans="6:7" x14ac:dyDescent="0.3">
      <c r="F14250" t="s">
        <v>15329</v>
      </c>
      <c r="G14250" s="31">
        <v>429.08019999999999</v>
      </c>
    </row>
    <row r="14251" spans="6:7" x14ac:dyDescent="0.3">
      <c r="F14251" t="s">
        <v>15330</v>
      </c>
      <c r="G14251" s="31">
        <v>13773.5396</v>
      </c>
    </row>
    <row r="14252" spans="6:7" x14ac:dyDescent="0.3">
      <c r="F14252" t="s">
        <v>15331</v>
      </c>
      <c r="G14252" s="31">
        <v>0</v>
      </c>
    </row>
    <row r="14253" spans="6:7" x14ac:dyDescent="0.3">
      <c r="F14253" t="s">
        <v>15332</v>
      </c>
      <c r="G14253" s="31">
        <v>0</v>
      </c>
    </row>
    <row r="14254" spans="6:7" x14ac:dyDescent="0.3">
      <c r="F14254" t="s">
        <v>15333</v>
      </c>
      <c r="G14254" s="31">
        <v>11080.310799999999</v>
      </c>
    </row>
    <row r="14255" spans="6:7" x14ac:dyDescent="0.3">
      <c r="F14255" t="s">
        <v>15334</v>
      </c>
      <c r="G14255" s="31">
        <v>0</v>
      </c>
    </row>
    <row r="14256" spans="6:7" x14ac:dyDescent="0.3">
      <c r="F14256" t="s">
        <v>15335</v>
      </c>
      <c r="G14256" s="31">
        <v>10693.007</v>
      </c>
    </row>
    <row r="14257" spans="6:7" x14ac:dyDescent="0.3">
      <c r="F14257" t="s">
        <v>15336</v>
      </c>
      <c r="G14257" s="31">
        <v>9284.1653999999999</v>
      </c>
    </row>
    <row r="14258" spans="6:7" x14ac:dyDescent="0.3">
      <c r="F14258" t="s">
        <v>15337</v>
      </c>
      <c r="G14258" s="31">
        <v>0</v>
      </c>
    </row>
    <row r="14259" spans="6:7" x14ac:dyDescent="0.3">
      <c r="F14259" t="s">
        <v>15338</v>
      </c>
      <c r="G14259" s="31">
        <v>6819.7752</v>
      </c>
    </row>
    <row r="14260" spans="6:7" x14ac:dyDescent="0.3">
      <c r="F14260" t="s">
        <v>15339</v>
      </c>
      <c r="G14260" s="31">
        <v>12369.6</v>
      </c>
    </row>
    <row r="14261" spans="6:7" x14ac:dyDescent="0.3">
      <c r="F14261" t="s">
        <v>15340</v>
      </c>
      <c r="G14261" s="31">
        <v>133.62520000000001</v>
      </c>
    </row>
    <row r="14262" spans="6:7" x14ac:dyDescent="0.3">
      <c r="F14262" t="s">
        <v>2389</v>
      </c>
      <c r="G14262" s="31">
        <v>0</v>
      </c>
    </row>
    <row r="14263" spans="6:7" x14ac:dyDescent="0.3">
      <c r="F14263" t="s">
        <v>15341</v>
      </c>
      <c r="G14263" s="31">
        <v>0</v>
      </c>
    </row>
    <row r="14264" spans="6:7" x14ac:dyDescent="0.3">
      <c r="F14264" t="s">
        <v>15342</v>
      </c>
      <c r="G14264" s="31">
        <v>677.25949999999989</v>
      </c>
    </row>
    <row r="14265" spans="6:7" x14ac:dyDescent="0.3">
      <c r="F14265" t="s">
        <v>2390</v>
      </c>
      <c r="G14265" s="31">
        <v>20292.029500000001</v>
      </c>
    </row>
    <row r="14266" spans="6:7" x14ac:dyDescent="0.3">
      <c r="F14266" t="s">
        <v>15343</v>
      </c>
      <c r="G14266" s="31">
        <v>8500.2150000000001</v>
      </c>
    </row>
    <row r="14267" spans="6:7" x14ac:dyDescent="0.3">
      <c r="F14267" t="s">
        <v>15344</v>
      </c>
      <c r="G14267" s="31">
        <v>0</v>
      </c>
    </row>
    <row r="14268" spans="6:7" x14ac:dyDescent="0.3">
      <c r="F14268" t="s">
        <v>15345</v>
      </c>
      <c r="G14268" s="31">
        <v>4598.2753000000002</v>
      </c>
    </row>
    <row r="14269" spans="6:7" x14ac:dyDescent="0.3">
      <c r="F14269" t="s">
        <v>15346</v>
      </c>
      <c r="G14269" s="31">
        <v>3967.8002000000001</v>
      </c>
    </row>
    <row r="14270" spans="6:7" x14ac:dyDescent="0.3">
      <c r="F14270" t="s">
        <v>15347</v>
      </c>
      <c r="G14270" s="31">
        <v>522.78399999999999</v>
      </c>
    </row>
    <row r="14271" spans="6:7" x14ac:dyDescent="0.3">
      <c r="F14271" t="s">
        <v>15348</v>
      </c>
      <c r="G14271" s="31">
        <v>397.24700000000001</v>
      </c>
    </row>
    <row r="14272" spans="6:7" x14ac:dyDescent="0.3">
      <c r="F14272" t="s">
        <v>15349</v>
      </c>
      <c r="G14272" s="31">
        <v>281.60550000000001</v>
      </c>
    </row>
    <row r="14273" spans="6:7" x14ac:dyDescent="0.3">
      <c r="F14273" t="s">
        <v>15350</v>
      </c>
      <c r="G14273" s="31">
        <v>0</v>
      </c>
    </row>
    <row r="14274" spans="6:7" x14ac:dyDescent="0.3">
      <c r="F14274" t="s">
        <v>15351</v>
      </c>
      <c r="G14274" s="31">
        <v>0</v>
      </c>
    </row>
    <row r="14275" spans="6:7" x14ac:dyDescent="0.3">
      <c r="F14275" t="s">
        <v>15352</v>
      </c>
      <c r="G14275" s="31">
        <v>0</v>
      </c>
    </row>
    <row r="14276" spans="6:7" x14ac:dyDescent="0.3">
      <c r="F14276" t="s">
        <v>15353</v>
      </c>
      <c r="G14276" s="31">
        <v>2261.4373000000001</v>
      </c>
    </row>
    <row r="14277" spans="6:7" x14ac:dyDescent="0.3">
      <c r="F14277" t="s">
        <v>15354</v>
      </c>
      <c r="G14277" s="31">
        <v>0</v>
      </c>
    </row>
    <row r="14278" spans="6:7" x14ac:dyDescent="0.3">
      <c r="F14278" t="s">
        <v>15355</v>
      </c>
      <c r="G14278" s="31">
        <v>18425.921900000001</v>
      </c>
    </row>
    <row r="14279" spans="6:7" x14ac:dyDescent="0.3">
      <c r="F14279" t="s">
        <v>15356</v>
      </c>
      <c r="G14279" s="31">
        <v>0</v>
      </c>
    </row>
    <row r="14280" spans="6:7" x14ac:dyDescent="0.3">
      <c r="F14280" t="s">
        <v>15357</v>
      </c>
      <c r="G14280" s="31">
        <v>0</v>
      </c>
    </row>
    <row r="14281" spans="6:7" x14ac:dyDescent="0.3">
      <c r="F14281" t="s">
        <v>15358</v>
      </c>
      <c r="G14281" s="31">
        <v>9380.8919999999998</v>
      </c>
    </row>
    <row r="14282" spans="6:7" x14ac:dyDescent="0.3">
      <c r="F14282" t="s">
        <v>15359</v>
      </c>
      <c r="G14282" s="31">
        <v>184.85069999999999</v>
      </c>
    </row>
    <row r="14283" spans="6:7" x14ac:dyDescent="0.3">
      <c r="F14283" t="s">
        <v>2391</v>
      </c>
      <c r="G14283" s="31">
        <v>0</v>
      </c>
    </row>
    <row r="14284" spans="6:7" x14ac:dyDescent="0.3">
      <c r="F14284" t="s">
        <v>15360</v>
      </c>
      <c r="G14284" s="31">
        <v>284.74810000000002</v>
      </c>
    </row>
    <row r="14285" spans="6:7" x14ac:dyDescent="0.3">
      <c r="F14285" t="s">
        <v>15361</v>
      </c>
      <c r="G14285" s="31">
        <v>6971.9641999999994</v>
      </c>
    </row>
    <row r="14286" spans="6:7" x14ac:dyDescent="0.3">
      <c r="F14286" t="s">
        <v>15362</v>
      </c>
      <c r="G14286" s="31">
        <v>0</v>
      </c>
    </row>
    <row r="14287" spans="6:7" x14ac:dyDescent="0.3">
      <c r="F14287" t="s">
        <v>15363</v>
      </c>
      <c r="G14287" s="31">
        <v>2883.7744000000002</v>
      </c>
    </row>
    <row r="14288" spans="6:7" x14ac:dyDescent="0.3">
      <c r="F14288" t="s">
        <v>15364</v>
      </c>
      <c r="G14288" s="31">
        <v>57.313899999999997</v>
      </c>
    </row>
    <row r="14289" spans="6:7" x14ac:dyDescent="0.3">
      <c r="F14289" t="s">
        <v>15365</v>
      </c>
      <c r="G14289" s="31">
        <v>0</v>
      </c>
    </row>
    <row r="14290" spans="6:7" x14ac:dyDescent="0.3">
      <c r="F14290" t="s">
        <v>15366</v>
      </c>
      <c r="G14290" s="31">
        <v>11693.2477</v>
      </c>
    </row>
    <row r="14291" spans="6:7" x14ac:dyDescent="0.3">
      <c r="F14291" t="s">
        <v>15367</v>
      </c>
      <c r="G14291" s="31">
        <v>569.57809999999995</v>
      </c>
    </row>
    <row r="14292" spans="6:7" x14ac:dyDescent="0.3">
      <c r="F14292" t="s">
        <v>15368</v>
      </c>
      <c r="G14292" s="31">
        <v>0</v>
      </c>
    </row>
    <row r="14293" spans="6:7" x14ac:dyDescent="0.3">
      <c r="F14293" t="s">
        <v>15369</v>
      </c>
      <c r="G14293" s="31">
        <v>0</v>
      </c>
    </row>
    <row r="14294" spans="6:7" x14ac:dyDescent="0.3">
      <c r="F14294" t="s">
        <v>15370</v>
      </c>
      <c r="G14294" s="31">
        <v>0</v>
      </c>
    </row>
    <row r="14295" spans="6:7" x14ac:dyDescent="0.3">
      <c r="F14295" t="s">
        <v>15371</v>
      </c>
      <c r="G14295" s="31">
        <v>5102.9619999999995</v>
      </c>
    </row>
    <row r="14296" spans="6:7" x14ac:dyDescent="0.3">
      <c r="F14296" t="s">
        <v>15372</v>
      </c>
      <c r="G14296" s="31">
        <v>0</v>
      </c>
    </row>
    <row r="14297" spans="6:7" x14ac:dyDescent="0.3">
      <c r="F14297" t="s">
        <v>15373</v>
      </c>
      <c r="G14297" s="31">
        <v>0</v>
      </c>
    </row>
    <row r="14298" spans="6:7" x14ac:dyDescent="0.3">
      <c r="F14298" t="s">
        <v>15374</v>
      </c>
      <c r="G14298" s="31">
        <v>0</v>
      </c>
    </row>
    <row r="14299" spans="6:7" x14ac:dyDescent="0.3">
      <c r="F14299" t="s">
        <v>15375</v>
      </c>
      <c r="G14299" s="31">
        <v>0</v>
      </c>
    </row>
    <row r="14300" spans="6:7" x14ac:dyDescent="0.3">
      <c r="F14300" t="s">
        <v>2392</v>
      </c>
      <c r="G14300" s="31">
        <v>3884.4350999999997</v>
      </c>
    </row>
    <row r="14301" spans="6:7" x14ac:dyDescent="0.3">
      <c r="F14301" t="s">
        <v>15376</v>
      </c>
      <c r="G14301" s="31">
        <v>1568.3859</v>
      </c>
    </row>
    <row r="14302" spans="6:7" x14ac:dyDescent="0.3">
      <c r="F14302" t="s">
        <v>15377</v>
      </c>
      <c r="G14302" s="31">
        <v>13634.233100000001</v>
      </c>
    </row>
    <row r="14303" spans="6:7" x14ac:dyDescent="0.3">
      <c r="F14303" t="s">
        <v>15378</v>
      </c>
      <c r="G14303" s="31">
        <v>7640.0353999999998</v>
      </c>
    </row>
    <row r="14304" spans="6:7" x14ac:dyDescent="0.3">
      <c r="F14304" t="s">
        <v>15379</v>
      </c>
      <c r="G14304" s="31">
        <v>0</v>
      </c>
    </row>
    <row r="14305" spans="6:7" x14ac:dyDescent="0.3">
      <c r="F14305" t="s">
        <v>15380</v>
      </c>
      <c r="G14305" s="31">
        <v>1339.1210000000001</v>
      </c>
    </row>
    <row r="14306" spans="6:7" x14ac:dyDescent="0.3">
      <c r="F14306" t="s">
        <v>15381</v>
      </c>
      <c r="G14306" s="31">
        <v>288.01550000000003</v>
      </c>
    </row>
    <row r="14307" spans="6:7" x14ac:dyDescent="0.3">
      <c r="F14307" t="s">
        <v>15382</v>
      </c>
      <c r="G14307" s="31">
        <v>78.218500000000006</v>
      </c>
    </row>
    <row r="14308" spans="6:7" x14ac:dyDescent="0.3">
      <c r="F14308" t="s">
        <v>15383</v>
      </c>
      <c r="G14308" s="31">
        <v>305.42669999999998</v>
      </c>
    </row>
    <row r="14309" spans="6:7" x14ac:dyDescent="0.3">
      <c r="F14309" t="s">
        <v>855</v>
      </c>
      <c r="G14309" s="31">
        <v>0</v>
      </c>
    </row>
    <row r="14310" spans="6:7" x14ac:dyDescent="0.3">
      <c r="F14310" t="s">
        <v>15384</v>
      </c>
      <c r="G14310" s="31">
        <v>0</v>
      </c>
    </row>
    <row r="14311" spans="6:7" x14ac:dyDescent="0.3">
      <c r="F14311" t="s">
        <v>15385</v>
      </c>
      <c r="G14311" s="31">
        <v>1222.2306000000001</v>
      </c>
    </row>
    <row r="14312" spans="6:7" x14ac:dyDescent="0.3">
      <c r="F14312" t="s">
        <v>15386</v>
      </c>
      <c r="G14312" s="31">
        <v>0</v>
      </c>
    </row>
    <row r="14313" spans="6:7" x14ac:dyDescent="0.3">
      <c r="F14313" t="s">
        <v>15387</v>
      </c>
      <c r="G14313" s="31">
        <v>261.7672</v>
      </c>
    </row>
    <row r="14314" spans="6:7" x14ac:dyDescent="0.3">
      <c r="F14314" t="s">
        <v>15388</v>
      </c>
      <c r="G14314" s="31">
        <v>0</v>
      </c>
    </row>
    <row r="14315" spans="6:7" x14ac:dyDescent="0.3">
      <c r="F14315" t="s">
        <v>15389</v>
      </c>
      <c r="G14315" s="31">
        <v>2532.4470999999999</v>
      </c>
    </row>
    <row r="14316" spans="6:7" x14ac:dyDescent="0.3">
      <c r="F14316" t="s">
        <v>15390</v>
      </c>
      <c r="G14316" s="31">
        <v>4884.9236000000001</v>
      </c>
    </row>
    <row r="14317" spans="6:7" x14ac:dyDescent="0.3">
      <c r="F14317" t="s">
        <v>3583</v>
      </c>
      <c r="G14317" s="31">
        <v>937.10090000000002</v>
      </c>
    </row>
    <row r="14318" spans="6:7" x14ac:dyDescent="0.3">
      <c r="F14318" t="s">
        <v>15391</v>
      </c>
      <c r="G14318" s="31">
        <v>150.05099999999999</v>
      </c>
    </row>
    <row r="14319" spans="6:7" x14ac:dyDescent="0.3">
      <c r="F14319" t="s">
        <v>15392</v>
      </c>
      <c r="G14319" s="31">
        <v>0</v>
      </c>
    </row>
    <row r="14320" spans="6:7" x14ac:dyDescent="0.3">
      <c r="F14320" t="s">
        <v>15393</v>
      </c>
      <c r="G14320" s="31">
        <v>1120.1859000000002</v>
      </c>
    </row>
    <row r="14321" spans="6:7" x14ac:dyDescent="0.3">
      <c r="F14321" t="s">
        <v>15394</v>
      </c>
      <c r="G14321" s="31">
        <v>0</v>
      </c>
    </row>
    <row r="14322" spans="6:7" x14ac:dyDescent="0.3">
      <c r="F14322" t="s">
        <v>15395</v>
      </c>
      <c r="G14322" s="31">
        <v>0</v>
      </c>
    </row>
    <row r="14323" spans="6:7" x14ac:dyDescent="0.3">
      <c r="F14323" t="s">
        <v>15396</v>
      </c>
      <c r="G14323" s="31">
        <v>287.834</v>
      </c>
    </row>
    <row r="14324" spans="6:7" x14ac:dyDescent="0.3">
      <c r="F14324" t="s">
        <v>15397</v>
      </c>
      <c r="G14324" s="31">
        <v>5181.9007999999994</v>
      </c>
    </row>
    <row r="14325" spans="6:7" x14ac:dyDescent="0.3">
      <c r="F14325" t="s">
        <v>15398</v>
      </c>
      <c r="G14325" s="31">
        <v>450.54320000000001</v>
      </c>
    </row>
    <row r="14326" spans="6:7" x14ac:dyDescent="0.3">
      <c r="F14326" t="s">
        <v>15399</v>
      </c>
      <c r="G14326" s="31">
        <v>436.00789999999995</v>
      </c>
    </row>
    <row r="14327" spans="6:7" x14ac:dyDescent="0.3">
      <c r="F14327" t="s">
        <v>15400</v>
      </c>
      <c r="G14327" s="31">
        <v>11877.8279</v>
      </c>
    </row>
    <row r="14328" spans="6:7" x14ac:dyDescent="0.3">
      <c r="F14328" t="s">
        <v>15401</v>
      </c>
      <c r="G14328" s="31">
        <v>318.84579999999994</v>
      </c>
    </row>
    <row r="14329" spans="6:7" x14ac:dyDescent="0.3">
      <c r="F14329" t="s">
        <v>2940</v>
      </c>
      <c r="G14329" s="31">
        <v>5349.6632</v>
      </c>
    </row>
    <row r="14330" spans="6:7" x14ac:dyDescent="0.3">
      <c r="F14330" t="s">
        <v>15402</v>
      </c>
      <c r="G14330" s="31">
        <v>89.591999999999999</v>
      </c>
    </row>
    <row r="14331" spans="6:7" x14ac:dyDescent="0.3">
      <c r="F14331" t="s">
        <v>15403</v>
      </c>
      <c r="G14331" s="31">
        <v>0</v>
      </c>
    </row>
    <row r="14332" spans="6:7" x14ac:dyDescent="0.3">
      <c r="F14332" t="s">
        <v>15404</v>
      </c>
      <c r="G14332" s="31">
        <v>0</v>
      </c>
    </row>
    <row r="14333" spans="6:7" x14ac:dyDescent="0.3">
      <c r="F14333" t="s">
        <v>15405</v>
      </c>
      <c r="G14333" s="31">
        <v>0</v>
      </c>
    </row>
    <row r="14334" spans="6:7" x14ac:dyDescent="0.3">
      <c r="F14334" t="s">
        <v>15406</v>
      </c>
      <c r="G14334" s="31">
        <v>0</v>
      </c>
    </row>
    <row r="14335" spans="6:7" x14ac:dyDescent="0.3">
      <c r="F14335" t="s">
        <v>15407</v>
      </c>
      <c r="G14335" s="31">
        <v>0</v>
      </c>
    </row>
    <row r="14336" spans="6:7" x14ac:dyDescent="0.3">
      <c r="F14336" t="s">
        <v>15408</v>
      </c>
      <c r="G14336" s="31">
        <v>0</v>
      </c>
    </row>
    <row r="14337" spans="6:7" x14ac:dyDescent="0.3">
      <c r="F14337" t="s">
        <v>2941</v>
      </c>
      <c r="G14337" s="31">
        <v>4459.3836000000001</v>
      </c>
    </row>
    <row r="14338" spans="6:7" x14ac:dyDescent="0.3">
      <c r="F14338" t="s">
        <v>15409</v>
      </c>
      <c r="G14338" s="31">
        <v>429.19150000000002</v>
      </c>
    </row>
    <row r="14339" spans="6:7" x14ac:dyDescent="0.3">
      <c r="F14339" t="s">
        <v>15410</v>
      </c>
      <c r="G14339" s="31">
        <v>0</v>
      </c>
    </row>
    <row r="14340" spans="6:7" x14ac:dyDescent="0.3">
      <c r="F14340" t="s">
        <v>15411</v>
      </c>
      <c r="G14340" s="31">
        <v>91.1952</v>
      </c>
    </row>
    <row r="14341" spans="6:7" x14ac:dyDescent="0.3">
      <c r="F14341" t="s">
        <v>15412</v>
      </c>
      <c r="G14341" s="31">
        <v>12.4062</v>
      </c>
    </row>
    <row r="14342" spans="6:7" x14ac:dyDescent="0.3">
      <c r="F14342" t="s">
        <v>2393</v>
      </c>
      <c r="G14342" s="31">
        <v>0</v>
      </c>
    </row>
    <row r="14343" spans="6:7" x14ac:dyDescent="0.3">
      <c r="F14343" t="s">
        <v>2394</v>
      </c>
      <c r="G14343" s="31">
        <v>0</v>
      </c>
    </row>
    <row r="14344" spans="6:7" x14ac:dyDescent="0.3">
      <c r="F14344" t="s">
        <v>2395</v>
      </c>
      <c r="G14344" s="31">
        <v>0</v>
      </c>
    </row>
    <row r="14345" spans="6:7" x14ac:dyDescent="0.3">
      <c r="F14345" t="s">
        <v>15413</v>
      </c>
      <c r="G14345" s="31">
        <v>0</v>
      </c>
    </row>
    <row r="14346" spans="6:7" x14ac:dyDescent="0.3">
      <c r="F14346" t="s">
        <v>15414</v>
      </c>
      <c r="G14346" s="31">
        <v>0</v>
      </c>
    </row>
    <row r="14347" spans="6:7" x14ac:dyDescent="0.3">
      <c r="F14347" t="s">
        <v>15415</v>
      </c>
      <c r="G14347" s="31">
        <v>3221.4805999999999</v>
      </c>
    </row>
    <row r="14348" spans="6:7" x14ac:dyDescent="0.3">
      <c r="F14348" t="s">
        <v>15416</v>
      </c>
      <c r="G14348" s="31">
        <v>451.21759999999995</v>
      </c>
    </row>
    <row r="14349" spans="6:7" x14ac:dyDescent="0.3">
      <c r="F14349" t="s">
        <v>3584</v>
      </c>
      <c r="G14349" s="31">
        <v>115.2954</v>
      </c>
    </row>
    <row r="14350" spans="6:7" x14ac:dyDescent="0.3">
      <c r="F14350" t="s">
        <v>15417</v>
      </c>
      <c r="G14350" s="31">
        <v>7801.1936000000005</v>
      </c>
    </row>
    <row r="14351" spans="6:7" x14ac:dyDescent="0.3">
      <c r="F14351" t="s">
        <v>856</v>
      </c>
      <c r="G14351" s="31">
        <v>2755.5816</v>
      </c>
    </row>
    <row r="14352" spans="6:7" x14ac:dyDescent="0.3">
      <c r="F14352" t="s">
        <v>2396</v>
      </c>
      <c r="G14352" s="31">
        <v>78.218500000000006</v>
      </c>
    </row>
    <row r="14353" spans="6:7" x14ac:dyDescent="0.3">
      <c r="F14353" t="s">
        <v>15418</v>
      </c>
      <c r="G14353" s="31">
        <v>404.50619999999992</v>
      </c>
    </row>
    <row r="14354" spans="6:7" x14ac:dyDescent="0.3">
      <c r="F14354" t="s">
        <v>2397</v>
      </c>
      <c r="G14354" s="31">
        <v>19184.1564</v>
      </c>
    </row>
    <row r="14355" spans="6:7" x14ac:dyDescent="0.3">
      <c r="F14355" t="s">
        <v>3585</v>
      </c>
      <c r="G14355" s="31">
        <v>670.25459999999998</v>
      </c>
    </row>
    <row r="14356" spans="6:7" x14ac:dyDescent="0.3">
      <c r="F14356" t="s">
        <v>15419</v>
      </c>
      <c r="G14356" s="31">
        <v>4947.84</v>
      </c>
    </row>
    <row r="14357" spans="6:7" x14ac:dyDescent="0.3">
      <c r="F14357" t="s">
        <v>15420</v>
      </c>
      <c r="G14357" s="31">
        <v>0</v>
      </c>
    </row>
    <row r="14358" spans="6:7" x14ac:dyDescent="0.3">
      <c r="F14358" t="s">
        <v>2398</v>
      </c>
      <c r="G14358" s="31">
        <v>6622.8739999999998</v>
      </c>
    </row>
    <row r="14359" spans="6:7" x14ac:dyDescent="0.3">
      <c r="F14359" t="s">
        <v>15421</v>
      </c>
      <c r="G14359" s="31">
        <v>0</v>
      </c>
    </row>
    <row r="14360" spans="6:7" x14ac:dyDescent="0.3">
      <c r="F14360" t="s">
        <v>15422</v>
      </c>
      <c r="G14360" s="31">
        <v>0</v>
      </c>
    </row>
    <row r="14361" spans="6:7" x14ac:dyDescent="0.3">
      <c r="F14361" t="s">
        <v>15423</v>
      </c>
      <c r="G14361" s="31">
        <v>419.81959999999998</v>
      </c>
    </row>
    <row r="14362" spans="6:7" x14ac:dyDescent="0.3">
      <c r="F14362" t="s">
        <v>15424</v>
      </c>
      <c r="G14362" s="31">
        <v>0</v>
      </c>
    </row>
    <row r="14363" spans="6:7" x14ac:dyDescent="0.3">
      <c r="F14363" t="s">
        <v>15425</v>
      </c>
      <c r="G14363" s="31">
        <v>2742.8343</v>
      </c>
    </row>
    <row r="14364" spans="6:7" x14ac:dyDescent="0.3">
      <c r="F14364" t="s">
        <v>15426</v>
      </c>
      <c r="G14364" s="31">
        <v>19249.901500000004</v>
      </c>
    </row>
    <row r="14365" spans="6:7" x14ac:dyDescent="0.3">
      <c r="F14365" t="s">
        <v>15427</v>
      </c>
      <c r="G14365" s="31">
        <v>5058.4712</v>
      </c>
    </row>
    <row r="14366" spans="6:7" x14ac:dyDescent="0.3">
      <c r="F14366" t="s">
        <v>15428</v>
      </c>
      <c r="G14366" s="31">
        <v>96.117000000000004</v>
      </c>
    </row>
    <row r="14367" spans="6:7" x14ac:dyDescent="0.3">
      <c r="F14367" t="s">
        <v>15429</v>
      </c>
      <c r="G14367" s="31">
        <v>0</v>
      </c>
    </row>
    <row r="14368" spans="6:7" x14ac:dyDescent="0.3">
      <c r="F14368" t="s">
        <v>15430</v>
      </c>
      <c r="G14368" s="31">
        <v>0</v>
      </c>
    </row>
    <row r="14369" spans="6:7" x14ac:dyDescent="0.3">
      <c r="F14369" t="s">
        <v>15431</v>
      </c>
      <c r="G14369" s="31">
        <v>0</v>
      </c>
    </row>
    <row r="14370" spans="6:7" x14ac:dyDescent="0.3">
      <c r="F14370" t="s">
        <v>15432</v>
      </c>
      <c r="G14370" s="31">
        <v>526.76599999999996</v>
      </c>
    </row>
    <row r="14371" spans="6:7" x14ac:dyDescent="0.3">
      <c r="F14371" t="s">
        <v>15433</v>
      </c>
      <c r="G14371" s="31">
        <v>7.4931000000000001</v>
      </c>
    </row>
    <row r="14372" spans="6:7" x14ac:dyDescent="0.3">
      <c r="F14372" t="s">
        <v>2399</v>
      </c>
      <c r="G14372" s="31">
        <v>74.506200000000007</v>
      </c>
    </row>
    <row r="14373" spans="6:7" x14ac:dyDescent="0.3">
      <c r="F14373" t="s">
        <v>15434</v>
      </c>
      <c r="G14373" s="31">
        <v>0</v>
      </c>
    </row>
    <row r="14374" spans="6:7" x14ac:dyDescent="0.3">
      <c r="F14374" t="s">
        <v>2400</v>
      </c>
      <c r="G14374" s="31">
        <v>6111.1530000000002</v>
      </c>
    </row>
    <row r="14375" spans="6:7" x14ac:dyDescent="0.3">
      <c r="F14375" t="s">
        <v>15435</v>
      </c>
      <c r="G14375" s="31">
        <v>49.979199999999999</v>
      </c>
    </row>
    <row r="14376" spans="6:7" x14ac:dyDescent="0.3">
      <c r="F14376" t="s">
        <v>857</v>
      </c>
      <c r="G14376" s="31">
        <v>2341.6797999999999</v>
      </c>
    </row>
    <row r="14377" spans="6:7" x14ac:dyDescent="0.3">
      <c r="F14377" t="s">
        <v>858</v>
      </c>
      <c r="G14377" s="31">
        <v>0</v>
      </c>
    </row>
    <row r="14378" spans="6:7" x14ac:dyDescent="0.3">
      <c r="F14378" t="s">
        <v>859</v>
      </c>
      <c r="G14378" s="31">
        <v>12156.3572</v>
      </c>
    </row>
    <row r="14379" spans="6:7" x14ac:dyDescent="0.3">
      <c r="F14379" t="s">
        <v>15436</v>
      </c>
      <c r="G14379" s="31">
        <v>0</v>
      </c>
    </row>
    <row r="14380" spans="6:7" x14ac:dyDescent="0.3">
      <c r="F14380" t="s">
        <v>15437</v>
      </c>
      <c r="G14380" s="31">
        <v>596.35119999999995</v>
      </c>
    </row>
    <row r="14381" spans="6:7" x14ac:dyDescent="0.3">
      <c r="F14381" t="s">
        <v>3586</v>
      </c>
      <c r="G14381" s="31">
        <v>380.81329999999997</v>
      </c>
    </row>
    <row r="14382" spans="6:7" x14ac:dyDescent="0.3">
      <c r="F14382" t="s">
        <v>15438</v>
      </c>
      <c r="G14382" s="31">
        <v>693.35599999999999</v>
      </c>
    </row>
    <row r="14383" spans="6:7" x14ac:dyDescent="0.3">
      <c r="F14383" t="s">
        <v>860</v>
      </c>
      <c r="G14383" s="31">
        <v>1629.6407999999999</v>
      </c>
    </row>
    <row r="14384" spans="6:7" x14ac:dyDescent="0.3">
      <c r="F14384" t="s">
        <v>861</v>
      </c>
      <c r="G14384" s="31">
        <v>14267.311300000001</v>
      </c>
    </row>
    <row r="14385" spans="6:7" x14ac:dyDescent="0.3">
      <c r="F14385" t="s">
        <v>2401</v>
      </c>
      <c r="G14385" s="31">
        <v>0</v>
      </c>
    </row>
    <row r="14386" spans="6:7" x14ac:dyDescent="0.3">
      <c r="F14386" t="s">
        <v>15439</v>
      </c>
      <c r="G14386" s="31">
        <v>146.23560000000001</v>
      </c>
    </row>
    <row r="14387" spans="6:7" x14ac:dyDescent="0.3">
      <c r="F14387" t="s">
        <v>15440</v>
      </c>
      <c r="G14387" s="31">
        <v>0</v>
      </c>
    </row>
    <row r="14388" spans="6:7" x14ac:dyDescent="0.3">
      <c r="F14388" t="s">
        <v>15441</v>
      </c>
      <c r="G14388" s="31">
        <v>0</v>
      </c>
    </row>
    <row r="14389" spans="6:7" x14ac:dyDescent="0.3">
      <c r="F14389" t="s">
        <v>15442</v>
      </c>
      <c r="G14389" s="31">
        <v>2437.3994000000002</v>
      </c>
    </row>
    <row r="14390" spans="6:7" x14ac:dyDescent="0.3">
      <c r="F14390" t="s">
        <v>15443</v>
      </c>
      <c r="G14390" s="31">
        <v>10950.380000000001</v>
      </c>
    </row>
    <row r="14391" spans="6:7" x14ac:dyDescent="0.3">
      <c r="F14391" t="s">
        <v>2402</v>
      </c>
      <c r="G14391" s="31">
        <v>93.862200000000001</v>
      </c>
    </row>
    <row r="14392" spans="6:7" x14ac:dyDescent="0.3">
      <c r="F14392" t="s">
        <v>862</v>
      </c>
      <c r="G14392" s="31">
        <v>0</v>
      </c>
    </row>
    <row r="14393" spans="6:7" x14ac:dyDescent="0.3">
      <c r="F14393" t="s">
        <v>2403</v>
      </c>
      <c r="G14393" s="31">
        <v>159.02799999999999</v>
      </c>
    </row>
    <row r="14394" spans="6:7" x14ac:dyDescent="0.3">
      <c r="F14394" t="s">
        <v>15444</v>
      </c>
      <c r="G14394" s="31">
        <v>3926.808</v>
      </c>
    </row>
    <row r="14395" spans="6:7" x14ac:dyDescent="0.3">
      <c r="F14395" t="s">
        <v>15445</v>
      </c>
      <c r="G14395" s="31">
        <v>0</v>
      </c>
    </row>
    <row r="14396" spans="6:7" x14ac:dyDescent="0.3">
      <c r="F14396" t="s">
        <v>15446</v>
      </c>
      <c r="G14396" s="31">
        <v>504.05009999999999</v>
      </c>
    </row>
    <row r="14397" spans="6:7" x14ac:dyDescent="0.3">
      <c r="F14397" t="s">
        <v>15447</v>
      </c>
      <c r="G14397" s="31">
        <v>0</v>
      </c>
    </row>
    <row r="14398" spans="6:7" x14ac:dyDescent="0.3">
      <c r="F14398" t="s">
        <v>15448</v>
      </c>
      <c r="G14398" s="31">
        <v>1167.5572999999999</v>
      </c>
    </row>
    <row r="14399" spans="6:7" x14ac:dyDescent="0.3">
      <c r="F14399" t="s">
        <v>15449</v>
      </c>
      <c r="G14399" s="31">
        <v>2098.8015</v>
      </c>
    </row>
    <row r="14400" spans="6:7" x14ac:dyDescent="0.3">
      <c r="F14400" t="s">
        <v>15450</v>
      </c>
      <c r="G14400" s="31">
        <v>320.3707</v>
      </c>
    </row>
    <row r="14401" spans="6:7" x14ac:dyDescent="0.3">
      <c r="F14401" t="s">
        <v>15451</v>
      </c>
      <c r="G14401" s="31">
        <v>0</v>
      </c>
    </row>
    <row r="14402" spans="6:7" x14ac:dyDescent="0.3">
      <c r="F14402" t="s">
        <v>15452</v>
      </c>
      <c r="G14402" s="31">
        <v>0</v>
      </c>
    </row>
    <row r="14403" spans="6:7" x14ac:dyDescent="0.3">
      <c r="F14403" t="s">
        <v>15453</v>
      </c>
      <c r="G14403" s="31">
        <v>0</v>
      </c>
    </row>
    <row r="14404" spans="6:7" x14ac:dyDescent="0.3">
      <c r="F14404" t="s">
        <v>15454</v>
      </c>
      <c r="G14404" s="31">
        <v>0</v>
      </c>
    </row>
    <row r="14405" spans="6:7" x14ac:dyDescent="0.3">
      <c r="F14405" t="s">
        <v>15455</v>
      </c>
      <c r="G14405" s="31">
        <v>276.24039999999997</v>
      </c>
    </row>
    <row r="14406" spans="6:7" x14ac:dyDescent="0.3">
      <c r="F14406" t="s">
        <v>15456</v>
      </c>
      <c r="G14406" s="31">
        <v>80.314999999999998</v>
      </c>
    </row>
    <row r="14407" spans="6:7" x14ac:dyDescent="0.3">
      <c r="F14407" t="s">
        <v>15457</v>
      </c>
      <c r="G14407" s="31">
        <v>192.10559999999998</v>
      </c>
    </row>
    <row r="14408" spans="6:7" x14ac:dyDescent="0.3">
      <c r="F14408" t="s">
        <v>15458</v>
      </c>
      <c r="G14408" s="31">
        <v>17167.717500000002</v>
      </c>
    </row>
    <row r="14409" spans="6:7" x14ac:dyDescent="0.3">
      <c r="F14409" t="s">
        <v>15459</v>
      </c>
      <c r="G14409" s="31">
        <v>0</v>
      </c>
    </row>
    <row r="14410" spans="6:7" x14ac:dyDescent="0.3">
      <c r="F14410" t="s">
        <v>15460</v>
      </c>
      <c r="G14410" s="31">
        <v>780.58300000000008</v>
      </c>
    </row>
    <row r="14411" spans="6:7" x14ac:dyDescent="0.3">
      <c r="F14411" t="s">
        <v>15461</v>
      </c>
      <c r="G14411" s="31">
        <v>243.8809</v>
      </c>
    </row>
    <row r="14412" spans="6:7" x14ac:dyDescent="0.3">
      <c r="F14412" t="s">
        <v>15462</v>
      </c>
      <c r="G14412" s="31">
        <v>153.25030000000001</v>
      </c>
    </row>
    <row r="14413" spans="6:7" x14ac:dyDescent="0.3">
      <c r="F14413" t="s">
        <v>15463</v>
      </c>
      <c r="G14413" s="31">
        <v>4653.4744000000001</v>
      </c>
    </row>
    <row r="14414" spans="6:7" x14ac:dyDescent="0.3">
      <c r="F14414" t="s">
        <v>15464</v>
      </c>
      <c r="G14414" s="31">
        <v>0</v>
      </c>
    </row>
    <row r="14415" spans="6:7" x14ac:dyDescent="0.3">
      <c r="F14415" t="s">
        <v>15465</v>
      </c>
      <c r="G14415" s="31">
        <v>1162.1723000000002</v>
      </c>
    </row>
    <row r="14416" spans="6:7" x14ac:dyDescent="0.3">
      <c r="F14416" t="s">
        <v>15466</v>
      </c>
      <c r="G14416" s="31">
        <v>5738.7855</v>
      </c>
    </row>
    <row r="14417" spans="6:7" x14ac:dyDescent="0.3">
      <c r="F14417" t="s">
        <v>15467</v>
      </c>
      <c r="G14417" s="31">
        <v>585.2627</v>
      </c>
    </row>
    <row r="14418" spans="6:7" x14ac:dyDescent="0.3">
      <c r="F14418" t="s">
        <v>15468</v>
      </c>
      <c r="G14418" s="31">
        <v>0</v>
      </c>
    </row>
    <row r="14419" spans="6:7" x14ac:dyDescent="0.3">
      <c r="F14419" t="s">
        <v>15469</v>
      </c>
      <c r="G14419" s="31">
        <v>0</v>
      </c>
    </row>
    <row r="14420" spans="6:7" x14ac:dyDescent="0.3">
      <c r="F14420" t="s">
        <v>2404</v>
      </c>
      <c r="G14420" s="31">
        <v>0</v>
      </c>
    </row>
    <row r="14421" spans="6:7" x14ac:dyDescent="0.3">
      <c r="F14421" t="s">
        <v>15470</v>
      </c>
      <c r="G14421" s="31">
        <v>178.87350000000001</v>
      </c>
    </row>
    <row r="14422" spans="6:7" x14ac:dyDescent="0.3">
      <c r="F14422" t="s">
        <v>15471</v>
      </c>
      <c r="G14422" s="31">
        <v>1093.0821999999998</v>
      </c>
    </row>
    <row r="14423" spans="6:7" x14ac:dyDescent="0.3">
      <c r="F14423" t="s">
        <v>15472</v>
      </c>
      <c r="G14423" s="31">
        <v>228.80099999999999</v>
      </c>
    </row>
    <row r="14424" spans="6:7" x14ac:dyDescent="0.3">
      <c r="F14424" t="s">
        <v>15473</v>
      </c>
      <c r="G14424" s="31">
        <v>0</v>
      </c>
    </row>
    <row r="14425" spans="6:7" x14ac:dyDescent="0.3">
      <c r="F14425" t="s">
        <v>15474</v>
      </c>
      <c r="G14425" s="31">
        <v>0</v>
      </c>
    </row>
    <row r="14426" spans="6:7" x14ac:dyDescent="0.3">
      <c r="F14426" t="s">
        <v>15475</v>
      </c>
      <c r="G14426" s="31">
        <v>175.91290000000001</v>
      </c>
    </row>
    <row r="14427" spans="6:7" x14ac:dyDescent="0.3">
      <c r="F14427" t="s">
        <v>15476</v>
      </c>
      <c r="G14427" s="31">
        <v>27.518999999999998</v>
      </c>
    </row>
    <row r="14428" spans="6:7" x14ac:dyDescent="0.3">
      <c r="F14428" t="s">
        <v>3587</v>
      </c>
      <c r="G14428" s="31">
        <v>289.92689999999999</v>
      </c>
    </row>
    <row r="14429" spans="6:7" x14ac:dyDescent="0.3">
      <c r="F14429" t="s">
        <v>15477</v>
      </c>
      <c r="G14429" s="31">
        <v>1566.7212999999999</v>
      </c>
    </row>
    <row r="14430" spans="6:7" x14ac:dyDescent="0.3">
      <c r="F14430" t="s">
        <v>15478</v>
      </c>
      <c r="G14430" s="31">
        <v>763.56880000000001</v>
      </c>
    </row>
    <row r="14431" spans="6:7" x14ac:dyDescent="0.3">
      <c r="F14431" t="s">
        <v>15479</v>
      </c>
      <c r="G14431" s="31">
        <v>0</v>
      </c>
    </row>
    <row r="14432" spans="6:7" x14ac:dyDescent="0.3">
      <c r="F14432" t="s">
        <v>15480</v>
      </c>
      <c r="G14432" s="31">
        <v>2778.0902999999998</v>
      </c>
    </row>
    <row r="14433" spans="6:7" x14ac:dyDescent="0.3">
      <c r="F14433" t="s">
        <v>15481</v>
      </c>
      <c r="G14433" s="31">
        <v>0</v>
      </c>
    </row>
    <row r="14434" spans="6:7" x14ac:dyDescent="0.3">
      <c r="F14434" t="s">
        <v>15482</v>
      </c>
      <c r="G14434" s="31">
        <v>0</v>
      </c>
    </row>
    <row r="14435" spans="6:7" x14ac:dyDescent="0.3">
      <c r="F14435" t="s">
        <v>15483</v>
      </c>
      <c r="G14435" s="31">
        <v>128.8177</v>
      </c>
    </row>
    <row r="14436" spans="6:7" x14ac:dyDescent="0.3">
      <c r="F14436" t="s">
        <v>15484</v>
      </c>
      <c r="G14436" s="31">
        <v>15.618499999999999</v>
      </c>
    </row>
    <row r="14437" spans="6:7" x14ac:dyDescent="0.3">
      <c r="F14437" t="s">
        <v>15485</v>
      </c>
      <c r="G14437" s="31">
        <v>0</v>
      </c>
    </row>
    <row r="14438" spans="6:7" x14ac:dyDescent="0.3">
      <c r="F14438" t="s">
        <v>15486</v>
      </c>
      <c r="G14438" s="31">
        <v>0</v>
      </c>
    </row>
    <row r="14439" spans="6:7" x14ac:dyDescent="0.3">
      <c r="F14439" t="s">
        <v>2405</v>
      </c>
      <c r="G14439" s="31">
        <v>266.98180000000002</v>
      </c>
    </row>
    <row r="14440" spans="6:7" x14ac:dyDescent="0.3">
      <c r="F14440" t="s">
        <v>15487</v>
      </c>
      <c r="G14440" s="31">
        <v>0</v>
      </c>
    </row>
    <row r="14441" spans="6:7" x14ac:dyDescent="0.3">
      <c r="F14441" t="s">
        <v>15488</v>
      </c>
      <c r="G14441" s="31">
        <v>10056.647800000001</v>
      </c>
    </row>
    <row r="14442" spans="6:7" x14ac:dyDescent="0.3">
      <c r="F14442" t="s">
        <v>15489</v>
      </c>
      <c r="G14442" s="31">
        <v>0</v>
      </c>
    </row>
    <row r="14443" spans="6:7" x14ac:dyDescent="0.3">
      <c r="F14443" t="s">
        <v>15490</v>
      </c>
      <c r="G14443" s="31">
        <v>3601.5237999999999</v>
      </c>
    </row>
    <row r="14444" spans="6:7" x14ac:dyDescent="0.3">
      <c r="F14444" t="s">
        <v>15491</v>
      </c>
      <c r="G14444" s="31">
        <v>0</v>
      </c>
    </row>
    <row r="14445" spans="6:7" x14ac:dyDescent="0.3">
      <c r="F14445" t="s">
        <v>15492</v>
      </c>
      <c r="G14445" s="31">
        <v>187.73699999999999</v>
      </c>
    </row>
    <row r="14446" spans="6:7" x14ac:dyDescent="0.3">
      <c r="F14446" t="s">
        <v>15493</v>
      </c>
      <c r="G14446" s="31">
        <v>1905.5481000000002</v>
      </c>
    </row>
    <row r="14447" spans="6:7" x14ac:dyDescent="0.3">
      <c r="F14447" t="s">
        <v>15494</v>
      </c>
      <c r="G14447" s="31">
        <v>12869.399499999998</v>
      </c>
    </row>
    <row r="14448" spans="6:7" x14ac:dyDescent="0.3">
      <c r="F14448" t="s">
        <v>15495</v>
      </c>
      <c r="G14448" s="31">
        <v>6.2473999999999998</v>
      </c>
    </row>
    <row r="14449" spans="6:7" x14ac:dyDescent="0.3">
      <c r="F14449" t="s">
        <v>15496</v>
      </c>
      <c r="G14449" s="31">
        <v>79.470600000000005</v>
      </c>
    </row>
    <row r="14450" spans="6:7" x14ac:dyDescent="0.3">
      <c r="F14450" t="s">
        <v>15497</v>
      </c>
      <c r="G14450" s="31">
        <v>525.76440000000002</v>
      </c>
    </row>
    <row r="14451" spans="6:7" x14ac:dyDescent="0.3">
      <c r="F14451" t="s">
        <v>15498</v>
      </c>
      <c r="G14451" s="31">
        <v>368.10760000000005</v>
      </c>
    </row>
    <row r="14452" spans="6:7" x14ac:dyDescent="0.3">
      <c r="F14452" t="s">
        <v>15499</v>
      </c>
      <c r="G14452" s="31">
        <v>509.95690000000002</v>
      </c>
    </row>
    <row r="14453" spans="6:7" x14ac:dyDescent="0.3">
      <c r="F14453" t="s">
        <v>15500</v>
      </c>
      <c r="G14453" s="31">
        <v>0</v>
      </c>
    </row>
    <row r="14454" spans="6:7" x14ac:dyDescent="0.3">
      <c r="F14454" t="s">
        <v>15501</v>
      </c>
      <c r="G14454" s="31">
        <v>10643.6101</v>
      </c>
    </row>
    <row r="14455" spans="6:7" x14ac:dyDescent="0.3">
      <c r="F14455" t="s">
        <v>15502</v>
      </c>
      <c r="G14455" s="31">
        <v>0</v>
      </c>
    </row>
    <row r="14456" spans="6:7" x14ac:dyDescent="0.3">
      <c r="F14456" t="s">
        <v>15503</v>
      </c>
      <c r="G14456" s="31">
        <v>2159.7444</v>
      </c>
    </row>
    <row r="14457" spans="6:7" x14ac:dyDescent="0.3">
      <c r="F14457" t="s">
        <v>15504</v>
      </c>
      <c r="G14457" s="31">
        <v>49.722499999999997</v>
      </c>
    </row>
    <row r="14458" spans="6:7" x14ac:dyDescent="0.3">
      <c r="F14458" t="s">
        <v>15505</v>
      </c>
      <c r="G14458" s="31">
        <v>0</v>
      </c>
    </row>
    <row r="14459" spans="6:7" x14ac:dyDescent="0.3">
      <c r="F14459" t="s">
        <v>15506</v>
      </c>
      <c r="G14459" s="31">
        <v>0</v>
      </c>
    </row>
    <row r="14460" spans="6:7" x14ac:dyDescent="0.3">
      <c r="F14460" t="s">
        <v>15507</v>
      </c>
      <c r="G14460" s="31">
        <v>0</v>
      </c>
    </row>
    <row r="14461" spans="6:7" x14ac:dyDescent="0.3">
      <c r="F14461" t="s">
        <v>15508</v>
      </c>
      <c r="G14461" s="31">
        <v>6061.6837000000005</v>
      </c>
    </row>
    <row r="14462" spans="6:7" x14ac:dyDescent="0.3">
      <c r="F14462" t="s">
        <v>15509</v>
      </c>
      <c r="G14462" s="31">
        <v>3534.1271999999999</v>
      </c>
    </row>
    <row r="14463" spans="6:7" x14ac:dyDescent="0.3">
      <c r="F14463" t="s">
        <v>15510</v>
      </c>
      <c r="G14463" s="31">
        <v>0</v>
      </c>
    </row>
    <row r="14464" spans="6:7" x14ac:dyDescent="0.3">
      <c r="F14464" t="s">
        <v>15511</v>
      </c>
      <c r="G14464" s="31">
        <v>0</v>
      </c>
    </row>
    <row r="14465" spans="6:7" x14ac:dyDescent="0.3">
      <c r="F14465" t="s">
        <v>15512</v>
      </c>
      <c r="G14465" s="31">
        <v>0</v>
      </c>
    </row>
    <row r="14466" spans="6:7" x14ac:dyDescent="0.3">
      <c r="F14466" t="s">
        <v>15513</v>
      </c>
      <c r="G14466" s="31">
        <v>97.235899999999987</v>
      </c>
    </row>
    <row r="14467" spans="6:7" x14ac:dyDescent="0.3">
      <c r="F14467" t="s">
        <v>15514</v>
      </c>
      <c r="G14467" s="31">
        <v>233.65980000000002</v>
      </c>
    </row>
    <row r="14468" spans="6:7" x14ac:dyDescent="0.3">
      <c r="F14468" t="s">
        <v>3588</v>
      </c>
      <c r="G14468" s="31">
        <v>262.92</v>
      </c>
    </row>
    <row r="14469" spans="6:7" x14ac:dyDescent="0.3">
      <c r="F14469" t="s">
        <v>15515</v>
      </c>
      <c r="G14469" s="31">
        <v>0</v>
      </c>
    </row>
    <row r="14470" spans="6:7" x14ac:dyDescent="0.3">
      <c r="F14470" t="s">
        <v>15516</v>
      </c>
      <c r="G14470" s="31">
        <v>0</v>
      </c>
    </row>
    <row r="14471" spans="6:7" x14ac:dyDescent="0.3">
      <c r="F14471" t="s">
        <v>15517</v>
      </c>
      <c r="G14471" s="31">
        <v>10660.825199999999</v>
      </c>
    </row>
    <row r="14472" spans="6:7" x14ac:dyDescent="0.3">
      <c r="F14472" t="s">
        <v>863</v>
      </c>
      <c r="G14472" s="31">
        <v>616.48750000000007</v>
      </c>
    </row>
    <row r="14473" spans="6:7" x14ac:dyDescent="0.3">
      <c r="F14473" t="s">
        <v>15518</v>
      </c>
      <c r="G14473" s="31">
        <v>4749.8996999999999</v>
      </c>
    </row>
    <row r="14474" spans="6:7" x14ac:dyDescent="0.3">
      <c r="F14474" t="s">
        <v>15519</v>
      </c>
      <c r="G14474" s="31">
        <v>0</v>
      </c>
    </row>
    <row r="14475" spans="6:7" x14ac:dyDescent="0.3">
      <c r="F14475" t="s">
        <v>2406</v>
      </c>
      <c r="G14475" s="31">
        <v>4187.7212</v>
      </c>
    </row>
    <row r="14476" spans="6:7" x14ac:dyDescent="0.3">
      <c r="F14476" t="s">
        <v>3589</v>
      </c>
      <c r="G14476" s="31">
        <v>992.12279999999998</v>
      </c>
    </row>
    <row r="14477" spans="6:7" x14ac:dyDescent="0.3">
      <c r="F14477" t="s">
        <v>2407</v>
      </c>
      <c r="G14477" s="31">
        <v>0</v>
      </c>
    </row>
    <row r="14478" spans="6:7" x14ac:dyDescent="0.3">
      <c r="F14478" t="s">
        <v>15520</v>
      </c>
      <c r="G14478" s="31">
        <v>215.25579999999999</v>
      </c>
    </row>
    <row r="14479" spans="6:7" x14ac:dyDescent="0.3">
      <c r="F14479" t="s">
        <v>2408</v>
      </c>
      <c r="G14479" s="31">
        <v>0</v>
      </c>
    </row>
    <row r="14480" spans="6:7" x14ac:dyDescent="0.3">
      <c r="F14480" t="s">
        <v>15521</v>
      </c>
      <c r="G14480" s="31">
        <v>2414.6923999999999</v>
      </c>
    </row>
    <row r="14481" spans="6:7" x14ac:dyDescent="0.3">
      <c r="F14481" t="s">
        <v>2409</v>
      </c>
      <c r="G14481" s="31">
        <v>0</v>
      </c>
    </row>
    <row r="14482" spans="6:7" x14ac:dyDescent="0.3">
      <c r="F14482" t="s">
        <v>15522</v>
      </c>
      <c r="G14482" s="31">
        <v>3566.4827</v>
      </c>
    </row>
    <row r="14483" spans="6:7" x14ac:dyDescent="0.3">
      <c r="F14483" t="s">
        <v>15523</v>
      </c>
      <c r="G14483" s="31">
        <v>7213.7447000000002</v>
      </c>
    </row>
    <row r="14484" spans="6:7" x14ac:dyDescent="0.3">
      <c r="F14484" t="s">
        <v>2410</v>
      </c>
      <c r="G14484" s="31">
        <v>0</v>
      </c>
    </row>
    <row r="14485" spans="6:7" x14ac:dyDescent="0.3">
      <c r="F14485" t="s">
        <v>15524</v>
      </c>
      <c r="G14485" s="31">
        <v>0</v>
      </c>
    </row>
    <row r="14486" spans="6:7" x14ac:dyDescent="0.3">
      <c r="F14486" t="s">
        <v>15525</v>
      </c>
      <c r="G14486" s="31">
        <v>7065.2858999999999</v>
      </c>
    </row>
    <row r="14487" spans="6:7" x14ac:dyDescent="0.3">
      <c r="F14487" t="s">
        <v>15526</v>
      </c>
      <c r="G14487" s="31">
        <v>39.988</v>
      </c>
    </row>
    <row r="14488" spans="6:7" x14ac:dyDescent="0.3">
      <c r="F14488" t="s">
        <v>15527</v>
      </c>
      <c r="G14488" s="31">
        <v>0</v>
      </c>
    </row>
    <row r="14489" spans="6:7" x14ac:dyDescent="0.3">
      <c r="F14489" t="s">
        <v>864</v>
      </c>
      <c r="G14489" s="31">
        <v>9920.9296000000013</v>
      </c>
    </row>
    <row r="14490" spans="6:7" x14ac:dyDescent="0.3">
      <c r="F14490" t="s">
        <v>15528</v>
      </c>
      <c r="G14490" s="31">
        <v>188.33779999999999</v>
      </c>
    </row>
    <row r="14491" spans="6:7" x14ac:dyDescent="0.3">
      <c r="F14491" t="s">
        <v>15529</v>
      </c>
      <c r="G14491" s="31">
        <v>199.62469999999999</v>
      </c>
    </row>
    <row r="14492" spans="6:7" x14ac:dyDescent="0.3">
      <c r="F14492" t="s">
        <v>2411</v>
      </c>
      <c r="G14492" s="31">
        <v>0</v>
      </c>
    </row>
    <row r="14493" spans="6:7" x14ac:dyDescent="0.3">
      <c r="F14493" t="s">
        <v>3590</v>
      </c>
      <c r="G14493" s="31">
        <v>252.11419999999998</v>
      </c>
    </row>
    <row r="14494" spans="6:7" x14ac:dyDescent="0.3">
      <c r="F14494" t="s">
        <v>865</v>
      </c>
      <c r="G14494" s="31">
        <v>10045.150100000001</v>
      </c>
    </row>
    <row r="14495" spans="6:7" x14ac:dyDescent="0.3">
      <c r="F14495" t="s">
        <v>15530</v>
      </c>
      <c r="G14495" s="31">
        <v>74.994</v>
      </c>
    </row>
    <row r="14496" spans="6:7" x14ac:dyDescent="0.3">
      <c r="F14496" t="s">
        <v>2412</v>
      </c>
      <c r="G14496" s="31">
        <v>0</v>
      </c>
    </row>
    <row r="14497" spans="6:7" x14ac:dyDescent="0.3">
      <c r="F14497" t="s">
        <v>15531</v>
      </c>
      <c r="G14497" s="31">
        <v>7834.4690000000001</v>
      </c>
    </row>
    <row r="14498" spans="6:7" x14ac:dyDescent="0.3">
      <c r="F14498" t="s">
        <v>2413</v>
      </c>
      <c r="G14498" s="31">
        <v>1662.7074</v>
      </c>
    </row>
    <row r="14499" spans="6:7" x14ac:dyDescent="0.3">
      <c r="F14499" t="s">
        <v>15532</v>
      </c>
      <c r="G14499" s="31">
        <v>13393.563899999999</v>
      </c>
    </row>
    <row r="14500" spans="6:7" x14ac:dyDescent="0.3">
      <c r="F14500" t="s">
        <v>2414</v>
      </c>
      <c r="G14500" s="31">
        <v>0</v>
      </c>
    </row>
    <row r="14501" spans="6:7" x14ac:dyDescent="0.3">
      <c r="F14501" t="s">
        <v>15533</v>
      </c>
      <c r="G14501" s="31">
        <v>0</v>
      </c>
    </row>
    <row r="14502" spans="6:7" x14ac:dyDescent="0.3">
      <c r="F14502" t="s">
        <v>866</v>
      </c>
      <c r="G14502" s="31">
        <v>0</v>
      </c>
    </row>
    <row r="14503" spans="6:7" x14ac:dyDescent="0.3">
      <c r="F14503" t="s">
        <v>15534</v>
      </c>
      <c r="G14503" s="31">
        <v>926.00949999999989</v>
      </c>
    </row>
    <row r="14504" spans="6:7" x14ac:dyDescent="0.3">
      <c r="F14504" t="s">
        <v>15535</v>
      </c>
      <c r="G14504" s="31">
        <v>683.42820000000006</v>
      </c>
    </row>
    <row r="14505" spans="6:7" x14ac:dyDescent="0.3">
      <c r="F14505" t="s">
        <v>2415</v>
      </c>
      <c r="G14505" s="31">
        <v>6184.8</v>
      </c>
    </row>
    <row r="14506" spans="6:7" x14ac:dyDescent="0.3">
      <c r="F14506" t="s">
        <v>15536</v>
      </c>
      <c r="G14506" s="31">
        <v>5543.5990000000002</v>
      </c>
    </row>
    <row r="14507" spans="6:7" x14ac:dyDescent="0.3">
      <c r="F14507" t="s">
        <v>15537</v>
      </c>
      <c r="G14507" s="31">
        <v>0</v>
      </c>
    </row>
    <row r="14508" spans="6:7" x14ac:dyDescent="0.3">
      <c r="F14508" t="s">
        <v>15538</v>
      </c>
      <c r="G14508" s="31">
        <v>340.95580000000001</v>
      </c>
    </row>
    <row r="14509" spans="6:7" x14ac:dyDescent="0.3">
      <c r="F14509" t="s">
        <v>15539</v>
      </c>
      <c r="G14509" s="31">
        <v>7165.9474</v>
      </c>
    </row>
    <row r="14510" spans="6:7" x14ac:dyDescent="0.3">
      <c r="F14510" t="s">
        <v>15540</v>
      </c>
      <c r="G14510" s="31">
        <v>0</v>
      </c>
    </row>
    <row r="14511" spans="6:7" x14ac:dyDescent="0.3">
      <c r="F14511" t="s">
        <v>15541</v>
      </c>
      <c r="G14511" s="31">
        <v>442.21759999999995</v>
      </c>
    </row>
    <row r="14512" spans="6:7" x14ac:dyDescent="0.3">
      <c r="F14512" t="s">
        <v>15542</v>
      </c>
      <c r="G14512" s="31">
        <v>5066.4382999999998</v>
      </c>
    </row>
    <row r="14513" spans="6:7" x14ac:dyDescent="0.3">
      <c r="F14513" t="s">
        <v>15543</v>
      </c>
      <c r="G14513" s="31">
        <v>0</v>
      </c>
    </row>
    <row r="14514" spans="6:7" x14ac:dyDescent="0.3">
      <c r="F14514" t="s">
        <v>15544</v>
      </c>
      <c r="G14514" s="31">
        <v>0</v>
      </c>
    </row>
    <row r="14515" spans="6:7" x14ac:dyDescent="0.3">
      <c r="F14515" t="s">
        <v>15545</v>
      </c>
      <c r="G14515" s="31">
        <v>3560.4645</v>
      </c>
    </row>
    <row r="14516" spans="6:7" x14ac:dyDescent="0.3">
      <c r="F14516" t="s">
        <v>15546</v>
      </c>
      <c r="G14516" s="31">
        <v>3289.4260999999997</v>
      </c>
    </row>
    <row r="14517" spans="6:7" x14ac:dyDescent="0.3">
      <c r="F14517" t="s">
        <v>15547</v>
      </c>
      <c r="G14517" s="31">
        <v>498.7645</v>
      </c>
    </row>
    <row r="14518" spans="6:7" x14ac:dyDescent="0.3">
      <c r="F14518" t="s">
        <v>15548</v>
      </c>
      <c r="G14518" s="31">
        <v>0</v>
      </c>
    </row>
    <row r="14519" spans="6:7" x14ac:dyDescent="0.3">
      <c r="F14519" t="s">
        <v>15549</v>
      </c>
      <c r="G14519" s="31">
        <v>115.0372</v>
      </c>
    </row>
    <row r="14520" spans="6:7" x14ac:dyDescent="0.3">
      <c r="F14520" t="s">
        <v>15550</v>
      </c>
      <c r="G14520" s="31">
        <v>0</v>
      </c>
    </row>
    <row r="14521" spans="6:7" x14ac:dyDescent="0.3">
      <c r="F14521" t="s">
        <v>15551</v>
      </c>
      <c r="G14521" s="31">
        <v>20582.772200000003</v>
      </c>
    </row>
    <row r="14522" spans="6:7" x14ac:dyDescent="0.3">
      <c r="F14522" t="s">
        <v>15552</v>
      </c>
      <c r="G14522" s="31">
        <v>0</v>
      </c>
    </row>
    <row r="14523" spans="6:7" x14ac:dyDescent="0.3">
      <c r="F14523" t="s">
        <v>15553</v>
      </c>
      <c r="G14523" s="31">
        <v>9674.4616999999998</v>
      </c>
    </row>
    <row r="14524" spans="6:7" x14ac:dyDescent="0.3">
      <c r="F14524" t="s">
        <v>3591</v>
      </c>
      <c r="G14524" s="31">
        <v>1282.9673</v>
      </c>
    </row>
    <row r="14525" spans="6:7" x14ac:dyDescent="0.3">
      <c r="F14525" t="s">
        <v>15554</v>
      </c>
      <c r="G14525" s="31">
        <v>0</v>
      </c>
    </row>
    <row r="14526" spans="6:7" x14ac:dyDescent="0.3">
      <c r="F14526" t="s">
        <v>2416</v>
      </c>
      <c r="G14526" s="31">
        <v>6435.7730000000001</v>
      </c>
    </row>
    <row r="14527" spans="6:7" x14ac:dyDescent="0.3">
      <c r="F14527" t="s">
        <v>15555</v>
      </c>
      <c r="G14527" s="31">
        <v>44.790300000000002</v>
      </c>
    </row>
    <row r="14528" spans="6:7" x14ac:dyDescent="0.3">
      <c r="F14528" t="s">
        <v>15556</v>
      </c>
      <c r="G14528" s="31">
        <v>300.57950000000005</v>
      </c>
    </row>
    <row r="14529" spans="6:7" x14ac:dyDescent="0.3">
      <c r="F14529" t="s">
        <v>15557</v>
      </c>
      <c r="G14529" s="31">
        <v>0</v>
      </c>
    </row>
    <row r="14530" spans="6:7" x14ac:dyDescent="0.3">
      <c r="F14530" t="s">
        <v>15558</v>
      </c>
      <c r="G14530" s="31">
        <v>7115.3903</v>
      </c>
    </row>
    <row r="14531" spans="6:7" x14ac:dyDescent="0.3">
      <c r="F14531" t="s">
        <v>2942</v>
      </c>
      <c r="G14531" s="31">
        <v>2600.7664</v>
      </c>
    </row>
    <row r="14532" spans="6:7" x14ac:dyDescent="0.3">
      <c r="F14532" t="s">
        <v>15559</v>
      </c>
      <c r="G14532" s="31">
        <v>0</v>
      </c>
    </row>
    <row r="14533" spans="6:7" x14ac:dyDescent="0.3">
      <c r="F14533" t="s">
        <v>15560</v>
      </c>
      <c r="G14533" s="31">
        <v>9489.3345000000008</v>
      </c>
    </row>
    <row r="14534" spans="6:7" x14ac:dyDescent="0.3">
      <c r="F14534" t="s">
        <v>15561</v>
      </c>
      <c r="G14534" s="31">
        <v>2034.4642000000001</v>
      </c>
    </row>
    <row r="14535" spans="6:7" x14ac:dyDescent="0.3">
      <c r="F14535" t="s">
        <v>15562</v>
      </c>
      <c r="G14535" s="31">
        <v>122.93339999999999</v>
      </c>
    </row>
    <row r="14536" spans="6:7" x14ac:dyDescent="0.3">
      <c r="F14536" t="s">
        <v>15563</v>
      </c>
      <c r="G14536" s="31">
        <v>0</v>
      </c>
    </row>
    <row r="14537" spans="6:7" x14ac:dyDescent="0.3">
      <c r="F14537" t="s">
        <v>15564</v>
      </c>
      <c r="G14537" s="31">
        <v>0</v>
      </c>
    </row>
    <row r="14538" spans="6:7" x14ac:dyDescent="0.3">
      <c r="F14538" t="s">
        <v>15565</v>
      </c>
      <c r="G14538" s="31">
        <v>0</v>
      </c>
    </row>
    <row r="14539" spans="6:7" x14ac:dyDescent="0.3">
      <c r="F14539" t="s">
        <v>15566</v>
      </c>
      <c r="G14539" s="31">
        <v>2588.0542</v>
      </c>
    </row>
    <row r="14540" spans="6:7" x14ac:dyDescent="0.3">
      <c r="F14540" t="s">
        <v>15567</v>
      </c>
      <c r="G14540" s="31">
        <v>0</v>
      </c>
    </row>
    <row r="14541" spans="6:7" x14ac:dyDescent="0.3">
      <c r="F14541" t="s">
        <v>15568</v>
      </c>
      <c r="G14541" s="31">
        <v>0</v>
      </c>
    </row>
    <row r="14542" spans="6:7" x14ac:dyDescent="0.3">
      <c r="F14542" t="s">
        <v>15569</v>
      </c>
      <c r="G14542" s="31">
        <v>315.94729999999998</v>
      </c>
    </row>
    <row r="14543" spans="6:7" x14ac:dyDescent="0.3">
      <c r="F14543" t="s">
        <v>15570</v>
      </c>
      <c r="G14543" s="31">
        <v>342.22039999999998</v>
      </c>
    </row>
    <row r="14544" spans="6:7" x14ac:dyDescent="0.3">
      <c r="F14544" t="s">
        <v>15571</v>
      </c>
      <c r="G14544" s="31">
        <v>2445.3498999999997</v>
      </c>
    </row>
    <row r="14545" spans="6:7" x14ac:dyDescent="0.3">
      <c r="F14545" t="s">
        <v>15572</v>
      </c>
      <c r="G14545" s="31">
        <v>17610.825400000002</v>
      </c>
    </row>
    <row r="14546" spans="6:7" x14ac:dyDescent="0.3">
      <c r="F14546" t="s">
        <v>15573</v>
      </c>
      <c r="G14546" s="31">
        <v>0</v>
      </c>
    </row>
    <row r="14547" spans="6:7" x14ac:dyDescent="0.3">
      <c r="F14547" t="s">
        <v>15574</v>
      </c>
      <c r="G14547" s="31">
        <v>0</v>
      </c>
    </row>
    <row r="14548" spans="6:7" x14ac:dyDescent="0.3">
      <c r="F14548" t="s">
        <v>15575</v>
      </c>
      <c r="G14548" s="31">
        <v>1206.1809000000001</v>
      </c>
    </row>
    <row r="14549" spans="6:7" x14ac:dyDescent="0.3">
      <c r="F14549" t="s">
        <v>3592</v>
      </c>
      <c r="G14549" s="31">
        <v>53.102899999999998</v>
      </c>
    </row>
    <row r="14550" spans="6:7" x14ac:dyDescent="0.3">
      <c r="F14550" t="s">
        <v>2417</v>
      </c>
      <c r="G14550" s="31">
        <v>0</v>
      </c>
    </row>
    <row r="14551" spans="6:7" x14ac:dyDescent="0.3">
      <c r="F14551" t="s">
        <v>15576</v>
      </c>
      <c r="G14551" s="31">
        <v>431.7663</v>
      </c>
    </row>
    <row r="14552" spans="6:7" x14ac:dyDescent="0.3">
      <c r="F14552" t="s">
        <v>15577</v>
      </c>
      <c r="G14552" s="31">
        <v>0</v>
      </c>
    </row>
    <row r="14553" spans="6:7" x14ac:dyDescent="0.3">
      <c r="F14553" t="s">
        <v>3593</v>
      </c>
      <c r="G14553" s="31">
        <v>832.46029999999996</v>
      </c>
    </row>
    <row r="14554" spans="6:7" x14ac:dyDescent="0.3">
      <c r="F14554" t="s">
        <v>15578</v>
      </c>
      <c r="G14554" s="31">
        <v>0</v>
      </c>
    </row>
    <row r="14555" spans="6:7" x14ac:dyDescent="0.3">
      <c r="F14555" t="s">
        <v>867</v>
      </c>
      <c r="G14555" s="31">
        <v>7107.2168000000001</v>
      </c>
    </row>
    <row r="14556" spans="6:7" x14ac:dyDescent="0.3">
      <c r="F14556" t="s">
        <v>3594</v>
      </c>
      <c r="G14556" s="31">
        <v>392.68079999999998</v>
      </c>
    </row>
    <row r="14557" spans="6:7" x14ac:dyDescent="0.3">
      <c r="F14557" t="s">
        <v>15579</v>
      </c>
      <c r="G14557" s="31">
        <v>0</v>
      </c>
    </row>
    <row r="14558" spans="6:7" x14ac:dyDescent="0.3">
      <c r="F14558" t="s">
        <v>15580</v>
      </c>
      <c r="G14558" s="31">
        <v>205.202</v>
      </c>
    </row>
    <row r="14559" spans="6:7" x14ac:dyDescent="0.3">
      <c r="F14559" t="s">
        <v>15581</v>
      </c>
      <c r="G14559" s="31">
        <v>0</v>
      </c>
    </row>
    <row r="14560" spans="6:7" x14ac:dyDescent="0.3">
      <c r="F14560" t="s">
        <v>15582</v>
      </c>
      <c r="G14560" s="31">
        <v>0</v>
      </c>
    </row>
    <row r="14561" spans="6:7" x14ac:dyDescent="0.3">
      <c r="F14561" t="s">
        <v>15583</v>
      </c>
      <c r="G14561" s="31">
        <v>71.130899999999997</v>
      </c>
    </row>
    <row r="14562" spans="6:7" x14ac:dyDescent="0.3">
      <c r="F14562" t="s">
        <v>15584</v>
      </c>
      <c r="G14562" s="31">
        <v>255.26689999999999</v>
      </c>
    </row>
    <row r="14563" spans="6:7" x14ac:dyDescent="0.3">
      <c r="F14563" t="s">
        <v>15585</v>
      </c>
      <c r="G14563" s="31">
        <v>269.05399999999997</v>
      </c>
    </row>
    <row r="14564" spans="6:7" x14ac:dyDescent="0.3">
      <c r="F14564" t="s">
        <v>15586</v>
      </c>
      <c r="G14564" s="31">
        <v>469.47399999999999</v>
      </c>
    </row>
    <row r="14565" spans="6:7" x14ac:dyDescent="0.3">
      <c r="F14565" t="s">
        <v>15587</v>
      </c>
      <c r="G14565" s="31">
        <v>0</v>
      </c>
    </row>
    <row r="14566" spans="6:7" x14ac:dyDescent="0.3">
      <c r="F14566" t="s">
        <v>2418</v>
      </c>
      <c r="G14566" s="31">
        <v>328.55549999999999</v>
      </c>
    </row>
    <row r="14567" spans="6:7" x14ac:dyDescent="0.3">
      <c r="F14567" t="s">
        <v>15588</v>
      </c>
      <c r="G14567" s="31">
        <v>59.381799999999998</v>
      </c>
    </row>
    <row r="14568" spans="6:7" x14ac:dyDescent="0.3">
      <c r="F14568" t="s">
        <v>15589</v>
      </c>
      <c r="G14568" s="31">
        <v>307.60869999999994</v>
      </c>
    </row>
    <row r="14569" spans="6:7" x14ac:dyDescent="0.3">
      <c r="F14569" t="s">
        <v>2419</v>
      </c>
      <c r="G14569" s="31">
        <v>0</v>
      </c>
    </row>
    <row r="14570" spans="6:7" x14ac:dyDescent="0.3">
      <c r="F14570" t="s">
        <v>15590</v>
      </c>
      <c r="G14570" s="31">
        <v>1312.8082999999999</v>
      </c>
    </row>
    <row r="14571" spans="6:7" x14ac:dyDescent="0.3">
      <c r="F14571" t="s">
        <v>15591</v>
      </c>
      <c r="G14571" s="31">
        <v>373.90230000000003</v>
      </c>
    </row>
    <row r="14572" spans="6:7" x14ac:dyDescent="0.3">
      <c r="F14572" t="s">
        <v>868</v>
      </c>
      <c r="G14572" s="31">
        <v>2696.4684999999999</v>
      </c>
    </row>
    <row r="14573" spans="6:7" x14ac:dyDescent="0.3">
      <c r="F14573" t="s">
        <v>3595</v>
      </c>
      <c r="G14573" s="31">
        <v>7355.1872000000003</v>
      </c>
    </row>
    <row r="14574" spans="6:7" x14ac:dyDescent="0.3">
      <c r="F14574" t="s">
        <v>15592</v>
      </c>
      <c r="G14574" s="31">
        <v>0</v>
      </c>
    </row>
    <row r="14575" spans="6:7" x14ac:dyDescent="0.3">
      <c r="F14575" t="s">
        <v>15593</v>
      </c>
      <c r="G14575" s="31">
        <v>107.89049999999999</v>
      </c>
    </row>
    <row r="14576" spans="6:7" x14ac:dyDescent="0.3">
      <c r="F14576" t="s">
        <v>2420</v>
      </c>
      <c r="G14576" s="31">
        <v>0</v>
      </c>
    </row>
    <row r="14577" spans="6:7" x14ac:dyDescent="0.3">
      <c r="F14577" t="s">
        <v>2421</v>
      </c>
      <c r="G14577" s="31">
        <v>5566.32</v>
      </c>
    </row>
    <row r="14578" spans="6:7" x14ac:dyDescent="0.3">
      <c r="F14578" t="s">
        <v>15594</v>
      </c>
      <c r="G14578" s="31">
        <v>0</v>
      </c>
    </row>
    <row r="14579" spans="6:7" x14ac:dyDescent="0.3">
      <c r="F14579" t="s">
        <v>15595</v>
      </c>
      <c r="G14579" s="31">
        <v>700.16240000000005</v>
      </c>
    </row>
    <row r="14580" spans="6:7" x14ac:dyDescent="0.3">
      <c r="F14580" t="s">
        <v>15596</v>
      </c>
      <c r="G14580" s="31">
        <v>0</v>
      </c>
    </row>
    <row r="14581" spans="6:7" x14ac:dyDescent="0.3">
      <c r="F14581" t="s">
        <v>15597</v>
      </c>
      <c r="G14581" s="31">
        <v>0</v>
      </c>
    </row>
    <row r="14582" spans="6:7" x14ac:dyDescent="0.3">
      <c r="F14582" t="s">
        <v>15598</v>
      </c>
      <c r="G14582" s="31">
        <v>155.96020000000001</v>
      </c>
    </row>
    <row r="14583" spans="6:7" x14ac:dyDescent="0.3">
      <c r="F14583" t="s">
        <v>2422</v>
      </c>
      <c r="G14583" s="31">
        <v>3237.2701999999999</v>
      </c>
    </row>
    <row r="14584" spans="6:7" x14ac:dyDescent="0.3">
      <c r="F14584" t="s">
        <v>2943</v>
      </c>
      <c r="G14584" s="31">
        <v>3259.2815999999998</v>
      </c>
    </row>
    <row r="14585" spans="6:7" x14ac:dyDescent="0.3">
      <c r="F14585" t="s">
        <v>15599</v>
      </c>
      <c r="G14585" s="31">
        <v>0</v>
      </c>
    </row>
    <row r="14586" spans="6:7" x14ac:dyDescent="0.3">
      <c r="F14586" t="s">
        <v>869</v>
      </c>
      <c r="G14586" s="31">
        <v>2727.6414</v>
      </c>
    </row>
    <row r="14587" spans="6:7" x14ac:dyDescent="0.3">
      <c r="F14587" t="s">
        <v>15600</v>
      </c>
      <c r="G14587" s="31">
        <v>0</v>
      </c>
    </row>
    <row r="14588" spans="6:7" x14ac:dyDescent="0.3">
      <c r="F14588" t="s">
        <v>15601</v>
      </c>
      <c r="G14588" s="31">
        <v>0</v>
      </c>
    </row>
    <row r="14589" spans="6:7" x14ac:dyDescent="0.3">
      <c r="F14589" t="s">
        <v>15602</v>
      </c>
      <c r="G14589" s="31">
        <v>9316.0796999999984</v>
      </c>
    </row>
    <row r="14590" spans="6:7" x14ac:dyDescent="0.3">
      <c r="F14590" t="s">
        <v>15603</v>
      </c>
      <c r="G14590" s="31">
        <v>0</v>
      </c>
    </row>
    <row r="14591" spans="6:7" x14ac:dyDescent="0.3">
      <c r="F14591" t="s">
        <v>870</v>
      </c>
      <c r="G14591" s="31">
        <v>2988.5234</v>
      </c>
    </row>
    <row r="14592" spans="6:7" x14ac:dyDescent="0.3">
      <c r="F14592" t="s">
        <v>871</v>
      </c>
      <c r="G14592" s="31">
        <v>0</v>
      </c>
    </row>
    <row r="14593" spans="6:7" x14ac:dyDescent="0.3">
      <c r="F14593" t="s">
        <v>15604</v>
      </c>
      <c r="G14593" s="31">
        <v>40.6081</v>
      </c>
    </row>
    <row r="14594" spans="6:7" x14ac:dyDescent="0.3">
      <c r="F14594" t="s">
        <v>872</v>
      </c>
      <c r="G14594" s="31">
        <v>5777.7038000000002</v>
      </c>
    </row>
    <row r="14595" spans="6:7" x14ac:dyDescent="0.3">
      <c r="F14595" t="s">
        <v>15605</v>
      </c>
      <c r="G14595" s="31">
        <v>0</v>
      </c>
    </row>
    <row r="14596" spans="6:7" x14ac:dyDescent="0.3">
      <c r="F14596" t="s">
        <v>15606</v>
      </c>
      <c r="G14596" s="31">
        <v>0</v>
      </c>
    </row>
    <row r="14597" spans="6:7" x14ac:dyDescent="0.3">
      <c r="F14597" t="s">
        <v>15607</v>
      </c>
      <c r="G14597" s="31">
        <v>419.29399999999998</v>
      </c>
    </row>
    <row r="14598" spans="6:7" x14ac:dyDescent="0.3">
      <c r="F14598" t="s">
        <v>15608</v>
      </c>
      <c r="G14598" s="31">
        <v>0</v>
      </c>
    </row>
    <row r="14599" spans="6:7" x14ac:dyDescent="0.3">
      <c r="F14599" t="s">
        <v>15609</v>
      </c>
      <c r="G14599" s="31">
        <v>17806.192599999998</v>
      </c>
    </row>
    <row r="14600" spans="6:7" x14ac:dyDescent="0.3">
      <c r="F14600" t="s">
        <v>3596</v>
      </c>
      <c r="G14600" s="31">
        <v>452.40989999999994</v>
      </c>
    </row>
    <row r="14601" spans="6:7" x14ac:dyDescent="0.3">
      <c r="F14601" t="s">
        <v>15610</v>
      </c>
      <c r="G14601" s="31">
        <v>254.1611</v>
      </c>
    </row>
    <row r="14602" spans="6:7" x14ac:dyDescent="0.3">
      <c r="F14602" t="s">
        <v>2423</v>
      </c>
      <c r="G14602" s="31">
        <v>1178.0424</v>
      </c>
    </row>
    <row r="14603" spans="6:7" x14ac:dyDescent="0.3">
      <c r="F14603" t="s">
        <v>2424</v>
      </c>
      <c r="G14603" s="31">
        <v>37.547400000000003</v>
      </c>
    </row>
    <row r="14604" spans="6:7" x14ac:dyDescent="0.3">
      <c r="F14604" t="s">
        <v>15611</v>
      </c>
      <c r="G14604" s="31">
        <v>1570.7231999999999</v>
      </c>
    </row>
    <row r="14605" spans="6:7" x14ac:dyDescent="0.3">
      <c r="F14605" t="s">
        <v>15612</v>
      </c>
      <c r="G14605" s="31">
        <v>499.41570000000002</v>
      </c>
    </row>
    <row r="14606" spans="6:7" x14ac:dyDescent="0.3">
      <c r="F14606" t="s">
        <v>15613</v>
      </c>
      <c r="G14606" s="31">
        <v>416.29</v>
      </c>
    </row>
    <row r="14607" spans="6:7" x14ac:dyDescent="0.3">
      <c r="F14607" t="s">
        <v>15614</v>
      </c>
      <c r="G14607" s="31">
        <v>492.85489999999999</v>
      </c>
    </row>
    <row r="14608" spans="6:7" x14ac:dyDescent="0.3">
      <c r="F14608" t="s">
        <v>15615</v>
      </c>
      <c r="G14608" s="31">
        <v>50.805999999999997</v>
      </c>
    </row>
    <row r="14609" spans="6:7" x14ac:dyDescent="0.3">
      <c r="F14609" t="s">
        <v>2425</v>
      </c>
      <c r="G14609" s="31">
        <v>0</v>
      </c>
    </row>
    <row r="14610" spans="6:7" x14ac:dyDescent="0.3">
      <c r="F14610" t="s">
        <v>15616</v>
      </c>
      <c r="G14610" s="31">
        <v>2975.9391000000001</v>
      </c>
    </row>
    <row r="14611" spans="6:7" x14ac:dyDescent="0.3">
      <c r="F14611" t="s">
        <v>15617</v>
      </c>
      <c r="G14611" s="31">
        <v>249.7921</v>
      </c>
    </row>
    <row r="14612" spans="6:7" x14ac:dyDescent="0.3">
      <c r="F14612" t="s">
        <v>15618</v>
      </c>
      <c r="G14612" s="31">
        <v>0</v>
      </c>
    </row>
    <row r="14613" spans="6:7" x14ac:dyDescent="0.3">
      <c r="F14613" t="s">
        <v>15619</v>
      </c>
      <c r="G14613" s="31">
        <v>556.33130000000006</v>
      </c>
    </row>
    <row r="14614" spans="6:7" x14ac:dyDescent="0.3">
      <c r="F14614" t="s">
        <v>3597</v>
      </c>
      <c r="G14614" s="31">
        <v>121.04870000000001</v>
      </c>
    </row>
    <row r="14615" spans="6:7" x14ac:dyDescent="0.3">
      <c r="F14615" t="s">
        <v>15620</v>
      </c>
      <c r="G14615" s="31">
        <v>0</v>
      </c>
    </row>
    <row r="14616" spans="6:7" x14ac:dyDescent="0.3">
      <c r="F14616" t="s">
        <v>15621</v>
      </c>
      <c r="G14616" s="31">
        <v>0</v>
      </c>
    </row>
    <row r="14617" spans="6:7" x14ac:dyDescent="0.3">
      <c r="F14617" t="s">
        <v>15622</v>
      </c>
      <c r="G14617" s="31">
        <v>0</v>
      </c>
    </row>
    <row r="14618" spans="6:7" x14ac:dyDescent="0.3">
      <c r="F14618" t="s">
        <v>15623</v>
      </c>
      <c r="G14618" s="31">
        <v>356.58210000000003</v>
      </c>
    </row>
    <row r="14619" spans="6:7" x14ac:dyDescent="0.3">
      <c r="F14619" t="s">
        <v>2426</v>
      </c>
      <c r="G14619" s="31">
        <v>0</v>
      </c>
    </row>
    <row r="14620" spans="6:7" x14ac:dyDescent="0.3">
      <c r="F14620" t="s">
        <v>15624</v>
      </c>
      <c r="G14620" s="31">
        <v>0</v>
      </c>
    </row>
    <row r="14621" spans="6:7" x14ac:dyDescent="0.3">
      <c r="F14621" t="s">
        <v>873</v>
      </c>
      <c r="G14621" s="31">
        <v>0</v>
      </c>
    </row>
    <row r="14622" spans="6:7" x14ac:dyDescent="0.3">
      <c r="F14622" t="s">
        <v>15625</v>
      </c>
      <c r="G14622" s="31">
        <v>188.33779999999999</v>
      </c>
    </row>
    <row r="14623" spans="6:7" x14ac:dyDescent="0.3">
      <c r="F14623" t="s">
        <v>2427</v>
      </c>
      <c r="G14623" s="31">
        <v>720.48850000000004</v>
      </c>
    </row>
    <row r="14624" spans="6:7" x14ac:dyDescent="0.3">
      <c r="F14624" t="s">
        <v>2428</v>
      </c>
      <c r="G14624" s="31">
        <v>162.54579999999999</v>
      </c>
    </row>
    <row r="14625" spans="6:7" x14ac:dyDescent="0.3">
      <c r="F14625" t="s">
        <v>874</v>
      </c>
      <c r="G14625" s="31">
        <v>3671.6473000000001</v>
      </c>
    </row>
    <row r="14626" spans="6:7" x14ac:dyDescent="0.3">
      <c r="F14626" t="s">
        <v>15626</v>
      </c>
      <c r="G14626" s="31">
        <v>0</v>
      </c>
    </row>
    <row r="14627" spans="6:7" x14ac:dyDescent="0.3">
      <c r="F14627" t="s">
        <v>3598</v>
      </c>
      <c r="G14627" s="31">
        <v>587.75450000000001</v>
      </c>
    </row>
    <row r="14628" spans="6:7" x14ac:dyDescent="0.3">
      <c r="F14628" t="s">
        <v>15627</v>
      </c>
      <c r="G14628" s="31">
        <v>10514.16</v>
      </c>
    </row>
    <row r="14629" spans="6:7" x14ac:dyDescent="0.3">
      <c r="F14629" t="s">
        <v>15628</v>
      </c>
      <c r="G14629" s="31">
        <v>5571.7657999999992</v>
      </c>
    </row>
    <row r="14630" spans="6:7" x14ac:dyDescent="0.3">
      <c r="F14630" t="s">
        <v>875</v>
      </c>
      <c r="G14630" s="31">
        <v>4453.5369999999994</v>
      </c>
    </row>
    <row r="14631" spans="6:7" x14ac:dyDescent="0.3">
      <c r="F14631" t="s">
        <v>876</v>
      </c>
      <c r="G14631" s="31">
        <v>1290.3220000000001</v>
      </c>
    </row>
    <row r="14632" spans="6:7" x14ac:dyDescent="0.3">
      <c r="F14632" t="s">
        <v>15629</v>
      </c>
      <c r="G14632" s="31">
        <v>1455.9412</v>
      </c>
    </row>
    <row r="14633" spans="6:7" x14ac:dyDescent="0.3">
      <c r="F14633" t="s">
        <v>15630</v>
      </c>
      <c r="G14633" s="31">
        <v>8343.5717999999997</v>
      </c>
    </row>
    <row r="14634" spans="6:7" x14ac:dyDescent="0.3">
      <c r="F14634" t="s">
        <v>15631</v>
      </c>
      <c r="G14634" s="31">
        <v>643.73289999999997</v>
      </c>
    </row>
    <row r="14635" spans="6:7" x14ac:dyDescent="0.3">
      <c r="F14635" t="s">
        <v>15632</v>
      </c>
      <c r="G14635" s="31">
        <v>96.215800000000002</v>
      </c>
    </row>
    <row r="14636" spans="6:7" x14ac:dyDescent="0.3">
      <c r="F14636" t="s">
        <v>15633</v>
      </c>
      <c r="G14636" s="31">
        <v>168.9066</v>
      </c>
    </row>
    <row r="14637" spans="6:7" x14ac:dyDescent="0.3">
      <c r="F14637" t="s">
        <v>15634</v>
      </c>
      <c r="G14637" s="31">
        <v>0</v>
      </c>
    </row>
    <row r="14638" spans="6:7" x14ac:dyDescent="0.3">
      <c r="F14638" t="s">
        <v>877</v>
      </c>
      <c r="G14638" s="31">
        <v>13394.3037</v>
      </c>
    </row>
    <row r="14639" spans="6:7" x14ac:dyDescent="0.3">
      <c r="F14639" t="s">
        <v>878</v>
      </c>
      <c r="G14639" s="31">
        <v>17840.269400000001</v>
      </c>
    </row>
    <row r="14640" spans="6:7" x14ac:dyDescent="0.3">
      <c r="F14640" t="s">
        <v>15635</v>
      </c>
      <c r="G14640" s="31">
        <v>180.88249999999999</v>
      </c>
    </row>
    <row r="14641" spans="6:7" x14ac:dyDescent="0.3">
      <c r="F14641" t="s">
        <v>15636</v>
      </c>
      <c r="G14641" s="31">
        <v>362.22140000000002</v>
      </c>
    </row>
    <row r="14642" spans="6:7" x14ac:dyDescent="0.3">
      <c r="F14642" t="s">
        <v>15637</v>
      </c>
      <c r="G14642" s="31">
        <v>5681.2694999999994</v>
      </c>
    </row>
    <row r="14643" spans="6:7" x14ac:dyDescent="0.3">
      <c r="F14643" t="s">
        <v>15638</v>
      </c>
      <c r="G14643" s="31">
        <v>305.28890000000001</v>
      </c>
    </row>
    <row r="14644" spans="6:7" x14ac:dyDescent="0.3">
      <c r="F14644" t="s">
        <v>15639</v>
      </c>
      <c r="G14644" s="31">
        <v>5749.5262000000002</v>
      </c>
    </row>
    <row r="14645" spans="6:7" x14ac:dyDescent="0.3">
      <c r="F14645" t="s">
        <v>15640</v>
      </c>
      <c r="G14645" s="31">
        <v>209.59030000000001</v>
      </c>
    </row>
    <row r="14646" spans="6:7" x14ac:dyDescent="0.3">
      <c r="F14646" t="s">
        <v>15641</v>
      </c>
      <c r="G14646" s="31">
        <v>0</v>
      </c>
    </row>
    <row r="14647" spans="6:7" x14ac:dyDescent="0.3">
      <c r="F14647" t="s">
        <v>15642</v>
      </c>
      <c r="G14647" s="31">
        <v>10981.779</v>
      </c>
    </row>
    <row r="14648" spans="6:7" x14ac:dyDescent="0.3">
      <c r="F14648" t="s">
        <v>2429</v>
      </c>
      <c r="G14648" s="31">
        <v>0</v>
      </c>
    </row>
    <row r="14649" spans="6:7" x14ac:dyDescent="0.3">
      <c r="F14649" t="s">
        <v>3599</v>
      </c>
      <c r="G14649" s="31">
        <v>392.68079999999998</v>
      </c>
    </row>
    <row r="14650" spans="6:7" x14ac:dyDescent="0.3">
      <c r="F14650" t="s">
        <v>15643</v>
      </c>
      <c r="G14650" s="31">
        <v>0</v>
      </c>
    </row>
    <row r="14651" spans="6:7" x14ac:dyDescent="0.3">
      <c r="F14651" t="s">
        <v>15644</v>
      </c>
      <c r="G14651" s="31">
        <v>2945.1060000000002</v>
      </c>
    </row>
    <row r="14652" spans="6:7" x14ac:dyDescent="0.3">
      <c r="F14652" t="s">
        <v>2430</v>
      </c>
      <c r="G14652" s="31">
        <v>0</v>
      </c>
    </row>
    <row r="14653" spans="6:7" x14ac:dyDescent="0.3">
      <c r="F14653" t="s">
        <v>15645</v>
      </c>
      <c r="G14653" s="31">
        <v>4783.1678000000002</v>
      </c>
    </row>
    <row r="14654" spans="6:7" x14ac:dyDescent="0.3">
      <c r="F14654" t="s">
        <v>15646</v>
      </c>
      <c r="G14654" s="31">
        <v>0</v>
      </c>
    </row>
    <row r="14655" spans="6:7" x14ac:dyDescent="0.3">
      <c r="F14655" t="s">
        <v>15647</v>
      </c>
      <c r="G14655" s="31">
        <v>53.798200000000001</v>
      </c>
    </row>
    <row r="14656" spans="6:7" x14ac:dyDescent="0.3">
      <c r="F14656" t="s">
        <v>15648</v>
      </c>
      <c r="G14656" s="31">
        <v>0</v>
      </c>
    </row>
    <row r="14657" spans="6:7" x14ac:dyDescent="0.3">
      <c r="F14657" t="s">
        <v>15649</v>
      </c>
      <c r="G14657" s="31">
        <v>159.56070000000003</v>
      </c>
    </row>
    <row r="14658" spans="6:7" x14ac:dyDescent="0.3">
      <c r="F14658" t="s">
        <v>15650</v>
      </c>
      <c r="G14658" s="31">
        <v>19268.4509</v>
      </c>
    </row>
    <row r="14659" spans="6:7" x14ac:dyDescent="0.3">
      <c r="F14659" t="s">
        <v>15651</v>
      </c>
      <c r="G14659" s="31">
        <v>16156.870399999998</v>
      </c>
    </row>
    <row r="14660" spans="6:7" x14ac:dyDescent="0.3">
      <c r="F14660" t="s">
        <v>15652</v>
      </c>
      <c r="G14660" s="31">
        <v>16341.158100000001</v>
      </c>
    </row>
    <row r="14661" spans="6:7" x14ac:dyDescent="0.3">
      <c r="F14661" t="s">
        <v>2431</v>
      </c>
      <c r="G14661" s="31">
        <v>0</v>
      </c>
    </row>
    <row r="14662" spans="6:7" x14ac:dyDescent="0.3">
      <c r="F14662" t="s">
        <v>15653</v>
      </c>
      <c r="G14662" s="31">
        <v>125.14960000000001</v>
      </c>
    </row>
    <row r="14663" spans="6:7" x14ac:dyDescent="0.3">
      <c r="F14663" t="s">
        <v>15654</v>
      </c>
      <c r="G14663" s="31">
        <v>0</v>
      </c>
    </row>
    <row r="14664" spans="6:7" x14ac:dyDescent="0.3">
      <c r="F14664" t="s">
        <v>2944</v>
      </c>
      <c r="G14664" s="31">
        <v>4481.5122000000001</v>
      </c>
    </row>
    <row r="14665" spans="6:7" x14ac:dyDescent="0.3">
      <c r="F14665" t="s">
        <v>2432</v>
      </c>
      <c r="G14665" s="31">
        <v>0</v>
      </c>
    </row>
    <row r="14666" spans="6:7" x14ac:dyDescent="0.3">
      <c r="F14666" t="s">
        <v>15655</v>
      </c>
      <c r="G14666" s="31">
        <v>0</v>
      </c>
    </row>
    <row r="14667" spans="6:7" x14ac:dyDescent="0.3">
      <c r="F14667" t="s">
        <v>15656</v>
      </c>
      <c r="G14667" s="31">
        <v>0</v>
      </c>
    </row>
    <row r="14668" spans="6:7" x14ac:dyDescent="0.3">
      <c r="F14668" t="s">
        <v>15657</v>
      </c>
      <c r="G14668" s="31">
        <v>0</v>
      </c>
    </row>
    <row r="14669" spans="6:7" x14ac:dyDescent="0.3">
      <c r="F14669" t="s">
        <v>2945</v>
      </c>
      <c r="G14669" s="31">
        <v>3281.9587999999999</v>
      </c>
    </row>
    <row r="14670" spans="6:7" x14ac:dyDescent="0.3">
      <c r="F14670" t="s">
        <v>2433</v>
      </c>
      <c r="G14670" s="31">
        <v>12369.6</v>
      </c>
    </row>
    <row r="14671" spans="6:7" x14ac:dyDescent="0.3">
      <c r="F14671" t="s">
        <v>15658</v>
      </c>
      <c r="G14671" s="31">
        <v>1709.1611</v>
      </c>
    </row>
    <row r="14672" spans="6:7" x14ac:dyDescent="0.3">
      <c r="F14672" t="s">
        <v>15659</v>
      </c>
      <c r="G14672" s="31">
        <v>252.72880000000001</v>
      </c>
    </row>
    <row r="14673" spans="6:7" x14ac:dyDescent="0.3">
      <c r="F14673" t="s">
        <v>15660</v>
      </c>
      <c r="G14673" s="31">
        <v>0</v>
      </c>
    </row>
    <row r="14674" spans="6:7" x14ac:dyDescent="0.3">
      <c r="F14674" t="s">
        <v>15661</v>
      </c>
      <c r="G14674" s="31">
        <v>3833.7858999999999</v>
      </c>
    </row>
    <row r="14675" spans="6:7" x14ac:dyDescent="0.3">
      <c r="F14675" t="s">
        <v>2434</v>
      </c>
      <c r="G14675" s="31">
        <v>0</v>
      </c>
    </row>
    <row r="14676" spans="6:7" x14ac:dyDescent="0.3">
      <c r="F14676" t="s">
        <v>15662</v>
      </c>
      <c r="G14676" s="31">
        <v>31.015499999999999</v>
      </c>
    </row>
    <row r="14677" spans="6:7" x14ac:dyDescent="0.3">
      <c r="F14677" t="s">
        <v>2435</v>
      </c>
      <c r="G14677" s="31">
        <v>0</v>
      </c>
    </row>
    <row r="14678" spans="6:7" x14ac:dyDescent="0.3">
      <c r="F14678" t="s">
        <v>879</v>
      </c>
      <c r="G14678" s="31">
        <v>0</v>
      </c>
    </row>
    <row r="14679" spans="6:7" x14ac:dyDescent="0.3">
      <c r="F14679" t="s">
        <v>15663</v>
      </c>
      <c r="G14679" s="31">
        <v>15331.694799999999</v>
      </c>
    </row>
    <row r="14680" spans="6:7" x14ac:dyDescent="0.3">
      <c r="F14680" t="s">
        <v>15664</v>
      </c>
      <c r="G14680" s="31">
        <v>1390.9244000000001</v>
      </c>
    </row>
    <row r="14681" spans="6:7" x14ac:dyDescent="0.3">
      <c r="F14681" t="s">
        <v>15665</v>
      </c>
      <c r="G14681" s="31">
        <v>0</v>
      </c>
    </row>
    <row r="14682" spans="6:7" x14ac:dyDescent="0.3">
      <c r="F14682" t="s">
        <v>2436</v>
      </c>
      <c r="G14682" s="31">
        <v>0</v>
      </c>
    </row>
    <row r="14683" spans="6:7" x14ac:dyDescent="0.3">
      <c r="F14683" t="s">
        <v>15666</v>
      </c>
      <c r="G14683" s="31">
        <v>0</v>
      </c>
    </row>
    <row r="14684" spans="6:7" x14ac:dyDescent="0.3">
      <c r="F14684" t="s">
        <v>15667</v>
      </c>
      <c r="G14684" s="31">
        <v>0</v>
      </c>
    </row>
    <row r="14685" spans="6:7" x14ac:dyDescent="0.3">
      <c r="F14685" t="s">
        <v>15668</v>
      </c>
      <c r="G14685" s="31">
        <v>0</v>
      </c>
    </row>
    <row r="14686" spans="6:7" x14ac:dyDescent="0.3">
      <c r="F14686" t="s">
        <v>15669</v>
      </c>
      <c r="G14686" s="31">
        <v>0</v>
      </c>
    </row>
    <row r="14687" spans="6:7" x14ac:dyDescent="0.3">
      <c r="F14687" t="s">
        <v>15670</v>
      </c>
      <c r="G14687" s="31">
        <v>441.72289999999998</v>
      </c>
    </row>
    <row r="14688" spans="6:7" x14ac:dyDescent="0.3">
      <c r="F14688" t="s">
        <v>15671</v>
      </c>
      <c r="G14688" s="31">
        <v>2766.4164000000001</v>
      </c>
    </row>
    <row r="14689" spans="6:7" x14ac:dyDescent="0.3">
      <c r="F14689" t="s">
        <v>15672</v>
      </c>
      <c r="G14689" s="31">
        <v>13706.816500000001</v>
      </c>
    </row>
    <row r="14690" spans="6:7" x14ac:dyDescent="0.3">
      <c r="F14690" t="s">
        <v>2437</v>
      </c>
      <c r="G14690" s="31">
        <v>0</v>
      </c>
    </row>
    <row r="14691" spans="6:7" x14ac:dyDescent="0.3">
      <c r="F14691" t="s">
        <v>15673</v>
      </c>
      <c r="G14691" s="31">
        <v>7217.0568000000003</v>
      </c>
    </row>
    <row r="14692" spans="6:7" x14ac:dyDescent="0.3">
      <c r="F14692" t="s">
        <v>15674</v>
      </c>
      <c r="G14692" s="31">
        <v>5056.9302000000007</v>
      </c>
    </row>
    <row r="14693" spans="6:7" x14ac:dyDescent="0.3">
      <c r="F14693" t="s">
        <v>2438</v>
      </c>
      <c r="G14693" s="31">
        <v>1013.5036</v>
      </c>
    </row>
    <row r="14694" spans="6:7" x14ac:dyDescent="0.3">
      <c r="F14694" t="s">
        <v>15675</v>
      </c>
      <c r="G14694" s="31">
        <v>2653.7238000000002</v>
      </c>
    </row>
    <row r="14695" spans="6:7" x14ac:dyDescent="0.3">
      <c r="F14695" t="s">
        <v>15676</v>
      </c>
      <c r="G14695" s="31">
        <v>0</v>
      </c>
    </row>
    <row r="14696" spans="6:7" x14ac:dyDescent="0.3">
      <c r="F14696" t="s">
        <v>15677</v>
      </c>
      <c r="G14696" s="31">
        <v>860.04240000000004</v>
      </c>
    </row>
    <row r="14697" spans="6:7" x14ac:dyDescent="0.3">
      <c r="F14697" t="s">
        <v>3600</v>
      </c>
      <c r="G14697" s="31">
        <v>269.71069999999997</v>
      </c>
    </row>
    <row r="14698" spans="6:7" x14ac:dyDescent="0.3">
      <c r="F14698" t="s">
        <v>880</v>
      </c>
      <c r="G14698" s="31">
        <v>0</v>
      </c>
    </row>
    <row r="14699" spans="6:7" x14ac:dyDescent="0.3">
      <c r="F14699" t="s">
        <v>15678</v>
      </c>
      <c r="G14699" s="31">
        <v>277.82429999999999</v>
      </c>
    </row>
    <row r="14700" spans="6:7" x14ac:dyDescent="0.3">
      <c r="F14700" t="s">
        <v>15679</v>
      </c>
      <c r="G14700" s="31">
        <v>11838.5898</v>
      </c>
    </row>
    <row r="14701" spans="6:7" x14ac:dyDescent="0.3">
      <c r="F14701" t="s">
        <v>15680</v>
      </c>
      <c r="G14701" s="31">
        <v>2649.6637999999994</v>
      </c>
    </row>
    <row r="14702" spans="6:7" x14ac:dyDescent="0.3">
      <c r="F14702" t="s">
        <v>15681</v>
      </c>
      <c r="G14702" s="31">
        <v>0</v>
      </c>
    </row>
    <row r="14703" spans="6:7" x14ac:dyDescent="0.3">
      <c r="F14703" t="s">
        <v>15682</v>
      </c>
      <c r="G14703" s="31">
        <v>0</v>
      </c>
    </row>
    <row r="14704" spans="6:7" x14ac:dyDescent="0.3">
      <c r="F14704" t="s">
        <v>15683</v>
      </c>
      <c r="G14704" s="31">
        <v>62.286199999999994</v>
      </c>
    </row>
    <row r="14705" spans="6:7" x14ac:dyDescent="0.3">
      <c r="F14705" t="s">
        <v>15684</v>
      </c>
      <c r="G14705" s="31">
        <v>197.7723</v>
      </c>
    </row>
    <row r="14706" spans="6:7" x14ac:dyDescent="0.3">
      <c r="F14706" t="s">
        <v>2439</v>
      </c>
      <c r="G14706" s="31">
        <v>0</v>
      </c>
    </row>
    <row r="14707" spans="6:7" x14ac:dyDescent="0.3">
      <c r="F14707" t="s">
        <v>15685</v>
      </c>
      <c r="G14707" s="31">
        <v>14886.951800000001</v>
      </c>
    </row>
    <row r="14708" spans="6:7" x14ac:dyDescent="0.3">
      <c r="F14708" t="s">
        <v>15686</v>
      </c>
      <c r="G14708" s="31">
        <v>236.41350000000003</v>
      </c>
    </row>
    <row r="14709" spans="6:7" x14ac:dyDescent="0.3">
      <c r="F14709" t="s">
        <v>15687</v>
      </c>
      <c r="G14709" s="31">
        <v>0</v>
      </c>
    </row>
    <row r="14710" spans="6:7" x14ac:dyDescent="0.3">
      <c r="F14710" t="s">
        <v>15688</v>
      </c>
      <c r="G14710" s="31">
        <v>9304.080100000001</v>
      </c>
    </row>
    <row r="14711" spans="6:7" x14ac:dyDescent="0.3">
      <c r="F14711" t="s">
        <v>15689</v>
      </c>
      <c r="G14711" s="31">
        <v>0</v>
      </c>
    </row>
    <row r="14712" spans="6:7" x14ac:dyDescent="0.3">
      <c r="F14712" t="s">
        <v>15690</v>
      </c>
      <c r="G14712" s="31">
        <v>0</v>
      </c>
    </row>
    <row r="14713" spans="6:7" x14ac:dyDescent="0.3">
      <c r="F14713" t="s">
        <v>2440</v>
      </c>
      <c r="G14713" s="31">
        <v>489.1927</v>
      </c>
    </row>
    <row r="14714" spans="6:7" x14ac:dyDescent="0.3">
      <c r="F14714" t="s">
        <v>15691</v>
      </c>
      <c r="G14714" s="31">
        <v>0</v>
      </c>
    </row>
    <row r="14715" spans="6:7" x14ac:dyDescent="0.3">
      <c r="F14715" t="s">
        <v>2441</v>
      </c>
      <c r="G14715" s="31">
        <v>358.24009999999998</v>
      </c>
    </row>
    <row r="14716" spans="6:7" x14ac:dyDescent="0.3">
      <c r="F14716" t="s">
        <v>2442</v>
      </c>
      <c r="G14716" s="31">
        <v>13007.867999999999</v>
      </c>
    </row>
    <row r="14717" spans="6:7" x14ac:dyDescent="0.3">
      <c r="F14717" t="s">
        <v>2443</v>
      </c>
      <c r="G14717" s="31">
        <v>250.59290000000001</v>
      </c>
    </row>
    <row r="14718" spans="6:7" x14ac:dyDescent="0.3">
      <c r="F14718" t="s">
        <v>15692</v>
      </c>
      <c r="G14718" s="31">
        <v>0</v>
      </c>
    </row>
    <row r="14719" spans="6:7" x14ac:dyDescent="0.3">
      <c r="F14719" t="s">
        <v>15693</v>
      </c>
      <c r="G14719" s="31">
        <v>0</v>
      </c>
    </row>
    <row r="14720" spans="6:7" x14ac:dyDescent="0.3">
      <c r="F14720" t="s">
        <v>2444</v>
      </c>
      <c r="G14720" s="31">
        <v>183.29829999999998</v>
      </c>
    </row>
    <row r="14721" spans="6:7" x14ac:dyDescent="0.3">
      <c r="F14721" t="s">
        <v>2445</v>
      </c>
      <c r="G14721" s="31">
        <v>0</v>
      </c>
    </row>
    <row r="14722" spans="6:7" x14ac:dyDescent="0.3">
      <c r="F14722" t="s">
        <v>15694</v>
      </c>
      <c r="G14722" s="31">
        <v>1386.4301</v>
      </c>
    </row>
    <row r="14723" spans="6:7" x14ac:dyDescent="0.3">
      <c r="F14723" t="s">
        <v>3601</v>
      </c>
      <c r="G14723" s="31">
        <v>231.66300000000001</v>
      </c>
    </row>
    <row r="14724" spans="6:7" x14ac:dyDescent="0.3">
      <c r="F14724" t="s">
        <v>3602</v>
      </c>
      <c r="G14724" s="31">
        <v>809.4008</v>
      </c>
    </row>
    <row r="14725" spans="6:7" x14ac:dyDescent="0.3">
      <c r="F14725" t="s">
        <v>881</v>
      </c>
      <c r="G14725" s="31">
        <v>2969.8521000000001</v>
      </c>
    </row>
    <row r="14726" spans="6:7" x14ac:dyDescent="0.3">
      <c r="F14726" t="s">
        <v>882</v>
      </c>
      <c r="G14726" s="31">
        <v>16365.216399999999</v>
      </c>
    </row>
    <row r="14727" spans="6:7" x14ac:dyDescent="0.3">
      <c r="F14727" t="s">
        <v>15695</v>
      </c>
      <c r="G14727" s="31">
        <v>0</v>
      </c>
    </row>
    <row r="14728" spans="6:7" x14ac:dyDescent="0.3">
      <c r="F14728" t="s">
        <v>15696</v>
      </c>
      <c r="G14728" s="31">
        <v>159.49770000000001</v>
      </c>
    </row>
    <row r="14729" spans="6:7" x14ac:dyDescent="0.3">
      <c r="F14729" t="s">
        <v>15697</v>
      </c>
      <c r="G14729" s="31">
        <v>228.40810000000002</v>
      </c>
    </row>
    <row r="14730" spans="6:7" x14ac:dyDescent="0.3">
      <c r="F14730" t="s">
        <v>3603</v>
      </c>
      <c r="G14730" s="31">
        <v>1087.152</v>
      </c>
    </row>
    <row r="14731" spans="6:7" x14ac:dyDescent="0.3">
      <c r="F14731" t="s">
        <v>15698</v>
      </c>
      <c r="G14731" s="31">
        <v>0</v>
      </c>
    </row>
    <row r="14732" spans="6:7" x14ac:dyDescent="0.3">
      <c r="F14732" t="s">
        <v>15699</v>
      </c>
      <c r="G14732" s="31">
        <v>52.354399999999998</v>
      </c>
    </row>
    <row r="14733" spans="6:7" x14ac:dyDescent="0.3">
      <c r="F14733" t="s">
        <v>15700</v>
      </c>
      <c r="G14733" s="31">
        <v>0</v>
      </c>
    </row>
    <row r="14734" spans="6:7" x14ac:dyDescent="0.3">
      <c r="F14734" t="s">
        <v>15701</v>
      </c>
      <c r="G14734" s="31">
        <v>501.63819999999998</v>
      </c>
    </row>
    <row r="14735" spans="6:7" x14ac:dyDescent="0.3">
      <c r="F14735" t="s">
        <v>15702</v>
      </c>
      <c r="G14735" s="31">
        <v>0</v>
      </c>
    </row>
    <row r="14736" spans="6:7" x14ac:dyDescent="0.3">
      <c r="F14736" t="s">
        <v>15703</v>
      </c>
      <c r="G14736" s="31">
        <v>14493.6603</v>
      </c>
    </row>
    <row r="14737" spans="6:7" x14ac:dyDescent="0.3">
      <c r="F14737" t="s">
        <v>15704</v>
      </c>
      <c r="G14737" s="31">
        <v>0</v>
      </c>
    </row>
    <row r="14738" spans="6:7" x14ac:dyDescent="0.3">
      <c r="F14738" t="s">
        <v>15705</v>
      </c>
      <c r="G14738" s="31">
        <v>0</v>
      </c>
    </row>
    <row r="14739" spans="6:7" x14ac:dyDescent="0.3">
      <c r="F14739" t="s">
        <v>15706</v>
      </c>
      <c r="G14739" s="31">
        <v>0</v>
      </c>
    </row>
    <row r="14740" spans="6:7" x14ac:dyDescent="0.3">
      <c r="F14740" t="s">
        <v>15707</v>
      </c>
      <c r="G14740" s="31">
        <v>628.55240000000003</v>
      </c>
    </row>
    <row r="14741" spans="6:7" x14ac:dyDescent="0.3">
      <c r="F14741" t="s">
        <v>15708</v>
      </c>
      <c r="G14741" s="31">
        <v>34.767400000000002</v>
      </c>
    </row>
    <row r="14742" spans="6:7" x14ac:dyDescent="0.3">
      <c r="F14742" t="s">
        <v>15709</v>
      </c>
      <c r="G14742" s="31">
        <v>0</v>
      </c>
    </row>
    <row r="14743" spans="6:7" x14ac:dyDescent="0.3">
      <c r="F14743" t="s">
        <v>15710</v>
      </c>
      <c r="G14743" s="31">
        <v>0</v>
      </c>
    </row>
    <row r="14744" spans="6:7" x14ac:dyDescent="0.3">
      <c r="F14744" t="s">
        <v>15711</v>
      </c>
      <c r="G14744" s="31">
        <v>0</v>
      </c>
    </row>
    <row r="14745" spans="6:7" x14ac:dyDescent="0.3">
      <c r="F14745" t="s">
        <v>15712</v>
      </c>
      <c r="G14745" s="31">
        <v>292.00889999999998</v>
      </c>
    </row>
    <row r="14746" spans="6:7" x14ac:dyDescent="0.3">
      <c r="F14746" t="s">
        <v>15713</v>
      </c>
      <c r="G14746" s="31">
        <v>0</v>
      </c>
    </row>
    <row r="14747" spans="6:7" x14ac:dyDescent="0.3">
      <c r="F14747" t="s">
        <v>15714</v>
      </c>
      <c r="G14747" s="31">
        <v>0</v>
      </c>
    </row>
    <row r="14748" spans="6:7" x14ac:dyDescent="0.3">
      <c r="F14748" t="s">
        <v>15715</v>
      </c>
      <c r="G14748" s="31">
        <v>12220.7911</v>
      </c>
    </row>
    <row r="14749" spans="6:7" x14ac:dyDescent="0.3">
      <c r="F14749" t="s">
        <v>15716</v>
      </c>
      <c r="G14749" s="31">
        <v>5902.0814999999993</v>
      </c>
    </row>
    <row r="14750" spans="6:7" x14ac:dyDescent="0.3">
      <c r="F14750" t="s">
        <v>15717</v>
      </c>
      <c r="G14750" s="31">
        <v>271.33199999999999</v>
      </c>
    </row>
    <row r="14751" spans="6:7" x14ac:dyDescent="0.3">
      <c r="F14751" t="s">
        <v>2946</v>
      </c>
      <c r="G14751" s="31">
        <v>11017.951499999999</v>
      </c>
    </row>
    <row r="14752" spans="6:7" x14ac:dyDescent="0.3">
      <c r="F14752" t="s">
        <v>15718</v>
      </c>
      <c r="G14752" s="31">
        <v>0</v>
      </c>
    </row>
    <row r="14753" spans="6:7" x14ac:dyDescent="0.3">
      <c r="F14753" t="s">
        <v>15719</v>
      </c>
      <c r="G14753" s="31">
        <v>1054.3705</v>
      </c>
    </row>
    <row r="14754" spans="6:7" x14ac:dyDescent="0.3">
      <c r="F14754" t="s">
        <v>15720</v>
      </c>
      <c r="G14754" s="31">
        <v>2509.4106999999999</v>
      </c>
    </row>
    <row r="14755" spans="6:7" x14ac:dyDescent="0.3">
      <c r="F14755" t="s">
        <v>15721</v>
      </c>
      <c r="G14755" s="31">
        <v>0</v>
      </c>
    </row>
    <row r="14756" spans="6:7" x14ac:dyDescent="0.3">
      <c r="F14756" t="s">
        <v>15722</v>
      </c>
      <c r="G14756" s="31">
        <v>341.01249999999999</v>
      </c>
    </row>
    <row r="14757" spans="6:7" x14ac:dyDescent="0.3">
      <c r="F14757" t="s">
        <v>15723</v>
      </c>
      <c r="G14757" s="31">
        <v>832.46029999999996</v>
      </c>
    </row>
    <row r="14758" spans="6:7" x14ac:dyDescent="0.3">
      <c r="F14758" t="s">
        <v>15724</v>
      </c>
      <c r="G14758" s="31">
        <v>167.16640000000001</v>
      </c>
    </row>
    <row r="14759" spans="6:7" x14ac:dyDescent="0.3">
      <c r="F14759" t="s">
        <v>15725</v>
      </c>
      <c r="G14759" s="31">
        <v>0</v>
      </c>
    </row>
    <row r="14760" spans="6:7" x14ac:dyDescent="0.3">
      <c r="F14760" t="s">
        <v>15726</v>
      </c>
      <c r="G14760" s="31">
        <v>259.60730000000001</v>
      </c>
    </row>
    <row r="14761" spans="6:7" x14ac:dyDescent="0.3">
      <c r="F14761" t="s">
        <v>15727</v>
      </c>
      <c r="G14761" s="31">
        <v>560.79600000000005</v>
      </c>
    </row>
    <row r="14762" spans="6:7" x14ac:dyDescent="0.3">
      <c r="F14762" t="s">
        <v>15728</v>
      </c>
      <c r="G14762" s="31">
        <v>589.35449999999992</v>
      </c>
    </row>
    <row r="14763" spans="6:7" x14ac:dyDescent="0.3">
      <c r="F14763" t="s">
        <v>15729</v>
      </c>
      <c r="G14763" s="31">
        <v>921.87270000000012</v>
      </c>
    </row>
    <row r="14764" spans="6:7" x14ac:dyDescent="0.3">
      <c r="F14764" t="s">
        <v>15730</v>
      </c>
      <c r="G14764" s="31">
        <v>5946.6931999999997</v>
      </c>
    </row>
    <row r="14765" spans="6:7" x14ac:dyDescent="0.3">
      <c r="F14765" t="s">
        <v>15731</v>
      </c>
      <c r="G14765" s="31">
        <v>81.329599999999999</v>
      </c>
    </row>
    <row r="14766" spans="6:7" x14ac:dyDescent="0.3">
      <c r="F14766" t="s">
        <v>15732</v>
      </c>
      <c r="G14766" s="31">
        <v>3245.3492999999999</v>
      </c>
    </row>
    <row r="14767" spans="6:7" x14ac:dyDescent="0.3">
      <c r="F14767" t="s">
        <v>15733</v>
      </c>
      <c r="G14767" s="31">
        <v>7109.9317999999994</v>
      </c>
    </row>
    <row r="14768" spans="6:7" x14ac:dyDescent="0.3">
      <c r="F14768" t="s">
        <v>15734</v>
      </c>
      <c r="G14768" s="31">
        <v>630.81820000000005</v>
      </c>
    </row>
    <row r="14769" spans="6:7" x14ac:dyDescent="0.3">
      <c r="F14769" t="s">
        <v>15735</v>
      </c>
      <c r="G14769" s="31">
        <v>0</v>
      </c>
    </row>
    <row r="14770" spans="6:7" x14ac:dyDescent="0.3">
      <c r="F14770" t="s">
        <v>15736</v>
      </c>
      <c r="G14770" s="31">
        <v>0</v>
      </c>
    </row>
    <row r="14771" spans="6:7" x14ac:dyDescent="0.3">
      <c r="F14771" t="s">
        <v>15737</v>
      </c>
      <c r="G14771" s="31">
        <v>2758.6680999999999</v>
      </c>
    </row>
    <row r="14772" spans="6:7" x14ac:dyDescent="0.3">
      <c r="F14772" t="s">
        <v>15738</v>
      </c>
      <c r="G14772" s="31">
        <v>839.48919999999998</v>
      </c>
    </row>
    <row r="14773" spans="6:7" x14ac:dyDescent="0.3">
      <c r="F14773" t="s">
        <v>15739</v>
      </c>
      <c r="G14773" s="31">
        <v>0</v>
      </c>
    </row>
    <row r="14774" spans="6:7" x14ac:dyDescent="0.3">
      <c r="F14774" t="s">
        <v>15740</v>
      </c>
      <c r="G14774" s="31">
        <v>0</v>
      </c>
    </row>
    <row r="14775" spans="6:7" x14ac:dyDescent="0.3">
      <c r="F14775" t="s">
        <v>883</v>
      </c>
      <c r="G14775" s="31">
        <v>0</v>
      </c>
    </row>
    <row r="14776" spans="6:7" x14ac:dyDescent="0.3">
      <c r="F14776" t="s">
        <v>15741</v>
      </c>
      <c r="G14776" s="31">
        <v>521.73839999999996</v>
      </c>
    </row>
    <row r="14777" spans="6:7" x14ac:dyDescent="0.3">
      <c r="F14777" t="s">
        <v>15742</v>
      </c>
      <c r="G14777" s="31">
        <v>0</v>
      </c>
    </row>
    <row r="14778" spans="6:7" x14ac:dyDescent="0.3">
      <c r="F14778" t="s">
        <v>15743</v>
      </c>
      <c r="G14778" s="31">
        <v>0</v>
      </c>
    </row>
    <row r="14779" spans="6:7" x14ac:dyDescent="0.3">
      <c r="F14779" t="s">
        <v>15744</v>
      </c>
      <c r="G14779" s="31">
        <v>487.01830000000001</v>
      </c>
    </row>
    <row r="14780" spans="6:7" x14ac:dyDescent="0.3">
      <c r="F14780" t="s">
        <v>15745</v>
      </c>
      <c r="G14780" s="31">
        <v>550.57680000000005</v>
      </c>
    </row>
    <row r="14781" spans="6:7" x14ac:dyDescent="0.3">
      <c r="F14781" t="s">
        <v>15746</v>
      </c>
      <c r="G14781" s="31">
        <v>0</v>
      </c>
    </row>
    <row r="14782" spans="6:7" x14ac:dyDescent="0.3">
      <c r="F14782" t="s">
        <v>15747</v>
      </c>
      <c r="G14782" s="31">
        <v>0</v>
      </c>
    </row>
    <row r="14783" spans="6:7" x14ac:dyDescent="0.3">
      <c r="F14783" t="s">
        <v>15748</v>
      </c>
      <c r="G14783" s="31">
        <v>3515.9629000000004</v>
      </c>
    </row>
    <row r="14784" spans="6:7" x14ac:dyDescent="0.3">
      <c r="F14784" t="s">
        <v>15749</v>
      </c>
      <c r="G14784" s="31">
        <v>3259.2815999999998</v>
      </c>
    </row>
    <row r="14785" spans="6:7" x14ac:dyDescent="0.3">
      <c r="F14785" t="s">
        <v>15750</v>
      </c>
      <c r="G14785" s="31">
        <v>0</v>
      </c>
    </row>
    <row r="14786" spans="6:7" x14ac:dyDescent="0.3">
      <c r="F14786" t="s">
        <v>15751</v>
      </c>
      <c r="G14786" s="31">
        <v>15.618499999999999</v>
      </c>
    </row>
    <row r="14787" spans="6:7" x14ac:dyDescent="0.3">
      <c r="F14787" t="s">
        <v>15752</v>
      </c>
      <c r="G14787" s="31">
        <v>0</v>
      </c>
    </row>
    <row r="14788" spans="6:7" x14ac:dyDescent="0.3">
      <c r="F14788" t="s">
        <v>15753</v>
      </c>
      <c r="G14788" s="31">
        <v>0</v>
      </c>
    </row>
    <row r="14789" spans="6:7" x14ac:dyDescent="0.3">
      <c r="F14789" t="s">
        <v>15754</v>
      </c>
      <c r="G14789" s="31">
        <v>481.8184</v>
      </c>
    </row>
    <row r="14790" spans="6:7" x14ac:dyDescent="0.3">
      <c r="F14790" t="s">
        <v>15755</v>
      </c>
      <c r="G14790" s="31">
        <v>0</v>
      </c>
    </row>
    <row r="14791" spans="6:7" x14ac:dyDescent="0.3">
      <c r="F14791" t="s">
        <v>15756</v>
      </c>
      <c r="G14791" s="31">
        <v>814.82039999999995</v>
      </c>
    </row>
    <row r="14792" spans="6:7" x14ac:dyDescent="0.3">
      <c r="F14792" t="s">
        <v>15757</v>
      </c>
      <c r="G14792" s="31">
        <v>0</v>
      </c>
    </row>
    <row r="14793" spans="6:7" x14ac:dyDescent="0.3">
      <c r="F14793" t="s">
        <v>15758</v>
      </c>
      <c r="G14793" s="31">
        <v>50.029600000000002</v>
      </c>
    </row>
    <row r="14794" spans="6:7" x14ac:dyDescent="0.3">
      <c r="F14794" t="s">
        <v>15759</v>
      </c>
      <c r="G14794" s="31">
        <v>419.20580000000001</v>
      </c>
    </row>
    <row r="14795" spans="6:7" x14ac:dyDescent="0.3">
      <c r="F14795" t="s">
        <v>15760</v>
      </c>
      <c r="G14795" s="31">
        <v>0</v>
      </c>
    </row>
    <row r="14796" spans="6:7" x14ac:dyDescent="0.3">
      <c r="F14796" t="s">
        <v>15761</v>
      </c>
      <c r="G14796" s="31">
        <v>328.15429999999998</v>
      </c>
    </row>
    <row r="14797" spans="6:7" x14ac:dyDescent="0.3">
      <c r="F14797" t="s">
        <v>15762</v>
      </c>
      <c r="G14797" s="31">
        <v>0</v>
      </c>
    </row>
    <row r="14798" spans="6:7" x14ac:dyDescent="0.3">
      <c r="F14798" t="s">
        <v>15763</v>
      </c>
      <c r="G14798" s="31">
        <v>0</v>
      </c>
    </row>
    <row r="14799" spans="6:7" x14ac:dyDescent="0.3">
      <c r="F14799" t="s">
        <v>15764</v>
      </c>
      <c r="G14799" s="31">
        <v>87.627399999999994</v>
      </c>
    </row>
    <row r="14800" spans="6:7" x14ac:dyDescent="0.3">
      <c r="F14800" t="s">
        <v>2446</v>
      </c>
      <c r="G14800" s="31">
        <v>0</v>
      </c>
    </row>
    <row r="14801" spans="6:7" x14ac:dyDescent="0.3">
      <c r="F14801" t="s">
        <v>2447</v>
      </c>
      <c r="G14801" s="31">
        <v>1506.0678</v>
      </c>
    </row>
    <row r="14802" spans="6:7" x14ac:dyDescent="0.3">
      <c r="F14802" t="s">
        <v>3604</v>
      </c>
      <c r="G14802" s="31">
        <v>193.15129999999999</v>
      </c>
    </row>
    <row r="14803" spans="6:7" x14ac:dyDescent="0.3">
      <c r="F14803" t="s">
        <v>15765</v>
      </c>
      <c r="G14803" s="31">
        <v>403.0487</v>
      </c>
    </row>
    <row r="14804" spans="6:7" x14ac:dyDescent="0.3">
      <c r="F14804" t="s">
        <v>15766</v>
      </c>
      <c r="G14804" s="31">
        <v>307.38960000000003</v>
      </c>
    </row>
    <row r="14805" spans="6:7" x14ac:dyDescent="0.3">
      <c r="F14805" t="s">
        <v>15767</v>
      </c>
      <c r="G14805" s="31">
        <v>0</v>
      </c>
    </row>
    <row r="14806" spans="6:7" x14ac:dyDescent="0.3">
      <c r="F14806" t="s">
        <v>15768</v>
      </c>
      <c r="G14806" s="31">
        <v>0</v>
      </c>
    </row>
    <row r="14807" spans="6:7" x14ac:dyDescent="0.3">
      <c r="F14807" t="s">
        <v>2448</v>
      </c>
      <c r="G14807" s="31">
        <v>0</v>
      </c>
    </row>
    <row r="14808" spans="6:7" x14ac:dyDescent="0.3">
      <c r="F14808" t="s">
        <v>15769</v>
      </c>
      <c r="G14808" s="31">
        <v>0</v>
      </c>
    </row>
    <row r="14809" spans="6:7" x14ac:dyDescent="0.3">
      <c r="F14809" t="s">
        <v>15770</v>
      </c>
      <c r="G14809" s="31">
        <v>178.1454</v>
      </c>
    </row>
    <row r="14810" spans="6:7" x14ac:dyDescent="0.3">
      <c r="F14810" t="s">
        <v>15771</v>
      </c>
      <c r="G14810" s="31">
        <v>419.29399999999998</v>
      </c>
    </row>
    <row r="14811" spans="6:7" x14ac:dyDescent="0.3">
      <c r="F14811" t="s">
        <v>15772</v>
      </c>
      <c r="G14811" s="31">
        <v>0</v>
      </c>
    </row>
    <row r="14812" spans="6:7" x14ac:dyDescent="0.3">
      <c r="F14812" t="s">
        <v>2449</v>
      </c>
      <c r="G14812" s="31">
        <v>304.73379999999997</v>
      </c>
    </row>
    <row r="14813" spans="6:7" x14ac:dyDescent="0.3">
      <c r="F14813" t="s">
        <v>2450</v>
      </c>
      <c r="G14813" s="31">
        <v>247.67099999999999</v>
      </c>
    </row>
    <row r="14814" spans="6:7" x14ac:dyDescent="0.3">
      <c r="F14814" t="s">
        <v>2451</v>
      </c>
      <c r="G14814" s="31">
        <v>0</v>
      </c>
    </row>
    <row r="14815" spans="6:7" x14ac:dyDescent="0.3">
      <c r="F14815" t="s">
        <v>15773</v>
      </c>
      <c r="G14815" s="31">
        <v>19.919</v>
      </c>
    </row>
    <row r="14816" spans="6:7" x14ac:dyDescent="0.3">
      <c r="F14816" t="s">
        <v>15774</v>
      </c>
      <c r="G14816" s="31">
        <v>0</v>
      </c>
    </row>
    <row r="14817" spans="6:7" x14ac:dyDescent="0.3">
      <c r="F14817" t="s">
        <v>2452</v>
      </c>
      <c r="G14817" s="31">
        <v>895.80600000000004</v>
      </c>
    </row>
    <row r="14818" spans="6:7" x14ac:dyDescent="0.3">
      <c r="F14818" t="s">
        <v>15775</v>
      </c>
      <c r="G14818" s="31">
        <v>0</v>
      </c>
    </row>
    <row r="14819" spans="6:7" x14ac:dyDescent="0.3">
      <c r="F14819" t="s">
        <v>15776</v>
      </c>
      <c r="G14819" s="31">
        <v>400.47620000000001</v>
      </c>
    </row>
    <row r="14820" spans="6:7" x14ac:dyDescent="0.3">
      <c r="F14820" t="s">
        <v>15777</v>
      </c>
      <c r="G14820" s="31">
        <v>0</v>
      </c>
    </row>
    <row r="14821" spans="6:7" x14ac:dyDescent="0.3">
      <c r="F14821" t="s">
        <v>884</v>
      </c>
      <c r="G14821" s="31">
        <v>3677.0721000000003</v>
      </c>
    </row>
    <row r="14822" spans="6:7" x14ac:dyDescent="0.3">
      <c r="F14822" t="s">
        <v>2453</v>
      </c>
      <c r="G14822" s="31">
        <v>0</v>
      </c>
    </row>
    <row r="14823" spans="6:7" x14ac:dyDescent="0.3">
      <c r="F14823" t="s">
        <v>2454</v>
      </c>
      <c r="G14823" s="31">
        <v>12479.1185</v>
      </c>
    </row>
    <row r="14824" spans="6:7" x14ac:dyDescent="0.3">
      <c r="F14824" t="s">
        <v>15778</v>
      </c>
      <c r="G14824" s="31">
        <v>0</v>
      </c>
    </row>
    <row r="14825" spans="6:7" x14ac:dyDescent="0.3">
      <c r="F14825" t="s">
        <v>3605</v>
      </c>
      <c r="G14825" s="31">
        <v>427.04089999999997</v>
      </c>
    </row>
    <row r="14826" spans="6:7" x14ac:dyDescent="0.3">
      <c r="F14826" t="s">
        <v>885</v>
      </c>
      <c r="G14826" s="31">
        <v>9232.1758999999984</v>
      </c>
    </row>
    <row r="14827" spans="6:7" x14ac:dyDescent="0.3">
      <c r="F14827" t="s">
        <v>15779</v>
      </c>
      <c r="G14827" s="31">
        <v>2859.3561000000004</v>
      </c>
    </row>
    <row r="14828" spans="6:7" x14ac:dyDescent="0.3">
      <c r="F14828" t="s">
        <v>15780</v>
      </c>
      <c r="G14828" s="31">
        <v>247.67099999999999</v>
      </c>
    </row>
    <row r="14829" spans="6:7" x14ac:dyDescent="0.3">
      <c r="F14829" t="s">
        <v>15781</v>
      </c>
      <c r="G14829" s="31">
        <v>0</v>
      </c>
    </row>
    <row r="14830" spans="6:7" x14ac:dyDescent="0.3">
      <c r="F14830" t="s">
        <v>886</v>
      </c>
      <c r="G14830" s="31">
        <v>0</v>
      </c>
    </row>
    <row r="14831" spans="6:7" x14ac:dyDescent="0.3">
      <c r="F14831" t="s">
        <v>3606</v>
      </c>
      <c r="G14831" s="31">
        <v>586.66079999999999</v>
      </c>
    </row>
    <row r="14832" spans="6:7" x14ac:dyDescent="0.3">
      <c r="F14832" t="s">
        <v>2455</v>
      </c>
      <c r="G14832" s="31">
        <v>0</v>
      </c>
    </row>
    <row r="14833" spans="6:7" x14ac:dyDescent="0.3">
      <c r="F14833" t="s">
        <v>887</v>
      </c>
      <c r="G14833" s="31">
        <v>11727.7173</v>
      </c>
    </row>
    <row r="14834" spans="6:7" x14ac:dyDescent="0.3">
      <c r="F14834" t="s">
        <v>15782</v>
      </c>
      <c r="G14834" s="31">
        <v>332.34950000000003</v>
      </c>
    </row>
    <row r="14835" spans="6:7" x14ac:dyDescent="0.3">
      <c r="F14835" t="s">
        <v>15783</v>
      </c>
      <c r="G14835" s="31">
        <v>2848.3383000000003</v>
      </c>
    </row>
    <row r="14836" spans="6:7" x14ac:dyDescent="0.3">
      <c r="F14836" t="s">
        <v>15784</v>
      </c>
      <c r="G14836" s="31">
        <v>0</v>
      </c>
    </row>
    <row r="14837" spans="6:7" x14ac:dyDescent="0.3">
      <c r="F14837" t="s">
        <v>888</v>
      </c>
      <c r="G14837" s="31">
        <v>17776.117099999999</v>
      </c>
    </row>
    <row r="14838" spans="6:7" x14ac:dyDescent="0.3">
      <c r="F14838" t="s">
        <v>15785</v>
      </c>
      <c r="G14838" s="31">
        <v>2552.4252000000001</v>
      </c>
    </row>
    <row r="14839" spans="6:7" x14ac:dyDescent="0.3">
      <c r="F14839" t="s">
        <v>15786</v>
      </c>
      <c r="G14839" s="31">
        <v>0</v>
      </c>
    </row>
    <row r="14840" spans="6:7" x14ac:dyDescent="0.3">
      <c r="F14840" t="s">
        <v>889</v>
      </c>
      <c r="G14840" s="31">
        <v>11594.017600000001</v>
      </c>
    </row>
    <row r="14841" spans="6:7" x14ac:dyDescent="0.3">
      <c r="F14841" t="s">
        <v>15787</v>
      </c>
      <c r="G14841" s="31">
        <v>0</v>
      </c>
    </row>
    <row r="14842" spans="6:7" x14ac:dyDescent="0.3">
      <c r="F14842" t="s">
        <v>15788</v>
      </c>
      <c r="G14842" s="31">
        <v>0</v>
      </c>
    </row>
    <row r="14843" spans="6:7" x14ac:dyDescent="0.3">
      <c r="F14843" t="s">
        <v>15789</v>
      </c>
      <c r="G14843" s="31">
        <v>380.12400000000002</v>
      </c>
    </row>
    <row r="14844" spans="6:7" x14ac:dyDescent="0.3">
      <c r="F14844" t="s">
        <v>2456</v>
      </c>
      <c r="G14844" s="31">
        <v>0</v>
      </c>
    </row>
    <row r="14845" spans="6:7" x14ac:dyDescent="0.3">
      <c r="F14845" t="s">
        <v>15790</v>
      </c>
      <c r="G14845" s="31">
        <v>448.72800000000007</v>
      </c>
    </row>
    <row r="14846" spans="6:7" x14ac:dyDescent="0.3">
      <c r="F14846" t="s">
        <v>15791</v>
      </c>
      <c r="G14846" s="31">
        <v>378.98260000000005</v>
      </c>
    </row>
    <row r="14847" spans="6:7" x14ac:dyDescent="0.3">
      <c r="F14847" t="s">
        <v>15792</v>
      </c>
      <c r="G14847" s="31">
        <v>0</v>
      </c>
    </row>
    <row r="14848" spans="6:7" x14ac:dyDescent="0.3">
      <c r="F14848" t="s">
        <v>15793</v>
      </c>
      <c r="G14848" s="31">
        <v>0</v>
      </c>
    </row>
    <row r="14849" spans="6:7" x14ac:dyDescent="0.3">
      <c r="F14849" t="s">
        <v>15794</v>
      </c>
      <c r="G14849" s="31">
        <v>24.989599999999999</v>
      </c>
    </row>
    <row r="14850" spans="6:7" x14ac:dyDescent="0.3">
      <c r="F14850" t="s">
        <v>15795</v>
      </c>
      <c r="G14850" s="31">
        <v>503.66539999999998</v>
      </c>
    </row>
    <row r="14851" spans="6:7" x14ac:dyDescent="0.3">
      <c r="F14851" t="s">
        <v>15796</v>
      </c>
      <c r="G14851" s="31">
        <v>183.5359</v>
      </c>
    </row>
    <row r="14852" spans="6:7" x14ac:dyDescent="0.3">
      <c r="F14852" t="s">
        <v>15797</v>
      </c>
      <c r="G14852" s="31">
        <v>785.36159999999995</v>
      </c>
    </row>
    <row r="14853" spans="6:7" x14ac:dyDescent="0.3">
      <c r="F14853" t="s">
        <v>2457</v>
      </c>
      <c r="G14853" s="31">
        <v>4136.0659999999998</v>
      </c>
    </row>
    <row r="14854" spans="6:7" x14ac:dyDescent="0.3">
      <c r="F14854" t="s">
        <v>2458</v>
      </c>
      <c r="G14854" s="31">
        <v>0</v>
      </c>
    </row>
    <row r="14855" spans="6:7" x14ac:dyDescent="0.3">
      <c r="F14855" t="s">
        <v>15798</v>
      </c>
      <c r="G14855" s="31">
        <v>0</v>
      </c>
    </row>
    <row r="14856" spans="6:7" x14ac:dyDescent="0.3">
      <c r="F14856" t="s">
        <v>3607</v>
      </c>
      <c r="G14856" s="31">
        <v>319.12140000000005</v>
      </c>
    </row>
    <row r="14857" spans="6:7" x14ac:dyDescent="0.3">
      <c r="F14857" t="s">
        <v>15799</v>
      </c>
      <c r="G14857" s="31">
        <v>43.568799999999996</v>
      </c>
    </row>
    <row r="14858" spans="6:7" x14ac:dyDescent="0.3">
      <c r="F14858" t="s">
        <v>15800</v>
      </c>
      <c r="G14858" s="31">
        <v>172.03030000000001</v>
      </c>
    </row>
    <row r="14859" spans="6:7" x14ac:dyDescent="0.3">
      <c r="F14859" t="s">
        <v>2459</v>
      </c>
      <c r="G14859" s="31">
        <v>0</v>
      </c>
    </row>
    <row r="14860" spans="6:7" x14ac:dyDescent="0.3">
      <c r="F14860" t="s">
        <v>15801</v>
      </c>
      <c r="G14860" s="31">
        <v>0</v>
      </c>
    </row>
    <row r="14861" spans="6:7" x14ac:dyDescent="0.3">
      <c r="F14861" t="s">
        <v>15802</v>
      </c>
      <c r="G14861" s="31">
        <v>5141.1138999999994</v>
      </c>
    </row>
    <row r="14862" spans="6:7" x14ac:dyDescent="0.3">
      <c r="F14862" t="s">
        <v>15803</v>
      </c>
      <c r="G14862" s="31">
        <v>0</v>
      </c>
    </row>
    <row r="14863" spans="6:7" x14ac:dyDescent="0.3">
      <c r="F14863" t="s">
        <v>15804</v>
      </c>
      <c r="G14863" s="31">
        <v>1333.9899</v>
      </c>
    </row>
    <row r="14864" spans="6:7" x14ac:dyDescent="0.3">
      <c r="F14864" t="s">
        <v>15805</v>
      </c>
      <c r="G14864" s="31">
        <v>695.80329999999992</v>
      </c>
    </row>
    <row r="14865" spans="6:7" x14ac:dyDescent="0.3">
      <c r="F14865" t="s">
        <v>2460</v>
      </c>
      <c r="G14865" s="31">
        <v>4494.4831999999997</v>
      </c>
    </row>
    <row r="14866" spans="6:7" x14ac:dyDescent="0.3">
      <c r="F14866" t="s">
        <v>3608</v>
      </c>
      <c r="G14866" s="31">
        <v>40.6081</v>
      </c>
    </row>
    <row r="14867" spans="6:7" x14ac:dyDescent="0.3">
      <c r="F14867" t="s">
        <v>3609</v>
      </c>
      <c r="G14867" s="31">
        <v>2565.7775000000001</v>
      </c>
    </row>
    <row r="14868" spans="6:7" x14ac:dyDescent="0.3">
      <c r="F14868" t="s">
        <v>15806</v>
      </c>
      <c r="G14868" s="31">
        <v>0</v>
      </c>
    </row>
    <row r="14869" spans="6:7" x14ac:dyDescent="0.3">
      <c r="F14869" t="s">
        <v>15807</v>
      </c>
      <c r="G14869" s="31">
        <v>1893.3261999999997</v>
      </c>
    </row>
    <row r="14870" spans="6:7" x14ac:dyDescent="0.3">
      <c r="F14870" t="s">
        <v>15808</v>
      </c>
      <c r="G14870" s="31">
        <v>389.33450000000005</v>
      </c>
    </row>
    <row r="14871" spans="6:7" x14ac:dyDescent="0.3">
      <c r="F14871" t="s">
        <v>15809</v>
      </c>
      <c r="G14871" s="31">
        <v>0</v>
      </c>
    </row>
    <row r="14872" spans="6:7" x14ac:dyDescent="0.3">
      <c r="F14872" t="s">
        <v>2461</v>
      </c>
      <c r="G14872" s="31">
        <v>4897.6824999999999</v>
      </c>
    </row>
    <row r="14873" spans="6:7" x14ac:dyDescent="0.3">
      <c r="F14873" t="s">
        <v>15810</v>
      </c>
      <c r="G14873" s="31">
        <v>1067.3317</v>
      </c>
    </row>
    <row r="14874" spans="6:7" x14ac:dyDescent="0.3">
      <c r="F14874" t="s">
        <v>15811</v>
      </c>
      <c r="G14874" s="31">
        <v>0</v>
      </c>
    </row>
    <row r="14875" spans="6:7" x14ac:dyDescent="0.3">
      <c r="F14875" t="s">
        <v>3610</v>
      </c>
      <c r="G14875" s="31">
        <v>283.95519999999999</v>
      </c>
    </row>
    <row r="14876" spans="6:7" x14ac:dyDescent="0.3">
      <c r="F14876" t="s">
        <v>15812</v>
      </c>
      <c r="G14876" s="31">
        <v>4781.1468000000004</v>
      </c>
    </row>
    <row r="14877" spans="6:7" x14ac:dyDescent="0.3">
      <c r="F14877" t="s">
        <v>15813</v>
      </c>
      <c r="G14877" s="31">
        <v>469.27319999999997</v>
      </c>
    </row>
    <row r="14878" spans="6:7" x14ac:dyDescent="0.3">
      <c r="F14878" t="s">
        <v>890</v>
      </c>
      <c r="G14878" s="31">
        <v>1891.1881000000001</v>
      </c>
    </row>
    <row r="14879" spans="6:7" x14ac:dyDescent="0.3">
      <c r="F14879" t="s">
        <v>15814</v>
      </c>
      <c r="G14879" s="31">
        <v>19169.359600000003</v>
      </c>
    </row>
    <row r="14880" spans="6:7" x14ac:dyDescent="0.3">
      <c r="F14880" t="s">
        <v>15815</v>
      </c>
      <c r="G14880" s="31">
        <v>0</v>
      </c>
    </row>
    <row r="14881" spans="6:7" x14ac:dyDescent="0.3">
      <c r="F14881" t="s">
        <v>891</v>
      </c>
      <c r="G14881" s="31">
        <v>0</v>
      </c>
    </row>
    <row r="14882" spans="6:7" x14ac:dyDescent="0.3">
      <c r="F14882" t="s">
        <v>3611</v>
      </c>
      <c r="G14882" s="31">
        <v>400.62740000000002</v>
      </c>
    </row>
    <row r="14883" spans="6:7" x14ac:dyDescent="0.3">
      <c r="F14883" t="s">
        <v>15816</v>
      </c>
      <c r="G14883" s="31">
        <v>14065.5465</v>
      </c>
    </row>
    <row r="14884" spans="6:7" x14ac:dyDescent="0.3">
      <c r="F14884" t="s">
        <v>15817</v>
      </c>
      <c r="G14884" s="31">
        <v>6747.9997000000003</v>
      </c>
    </row>
    <row r="14885" spans="6:7" x14ac:dyDescent="0.3">
      <c r="F14885" t="s">
        <v>15818</v>
      </c>
      <c r="G14885" s="31">
        <v>1302.0415</v>
      </c>
    </row>
    <row r="14886" spans="6:7" x14ac:dyDescent="0.3">
      <c r="F14886" t="s">
        <v>892</v>
      </c>
      <c r="G14886" s="31">
        <v>18162.3086</v>
      </c>
    </row>
    <row r="14887" spans="6:7" x14ac:dyDescent="0.3">
      <c r="F14887" t="s">
        <v>15819</v>
      </c>
      <c r="G14887" s="31">
        <v>0</v>
      </c>
    </row>
    <row r="14888" spans="6:7" x14ac:dyDescent="0.3">
      <c r="F14888" t="s">
        <v>2462</v>
      </c>
      <c r="G14888" s="31">
        <v>0</v>
      </c>
    </row>
    <row r="14889" spans="6:7" x14ac:dyDescent="0.3">
      <c r="F14889" t="s">
        <v>15820</v>
      </c>
      <c r="G14889" s="31">
        <v>0</v>
      </c>
    </row>
    <row r="14890" spans="6:7" x14ac:dyDescent="0.3">
      <c r="F14890" t="s">
        <v>15821</v>
      </c>
      <c r="G14890" s="31">
        <v>0</v>
      </c>
    </row>
    <row r="14891" spans="6:7" x14ac:dyDescent="0.3">
      <c r="F14891" t="s">
        <v>3612</v>
      </c>
      <c r="G14891" s="31">
        <v>3534.1271999999999</v>
      </c>
    </row>
    <row r="14892" spans="6:7" x14ac:dyDescent="0.3">
      <c r="F14892" t="s">
        <v>2463</v>
      </c>
      <c r="G14892" s="31">
        <v>0</v>
      </c>
    </row>
    <row r="14893" spans="6:7" x14ac:dyDescent="0.3">
      <c r="F14893" t="s">
        <v>15822</v>
      </c>
      <c r="G14893" s="31">
        <v>0</v>
      </c>
    </row>
    <row r="14894" spans="6:7" x14ac:dyDescent="0.3">
      <c r="F14894" t="s">
        <v>2464</v>
      </c>
      <c r="G14894" s="31">
        <v>0</v>
      </c>
    </row>
    <row r="14895" spans="6:7" x14ac:dyDescent="0.3">
      <c r="F14895" t="s">
        <v>2465</v>
      </c>
      <c r="G14895" s="31">
        <v>1732.4541999999999</v>
      </c>
    </row>
    <row r="14896" spans="6:7" x14ac:dyDescent="0.3">
      <c r="F14896" t="s">
        <v>2466</v>
      </c>
      <c r="G14896" s="31">
        <v>3701.7060999999999</v>
      </c>
    </row>
    <row r="14897" spans="6:7" x14ac:dyDescent="0.3">
      <c r="F14897" t="s">
        <v>3613</v>
      </c>
      <c r="G14897" s="31">
        <v>453.92359999999996</v>
      </c>
    </row>
    <row r="14898" spans="6:7" x14ac:dyDescent="0.3">
      <c r="F14898" t="s">
        <v>15823</v>
      </c>
      <c r="G14898" s="31">
        <v>0</v>
      </c>
    </row>
    <row r="14899" spans="6:7" x14ac:dyDescent="0.3">
      <c r="F14899" t="s">
        <v>15824</v>
      </c>
      <c r="G14899" s="31">
        <v>0</v>
      </c>
    </row>
    <row r="14900" spans="6:7" x14ac:dyDescent="0.3">
      <c r="F14900" t="s">
        <v>2467</v>
      </c>
      <c r="G14900" s="31">
        <v>2595.6148000000003</v>
      </c>
    </row>
    <row r="14901" spans="6:7" x14ac:dyDescent="0.3">
      <c r="F14901" t="s">
        <v>3614</v>
      </c>
      <c r="G14901" s="31">
        <v>112.5351</v>
      </c>
    </row>
    <row r="14902" spans="6:7" x14ac:dyDescent="0.3">
      <c r="F14902" t="s">
        <v>15825</v>
      </c>
      <c r="G14902" s="31">
        <v>412.35230000000001</v>
      </c>
    </row>
    <row r="14903" spans="6:7" x14ac:dyDescent="0.3">
      <c r="F14903" t="s">
        <v>2468</v>
      </c>
      <c r="G14903" s="31">
        <v>0</v>
      </c>
    </row>
    <row r="14904" spans="6:7" x14ac:dyDescent="0.3">
      <c r="F14904" t="s">
        <v>3615</v>
      </c>
      <c r="G14904" s="31">
        <v>264.09010000000001</v>
      </c>
    </row>
    <row r="14905" spans="6:7" x14ac:dyDescent="0.3">
      <c r="F14905" t="s">
        <v>15826</v>
      </c>
      <c r="G14905" s="31">
        <v>0</v>
      </c>
    </row>
    <row r="14906" spans="6:7" x14ac:dyDescent="0.3">
      <c r="F14906" t="s">
        <v>15827</v>
      </c>
      <c r="G14906" s="31">
        <v>96.240199999999987</v>
      </c>
    </row>
    <row r="14907" spans="6:7" x14ac:dyDescent="0.3">
      <c r="F14907" t="s">
        <v>15828</v>
      </c>
      <c r="G14907" s="31">
        <v>625.06529999999998</v>
      </c>
    </row>
    <row r="14908" spans="6:7" x14ac:dyDescent="0.3">
      <c r="F14908" t="s">
        <v>3616</v>
      </c>
      <c r="G14908" s="31">
        <v>131.74780000000001</v>
      </c>
    </row>
    <row r="14909" spans="6:7" x14ac:dyDescent="0.3">
      <c r="F14909" t="s">
        <v>15829</v>
      </c>
      <c r="G14909" s="31">
        <v>0</v>
      </c>
    </row>
    <row r="14910" spans="6:7" x14ac:dyDescent="0.3">
      <c r="F14910" t="s">
        <v>893</v>
      </c>
      <c r="G14910" s="31">
        <v>6240.6692999999996</v>
      </c>
    </row>
    <row r="14911" spans="6:7" x14ac:dyDescent="0.3">
      <c r="F14911" t="s">
        <v>2469</v>
      </c>
      <c r="G14911" s="31">
        <v>3534.1271999999999</v>
      </c>
    </row>
    <row r="14912" spans="6:7" x14ac:dyDescent="0.3">
      <c r="F14912" t="s">
        <v>15830</v>
      </c>
      <c r="G14912" s="31">
        <v>10186.297500000001</v>
      </c>
    </row>
    <row r="14913" spans="6:7" x14ac:dyDescent="0.3">
      <c r="F14913" t="s">
        <v>15831</v>
      </c>
      <c r="G14913" s="31">
        <v>6603.3153999999995</v>
      </c>
    </row>
    <row r="14914" spans="6:7" x14ac:dyDescent="0.3">
      <c r="F14914" t="s">
        <v>15832</v>
      </c>
      <c r="G14914" s="31">
        <v>496.86800000000005</v>
      </c>
    </row>
    <row r="14915" spans="6:7" x14ac:dyDescent="0.3">
      <c r="F14915" t="s">
        <v>2470</v>
      </c>
      <c r="G14915" s="31">
        <v>0</v>
      </c>
    </row>
    <row r="14916" spans="6:7" x14ac:dyDescent="0.3">
      <c r="F14916" t="s">
        <v>2471</v>
      </c>
      <c r="G14916" s="31">
        <v>0</v>
      </c>
    </row>
    <row r="14917" spans="6:7" x14ac:dyDescent="0.3">
      <c r="F14917" t="s">
        <v>15833</v>
      </c>
      <c r="G14917" s="31">
        <v>37.484400000000001</v>
      </c>
    </row>
    <row r="14918" spans="6:7" x14ac:dyDescent="0.3">
      <c r="F14918" t="s">
        <v>15834</v>
      </c>
      <c r="G14918" s="31">
        <v>16566.933300000001</v>
      </c>
    </row>
    <row r="14919" spans="6:7" x14ac:dyDescent="0.3">
      <c r="F14919" t="s">
        <v>2472</v>
      </c>
      <c r="G14919" s="31">
        <v>0</v>
      </c>
    </row>
    <row r="14920" spans="6:7" x14ac:dyDescent="0.3">
      <c r="F14920" t="s">
        <v>15835</v>
      </c>
      <c r="G14920" s="31">
        <v>632.05839999999989</v>
      </c>
    </row>
    <row r="14921" spans="6:7" x14ac:dyDescent="0.3">
      <c r="F14921" t="s">
        <v>2473</v>
      </c>
      <c r="G14921" s="31">
        <v>2161.6759000000002</v>
      </c>
    </row>
    <row r="14922" spans="6:7" x14ac:dyDescent="0.3">
      <c r="F14922" t="s">
        <v>15836</v>
      </c>
      <c r="G14922" s="31">
        <v>0</v>
      </c>
    </row>
    <row r="14923" spans="6:7" x14ac:dyDescent="0.3">
      <c r="F14923" t="s">
        <v>15837</v>
      </c>
      <c r="G14923" s="31">
        <v>14752.115600000001</v>
      </c>
    </row>
    <row r="14924" spans="6:7" x14ac:dyDescent="0.3">
      <c r="F14924" t="s">
        <v>2474</v>
      </c>
      <c r="G14924" s="31">
        <v>7617.5871000000006</v>
      </c>
    </row>
    <row r="14925" spans="6:7" x14ac:dyDescent="0.3">
      <c r="F14925" t="s">
        <v>15838</v>
      </c>
      <c r="G14925" s="31">
        <v>8122.5528000000004</v>
      </c>
    </row>
    <row r="14926" spans="6:7" x14ac:dyDescent="0.3">
      <c r="F14926" t="s">
        <v>3617</v>
      </c>
      <c r="G14926" s="31">
        <v>56.072400000000002</v>
      </c>
    </row>
    <row r="14927" spans="6:7" x14ac:dyDescent="0.3">
      <c r="F14927" t="s">
        <v>15839</v>
      </c>
      <c r="G14927" s="31">
        <v>0</v>
      </c>
    </row>
    <row r="14928" spans="6:7" x14ac:dyDescent="0.3">
      <c r="F14928" t="s">
        <v>15840</v>
      </c>
      <c r="G14928" s="31">
        <v>4550.4984000000004</v>
      </c>
    </row>
    <row r="14929" spans="6:7" x14ac:dyDescent="0.3">
      <c r="F14929" t="s">
        <v>2475</v>
      </c>
      <c r="G14929" s="31">
        <v>0</v>
      </c>
    </row>
    <row r="14930" spans="6:7" x14ac:dyDescent="0.3">
      <c r="F14930" t="s">
        <v>15841</v>
      </c>
      <c r="G14930" s="31">
        <v>3687.1279</v>
      </c>
    </row>
    <row r="14931" spans="6:7" x14ac:dyDescent="0.3">
      <c r="F14931" t="s">
        <v>15842</v>
      </c>
      <c r="G14931" s="31">
        <v>4285.7626</v>
      </c>
    </row>
    <row r="14932" spans="6:7" x14ac:dyDescent="0.3">
      <c r="F14932" t="s">
        <v>15843</v>
      </c>
      <c r="G14932" s="31">
        <v>514.97749999999996</v>
      </c>
    </row>
    <row r="14933" spans="6:7" x14ac:dyDescent="0.3">
      <c r="F14933" t="s">
        <v>15844</v>
      </c>
      <c r="G14933" s="31">
        <v>0</v>
      </c>
    </row>
    <row r="14934" spans="6:7" x14ac:dyDescent="0.3">
      <c r="F14934" t="s">
        <v>15845</v>
      </c>
      <c r="G14934" s="31">
        <v>0</v>
      </c>
    </row>
    <row r="14935" spans="6:7" x14ac:dyDescent="0.3">
      <c r="F14935" t="s">
        <v>894</v>
      </c>
      <c r="G14935" s="31">
        <v>0</v>
      </c>
    </row>
    <row r="14936" spans="6:7" x14ac:dyDescent="0.3">
      <c r="F14936" t="s">
        <v>15846</v>
      </c>
      <c r="G14936" s="31">
        <v>7490.0174999999999</v>
      </c>
    </row>
    <row r="14937" spans="6:7" x14ac:dyDescent="0.3">
      <c r="F14937" t="s">
        <v>15847</v>
      </c>
      <c r="G14937" s="31">
        <v>2404.4103999999998</v>
      </c>
    </row>
    <row r="14938" spans="6:7" x14ac:dyDescent="0.3">
      <c r="F14938" t="s">
        <v>2476</v>
      </c>
      <c r="G14938" s="31">
        <v>7777.3274000000001</v>
      </c>
    </row>
    <row r="14939" spans="6:7" x14ac:dyDescent="0.3">
      <c r="F14939" t="s">
        <v>2477</v>
      </c>
      <c r="G14939" s="31">
        <v>0</v>
      </c>
    </row>
    <row r="14940" spans="6:7" x14ac:dyDescent="0.3">
      <c r="F14940" t="s">
        <v>15848</v>
      </c>
      <c r="G14940" s="31">
        <v>0</v>
      </c>
    </row>
    <row r="14941" spans="6:7" x14ac:dyDescent="0.3">
      <c r="F14941" t="s">
        <v>15849</v>
      </c>
      <c r="G14941" s="31">
        <v>23.2179</v>
      </c>
    </row>
    <row r="14942" spans="6:7" x14ac:dyDescent="0.3">
      <c r="F14942" t="s">
        <v>2947</v>
      </c>
      <c r="G14942" s="31">
        <v>13782.0504</v>
      </c>
    </row>
    <row r="14943" spans="6:7" x14ac:dyDescent="0.3">
      <c r="F14943" t="s">
        <v>15850</v>
      </c>
      <c r="G14943" s="31">
        <v>172.60590000000002</v>
      </c>
    </row>
    <row r="14944" spans="6:7" x14ac:dyDescent="0.3">
      <c r="F14944" t="s">
        <v>15851</v>
      </c>
      <c r="G14944" s="31">
        <v>9.2958999999999996</v>
      </c>
    </row>
    <row r="14945" spans="6:7" x14ac:dyDescent="0.3">
      <c r="F14945" t="s">
        <v>15852</v>
      </c>
      <c r="G14945" s="31">
        <v>269.50049999999999</v>
      </c>
    </row>
    <row r="14946" spans="6:7" x14ac:dyDescent="0.3">
      <c r="F14946" t="s">
        <v>15853</v>
      </c>
      <c r="G14946" s="31">
        <v>0</v>
      </c>
    </row>
    <row r="14947" spans="6:7" x14ac:dyDescent="0.3">
      <c r="F14947" t="s">
        <v>895</v>
      </c>
      <c r="G14947" s="31">
        <v>0</v>
      </c>
    </row>
    <row r="14948" spans="6:7" x14ac:dyDescent="0.3">
      <c r="F14948" t="s">
        <v>15854</v>
      </c>
      <c r="G14948" s="31">
        <v>1070.1097</v>
      </c>
    </row>
    <row r="14949" spans="6:7" x14ac:dyDescent="0.3">
      <c r="F14949" t="s">
        <v>15855</v>
      </c>
      <c r="G14949" s="31">
        <v>118.8082</v>
      </c>
    </row>
    <row r="14950" spans="6:7" x14ac:dyDescent="0.3">
      <c r="F14950" t="s">
        <v>15856</v>
      </c>
      <c r="G14950" s="31">
        <v>0</v>
      </c>
    </row>
    <row r="14951" spans="6:7" x14ac:dyDescent="0.3">
      <c r="F14951" t="s">
        <v>15857</v>
      </c>
      <c r="G14951" s="31">
        <v>387.71190000000001</v>
      </c>
    </row>
    <row r="14952" spans="6:7" x14ac:dyDescent="0.3">
      <c r="F14952" t="s">
        <v>15858</v>
      </c>
      <c r="G14952" s="31">
        <v>6013.6464999999998</v>
      </c>
    </row>
    <row r="14953" spans="6:7" x14ac:dyDescent="0.3">
      <c r="F14953" t="s">
        <v>15859</v>
      </c>
      <c r="G14953" s="31">
        <v>9.2958999999999996</v>
      </c>
    </row>
    <row r="14954" spans="6:7" x14ac:dyDescent="0.3">
      <c r="F14954" t="s">
        <v>896</v>
      </c>
      <c r="G14954" s="31">
        <v>0</v>
      </c>
    </row>
    <row r="14955" spans="6:7" x14ac:dyDescent="0.3">
      <c r="F14955" t="s">
        <v>15860</v>
      </c>
      <c r="G14955" s="31">
        <v>0</v>
      </c>
    </row>
    <row r="14956" spans="6:7" x14ac:dyDescent="0.3">
      <c r="F14956" t="s">
        <v>15861</v>
      </c>
      <c r="G14956" s="31">
        <v>0</v>
      </c>
    </row>
    <row r="14957" spans="6:7" x14ac:dyDescent="0.3">
      <c r="F14957" t="s">
        <v>15862</v>
      </c>
      <c r="G14957" s="31">
        <v>0</v>
      </c>
    </row>
    <row r="14958" spans="6:7" x14ac:dyDescent="0.3">
      <c r="F14958" t="s">
        <v>897</v>
      </c>
      <c r="G14958" s="31">
        <v>0</v>
      </c>
    </row>
    <row r="14959" spans="6:7" x14ac:dyDescent="0.3">
      <c r="F14959" t="s">
        <v>2478</v>
      </c>
      <c r="G14959" s="31">
        <v>0</v>
      </c>
    </row>
    <row r="14960" spans="6:7" x14ac:dyDescent="0.3">
      <c r="F14960" t="s">
        <v>15863</v>
      </c>
      <c r="G14960" s="31">
        <v>0</v>
      </c>
    </row>
    <row r="14961" spans="6:7" x14ac:dyDescent="0.3">
      <c r="F14961" t="s">
        <v>15864</v>
      </c>
      <c r="G14961" s="31">
        <v>0</v>
      </c>
    </row>
    <row r="14962" spans="6:7" x14ac:dyDescent="0.3">
      <c r="F14962" t="s">
        <v>15865</v>
      </c>
      <c r="G14962" s="31">
        <v>0</v>
      </c>
    </row>
    <row r="14963" spans="6:7" x14ac:dyDescent="0.3">
      <c r="F14963" t="s">
        <v>15866</v>
      </c>
      <c r="G14963" s="31">
        <v>9476.7595999999994</v>
      </c>
    </row>
    <row r="14964" spans="6:7" x14ac:dyDescent="0.3">
      <c r="F14964" t="s">
        <v>15867</v>
      </c>
      <c r="G14964" s="31">
        <v>0</v>
      </c>
    </row>
    <row r="14965" spans="6:7" x14ac:dyDescent="0.3">
      <c r="F14965" t="s">
        <v>15868</v>
      </c>
      <c r="G14965" s="31">
        <v>7421.76</v>
      </c>
    </row>
    <row r="14966" spans="6:7" x14ac:dyDescent="0.3">
      <c r="F14966" t="s">
        <v>2479</v>
      </c>
      <c r="G14966" s="31">
        <v>2508.0460000000003</v>
      </c>
    </row>
    <row r="14967" spans="6:7" x14ac:dyDescent="0.3">
      <c r="F14967" t="s">
        <v>15869</v>
      </c>
      <c r="G14967" s="31">
        <v>18905.042600000001</v>
      </c>
    </row>
    <row r="14968" spans="6:7" x14ac:dyDescent="0.3">
      <c r="F14968" t="s">
        <v>15870</v>
      </c>
      <c r="G14968" s="31">
        <v>0</v>
      </c>
    </row>
    <row r="14969" spans="6:7" x14ac:dyDescent="0.3">
      <c r="F14969" t="s">
        <v>15871</v>
      </c>
      <c r="G14969" s="31">
        <v>0</v>
      </c>
    </row>
    <row r="14970" spans="6:7" x14ac:dyDescent="0.3">
      <c r="F14970" t="s">
        <v>15872</v>
      </c>
      <c r="G14970" s="31">
        <v>148.14500000000001</v>
      </c>
    </row>
    <row r="14971" spans="6:7" x14ac:dyDescent="0.3">
      <c r="F14971" t="s">
        <v>15873</v>
      </c>
      <c r="G14971" s="31">
        <v>62.536999999999999</v>
      </c>
    </row>
    <row r="14972" spans="6:7" x14ac:dyDescent="0.3">
      <c r="F14972" t="s">
        <v>898</v>
      </c>
      <c r="G14972" s="31">
        <v>1654.4761999999998</v>
      </c>
    </row>
    <row r="14973" spans="6:7" x14ac:dyDescent="0.3">
      <c r="F14973" t="s">
        <v>15874</v>
      </c>
      <c r="G14973" s="31">
        <v>21142.448</v>
      </c>
    </row>
    <row r="14974" spans="6:7" x14ac:dyDescent="0.3">
      <c r="F14974" t="s">
        <v>15875</v>
      </c>
      <c r="G14974" s="31">
        <v>190.81030000000001</v>
      </c>
    </row>
    <row r="14975" spans="6:7" x14ac:dyDescent="0.3">
      <c r="F14975" t="s">
        <v>15876</v>
      </c>
      <c r="G14975" s="31">
        <v>0</v>
      </c>
    </row>
    <row r="14976" spans="6:7" x14ac:dyDescent="0.3">
      <c r="F14976" t="s">
        <v>15877</v>
      </c>
      <c r="G14976" s="31">
        <v>0</v>
      </c>
    </row>
    <row r="14977" spans="6:7" x14ac:dyDescent="0.3">
      <c r="F14977" t="s">
        <v>15878</v>
      </c>
      <c r="G14977" s="31">
        <v>295.81619999999998</v>
      </c>
    </row>
    <row r="14978" spans="6:7" x14ac:dyDescent="0.3">
      <c r="F14978" t="s">
        <v>15879</v>
      </c>
      <c r="G14978" s="31">
        <v>609.50469999999996</v>
      </c>
    </row>
    <row r="14979" spans="6:7" x14ac:dyDescent="0.3">
      <c r="F14979" t="s">
        <v>15880</v>
      </c>
      <c r="G14979" s="31">
        <v>0</v>
      </c>
    </row>
    <row r="14980" spans="6:7" x14ac:dyDescent="0.3">
      <c r="F14980" t="s">
        <v>15881</v>
      </c>
      <c r="G14980" s="31">
        <v>440.23980000000006</v>
      </c>
    </row>
    <row r="14981" spans="6:7" x14ac:dyDescent="0.3">
      <c r="F14981" t="s">
        <v>15882</v>
      </c>
      <c r="G14981" s="31">
        <v>764.85290000000009</v>
      </c>
    </row>
    <row r="14982" spans="6:7" x14ac:dyDescent="0.3">
      <c r="F14982" t="s">
        <v>15883</v>
      </c>
      <c r="G14982" s="31">
        <v>0</v>
      </c>
    </row>
    <row r="14983" spans="6:7" x14ac:dyDescent="0.3">
      <c r="F14983" t="s">
        <v>15884</v>
      </c>
      <c r="G14983" s="31">
        <v>1717.8721</v>
      </c>
    </row>
    <row r="14984" spans="6:7" x14ac:dyDescent="0.3">
      <c r="F14984" t="s">
        <v>15885</v>
      </c>
      <c r="G14984" s="31">
        <v>5566.1184999999996</v>
      </c>
    </row>
    <row r="14985" spans="6:7" x14ac:dyDescent="0.3">
      <c r="F14985" t="s">
        <v>15886</v>
      </c>
      <c r="G14985" s="31">
        <v>381.17099999999999</v>
      </c>
    </row>
    <row r="14986" spans="6:7" x14ac:dyDescent="0.3">
      <c r="F14986" t="s">
        <v>3618</v>
      </c>
      <c r="G14986" s="31">
        <v>306.39690000000002</v>
      </c>
    </row>
    <row r="14987" spans="6:7" x14ac:dyDescent="0.3">
      <c r="F14987" t="s">
        <v>15887</v>
      </c>
      <c r="G14987" s="31">
        <v>848.89329999999995</v>
      </c>
    </row>
    <row r="14988" spans="6:7" x14ac:dyDescent="0.3">
      <c r="F14988" t="s">
        <v>3619</v>
      </c>
      <c r="G14988" s="31">
        <v>2751.1130000000003</v>
      </c>
    </row>
    <row r="14989" spans="6:7" x14ac:dyDescent="0.3">
      <c r="F14989" t="s">
        <v>15888</v>
      </c>
      <c r="G14989" s="31">
        <v>0</v>
      </c>
    </row>
    <row r="14990" spans="6:7" x14ac:dyDescent="0.3">
      <c r="F14990" t="s">
        <v>15889</v>
      </c>
      <c r="G14990" s="31">
        <v>0</v>
      </c>
    </row>
    <row r="14991" spans="6:7" x14ac:dyDescent="0.3">
      <c r="F14991" t="s">
        <v>15890</v>
      </c>
      <c r="G14991" s="31">
        <v>0</v>
      </c>
    </row>
    <row r="14992" spans="6:7" x14ac:dyDescent="0.3">
      <c r="F14992" t="s">
        <v>899</v>
      </c>
      <c r="G14992" s="31">
        <v>858.71090000000004</v>
      </c>
    </row>
    <row r="14993" spans="6:7" x14ac:dyDescent="0.3">
      <c r="F14993" t="s">
        <v>15891</v>
      </c>
      <c r="G14993" s="31">
        <v>372.47</v>
      </c>
    </row>
    <row r="14994" spans="6:7" x14ac:dyDescent="0.3">
      <c r="F14994" t="s">
        <v>15892</v>
      </c>
      <c r="G14994" s="31">
        <v>386.00889999999998</v>
      </c>
    </row>
    <row r="14995" spans="6:7" x14ac:dyDescent="0.3">
      <c r="F14995" t="s">
        <v>2480</v>
      </c>
      <c r="G14995" s="31">
        <v>0</v>
      </c>
    </row>
    <row r="14996" spans="6:7" x14ac:dyDescent="0.3">
      <c r="F14996" t="s">
        <v>3620</v>
      </c>
      <c r="G14996" s="31">
        <v>362.97289999999998</v>
      </c>
    </row>
    <row r="14997" spans="6:7" x14ac:dyDescent="0.3">
      <c r="F14997" t="s">
        <v>3621</v>
      </c>
      <c r="G14997" s="31">
        <v>965.63420000000008</v>
      </c>
    </row>
    <row r="14998" spans="6:7" x14ac:dyDescent="0.3">
      <c r="F14998" t="s">
        <v>15893</v>
      </c>
      <c r="G14998" s="31">
        <v>401.10179999999997</v>
      </c>
    </row>
    <row r="14999" spans="6:7" x14ac:dyDescent="0.3">
      <c r="F14999" t="s">
        <v>2481</v>
      </c>
      <c r="G14999" s="31">
        <v>0</v>
      </c>
    </row>
    <row r="15000" spans="6:7" x14ac:dyDescent="0.3">
      <c r="F15000" t="s">
        <v>15894</v>
      </c>
      <c r="G15000" s="31">
        <v>224.72149999999999</v>
      </c>
    </row>
    <row r="15001" spans="6:7" x14ac:dyDescent="0.3">
      <c r="F15001" t="s">
        <v>2482</v>
      </c>
      <c r="G15001" s="31">
        <v>4.9767000000000001</v>
      </c>
    </row>
    <row r="15002" spans="6:7" x14ac:dyDescent="0.3">
      <c r="F15002" t="s">
        <v>15895</v>
      </c>
      <c r="G15002" s="31">
        <v>198.25299999999999</v>
      </c>
    </row>
    <row r="15003" spans="6:7" x14ac:dyDescent="0.3">
      <c r="F15003" t="s">
        <v>15896</v>
      </c>
      <c r="G15003" s="31">
        <v>0</v>
      </c>
    </row>
    <row r="15004" spans="6:7" x14ac:dyDescent="0.3">
      <c r="F15004" t="s">
        <v>15897</v>
      </c>
      <c r="G15004" s="31">
        <v>0</v>
      </c>
    </row>
    <row r="15005" spans="6:7" x14ac:dyDescent="0.3">
      <c r="F15005" t="s">
        <v>15898</v>
      </c>
      <c r="G15005" s="31">
        <v>0</v>
      </c>
    </row>
    <row r="15006" spans="6:7" x14ac:dyDescent="0.3">
      <c r="F15006" t="s">
        <v>15899</v>
      </c>
      <c r="G15006" s="31">
        <v>1610.91</v>
      </c>
    </row>
    <row r="15007" spans="6:7" x14ac:dyDescent="0.3">
      <c r="F15007" t="s">
        <v>15900</v>
      </c>
      <c r="G15007" s="31">
        <v>2319.7736</v>
      </c>
    </row>
    <row r="15008" spans="6:7" x14ac:dyDescent="0.3">
      <c r="F15008" t="s">
        <v>15901</v>
      </c>
      <c r="G15008" s="31">
        <v>0</v>
      </c>
    </row>
    <row r="15009" spans="6:7" x14ac:dyDescent="0.3">
      <c r="F15009" t="s">
        <v>15902</v>
      </c>
      <c r="G15009" s="31">
        <v>22.786000000000001</v>
      </c>
    </row>
    <row r="15010" spans="6:7" x14ac:dyDescent="0.3">
      <c r="F15010" t="s">
        <v>15903</v>
      </c>
      <c r="G15010" s="31">
        <v>0</v>
      </c>
    </row>
    <row r="15011" spans="6:7" x14ac:dyDescent="0.3">
      <c r="F15011" t="s">
        <v>15904</v>
      </c>
      <c r="G15011" s="31">
        <v>0</v>
      </c>
    </row>
    <row r="15012" spans="6:7" x14ac:dyDescent="0.3">
      <c r="F15012" t="s">
        <v>15905</v>
      </c>
      <c r="G15012" s="31">
        <v>5587.3440000000001</v>
      </c>
    </row>
    <row r="15013" spans="6:7" x14ac:dyDescent="0.3">
      <c r="F15013" t="s">
        <v>15906</v>
      </c>
      <c r="G15013" s="31">
        <v>7013.5882000000001</v>
      </c>
    </row>
    <row r="15014" spans="6:7" x14ac:dyDescent="0.3">
      <c r="F15014" t="s">
        <v>15907</v>
      </c>
      <c r="G15014" s="31">
        <v>4947.4573</v>
      </c>
    </row>
    <row r="15015" spans="6:7" x14ac:dyDescent="0.3">
      <c r="F15015" t="s">
        <v>15908</v>
      </c>
      <c r="G15015" s="31">
        <v>11985.775500000002</v>
      </c>
    </row>
    <row r="15016" spans="6:7" x14ac:dyDescent="0.3">
      <c r="F15016" t="s">
        <v>15909</v>
      </c>
      <c r="G15016" s="31">
        <v>1828.3239999999998</v>
      </c>
    </row>
    <row r="15017" spans="6:7" x14ac:dyDescent="0.3">
      <c r="F15017" t="s">
        <v>15910</v>
      </c>
      <c r="G15017" s="31">
        <v>403.43529999999998</v>
      </c>
    </row>
    <row r="15018" spans="6:7" x14ac:dyDescent="0.3">
      <c r="F15018" t="s">
        <v>15911</v>
      </c>
      <c r="G15018" s="31">
        <v>82.963099999999997</v>
      </c>
    </row>
    <row r="15019" spans="6:7" x14ac:dyDescent="0.3">
      <c r="F15019" t="s">
        <v>3622</v>
      </c>
      <c r="G15019" s="31">
        <v>1955.4014</v>
      </c>
    </row>
    <row r="15020" spans="6:7" x14ac:dyDescent="0.3">
      <c r="F15020" t="s">
        <v>15912</v>
      </c>
      <c r="G15020" s="31">
        <v>339.69119999999998</v>
      </c>
    </row>
    <row r="15021" spans="6:7" x14ac:dyDescent="0.3">
      <c r="F15021" t="s">
        <v>15913</v>
      </c>
      <c r="G15021" s="31">
        <v>178.29659999999998</v>
      </c>
    </row>
    <row r="15022" spans="6:7" x14ac:dyDescent="0.3">
      <c r="F15022" t="s">
        <v>15914</v>
      </c>
      <c r="G15022" s="31">
        <v>36.8643</v>
      </c>
    </row>
    <row r="15023" spans="6:7" x14ac:dyDescent="0.3">
      <c r="F15023" t="s">
        <v>15915</v>
      </c>
      <c r="G15023" s="31">
        <v>26.9054</v>
      </c>
    </row>
    <row r="15024" spans="6:7" x14ac:dyDescent="0.3">
      <c r="F15024" t="s">
        <v>15916</v>
      </c>
      <c r="G15024" s="31">
        <v>0</v>
      </c>
    </row>
    <row r="15025" spans="6:7" x14ac:dyDescent="0.3">
      <c r="F15025" t="s">
        <v>15917</v>
      </c>
      <c r="G15025" s="31">
        <v>0</v>
      </c>
    </row>
    <row r="15026" spans="6:7" x14ac:dyDescent="0.3">
      <c r="F15026" t="s">
        <v>2483</v>
      </c>
      <c r="G15026" s="31">
        <v>0</v>
      </c>
    </row>
    <row r="15027" spans="6:7" x14ac:dyDescent="0.3">
      <c r="F15027" t="s">
        <v>15918</v>
      </c>
      <c r="G15027" s="31">
        <v>146.9102</v>
      </c>
    </row>
    <row r="15028" spans="6:7" x14ac:dyDescent="0.3">
      <c r="F15028" t="s">
        <v>2484</v>
      </c>
      <c r="G15028" s="31">
        <v>22136.952100000002</v>
      </c>
    </row>
    <row r="15029" spans="6:7" x14ac:dyDescent="0.3">
      <c r="F15029" t="s">
        <v>2485</v>
      </c>
      <c r="G15029" s="31">
        <v>0</v>
      </c>
    </row>
    <row r="15030" spans="6:7" x14ac:dyDescent="0.3">
      <c r="F15030" t="s">
        <v>15919</v>
      </c>
      <c r="G15030" s="31">
        <v>594.51099999999997</v>
      </c>
    </row>
    <row r="15031" spans="6:7" x14ac:dyDescent="0.3">
      <c r="F15031" t="s">
        <v>15920</v>
      </c>
      <c r="G15031" s="31">
        <v>0</v>
      </c>
    </row>
    <row r="15032" spans="6:7" x14ac:dyDescent="0.3">
      <c r="F15032" t="s">
        <v>2486</v>
      </c>
      <c r="G15032" s="31">
        <v>20058.175299999999</v>
      </c>
    </row>
    <row r="15033" spans="6:7" x14ac:dyDescent="0.3">
      <c r="F15033" t="s">
        <v>900</v>
      </c>
      <c r="G15033" s="31">
        <v>0</v>
      </c>
    </row>
    <row r="15034" spans="6:7" x14ac:dyDescent="0.3">
      <c r="F15034" t="s">
        <v>15921</v>
      </c>
      <c r="G15034" s="31">
        <v>78.130300000000005</v>
      </c>
    </row>
    <row r="15035" spans="6:7" x14ac:dyDescent="0.3">
      <c r="F15035" t="s">
        <v>15922</v>
      </c>
      <c r="G15035" s="31">
        <v>286.77809999999999</v>
      </c>
    </row>
    <row r="15036" spans="6:7" x14ac:dyDescent="0.3">
      <c r="F15036" t="s">
        <v>15923</v>
      </c>
      <c r="G15036" s="31">
        <v>155.74860000000001</v>
      </c>
    </row>
    <row r="15037" spans="6:7" x14ac:dyDescent="0.3">
      <c r="F15037" t="s">
        <v>15924</v>
      </c>
      <c r="G15037" s="31">
        <v>16277.6641</v>
      </c>
    </row>
    <row r="15038" spans="6:7" x14ac:dyDescent="0.3">
      <c r="F15038" t="s">
        <v>2487</v>
      </c>
      <c r="G15038" s="31">
        <v>153.0566</v>
      </c>
    </row>
    <row r="15039" spans="6:7" x14ac:dyDescent="0.3">
      <c r="F15039" t="s">
        <v>15925</v>
      </c>
      <c r="G15039" s="31">
        <v>0</v>
      </c>
    </row>
    <row r="15040" spans="6:7" x14ac:dyDescent="0.3">
      <c r="F15040" t="s">
        <v>15926</v>
      </c>
      <c r="G15040" s="31">
        <v>49.998099999999994</v>
      </c>
    </row>
    <row r="15041" spans="6:7" x14ac:dyDescent="0.3">
      <c r="F15041" t="s">
        <v>15927</v>
      </c>
      <c r="G15041" s="31">
        <v>0</v>
      </c>
    </row>
    <row r="15042" spans="6:7" x14ac:dyDescent="0.3">
      <c r="F15042" t="s">
        <v>2488</v>
      </c>
      <c r="G15042" s="31">
        <v>114.48870000000001</v>
      </c>
    </row>
    <row r="15043" spans="6:7" x14ac:dyDescent="0.3">
      <c r="F15043" t="s">
        <v>15928</v>
      </c>
      <c r="G15043" s="31">
        <v>21677.763200000001</v>
      </c>
    </row>
    <row r="15044" spans="6:7" x14ac:dyDescent="0.3">
      <c r="F15044" t="s">
        <v>15929</v>
      </c>
      <c r="G15044" s="31">
        <v>5383.9474</v>
      </c>
    </row>
    <row r="15045" spans="6:7" x14ac:dyDescent="0.3">
      <c r="F15045" t="s">
        <v>15930</v>
      </c>
      <c r="G15045" s="31">
        <v>0</v>
      </c>
    </row>
    <row r="15046" spans="6:7" x14ac:dyDescent="0.3">
      <c r="F15046" t="s">
        <v>15931</v>
      </c>
      <c r="G15046" s="31">
        <v>0</v>
      </c>
    </row>
    <row r="15047" spans="6:7" x14ac:dyDescent="0.3">
      <c r="F15047" t="s">
        <v>15932</v>
      </c>
      <c r="G15047" s="31">
        <v>228.33250000000001</v>
      </c>
    </row>
    <row r="15048" spans="6:7" x14ac:dyDescent="0.3">
      <c r="F15048" t="s">
        <v>901</v>
      </c>
      <c r="G15048" s="31">
        <v>8781.9195999999993</v>
      </c>
    </row>
    <row r="15049" spans="6:7" x14ac:dyDescent="0.3">
      <c r="F15049" t="s">
        <v>15933</v>
      </c>
      <c r="G15049" s="31">
        <v>0</v>
      </c>
    </row>
    <row r="15050" spans="6:7" x14ac:dyDescent="0.3">
      <c r="F15050" t="s">
        <v>15934</v>
      </c>
      <c r="G15050" s="31">
        <v>48.878900000000002</v>
      </c>
    </row>
    <row r="15051" spans="6:7" x14ac:dyDescent="0.3">
      <c r="F15051" t="s">
        <v>15935</v>
      </c>
      <c r="G15051" s="31">
        <v>0</v>
      </c>
    </row>
    <row r="15052" spans="6:7" x14ac:dyDescent="0.3">
      <c r="F15052" t="s">
        <v>15936</v>
      </c>
      <c r="G15052" s="31">
        <v>0</v>
      </c>
    </row>
    <row r="15053" spans="6:7" x14ac:dyDescent="0.3">
      <c r="F15053" t="s">
        <v>15937</v>
      </c>
      <c r="G15053" s="31">
        <v>24060.743299999995</v>
      </c>
    </row>
    <row r="15054" spans="6:7" x14ac:dyDescent="0.3">
      <c r="F15054" t="s">
        <v>902</v>
      </c>
      <c r="G15054" s="31">
        <v>0</v>
      </c>
    </row>
    <row r="15055" spans="6:7" x14ac:dyDescent="0.3">
      <c r="F15055" t="s">
        <v>15938</v>
      </c>
      <c r="G15055" s="31">
        <v>1281.7039</v>
      </c>
    </row>
    <row r="15056" spans="6:7" x14ac:dyDescent="0.3">
      <c r="F15056" t="s">
        <v>15939</v>
      </c>
      <c r="G15056" s="31">
        <v>13559.1131</v>
      </c>
    </row>
    <row r="15057" spans="6:7" x14ac:dyDescent="0.3">
      <c r="F15057" t="s">
        <v>15940</v>
      </c>
      <c r="G15057" s="31">
        <v>63.137799999999999</v>
      </c>
    </row>
    <row r="15058" spans="6:7" x14ac:dyDescent="0.3">
      <c r="F15058" t="s">
        <v>15941</v>
      </c>
      <c r="G15058" s="31">
        <v>322.19470000000001</v>
      </c>
    </row>
    <row r="15059" spans="6:7" x14ac:dyDescent="0.3">
      <c r="F15059" t="s">
        <v>15942</v>
      </c>
      <c r="G15059" s="31">
        <v>62.088500000000003</v>
      </c>
    </row>
    <row r="15060" spans="6:7" x14ac:dyDescent="0.3">
      <c r="F15060" t="s">
        <v>15943</v>
      </c>
      <c r="G15060" s="31">
        <v>1432.1631000000002</v>
      </c>
    </row>
    <row r="15061" spans="6:7" x14ac:dyDescent="0.3">
      <c r="F15061" t="s">
        <v>15944</v>
      </c>
      <c r="G15061" s="31">
        <v>0</v>
      </c>
    </row>
    <row r="15062" spans="6:7" x14ac:dyDescent="0.3">
      <c r="F15062" t="s">
        <v>15945</v>
      </c>
      <c r="G15062" s="31">
        <v>0</v>
      </c>
    </row>
    <row r="15063" spans="6:7" x14ac:dyDescent="0.3">
      <c r="F15063" t="s">
        <v>3623</v>
      </c>
      <c r="G15063" s="31">
        <v>1467.9739000000002</v>
      </c>
    </row>
    <row r="15064" spans="6:7" x14ac:dyDescent="0.3">
      <c r="F15064" t="s">
        <v>15946</v>
      </c>
      <c r="G15064" s="31">
        <v>287.67169999999999</v>
      </c>
    </row>
    <row r="15065" spans="6:7" x14ac:dyDescent="0.3">
      <c r="F15065" t="s">
        <v>15947</v>
      </c>
      <c r="G15065" s="31">
        <v>4564.3042999999998</v>
      </c>
    </row>
    <row r="15066" spans="6:7" x14ac:dyDescent="0.3">
      <c r="F15066" t="s">
        <v>15948</v>
      </c>
      <c r="G15066" s="31">
        <v>0</v>
      </c>
    </row>
    <row r="15067" spans="6:7" x14ac:dyDescent="0.3">
      <c r="F15067" t="s">
        <v>903</v>
      </c>
      <c r="G15067" s="31">
        <v>7101.2029999999995</v>
      </c>
    </row>
    <row r="15068" spans="6:7" x14ac:dyDescent="0.3">
      <c r="F15068" t="s">
        <v>15949</v>
      </c>
      <c r="G15068" s="31">
        <v>4339.8896000000004</v>
      </c>
    </row>
    <row r="15069" spans="6:7" x14ac:dyDescent="0.3">
      <c r="F15069" t="s">
        <v>15950</v>
      </c>
      <c r="G15069" s="31">
        <v>0</v>
      </c>
    </row>
    <row r="15070" spans="6:7" x14ac:dyDescent="0.3">
      <c r="F15070" t="s">
        <v>15951</v>
      </c>
      <c r="G15070" s="31">
        <v>376.71339999999998</v>
      </c>
    </row>
    <row r="15071" spans="6:7" x14ac:dyDescent="0.3">
      <c r="F15071" t="s">
        <v>3624</v>
      </c>
      <c r="G15071" s="31">
        <v>275.56720000000001</v>
      </c>
    </row>
    <row r="15072" spans="6:7" x14ac:dyDescent="0.3">
      <c r="F15072" t="s">
        <v>904</v>
      </c>
      <c r="G15072" s="31">
        <v>4158.0244000000002</v>
      </c>
    </row>
    <row r="15073" spans="6:7" x14ac:dyDescent="0.3">
      <c r="F15073" t="s">
        <v>15952</v>
      </c>
      <c r="G15073" s="31">
        <v>6974.5483000000004</v>
      </c>
    </row>
    <row r="15074" spans="6:7" x14ac:dyDescent="0.3">
      <c r="F15074" t="s">
        <v>2489</v>
      </c>
      <c r="G15074" s="31">
        <v>0</v>
      </c>
    </row>
    <row r="15075" spans="6:7" x14ac:dyDescent="0.3">
      <c r="F15075" t="s">
        <v>15953</v>
      </c>
      <c r="G15075" s="31">
        <v>1722.4764</v>
      </c>
    </row>
    <row r="15076" spans="6:7" x14ac:dyDescent="0.3">
      <c r="F15076" t="s">
        <v>2490</v>
      </c>
      <c r="G15076" s="31">
        <v>4233.1661999999997</v>
      </c>
    </row>
    <row r="15077" spans="6:7" x14ac:dyDescent="0.3">
      <c r="F15077" t="s">
        <v>15954</v>
      </c>
      <c r="G15077" s="31">
        <v>50.7926</v>
      </c>
    </row>
    <row r="15078" spans="6:7" x14ac:dyDescent="0.3">
      <c r="F15078" t="s">
        <v>15955</v>
      </c>
      <c r="G15078" s="31">
        <v>0</v>
      </c>
    </row>
    <row r="15079" spans="6:7" x14ac:dyDescent="0.3">
      <c r="F15079" t="s">
        <v>15956</v>
      </c>
      <c r="G15079" s="31">
        <v>11980.653900000003</v>
      </c>
    </row>
    <row r="15080" spans="6:7" x14ac:dyDescent="0.3">
      <c r="F15080" t="s">
        <v>15957</v>
      </c>
      <c r="G15080" s="31">
        <v>92.296800000000005</v>
      </c>
    </row>
    <row r="15081" spans="6:7" x14ac:dyDescent="0.3">
      <c r="F15081" t="s">
        <v>15958</v>
      </c>
      <c r="G15081" s="31">
        <v>0</v>
      </c>
    </row>
    <row r="15082" spans="6:7" x14ac:dyDescent="0.3">
      <c r="F15082" t="s">
        <v>15959</v>
      </c>
      <c r="G15082" s="31">
        <v>4080.5352000000003</v>
      </c>
    </row>
    <row r="15083" spans="6:7" x14ac:dyDescent="0.3">
      <c r="F15083" t="s">
        <v>15960</v>
      </c>
      <c r="G15083" s="31">
        <v>0</v>
      </c>
    </row>
    <row r="15084" spans="6:7" x14ac:dyDescent="0.3">
      <c r="F15084" t="s">
        <v>15961</v>
      </c>
      <c r="G15084" s="31">
        <v>12735.0406</v>
      </c>
    </row>
    <row r="15085" spans="6:7" x14ac:dyDescent="0.3">
      <c r="F15085" t="s">
        <v>2491</v>
      </c>
      <c r="G15085" s="31">
        <v>0</v>
      </c>
    </row>
    <row r="15086" spans="6:7" x14ac:dyDescent="0.3">
      <c r="F15086" t="s">
        <v>15962</v>
      </c>
      <c r="G15086" s="31">
        <v>1090.4709</v>
      </c>
    </row>
    <row r="15087" spans="6:7" x14ac:dyDescent="0.3">
      <c r="F15087" t="s">
        <v>2492</v>
      </c>
      <c r="G15087" s="31">
        <v>20033.039499999999</v>
      </c>
    </row>
    <row r="15088" spans="6:7" x14ac:dyDescent="0.3">
      <c r="F15088" t="s">
        <v>2493</v>
      </c>
      <c r="G15088" s="31">
        <v>0</v>
      </c>
    </row>
    <row r="15089" spans="6:7" x14ac:dyDescent="0.3">
      <c r="F15089" t="s">
        <v>15963</v>
      </c>
      <c r="G15089" s="31">
        <v>6452.3243999999995</v>
      </c>
    </row>
    <row r="15090" spans="6:7" x14ac:dyDescent="0.3">
      <c r="F15090" t="s">
        <v>2948</v>
      </c>
      <c r="G15090" s="31">
        <v>21193.722900000001</v>
      </c>
    </row>
    <row r="15091" spans="6:7" x14ac:dyDescent="0.3">
      <c r="F15091" t="s">
        <v>15964</v>
      </c>
      <c r="G15091" s="31">
        <v>12507.572400000001</v>
      </c>
    </row>
    <row r="15092" spans="6:7" x14ac:dyDescent="0.3">
      <c r="F15092" t="s">
        <v>15965</v>
      </c>
      <c r="G15092" s="31">
        <v>0</v>
      </c>
    </row>
    <row r="15093" spans="6:7" x14ac:dyDescent="0.3">
      <c r="F15093" t="s">
        <v>3625</v>
      </c>
      <c r="G15093" s="31">
        <v>656.00919999999996</v>
      </c>
    </row>
    <row r="15094" spans="6:7" x14ac:dyDescent="0.3">
      <c r="F15094" t="s">
        <v>15966</v>
      </c>
      <c r="G15094" s="31">
        <v>204.43200000000002</v>
      </c>
    </row>
    <row r="15095" spans="6:7" x14ac:dyDescent="0.3">
      <c r="F15095" t="s">
        <v>905</v>
      </c>
      <c r="G15095" s="31">
        <v>16252.851700000001</v>
      </c>
    </row>
    <row r="15096" spans="6:7" x14ac:dyDescent="0.3">
      <c r="F15096" t="s">
        <v>15967</v>
      </c>
      <c r="G15096" s="31">
        <v>0</v>
      </c>
    </row>
    <row r="15097" spans="6:7" x14ac:dyDescent="0.3">
      <c r="F15097" t="s">
        <v>3626</v>
      </c>
      <c r="G15097" s="31">
        <v>744.8329</v>
      </c>
    </row>
    <row r="15098" spans="6:7" x14ac:dyDescent="0.3">
      <c r="F15098" t="s">
        <v>15968</v>
      </c>
      <c r="G15098" s="31">
        <v>0</v>
      </c>
    </row>
    <row r="15099" spans="6:7" x14ac:dyDescent="0.3">
      <c r="F15099" t="s">
        <v>15969</v>
      </c>
      <c r="G15099" s="31">
        <v>2971.1325999999999</v>
      </c>
    </row>
    <row r="15100" spans="6:7" x14ac:dyDescent="0.3">
      <c r="F15100" t="s">
        <v>2494</v>
      </c>
      <c r="G15100" s="31">
        <v>0</v>
      </c>
    </row>
    <row r="15101" spans="6:7" x14ac:dyDescent="0.3">
      <c r="F15101" t="s">
        <v>15970</v>
      </c>
      <c r="G15101" s="31">
        <v>0</v>
      </c>
    </row>
    <row r="15102" spans="6:7" x14ac:dyDescent="0.3">
      <c r="F15102" t="s">
        <v>906</v>
      </c>
      <c r="G15102" s="31">
        <v>2685.4019000000003</v>
      </c>
    </row>
    <row r="15103" spans="6:7" x14ac:dyDescent="0.3">
      <c r="F15103" t="s">
        <v>15971</v>
      </c>
      <c r="G15103" s="31">
        <v>0</v>
      </c>
    </row>
    <row r="15104" spans="6:7" x14ac:dyDescent="0.3">
      <c r="F15104" t="s">
        <v>2495</v>
      </c>
      <c r="G15104" s="31">
        <v>0</v>
      </c>
    </row>
    <row r="15105" spans="6:7" x14ac:dyDescent="0.3">
      <c r="F15105" t="s">
        <v>15972</v>
      </c>
      <c r="G15105" s="31">
        <v>4593.2453000000005</v>
      </c>
    </row>
    <row r="15106" spans="6:7" x14ac:dyDescent="0.3">
      <c r="F15106" t="s">
        <v>15973</v>
      </c>
      <c r="G15106" s="31">
        <v>295.2704</v>
      </c>
    </row>
    <row r="15107" spans="6:7" x14ac:dyDescent="0.3">
      <c r="F15107" t="s">
        <v>3627</v>
      </c>
      <c r="G15107" s="31">
        <v>720.23620000000005</v>
      </c>
    </row>
    <row r="15108" spans="6:7" x14ac:dyDescent="0.3">
      <c r="F15108" t="s">
        <v>907</v>
      </c>
      <c r="G15108" s="31">
        <v>10262.9321</v>
      </c>
    </row>
    <row r="15109" spans="6:7" x14ac:dyDescent="0.3">
      <c r="F15109" t="s">
        <v>15974</v>
      </c>
      <c r="G15109" s="31">
        <v>0</v>
      </c>
    </row>
    <row r="15110" spans="6:7" x14ac:dyDescent="0.3">
      <c r="F15110" t="s">
        <v>15975</v>
      </c>
      <c r="G15110" s="31">
        <v>11428.858700000001</v>
      </c>
    </row>
    <row r="15111" spans="6:7" x14ac:dyDescent="0.3">
      <c r="F15111" t="s">
        <v>15976</v>
      </c>
      <c r="G15111" s="31">
        <v>147.00290000000001</v>
      </c>
    </row>
    <row r="15112" spans="6:7" x14ac:dyDescent="0.3">
      <c r="F15112" t="s">
        <v>15977</v>
      </c>
      <c r="G15112" s="31">
        <v>0</v>
      </c>
    </row>
    <row r="15113" spans="6:7" x14ac:dyDescent="0.3">
      <c r="F15113" t="s">
        <v>15978</v>
      </c>
      <c r="G15113" s="31">
        <v>0</v>
      </c>
    </row>
    <row r="15114" spans="6:7" x14ac:dyDescent="0.3">
      <c r="F15114" t="s">
        <v>3628</v>
      </c>
      <c r="G15114" s="31">
        <v>341.5829</v>
      </c>
    </row>
    <row r="15115" spans="6:7" x14ac:dyDescent="0.3">
      <c r="F15115" t="s">
        <v>15979</v>
      </c>
      <c r="G15115" s="31">
        <v>1546.1129000000001</v>
      </c>
    </row>
    <row r="15116" spans="6:7" x14ac:dyDescent="0.3">
      <c r="F15116" t="s">
        <v>15980</v>
      </c>
      <c r="G15116" s="31">
        <v>840.64089999999987</v>
      </c>
    </row>
    <row r="15117" spans="6:7" x14ac:dyDescent="0.3">
      <c r="F15117" t="s">
        <v>908</v>
      </c>
      <c r="G15117" s="31">
        <v>0</v>
      </c>
    </row>
    <row r="15118" spans="6:7" x14ac:dyDescent="0.3">
      <c r="F15118" t="s">
        <v>2496</v>
      </c>
      <c r="G15118" s="31">
        <v>154.5204</v>
      </c>
    </row>
    <row r="15119" spans="6:7" x14ac:dyDescent="0.3">
      <c r="F15119" t="s">
        <v>15981</v>
      </c>
      <c r="G15119" s="31">
        <v>0</v>
      </c>
    </row>
    <row r="15120" spans="6:7" x14ac:dyDescent="0.3">
      <c r="F15120" t="s">
        <v>15982</v>
      </c>
      <c r="G15120" s="31">
        <v>0</v>
      </c>
    </row>
    <row r="15121" spans="6:7" x14ac:dyDescent="0.3">
      <c r="F15121" t="s">
        <v>15983</v>
      </c>
      <c r="G15121" s="31">
        <v>11946.429900000001</v>
      </c>
    </row>
    <row r="15122" spans="6:7" x14ac:dyDescent="0.3">
      <c r="F15122" t="s">
        <v>2497</v>
      </c>
      <c r="G15122" s="31">
        <v>0</v>
      </c>
    </row>
    <row r="15123" spans="6:7" x14ac:dyDescent="0.3">
      <c r="F15123" t="s">
        <v>15984</v>
      </c>
      <c r="G15123" s="31">
        <v>0</v>
      </c>
    </row>
    <row r="15124" spans="6:7" x14ac:dyDescent="0.3">
      <c r="F15124" t="s">
        <v>15985</v>
      </c>
      <c r="G15124" s="31">
        <v>0</v>
      </c>
    </row>
    <row r="15125" spans="6:7" x14ac:dyDescent="0.3">
      <c r="F15125" t="s">
        <v>2498</v>
      </c>
      <c r="G15125" s="31">
        <v>10202.312900000001</v>
      </c>
    </row>
    <row r="15126" spans="6:7" x14ac:dyDescent="0.3">
      <c r="F15126" t="s">
        <v>15986</v>
      </c>
      <c r="G15126" s="31">
        <v>0</v>
      </c>
    </row>
    <row r="15127" spans="6:7" x14ac:dyDescent="0.3">
      <c r="F15127" t="s">
        <v>15987</v>
      </c>
      <c r="G15127" s="31">
        <v>0</v>
      </c>
    </row>
    <row r="15128" spans="6:7" x14ac:dyDescent="0.3">
      <c r="F15128" t="s">
        <v>15988</v>
      </c>
      <c r="G15128" s="31">
        <v>14537.2461</v>
      </c>
    </row>
    <row r="15129" spans="6:7" x14ac:dyDescent="0.3">
      <c r="F15129" t="s">
        <v>15989</v>
      </c>
      <c r="G15129" s="31">
        <v>15766.436100000001</v>
      </c>
    </row>
    <row r="15130" spans="6:7" x14ac:dyDescent="0.3">
      <c r="F15130" t="s">
        <v>15990</v>
      </c>
      <c r="G15130" s="31">
        <v>19480.497599999999</v>
      </c>
    </row>
    <row r="15131" spans="6:7" x14ac:dyDescent="0.3">
      <c r="F15131" t="s">
        <v>15991</v>
      </c>
      <c r="G15131" s="31">
        <v>0</v>
      </c>
    </row>
    <row r="15132" spans="6:7" x14ac:dyDescent="0.3">
      <c r="F15132" t="s">
        <v>15992</v>
      </c>
      <c r="G15132" s="31">
        <v>0</v>
      </c>
    </row>
    <row r="15133" spans="6:7" x14ac:dyDescent="0.3">
      <c r="F15133" t="s">
        <v>15993</v>
      </c>
      <c r="G15133" s="31">
        <v>8875.1469000000016</v>
      </c>
    </row>
    <row r="15134" spans="6:7" x14ac:dyDescent="0.3">
      <c r="F15134" t="s">
        <v>15994</v>
      </c>
      <c r="G15134" s="31">
        <v>34.360700000000001</v>
      </c>
    </row>
    <row r="15135" spans="6:7" x14ac:dyDescent="0.3">
      <c r="F15135" t="s">
        <v>15995</v>
      </c>
      <c r="G15135" s="31">
        <v>0</v>
      </c>
    </row>
    <row r="15136" spans="6:7" x14ac:dyDescent="0.3">
      <c r="F15136" t="s">
        <v>15996</v>
      </c>
      <c r="G15136" s="31">
        <v>2228.3202000000001</v>
      </c>
    </row>
    <row r="15137" spans="6:7" x14ac:dyDescent="0.3">
      <c r="F15137" t="s">
        <v>15997</v>
      </c>
      <c r="G15137" s="31">
        <v>62.473999999999997</v>
      </c>
    </row>
    <row r="15138" spans="6:7" x14ac:dyDescent="0.3">
      <c r="F15138" t="s">
        <v>15998</v>
      </c>
      <c r="G15138" s="31">
        <v>0</v>
      </c>
    </row>
    <row r="15139" spans="6:7" x14ac:dyDescent="0.3">
      <c r="F15139" t="s">
        <v>15999</v>
      </c>
      <c r="G15139" s="31">
        <v>452.9846</v>
      </c>
    </row>
    <row r="15140" spans="6:7" x14ac:dyDescent="0.3">
      <c r="F15140" t="s">
        <v>16000</v>
      </c>
      <c r="G15140" s="31">
        <v>17356.159899999999</v>
      </c>
    </row>
    <row r="15141" spans="6:7" x14ac:dyDescent="0.3">
      <c r="F15141" t="s">
        <v>16001</v>
      </c>
      <c r="G15141" s="31">
        <v>0</v>
      </c>
    </row>
    <row r="15142" spans="6:7" x14ac:dyDescent="0.3">
      <c r="F15142" t="s">
        <v>16002</v>
      </c>
      <c r="G15142" s="31">
        <v>5518.5681999999997</v>
      </c>
    </row>
    <row r="15143" spans="6:7" x14ac:dyDescent="0.3">
      <c r="F15143" t="s">
        <v>16003</v>
      </c>
      <c r="G15143" s="31">
        <v>0</v>
      </c>
    </row>
    <row r="15144" spans="6:7" x14ac:dyDescent="0.3">
      <c r="F15144" t="s">
        <v>16004</v>
      </c>
      <c r="G15144" s="31">
        <v>4334.7950000000001</v>
      </c>
    </row>
    <row r="15145" spans="6:7" x14ac:dyDescent="0.3">
      <c r="F15145" t="s">
        <v>16005</v>
      </c>
      <c r="G15145" s="31">
        <v>213.9408</v>
      </c>
    </row>
    <row r="15146" spans="6:7" x14ac:dyDescent="0.3">
      <c r="F15146" t="s">
        <v>16006</v>
      </c>
      <c r="G15146" s="31">
        <v>0</v>
      </c>
    </row>
    <row r="15147" spans="6:7" x14ac:dyDescent="0.3">
      <c r="F15147" t="s">
        <v>16007</v>
      </c>
      <c r="G15147" s="31">
        <v>0</v>
      </c>
    </row>
    <row r="15148" spans="6:7" x14ac:dyDescent="0.3">
      <c r="F15148" t="s">
        <v>16008</v>
      </c>
      <c r="G15148" s="31">
        <v>149.01240000000001</v>
      </c>
    </row>
    <row r="15149" spans="6:7" x14ac:dyDescent="0.3">
      <c r="F15149" t="s">
        <v>16009</v>
      </c>
      <c r="G15149" s="31">
        <v>39.806899999999999</v>
      </c>
    </row>
    <row r="15150" spans="6:7" x14ac:dyDescent="0.3">
      <c r="F15150" t="s">
        <v>16010</v>
      </c>
      <c r="G15150" s="31">
        <v>375.39210000000003</v>
      </c>
    </row>
    <row r="15151" spans="6:7" x14ac:dyDescent="0.3">
      <c r="F15151" t="s">
        <v>16011</v>
      </c>
      <c r="G15151" s="31">
        <v>0</v>
      </c>
    </row>
    <row r="15152" spans="6:7" x14ac:dyDescent="0.3">
      <c r="F15152" t="s">
        <v>16012</v>
      </c>
      <c r="G15152" s="31">
        <v>657.1235999999999</v>
      </c>
    </row>
    <row r="15153" spans="6:7" x14ac:dyDescent="0.3">
      <c r="F15153" t="s">
        <v>16013</v>
      </c>
      <c r="G15153" s="31">
        <v>108.25399999999999</v>
      </c>
    </row>
    <row r="15154" spans="6:7" x14ac:dyDescent="0.3">
      <c r="F15154" t="s">
        <v>16014</v>
      </c>
      <c r="G15154" s="31">
        <v>4341.1845000000003</v>
      </c>
    </row>
    <row r="15155" spans="6:7" x14ac:dyDescent="0.3">
      <c r="F15155" t="s">
        <v>16015</v>
      </c>
      <c r="G15155" s="31">
        <v>0</v>
      </c>
    </row>
    <row r="15156" spans="6:7" x14ac:dyDescent="0.3">
      <c r="F15156" t="s">
        <v>16016</v>
      </c>
      <c r="G15156" s="31">
        <v>0</v>
      </c>
    </row>
    <row r="15157" spans="6:7" x14ac:dyDescent="0.3">
      <c r="F15157" t="s">
        <v>16017</v>
      </c>
      <c r="G15157" s="31">
        <v>425.9572</v>
      </c>
    </row>
    <row r="15158" spans="6:7" x14ac:dyDescent="0.3">
      <c r="F15158" t="s">
        <v>16018</v>
      </c>
      <c r="G15158" s="31">
        <v>1043.0087000000001</v>
      </c>
    </row>
    <row r="15159" spans="6:7" x14ac:dyDescent="0.3">
      <c r="F15159" t="s">
        <v>16019</v>
      </c>
      <c r="G15159" s="31">
        <v>0</v>
      </c>
    </row>
    <row r="15160" spans="6:7" x14ac:dyDescent="0.3">
      <c r="F15160" t="s">
        <v>16020</v>
      </c>
      <c r="G15160" s="31">
        <v>0</v>
      </c>
    </row>
    <row r="15161" spans="6:7" x14ac:dyDescent="0.3">
      <c r="F15161" t="s">
        <v>16021</v>
      </c>
      <c r="G15161" s="31">
        <v>483.86090000000002</v>
      </c>
    </row>
    <row r="15162" spans="6:7" x14ac:dyDescent="0.3">
      <c r="F15162" t="s">
        <v>16022</v>
      </c>
      <c r="G15162" s="31">
        <v>0</v>
      </c>
    </row>
    <row r="15163" spans="6:7" x14ac:dyDescent="0.3">
      <c r="F15163" t="s">
        <v>2499</v>
      </c>
      <c r="G15163" s="31">
        <v>2438.6856000000002</v>
      </c>
    </row>
    <row r="15164" spans="6:7" x14ac:dyDescent="0.3">
      <c r="F15164" t="s">
        <v>16023</v>
      </c>
      <c r="G15164" s="31">
        <v>2146.5695000000001</v>
      </c>
    </row>
    <row r="15165" spans="6:7" x14ac:dyDescent="0.3">
      <c r="F15165" t="s">
        <v>16024</v>
      </c>
      <c r="G15165" s="31">
        <v>774.66750000000002</v>
      </c>
    </row>
    <row r="15166" spans="6:7" x14ac:dyDescent="0.3">
      <c r="F15166" t="s">
        <v>16025</v>
      </c>
      <c r="G15166" s="31">
        <v>2942.8602000000001</v>
      </c>
    </row>
    <row r="15167" spans="6:7" x14ac:dyDescent="0.3">
      <c r="F15167" t="s">
        <v>16026</v>
      </c>
      <c r="G15167" s="31">
        <v>644.5227000000001</v>
      </c>
    </row>
    <row r="15168" spans="6:7" x14ac:dyDescent="0.3">
      <c r="F15168" t="s">
        <v>16027</v>
      </c>
      <c r="G15168" s="31">
        <v>527.24080000000004</v>
      </c>
    </row>
    <row r="15169" spans="6:7" x14ac:dyDescent="0.3">
      <c r="F15169" t="s">
        <v>16028</v>
      </c>
      <c r="G15169" s="31">
        <v>0</v>
      </c>
    </row>
    <row r="15170" spans="6:7" x14ac:dyDescent="0.3">
      <c r="F15170" t="s">
        <v>16029</v>
      </c>
      <c r="G15170" s="31">
        <v>900.61270000000002</v>
      </c>
    </row>
    <row r="15171" spans="6:7" x14ac:dyDescent="0.3">
      <c r="F15171" t="s">
        <v>16030</v>
      </c>
      <c r="G15171" s="31">
        <v>0</v>
      </c>
    </row>
    <row r="15172" spans="6:7" x14ac:dyDescent="0.3">
      <c r="F15172" t="s">
        <v>16031</v>
      </c>
      <c r="G15172" s="31">
        <v>234.65550000000002</v>
      </c>
    </row>
    <row r="15173" spans="6:7" x14ac:dyDescent="0.3">
      <c r="F15173" t="s">
        <v>16032</v>
      </c>
      <c r="G15173" s="31">
        <v>3399.4360000000001</v>
      </c>
    </row>
    <row r="15174" spans="6:7" x14ac:dyDescent="0.3">
      <c r="F15174" t="s">
        <v>16033</v>
      </c>
      <c r="G15174" s="31">
        <v>87.539199999999994</v>
      </c>
    </row>
    <row r="15175" spans="6:7" x14ac:dyDescent="0.3">
      <c r="F15175" t="s">
        <v>16034</v>
      </c>
      <c r="G15175" s="31">
        <v>1495.1637000000001</v>
      </c>
    </row>
    <row r="15176" spans="6:7" x14ac:dyDescent="0.3">
      <c r="F15176" t="s">
        <v>16035</v>
      </c>
      <c r="G15176" s="31">
        <v>217.60480000000001</v>
      </c>
    </row>
    <row r="15177" spans="6:7" x14ac:dyDescent="0.3">
      <c r="F15177" t="s">
        <v>16036</v>
      </c>
      <c r="G15177" s="31">
        <v>0</v>
      </c>
    </row>
    <row r="15178" spans="6:7" x14ac:dyDescent="0.3">
      <c r="F15178" t="s">
        <v>16037</v>
      </c>
      <c r="G15178" s="31">
        <v>525.78239999999994</v>
      </c>
    </row>
    <row r="15179" spans="6:7" x14ac:dyDescent="0.3">
      <c r="F15179" t="s">
        <v>16038</v>
      </c>
      <c r="G15179" s="31">
        <v>392.91629999999998</v>
      </c>
    </row>
    <row r="15180" spans="6:7" x14ac:dyDescent="0.3">
      <c r="F15180" t="s">
        <v>16039</v>
      </c>
      <c r="G15180" s="31">
        <v>627.71460000000002</v>
      </c>
    </row>
    <row r="15181" spans="6:7" x14ac:dyDescent="0.3">
      <c r="F15181" t="s">
        <v>16040</v>
      </c>
      <c r="G15181" s="31">
        <v>0</v>
      </c>
    </row>
    <row r="15182" spans="6:7" x14ac:dyDescent="0.3">
      <c r="F15182" t="s">
        <v>16041</v>
      </c>
      <c r="G15182" s="31">
        <v>0</v>
      </c>
    </row>
    <row r="15183" spans="6:7" x14ac:dyDescent="0.3">
      <c r="F15183" t="s">
        <v>16042</v>
      </c>
      <c r="G15183" s="31">
        <v>40.639600000000002</v>
      </c>
    </row>
    <row r="15184" spans="6:7" x14ac:dyDescent="0.3">
      <c r="F15184" t="s">
        <v>16043</v>
      </c>
      <c r="G15184" s="31">
        <v>18.773700000000002</v>
      </c>
    </row>
    <row r="15185" spans="6:7" x14ac:dyDescent="0.3">
      <c r="F15185" t="s">
        <v>16044</v>
      </c>
      <c r="G15185" s="31">
        <v>9019.0329000000002</v>
      </c>
    </row>
    <row r="15186" spans="6:7" x14ac:dyDescent="0.3">
      <c r="F15186" t="s">
        <v>16045</v>
      </c>
      <c r="G15186" s="31">
        <v>0</v>
      </c>
    </row>
    <row r="15187" spans="6:7" x14ac:dyDescent="0.3">
      <c r="F15187" t="s">
        <v>16046</v>
      </c>
      <c r="G15187" s="31">
        <v>0</v>
      </c>
    </row>
    <row r="15188" spans="6:7" x14ac:dyDescent="0.3">
      <c r="F15188" t="s">
        <v>16047</v>
      </c>
      <c r="G15188" s="31">
        <v>510.58300000000003</v>
      </c>
    </row>
    <row r="15189" spans="6:7" x14ac:dyDescent="0.3">
      <c r="F15189" t="s">
        <v>16048</v>
      </c>
      <c r="G15189" s="31">
        <v>0</v>
      </c>
    </row>
    <row r="15190" spans="6:7" x14ac:dyDescent="0.3">
      <c r="F15190" t="s">
        <v>16049</v>
      </c>
      <c r="G15190" s="31">
        <v>5296.3325999999997</v>
      </c>
    </row>
    <row r="15191" spans="6:7" x14ac:dyDescent="0.3">
      <c r="F15191" t="s">
        <v>16050</v>
      </c>
      <c r="G15191" s="31">
        <v>109.76140000000001</v>
      </c>
    </row>
    <row r="15192" spans="6:7" x14ac:dyDescent="0.3">
      <c r="F15192" t="s">
        <v>16051</v>
      </c>
      <c r="G15192" s="31">
        <v>3556.0308999999997</v>
      </c>
    </row>
    <row r="15193" spans="6:7" x14ac:dyDescent="0.3">
      <c r="F15193" t="s">
        <v>16052</v>
      </c>
      <c r="G15193" s="31">
        <v>334.63319999999999</v>
      </c>
    </row>
    <row r="15194" spans="6:7" x14ac:dyDescent="0.3">
      <c r="F15194" t="s">
        <v>16053</v>
      </c>
      <c r="G15194" s="31">
        <v>52.332799999999999</v>
      </c>
    </row>
    <row r="15195" spans="6:7" x14ac:dyDescent="0.3">
      <c r="F15195" t="s">
        <v>16054</v>
      </c>
      <c r="G15195" s="31">
        <v>341.06290000000001</v>
      </c>
    </row>
    <row r="15196" spans="6:7" x14ac:dyDescent="0.3">
      <c r="F15196" t="s">
        <v>16055</v>
      </c>
      <c r="G15196" s="31">
        <v>7585.0326000000005</v>
      </c>
    </row>
    <row r="15197" spans="6:7" x14ac:dyDescent="0.3">
      <c r="F15197" t="s">
        <v>16056</v>
      </c>
      <c r="G15197" s="31">
        <v>305.85890000000001</v>
      </c>
    </row>
    <row r="15198" spans="6:7" x14ac:dyDescent="0.3">
      <c r="F15198" t="s">
        <v>16057</v>
      </c>
      <c r="G15198" s="31">
        <v>0</v>
      </c>
    </row>
    <row r="15199" spans="6:7" x14ac:dyDescent="0.3">
      <c r="F15199" t="s">
        <v>16058</v>
      </c>
      <c r="G15199" s="31">
        <v>584.03300000000002</v>
      </c>
    </row>
    <row r="15200" spans="6:7" x14ac:dyDescent="0.3">
      <c r="F15200" t="s">
        <v>16059</v>
      </c>
      <c r="G15200" s="31">
        <v>16.541599999999999</v>
      </c>
    </row>
    <row r="15201" spans="6:7" x14ac:dyDescent="0.3">
      <c r="F15201" t="s">
        <v>16060</v>
      </c>
      <c r="G15201" s="31">
        <v>1031.1434999999999</v>
      </c>
    </row>
    <row r="15202" spans="6:7" x14ac:dyDescent="0.3">
      <c r="F15202" t="s">
        <v>16061</v>
      </c>
      <c r="G15202" s="31">
        <v>1002.7053</v>
      </c>
    </row>
    <row r="15203" spans="6:7" x14ac:dyDescent="0.3">
      <c r="F15203" t="s">
        <v>16062</v>
      </c>
      <c r="G15203" s="31">
        <v>0</v>
      </c>
    </row>
    <row r="15204" spans="6:7" x14ac:dyDescent="0.3">
      <c r="F15204" t="s">
        <v>16063</v>
      </c>
      <c r="G15204" s="31">
        <v>0</v>
      </c>
    </row>
    <row r="15205" spans="6:7" x14ac:dyDescent="0.3">
      <c r="F15205" t="s">
        <v>16064</v>
      </c>
      <c r="G15205" s="31">
        <v>856.33230000000003</v>
      </c>
    </row>
    <row r="15206" spans="6:7" x14ac:dyDescent="0.3">
      <c r="F15206" t="s">
        <v>16065</v>
      </c>
      <c r="G15206" s="31">
        <v>1300.7640000000001</v>
      </c>
    </row>
    <row r="15207" spans="6:7" x14ac:dyDescent="0.3">
      <c r="F15207" t="s">
        <v>16066</v>
      </c>
      <c r="G15207" s="31">
        <v>0</v>
      </c>
    </row>
    <row r="15208" spans="6:7" x14ac:dyDescent="0.3">
      <c r="F15208" t="s">
        <v>16067</v>
      </c>
      <c r="G15208" s="31">
        <v>1190.4485999999999</v>
      </c>
    </row>
    <row r="15209" spans="6:7" x14ac:dyDescent="0.3">
      <c r="F15209" t="s">
        <v>2500</v>
      </c>
      <c r="G15209" s="31">
        <v>6387.5841</v>
      </c>
    </row>
    <row r="15210" spans="6:7" x14ac:dyDescent="0.3">
      <c r="F15210" t="s">
        <v>16068</v>
      </c>
      <c r="G15210" s="31">
        <v>938.6875</v>
      </c>
    </row>
    <row r="15211" spans="6:7" x14ac:dyDescent="0.3">
      <c r="F15211" t="s">
        <v>16069</v>
      </c>
      <c r="G15211" s="31">
        <v>63.308500000000002</v>
      </c>
    </row>
    <row r="15212" spans="6:7" x14ac:dyDescent="0.3">
      <c r="F15212" t="s">
        <v>2501</v>
      </c>
      <c r="G15212" s="31">
        <v>7380.5934999999999</v>
      </c>
    </row>
    <row r="15213" spans="6:7" x14ac:dyDescent="0.3">
      <c r="F15213" t="s">
        <v>16070</v>
      </c>
      <c r="G15213" s="31">
        <v>3513.0164</v>
      </c>
    </row>
    <row r="15214" spans="6:7" x14ac:dyDescent="0.3">
      <c r="F15214" t="s">
        <v>3629</v>
      </c>
      <c r="G15214" s="31">
        <v>229.34</v>
      </c>
    </row>
    <row r="15215" spans="6:7" x14ac:dyDescent="0.3">
      <c r="F15215" t="s">
        <v>16071</v>
      </c>
      <c r="G15215" s="31">
        <v>204.4599</v>
      </c>
    </row>
    <row r="15216" spans="6:7" x14ac:dyDescent="0.3">
      <c r="F15216" t="s">
        <v>2949</v>
      </c>
      <c r="G15216" s="31">
        <v>10743.331199999999</v>
      </c>
    </row>
    <row r="15217" spans="6:7" x14ac:dyDescent="0.3">
      <c r="F15217" t="s">
        <v>16072</v>
      </c>
      <c r="G15217" s="31">
        <v>5675.8384999999998</v>
      </c>
    </row>
    <row r="15218" spans="6:7" x14ac:dyDescent="0.3">
      <c r="F15218" t="s">
        <v>3630</v>
      </c>
      <c r="G15218" s="31">
        <v>579.08580000000006</v>
      </c>
    </row>
    <row r="15219" spans="6:7" x14ac:dyDescent="0.3">
      <c r="F15219" t="s">
        <v>909</v>
      </c>
      <c r="G15219" s="31">
        <v>0</v>
      </c>
    </row>
    <row r="15220" spans="6:7" x14ac:dyDescent="0.3">
      <c r="F15220" t="s">
        <v>910</v>
      </c>
      <c r="G15220" s="31">
        <v>0</v>
      </c>
    </row>
    <row r="15221" spans="6:7" x14ac:dyDescent="0.3">
      <c r="F15221" t="s">
        <v>16073</v>
      </c>
      <c r="G15221" s="31">
        <v>195.8999</v>
      </c>
    </row>
    <row r="15222" spans="6:7" x14ac:dyDescent="0.3">
      <c r="F15222" t="s">
        <v>2502</v>
      </c>
      <c r="G15222" s="31">
        <v>150.18960000000001</v>
      </c>
    </row>
    <row r="15223" spans="6:7" x14ac:dyDescent="0.3">
      <c r="F15223" t="s">
        <v>16074</v>
      </c>
      <c r="G15223" s="31">
        <v>0</v>
      </c>
    </row>
    <row r="15224" spans="6:7" x14ac:dyDescent="0.3">
      <c r="F15224" t="s">
        <v>16075</v>
      </c>
      <c r="G15224" s="31">
        <v>484.92950000000002</v>
      </c>
    </row>
    <row r="15225" spans="6:7" x14ac:dyDescent="0.3">
      <c r="F15225" t="s">
        <v>16076</v>
      </c>
      <c r="G15225" s="31">
        <v>36774.98810000001</v>
      </c>
    </row>
    <row r="15226" spans="6:7" x14ac:dyDescent="0.3">
      <c r="F15226" t="s">
        <v>16077</v>
      </c>
      <c r="G15226" s="31">
        <v>871.30759999999998</v>
      </c>
    </row>
    <row r="15227" spans="6:7" x14ac:dyDescent="0.3">
      <c r="F15227" t="s">
        <v>911</v>
      </c>
      <c r="G15227" s="31">
        <v>0</v>
      </c>
    </row>
    <row r="15228" spans="6:7" x14ac:dyDescent="0.3">
      <c r="F15228" t="s">
        <v>16078</v>
      </c>
      <c r="G15228" s="31">
        <v>47.456299999999999</v>
      </c>
    </row>
    <row r="15229" spans="6:7" x14ac:dyDescent="0.3">
      <c r="F15229" t="s">
        <v>16079</v>
      </c>
      <c r="G15229" s="31">
        <v>9986.8528999999999</v>
      </c>
    </row>
    <row r="15230" spans="6:7" x14ac:dyDescent="0.3">
      <c r="F15230" t="s">
        <v>2503</v>
      </c>
      <c r="G15230" s="31">
        <v>0</v>
      </c>
    </row>
    <row r="15231" spans="6:7" x14ac:dyDescent="0.3">
      <c r="F15231" t="s">
        <v>16080</v>
      </c>
      <c r="G15231" s="31">
        <v>309.7251</v>
      </c>
    </row>
    <row r="15232" spans="6:7" x14ac:dyDescent="0.3">
      <c r="F15232" t="s">
        <v>3631</v>
      </c>
      <c r="G15232" s="31">
        <v>1963.404</v>
      </c>
    </row>
    <row r="15233" spans="6:7" x14ac:dyDescent="0.3">
      <c r="F15233" t="s">
        <v>16081</v>
      </c>
      <c r="G15233" s="31">
        <v>0</v>
      </c>
    </row>
    <row r="15234" spans="6:7" x14ac:dyDescent="0.3">
      <c r="F15234" t="s">
        <v>16082</v>
      </c>
      <c r="G15234" s="31">
        <v>24270.556700000001</v>
      </c>
    </row>
    <row r="15235" spans="6:7" x14ac:dyDescent="0.3">
      <c r="F15235" t="s">
        <v>16083</v>
      </c>
      <c r="G15235" s="31">
        <v>159.49770000000001</v>
      </c>
    </row>
    <row r="15236" spans="6:7" x14ac:dyDescent="0.3">
      <c r="F15236" t="s">
        <v>16084</v>
      </c>
      <c r="G15236" s="31">
        <v>0</v>
      </c>
    </row>
    <row r="15237" spans="6:7" x14ac:dyDescent="0.3">
      <c r="F15237" t="s">
        <v>16085</v>
      </c>
      <c r="G15237" s="31">
        <v>3447.1088</v>
      </c>
    </row>
    <row r="15238" spans="6:7" x14ac:dyDescent="0.3">
      <c r="F15238" t="s">
        <v>16086</v>
      </c>
      <c r="G15238" s="31">
        <v>251.97149999999999</v>
      </c>
    </row>
    <row r="15239" spans="6:7" x14ac:dyDescent="0.3">
      <c r="F15239" t="s">
        <v>16087</v>
      </c>
      <c r="G15239" s="31">
        <v>2685.1064000000001</v>
      </c>
    </row>
    <row r="15240" spans="6:7" x14ac:dyDescent="0.3">
      <c r="F15240" t="s">
        <v>16088</v>
      </c>
      <c r="G15240" s="31">
        <v>336.27969999999993</v>
      </c>
    </row>
    <row r="15241" spans="6:7" x14ac:dyDescent="0.3">
      <c r="F15241" t="s">
        <v>16089</v>
      </c>
      <c r="G15241" s="31">
        <v>0</v>
      </c>
    </row>
    <row r="15242" spans="6:7" x14ac:dyDescent="0.3">
      <c r="F15242" t="s">
        <v>16090</v>
      </c>
      <c r="G15242" s="31">
        <v>0</v>
      </c>
    </row>
    <row r="15243" spans="6:7" x14ac:dyDescent="0.3">
      <c r="F15243" t="s">
        <v>16091</v>
      </c>
      <c r="G15243" s="31">
        <v>238.32329999999999</v>
      </c>
    </row>
    <row r="15244" spans="6:7" x14ac:dyDescent="0.3">
      <c r="F15244" t="s">
        <v>16092</v>
      </c>
      <c r="G15244" s="31">
        <v>0</v>
      </c>
    </row>
    <row r="15245" spans="6:7" x14ac:dyDescent="0.3">
      <c r="F15245" t="s">
        <v>16093</v>
      </c>
      <c r="G15245" s="31">
        <v>46.618099999999998</v>
      </c>
    </row>
    <row r="15246" spans="6:7" x14ac:dyDescent="0.3">
      <c r="F15246" t="s">
        <v>16094</v>
      </c>
      <c r="G15246" s="31">
        <v>0</v>
      </c>
    </row>
    <row r="15247" spans="6:7" x14ac:dyDescent="0.3">
      <c r="F15247" t="s">
        <v>16095</v>
      </c>
      <c r="G15247" s="31">
        <v>0</v>
      </c>
    </row>
    <row r="15248" spans="6:7" x14ac:dyDescent="0.3">
      <c r="F15248" t="s">
        <v>16096</v>
      </c>
      <c r="G15248" s="31">
        <v>0</v>
      </c>
    </row>
    <row r="15249" spans="6:7" x14ac:dyDescent="0.3">
      <c r="F15249" t="s">
        <v>16097</v>
      </c>
      <c r="G15249" s="31">
        <v>13843.9431</v>
      </c>
    </row>
    <row r="15250" spans="6:7" x14ac:dyDescent="0.3">
      <c r="F15250" t="s">
        <v>16098</v>
      </c>
      <c r="G15250" s="31">
        <v>305.21199999999999</v>
      </c>
    </row>
    <row r="15251" spans="6:7" x14ac:dyDescent="0.3">
      <c r="F15251" t="s">
        <v>16099</v>
      </c>
      <c r="G15251" s="31">
        <v>22.9954</v>
      </c>
    </row>
    <row r="15252" spans="6:7" x14ac:dyDescent="0.3">
      <c r="F15252" t="s">
        <v>16100</v>
      </c>
      <c r="G15252" s="31">
        <v>0</v>
      </c>
    </row>
    <row r="15253" spans="6:7" x14ac:dyDescent="0.3">
      <c r="F15253" t="s">
        <v>16101</v>
      </c>
      <c r="G15253" s="31">
        <v>281.60550000000001</v>
      </c>
    </row>
    <row r="15254" spans="6:7" x14ac:dyDescent="0.3">
      <c r="F15254" t="s">
        <v>16102</v>
      </c>
      <c r="G15254" s="31">
        <v>0</v>
      </c>
    </row>
    <row r="15255" spans="6:7" x14ac:dyDescent="0.3">
      <c r="F15255" t="s">
        <v>16103</v>
      </c>
      <c r="G15255" s="31">
        <v>2067.1086</v>
      </c>
    </row>
    <row r="15256" spans="6:7" x14ac:dyDescent="0.3">
      <c r="F15256" t="s">
        <v>16104</v>
      </c>
      <c r="G15256" s="31">
        <v>326.58299999999997</v>
      </c>
    </row>
    <row r="15257" spans="6:7" x14ac:dyDescent="0.3">
      <c r="F15257" t="s">
        <v>16105</v>
      </c>
      <c r="G15257" s="31">
        <v>466.14949999999999</v>
      </c>
    </row>
    <row r="15258" spans="6:7" x14ac:dyDescent="0.3">
      <c r="F15258" t="s">
        <v>16106</v>
      </c>
      <c r="G15258" s="31">
        <v>0</v>
      </c>
    </row>
    <row r="15259" spans="6:7" x14ac:dyDescent="0.3">
      <c r="F15259" t="s">
        <v>16107</v>
      </c>
      <c r="G15259" s="31">
        <v>96.910299999999992</v>
      </c>
    </row>
    <row r="15260" spans="6:7" x14ac:dyDescent="0.3">
      <c r="F15260" t="s">
        <v>16108</v>
      </c>
      <c r="G15260" s="31">
        <v>65.622900000000001</v>
      </c>
    </row>
    <row r="15261" spans="6:7" x14ac:dyDescent="0.3">
      <c r="F15261" t="s">
        <v>16109</v>
      </c>
      <c r="G15261" s="31">
        <v>13882.440699999999</v>
      </c>
    </row>
    <row r="15262" spans="6:7" x14ac:dyDescent="0.3">
      <c r="F15262" t="s">
        <v>16110</v>
      </c>
      <c r="G15262" s="31">
        <v>0</v>
      </c>
    </row>
    <row r="15263" spans="6:7" x14ac:dyDescent="0.3">
      <c r="F15263" t="s">
        <v>912</v>
      </c>
      <c r="G15263" s="31">
        <v>0</v>
      </c>
    </row>
    <row r="15264" spans="6:7" x14ac:dyDescent="0.3">
      <c r="F15264" t="s">
        <v>16111</v>
      </c>
      <c r="G15264" s="31">
        <v>0</v>
      </c>
    </row>
    <row r="15265" spans="6:7" x14ac:dyDescent="0.3">
      <c r="F15265" t="s">
        <v>16112</v>
      </c>
      <c r="G15265" s="31">
        <v>10652.1324</v>
      </c>
    </row>
    <row r="15266" spans="6:7" x14ac:dyDescent="0.3">
      <c r="F15266" t="s">
        <v>16113</v>
      </c>
      <c r="G15266" s="31">
        <v>271.67689999999999</v>
      </c>
    </row>
    <row r="15267" spans="6:7" x14ac:dyDescent="0.3">
      <c r="F15267" t="s">
        <v>16114</v>
      </c>
      <c r="G15267" s="31">
        <v>7633.8855999999996</v>
      </c>
    </row>
    <row r="15268" spans="6:7" x14ac:dyDescent="0.3">
      <c r="F15268" t="s">
        <v>16115</v>
      </c>
      <c r="G15268" s="31">
        <v>16566.7821</v>
      </c>
    </row>
    <row r="15269" spans="6:7" x14ac:dyDescent="0.3">
      <c r="F15269" t="s">
        <v>16116</v>
      </c>
      <c r="G15269" s="31">
        <v>6198.4633999999996</v>
      </c>
    </row>
    <row r="15270" spans="6:7" x14ac:dyDescent="0.3">
      <c r="F15270" t="s">
        <v>16117</v>
      </c>
      <c r="G15270" s="31">
        <v>10063.158299999999</v>
      </c>
    </row>
    <row r="15271" spans="6:7" x14ac:dyDescent="0.3">
      <c r="F15271" t="s">
        <v>16118</v>
      </c>
      <c r="G15271" s="31">
        <v>137.5625</v>
      </c>
    </row>
    <row r="15272" spans="6:7" x14ac:dyDescent="0.3">
      <c r="F15272" t="s">
        <v>16119</v>
      </c>
      <c r="G15272" s="31">
        <v>1733.8761</v>
      </c>
    </row>
    <row r="15273" spans="6:7" x14ac:dyDescent="0.3">
      <c r="F15273" t="s">
        <v>16120</v>
      </c>
      <c r="G15273" s="31">
        <v>0</v>
      </c>
    </row>
    <row r="15274" spans="6:7" x14ac:dyDescent="0.3">
      <c r="F15274" t="s">
        <v>16121</v>
      </c>
      <c r="G15274" s="31">
        <v>0</v>
      </c>
    </row>
    <row r="15275" spans="6:7" x14ac:dyDescent="0.3">
      <c r="F15275" t="s">
        <v>16122</v>
      </c>
      <c r="G15275" s="31">
        <v>8352.6706000000013</v>
      </c>
    </row>
    <row r="15276" spans="6:7" x14ac:dyDescent="0.3">
      <c r="F15276" t="s">
        <v>2504</v>
      </c>
      <c r="G15276" s="31">
        <v>0</v>
      </c>
    </row>
    <row r="15277" spans="6:7" x14ac:dyDescent="0.3">
      <c r="F15277" t="s">
        <v>16123</v>
      </c>
      <c r="G15277" s="31">
        <v>19933.525700000002</v>
      </c>
    </row>
    <row r="15278" spans="6:7" x14ac:dyDescent="0.3">
      <c r="F15278" t="s">
        <v>16124</v>
      </c>
      <c r="G15278" s="31">
        <v>1211.4635000000001</v>
      </c>
    </row>
    <row r="15279" spans="6:7" x14ac:dyDescent="0.3">
      <c r="F15279" t="s">
        <v>16125</v>
      </c>
      <c r="G15279" s="31">
        <v>0</v>
      </c>
    </row>
    <row r="15280" spans="6:7" x14ac:dyDescent="0.3">
      <c r="F15280" t="s">
        <v>16126</v>
      </c>
      <c r="G15280" s="31">
        <v>3280.3806</v>
      </c>
    </row>
    <row r="15281" spans="6:7" x14ac:dyDescent="0.3">
      <c r="F15281" t="s">
        <v>16127</v>
      </c>
      <c r="G15281" s="31">
        <v>0</v>
      </c>
    </row>
    <row r="15282" spans="6:7" x14ac:dyDescent="0.3">
      <c r="F15282" t="s">
        <v>16128</v>
      </c>
      <c r="G15282" s="31">
        <v>301.59399999999999</v>
      </c>
    </row>
    <row r="15283" spans="6:7" x14ac:dyDescent="0.3">
      <c r="F15283" t="s">
        <v>16129</v>
      </c>
      <c r="G15283" s="31">
        <v>0</v>
      </c>
    </row>
    <row r="15284" spans="6:7" x14ac:dyDescent="0.3">
      <c r="F15284" t="s">
        <v>16130</v>
      </c>
      <c r="G15284" s="31">
        <v>589.98599999999999</v>
      </c>
    </row>
    <row r="15285" spans="6:7" x14ac:dyDescent="0.3">
      <c r="F15285" t="s">
        <v>16131</v>
      </c>
      <c r="G15285" s="31">
        <v>0</v>
      </c>
    </row>
    <row r="15286" spans="6:7" x14ac:dyDescent="0.3">
      <c r="F15286" t="s">
        <v>16132</v>
      </c>
      <c r="G15286" s="31">
        <v>11461.1955</v>
      </c>
    </row>
    <row r="15287" spans="6:7" x14ac:dyDescent="0.3">
      <c r="F15287" t="s">
        <v>16133</v>
      </c>
      <c r="G15287" s="31">
        <v>44.610600000000005</v>
      </c>
    </row>
    <row r="15288" spans="6:7" x14ac:dyDescent="0.3">
      <c r="F15288" t="s">
        <v>16134</v>
      </c>
      <c r="G15288" s="31">
        <v>1838.3257000000001</v>
      </c>
    </row>
    <row r="15289" spans="6:7" x14ac:dyDescent="0.3">
      <c r="F15289" t="s">
        <v>16135</v>
      </c>
      <c r="G15289" s="31">
        <v>688.42400000000009</v>
      </c>
    </row>
    <row r="15290" spans="6:7" x14ac:dyDescent="0.3">
      <c r="F15290" t="s">
        <v>16136</v>
      </c>
      <c r="G15290" s="31">
        <v>257.84820000000002</v>
      </c>
    </row>
    <row r="15291" spans="6:7" x14ac:dyDescent="0.3">
      <c r="F15291" t="s">
        <v>16137</v>
      </c>
      <c r="G15291" s="31">
        <v>5939.3345999999992</v>
      </c>
    </row>
    <row r="15292" spans="6:7" x14ac:dyDescent="0.3">
      <c r="F15292" t="s">
        <v>16138</v>
      </c>
      <c r="G15292" s="31">
        <v>0</v>
      </c>
    </row>
    <row r="15293" spans="6:7" x14ac:dyDescent="0.3">
      <c r="F15293" t="s">
        <v>16139</v>
      </c>
      <c r="G15293" s="31">
        <v>1943.0472000000002</v>
      </c>
    </row>
    <row r="15294" spans="6:7" x14ac:dyDescent="0.3">
      <c r="F15294" t="s">
        <v>16140</v>
      </c>
      <c r="G15294" s="31">
        <v>1588.6241999999997</v>
      </c>
    </row>
    <row r="15295" spans="6:7" x14ac:dyDescent="0.3">
      <c r="F15295" t="s">
        <v>16141</v>
      </c>
      <c r="G15295" s="31">
        <v>301.5308</v>
      </c>
    </row>
    <row r="15296" spans="6:7" x14ac:dyDescent="0.3">
      <c r="F15296" t="s">
        <v>16142</v>
      </c>
      <c r="G15296" s="31">
        <v>0</v>
      </c>
    </row>
    <row r="15297" spans="6:7" x14ac:dyDescent="0.3">
      <c r="F15297" t="s">
        <v>16143</v>
      </c>
      <c r="G15297" s="31">
        <v>569.57809999999995</v>
      </c>
    </row>
    <row r="15298" spans="6:7" x14ac:dyDescent="0.3">
      <c r="F15298" t="s">
        <v>16144</v>
      </c>
      <c r="G15298" s="31">
        <v>46.855499999999999</v>
      </c>
    </row>
    <row r="15299" spans="6:7" x14ac:dyDescent="0.3">
      <c r="F15299" t="s">
        <v>16145</v>
      </c>
      <c r="G15299" s="31">
        <v>190.82920000000001</v>
      </c>
    </row>
    <row r="15300" spans="6:7" x14ac:dyDescent="0.3">
      <c r="F15300" t="s">
        <v>16146</v>
      </c>
      <c r="G15300" s="31">
        <v>0</v>
      </c>
    </row>
    <row r="15301" spans="6:7" x14ac:dyDescent="0.3">
      <c r="F15301" t="s">
        <v>16147</v>
      </c>
      <c r="G15301" s="31">
        <v>605.81719999999996</v>
      </c>
    </row>
    <row r="15302" spans="6:7" x14ac:dyDescent="0.3">
      <c r="F15302" t="s">
        <v>16148</v>
      </c>
      <c r="G15302" s="31">
        <v>0</v>
      </c>
    </row>
    <row r="15303" spans="6:7" x14ac:dyDescent="0.3">
      <c r="F15303" t="s">
        <v>16149</v>
      </c>
      <c r="G15303" s="31">
        <v>17192.093300000004</v>
      </c>
    </row>
    <row r="15304" spans="6:7" x14ac:dyDescent="0.3">
      <c r="F15304" t="s">
        <v>16150</v>
      </c>
      <c r="G15304" s="31">
        <v>0</v>
      </c>
    </row>
    <row r="15305" spans="6:7" x14ac:dyDescent="0.3">
      <c r="F15305" t="s">
        <v>16151</v>
      </c>
      <c r="G15305" s="31">
        <v>0</v>
      </c>
    </row>
    <row r="15306" spans="6:7" x14ac:dyDescent="0.3">
      <c r="F15306" t="s">
        <v>16152</v>
      </c>
      <c r="G15306" s="31">
        <v>0</v>
      </c>
    </row>
    <row r="15307" spans="6:7" x14ac:dyDescent="0.3">
      <c r="F15307" t="s">
        <v>16153</v>
      </c>
      <c r="G15307" s="31">
        <v>375.411</v>
      </c>
    </row>
    <row r="15308" spans="6:7" x14ac:dyDescent="0.3">
      <c r="F15308" t="s">
        <v>16154</v>
      </c>
      <c r="G15308" s="31">
        <v>50.899299999999997</v>
      </c>
    </row>
    <row r="15309" spans="6:7" x14ac:dyDescent="0.3">
      <c r="F15309" t="s">
        <v>16155</v>
      </c>
      <c r="G15309" s="31">
        <v>0</v>
      </c>
    </row>
    <row r="15310" spans="6:7" x14ac:dyDescent="0.3">
      <c r="F15310" t="s">
        <v>16156</v>
      </c>
      <c r="G15310" s="31">
        <v>0</v>
      </c>
    </row>
    <row r="15311" spans="6:7" x14ac:dyDescent="0.3">
      <c r="F15311" t="s">
        <v>2505</v>
      </c>
      <c r="G15311" s="31">
        <v>4629.7293</v>
      </c>
    </row>
    <row r="15312" spans="6:7" x14ac:dyDescent="0.3">
      <c r="F15312" t="s">
        <v>16157</v>
      </c>
      <c r="G15312" s="31">
        <v>397.44500000000005</v>
      </c>
    </row>
    <row r="15313" spans="6:7" x14ac:dyDescent="0.3">
      <c r="F15313" t="s">
        <v>16158</v>
      </c>
      <c r="G15313" s="31">
        <v>0</v>
      </c>
    </row>
    <row r="15314" spans="6:7" x14ac:dyDescent="0.3">
      <c r="F15314" t="s">
        <v>16159</v>
      </c>
      <c r="G15314" s="31">
        <v>0</v>
      </c>
    </row>
    <row r="15315" spans="6:7" x14ac:dyDescent="0.3">
      <c r="F15315" t="s">
        <v>16160</v>
      </c>
      <c r="G15315" s="31">
        <v>0</v>
      </c>
    </row>
    <row r="15316" spans="6:7" x14ac:dyDescent="0.3">
      <c r="F15316" t="s">
        <v>16161</v>
      </c>
      <c r="G15316" s="31">
        <v>0</v>
      </c>
    </row>
    <row r="15317" spans="6:7" x14ac:dyDescent="0.3">
      <c r="F15317" t="s">
        <v>16162</v>
      </c>
      <c r="G15317" s="31">
        <v>0</v>
      </c>
    </row>
    <row r="15318" spans="6:7" x14ac:dyDescent="0.3">
      <c r="F15318" t="s">
        <v>16163</v>
      </c>
      <c r="G15318" s="31">
        <v>0</v>
      </c>
    </row>
    <row r="15319" spans="6:7" x14ac:dyDescent="0.3">
      <c r="F15319" t="s">
        <v>16164</v>
      </c>
      <c r="G15319" s="31">
        <v>572.6072999999999</v>
      </c>
    </row>
    <row r="15320" spans="6:7" x14ac:dyDescent="0.3">
      <c r="F15320" t="s">
        <v>16165</v>
      </c>
      <c r="G15320" s="31">
        <v>269.01620000000003</v>
      </c>
    </row>
    <row r="15321" spans="6:7" x14ac:dyDescent="0.3">
      <c r="F15321" t="s">
        <v>16166</v>
      </c>
      <c r="G15321" s="31">
        <v>403.08730000000003</v>
      </c>
    </row>
    <row r="15322" spans="6:7" x14ac:dyDescent="0.3">
      <c r="F15322" t="s">
        <v>16167</v>
      </c>
      <c r="G15322" s="31">
        <v>96.27170000000001</v>
      </c>
    </row>
    <row r="15323" spans="6:7" x14ac:dyDescent="0.3">
      <c r="F15323" t="s">
        <v>16168</v>
      </c>
      <c r="G15323" s="31">
        <v>431.75099999999998</v>
      </c>
    </row>
    <row r="15324" spans="6:7" x14ac:dyDescent="0.3">
      <c r="F15324" t="s">
        <v>16169</v>
      </c>
      <c r="G15324" s="31">
        <v>0</v>
      </c>
    </row>
    <row r="15325" spans="6:7" x14ac:dyDescent="0.3">
      <c r="F15325" t="s">
        <v>16170</v>
      </c>
      <c r="G15325" s="31">
        <v>2706.3962999999999</v>
      </c>
    </row>
    <row r="15326" spans="6:7" x14ac:dyDescent="0.3">
      <c r="F15326" t="s">
        <v>16171</v>
      </c>
      <c r="G15326" s="31">
        <v>0</v>
      </c>
    </row>
    <row r="15327" spans="6:7" x14ac:dyDescent="0.3">
      <c r="F15327" t="s">
        <v>16172</v>
      </c>
      <c r="G15327" s="31">
        <v>16.4634</v>
      </c>
    </row>
    <row r="15328" spans="6:7" x14ac:dyDescent="0.3">
      <c r="F15328" t="s">
        <v>16173</v>
      </c>
      <c r="G15328" s="31">
        <v>0</v>
      </c>
    </row>
    <row r="15329" spans="6:7" x14ac:dyDescent="0.3">
      <c r="F15329" t="s">
        <v>16174</v>
      </c>
      <c r="G15329" s="31">
        <v>0</v>
      </c>
    </row>
    <row r="15330" spans="6:7" x14ac:dyDescent="0.3">
      <c r="F15330" t="s">
        <v>16175</v>
      </c>
      <c r="G15330" s="31">
        <v>0</v>
      </c>
    </row>
    <row r="15331" spans="6:7" x14ac:dyDescent="0.3">
      <c r="F15331" t="s">
        <v>16176</v>
      </c>
      <c r="G15331" s="31">
        <v>2185.5486000000001</v>
      </c>
    </row>
    <row r="15332" spans="6:7" x14ac:dyDescent="0.3">
      <c r="F15332" t="s">
        <v>16177</v>
      </c>
      <c r="G15332" s="31">
        <v>556.85649999999998</v>
      </c>
    </row>
    <row r="15333" spans="6:7" x14ac:dyDescent="0.3">
      <c r="F15333" t="s">
        <v>16178</v>
      </c>
      <c r="G15333" s="31">
        <v>0</v>
      </c>
    </row>
    <row r="15334" spans="6:7" x14ac:dyDescent="0.3">
      <c r="F15334" t="s">
        <v>16179</v>
      </c>
      <c r="G15334" s="31">
        <v>0</v>
      </c>
    </row>
    <row r="15335" spans="6:7" x14ac:dyDescent="0.3">
      <c r="F15335" t="s">
        <v>16180</v>
      </c>
      <c r="G15335" s="31">
        <v>61.222799999999999</v>
      </c>
    </row>
    <row r="15336" spans="6:7" x14ac:dyDescent="0.3">
      <c r="F15336" t="s">
        <v>16181</v>
      </c>
      <c r="G15336" s="31">
        <v>804.49849999999992</v>
      </c>
    </row>
    <row r="15337" spans="6:7" x14ac:dyDescent="0.3">
      <c r="F15337" t="s">
        <v>16182</v>
      </c>
      <c r="G15337" s="31">
        <v>5427.7547999999997</v>
      </c>
    </row>
    <row r="15338" spans="6:7" x14ac:dyDescent="0.3">
      <c r="F15338" t="s">
        <v>16183</v>
      </c>
      <c r="G15338" s="31">
        <v>20180.589</v>
      </c>
    </row>
    <row r="15339" spans="6:7" x14ac:dyDescent="0.3">
      <c r="F15339" t="s">
        <v>16184</v>
      </c>
      <c r="G15339" s="31">
        <v>7780.9157000000014</v>
      </c>
    </row>
    <row r="15340" spans="6:7" x14ac:dyDescent="0.3">
      <c r="F15340" t="s">
        <v>16185</v>
      </c>
      <c r="G15340" s="31">
        <v>561.81039999999996</v>
      </c>
    </row>
    <row r="15341" spans="6:7" x14ac:dyDescent="0.3">
      <c r="F15341" t="s">
        <v>16186</v>
      </c>
      <c r="G15341" s="31">
        <v>0</v>
      </c>
    </row>
    <row r="15342" spans="6:7" x14ac:dyDescent="0.3">
      <c r="F15342" t="s">
        <v>16187</v>
      </c>
      <c r="G15342" s="31">
        <v>27.518999999999998</v>
      </c>
    </row>
    <row r="15343" spans="6:7" x14ac:dyDescent="0.3">
      <c r="F15343" t="s">
        <v>16188</v>
      </c>
      <c r="G15343" s="31">
        <v>835.81569999999999</v>
      </c>
    </row>
    <row r="15344" spans="6:7" x14ac:dyDescent="0.3">
      <c r="F15344" t="s">
        <v>16189</v>
      </c>
      <c r="G15344" s="31">
        <v>0</v>
      </c>
    </row>
    <row r="15345" spans="6:7" x14ac:dyDescent="0.3">
      <c r="F15345" t="s">
        <v>16190</v>
      </c>
      <c r="G15345" s="31">
        <v>1963.404</v>
      </c>
    </row>
    <row r="15346" spans="6:7" x14ac:dyDescent="0.3">
      <c r="F15346" t="s">
        <v>16191</v>
      </c>
      <c r="G15346" s="31">
        <v>21140.617900000001</v>
      </c>
    </row>
    <row r="15347" spans="6:7" x14ac:dyDescent="0.3">
      <c r="F15347" t="s">
        <v>16192</v>
      </c>
      <c r="G15347" s="31">
        <v>0</v>
      </c>
    </row>
    <row r="15348" spans="6:7" x14ac:dyDescent="0.3">
      <c r="F15348" t="s">
        <v>16193</v>
      </c>
      <c r="G15348" s="31">
        <v>12516.1044</v>
      </c>
    </row>
    <row r="15349" spans="6:7" x14ac:dyDescent="0.3">
      <c r="F15349" t="s">
        <v>16194</v>
      </c>
      <c r="G15349" s="31">
        <v>0</v>
      </c>
    </row>
    <row r="15350" spans="6:7" x14ac:dyDescent="0.3">
      <c r="F15350" t="s">
        <v>16195</v>
      </c>
      <c r="G15350" s="31">
        <v>1415.8150999999998</v>
      </c>
    </row>
    <row r="15351" spans="6:7" x14ac:dyDescent="0.3">
      <c r="F15351" t="s">
        <v>16196</v>
      </c>
      <c r="G15351" s="31">
        <v>876.67800000000011</v>
      </c>
    </row>
    <row r="15352" spans="6:7" x14ac:dyDescent="0.3">
      <c r="F15352" t="s">
        <v>913</v>
      </c>
      <c r="G15352" s="31">
        <v>15552.985000000001</v>
      </c>
    </row>
    <row r="15353" spans="6:7" x14ac:dyDescent="0.3">
      <c r="F15353" t="s">
        <v>2506</v>
      </c>
      <c r="G15353" s="31">
        <v>691.10840000000007</v>
      </c>
    </row>
    <row r="15354" spans="6:7" x14ac:dyDescent="0.3">
      <c r="F15354" t="s">
        <v>16197</v>
      </c>
      <c r="G15354" s="31">
        <v>0</v>
      </c>
    </row>
    <row r="15355" spans="6:7" x14ac:dyDescent="0.3">
      <c r="F15355" t="s">
        <v>16198</v>
      </c>
      <c r="G15355" s="31">
        <v>85.6297</v>
      </c>
    </row>
    <row r="15356" spans="6:7" x14ac:dyDescent="0.3">
      <c r="F15356" t="s">
        <v>2507</v>
      </c>
      <c r="G15356" s="31">
        <v>0</v>
      </c>
    </row>
    <row r="15357" spans="6:7" x14ac:dyDescent="0.3">
      <c r="F15357" t="s">
        <v>16199</v>
      </c>
      <c r="G15357" s="31">
        <v>0</v>
      </c>
    </row>
    <row r="15358" spans="6:7" x14ac:dyDescent="0.3">
      <c r="F15358" t="s">
        <v>914</v>
      </c>
      <c r="G15358" s="31">
        <v>4947.84</v>
      </c>
    </row>
    <row r="15359" spans="6:7" x14ac:dyDescent="0.3">
      <c r="F15359" t="s">
        <v>16200</v>
      </c>
      <c r="G15359" s="31">
        <v>0</v>
      </c>
    </row>
    <row r="15360" spans="6:7" x14ac:dyDescent="0.3">
      <c r="F15360" t="s">
        <v>16201</v>
      </c>
      <c r="G15360" s="31">
        <v>213.21480000000003</v>
      </c>
    </row>
    <row r="15361" spans="6:7" x14ac:dyDescent="0.3">
      <c r="F15361" t="s">
        <v>16202</v>
      </c>
      <c r="G15361" s="31">
        <v>0</v>
      </c>
    </row>
    <row r="15362" spans="6:7" x14ac:dyDescent="0.3">
      <c r="F15362" t="s">
        <v>3632</v>
      </c>
      <c r="G15362" s="31">
        <v>1007.6238000000001</v>
      </c>
    </row>
    <row r="15363" spans="6:7" x14ac:dyDescent="0.3">
      <c r="F15363" t="s">
        <v>2508</v>
      </c>
      <c r="G15363" s="31">
        <v>386.38529999999997</v>
      </c>
    </row>
    <row r="15364" spans="6:7" x14ac:dyDescent="0.3">
      <c r="F15364" t="s">
        <v>16203</v>
      </c>
      <c r="G15364" s="31">
        <v>0</v>
      </c>
    </row>
    <row r="15365" spans="6:7" x14ac:dyDescent="0.3">
      <c r="F15365" t="s">
        <v>16204</v>
      </c>
      <c r="G15365" s="31">
        <v>10588.604300000001</v>
      </c>
    </row>
    <row r="15366" spans="6:7" x14ac:dyDescent="0.3">
      <c r="F15366" t="s">
        <v>16205</v>
      </c>
      <c r="G15366" s="31">
        <v>1038.2577000000001</v>
      </c>
    </row>
    <row r="15367" spans="6:7" x14ac:dyDescent="0.3">
      <c r="F15367" t="s">
        <v>16206</v>
      </c>
      <c r="G15367" s="31">
        <v>0</v>
      </c>
    </row>
    <row r="15368" spans="6:7" x14ac:dyDescent="0.3">
      <c r="F15368" t="s">
        <v>16207</v>
      </c>
      <c r="G15368" s="31">
        <v>0</v>
      </c>
    </row>
    <row r="15369" spans="6:7" x14ac:dyDescent="0.3">
      <c r="F15369" t="s">
        <v>16208</v>
      </c>
      <c r="G15369" s="31">
        <v>10671.097</v>
      </c>
    </row>
    <row r="15370" spans="6:7" x14ac:dyDescent="0.3">
      <c r="F15370" t="s">
        <v>16209</v>
      </c>
      <c r="G15370" s="31">
        <v>0</v>
      </c>
    </row>
    <row r="15371" spans="6:7" x14ac:dyDescent="0.3">
      <c r="F15371" t="s">
        <v>16210</v>
      </c>
      <c r="G15371" s="31">
        <v>13.759499999999999</v>
      </c>
    </row>
    <row r="15372" spans="6:7" x14ac:dyDescent="0.3">
      <c r="F15372" t="s">
        <v>915</v>
      </c>
      <c r="G15372" s="31">
        <v>0</v>
      </c>
    </row>
    <row r="15373" spans="6:7" x14ac:dyDescent="0.3">
      <c r="F15373" t="s">
        <v>2950</v>
      </c>
      <c r="G15373" s="31">
        <v>3794.1278000000002</v>
      </c>
    </row>
    <row r="15374" spans="6:7" x14ac:dyDescent="0.3">
      <c r="F15374" t="s">
        <v>16211</v>
      </c>
      <c r="G15374" s="31">
        <v>229.95400000000001</v>
      </c>
    </row>
    <row r="15375" spans="6:7" x14ac:dyDescent="0.3">
      <c r="F15375" t="s">
        <v>16212</v>
      </c>
      <c r="G15375" s="31">
        <v>0</v>
      </c>
    </row>
    <row r="15376" spans="6:7" x14ac:dyDescent="0.3">
      <c r="F15376" t="s">
        <v>16213</v>
      </c>
      <c r="G15376" s="31">
        <v>2144.2604000000001</v>
      </c>
    </row>
    <row r="15377" spans="6:7" x14ac:dyDescent="0.3">
      <c r="F15377" t="s">
        <v>916</v>
      </c>
      <c r="G15377" s="31">
        <v>0</v>
      </c>
    </row>
    <row r="15378" spans="6:7" x14ac:dyDescent="0.3">
      <c r="F15378" t="s">
        <v>16214</v>
      </c>
      <c r="G15378" s="31">
        <v>0</v>
      </c>
    </row>
    <row r="15379" spans="6:7" x14ac:dyDescent="0.3">
      <c r="F15379" t="s">
        <v>16215</v>
      </c>
      <c r="G15379" s="31">
        <v>17330.213400000001</v>
      </c>
    </row>
    <row r="15380" spans="6:7" x14ac:dyDescent="0.3">
      <c r="F15380" t="s">
        <v>16216</v>
      </c>
      <c r="G15380" s="31">
        <v>0</v>
      </c>
    </row>
    <row r="15381" spans="6:7" x14ac:dyDescent="0.3">
      <c r="F15381" t="s">
        <v>16217</v>
      </c>
      <c r="G15381" s="31">
        <v>0</v>
      </c>
    </row>
    <row r="15382" spans="6:7" x14ac:dyDescent="0.3">
      <c r="F15382" t="s">
        <v>16218</v>
      </c>
      <c r="G15382" s="31">
        <v>328.55549999999999</v>
      </c>
    </row>
    <row r="15383" spans="6:7" x14ac:dyDescent="0.3">
      <c r="F15383" t="s">
        <v>16219</v>
      </c>
      <c r="G15383" s="31">
        <v>306.74</v>
      </c>
    </row>
    <row r="15384" spans="6:7" x14ac:dyDescent="0.3">
      <c r="F15384" t="s">
        <v>16220</v>
      </c>
      <c r="G15384" s="31">
        <v>20912.252199999999</v>
      </c>
    </row>
    <row r="15385" spans="6:7" x14ac:dyDescent="0.3">
      <c r="F15385" t="s">
        <v>16221</v>
      </c>
      <c r="G15385" s="31">
        <v>206.39250000000001</v>
      </c>
    </row>
    <row r="15386" spans="6:7" x14ac:dyDescent="0.3">
      <c r="F15386" t="s">
        <v>16222</v>
      </c>
      <c r="G15386" s="31">
        <v>11624.450199999999</v>
      </c>
    </row>
    <row r="15387" spans="6:7" x14ac:dyDescent="0.3">
      <c r="F15387" t="s">
        <v>16223</v>
      </c>
      <c r="G15387" s="31">
        <v>387.16720000000004</v>
      </c>
    </row>
    <row r="15388" spans="6:7" x14ac:dyDescent="0.3">
      <c r="F15388" t="s">
        <v>16224</v>
      </c>
      <c r="G15388" s="31">
        <v>9487.1374999999989</v>
      </c>
    </row>
    <row r="15389" spans="6:7" x14ac:dyDescent="0.3">
      <c r="F15389" t="s">
        <v>2509</v>
      </c>
      <c r="G15389" s="31">
        <v>4334.7835999999998</v>
      </c>
    </row>
    <row r="15390" spans="6:7" x14ac:dyDescent="0.3">
      <c r="F15390" t="s">
        <v>16225</v>
      </c>
      <c r="G15390" s="31">
        <v>969.66450000000009</v>
      </c>
    </row>
    <row r="15391" spans="6:7" x14ac:dyDescent="0.3">
      <c r="F15391" t="s">
        <v>16226</v>
      </c>
      <c r="G15391" s="31">
        <v>0</v>
      </c>
    </row>
    <row r="15392" spans="6:7" x14ac:dyDescent="0.3">
      <c r="F15392" t="s">
        <v>2510</v>
      </c>
      <c r="G15392" s="31">
        <v>0</v>
      </c>
    </row>
    <row r="15393" spans="6:7" x14ac:dyDescent="0.3">
      <c r="F15393" t="s">
        <v>16227</v>
      </c>
      <c r="G15393" s="31">
        <v>0</v>
      </c>
    </row>
    <row r="15394" spans="6:7" x14ac:dyDescent="0.3">
      <c r="F15394" t="s">
        <v>16228</v>
      </c>
      <c r="G15394" s="31">
        <v>1685.4312</v>
      </c>
    </row>
    <row r="15395" spans="6:7" x14ac:dyDescent="0.3">
      <c r="F15395" t="s">
        <v>16229</v>
      </c>
      <c r="G15395" s="31">
        <v>9743.7092999999986</v>
      </c>
    </row>
    <row r="15396" spans="6:7" x14ac:dyDescent="0.3">
      <c r="F15396" t="s">
        <v>2511</v>
      </c>
      <c r="G15396" s="31">
        <v>13559.1131</v>
      </c>
    </row>
    <row r="15397" spans="6:7" x14ac:dyDescent="0.3">
      <c r="F15397" t="s">
        <v>16230</v>
      </c>
      <c r="G15397" s="31">
        <v>0</v>
      </c>
    </row>
    <row r="15398" spans="6:7" x14ac:dyDescent="0.3">
      <c r="F15398" t="s">
        <v>16231</v>
      </c>
      <c r="G15398" s="31">
        <v>5195.5742</v>
      </c>
    </row>
    <row r="15399" spans="6:7" x14ac:dyDescent="0.3">
      <c r="F15399" t="s">
        <v>2512</v>
      </c>
      <c r="G15399" s="31">
        <v>1376.5295000000001</v>
      </c>
    </row>
    <row r="15400" spans="6:7" x14ac:dyDescent="0.3">
      <c r="F15400" t="s">
        <v>16232</v>
      </c>
      <c r="G15400" s="31">
        <v>3641.7487999999998</v>
      </c>
    </row>
    <row r="15401" spans="6:7" x14ac:dyDescent="0.3">
      <c r="F15401" t="s">
        <v>2513</v>
      </c>
      <c r="G15401" s="31">
        <v>0</v>
      </c>
    </row>
    <row r="15402" spans="6:7" x14ac:dyDescent="0.3">
      <c r="F15402" t="s">
        <v>16233</v>
      </c>
      <c r="G15402" s="31">
        <v>0</v>
      </c>
    </row>
    <row r="15403" spans="6:7" x14ac:dyDescent="0.3">
      <c r="F15403" t="s">
        <v>16234</v>
      </c>
      <c r="G15403" s="31">
        <v>0</v>
      </c>
    </row>
    <row r="15404" spans="6:7" x14ac:dyDescent="0.3">
      <c r="F15404" t="s">
        <v>16235</v>
      </c>
      <c r="G15404" s="31">
        <v>0</v>
      </c>
    </row>
    <row r="15405" spans="6:7" x14ac:dyDescent="0.3">
      <c r="F15405" t="s">
        <v>16236</v>
      </c>
      <c r="G15405" s="31">
        <v>303.77809999999999</v>
      </c>
    </row>
    <row r="15406" spans="6:7" x14ac:dyDescent="0.3">
      <c r="F15406" t="s">
        <v>16237</v>
      </c>
      <c r="G15406" s="31">
        <v>0</v>
      </c>
    </row>
    <row r="15407" spans="6:7" x14ac:dyDescent="0.3">
      <c r="F15407" t="s">
        <v>2514</v>
      </c>
      <c r="G15407" s="31">
        <v>0</v>
      </c>
    </row>
    <row r="15408" spans="6:7" x14ac:dyDescent="0.3">
      <c r="F15408" t="s">
        <v>917</v>
      </c>
      <c r="G15408" s="31">
        <v>0</v>
      </c>
    </row>
    <row r="15409" spans="6:7" x14ac:dyDescent="0.3">
      <c r="F15409" t="s">
        <v>16238</v>
      </c>
      <c r="G15409" s="31">
        <v>0</v>
      </c>
    </row>
    <row r="15410" spans="6:7" x14ac:dyDescent="0.3">
      <c r="F15410" t="s">
        <v>918</v>
      </c>
      <c r="G15410" s="31">
        <v>13588.875899999999</v>
      </c>
    </row>
    <row r="15411" spans="6:7" x14ac:dyDescent="0.3">
      <c r="F15411" t="s">
        <v>16239</v>
      </c>
      <c r="G15411" s="31">
        <v>346.2482</v>
      </c>
    </row>
    <row r="15412" spans="6:7" x14ac:dyDescent="0.3">
      <c r="F15412" t="s">
        <v>16240</v>
      </c>
      <c r="G15412" s="31">
        <v>0</v>
      </c>
    </row>
    <row r="15413" spans="6:7" x14ac:dyDescent="0.3">
      <c r="F15413" t="s">
        <v>16241</v>
      </c>
      <c r="G15413" s="31">
        <v>278.35579999999999</v>
      </c>
    </row>
    <row r="15414" spans="6:7" x14ac:dyDescent="0.3">
      <c r="F15414" t="s">
        <v>2515</v>
      </c>
      <c r="G15414" s="31">
        <v>0</v>
      </c>
    </row>
    <row r="15415" spans="6:7" x14ac:dyDescent="0.3">
      <c r="F15415" t="s">
        <v>16242</v>
      </c>
      <c r="G15415" s="31">
        <v>9377.9472000000005</v>
      </c>
    </row>
    <row r="15416" spans="6:7" x14ac:dyDescent="0.3">
      <c r="F15416" t="s">
        <v>2516</v>
      </c>
      <c r="G15416" s="31">
        <v>293.9495</v>
      </c>
    </row>
    <row r="15417" spans="6:7" x14ac:dyDescent="0.3">
      <c r="F15417" t="s">
        <v>3633</v>
      </c>
      <c r="G15417" s="31">
        <v>405.3107</v>
      </c>
    </row>
    <row r="15418" spans="6:7" x14ac:dyDescent="0.3">
      <c r="F15418" t="s">
        <v>16243</v>
      </c>
      <c r="G15418" s="31">
        <v>394.26659999999998</v>
      </c>
    </row>
    <row r="15419" spans="6:7" x14ac:dyDescent="0.3">
      <c r="F15419" t="s">
        <v>2517</v>
      </c>
      <c r="G15419" s="31">
        <v>123.8355</v>
      </c>
    </row>
    <row r="15420" spans="6:7" x14ac:dyDescent="0.3">
      <c r="F15420" t="s">
        <v>16244</v>
      </c>
      <c r="G15420" s="31">
        <v>0</v>
      </c>
    </row>
    <row r="15421" spans="6:7" x14ac:dyDescent="0.3">
      <c r="F15421" t="s">
        <v>16245</v>
      </c>
      <c r="G15421" s="31">
        <v>1666.2130999999999</v>
      </c>
    </row>
    <row r="15422" spans="6:7" x14ac:dyDescent="0.3">
      <c r="F15422" t="s">
        <v>3634</v>
      </c>
      <c r="G15422" s="31">
        <v>1056.3974000000001</v>
      </c>
    </row>
    <row r="15423" spans="6:7" x14ac:dyDescent="0.3">
      <c r="F15423" t="s">
        <v>16246</v>
      </c>
      <c r="G15423" s="31">
        <v>5539.0027999999993</v>
      </c>
    </row>
    <row r="15424" spans="6:7" x14ac:dyDescent="0.3">
      <c r="F15424" t="s">
        <v>16247</v>
      </c>
      <c r="G15424" s="31">
        <v>4815.9582999999993</v>
      </c>
    </row>
    <row r="15425" spans="6:7" x14ac:dyDescent="0.3">
      <c r="F15425" t="s">
        <v>2518</v>
      </c>
      <c r="G15425" s="31">
        <v>0</v>
      </c>
    </row>
    <row r="15426" spans="6:7" x14ac:dyDescent="0.3">
      <c r="F15426" t="s">
        <v>16248</v>
      </c>
      <c r="G15426" s="31">
        <v>0</v>
      </c>
    </row>
    <row r="15427" spans="6:7" x14ac:dyDescent="0.3">
      <c r="F15427" t="s">
        <v>2519</v>
      </c>
      <c r="G15427" s="31">
        <v>497.78660000000002</v>
      </c>
    </row>
    <row r="15428" spans="6:7" x14ac:dyDescent="0.3">
      <c r="F15428" t="s">
        <v>16249</v>
      </c>
      <c r="G15428" s="31">
        <v>0</v>
      </c>
    </row>
    <row r="15429" spans="6:7" x14ac:dyDescent="0.3">
      <c r="F15429" t="s">
        <v>2520</v>
      </c>
      <c r="G15429" s="31">
        <v>8327.7777999999998</v>
      </c>
    </row>
    <row r="15430" spans="6:7" x14ac:dyDescent="0.3">
      <c r="F15430" t="s">
        <v>16250</v>
      </c>
      <c r="G15430" s="31">
        <v>0</v>
      </c>
    </row>
    <row r="15431" spans="6:7" x14ac:dyDescent="0.3">
      <c r="F15431" t="s">
        <v>16251</v>
      </c>
      <c r="G15431" s="31">
        <v>275.3014</v>
      </c>
    </row>
    <row r="15432" spans="6:7" x14ac:dyDescent="0.3">
      <c r="F15432" t="s">
        <v>2521</v>
      </c>
      <c r="G15432" s="31">
        <v>10811.390299999999</v>
      </c>
    </row>
    <row r="15433" spans="6:7" x14ac:dyDescent="0.3">
      <c r="F15433" t="s">
        <v>16252</v>
      </c>
      <c r="G15433" s="31">
        <v>690.84570000000008</v>
      </c>
    </row>
    <row r="15434" spans="6:7" x14ac:dyDescent="0.3">
      <c r="F15434" t="s">
        <v>16253</v>
      </c>
      <c r="G15434" s="31">
        <v>2121.2694999999999</v>
      </c>
    </row>
    <row r="15435" spans="6:7" x14ac:dyDescent="0.3">
      <c r="F15435" t="s">
        <v>16254</v>
      </c>
      <c r="G15435" s="31">
        <v>579.7657999999999</v>
      </c>
    </row>
    <row r="15436" spans="6:7" x14ac:dyDescent="0.3">
      <c r="F15436" t="s">
        <v>16255</v>
      </c>
      <c r="G15436" s="31">
        <v>0</v>
      </c>
    </row>
    <row r="15437" spans="6:7" x14ac:dyDescent="0.3">
      <c r="F15437" t="s">
        <v>16256</v>
      </c>
      <c r="G15437" s="31">
        <v>13.4527</v>
      </c>
    </row>
    <row r="15438" spans="6:7" x14ac:dyDescent="0.3">
      <c r="F15438" t="s">
        <v>16257</v>
      </c>
      <c r="G15438" s="31">
        <v>1149.4288999999999</v>
      </c>
    </row>
    <row r="15439" spans="6:7" x14ac:dyDescent="0.3">
      <c r="F15439" t="s">
        <v>16258</v>
      </c>
      <c r="G15439" s="31">
        <v>20678.215</v>
      </c>
    </row>
    <row r="15440" spans="6:7" x14ac:dyDescent="0.3">
      <c r="F15440" t="s">
        <v>16259</v>
      </c>
      <c r="G15440" s="31">
        <v>608.20740000000001</v>
      </c>
    </row>
    <row r="15441" spans="6:7" x14ac:dyDescent="0.3">
      <c r="F15441" t="s">
        <v>16260</v>
      </c>
      <c r="G15441" s="31">
        <v>792.03930000000003</v>
      </c>
    </row>
    <row r="15442" spans="6:7" x14ac:dyDescent="0.3">
      <c r="F15442" t="s">
        <v>16261</v>
      </c>
      <c r="G15442" s="31">
        <v>0</v>
      </c>
    </row>
    <row r="15443" spans="6:7" x14ac:dyDescent="0.3">
      <c r="F15443" t="s">
        <v>919</v>
      </c>
      <c r="G15443" s="31">
        <v>0</v>
      </c>
    </row>
    <row r="15444" spans="6:7" x14ac:dyDescent="0.3">
      <c r="F15444" t="s">
        <v>3635</v>
      </c>
      <c r="G15444" s="31">
        <v>399.2681</v>
      </c>
    </row>
    <row r="15445" spans="6:7" x14ac:dyDescent="0.3">
      <c r="F15445" t="s">
        <v>2522</v>
      </c>
      <c r="G15445" s="31">
        <v>13535.916300000001</v>
      </c>
    </row>
    <row r="15446" spans="6:7" x14ac:dyDescent="0.3">
      <c r="F15446" t="s">
        <v>16262</v>
      </c>
      <c r="G15446" s="31">
        <v>0</v>
      </c>
    </row>
    <row r="15447" spans="6:7" x14ac:dyDescent="0.3">
      <c r="F15447" t="s">
        <v>16263</v>
      </c>
      <c r="G15447" s="31">
        <v>0</v>
      </c>
    </row>
    <row r="15448" spans="6:7" x14ac:dyDescent="0.3">
      <c r="F15448" t="s">
        <v>3636</v>
      </c>
      <c r="G15448" s="31">
        <v>222.08510000000001</v>
      </c>
    </row>
    <row r="15449" spans="6:7" x14ac:dyDescent="0.3">
      <c r="F15449" t="s">
        <v>16264</v>
      </c>
      <c r="G15449" s="31">
        <v>78.036200000000008</v>
      </c>
    </row>
    <row r="15450" spans="6:7" x14ac:dyDescent="0.3">
      <c r="F15450" t="s">
        <v>16265</v>
      </c>
      <c r="G15450" s="31">
        <v>193.83319999999998</v>
      </c>
    </row>
    <row r="15451" spans="6:7" x14ac:dyDescent="0.3">
      <c r="F15451" t="s">
        <v>16266</v>
      </c>
      <c r="G15451" s="31">
        <v>0</v>
      </c>
    </row>
    <row r="15452" spans="6:7" x14ac:dyDescent="0.3">
      <c r="F15452" t="s">
        <v>16267</v>
      </c>
      <c r="G15452" s="31">
        <v>9328.5996999999988</v>
      </c>
    </row>
    <row r="15453" spans="6:7" x14ac:dyDescent="0.3">
      <c r="F15453" t="s">
        <v>2523</v>
      </c>
      <c r="G15453" s="31">
        <v>12575.5051</v>
      </c>
    </row>
    <row r="15454" spans="6:7" x14ac:dyDescent="0.3">
      <c r="F15454" t="s">
        <v>2524</v>
      </c>
      <c r="G15454" s="31">
        <v>0</v>
      </c>
    </row>
    <row r="15455" spans="6:7" x14ac:dyDescent="0.3">
      <c r="F15455" t="s">
        <v>3637</v>
      </c>
      <c r="G15455" s="31">
        <v>575.66570000000002</v>
      </c>
    </row>
    <row r="15456" spans="6:7" x14ac:dyDescent="0.3">
      <c r="F15456" t="s">
        <v>16268</v>
      </c>
      <c r="G15456" s="31">
        <v>7913.2593000000006</v>
      </c>
    </row>
    <row r="15457" spans="6:7" x14ac:dyDescent="0.3">
      <c r="F15457" t="s">
        <v>2525</v>
      </c>
      <c r="G15457" s="31">
        <v>0</v>
      </c>
    </row>
    <row r="15458" spans="6:7" x14ac:dyDescent="0.3">
      <c r="F15458" t="s">
        <v>16269</v>
      </c>
      <c r="G15458" s="31">
        <v>0</v>
      </c>
    </row>
    <row r="15459" spans="6:7" x14ac:dyDescent="0.3">
      <c r="F15459" t="s">
        <v>16270</v>
      </c>
      <c r="G15459" s="31">
        <v>96.211299999999994</v>
      </c>
    </row>
    <row r="15460" spans="6:7" x14ac:dyDescent="0.3">
      <c r="F15460" t="s">
        <v>2526</v>
      </c>
      <c r="G15460" s="31">
        <v>0</v>
      </c>
    </row>
    <row r="15461" spans="6:7" x14ac:dyDescent="0.3">
      <c r="F15461" t="s">
        <v>2527</v>
      </c>
      <c r="G15461" s="31">
        <v>0</v>
      </c>
    </row>
    <row r="15462" spans="6:7" x14ac:dyDescent="0.3">
      <c r="F15462" t="s">
        <v>16271</v>
      </c>
      <c r="G15462" s="31">
        <v>0</v>
      </c>
    </row>
    <row r="15463" spans="6:7" x14ac:dyDescent="0.3">
      <c r="F15463" t="s">
        <v>2528</v>
      </c>
      <c r="G15463" s="31">
        <v>179.28559999999999</v>
      </c>
    </row>
    <row r="15464" spans="6:7" x14ac:dyDescent="0.3">
      <c r="F15464" t="s">
        <v>16272</v>
      </c>
      <c r="G15464" s="31">
        <v>962.30490000000009</v>
      </c>
    </row>
    <row r="15465" spans="6:7" x14ac:dyDescent="0.3">
      <c r="F15465" t="s">
        <v>3638</v>
      </c>
      <c r="G15465" s="31">
        <v>937.77790000000005</v>
      </c>
    </row>
    <row r="15466" spans="6:7" x14ac:dyDescent="0.3">
      <c r="F15466" t="s">
        <v>16273</v>
      </c>
      <c r="G15466" s="31">
        <v>0</v>
      </c>
    </row>
    <row r="15467" spans="6:7" x14ac:dyDescent="0.3">
      <c r="F15467" t="s">
        <v>2529</v>
      </c>
      <c r="G15467" s="31">
        <v>0</v>
      </c>
    </row>
    <row r="15468" spans="6:7" x14ac:dyDescent="0.3">
      <c r="F15468" t="s">
        <v>16274</v>
      </c>
      <c r="G15468" s="31">
        <v>614.59339999999986</v>
      </c>
    </row>
    <row r="15469" spans="6:7" x14ac:dyDescent="0.3">
      <c r="F15469" t="s">
        <v>3639</v>
      </c>
      <c r="G15469" s="31">
        <v>2035.9301</v>
      </c>
    </row>
    <row r="15470" spans="6:7" x14ac:dyDescent="0.3">
      <c r="F15470" t="s">
        <v>16275</v>
      </c>
      <c r="G15470" s="31">
        <v>11.4977</v>
      </c>
    </row>
    <row r="15471" spans="6:7" x14ac:dyDescent="0.3">
      <c r="F15471" t="s">
        <v>16276</v>
      </c>
      <c r="G15471" s="31">
        <v>0</v>
      </c>
    </row>
    <row r="15472" spans="6:7" x14ac:dyDescent="0.3">
      <c r="F15472" t="s">
        <v>16277</v>
      </c>
      <c r="G15472" s="31">
        <v>9759.4411999999993</v>
      </c>
    </row>
    <row r="15473" spans="6:7" x14ac:dyDescent="0.3">
      <c r="F15473" t="s">
        <v>16278</v>
      </c>
      <c r="G15473" s="31">
        <v>0</v>
      </c>
    </row>
    <row r="15474" spans="6:7" x14ac:dyDescent="0.3">
      <c r="F15474" t="s">
        <v>2530</v>
      </c>
      <c r="G15474" s="31">
        <v>0</v>
      </c>
    </row>
    <row r="15475" spans="6:7" x14ac:dyDescent="0.3">
      <c r="F15475" t="s">
        <v>16279</v>
      </c>
      <c r="G15475" s="31">
        <v>0</v>
      </c>
    </row>
    <row r="15476" spans="6:7" x14ac:dyDescent="0.3">
      <c r="F15476" t="s">
        <v>16280</v>
      </c>
      <c r="G15476" s="31">
        <v>8829.2306000000008</v>
      </c>
    </row>
    <row r="15477" spans="6:7" x14ac:dyDescent="0.3">
      <c r="F15477" t="s">
        <v>16281</v>
      </c>
      <c r="G15477" s="31">
        <v>12182.4445</v>
      </c>
    </row>
    <row r="15478" spans="6:7" x14ac:dyDescent="0.3">
      <c r="F15478" t="s">
        <v>16282</v>
      </c>
      <c r="G15478" s="31">
        <v>1254.9724999999999</v>
      </c>
    </row>
    <row r="15479" spans="6:7" x14ac:dyDescent="0.3">
      <c r="F15479" t="s">
        <v>920</v>
      </c>
      <c r="G15479" s="31">
        <v>7457.5605999999998</v>
      </c>
    </row>
    <row r="15480" spans="6:7" x14ac:dyDescent="0.3">
      <c r="F15480" t="s">
        <v>16283</v>
      </c>
      <c r="G15480" s="31">
        <v>611.8877</v>
      </c>
    </row>
    <row r="15481" spans="6:7" x14ac:dyDescent="0.3">
      <c r="F15481" t="s">
        <v>16284</v>
      </c>
      <c r="G15481" s="31">
        <v>0</v>
      </c>
    </row>
    <row r="15482" spans="6:7" x14ac:dyDescent="0.3">
      <c r="F15482" t="s">
        <v>16285</v>
      </c>
      <c r="G15482" s="31">
        <v>148.16679999999999</v>
      </c>
    </row>
    <row r="15483" spans="6:7" x14ac:dyDescent="0.3">
      <c r="F15483" t="s">
        <v>921</v>
      </c>
      <c r="G15483" s="31">
        <v>1702.1453999999999</v>
      </c>
    </row>
    <row r="15484" spans="6:7" x14ac:dyDescent="0.3">
      <c r="F15484" t="s">
        <v>16286</v>
      </c>
      <c r="G15484" s="31">
        <v>3608.5284000000001</v>
      </c>
    </row>
    <row r="15485" spans="6:7" x14ac:dyDescent="0.3">
      <c r="F15485" t="s">
        <v>2531</v>
      </c>
      <c r="G15485" s="31">
        <v>149.4701</v>
      </c>
    </row>
    <row r="15486" spans="6:7" x14ac:dyDescent="0.3">
      <c r="F15486" t="s">
        <v>16287</v>
      </c>
      <c r="G15486" s="31">
        <v>291.59000000000003</v>
      </c>
    </row>
    <row r="15487" spans="6:7" x14ac:dyDescent="0.3">
      <c r="F15487" t="s">
        <v>16288</v>
      </c>
      <c r="G15487" s="31">
        <v>0</v>
      </c>
    </row>
    <row r="15488" spans="6:7" x14ac:dyDescent="0.3">
      <c r="F15488" t="s">
        <v>2532</v>
      </c>
      <c r="G15488" s="31">
        <v>28662.6371</v>
      </c>
    </row>
    <row r="15489" spans="6:7" x14ac:dyDescent="0.3">
      <c r="F15489" t="s">
        <v>16289</v>
      </c>
      <c r="G15489" s="31">
        <v>0</v>
      </c>
    </row>
    <row r="15490" spans="6:7" x14ac:dyDescent="0.3">
      <c r="F15490" t="s">
        <v>16290</v>
      </c>
      <c r="G15490" s="31">
        <v>14849.792800000001</v>
      </c>
    </row>
    <row r="15491" spans="6:7" x14ac:dyDescent="0.3">
      <c r="F15491" t="s">
        <v>16291</v>
      </c>
      <c r="G15491" s="31">
        <v>63.394099999999995</v>
      </c>
    </row>
    <row r="15492" spans="6:7" x14ac:dyDescent="0.3">
      <c r="F15492" t="s">
        <v>3640</v>
      </c>
      <c r="G15492" s="31">
        <v>1338.9695000000002</v>
      </c>
    </row>
    <row r="15493" spans="6:7" x14ac:dyDescent="0.3">
      <c r="F15493" t="s">
        <v>2533</v>
      </c>
      <c r="G15493" s="31">
        <v>0</v>
      </c>
    </row>
    <row r="15494" spans="6:7" x14ac:dyDescent="0.3">
      <c r="F15494" t="s">
        <v>16292</v>
      </c>
      <c r="G15494" s="31">
        <v>941.64739999999995</v>
      </c>
    </row>
    <row r="15495" spans="6:7" x14ac:dyDescent="0.3">
      <c r="F15495" t="s">
        <v>16293</v>
      </c>
      <c r="G15495" s="31">
        <v>356.64359999999999</v>
      </c>
    </row>
    <row r="15496" spans="6:7" x14ac:dyDescent="0.3">
      <c r="F15496" t="s">
        <v>16294</v>
      </c>
      <c r="G15496" s="31">
        <v>0</v>
      </c>
    </row>
    <row r="15497" spans="6:7" x14ac:dyDescent="0.3">
      <c r="F15497" t="s">
        <v>16295</v>
      </c>
      <c r="G15497" s="31">
        <v>3267.4868999999999</v>
      </c>
    </row>
    <row r="15498" spans="6:7" x14ac:dyDescent="0.3">
      <c r="F15498" t="s">
        <v>16296</v>
      </c>
      <c r="G15498" s="31">
        <v>140.71770000000001</v>
      </c>
    </row>
    <row r="15499" spans="6:7" x14ac:dyDescent="0.3">
      <c r="F15499" t="s">
        <v>16297</v>
      </c>
      <c r="G15499" s="31">
        <v>0</v>
      </c>
    </row>
    <row r="15500" spans="6:7" x14ac:dyDescent="0.3">
      <c r="F15500" t="s">
        <v>16298</v>
      </c>
      <c r="G15500" s="31">
        <v>304.74600000000004</v>
      </c>
    </row>
    <row r="15501" spans="6:7" x14ac:dyDescent="0.3">
      <c r="F15501" t="s">
        <v>2534</v>
      </c>
      <c r="G15501" s="31">
        <v>0</v>
      </c>
    </row>
    <row r="15502" spans="6:7" x14ac:dyDescent="0.3">
      <c r="F15502" t="s">
        <v>922</v>
      </c>
      <c r="G15502" s="31">
        <v>0</v>
      </c>
    </row>
    <row r="15503" spans="6:7" x14ac:dyDescent="0.3">
      <c r="F15503" t="s">
        <v>2535</v>
      </c>
      <c r="G15503" s="31">
        <v>0</v>
      </c>
    </row>
    <row r="15504" spans="6:7" x14ac:dyDescent="0.3">
      <c r="F15504" t="s">
        <v>923</v>
      </c>
      <c r="G15504" s="31">
        <v>0</v>
      </c>
    </row>
    <row r="15505" spans="6:7" x14ac:dyDescent="0.3">
      <c r="F15505" t="s">
        <v>16299</v>
      </c>
      <c r="G15505" s="31">
        <v>0</v>
      </c>
    </row>
    <row r="15506" spans="6:7" x14ac:dyDescent="0.3">
      <c r="F15506" t="s">
        <v>16300</v>
      </c>
      <c r="G15506" s="31">
        <v>0</v>
      </c>
    </row>
    <row r="15507" spans="6:7" x14ac:dyDescent="0.3">
      <c r="F15507" t="s">
        <v>16301</v>
      </c>
      <c r="G15507" s="31">
        <v>3775.1620000000003</v>
      </c>
    </row>
    <row r="15508" spans="6:7" x14ac:dyDescent="0.3">
      <c r="F15508" t="s">
        <v>16302</v>
      </c>
      <c r="G15508" s="31">
        <v>6206.7037</v>
      </c>
    </row>
    <row r="15509" spans="6:7" x14ac:dyDescent="0.3">
      <c r="F15509" t="s">
        <v>16303</v>
      </c>
      <c r="G15509" s="31">
        <v>4616.1252000000004</v>
      </c>
    </row>
    <row r="15510" spans="6:7" x14ac:dyDescent="0.3">
      <c r="F15510" t="s">
        <v>2536</v>
      </c>
      <c r="G15510" s="31">
        <v>0</v>
      </c>
    </row>
    <row r="15511" spans="6:7" x14ac:dyDescent="0.3">
      <c r="F15511" t="s">
        <v>16304</v>
      </c>
      <c r="G15511" s="31">
        <v>0</v>
      </c>
    </row>
    <row r="15512" spans="6:7" x14ac:dyDescent="0.3">
      <c r="F15512" t="s">
        <v>2951</v>
      </c>
      <c r="G15512" s="31">
        <v>14988.244200000001</v>
      </c>
    </row>
    <row r="15513" spans="6:7" x14ac:dyDescent="0.3">
      <c r="F15513" t="s">
        <v>16305</v>
      </c>
      <c r="G15513" s="31">
        <v>590.0471</v>
      </c>
    </row>
    <row r="15514" spans="6:7" x14ac:dyDescent="0.3">
      <c r="F15514" t="s">
        <v>16306</v>
      </c>
      <c r="G15514" s="31">
        <v>40.6081</v>
      </c>
    </row>
    <row r="15515" spans="6:7" x14ac:dyDescent="0.3">
      <c r="F15515" t="s">
        <v>16307</v>
      </c>
      <c r="G15515" s="31">
        <v>11132.64</v>
      </c>
    </row>
    <row r="15516" spans="6:7" x14ac:dyDescent="0.3">
      <c r="F15516" t="s">
        <v>2537</v>
      </c>
      <c r="G15516" s="31">
        <v>9496.237000000001</v>
      </c>
    </row>
    <row r="15517" spans="6:7" x14ac:dyDescent="0.3">
      <c r="F15517" t="s">
        <v>3641</v>
      </c>
      <c r="G15517" s="31">
        <v>269.05399999999997</v>
      </c>
    </row>
    <row r="15518" spans="6:7" x14ac:dyDescent="0.3">
      <c r="F15518" t="s">
        <v>2538</v>
      </c>
      <c r="G15518" s="31">
        <v>6184.8</v>
      </c>
    </row>
    <row r="15519" spans="6:7" x14ac:dyDescent="0.3">
      <c r="F15519" t="s">
        <v>16308</v>
      </c>
      <c r="G15519" s="31">
        <v>4607.8446000000004</v>
      </c>
    </row>
    <row r="15520" spans="6:7" x14ac:dyDescent="0.3">
      <c r="F15520" t="s">
        <v>16309</v>
      </c>
      <c r="G15520" s="31">
        <v>5509.7029000000002</v>
      </c>
    </row>
    <row r="15521" spans="6:7" x14ac:dyDescent="0.3">
      <c r="F15521" t="s">
        <v>2539</v>
      </c>
      <c r="G15521" s="31">
        <v>13951.401100000001</v>
      </c>
    </row>
    <row r="15522" spans="6:7" x14ac:dyDescent="0.3">
      <c r="F15522" t="s">
        <v>16310</v>
      </c>
      <c r="G15522" s="31">
        <v>347.33550000000002</v>
      </c>
    </row>
    <row r="15523" spans="6:7" x14ac:dyDescent="0.3">
      <c r="F15523" t="s">
        <v>924</v>
      </c>
      <c r="G15523" s="31">
        <v>0</v>
      </c>
    </row>
    <row r="15524" spans="6:7" x14ac:dyDescent="0.3">
      <c r="F15524" t="s">
        <v>16311</v>
      </c>
      <c r="G15524" s="31">
        <v>0</v>
      </c>
    </row>
    <row r="15525" spans="6:7" x14ac:dyDescent="0.3">
      <c r="F15525" t="s">
        <v>16312</v>
      </c>
      <c r="G15525" s="31">
        <v>11842.062600000001</v>
      </c>
    </row>
    <row r="15526" spans="6:7" x14ac:dyDescent="0.3">
      <c r="F15526" t="s">
        <v>2540</v>
      </c>
      <c r="G15526" s="31">
        <v>0</v>
      </c>
    </row>
    <row r="15527" spans="6:7" x14ac:dyDescent="0.3">
      <c r="F15527" t="s">
        <v>16313</v>
      </c>
      <c r="G15527" s="31">
        <v>1806.6475999999998</v>
      </c>
    </row>
    <row r="15528" spans="6:7" x14ac:dyDescent="0.3">
      <c r="F15528" t="s">
        <v>925</v>
      </c>
      <c r="G15528" s="31">
        <v>0</v>
      </c>
    </row>
    <row r="15529" spans="6:7" x14ac:dyDescent="0.3">
      <c r="F15529" t="s">
        <v>16314</v>
      </c>
      <c r="G15529" s="31">
        <v>388.5378</v>
      </c>
    </row>
    <row r="15530" spans="6:7" x14ac:dyDescent="0.3">
      <c r="F15530" t="s">
        <v>926</v>
      </c>
      <c r="G15530" s="31">
        <v>18577.977899999998</v>
      </c>
    </row>
    <row r="15531" spans="6:7" x14ac:dyDescent="0.3">
      <c r="F15531" t="s">
        <v>16315</v>
      </c>
      <c r="G15531" s="31">
        <v>3707.9101999999998</v>
      </c>
    </row>
    <row r="15532" spans="6:7" x14ac:dyDescent="0.3">
      <c r="F15532" t="s">
        <v>3642</v>
      </c>
      <c r="G15532" s="31">
        <v>1011.715</v>
      </c>
    </row>
    <row r="15533" spans="6:7" x14ac:dyDescent="0.3">
      <c r="F15533" t="s">
        <v>16316</v>
      </c>
      <c r="G15533" s="31">
        <v>1730.4504999999999</v>
      </c>
    </row>
    <row r="15534" spans="6:7" x14ac:dyDescent="0.3">
      <c r="F15534" t="s">
        <v>16317</v>
      </c>
      <c r="G15534" s="31">
        <v>0</v>
      </c>
    </row>
    <row r="15535" spans="6:7" x14ac:dyDescent="0.3">
      <c r="F15535" t="s">
        <v>16318</v>
      </c>
      <c r="G15535" s="31">
        <v>3753.6374000000001</v>
      </c>
    </row>
    <row r="15536" spans="6:7" x14ac:dyDescent="0.3">
      <c r="F15536" t="s">
        <v>3643</v>
      </c>
      <c r="G15536" s="31">
        <v>456.84770000000003</v>
      </c>
    </row>
    <row r="15537" spans="6:7" x14ac:dyDescent="0.3">
      <c r="F15537" t="s">
        <v>2952</v>
      </c>
      <c r="G15537" s="31">
        <v>11795.265500000001</v>
      </c>
    </row>
    <row r="15538" spans="6:7" x14ac:dyDescent="0.3">
      <c r="F15538" t="s">
        <v>16319</v>
      </c>
      <c r="G15538" s="31">
        <v>990.05</v>
      </c>
    </row>
    <row r="15539" spans="6:7" x14ac:dyDescent="0.3">
      <c r="F15539" t="s">
        <v>16320</v>
      </c>
      <c r="G15539" s="31">
        <v>0</v>
      </c>
    </row>
    <row r="15540" spans="6:7" x14ac:dyDescent="0.3">
      <c r="F15540" t="s">
        <v>2541</v>
      </c>
      <c r="G15540" s="31">
        <v>12481.3593</v>
      </c>
    </row>
    <row r="15541" spans="6:7" x14ac:dyDescent="0.3">
      <c r="F15541" t="s">
        <v>16321</v>
      </c>
      <c r="G15541" s="31">
        <v>307.38959999999997</v>
      </c>
    </row>
    <row r="15542" spans="6:7" x14ac:dyDescent="0.3">
      <c r="F15542" t="s">
        <v>16322</v>
      </c>
      <c r="G15542" s="31">
        <v>113.1674</v>
      </c>
    </row>
    <row r="15543" spans="6:7" x14ac:dyDescent="0.3">
      <c r="F15543" t="s">
        <v>16323</v>
      </c>
      <c r="G15543" s="31">
        <v>24.989599999999999</v>
      </c>
    </row>
    <row r="15544" spans="6:7" x14ac:dyDescent="0.3">
      <c r="F15544" t="s">
        <v>2542</v>
      </c>
      <c r="G15544" s="31">
        <v>304.46550000000002</v>
      </c>
    </row>
    <row r="15545" spans="6:7" x14ac:dyDescent="0.3">
      <c r="F15545" t="s">
        <v>16324</v>
      </c>
      <c r="G15545" s="31">
        <v>27.518999999999998</v>
      </c>
    </row>
    <row r="15546" spans="6:7" x14ac:dyDescent="0.3">
      <c r="F15546" t="s">
        <v>16325</v>
      </c>
      <c r="G15546" s="31">
        <v>328.65</v>
      </c>
    </row>
    <row r="15547" spans="6:7" x14ac:dyDescent="0.3">
      <c r="F15547" t="s">
        <v>2543</v>
      </c>
      <c r="G15547" s="31">
        <v>108.47790000000001</v>
      </c>
    </row>
    <row r="15548" spans="6:7" x14ac:dyDescent="0.3">
      <c r="F15548" t="s">
        <v>3644</v>
      </c>
      <c r="G15548" s="31">
        <v>801.3821999999999</v>
      </c>
    </row>
    <row r="15549" spans="6:7" x14ac:dyDescent="0.3">
      <c r="F15549" t="s">
        <v>2544</v>
      </c>
      <c r="G15549" s="31">
        <v>0</v>
      </c>
    </row>
    <row r="15550" spans="6:7" x14ac:dyDescent="0.3">
      <c r="F15550" t="s">
        <v>3645</v>
      </c>
      <c r="G15550" s="31">
        <v>326.2826</v>
      </c>
    </row>
    <row r="15551" spans="6:7" x14ac:dyDescent="0.3">
      <c r="F15551" t="s">
        <v>16326</v>
      </c>
      <c r="G15551" s="31">
        <v>0</v>
      </c>
    </row>
    <row r="15552" spans="6:7" x14ac:dyDescent="0.3">
      <c r="F15552" t="s">
        <v>2545</v>
      </c>
      <c r="G15552" s="31">
        <v>0</v>
      </c>
    </row>
    <row r="15553" spans="6:7" x14ac:dyDescent="0.3">
      <c r="F15553" t="s">
        <v>16327</v>
      </c>
      <c r="G15553" s="31">
        <v>1982.2427999999998</v>
      </c>
    </row>
    <row r="15554" spans="6:7" x14ac:dyDescent="0.3">
      <c r="F15554" t="s">
        <v>16328</v>
      </c>
      <c r="G15554" s="31">
        <v>3102.3633999999997</v>
      </c>
    </row>
    <row r="15555" spans="6:7" x14ac:dyDescent="0.3">
      <c r="F15555" t="s">
        <v>16329</v>
      </c>
      <c r="G15555" s="31">
        <v>395.4178</v>
      </c>
    </row>
    <row r="15556" spans="6:7" x14ac:dyDescent="0.3">
      <c r="F15556" t="s">
        <v>16330</v>
      </c>
      <c r="G15556" s="31">
        <v>2356.0848000000001</v>
      </c>
    </row>
    <row r="15557" spans="6:7" x14ac:dyDescent="0.3">
      <c r="F15557" t="s">
        <v>16331</v>
      </c>
      <c r="G15557" s="31">
        <v>0</v>
      </c>
    </row>
    <row r="15558" spans="6:7" x14ac:dyDescent="0.3">
      <c r="F15558" t="s">
        <v>16332</v>
      </c>
      <c r="G15558" s="31">
        <v>425.50360000000001</v>
      </c>
    </row>
    <row r="15559" spans="6:7" x14ac:dyDescent="0.3">
      <c r="F15559" t="s">
        <v>2546</v>
      </c>
      <c r="G15559" s="31">
        <v>337.93800000000005</v>
      </c>
    </row>
    <row r="15560" spans="6:7" x14ac:dyDescent="0.3">
      <c r="F15560" t="s">
        <v>2547</v>
      </c>
      <c r="G15560" s="31">
        <v>0</v>
      </c>
    </row>
    <row r="15561" spans="6:7" x14ac:dyDescent="0.3">
      <c r="F15561" t="s">
        <v>16333</v>
      </c>
      <c r="G15561" s="31">
        <v>100.7852</v>
      </c>
    </row>
    <row r="15562" spans="6:7" x14ac:dyDescent="0.3">
      <c r="F15562" t="s">
        <v>16334</v>
      </c>
      <c r="G15562" s="31">
        <v>87.532899999999998</v>
      </c>
    </row>
    <row r="15563" spans="6:7" x14ac:dyDescent="0.3">
      <c r="F15563" t="s">
        <v>2548</v>
      </c>
      <c r="G15563" s="31">
        <v>3259.2815999999998</v>
      </c>
    </row>
    <row r="15564" spans="6:7" x14ac:dyDescent="0.3">
      <c r="F15564" t="s">
        <v>16335</v>
      </c>
      <c r="G15564" s="31">
        <v>0</v>
      </c>
    </row>
    <row r="15565" spans="6:7" x14ac:dyDescent="0.3">
      <c r="F15565" t="s">
        <v>16336</v>
      </c>
      <c r="G15565" s="31">
        <v>7166.6975000000002</v>
      </c>
    </row>
    <row r="15566" spans="6:7" x14ac:dyDescent="0.3">
      <c r="F15566" t="s">
        <v>16337</v>
      </c>
      <c r="G15566" s="31">
        <v>172.46549999999999</v>
      </c>
    </row>
    <row r="15567" spans="6:7" x14ac:dyDescent="0.3">
      <c r="F15567" t="s">
        <v>927</v>
      </c>
      <c r="G15567" s="31">
        <v>13501.2611</v>
      </c>
    </row>
    <row r="15568" spans="6:7" x14ac:dyDescent="0.3">
      <c r="F15568" t="s">
        <v>3646</v>
      </c>
      <c r="G15568" s="31">
        <v>40.6081</v>
      </c>
    </row>
    <row r="15569" spans="6:7" x14ac:dyDescent="0.3">
      <c r="F15569" t="s">
        <v>928</v>
      </c>
      <c r="G15569" s="31">
        <v>0</v>
      </c>
    </row>
    <row r="15570" spans="6:7" x14ac:dyDescent="0.3">
      <c r="F15570" t="s">
        <v>2549</v>
      </c>
      <c r="G15570" s="31">
        <v>10820.811799999999</v>
      </c>
    </row>
    <row r="15571" spans="6:7" x14ac:dyDescent="0.3">
      <c r="F15571" t="s">
        <v>16338</v>
      </c>
      <c r="G15571" s="31">
        <v>705.37599999999998</v>
      </c>
    </row>
    <row r="15572" spans="6:7" x14ac:dyDescent="0.3">
      <c r="F15572" t="s">
        <v>16339</v>
      </c>
      <c r="G15572" s="31">
        <v>305.41900000000004</v>
      </c>
    </row>
    <row r="15573" spans="6:7" x14ac:dyDescent="0.3">
      <c r="F15573" t="s">
        <v>16340</v>
      </c>
      <c r="G15573" s="31">
        <v>0</v>
      </c>
    </row>
    <row r="15574" spans="6:7" x14ac:dyDescent="0.3">
      <c r="F15574" t="s">
        <v>3647</v>
      </c>
      <c r="G15574" s="31">
        <v>23.299399999999999</v>
      </c>
    </row>
    <row r="15575" spans="6:7" x14ac:dyDescent="0.3">
      <c r="F15575" t="s">
        <v>16341</v>
      </c>
      <c r="G15575" s="31">
        <v>225.60290000000001</v>
      </c>
    </row>
    <row r="15576" spans="6:7" x14ac:dyDescent="0.3">
      <c r="F15576" t="s">
        <v>16342</v>
      </c>
      <c r="G15576" s="31">
        <v>890.90980000000002</v>
      </c>
    </row>
    <row r="15577" spans="6:7" x14ac:dyDescent="0.3">
      <c r="F15577" t="s">
        <v>16343</v>
      </c>
      <c r="G15577" s="31">
        <v>0</v>
      </c>
    </row>
    <row r="15578" spans="6:7" x14ac:dyDescent="0.3">
      <c r="F15578" t="s">
        <v>2550</v>
      </c>
      <c r="G15578" s="31">
        <v>484.54089999999997</v>
      </c>
    </row>
    <row r="15579" spans="6:7" x14ac:dyDescent="0.3">
      <c r="F15579" t="s">
        <v>16344</v>
      </c>
      <c r="G15579" s="31">
        <v>0</v>
      </c>
    </row>
    <row r="15580" spans="6:7" x14ac:dyDescent="0.3">
      <c r="F15580" t="s">
        <v>3648</v>
      </c>
      <c r="G15580" s="31">
        <v>566.56079999999997</v>
      </c>
    </row>
    <row r="15581" spans="6:7" x14ac:dyDescent="0.3">
      <c r="F15581" t="s">
        <v>16345</v>
      </c>
      <c r="G15581" s="31">
        <v>454.57170000000002</v>
      </c>
    </row>
    <row r="15582" spans="6:7" x14ac:dyDescent="0.3">
      <c r="F15582" t="s">
        <v>16346</v>
      </c>
      <c r="G15582" s="31">
        <v>274.37990000000002</v>
      </c>
    </row>
    <row r="15583" spans="6:7" x14ac:dyDescent="0.3">
      <c r="F15583" t="s">
        <v>3649</v>
      </c>
      <c r="G15583" s="31">
        <v>201.79050000000001</v>
      </c>
    </row>
    <row r="15584" spans="6:7" x14ac:dyDescent="0.3">
      <c r="F15584" t="s">
        <v>16347</v>
      </c>
      <c r="G15584" s="31">
        <v>0</v>
      </c>
    </row>
    <row r="15585" spans="6:7" x14ac:dyDescent="0.3">
      <c r="F15585" t="s">
        <v>3650</v>
      </c>
      <c r="G15585" s="31">
        <v>161.28120000000001</v>
      </c>
    </row>
    <row r="15586" spans="6:7" x14ac:dyDescent="0.3">
      <c r="F15586" t="s">
        <v>16348</v>
      </c>
      <c r="G15586" s="31">
        <v>493.13040000000001</v>
      </c>
    </row>
    <row r="15587" spans="6:7" x14ac:dyDescent="0.3">
      <c r="F15587" t="s">
        <v>2551</v>
      </c>
      <c r="G15587" s="31">
        <v>15812.6404</v>
      </c>
    </row>
    <row r="15588" spans="6:7" x14ac:dyDescent="0.3">
      <c r="F15588" t="s">
        <v>3651</v>
      </c>
      <c r="G15588" s="31">
        <v>5842.7548000000006</v>
      </c>
    </row>
    <row r="15589" spans="6:7" x14ac:dyDescent="0.3">
      <c r="F15589" t="s">
        <v>3652</v>
      </c>
      <c r="G15589" s="31">
        <v>362.95400000000001</v>
      </c>
    </row>
    <row r="15590" spans="6:7" x14ac:dyDescent="0.3">
      <c r="F15590" t="s">
        <v>16349</v>
      </c>
      <c r="G15590" s="31">
        <v>0</v>
      </c>
    </row>
    <row r="15591" spans="6:7" x14ac:dyDescent="0.3">
      <c r="F15591" t="s">
        <v>16350</v>
      </c>
      <c r="G15591" s="31">
        <v>34.493099999999998</v>
      </c>
    </row>
    <row r="15592" spans="6:7" x14ac:dyDescent="0.3">
      <c r="F15592" t="s">
        <v>16351</v>
      </c>
      <c r="G15592" s="31">
        <v>0</v>
      </c>
    </row>
    <row r="15593" spans="6:7" x14ac:dyDescent="0.3">
      <c r="F15593" t="s">
        <v>16352</v>
      </c>
      <c r="G15593" s="31">
        <v>0</v>
      </c>
    </row>
    <row r="15594" spans="6:7" x14ac:dyDescent="0.3">
      <c r="F15594" t="s">
        <v>2552</v>
      </c>
      <c r="G15594" s="31">
        <v>16323.45</v>
      </c>
    </row>
    <row r="15595" spans="6:7" x14ac:dyDescent="0.3">
      <c r="F15595" t="s">
        <v>16353</v>
      </c>
      <c r="G15595" s="31">
        <v>0</v>
      </c>
    </row>
    <row r="15596" spans="6:7" x14ac:dyDescent="0.3">
      <c r="F15596" t="s">
        <v>2553</v>
      </c>
      <c r="G15596" s="31">
        <v>0</v>
      </c>
    </row>
    <row r="15597" spans="6:7" x14ac:dyDescent="0.3">
      <c r="F15597" t="s">
        <v>3653</v>
      </c>
      <c r="G15597" s="31">
        <v>380.10440000000006</v>
      </c>
    </row>
    <row r="15598" spans="6:7" x14ac:dyDescent="0.3">
      <c r="F15598" t="s">
        <v>16354</v>
      </c>
      <c r="G15598" s="31">
        <v>320.44820000000004</v>
      </c>
    </row>
    <row r="15599" spans="6:7" x14ac:dyDescent="0.3">
      <c r="F15599" t="s">
        <v>929</v>
      </c>
      <c r="G15599" s="31">
        <v>0</v>
      </c>
    </row>
    <row r="15600" spans="6:7" x14ac:dyDescent="0.3">
      <c r="F15600" t="s">
        <v>16355</v>
      </c>
      <c r="G15600" s="31">
        <v>0</v>
      </c>
    </row>
    <row r="15601" spans="6:7" x14ac:dyDescent="0.3">
      <c r="F15601" t="s">
        <v>16356</v>
      </c>
      <c r="G15601" s="31">
        <v>1318.3299</v>
      </c>
    </row>
    <row r="15602" spans="6:7" x14ac:dyDescent="0.3">
      <c r="F15602" t="s">
        <v>16357</v>
      </c>
      <c r="G15602" s="31">
        <v>0</v>
      </c>
    </row>
    <row r="15603" spans="6:7" x14ac:dyDescent="0.3">
      <c r="F15603" t="s">
        <v>2953</v>
      </c>
      <c r="G15603" s="31">
        <v>15033.8791</v>
      </c>
    </row>
    <row r="15604" spans="6:7" x14ac:dyDescent="0.3">
      <c r="F15604" t="s">
        <v>2554</v>
      </c>
      <c r="G15604" s="31">
        <v>7421.76</v>
      </c>
    </row>
    <row r="15605" spans="6:7" x14ac:dyDescent="0.3">
      <c r="F15605" t="s">
        <v>16358</v>
      </c>
      <c r="G15605" s="31">
        <v>0</v>
      </c>
    </row>
    <row r="15606" spans="6:7" x14ac:dyDescent="0.3">
      <c r="F15606" t="s">
        <v>16359</v>
      </c>
      <c r="G15606" s="31">
        <v>0</v>
      </c>
    </row>
    <row r="15607" spans="6:7" x14ac:dyDescent="0.3">
      <c r="F15607" t="s">
        <v>16360</v>
      </c>
      <c r="G15607" s="31">
        <v>0</v>
      </c>
    </row>
    <row r="15608" spans="6:7" x14ac:dyDescent="0.3">
      <c r="F15608" t="s">
        <v>16361</v>
      </c>
      <c r="G15608" s="31">
        <v>5807.0591999999997</v>
      </c>
    </row>
    <row r="15609" spans="6:7" x14ac:dyDescent="0.3">
      <c r="F15609" t="s">
        <v>16362</v>
      </c>
      <c r="G15609" s="31">
        <v>231.8886</v>
      </c>
    </row>
    <row r="15610" spans="6:7" x14ac:dyDescent="0.3">
      <c r="F15610" t="s">
        <v>16363</v>
      </c>
      <c r="G15610" s="31">
        <v>2111.5571999999997</v>
      </c>
    </row>
    <row r="15611" spans="6:7" x14ac:dyDescent="0.3">
      <c r="F15611" t="s">
        <v>930</v>
      </c>
      <c r="G15611" s="31">
        <v>6314.9246999999996</v>
      </c>
    </row>
    <row r="15612" spans="6:7" x14ac:dyDescent="0.3">
      <c r="F15612" t="s">
        <v>16364</v>
      </c>
      <c r="G15612" s="31">
        <v>0</v>
      </c>
    </row>
    <row r="15613" spans="6:7" x14ac:dyDescent="0.3">
      <c r="F15613" t="s">
        <v>16365</v>
      </c>
      <c r="G15613" s="31">
        <v>479.90999999999997</v>
      </c>
    </row>
    <row r="15614" spans="6:7" x14ac:dyDescent="0.3">
      <c r="F15614" t="s">
        <v>931</v>
      </c>
      <c r="G15614" s="31">
        <v>0</v>
      </c>
    </row>
    <row r="15615" spans="6:7" x14ac:dyDescent="0.3">
      <c r="F15615" t="s">
        <v>2555</v>
      </c>
      <c r="G15615" s="31">
        <v>0</v>
      </c>
    </row>
    <row r="15616" spans="6:7" x14ac:dyDescent="0.3">
      <c r="F15616" t="s">
        <v>16366</v>
      </c>
      <c r="G15616" s="31">
        <v>98.76939999999999</v>
      </c>
    </row>
    <row r="15617" spans="6:7" x14ac:dyDescent="0.3">
      <c r="F15617" t="s">
        <v>2556</v>
      </c>
      <c r="G15617" s="31">
        <v>93.868499999999997</v>
      </c>
    </row>
    <row r="15618" spans="6:7" x14ac:dyDescent="0.3">
      <c r="F15618" t="s">
        <v>16367</v>
      </c>
      <c r="G15618" s="31">
        <v>16979.3583</v>
      </c>
    </row>
    <row r="15619" spans="6:7" x14ac:dyDescent="0.3">
      <c r="F15619" t="s">
        <v>16368</v>
      </c>
      <c r="G15619" s="31">
        <v>35.506399999999999</v>
      </c>
    </row>
    <row r="15620" spans="6:7" x14ac:dyDescent="0.3">
      <c r="F15620" t="s">
        <v>932</v>
      </c>
      <c r="G15620" s="31">
        <v>2246.2779</v>
      </c>
    </row>
    <row r="15621" spans="6:7" x14ac:dyDescent="0.3">
      <c r="F15621" t="s">
        <v>16369</v>
      </c>
      <c r="G15621" s="31">
        <v>14761.187</v>
      </c>
    </row>
    <row r="15622" spans="6:7" x14ac:dyDescent="0.3">
      <c r="F15622" t="s">
        <v>16370</v>
      </c>
      <c r="G15622" s="31">
        <v>0</v>
      </c>
    </row>
    <row r="15623" spans="6:7" x14ac:dyDescent="0.3">
      <c r="F15623" t="s">
        <v>16371</v>
      </c>
      <c r="G15623" s="31">
        <v>265.91769999999997</v>
      </c>
    </row>
    <row r="15624" spans="6:7" x14ac:dyDescent="0.3">
      <c r="F15624" t="s">
        <v>16372</v>
      </c>
      <c r="G15624" s="31">
        <v>0</v>
      </c>
    </row>
    <row r="15625" spans="6:7" x14ac:dyDescent="0.3">
      <c r="F15625" t="s">
        <v>16373</v>
      </c>
      <c r="G15625" s="31">
        <v>2854.2003999999997</v>
      </c>
    </row>
    <row r="15626" spans="6:7" x14ac:dyDescent="0.3">
      <c r="F15626" t="s">
        <v>2557</v>
      </c>
      <c r="G15626" s="31">
        <v>0</v>
      </c>
    </row>
    <row r="15627" spans="6:7" x14ac:dyDescent="0.3">
      <c r="F15627" t="s">
        <v>16374</v>
      </c>
      <c r="G15627" s="31">
        <v>6667.5158000000001</v>
      </c>
    </row>
    <row r="15628" spans="6:7" x14ac:dyDescent="0.3">
      <c r="F15628" t="s">
        <v>16375</v>
      </c>
      <c r="G15628" s="31">
        <v>40.6081</v>
      </c>
    </row>
    <row r="15629" spans="6:7" x14ac:dyDescent="0.3">
      <c r="F15629" t="s">
        <v>933</v>
      </c>
      <c r="G15629" s="31">
        <v>0</v>
      </c>
    </row>
    <row r="15630" spans="6:7" x14ac:dyDescent="0.3">
      <c r="F15630" t="s">
        <v>16376</v>
      </c>
      <c r="G15630" s="31">
        <v>319.75329999999997</v>
      </c>
    </row>
    <row r="15631" spans="6:7" x14ac:dyDescent="0.3">
      <c r="F15631" t="s">
        <v>16377</v>
      </c>
      <c r="G15631" s="31">
        <v>0</v>
      </c>
    </row>
    <row r="15632" spans="6:7" x14ac:dyDescent="0.3">
      <c r="F15632" t="s">
        <v>16378</v>
      </c>
      <c r="G15632" s="31">
        <v>8040.24</v>
      </c>
    </row>
    <row r="15633" spans="6:7" x14ac:dyDescent="0.3">
      <c r="F15633" t="s">
        <v>16379</v>
      </c>
      <c r="G15633" s="31">
        <v>8498.169899999999</v>
      </c>
    </row>
    <row r="15634" spans="6:7" x14ac:dyDescent="0.3">
      <c r="F15634" t="s">
        <v>16380</v>
      </c>
      <c r="G15634" s="31">
        <v>0</v>
      </c>
    </row>
    <row r="15635" spans="6:7" x14ac:dyDescent="0.3">
      <c r="F15635" t="s">
        <v>16381</v>
      </c>
      <c r="G15635" s="31">
        <v>7740.7938000000004</v>
      </c>
    </row>
    <row r="15636" spans="6:7" x14ac:dyDescent="0.3">
      <c r="F15636" t="s">
        <v>2558</v>
      </c>
      <c r="G15636" s="31">
        <v>0</v>
      </c>
    </row>
    <row r="15637" spans="6:7" x14ac:dyDescent="0.3">
      <c r="F15637" t="s">
        <v>16382</v>
      </c>
      <c r="G15637" s="31">
        <v>0</v>
      </c>
    </row>
    <row r="15638" spans="6:7" x14ac:dyDescent="0.3">
      <c r="F15638" t="s">
        <v>16383</v>
      </c>
      <c r="G15638" s="31">
        <v>319.19079999999997</v>
      </c>
    </row>
    <row r="15639" spans="6:7" x14ac:dyDescent="0.3">
      <c r="F15639" t="s">
        <v>2559</v>
      </c>
      <c r="G15639" s="31">
        <v>0</v>
      </c>
    </row>
    <row r="15640" spans="6:7" x14ac:dyDescent="0.3">
      <c r="F15640" t="s">
        <v>934</v>
      </c>
      <c r="G15640" s="31">
        <v>0</v>
      </c>
    </row>
    <row r="15641" spans="6:7" x14ac:dyDescent="0.3">
      <c r="F15641" t="s">
        <v>16384</v>
      </c>
      <c r="G15641" s="31">
        <v>14.4739</v>
      </c>
    </row>
    <row r="15642" spans="6:7" x14ac:dyDescent="0.3">
      <c r="F15642" t="s">
        <v>935</v>
      </c>
      <c r="G15642" s="31">
        <v>0</v>
      </c>
    </row>
    <row r="15643" spans="6:7" x14ac:dyDescent="0.3">
      <c r="F15643" t="s">
        <v>16385</v>
      </c>
      <c r="G15643" s="31">
        <v>0</v>
      </c>
    </row>
    <row r="15644" spans="6:7" x14ac:dyDescent="0.3">
      <c r="F15644" t="s">
        <v>936</v>
      </c>
      <c r="G15644" s="31">
        <v>0</v>
      </c>
    </row>
    <row r="15645" spans="6:7" x14ac:dyDescent="0.3">
      <c r="F15645" t="s">
        <v>16386</v>
      </c>
      <c r="G15645" s="31">
        <v>6184.8</v>
      </c>
    </row>
    <row r="15646" spans="6:7" x14ac:dyDescent="0.3">
      <c r="F15646" t="s">
        <v>16387</v>
      </c>
      <c r="G15646" s="31">
        <v>18774.156599999998</v>
      </c>
    </row>
    <row r="15647" spans="6:7" x14ac:dyDescent="0.3">
      <c r="F15647" t="s">
        <v>2560</v>
      </c>
      <c r="G15647" s="31">
        <v>5946.6931999999997</v>
      </c>
    </row>
    <row r="15648" spans="6:7" x14ac:dyDescent="0.3">
      <c r="F15648" t="s">
        <v>16388</v>
      </c>
      <c r="G15648" s="31">
        <v>0</v>
      </c>
    </row>
    <row r="15649" spans="6:7" x14ac:dyDescent="0.3">
      <c r="F15649" t="s">
        <v>3654</v>
      </c>
      <c r="G15649" s="31">
        <v>8197.8518000000004</v>
      </c>
    </row>
    <row r="15650" spans="6:7" x14ac:dyDescent="0.3">
      <c r="F15650" t="s">
        <v>937</v>
      </c>
      <c r="G15650" s="31">
        <v>3950.9773</v>
      </c>
    </row>
    <row r="15651" spans="6:7" x14ac:dyDescent="0.3">
      <c r="F15651" t="s">
        <v>3655</v>
      </c>
      <c r="G15651" s="31">
        <v>271.55129999999997</v>
      </c>
    </row>
    <row r="15652" spans="6:7" x14ac:dyDescent="0.3">
      <c r="F15652" t="s">
        <v>16389</v>
      </c>
      <c r="G15652" s="31">
        <v>0</v>
      </c>
    </row>
    <row r="15653" spans="6:7" x14ac:dyDescent="0.3">
      <c r="F15653" t="s">
        <v>16390</v>
      </c>
      <c r="G15653" s="31">
        <v>0</v>
      </c>
    </row>
    <row r="15654" spans="6:7" x14ac:dyDescent="0.3">
      <c r="F15654" t="s">
        <v>16391</v>
      </c>
      <c r="G15654" s="31">
        <v>10149.0651</v>
      </c>
    </row>
    <row r="15655" spans="6:7" x14ac:dyDescent="0.3">
      <c r="F15655" t="s">
        <v>16392</v>
      </c>
      <c r="G15655" s="31">
        <v>0</v>
      </c>
    </row>
    <row r="15656" spans="6:7" x14ac:dyDescent="0.3">
      <c r="F15656" t="s">
        <v>2561</v>
      </c>
      <c r="G15656" s="31">
        <v>0</v>
      </c>
    </row>
    <row r="15657" spans="6:7" x14ac:dyDescent="0.3">
      <c r="F15657" t="s">
        <v>3656</v>
      </c>
      <c r="G15657" s="31">
        <v>3534.1271999999999</v>
      </c>
    </row>
    <row r="15658" spans="6:7" x14ac:dyDescent="0.3">
      <c r="F15658" t="s">
        <v>16393</v>
      </c>
      <c r="G15658" s="31">
        <v>9.9908000000000001</v>
      </c>
    </row>
    <row r="15659" spans="6:7" x14ac:dyDescent="0.3">
      <c r="F15659" t="s">
        <v>16394</v>
      </c>
      <c r="G15659" s="31">
        <v>973.4088999999999</v>
      </c>
    </row>
    <row r="15660" spans="6:7" x14ac:dyDescent="0.3">
      <c r="F15660" t="s">
        <v>2562</v>
      </c>
      <c r="G15660" s="31">
        <v>29908.566100000004</v>
      </c>
    </row>
    <row r="15661" spans="6:7" x14ac:dyDescent="0.3">
      <c r="F15661" t="s">
        <v>16395</v>
      </c>
      <c r="G15661" s="31">
        <v>0</v>
      </c>
    </row>
    <row r="15662" spans="6:7" x14ac:dyDescent="0.3">
      <c r="F15662" t="s">
        <v>2563</v>
      </c>
      <c r="G15662" s="31">
        <v>0</v>
      </c>
    </row>
    <row r="15663" spans="6:7" x14ac:dyDescent="0.3">
      <c r="F15663" t="s">
        <v>16396</v>
      </c>
      <c r="G15663" s="31">
        <v>0</v>
      </c>
    </row>
    <row r="15664" spans="6:7" x14ac:dyDescent="0.3">
      <c r="F15664" t="s">
        <v>2564</v>
      </c>
      <c r="G15664" s="31">
        <v>17707.021700000001</v>
      </c>
    </row>
    <row r="15665" spans="6:7" x14ac:dyDescent="0.3">
      <c r="F15665" t="s">
        <v>16397</v>
      </c>
      <c r="G15665" s="31">
        <v>0</v>
      </c>
    </row>
    <row r="15666" spans="6:7" x14ac:dyDescent="0.3">
      <c r="F15666" t="s">
        <v>16398</v>
      </c>
      <c r="G15666" s="31">
        <v>354.88529999999997</v>
      </c>
    </row>
    <row r="15667" spans="6:7" x14ac:dyDescent="0.3">
      <c r="F15667" t="s">
        <v>3657</v>
      </c>
      <c r="G15667" s="31">
        <v>398.27300000000002</v>
      </c>
    </row>
    <row r="15668" spans="6:7" x14ac:dyDescent="0.3">
      <c r="F15668" t="s">
        <v>16399</v>
      </c>
      <c r="G15668" s="31">
        <v>0</v>
      </c>
    </row>
    <row r="15669" spans="6:7" x14ac:dyDescent="0.3">
      <c r="F15669" t="s">
        <v>3658</v>
      </c>
      <c r="G15669" s="31">
        <v>2945.1060000000002</v>
      </c>
    </row>
    <row r="15670" spans="6:7" x14ac:dyDescent="0.3">
      <c r="F15670" t="s">
        <v>3659</v>
      </c>
      <c r="G15670" s="31">
        <v>239.98239999999998</v>
      </c>
    </row>
    <row r="15671" spans="6:7" x14ac:dyDescent="0.3">
      <c r="F15671" t="s">
        <v>16400</v>
      </c>
      <c r="G15671" s="31">
        <v>151.18510000000001</v>
      </c>
    </row>
    <row r="15672" spans="6:7" x14ac:dyDescent="0.3">
      <c r="F15672" t="s">
        <v>16401</v>
      </c>
      <c r="G15672" s="31">
        <v>0</v>
      </c>
    </row>
    <row r="15673" spans="6:7" x14ac:dyDescent="0.3">
      <c r="F15673" t="s">
        <v>16402</v>
      </c>
      <c r="G15673" s="31">
        <v>8792.3956999999991</v>
      </c>
    </row>
    <row r="15674" spans="6:7" x14ac:dyDescent="0.3">
      <c r="F15674" t="s">
        <v>16403</v>
      </c>
      <c r="G15674" s="31">
        <v>1740.529</v>
      </c>
    </row>
    <row r="15675" spans="6:7" x14ac:dyDescent="0.3">
      <c r="F15675" t="s">
        <v>16404</v>
      </c>
      <c r="G15675" s="31">
        <v>181.13579999999999</v>
      </c>
    </row>
    <row r="15676" spans="6:7" x14ac:dyDescent="0.3">
      <c r="F15676" t="s">
        <v>16405</v>
      </c>
      <c r="G15676" s="31">
        <v>5813.7955999999995</v>
      </c>
    </row>
    <row r="15677" spans="6:7" x14ac:dyDescent="0.3">
      <c r="F15677" t="s">
        <v>16406</v>
      </c>
      <c r="G15677" s="31">
        <v>0</v>
      </c>
    </row>
    <row r="15678" spans="6:7" x14ac:dyDescent="0.3">
      <c r="F15678" t="s">
        <v>16407</v>
      </c>
      <c r="G15678" s="31">
        <v>1161.4341000000002</v>
      </c>
    </row>
    <row r="15679" spans="6:7" x14ac:dyDescent="0.3">
      <c r="F15679" t="s">
        <v>16408</v>
      </c>
      <c r="G15679" s="31">
        <v>0</v>
      </c>
    </row>
    <row r="15680" spans="6:7" x14ac:dyDescent="0.3">
      <c r="F15680" t="s">
        <v>16409</v>
      </c>
      <c r="G15680" s="31">
        <v>0</v>
      </c>
    </row>
    <row r="15681" spans="6:7" x14ac:dyDescent="0.3">
      <c r="F15681" t="s">
        <v>16410</v>
      </c>
      <c r="G15681" s="31">
        <v>22017.013600000002</v>
      </c>
    </row>
    <row r="15682" spans="6:7" x14ac:dyDescent="0.3">
      <c r="F15682" t="s">
        <v>16411</v>
      </c>
      <c r="G15682" s="31">
        <v>0</v>
      </c>
    </row>
    <row r="15683" spans="6:7" x14ac:dyDescent="0.3">
      <c r="F15683" t="s">
        <v>2565</v>
      </c>
      <c r="G15683" s="31">
        <v>35.1509</v>
      </c>
    </row>
    <row r="15684" spans="6:7" x14ac:dyDescent="0.3">
      <c r="F15684" t="s">
        <v>16412</v>
      </c>
      <c r="G15684" s="31">
        <v>0</v>
      </c>
    </row>
    <row r="15685" spans="6:7" x14ac:dyDescent="0.3">
      <c r="F15685" t="s">
        <v>16413</v>
      </c>
      <c r="G15685" s="31">
        <v>97.041200000000003</v>
      </c>
    </row>
    <row r="15686" spans="6:7" x14ac:dyDescent="0.3">
      <c r="F15686" t="s">
        <v>16414</v>
      </c>
      <c r="G15686" s="31">
        <v>0</v>
      </c>
    </row>
    <row r="15687" spans="6:7" x14ac:dyDescent="0.3">
      <c r="F15687" t="s">
        <v>2954</v>
      </c>
      <c r="G15687" s="31">
        <v>414.40869999999995</v>
      </c>
    </row>
    <row r="15688" spans="6:7" x14ac:dyDescent="0.3">
      <c r="F15688" t="s">
        <v>16415</v>
      </c>
      <c r="G15688" s="31">
        <v>0</v>
      </c>
    </row>
    <row r="15689" spans="6:7" x14ac:dyDescent="0.3">
      <c r="F15689" t="s">
        <v>16416</v>
      </c>
      <c r="G15689" s="31">
        <v>6307.1139000000003</v>
      </c>
    </row>
    <row r="15690" spans="6:7" x14ac:dyDescent="0.3">
      <c r="F15690" t="s">
        <v>938</v>
      </c>
      <c r="G15690" s="31">
        <v>9306.6521000000012</v>
      </c>
    </row>
    <row r="15691" spans="6:7" x14ac:dyDescent="0.3">
      <c r="F15691" t="s">
        <v>939</v>
      </c>
      <c r="G15691" s="31">
        <v>11000.8148</v>
      </c>
    </row>
    <row r="15692" spans="6:7" x14ac:dyDescent="0.3">
      <c r="F15692" t="s">
        <v>16417</v>
      </c>
      <c r="G15692" s="31">
        <v>8157.7767999999996</v>
      </c>
    </row>
    <row r="15693" spans="6:7" x14ac:dyDescent="0.3">
      <c r="F15693" t="s">
        <v>16418</v>
      </c>
      <c r="G15693" s="31">
        <v>0</v>
      </c>
    </row>
    <row r="15694" spans="6:7" x14ac:dyDescent="0.3">
      <c r="F15694" t="s">
        <v>16419</v>
      </c>
      <c r="G15694" s="31">
        <v>359.20089999999999</v>
      </c>
    </row>
    <row r="15695" spans="6:7" x14ac:dyDescent="0.3">
      <c r="F15695" t="s">
        <v>16420</v>
      </c>
      <c r="G15695" s="31">
        <v>23386.041599999997</v>
      </c>
    </row>
    <row r="15696" spans="6:7" x14ac:dyDescent="0.3">
      <c r="F15696" t="s">
        <v>16421</v>
      </c>
      <c r="G15696" s="31">
        <v>0</v>
      </c>
    </row>
    <row r="15697" spans="6:7" x14ac:dyDescent="0.3">
      <c r="F15697" t="s">
        <v>940</v>
      </c>
      <c r="G15697" s="31">
        <v>11132.64</v>
      </c>
    </row>
    <row r="15698" spans="6:7" x14ac:dyDescent="0.3">
      <c r="F15698" t="s">
        <v>16422</v>
      </c>
      <c r="G15698" s="31">
        <v>5350.1312000000007</v>
      </c>
    </row>
    <row r="15699" spans="6:7" x14ac:dyDescent="0.3">
      <c r="F15699" t="s">
        <v>2566</v>
      </c>
      <c r="G15699" s="31">
        <v>0</v>
      </c>
    </row>
    <row r="15700" spans="6:7" x14ac:dyDescent="0.3">
      <c r="F15700" t="s">
        <v>2567</v>
      </c>
      <c r="G15700" s="31">
        <v>0</v>
      </c>
    </row>
    <row r="15701" spans="6:7" x14ac:dyDescent="0.3">
      <c r="F15701" t="s">
        <v>16423</v>
      </c>
      <c r="G15701" s="31">
        <v>10916.614500000001</v>
      </c>
    </row>
    <row r="15702" spans="6:7" x14ac:dyDescent="0.3">
      <c r="F15702" t="s">
        <v>16424</v>
      </c>
      <c r="G15702" s="31">
        <v>1877.6255999999998</v>
      </c>
    </row>
    <row r="15703" spans="6:7" x14ac:dyDescent="0.3">
      <c r="F15703" t="s">
        <v>16425</v>
      </c>
      <c r="G15703" s="31">
        <v>0</v>
      </c>
    </row>
    <row r="15704" spans="6:7" x14ac:dyDescent="0.3">
      <c r="F15704" t="s">
        <v>3660</v>
      </c>
      <c r="G15704" s="31">
        <v>2365.6064999999999</v>
      </c>
    </row>
    <row r="15705" spans="6:7" x14ac:dyDescent="0.3">
      <c r="F15705" t="s">
        <v>16426</v>
      </c>
      <c r="G15705" s="31">
        <v>0</v>
      </c>
    </row>
    <row r="15706" spans="6:7" x14ac:dyDescent="0.3">
      <c r="F15706" t="s">
        <v>2568</v>
      </c>
      <c r="G15706" s="31">
        <v>632.64660000000003</v>
      </c>
    </row>
    <row r="15707" spans="6:7" x14ac:dyDescent="0.3">
      <c r="F15707" t="s">
        <v>16427</v>
      </c>
      <c r="G15707" s="31">
        <v>0</v>
      </c>
    </row>
    <row r="15708" spans="6:7" x14ac:dyDescent="0.3">
      <c r="F15708" t="s">
        <v>16428</v>
      </c>
      <c r="G15708" s="31">
        <v>12652.446</v>
      </c>
    </row>
    <row r="15709" spans="6:7" x14ac:dyDescent="0.3">
      <c r="F15709" t="s">
        <v>16429</v>
      </c>
      <c r="G15709" s="31">
        <v>706.52350000000001</v>
      </c>
    </row>
    <row r="15710" spans="6:7" x14ac:dyDescent="0.3">
      <c r="F15710" t="s">
        <v>16430</v>
      </c>
      <c r="G15710" s="31">
        <v>0</v>
      </c>
    </row>
    <row r="15711" spans="6:7" x14ac:dyDescent="0.3">
      <c r="F15711" t="s">
        <v>16431</v>
      </c>
      <c r="G15711" s="31">
        <v>1165.2795999999998</v>
      </c>
    </row>
    <row r="15712" spans="6:7" x14ac:dyDescent="0.3">
      <c r="F15712" t="s">
        <v>16432</v>
      </c>
      <c r="G15712" s="31">
        <v>3951.3391000000001</v>
      </c>
    </row>
    <row r="15713" spans="6:7" x14ac:dyDescent="0.3">
      <c r="F15713" t="s">
        <v>16433</v>
      </c>
      <c r="G15713" s="31">
        <v>137.70679999999999</v>
      </c>
    </row>
    <row r="15714" spans="6:7" x14ac:dyDescent="0.3">
      <c r="F15714" t="s">
        <v>16434</v>
      </c>
      <c r="G15714" s="31">
        <v>576.21289999999999</v>
      </c>
    </row>
    <row r="15715" spans="6:7" x14ac:dyDescent="0.3">
      <c r="F15715" t="s">
        <v>3661</v>
      </c>
      <c r="G15715" s="31">
        <v>5566.1184999999996</v>
      </c>
    </row>
    <row r="15716" spans="6:7" x14ac:dyDescent="0.3">
      <c r="F15716" t="s">
        <v>16435</v>
      </c>
      <c r="G15716" s="31">
        <v>832.46029999999996</v>
      </c>
    </row>
    <row r="15717" spans="6:7" x14ac:dyDescent="0.3">
      <c r="F15717" t="s">
        <v>16436</v>
      </c>
      <c r="G15717" s="31">
        <v>10070.9094</v>
      </c>
    </row>
    <row r="15718" spans="6:7" x14ac:dyDescent="0.3">
      <c r="F15718" t="s">
        <v>16437</v>
      </c>
      <c r="G15718" s="31">
        <v>381.60210000000001</v>
      </c>
    </row>
    <row r="15719" spans="6:7" x14ac:dyDescent="0.3">
      <c r="F15719" t="s">
        <v>16438</v>
      </c>
      <c r="G15719" s="31">
        <v>36137.932000000008</v>
      </c>
    </row>
    <row r="15720" spans="6:7" x14ac:dyDescent="0.3">
      <c r="F15720" t="s">
        <v>16439</v>
      </c>
      <c r="G15720" s="31">
        <v>4767.4339999999993</v>
      </c>
    </row>
    <row r="15721" spans="6:7" x14ac:dyDescent="0.3">
      <c r="F15721" t="s">
        <v>16440</v>
      </c>
      <c r="G15721" s="31">
        <v>34.360700000000001</v>
      </c>
    </row>
    <row r="15722" spans="6:7" x14ac:dyDescent="0.3">
      <c r="F15722" t="s">
        <v>16441</v>
      </c>
      <c r="G15722" s="31">
        <v>27.8566</v>
      </c>
    </row>
    <row r="15723" spans="6:7" x14ac:dyDescent="0.3">
      <c r="F15723" t="s">
        <v>16442</v>
      </c>
      <c r="G15723" s="31">
        <v>0</v>
      </c>
    </row>
    <row r="15724" spans="6:7" x14ac:dyDescent="0.3">
      <c r="F15724" t="s">
        <v>16443</v>
      </c>
      <c r="G15724" s="31">
        <v>120.9739</v>
      </c>
    </row>
    <row r="15725" spans="6:7" x14ac:dyDescent="0.3">
      <c r="F15725" t="s">
        <v>16444</v>
      </c>
      <c r="G15725" s="31">
        <v>0</v>
      </c>
    </row>
    <row r="15726" spans="6:7" x14ac:dyDescent="0.3">
      <c r="F15726" t="s">
        <v>16445</v>
      </c>
      <c r="G15726" s="31">
        <v>0</v>
      </c>
    </row>
    <row r="15727" spans="6:7" x14ac:dyDescent="0.3">
      <c r="F15727" t="s">
        <v>16446</v>
      </c>
      <c r="G15727" s="31">
        <v>0</v>
      </c>
    </row>
    <row r="15728" spans="6:7" x14ac:dyDescent="0.3">
      <c r="F15728" t="s">
        <v>16447</v>
      </c>
      <c r="G15728" s="31">
        <v>0</v>
      </c>
    </row>
    <row r="15729" spans="6:7" x14ac:dyDescent="0.3">
      <c r="F15729" t="s">
        <v>16448</v>
      </c>
      <c r="G15729" s="31">
        <v>2212.2528000000002</v>
      </c>
    </row>
    <row r="15730" spans="6:7" x14ac:dyDescent="0.3">
      <c r="F15730" t="s">
        <v>16449</v>
      </c>
      <c r="G15730" s="31">
        <v>0</v>
      </c>
    </row>
    <row r="15731" spans="6:7" x14ac:dyDescent="0.3">
      <c r="F15731" t="s">
        <v>16450</v>
      </c>
      <c r="G15731" s="31">
        <v>0</v>
      </c>
    </row>
    <row r="15732" spans="6:7" x14ac:dyDescent="0.3">
      <c r="F15732" t="s">
        <v>16451</v>
      </c>
      <c r="G15732" s="31">
        <v>16312.884</v>
      </c>
    </row>
    <row r="15733" spans="6:7" x14ac:dyDescent="0.3">
      <c r="F15733" t="s">
        <v>16452</v>
      </c>
      <c r="G15733" s="31">
        <v>0</v>
      </c>
    </row>
    <row r="15734" spans="6:7" x14ac:dyDescent="0.3">
      <c r="F15734" t="s">
        <v>16453</v>
      </c>
      <c r="G15734" s="31">
        <v>0</v>
      </c>
    </row>
    <row r="15735" spans="6:7" x14ac:dyDescent="0.3">
      <c r="F15735" t="s">
        <v>16454</v>
      </c>
      <c r="G15735" s="31">
        <v>49.979199999999999</v>
      </c>
    </row>
    <row r="15736" spans="6:7" x14ac:dyDescent="0.3">
      <c r="F15736" t="s">
        <v>16455</v>
      </c>
      <c r="G15736" s="31">
        <v>0</v>
      </c>
    </row>
    <row r="15737" spans="6:7" x14ac:dyDescent="0.3">
      <c r="F15737" t="s">
        <v>16456</v>
      </c>
      <c r="G15737" s="31">
        <v>15.618499999999999</v>
      </c>
    </row>
    <row r="15738" spans="6:7" x14ac:dyDescent="0.3">
      <c r="F15738" t="s">
        <v>16457</v>
      </c>
      <c r="G15738" s="31">
        <v>1695.7467999999999</v>
      </c>
    </row>
    <row r="15739" spans="6:7" x14ac:dyDescent="0.3">
      <c r="F15739" t="s">
        <v>16458</v>
      </c>
      <c r="G15739" s="31">
        <v>0</v>
      </c>
    </row>
    <row r="15740" spans="6:7" x14ac:dyDescent="0.3">
      <c r="F15740" t="s">
        <v>16459</v>
      </c>
      <c r="G15740" s="31">
        <v>0</v>
      </c>
    </row>
    <row r="15741" spans="6:7" x14ac:dyDescent="0.3">
      <c r="F15741" t="s">
        <v>16460</v>
      </c>
      <c r="G15741" s="31">
        <v>0</v>
      </c>
    </row>
    <row r="15742" spans="6:7" x14ac:dyDescent="0.3">
      <c r="F15742" t="s">
        <v>16461</v>
      </c>
      <c r="G15742" s="31">
        <v>1978.1120000000001</v>
      </c>
    </row>
    <row r="15743" spans="6:7" x14ac:dyDescent="0.3">
      <c r="F15743" t="s">
        <v>16462</v>
      </c>
      <c r="G15743" s="31">
        <v>0</v>
      </c>
    </row>
    <row r="15744" spans="6:7" x14ac:dyDescent="0.3">
      <c r="F15744" t="s">
        <v>16463</v>
      </c>
      <c r="G15744" s="31">
        <v>538.12059999999997</v>
      </c>
    </row>
    <row r="15745" spans="6:7" x14ac:dyDescent="0.3">
      <c r="F15745" t="s">
        <v>16464</v>
      </c>
      <c r="G15745" s="31">
        <v>0</v>
      </c>
    </row>
    <row r="15746" spans="6:7" x14ac:dyDescent="0.3">
      <c r="F15746" t="s">
        <v>16465</v>
      </c>
      <c r="G15746" s="31">
        <v>2195.9023000000002</v>
      </c>
    </row>
    <row r="15747" spans="6:7" x14ac:dyDescent="0.3">
      <c r="F15747" t="s">
        <v>16466</v>
      </c>
      <c r="G15747" s="31">
        <v>108.8862</v>
      </c>
    </row>
    <row r="15748" spans="6:7" x14ac:dyDescent="0.3">
      <c r="F15748" t="s">
        <v>16467</v>
      </c>
      <c r="G15748" s="31">
        <v>335.49029999999999</v>
      </c>
    </row>
    <row r="15749" spans="6:7" x14ac:dyDescent="0.3">
      <c r="F15749" t="s">
        <v>16468</v>
      </c>
      <c r="G15749" s="31">
        <v>0</v>
      </c>
    </row>
    <row r="15750" spans="6:7" x14ac:dyDescent="0.3">
      <c r="F15750" t="s">
        <v>16469</v>
      </c>
      <c r="G15750" s="31">
        <v>0</v>
      </c>
    </row>
    <row r="15751" spans="6:7" x14ac:dyDescent="0.3">
      <c r="F15751" t="s">
        <v>16470</v>
      </c>
      <c r="G15751" s="31">
        <v>3717.0831000000003</v>
      </c>
    </row>
    <row r="15752" spans="6:7" x14ac:dyDescent="0.3">
      <c r="F15752" t="s">
        <v>16471</v>
      </c>
      <c r="G15752" s="31">
        <v>59.350299999999997</v>
      </c>
    </row>
    <row r="15753" spans="6:7" x14ac:dyDescent="0.3">
      <c r="F15753" t="s">
        <v>16472</v>
      </c>
      <c r="G15753" s="31">
        <v>4029.6546999999996</v>
      </c>
    </row>
    <row r="15754" spans="6:7" x14ac:dyDescent="0.3">
      <c r="F15754" t="s">
        <v>16473</v>
      </c>
      <c r="G15754" s="31">
        <v>4246.4223000000011</v>
      </c>
    </row>
    <row r="15755" spans="6:7" x14ac:dyDescent="0.3">
      <c r="F15755" t="s">
        <v>16474</v>
      </c>
      <c r="G15755" s="31">
        <v>559.76529999999991</v>
      </c>
    </row>
    <row r="15756" spans="6:7" x14ac:dyDescent="0.3">
      <c r="F15756" t="s">
        <v>16475</v>
      </c>
      <c r="G15756" s="31">
        <v>0</v>
      </c>
    </row>
    <row r="15757" spans="6:7" x14ac:dyDescent="0.3">
      <c r="F15757" t="s">
        <v>16476</v>
      </c>
      <c r="G15757" s="31">
        <v>18079.913400000001</v>
      </c>
    </row>
    <row r="15758" spans="6:7" x14ac:dyDescent="0.3">
      <c r="F15758" t="s">
        <v>16477</v>
      </c>
      <c r="G15758" s="31">
        <v>0</v>
      </c>
    </row>
    <row r="15759" spans="6:7" x14ac:dyDescent="0.3">
      <c r="F15759" t="s">
        <v>16478</v>
      </c>
      <c r="G15759" s="31">
        <v>0</v>
      </c>
    </row>
    <row r="15760" spans="6:7" x14ac:dyDescent="0.3">
      <c r="F15760" t="s">
        <v>16479</v>
      </c>
      <c r="G15760" s="31">
        <v>0</v>
      </c>
    </row>
    <row r="15761" spans="6:7" x14ac:dyDescent="0.3">
      <c r="F15761" t="s">
        <v>16480</v>
      </c>
      <c r="G15761" s="31">
        <v>407.41019999999997</v>
      </c>
    </row>
    <row r="15762" spans="6:7" x14ac:dyDescent="0.3">
      <c r="F15762" t="s">
        <v>16481</v>
      </c>
      <c r="G15762" s="31">
        <v>0</v>
      </c>
    </row>
    <row r="15763" spans="6:7" x14ac:dyDescent="0.3">
      <c r="F15763" t="s">
        <v>16482</v>
      </c>
      <c r="G15763" s="31">
        <v>19354.934099999999</v>
      </c>
    </row>
    <row r="15764" spans="6:7" x14ac:dyDescent="0.3">
      <c r="F15764" t="s">
        <v>16483</v>
      </c>
      <c r="G15764" s="31">
        <v>1209.8467000000001</v>
      </c>
    </row>
    <row r="15765" spans="6:7" x14ac:dyDescent="0.3">
      <c r="F15765" t="s">
        <v>16484</v>
      </c>
      <c r="G15765" s="31">
        <v>11769.729300000001</v>
      </c>
    </row>
    <row r="15766" spans="6:7" x14ac:dyDescent="0.3">
      <c r="F15766" t="s">
        <v>2569</v>
      </c>
      <c r="G15766" s="31">
        <v>0</v>
      </c>
    </row>
    <row r="15767" spans="6:7" x14ac:dyDescent="0.3">
      <c r="F15767" t="s">
        <v>16485</v>
      </c>
      <c r="G15767" s="31">
        <v>280.28500000000003</v>
      </c>
    </row>
    <row r="15768" spans="6:7" x14ac:dyDescent="0.3">
      <c r="F15768" t="s">
        <v>16486</v>
      </c>
      <c r="G15768" s="31">
        <v>142.2268</v>
      </c>
    </row>
    <row r="15769" spans="6:7" x14ac:dyDescent="0.3">
      <c r="F15769" t="s">
        <v>16487</v>
      </c>
      <c r="G15769" s="31">
        <v>3522.1259999999997</v>
      </c>
    </row>
    <row r="15770" spans="6:7" x14ac:dyDescent="0.3">
      <c r="F15770" t="s">
        <v>16488</v>
      </c>
      <c r="G15770" s="31">
        <v>0</v>
      </c>
    </row>
    <row r="15771" spans="6:7" x14ac:dyDescent="0.3">
      <c r="F15771" t="s">
        <v>3662</v>
      </c>
      <c r="G15771" s="31">
        <v>2809.0520000000001</v>
      </c>
    </row>
    <row r="15772" spans="6:7" x14ac:dyDescent="0.3">
      <c r="F15772" t="s">
        <v>3663</v>
      </c>
      <c r="G15772" s="31">
        <v>3538.9564</v>
      </c>
    </row>
    <row r="15773" spans="6:7" x14ac:dyDescent="0.3">
      <c r="F15773" t="s">
        <v>941</v>
      </c>
      <c r="G15773" s="31">
        <v>0</v>
      </c>
    </row>
    <row r="15774" spans="6:7" x14ac:dyDescent="0.3">
      <c r="F15774" t="s">
        <v>3664</v>
      </c>
      <c r="G15774" s="31">
        <v>478.5514</v>
      </c>
    </row>
    <row r="15775" spans="6:7" x14ac:dyDescent="0.3">
      <c r="F15775" t="s">
        <v>3665</v>
      </c>
      <c r="G15775" s="31">
        <v>414.87419999999997</v>
      </c>
    </row>
    <row r="15776" spans="6:7" x14ac:dyDescent="0.3">
      <c r="F15776" t="s">
        <v>16489</v>
      </c>
      <c r="G15776" s="31">
        <v>5421.4821999999995</v>
      </c>
    </row>
    <row r="15777" spans="6:7" x14ac:dyDescent="0.3">
      <c r="F15777" t="s">
        <v>16490</v>
      </c>
      <c r="G15777" s="31">
        <v>964.29049999999995</v>
      </c>
    </row>
    <row r="15778" spans="6:7" x14ac:dyDescent="0.3">
      <c r="F15778" t="s">
        <v>942</v>
      </c>
      <c r="G15778" s="31">
        <v>0</v>
      </c>
    </row>
    <row r="15779" spans="6:7" x14ac:dyDescent="0.3">
      <c r="F15779" t="s">
        <v>16491</v>
      </c>
      <c r="G15779" s="31">
        <v>0</v>
      </c>
    </row>
    <row r="15780" spans="6:7" x14ac:dyDescent="0.3">
      <c r="F15780" t="s">
        <v>943</v>
      </c>
      <c r="G15780" s="31">
        <v>2553.9797000000003</v>
      </c>
    </row>
    <row r="15781" spans="6:7" x14ac:dyDescent="0.3">
      <c r="F15781" t="s">
        <v>16492</v>
      </c>
      <c r="G15781" s="31">
        <v>17326.763500000001</v>
      </c>
    </row>
    <row r="15782" spans="6:7" x14ac:dyDescent="0.3">
      <c r="F15782" t="s">
        <v>16493</v>
      </c>
      <c r="G15782" s="31">
        <v>530.36370000000011</v>
      </c>
    </row>
    <row r="15783" spans="6:7" x14ac:dyDescent="0.3">
      <c r="F15783" t="s">
        <v>16494</v>
      </c>
      <c r="G15783" s="31">
        <v>0</v>
      </c>
    </row>
    <row r="15784" spans="6:7" x14ac:dyDescent="0.3">
      <c r="F15784" t="s">
        <v>16495</v>
      </c>
      <c r="G15784" s="31">
        <v>0</v>
      </c>
    </row>
    <row r="15785" spans="6:7" x14ac:dyDescent="0.3">
      <c r="F15785" t="s">
        <v>16496</v>
      </c>
      <c r="G15785" s="31">
        <v>375.44880000000001</v>
      </c>
    </row>
    <row r="15786" spans="6:7" x14ac:dyDescent="0.3">
      <c r="F15786" t="s">
        <v>16497</v>
      </c>
      <c r="G15786" s="31">
        <v>404.05170000000004</v>
      </c>
    </row>
    <row r="15787" spans="6:7" x14ac:dyDescent="0.3">
      <c r="F15787" t="s">
        <v>16498</v>
      </c>
      <c r="G15787" s="31">
        <v>0</v>
      </c>
    </row>
    <row r="15788" spans="6:7" x14ac:dyDescent="0.3">
      <c r="F15788" t="s">
        <v>16499</v>
      </c>
      <c r="G15788" s="31">
        <v>655.1905999999999</v>
      </c>
    </row>
    <row r="15789" spans="6:7" x14ac:dyDescent="0.3">
      <c r="F15789" t="s">
        <v>16500</v>
      </c>
      <c r="G15789" s="31">
        <v>12783.980699999998</v>
      </c>
    </row>
    <row r="15790" spans="6:7" x14ac:dyDescent="0.3">
      <c r="F15790" t="s">
        <v>16501</v>
      </c>
      <c r="G15790" s="31">
        <v>0</v>
      </c>
    </row>
    <row r="15791" spans="6:7" x14ac:dyDescent="0.3">
      <c r="F15791" t="s">
        <v>16502</v>
      </c>
      <c r="G15791" s="31">
        <v>265.2482</v>
      </c>
    </row>
    <row r="15792" spans="6:7" x14ac:dyDescent="0.3">
      <c r="F15792" t="s">
        <v>16503</v>
      </c>
      <c r="G15792" s="31">
        <v>0</v>
      </c>
    </row>
    <row r="15793" spans="6:7" x14ac:dyDescent="0.3">
      <c r="F15793" t="s">
        <v>16504</v>
      </c>
      <c r="G15793" s="31">
        <v>249.5102</v>
      </c>
    </row>
    <row r="15794" spans="6:7" x14ac:dyDescent="0.3">
      <c r="F15794" t="s">
        <v>16505</v>
      </c>
      <c r="G15794" s="31">
        <v>9965.7943999999989</v>
      </c>
    </row>
    <row r="15795" spans="6:7" x14ac:dyDescent="0.3">
      <c r="F15795" t="s">
        <v>16506</v>
      </c>
      <c r="G15795" s="31">
        <v>3.1236999999999999</v>
      </c>
    </row>
    <row r="15796" spans="6:7" x14ac:dyDescent="0.3">
      <c r="F15796" t="s">
        <v>16507</v>
      </c>
      <c r="G15796" s="31">
        <v>2900.4822000000004</v>
      </c>
    </row>
    <row r="15797" spans="6:7" x14ac:dyDescent="0.3">
      <c r="F15797" t="s">
        <v>16508</v>
      </c>
      <c r="G15797" s="31">
        <v>529.29440000000011</v>
      </c>
    </row>
    <row r="15798" spans="6:7" x14ac:dyDescent="0.3">
      <c r="F15798" t="s">
        <v>16509</v>
      </c>
      <c r="G15798" s="31">
        <v>468.65980000000002</v>
      </c>
    </row>
    <row r="15799" spans="6:7" x14ac:dyDescent="0.3">
      <c r="F15799" t="s">
        <v>16510</v>
      </c>
      <c r="G15799" s="31">
        <v>0</v>
      </c>
    </row>
    <row r="15800" spans="6:7" x14ac:dyDescent="0.3">
      <c r="F15800" t="s">
        <v>16511</v>
      </c>
      <c r="G15800" s="31">
        <v>2513.9470000000006</v>
      </c>
    </row>
    <row r="15801" spans="6:7" x14ac:dyDescent="0.3">
      <c r="F15801" t="s">
        <v>16512</v>
      </c>
      <c r="G15801" s="31">
        <v>541.13120000000004</v>
      </c>
    </row>
    <row r="15802" spans="6:7" x14ac:dyDescent="0.3">
      <c r="F15802" t="s">
        <v>16513</v>
      </c>
      <c r="G15802" s="31">
        <v>444.34010000000001</v>
      </c>
    </row>
    <row r="15803" spans="6:7" x14ac:dyDescent="0.3">
      <c r="F15803" t="s">
        <v>16514</v>
      </c>
      <c r="G15803" s="31">
        <v>0</v>
      </c>
    </row>
    <row r="15804" spans="6:7" x14ac:dyDescent="0.3">
      <c r="F15804" t="s">
        <v>16515</v>
      </c>
      <c r="G15804" s="31">
        <v>181.34469999999999</v>
      </c>
    </row>
    <row r="15805" spans="6:7" x14ac:dyDescent="0.3">
      <c r="F15805" t="s">
        <v>16516</v>
      </c>
      <c r="G15805" s="31">
        <v>18239.775300000001</v>
      </c>
    </row>
    <row r="15806" spans="6:7" x14ac:dyDescent="0.3">
      <c r="F15806" t="s">
        <v>16517</v>
      </c>
      <c r="G15806" s="31">
        <v>0</v>
      </c>
    </row>
    <row r="15807" spans="6:7" x14ac:dyDescent="0.3">
      <c r="F15807" t="s">
        <v>16518</v>
      </c>
      <c r="G15807" s="31">
        <v>4299.5110999999997</v>
      </c>
    </row>
    <row r="15808" spans="6:7" x14ac:dyDescent="0.3">
      <c r="F15808" t="s">
        <v>16519</v>
      </c>
      <c r="G15808" s="31">
        <v>0</v>
      </c>
    </row>
    <row r="15809" spans="6:7" x14ac:dyDescent="0.3">
      <c r="F15809" t="s">
        <v>16520</v>
      </c>
      <c r="G15809" s="31">
        <v>163.5865</v>
      </c>
    </row>
    <row r="15810" spans="6:7" x14ac:dyDescent="0.3">
      <c r="F15810" t="s">
        <v>16521</v>
      </c>
      <c r="G15810" s="31">
        <v>0</v>
      </c>
    </row>
    <row r="15811" spans="6:7" x14ac:dyDescent="0.3">
      <c r="F15811" t="s">
        <v>16522</v>
      </c>
      <c r="G15811" s="31">
        <v>0</v>
      </c>
    </row>
    <row r="15812" spans="6:7" x14ac:dyDescent="0.3">
      <c r="F15812" t="s">
        <v>16523</v>
      </c>
      <c r="G15812" s="31">
        <v>0</v>
      </c>
    </row>
    <row r="15813" spans="6:7" x14ac:dyDescent="0.3">
      <c r="F15813" t="s">
        <v>16524</v>
      </c>
      <c r="G15813" s="31">
        <v>5471.8739999999989</v>
      </c>
    </row>
    <row r="15814" spans="6:7" x14ac:dyDescent="0.3">
      <c r="F15814" t="s">
        <v>16525</v>
      </c>
      <c r="G15814" s="31">
        <v>3180.8298999999997</v>
      </c>
    </row>
    <row r="15815" spans="6:7" x14ac:dyDescent="0.3">
      <c r="F15815" t="s">
        <v>16526</v>
      </c>
      <c r="G15815" s="31">
        <v>0</v>
      </c>
    </row>
    <row r="15816" spans="6:7" x14ac:dyDescent="0.3">
      <c r="F15816" t="s">
        <v>16527</v>
      </c>
      <c r="G15816" s="31">
        <v>866.64030000000002</v>
      </c>
    </row>
    <row r="15817" spans="6:7" x14ac:dyDescent="0.3">
      <c r="F15817" t="s">
        <v>16528</v>
      </c>
      <c r="G15817" s="31">
        <v>4280.0190000000002</v>
      </c>
    </row>
    <row r="15818" spans="6:7" x14ac:dyDescent="0.3">
      <c r="F15818" t="s">
        <v>16529</v>
      </c>
      <c r="G15818" s="31">
        <v>0</v>
      </c>
    </row>
    <row r="15819" spans="6:7" x14ac:dyDescent="0.3">
      <c r="F15819" t="s">
        <v>16530</v>
      </c>
      <c r="G15819" s="31">
        <v>0</v>
      </c>
    </row>
    <row r="15820" spans="6:7" x14ac:dyDescent="0.3">
      <c r="F15820" t="s">
        <v>16531</v>
      </c>
      <c r="G15820" s="31">
        <v>0</v>
      </c>
    </row>
    <row r="15821" spans="6:7" x14ac:dyDescent="0.3">
      <c r="F15821" t="s">
        <v>16532</v>
      </c>
      <c r="G15821" s="31">
        <v>2671.0533</v>
      </c>
    </row>
    <row r="15822" spans="6:7" x14ac:dyDescent="0.3">
      <c r="F15822" t="s">
        <v>16533</v>
      </c>
      <c r="G15822" s="31">
        <v>143.90449999999998</v>
      </c>
    </row>
    <row r="15823" spans="6:7" x14ac:dyDescent="0.3">
      <c r="F15823" t="s">
        <v>16534</v>
      </c>
      <c r="G15823" s="31">
        <v>285.86109999999996</v>
      </c>
    </row>
    <row r="15824" spans="6:7" x14ac:dyDescent="0.3">
      <c r="F15824" t="s">
        <v>16535</v>
      </c>
      <c r="G15824" s="31">
        <v>262.88220000000001</v>
      </c>
    </row>
    <row r="15825" spans="6:7" x14ac:dyDescent="0.3">
      <c r="F15825" t="s">
        <v>16536</v>
      </c>
      <c r="G15825" s="31">
        <v>12261.502199999999</v>
      </c>
    </row>
    <row r="15826" spans="6:7" x14ac:dyDescent="0.3">
      <c r="F15826" t="s">
        <v>16537</v>
      </c>
      <c r="G15826" s="31">
        <v>131.44110000000001</v>
      </c>
    </row>
    <row r="15827" spans="6:7" x14ac:dyDescent="0.3">
      <c r="F15827" t="s">
        <v>16538</v>
      </c>
      <c r="G15827" s="31">
        <v>0</v>
      </c>
    </row>
    <row r="15828" spans="6:7" x14ac:dyDescent="0.3">
      <c r="F15828" t="s">
        <v>16539</v>
      </c>
      <c r="G15828" s="31">
        <v>544.43100000000004</v>
      </c>
    </row>
    <row r="15829" spans="6:7" x14ac:dyDescent="0.3">
      <c r="F15829" t="s">
        <v>16540</v>
      </c>
      <c r="G15829" s="31">
        <v>119.25239999999999</v>
      </c>
    </row>
    <row r="15830" spans="6:7" x14ac:dyDescent="0.3">
      <c r="F15830" t="s">
        <v>16541</v>
      </c>
      <c r="G15830" s="31">
        <v>0</v>
      </c>
    </row>
    <row r="15831" spans="6:7" x14ac:dyDescent="0.3">
      <c r="F15831" t="s">
        <v>16542</v>
      </c>
      <c r="G15831" s="31">
        <v>7882.6624000000002</v>
      </c>
    </row>
    <row r="15832" spans="6:7" x14ac:dyDescent="0.3">
      <c r="F15832" t="s">
        <v>16543</v>
      </c>
      <c r="G15832" s="31">
        <v>0</v>
      </c>
    </row>
    <row r="15833" spans="6:7" x14ac:dyDescent="0.3">
      <c r="F15833" t="s">
        <v>16544</v>
      </c>
      <c r="G15833" s="31">
        <v>0</v>
      </c>
    </row>
    <row r="15834" spans="6:7" x14ac:dyDescent="0.3">
      <c r="F15834" t="s">
        <v>16545</v>
      </c>
      <c r="G15834" s="31">
        <v>0</v>
      </c>
    </row>
    <row r="15835" spans="6:7" x14ac:dyDescent="0.3">
      <c r="F15835" t="s">
        <v>16546</v>
      </c>
      <c r="G15835" s="31">
        <v>606.47829999999999</v>
      </c>
    </row>
    <row r="15836" spans="6:7" x14ac:dyDescent="0.3">
      <c r="F15836" t="s">
        <v>16547</v>
      </c>
      <c r="G15836" s="31">
        <v>0</v>
      </c>
    </row>
    <row r="15837" spans="6:7" x14ac:dyDescent="0.3">
      <c r="F15837" t="s">
        <v>16548</v>
      </c>
      <c r="G15837" s="31">
        <v>0</v>
      </c>
    </row>
    <row r="15838" spans="6:7" x14ac:dyDescent="0.3">
      <c r="F15838" t="s">
        <v>2570</v>
      </c>
      <c r="G15838" s="31">
        <v>20034.472999999998</v>
      </c>
    </row>
    <row r="15839" spans="6:7" x14ac:dyDescent="0.3">
      <c r="F15839" t="s">
        <v>16549</v>
      </c>
      <c r="G15839" s="31">
        <v>688.47400000000005</v>
      </c>
    </row>
    <row r="15840" spans="6:7" x14ac:dyDescent="0.3">
      <c r="F15840" t="s">
        <v>16550</v>
      </c>
      <c r="G15840" s="31">
        <v>6358.7209000000003</v>
      </c>
    </row>
    <row r="15841" spans="6:7" x14ac:dyDescent="0.3">
      <c r="F15841" t="s">
        <v>16551</v>
      </c>
      <c r="G15841" s="31">
        <v>105.2107</v>
      </c>
    </row>
    <row r="15842" spans="6:7" x14ac:dyDescent="0.3">
      <c r="F15842" t="s">
        <v>16552</v>
      </c>
      <c r="G15842" s="31">
        <v>196.38249999999999</v>
      </c>
    </row>
    <row r="15843" spans="6:7" x14ac:dyDescent="0.3">
      <c r="F15843" t="s">
        <v>16553</v>
      </c>
      <c r="G15843" s="31">
        <v>1286.8040000000001</v>
      </c>
    </row>
    <row r="15844" spans="6:7" x14ac:dyDescent="0.3">
      <c r="F15844" t="s">
        <v>16554</v>
      </c>
      <c r="G15844" s="31">
        <v>0</v>
      </c>
    </row>
    <row r="15845" spans="6:7" x14ac:dyDescent="0.3">
      <c r="F15845" t="s">
        <v>16555</v>
      </c>
      <c r="G15845" s="31">
        <v>0</v>
      </c>
    </row>
    <row r="15846" spans="6:7" x14ac:dyDescent="0.3">
      <c r="F15846" t="s">
        <v>16556</v>
      </c>
      <c r="G15846" s="31">
        <v>1054.0266999999999</v>
      </c>
    </row>
    <row r="15847" spans="6:7" x14ac:dyDescent="0.3">
      <c r="F15847" t="s">
        <v>16557</v>
      </c>
      <c r="G15847" s="31">
        <v>0</v>
      </c>
    </row>
    <row r="15848" spans="6:7" x14ac:dyDescent="0.3">
      <c r="F15848" t="s">
        <v>16558</v>
      </c>
      <c r="G15848" s="31">
        <v>0</v>
      </c>
    </row>
    <row r="15849" spans="6:7" x14ac:dyDescent="0.3">
      <c r="F15849" t="s">
        <v>16559</v>
      </c>
      <c r="G15849" s="31">
        <v>19102.8066</v>
      </c>
    </row>
    <row r="15850" spans="6:7" x14ac:dyDescent="0.3">
      <c r="F15850" t="s">
        <v>16560</v>
      </c>
      <c r="G15850" s="31">
        <v>11983.4413</v>
      </c>
    </row>
    <row r="15851" spans="6:7" x14ac:dyDescent="0.3">
      <c r="F15851" t="s">
        <v>16561</v>
      </c>
      <c r="G15851" s="31">
        <v>16794.025699999998</v>
      </c>
    </row>
    <row r="15852" spans="6:7" x14ac:dyDescent="0.3">
      <c r="F15852" t="s">
        <v>16562</v>
      </c>
      <c r="G15852" s="31">
        <v>0</v>
      </c>
    </row>
    <row r="15853" spans="6:7" x14ac:dyDescent="0.3">
      <c r="F15853" t="s">
        <v>16563</v>
      </c>
      <c r="G15853" s="31">
        <v>0</v>
      </c>
    </row>
    <row r="15854" spans="6:7" x14ac:dyDescent="0.3">
      <c r="F15854" t="s">
        <v>16564</v>
      </c>
      <c r="G15854" s="31">
        <v>2441.9941000000003</v>
      </c>
    </row>
    <row r="15855" spans="6:7" x14ac:dyDescent="0.3">
      <c r="F15855" t="s">
        <v>16565</v>
      </c>
      <c r="G15855" s="31">
        <v>2.4977</v>
      </c>
    </row>
    <row r="15856" spans="6:7" x14ac:dyDescent="0.3">
      <c r="F15856" t="s">
        <v>16566</v>
      </c>
      <c r="G15856" s="31">
        <v>92.553500000000014</v>
      </c>
    </row>
    <row r="15857" spans="6:7" x14ac:dyDescent="0.3">
      <c r="F15857" t="s">
        <v>16567</v>
      </c>
      <c r="G15857" s="31">
        <v>0</v>
      </c>
    </row>
    <row r="15858" spans="6:7" x14ac:dyDescent="0.3">
      <c r="F15858" t="s">
        <v>16568</v>
      </c>
      <c r="G15858" s="31">
        <v>72.508499999999998</v>
      </c>
    </row>
    <row r="15859" spans="6:7" x14ac:dyDescent="0.3">
      <c r="F15859" t="s">
        <v>16569</v>
      </c>
      <c r="G15859" s="31">
        <v>9922.2998000000007</v>
      </c>
    </row>
    <row r="15860" spans="6:7" x14ac:dyDescent="0.3">
      <c r="F15860" t="s">
        <v>16570</v>
      </c>
      <c r="G15860" s="31">
        <v>0</v>
      </c>
    </row>
    <row r="15861" spans="6:7" x14ac:dyDescent="0.3">
      <c r="F15861" t="s">
        <v>16571</v>
      </c>
      <c r="G15861" s="31">
        <v>65.553399999999996</v>
      </c>
    </row>
    <row r="15862" spans="6:7" x14ac:dyDescent="0.3">
      <c r="F15862" t="s">
        <v>16572</v>
      </c>
      <c r="G15862" s="31">
        <v>0</v>
      </c>
    </row>
    <row r="15863" spans="6:7" x14ac:dyDescent="0.3">
      <c r="F15863" t="s">
        <v>16573</v>
      </c>
      <c r="G15863" s="31">
        <v>0</v>
      </c>
    </row>
    <row r="15864" spans="6:7" x14ac:dyDescent="0.3">
      <c r="F15864" t="s">
        <v>16574</v>
      </c>
      <c r="G15864" s="31">
        <v>1260.0620000000001</v>
      </c>
    </row>
    <row r="15865" spans="6:7" x14ac:dyDescent="0.3">
      <c r="F15865" t="s">
        <v>16575</v>
      </c>
      <c r="G15865" s="31">
        <v>0</v>
      </c>
    </row>
    <row r="15866" spans="6:7" x14ac:dyDescent="0.3">
      <c r="F15866" t="s">
        <v>16576</v>
      </c>
      <c r="G15866" s="31">
        <v>9824.5959000000003</v>
      </c>
    </row>
    <row r="15867" spans="6:7" x14ac:dyDescent="0.3">
      <c r="F15867" t="s">
        <v>16577</v>
      </c>
      <c r="G15867" s="31">
        <v>3654.0441999999998</v>
      </c>
    </row>
    <row r="15868" spans="6:7" x14ac:dyDescent="0.3">
      <c r="F15868" t="s">
        <v>16578</v>
      </c>
      <c r="G15868" s="31">
        <v>10.804600000000001</v>
      </c>
    </row>
    <row r="15869" spans="6:7" x14ac:dyDescent="0.3">
      <c r="F15869" t="s">
        <v>16579</v>
      </c>
      <c r="G15869" s="31">
        <v>189.65200000000002</v>
      </c>
    </row>
    <row r="15870" spans="6:7" x14ac:dyDescent="0.3">
      <c r="F15870" t="s">
        <v>16580</v>
      </c>
      <c r="G15870" s="31">
        <v>15662.9043</v>
      </c>
    </row>
    <row r="15871" spans="6:7" x14ac:dyDescent="0.3">
      <c r="F15871" t="s">
        <v>16581</v>
      </c>
      <c r="G15871" s="31">
        <v>0</v>
      </c>
    </row>
    <row r="15872" spans="6:7" x14ac:dyDescent="0.3">
      <c r="F15872" t="s">
        <v>16582</v>
      </c>
      <c r="G15872" s="31">
        <v>408.54489999999998</v>
      </c>
    </row>
    <row r="15873" spans="6:7" x14ac:dyDescent="0.3">
      <c r="F15873" t="s">
        <v>16583</v>
      </c>
      <c r="G15873" s="31">
        <v>193.49209999999999</v>
      </c>
    </row>
    <row r="15874" spans="6:7" x14ac:dyDescent="0.3">
      <c r="F15874" t="s">
        <v>16584</v>
      </c>
      <c r="G15874" s="31">
        <v>0</v>
      </c>
    </row>
    <row r="15875" spans="6:7" x14ac:dyDescent="0.3">
      <c r="F15875" t="s">
        <v>16585</v>
      </c>
      <c r="G15875" s="31">
        <v>0</v>
      </c>
    </row>
    <row r="15876" spans="6:7" x14ac:dyDescent="0.3">
      <c r="F15876" t="s">
        <v>16586</v>
      </c>
      <c r="G15876" s="31">
        <v>0</v>
      </c>
    </row>
    <row r="15877" spans="6:7" x14ac:dyDescent="0.3">
      <c r="F15877" t="s">
        <v>16587</v>
      </c>
      <c r="G15877" s="31">
        <v>1546.1129000000001</v>
      </c>
    </row>
    <row r="15878" spans="6:7" x14ac:dyDescent="0.3">
      <c r="F15878" t="s">
        <v>16588</v>
      </c>
      <c r="G15878" s="31">
        <v>1784.9076</v>
      </c>
    </row>
    <row r="15879" spans="6:7" x14ac:dyDescent="0.3">
      <c r="F15879" t="s">
        <v>16589</v>
      </c>
      <c r="G15879" s="31">
        <v>2422.5888</v>
      </c>
    </row>
    <row r="15880" spans="6:7" x14ac:dyDescent="0.3">
      <c r="F15880" t="s">
        <v>16590</v>
      </c>
      <c r="G15880" s="31">
        <v>0</v>
      </c>
    </row>
    <row r="15881" spans="6:7" x14ac:dyDescent="0.3">
      <c r="F15881" t="s">
        <v>16591</v>
      </c>
      <c r="G15881" s="31">
        <v>742.04359999999997</v>
      </c>
    </row>
    <row r="15882" spans="6:7" x14ac:dyDescent="0.3">
      <c r="F15882" t="s">
        <v>16592</v>
      </c>
      <c r="G15882" s="31">
        <v>0</v>
      </c>
    </row>
    <row r="15883" spans="6:7" x14ac:dyDescent="0.3">
      <c r="F15883" t="s">
        <v>16593</v>
      </c>
      <c r="G15883" s="31">
        <v>287.31470000000002</v>
      </c>
    </row>
    <row r="15884" spans="6:7" x14ac:dyDescent="0.3">
      <c r="F15884" t="s">
        <v>16594</v>
      </c>
      <c r="G15884" s="31">
        <v>4376.1215000000002</v>
      </c>
    </row>
    <row r="15885" spans="6:7" x14ac:dyDescent="0.3">
      <c r="F15885" t="s">
        <v>16595</v>
      </c>
      <c r="G15885" s="31">
        <v>219.01179999999999</v>
      </c>
    </row>
    <row r="15886" spans="6:7" x14ac:dyDescent="0.3">
      <c r="F15886" t="s">
        <v>16596</v>
      </c>
      <c r="G15886" s="31">
        <v>0</v>
      </c>
    </row>
    <row r="15887" spans="6:7" x14ac:dyDescent="0.3">
      <c r="F15887" t="s">
        <v>16597</v>
      </c>
      <c r="G15887" s="31">
        <v>0</v>
      </c>
    </row>
    <row r="15888" spans="6:7" x14ac:dyDescent="0.3">
      <c r="F15888" t="s">
        <v>16598</v>
      </c>
      <c r="G15888" s="31">
        <v>6644.6579000000002</v>
      </c>
    </row>
    <row r="15889" spans="6:7" x14ac:dyDescent="0.3">
      <c r="F15889" t="s">
        <v>16599</v>
      </c>
      <c r="G15889" s="31">
        <v>0</v>
      </c>
    </row>
    <row r="15890" spans="6:7" x14ac:dyDescent="0.3">
      <c r="F15890" t="s">
        <v>16600</v>
      </c>
      <c r="G15890" s="31">
        <v>0</v>
      </c>
    </row>
    <row r="15891" spans="6:7" x14ac:dyDescent="0.3">
      <c r="F15891" t="s">
        <v>16601</v>
      </c>
      <c r="G15891" s="31">
        <v>0</v>
      </c>
    </row>
    <row r="15892" spans="6:7" x14ac:dyDescent="0.3">
      <c r="F15892" t="s">
        <v>16602</v>
      </c>
      <c r="G15892" s="31">
        <v>10847.4889</v>
      </c>
    </row>
    <row r="15893" spans="6:7" x14ac:dyDescent="0.3">
      <c r="F15893" t="s">
        <v>16603</v>
      </c>
      <c r="G15893" s="31">
        <v>0</v>
      </c>
    </row>
    <row r="15894" spans="6:7" x14ac:dyDescent="0.3">
      <c r="F15894" t="s">
        <v>16604</v>
      </c>
      <c r="G15894" s="31">
        <v>184.56289999999998</v>
      </c>
    </row>
    <row r="15895" spans="6:7" x14ac:dyDescent="0.3">
      <c r="F15895" t="s">
        <v>16605</v>
      </c>
      <c r="G15895" s="31">
        <v>0</v>
      </c>
    </row>
    <row r="15896" spans="6:7" x14ac:dyDescent="0.3">
      <c r="F15896" t="s">
        <v>16606</v>
      </c>
      <c r="G15896" s="31">
        <v>0</v>
      </c>
    </row>
    <row r="15897" spans="6:7" x14ac:dyDescent="0.3">
      <c r="F15897" t="s">
        <v>16607</v>
      </c>
      <c r="G15897" s="31">
        <v>81.3232</v>
      </c>
    </row>
    <row r="15898" spans="6:7" x14ac:dyDescent="0.3">
      <c r="F15898" t="s">
        <v>2571</v>
      </c>
      <c r="G15898" s="31">
        <v>1917.9724000000001</v>
      </c>
    </row>
    <row r="15899" spans="6:7" x14ac:dyDescent="0.3">
      <c r="F15899" t="s">
        <v>16608</v>
      </c>
      <c r="G15899" s="31">
        <v>543.27350000000001</v>
      </c>
    </row>
    <row r="15900" spans="6:7" x14ac:dyDescent="0.3">
      <c r="F15900" t="s">
        <v>16609</v>
      </c>
      <c r="G15900" s="31">
        <v>237.02959999999999</v>
      </c>
    </row>
    <row r="15901" spans="6:7" x14ac:dyDescent="0.3">
      <c r="F15901" t="s">
        <v>2572</v>
      </c>
      <c r="G15901" s="31">
        <v>0</v>
      </c>
    </row>
    <row r="15902" spans="6:7" x14ac:dyDescent="0.3">
      <c r="F15902" t="s">
        <v>16610</v>
      </c>
      <c r="G15902" s="31">
        <v>15903.1975</v>
      </c>
    </row>
    <row r="15903" spans="6:7" x14ac:dyDescent="0.3">
      <c r="F15903" t="s">
        <v>16611</v>
      </c>
      <c r="G15903" s="31">
        <v>0</v>
      </c>
    </row>
    <row r="15904" spans="6:7" x14ac:dyDescent="0.3">
      <c r="F15904" t="s">
        <v>2573</v>
      </c>
      <c r="G15904" s="31">
        <v>0</v>
      </c>
    </row>
    <row r="15905" spans="6:7" x14ac:dyDescent="0.3">
      <c r="F15905" t="s">
        <v>16612</v>
      </c>
      <c r="G15905" s="31">
        <v>0</v>
      </c>
    </row>
    <row r="15906" spans="6:7" x14ac:dyDescent="0.3">
      <c r="F15906" t="s">
        <v>944</v>
      </c>
      <c r="G15906" s="31">
        <v>0</v>
      </c>
    </row>
    <row r="15907" spans="6:7" x14ac:dyDescent="0.3">
      <c r="F15907" t="s">
        <v>16613</v>
      </c>
      <c r="G15907" s="31">
        <v>0</v>
      </c>
    </row>
    <row r="15908" spans="6:7" x14ac:dyDescent="0.3">
      <c r="F15908" t="s">
        <v>16614</v>
      </c>
      <c r="G15908" s="31">
        <v>178.9478</v>
      </c>
    </row>
    <row r="15909" spans="6:7" x14ac:dyDescent="0.3">
      <c r="F15909" t="s">
        <v>16615</v>
      </c>
      <c r="G15909" s="31">
        <v>0</v>
      </c>
    </row>
    <row r="15910" spans="6:7" x14ac:dyDescent="0.3">
      <c r="F15910" t="s">
        <v>16616</v>
      </c>
      <c r="G15910" s="31">
        <v>219.55589999999998</v>
      </c>
    </row>
    <row r="15911" spans="6:7" x14ac:dyDescent="0.3">
      <c r="F15911" t="s">
        <v>16617</v>
      </c>
      <c r="G15911" s="31">
        <v>0</v>
      </c>
    </row>
    <row r="15912" spans="6:7" x14ac:dyDescent="0.3">
      <c r="F15912" t="s">
        <v>16618</v>
      </c>
      <c r="G15912" s="31">
        <v>0</v>
      </c>
    </row>
    <row r="15913" spans="6:7" x14ac:dyDescent="0.3">
      <c r="F15913" t="s">
        <v>16619</v>
      </c>
      <c r="G15913" s="31">
        <v>7661.9391000000005</v>
      </c>
    </row>
    <row r="15914" spans="6:7" x14ac:dyDescent="0.3">
      <c r="F15914" t="s">
        <v>16620</v>
      </c>
      <c r="G15914" s="31">
        <v>0</v>
      </c>
    </row>
    <row r="15915" spans="6:7" x14ac:dyDescent="0.3">
      <c r="F15915" t="s">
        <v>16621</v>
      </c>
      <c r="G15915" s="31">
        <v>1813.8496999999998</v>
      </c>
    </row>
    <row r="15916" spans="6:7" x14ac:dyDescent="0.3">
      <c r="F15916" t="s">
        <v>16622</v>
      </c>
      <c r="G15916" s="31">
        <v>948.08940000000007</v>
      </c>
    </row>
    <row r="15917" spans="6:7" x14ac:dyDescent="0.3">
      <c r="F15917" t="s">
        <v>3666</v>
      </c>
      <c r="G15917" s="31">
        <v>595.64960000000008</v>
      </c>
    </row>
    <row r="15918" spans="6:7" x14ac:dyDescent="0.3">
      <c r="F15918" t="s">
        <v>16623</v>
      </c>
      <c r="G15918" s="31">
        <v>269.7115</v>
      </c>
    </row>
    <row r="15919" spans="6:7" x14ac:dyDescent="0.3">
      <c r="F15919" t="s">
        <v>2574</v>
      </c>
      <c r="G15919" s="31">
        <v>17806.192299999999</v>
      </c>
    </row>
    <row r="15920" spans="6:7" x14ac:dyDescent="0.3">
      <c r="F15920" t="s">
        <v>16624</v>
      </c>
      <c r="G15920" s="31">
        <v>539.48599999999999</v>
      </c>
    </row>
    <row r="15921" spans="6:7" x14ac:dyDescent="0.3">
      <c r="F15921" t="s">
        <v>16625</v>
      </c>
      <c r="G15921" s="31">
        <v>1409.0054</v>
      </c>
    </row>
    <row r="15922" spans="6:7" x14ac:dyDescent="0.3">
      <c r="F15922" t="s">
        <v>16626</v>
      </c>
      <c r="G15922" s="31">
        <v>1178.0424</v>
      </c>
    </row>
    <row r="15923" spans="6:7" x14ac:dyDescent="0.3">
      <c r="F15923" t="s">
        <v>16627</v>
      </c>
      <c r="G15923" s="31">
        <v>1097.4057000000003</v>
      </c>
    </row>
    <row r="15924" spans="6:7" x14ac:dyDescent="0.3">
      <c r="F15924" t="s">
        <v>16628</v>
      </c>
      <c r="G15924" s="31">
        <v>0</v>
      </c>
    </row>
    <row r="15925" spans="6:7" x14ac:dyDescent="0.3">
      <c r="F15925" t="s">
        <v>16629</v>
      </c>
      <c r="G15925" s="31">
        <v>385.60829999999999</v>
      </c>
    </row>
    <row r="15926" spans="6:7" x14ac:dyDescent="0.3">
      <c r="F15926" t="s">
        <v>16630</v>
      </c>
      <c r="G15926" s="31">
        <v>112.5162</v>
      </c>
    </row>
    <row r="15927" spans="6:7" x14ac:dyDescent="0.3">
      <c r="F15927" t="s">
        <v>16631</v>
      </c>
      <c r="G15927" s="31">
        <v>9895.68</v>
      </c>
    </row>
    <row r="15928" spans="6:7" x14ac:dyDescent="0.3">
      <c r="F15928" t="s">
        <v>16632</v>
      </c>
      <c r="G15928" s="31">
        <v>308.80500000000001</v>
      </c>
    </row>
    <row r="15929" spans="6:7" x14ac:dyDescent="0.3">
      <c r="F15929" t="s">
        <v>16633</v>
      </c>
      <c r="G15929" s="31">
        <v>0</v>
      </c>
    </row>
    <row r="15930" spans="6:7" x14ac:dyDescent="0.3">
      <c r="F15930" t="s">
        <v>16634</v>
      </c>
      <c r="G15930" s="31">
        <v>8750.7015999999985</v>
      </c>
    </row>
    <row r="15931" spans="6:7" x14ac:dyDescent="0.3">
      <c r="F15931" t="s">
        <v>16635</v>
      </c>
      <c r="G15931" s="31">
        <v>0</v>
      </c>
    </row>
    <row r="15932" spans="6:7" x14ac:dyDescent="0.3">
      <c r="F15932" t="s">
        <v>16636</v>
      </c>
      <c r="G15932" s="31">
        <v>230.63149999999999</v>
      </c>
    </row>
    <row r="15933" spans="6:7" x14ac:dyDescent="0.3">
      <c r="F15933" t="s">
        <v>16637</v>
      </c>
      <c r="G15933" s="31">
        <v>0</v>
      </c>
    </row>
    <row r="15934" spans="6:7" x14ac:dyDescent="0.3">
      <c r="F15934" t="s">
        <v>16638</v>
      </c>
      <c r="G15934" s="31">
        <v>118.8203</v>
      </c>
    </row>
    <row r="15935" spans="6:7" x14ac:dyDescent="0.3">
      <c r="F15935" t="s">
        <v>16639</v>
      </c>
      <c r="G15935" s="31">
        <v>0</v>
      </c>
    </row>
    <row r="15936" spans="6:7" x14ac:dyDescent="0.3">
      <c r="F15936" t="s">
        <v>16640</v>
      </c>
      <c r="G15936" s="31">
        <v>0</v>
      </c>
    </row>
    <row r="15937" spans="6:7" x14ac:dyDescent="0.3">
      <c r="F15937" t="s">
        <v>16641</v>
      </c>
      <c r="G15937" s="31">
        <v>12833.484899999999</v>
      </c>
    </row>
    <row r="15938" spans="6:7" x14ac:dyDescent="0.3">
      <c r="F15938" t="s">
        <v>16642</v>
      </c>
      <c r="G15938" s="31">
        <v>0</v>
      </c>
    </row>
    <row r="15939" spans="6:7" x14ac:dyDescent="0.3">
      <c r="F15939" t="s">
        <v>16643</v>
      </c>
      <c r="G15939" s="31">
        <v>7684.5207</v>
      </c>
    </row>
    <row r="15940" spans="6:7" x14ac:dyDescent="0.3">
      <c r="F15940" t="s">
        <v>16644</v>
      </c>
      <c r="G15940" s="31">
        <v>0</v>
      </c>
    </row>
    <row r="15941" spans="6:7" x14ac:dyDescent="0.3">
      <c r="F15941" t="s">
        <v>16645</v>
      </c>
      <c r="G15941" s="31">
        <v>0</v>
      </c>
    </row>
    <row r="15942" spans="6:7" x14ac:dyDescent="0.3">
      <c r="F15942" t="s">
        <v>16646</v>
      </c>
      <c r="G15942" s="31">
        <v>287.7962</v>
      </c>
    </row>
    <row r="15943" spans="6:7" x14ac:dyDescent="0.3">
      <c r="F15943" t="s">
        <v>16647</v>
      </c>
      <c r="G15943" s="31">
        <v>7878.7662</v>
      </c>
    </row>
    <row r="15944" spans="6:7" x14ac:dyDescent="0.3">
      <c r="F15944" t="s">
        <v>16648</v>
      </c>
      <c r="G15944" s="31">
        <v>0</v>
      </c>
    </row>
    <row r="15945" spans="6:7" x14ac:dyDescent="0.3">
      <c r="F15945" t="s">
        <v>945</v>
      </c>
      <c r="G15945" s="31">
        <v>20689.612700000001</v>
      </c>
    </row>
    <row r="15946" spans="6:7" x14ac:dyDescent="0.3">
      <c r="F15946" t="s">
        <v>16649</v>
      </c>
      <c r="G15946" s="31">
        <v>0</v>
      </c>
    </row>
    <row r="15947" spans="6:7" x14ac:dyDescent="0.3">
      <c r="F15947" t="s">
        <v>16650</v>
      </c>
      <c r="G15947" s="31">
        <v>0</v>
      </c>
    </row>
    <row r="15948" spans="6:7" x14ac:dyDescent="0.3">
      <c r="F15948" t="s">
        <v>16651</v>
      </c>
      <c r="G15948" s="31">
        <v>588.15019999999993</v>
      </c>
    </row>
    <row r="15949" spans="6:7" x14ac:dyDescent="0.3">
      <c r="F15949" t="s">
        <v>16652</v>
      </c>
      <c r="G15949" s="31">
        <v>318.93869999999998</v>
      </c>
    </row>
    <row r="15950" spans="6:7" x14ac:dyDescent="0.3">
      <c r="F15950" t="s">
        <v>16653</v>
      </c>
      <c r="G15950" s="31">
        <v>0</v>
      </c>
    </row>
    <row r="15951" spans="6:7" x14ac:dyDescent="0.3">
      <c r="F15951" t="s">
        <v>16654</v>
      </c>
      <c r="G15951" s="31">
        <v>0</v>
      </c>
    </row>
    <row r="15952" spans="6:7" x14ac:dyDescent="0.3">
      <c r="F15952" t="s">
        <v>16655</v>
      </c>
      <c r="G15952" s="31">
        <v>422.3295</v>
      </c>
    </row>
    <row r="15953" spans="6:7" x14ac:dyDescent="0.3">
      <c r="F15953" t="s">
        <v>16656</v>
      </c>
      <c r="G15953" s="31">
        <v>0</v>
      </c>
    </row>
    <row r="15954" spans="6:7" x14ac:dyDescent="0.3">
      <c r="F15954" t="s">
        <v>16657</v>
      </c>
      <c r="G15954" s="31">
        <v>0</v>
      </c>
    </row>
    <row r="15955" spans="6:7" x14ac:dyDescent="0.3">
      <c r="F15955" t="s">
        <v>16658</v>
      </c>
      <c r="G15955" s="31">
        <v>0</v>
      </c>
    </row>
    <row r="15956" spans="6:7" x14ac:dyDescent="0.3">
      <c r="F15956" t="s">
        <v>16659</v>
      </c>
      <c r="G15956" s="31">
        <v>6556.0745999999999</v>
      </c>
    </row>
    <row r="15957" spans="6:7" x14ac:dyDescent="0.3">
      <c r="F15957" t="s">
        <v>16660</v>
      </c>
      <c r="G15957" s="31">
        <v>0</v>
      </c>
    </row>
    <row r="15958" spans="6:7" x14ac:dyDescent="0.3">
      <c r="F15958" t="s">
        <v>16661</v>
      </c>
      <c r="G15958" s="31">
        <v>7283.1737000000003</v>
      </c>
    </row>
    <row r="15959" spans="6:7" x14ac:dyDescent="0.3">
      <c r="F15959" t="s">
        <v>16662</v>
      </c>
      <c r="G15959" s="31">
        <v>96.6036</v>
      </c>
    </row>
    <row r="15960" spans="6:7" x14ac:dyDescent="0.3">
      <c r="F15960" t="s">
        <v>16663</v>
      </c>
      <c r="G15960" s="31">
        <v>2211.5949999999998</v>
      </c>
    </row>
    <row r="15961" spans="6:7" x14ac:dyDescent="0.3">
      <c r="F15961" t="s">
        <v>16664</v>
      </c>
      <c r="G15961" s="31">
        <v>0</v>
      </c>
    </row>
    <row r="15962" spans="6:7" x14ac:dyDescent="0.3">
      <c r="F15962" t="s">
        <v>16665</v>
      </c>
      <c r="G15962" s="31">
        <v>742.95920000000001</v>
      </c>
    </row>
    <row r="15963" spans="6:7" x14ac:dyDescent="0.3">
      <c r="F15963" t="s">
        <v>16666</v>
      </c>
      <c r="G15963" s="31">
        <v>11669.9899</v>
      </c>
    </row>
    <row r="15964" spans="6:7" x14ac:dyDescent="0.3">
      <c r="F15964" t="s">
        <v>16667</v>
      </c>
      <c r="G15964" s="31">
        <v>9501.8356000000003</v>
      </c>
    </row>
    <row r="15965" spans="6:7" x14ac:dyDescent="0.3">
      <c r="F15965" t="s">
        <v>16668</v>
      </c>
      <c r="G15965" s="31">
        <v>0</v>
      </c>
    </row>
    <row r="15966" spans="6:7" x14ac:dyDescent="0.3">
      <c r="F15966" t="s">
        <v>16669</v>
      </c>
      <c r="G15966" s="31">
        <v>0</v>
      </c>
    </row>
    <row r="15967" spans="6:7" x14ac:dyDescent="0.3">
      <c r="F15967" t="s">
        <v>16670</v>
      </c>
      <c r="G15967" s="31">
        <v>0</v>
      </c>
    </row>
    <row r="15968" spans="6:7" x14ac:dyDescent="0.3">
      <c r="F15968" t="s">
        <v>16671</v>
      </c>
      <c r="G15968" s="31">
        <v>575.6617</v>
      </c>
    </row>
    <row r="15969" spans="6:7" x14ac:dyDescent="0.3">
      <c r="F15969" t="s">
        <v>16672</v>
      </c>
      <c r="G15969" s="31">
        <v>23099.599500000004</v>
      </c>
    </row>
    <row r="15970" spans="6:7" x14ac:dyDescent="0.3">
      <c r="F15970" t="s">
        <v>16673</v>
      </c>
      <c r="G15970" s="31">
        <v>3826.5553</v>
      </c>
    </row>
    <row r="15971" spans="6:7" x14ac:dyDescent="0.3">
      <c r="F15971" t="s">
        <v>16674</v>
      </c>
      <c r="G15971" s="31">
        <v>65.003199999999993</v>
      </c>
    </row>
    <row r="15972" spans="6:7" x14ac:dyDescent="0.3">
      <c r="F15972" t="s">
        <v>16675</v>
      </c>
      <c r="G15972" s="31">
        <v>34.189799999999998</v>
      </c>
    </row>
    <row r="15973" spans="6:7" x14ac:dyDescent="0.3">
      <c r="F15973" t="s">
        <v>16676</v>
      </c>
      <c r="G15973" s="31">
        <v>14.930099999999999</v>
      </c>
    </row>
    <row r="15974" spans="6:7" x14ac:dyDescent="0.3">
      <c r="F15974" t="s">
        <v>16677</v>
      </c>
      <c r="G15974" s="31">
        <v>1863.9893</v>
      </c>
    </row>
    <row r="15975" spans="6:7" x14ac:dyDescent="0.3">
      <c r="F15975" t="s">
        <v>16678</v>
      </c>
      <c r="G15975" s="31">
        <v>2365.7431999999999</v>
      </c>
    </row>
    <row r="15976" spans="6:7" x14ac:dyDescent="0.3">
      <c r="F15976" t="s">
        <v>16679</v>
      </c>
      <c r="G15976" s="31">
        <v>3893.2764999999999</v>
      </c>
    </row>
    <row r="15977" spans="6:7" x14ac:dyDescent="0.3">
      <c r="F15977" t="s">
        <v>16680</v>
      </c>
      <c r="G15977" s="31">
        <v>0</v>
      </c>
    </row>
    <row r="15978" spans="6:7" x14ac:dyDescent="0.3">
      <c r="F15978" t="s">
        <v>16681</v>
      </c>
      <c r="G15978" s="31">
        <v>2493.4905000000003</v>
      </c>
    </row>
    <row r="15979" spans="6:7" x14ac:dyDescent="0.3">
      <c r="F15979" t="s">
        <v>16682</v>
      </c>
      <c r="G15979" s="31">
        <v>1993.2236</v>
      </c>
    </row>
    <row r="15980" spans="6:7" x14ac:dyDescent="0.3">
      <c r="F15980" t="s">
        <v>946</v>
      </c>
      <c r="G15980" s="31">
        <v>18117.1482</v>
      </c>
    </row>
    <row r="15981" spans="6:7" x14ac:dyDescent="0.3">
      <c r="F15981" t="s">
        <v>16683</v>
      </c>
      <c r="G15981" s="31">
        <v>0</v>
      </c>
    </row>
    <row r="15982" spans="6:7" x14ac:dyDescent="0.3">
      <c r="F15982" t="s">
        <v>16684</v>
      </c>
      <c r="G15982" s="31">
        <v>0</v>
      </c>
    </row>
    <row r="15983" spans="6:7" x14ac:dyDescent="0.3">
      <c r="F15983" t="s">
        <v>16685</v>
      </c>
      <c r="G15983" s="31">
        <v>9503.094000000001</v>
      </c>
    </row>
    <row r="15984" spans="6:7" x14ac:dyDescent="0.3">
      <c r="F15984" t="s">
        <v>16686</v>
      </c>
      <c r="G15984" s="31">
        <v>826.32</v>
      </c>
    </row>
    <row r="15985" spans="6:7" x14ac:dyDescent="0.3">
      <c r="F15985" t="s">
        <v>16687</v>
      </c>
      <c r="G15985" s="31">
        <v>2331.5792000000001</v>
      </c>
    </row>
    <row r="15986" spans="6:7" x14ac:dyDescent="0.3">
      <c r="F15986" t="s">
        <v>16688</v>
      </c>
      <c r="G15986" s="31">
        <v>0</v>
      </c>
    </row>
    <row r="15987" spans="6:7" x14ac:dyDescent="0.3">
      <c r="F15987" t="s">
        <v>16689</v>
      </c>
      <c r="G15987" s="31">
        <v>0</v>
      </c>
    </row>
    <row r="15988" spans="6:7" x14ac:dyDescent="0.3">
      <c r="F15988" t="s">
        <v>16690</v>
      </c>
      <c r="G15988" s="31">
        <v>261.43049999999999</v>
      </c>
    </row>
    <row r="15989" spans="6:7" x14ac:dyDescent="0.3">
      <c r="F15989" t="s">
        <v>16691</v>
      </c>
      <c r="G15989" s="31">
        <v>0</v>
      </c>
    </row>
    <row r="15990" spans="6:7" x14ac:dyDescent="0.3">
      <c r="F15990" t="s">
        <v>16692</v>
      </c>
      <c r="G15990" s="31">
        <v>0</v>
      </c>
    </row>
    <row r="15991" spans="6:7" x14ac:dyDescent="0.3">
      <c r="F15991" t="s">
        <v>16693</v>
      </c>
      <c r="G15991" s="31">
        <v>250.3811</v>
      </c>
    </row>
    <row r="15992" spans="6:7" x14ac:dyDescent="0.3">
      <c r="F15992" t="s">
        <v>16694</v>
      </c>
      <c r="G15992" s="31">
        <v>6482.5555000000004</v>
      </c>
    </row>
    <row r="15993" spans="6:7" x14ac:dyDescent="0.3">
      <c r="F15993" t="s">
        <v>947</v>
      </c>
      <c r="G15993" s="31">
        <v>10825.5852</v>
      </c>
    </row>
    <row r="15994" spans="6:7" x14ac:dyDescent="0.3">
      <c r="F15994" t="s">
        <v>16695</v>
      </c>
      <c r="G15994" s="31">
        <v>0</v>
      </c>
    </row>
    <row r="15995" spans="6:7" x14ac:dyDescent="0.3">
      <c r="F15995" t="s">
        <v>3667</v>
      </c>
      <c r="G15995" s="31">
        <v>68.790700000000001</v>
      </c>
    </row>
    <row r="15996" spans="6:7" x14ac:dyDescent="0.3">
      <c r="F15996" t="s">
        <v>16696</v>
      </c>
      <c r="G15996" s="31">
        <v>111.1566</v>
      </c>
    </row>
    <row r="15997" spans="6:7" x14ac:dyDescent="0.3">
      <c r="F15997" t="s">
        <v>16697</v>
      </c>
      <c r="G15997" s="31">
        <v>0</v>
      </c>
    </row>
    <row r="15998" spans="6:7" x14ac:dyDescent="0.3">
      <c r="F15998" t="s">
        <v>16698</v>
      </c>
      <c r="G15998" s="31">
        <v>0</v>
      </c>
    </row>
    <row r="15999" spans="6:7" x14ac:dyDescent="0.3">
      <c r="F15999" t="s">
        <v>16699</v>
      </c>
      <c r="G15999" s="31">
        <v>121.83100000000002</v>
      </c>
    </row>
    <row r="16000" spans="6:7" x14ac:dyDescent="0.3">
      <c r="F16000" t="s">
        <v>16700</v>
      </c>
      <c r="G16000" s="31">
        <v>0</v>
      </c>
    </row>
    <row r="16001" spans="6:7" x14ac:dyDescent="0.3">
      <c r="F16001" t="s">
        <v>16701</v>
      </c>
      <c r="G16001" s="31">
        <v>4446.4648999999999</v>
      </c>
    </row>
    <row r="16002" spans="6:7" x14ac:dyDescent="0.3">
      <c r="F16002" t="s">
        <v>16702</v>
      </c>
      <c r="G16002" s="31">
        <v>6286.0529999999999</v>
      </c>
    </row>
    <row r="16003" spans="6:7" x14ac:dyDescent="0.3">
      <c r="F16003" t="s">
        <v>16703</v>
      </c>
      <c r="G16003" s="31">
        <v>62.473999999999997</v>
      </c>
    </row>
    <row r="16004" spans="6:7" x14ac:dyDescent="0.3">
      <c r="F16004" t="s">
        <v>16704</v>
      </c>
      <c r="G16004" s="31">
        <v>2320.3472000000006</v>
      </c>
    </row>
    <row r="16005" spans="6:7" x14ac:dyDescent="0.3">
      <c r="F16005" t="s">
        <v>16705</v>
      </c>
      <c r="G16005" s="31">
        <v>2139.1714000000002</v>
      </c>
    </row>
    <row r="16006" spans="6:7" x14ac:dyDescent="0.3">
      <c r="F16006" t="s">
        <v>16706</v>
      </c>
      <c r="G16006" s="31">
        <v>2129.6518000000001</v>
      </c>
    </row>
    <row r="16007" spans="6:7" x14ac:dyDescent="0.3">
      <c r="F16007" t="s">
        <v>16707</v>
      </c>
      <c r="G16007" s="31">
        <v>683.26010000000008</v>
      </c>
    </row>
    <row r="16008" spans="6:7" x14ac:dyDescent="0.3">
      <c r="F16008" t="s">
        <v>16708</v>
      </c>
      <c r="G16008" s="31">
        <v>11823.554899999999</v>
      </c>
    </row>
    <row r="16009" spans="6:7" x14ac:dyDescent="0.3">
      <c r="F16009" t="s">
        <v>16709</v>
      </c>
      <c r="G16009" s="31">
        <v>0</v>
      </c>
    </row>
    <row r="16010" spans="6:7" x14ac:dyDescent="0.3">
      <c r="F16010" t="s">
        <v>16710</v>
      </c>
      <c r="G16010" s="31">
        <v>0</v>
      </c>
    </row>
    <row r="16011" spans="6:7" x14ac:dyDescent="0.3">
      <c r="F16011" t="s">
        <v>16711</v>
      </c>
      <c r="G16011" s="31">
        <v>0</v>
      </c>
    </row>
    <row r="16012" spans="6:7" x14ac:dyDescent="0.3">
      <c r="F16012" t="s">
        <v>16712</v>
      </c>
      <c r="G16012" s="31">
        <v>0</v>
      </c>
    </row>
    <row r="16013" spans="6:7" x14ac:dyDescent="0.3">
      <c r="F16013" t="s">
        <v>16713</v>
      </c>
      <c r="G16013" s="31">
        <v>457.37290000000002</v>
      </c>
    </row>
    <row r="16014" spans="6:7" x14ac:dyDescent="0.3">
      <c r="F16014" t="s">
        <v>16714</v>
      </c>
      <c r="G16014" s="31">
        <v>18.1477</v>
      </c>
    </row>
    <row r="16015" spans="6:7" x14ac:dyDescent="0.3">
      <c r="F16015" t="s">
        <v>2575</v>
      </c>
      <c r="G16015" s="31">
        <v>0</v>
      </c>
    </row>
    <row r="16016" spans="6:7" x14ac:dyDescent="0.3">
      <c r="F16016" t="s">
        <v>16715</v>
      </c>
      <c r="G16016" s="31">
        <v>0</v>
      </c>
    </row>
    <row r="16017" spans="6:7" x14ac:dyDescent="0.3">
      <c r="F16017" t="s">
        <v>3668</v>
      </c>
      <c r="G16017" s="31">
        <v>309.69990000000001</v>
      </c>
    </row>
    <row r="16018" spans="6:7" x14ac:dyDescent="0.3">
      <c r="F16018" t="s">
        <v>16716</v>
      </c>
      <c r="G16018" s="31">
        <v>0</v>
      </c>
    </row>
    <row r="16019" spans="6:7" x14ac:dyDescent="0.3">
      <c r="F16019" t="s">
        <v>16717</v>
      </c>
      <c r="G16019" s="31">
        <v>0</v>
      </c>
    </row>
    <row r="16020" spans="6:7" x14ac:dyDescent="0.3">
      <c r="F16020" t="s">
        <v>16718</v>
      </c>
      <c r="G16020" s="31">
        <v>0</v>
      </c>
    </row>
    <row r="16021" spans="6:7" x14ac:dyDescent="0.3">
      <c r="F16021" t="s">
        <v>16719</v>
      </c>
      <c r="G16021" s="31">
        <v>2799.3749000000003</v>
      </c>
    </row>
    <row r="16022" spans="6:7" x14ac:dyDescent="0.3">
      <c r="F16022" t="s">
        <v>16720</v>
      </c>
      <c r="G16022" s="31">
        <v>0</v>
      </c>
    </row>
    <row r="16023" spans="6:7" x14ac:dyDescent="0.3">
      <c r="F16023" t="s">
        <v>16721</v>
      </c>
      <c r="G16023" s="31">
        <v>40.6081</v>
      </c>
    </row>
    <row r="16024" spans="6:7" x14ac:dyDescent="0.3">
      <c r="F16024" t="s">
        <v>16722</v>
      </c>
      <c r="G16024" s="31">
        <v>0</v>
      </c>
    </row>
    <row r="16025" spans="6:7" x14ac:dyDescent="0.3">
      <c r="F16025" t="s">
        <v>16723</v>
      </c>
      <c r="G16025" s="31">
        <v>114.43860000000001</v>
      </c>
    </row>
    <row r="16026" spans="6:7" x14ac:dyDescent="0.3">
      <c r="F16026" t="s">
        <v>16724</v>
      </c>
      <c r="G16026" s="31">
        <v>0</v>
      </c>
    </row>
    <row r="16027" spans="6:7" x14ac:dyDescent="0.3">
      <c r="F16027" t="s">
        <v>16725</v>
      </c>
      <c r="G16027" s="31">
        <v>0</v>
      </c>
    </row>
    <row r="16028" spans="6:7" x14ac:dyDescent="0.3">
      <c r="F16028" t="s">
        <v>2576</v>
      </c>
      <c r="G16028" s="31">
        <v>5907.9387999999999</v>
      </c>
    </row>
    <row r="16029" spans="6:7" x14ac:dyDescent="0.3">
      <c r="F16029" t="s">
        <v>16726</v>
      </c>
      <c r="G16029" s="31">
        <v>198.28450000000001</v>
      </c>
    </row>
    <row r="16030" spans="6:7" x14ac:dyDescent="0.3">
      <c r="F16030" t="s">
        <v>16727</v>
      </c>
      <c r="G16030" s="31">
        <v>0</v>
      </c>
    </row>
    <row r="16031" spans="6:7" x14ac:dyDescent="0.3">
      <c r="F16031" t="s">
        <v>16728</v>
      </c>
      <c r="G16031" s="31">
        <v>115.684</v>
      </c>
    </row>
    <row r="16032" spans="6:7" x14ac:dyDescent="0.3">
      <c r="F16032" t="s">
        <v>16729</v>
      </c>
      <c r="G16032" s="31">
        <v>0</v>
      </c>
    </row>
    <row r="16033" spans="6:7" x14ac:dyDescent="0.3">
      <c r="F16033" t="s">
        <v>16730</v>
      </c>
      <c r="G16033" s="31">
        <v>1201.92</v>
      </c>
    </row>
    <row r="16034" spans="6:7" x14ac:dyDescent="0.3">
      <c r="F16034" t="s">
        <v>16731</v>
      </c>
      <c r="G16034" s="31">
        <v>0</v>
      </c>
    </row>
    <row r="16035" spans="6:7" x14ac:dyDescent="0.3">
      <c r="F16035" t="s">
        <v>16732</v>
      </c>
      <c r="G16035" s="31">
        <v>4081.2347</v>
      </c>
    </row>
    <row r="16036" spans="6:7" x14ac:dyDescent="0.3">
      <c r="F16036" t="s">
        <v>16733</v>
      </c>
      <c r="G16036" s="31">
        <v>0</v>
      </c>
    </row>
    <row r="16037" spans="6:7" x14ac:dyDescent="0.3">
      <c r="F16037" t="s">
        <v>16734</v>
      </c>
      <c r="G16037" s="31">
        <v>17293.835800000001</v>
      </c>
    </row>
    <row r="16038" spans="6:7" x14ac:dyDescent="0.3">
      <c r="F16038" t="s">
        <v>2955</v>
      </c>
      <c r="G16038" s="31">
        <v>3602.6760999999997</v>
      </c>
    </row>
    <row r="16039" spans="6:7" x14ac:dyDescent="0.3">
      <c r="F16039" t="s">
        <v>16735</v>
      </c>
      <c r="G16039" s="31">
        <v>3904.7096999999999</v>
      </c>
    </row>
    <row r="16040" spans="6:7" x14ac:dyDescent="0.3">
      <c r="F16040" t="s">
        <v>16736</v>
      </c>
      <c r="G16040" s="31">
        <v>657.85469999999998</v>
      </c>
    </row>
    <row r="16041" spans="6:7" x14ac:dyDescent="0.3">
      <c r="F16041" t="s">
        <v>16737</v>
      </c>
      <c r="G16041" s="31">
        <v>6709.1912999999995</v>
      </c>
    </row>
    <row r="16042" spans="6:7" x14ac:dyDescent="0.3">
      <c r="F16042" t="s">
        <v>16738</v>
      </c>
      <c r="G16042" s="31">
        <v>0</v>
      </c>
    </row>
    <row r="16043" spans="6:7" x14ac:dyDescent="0.3">
      <c r="F16043" t="s">
        <v>16739</v>
      </c>
      <c r="G16043" s="31">
        <v>1291.914</v>
      </c>
    </row>
    <row r="16044" spans="6:7" x14ac:dyDescent="0.3">
      <c r="F16044" t="s">
        <v>16740</v>
      </c>
      <c r="G16044" s="31">
        <v>0</v>
      </c>
    </row>
    <row r="16045" spans="6:7" x14ac:dyDescent="0.3">
      <c r="F16045" t="s">
        <v>16741</v>
      </c>
      <c r="G16045" s="31">
        <v>549.75200000000007</v>
      </c>
    </row>
    <row r="16046" spans="6:7" x14ac:dyDescent="0.3">
      <c r="F16046" t="s">
        <v>16742</v>
      </c>
      <c r="G16046" s="31">
        <v>0</v>
      </c>
    </row>
    <row r="16047" spans="6:7" x14ac:dyDescent="0.3">
      <c r="F16047" t="s">
        <v>16743</v>
      </c>
      <c r="G16047" s="31">
        <v>0</v>
      </c>
    </row>
    <row r="16048" spans="6:7" x14ac:dyDescent="0.3">
      <c r="F16048" t="s">
        <v>16744</v>
      </c>
      <c r="G16048" s="31">
        <v>229.95400000000001</v>
      </c>
    </row>
    <row r="16049" spans="6:7" x14ac:dyDescent="0.3">
      <c r="F16049" t="s">
        <v>16745</v>
      </c>
      <c r="G16049" s="31">
        <v>0</v>
      </c>
    </row>
    <row r="16050" spans="6:7" x14ac:dyDescent="0.3">
      <c r="F16050" t="s">
        <v>16746</v>
      </c>
      <c r="G16050" s="31">
        <v>299.57760000000002</v>
      </c>
    </row>
    <row r="16051" spans="6:7" x14ac:dyDescent="0.3">
      <c r="F16051" t="s">
        <v>16747</v>
      </c>
      <c r="G16051" s="31">
        <v>0</v>
      </c>
    </row>
    <row r="16052" spans="6:7" x14ac:dyDescent="0.3">
      <c r="F16052" t="s">
        <v>16748</v>
      </c>
      <c r="G16052" s="31">
        <v>20.677</v>
      </c>
    </row>
    <row r="16053" spans="6:7" x14ac:dyDescent="0.3">
      <c r="F16053" t="s">
        <v>16749</v>
      </c>
      <c r="G16053" s="31">
        <v>6994.232</v>
      </c>
    </row>
    <row r="16054" spans="6:7" x14ac:dyDescent="0.3">
      <c r="F16054" t="s">
        <v>2577</v>
      </c>
      <c r="G16054" s="31">
        <v>0</v>
      </c>
    </row>
    <row r="16055" spans="6:7" x14ac:dyDescent="0.3">
      <c r="F16055" t="s">
        <v>16750</v>
      </c>
      <c r="G16055" s="31">
        <v>0</v>
      </c>
    </row>
    <row r="16056" spans="6:7" x14ac:dyDescent="0.3">
      <c r="F16056" t="s">
        <v>16751</v>
      </c>
      <c r="G16056" s="31">
        <v>0</v>
      </c>
    </row>
    <row r="16057" spans="6:7" x14ac:dyDescent="0.3">
      <c r="F16057" t="s">
        <v>3669</v>
      </c>
      <c r="G16057" s="31">
        <v>62.473999999999997</v>
      </c>
    </row>
    <row r="16058" spans="6:7" x14ac:dyDescent="0.3">
      <c r="F16058" t="s">
        <v>16752</v>
      </c>
      <c r="G16058" s="31">
        <v>68.759199999999993</v>
      </c>
    </row>
    <row r="16059" spans="6:7" x14ac:dyDescent="0.3">
      <c r="F16059" t="s">
        <v>16753</v>
      </c>
      <c r="G16059" s="31">
        <v>498.4923</v>
      </c>
    </row>
    <row r="16060" spans="6:7" x14ac:dyDescent="0.3">
      <c r="F16060" t="s">
        <v>16754</v>
      </c>
      <c r="G16060" s="31">
        <v>138.58339999999998</v>
      </c>
    </row>
    <row r="16061" spans="6:7" x14ac:dyDescent="0.3">
      <c r="F16061" t="s">
        <v>16755</v>
      </c>
      <c r="G16061" s="31">
        <v>0</v>
      </c>
    </row>
    <row r="16062" spans="6:7" x14ac:dyDescent="0.3">
      <c r="F16062" t="s">
        <v>2578</v>
      </c>
      <c r="G16062" s="31">
        <v>69.071600000000004</v>
      </c>
    </row>
    <row r="16063" spans="6:7" x14ac:dyDescent="0.3">
      <c r="F16063" t="s">
        <v>948</v>
      </c>
      <c r="G16063" s="31">
        <v>0</v>
      </c>
    </row>
    <row r="16064" spans="6:7" x14ac:dyDescent="0.3">
      <c r="F16064" t="s">
        <v>16756</v>
      </c>
      <c r="G16064" s="31">
        <v>21347.770700000001</v>
      </c>
    </row>
    <row r="16065" spans="6:7" x14ac:dyDescent="0.3">
      <c r="F16065" t="s">
        <v>16757</v>
      </c>
      <c r="G16065" s="31">
        <v>62.473999999999997</v>
      </c>
    </row>
    <row r="16066" spans="6:7" x14ac:dyDescent="0.3">
      <c r="F16066" t="s">
        <v>16758</v>
      </c>
      <c r="G16066" s="31">
        <v>473.86709999999994</v>
      </c>
    </row>
    <row r="16067" spans="6:7" x14ac:dyDescent="0.3">
      <c r="F16067" t="s">
        <v>3670</v>
      </c>
      <c r="G16067" s="31">
        <v>1762.8102999999999</v>
      </c>
    </row>
    <row r="16068" spans="6:7" x14ac:dyDescent="0.3">
      <c r="F16068" t="s">
        <v>16759</v>
      </c>
      <c r="G16068" s="31">
        <v>0</v>
      </c>
    </row>
    <row r="16069" spans="6:7" x14ac:dyDescent="0.3">
      <c r="F16069" t="s">
        <v>16760</v>
      </c>
      <c r="G16069" s="31">
        <v>0</v>
      </c>
    </row>
    <row r="16070" spans="6:7" x14ac:dyDescent="0.3">
      <c r="F16070" t="s">
        <v>16761</v>
      </c>
      <c r="G16070" s="31">
        <v>0</v>
      </c>
    </row>
    <row r="16071" spans="6:7" x14ac:dyDescent="0.3">
      <c r="F16071" t="s">
        <v>16762</v>
      </c>
      <c r="G16071" s="31">
        <v>400.45100000000002</v>
      </c>
    </row>
    <row r="16072" spans="6:7" x14ac:dyDescent="0.3">
      <c r="F16072" t="s">
        <v>16763</v>
      </c>
      <c r="G16072" s="31">
        <v>63.907499999999999</v>
      </c>
    </row>
    <row r="16073" spans="6:7" x14ac:dyDescent="0.3">
      <c r="F16073" t="s">
        <v>16764</v>
      </c>
      <c r="G16073" s="31">
        <v>491.28140000000002</v>
      </c>
    </row>
    <row r="16074" spans="6:7" x14ac:dyDescent="0.3">
      <c r="F16074" t="s">
        <v>16765</v>
      </c>
      <c r="G16074" s="31">
        <v>0</v>
      </c>
    </row>
    <row r="16075" spans="6:7" x14ac:dyDescent="0.3">
      <c r="F16075" t="s">
        <v>16766</v>
      </c>
      <c r="G16075" s="31">
        <v>1217.4376999999999</v>
      </c>
    </row>
    <row r="16076" spans="6:7" x14ac:dyDescent="0.3">
      <c r="F16076" t="s">
        <v>16767</v>
      </c>
      <c r="G16076" s="31">
        <v>0</v>
      </c>
    </row>
    <row r="16077" spans="6:7" x14ac:dyDescent="0.3">
      <c r="F16077" t="s">
        <v>16768</v>
      </c>
      <c r="G16077" s="31">
        <v>362.9162</v>
      </c>
    </row>
    <row r="16078" spans="6:7" x14ac:dyDescent="0.3">
      <c r="F16078" t="s">
        <v>16769</v>
      </c>
      <c r="G16078" s="31">
        <v>0</v>
      </c>
    </row>
    <row r="16079" spans="6:7" x14ac:dyDescent="0.3">
      <c r="F16079" t="s">
        <v>16770</v>
      </c>
      <c r="G16079" s="31">
        <v>9.3711000000000002</v>
      </c>
    </row>
    <row r="16080" spans="6:7" x14ac:dyDescent="0.3">
      <c r="F16080" t="s">
        <v>16771</v>
      </c>
      <c r="G16080" s="31">
        <v>282.976</v>
      </c>
    </row>
    <row r="16081" spans="6:7" x14ac:dyDescent="0.3">
      <c r="F16081" t="s">
        <v>16772</v>
      </c>
      <c r="G16081" s="31">
        <v>0</v>
      </c>
    </row>
    <row r="16082" spans="6:7" x14ac:dyDescent="0.3">
      <c r="F16082" t="s">
        <v>16773</v>
      </c>
      <c r="G16082" s="31">
        <v>4211.5560999999998</v>
      </c>
    </row>
    <row r="16083" spans="6:7" x14ac:dyDescent="0.3">
      <c r="F16083" t="s">
        <v>16774</v>
      </c>
      <c r="G16083" s="31">
        <v>5237.9493999999995</v>
      </c>
    </row>
    <row r="16084" spans="6:7" x14ac:dyDescent="0.3">
      <c r="F16084" t="s">
        <v>16775</v>
      </c>
      <c r="G16084" s="31">
        <v>0</v>
      </c>
    </row>
    <row r="16085" spans="6:7" x14ac:dyDescent="0.3">
      <c r="F16085" t="s">
        <v>16776</v>
      </c>
      <c r="G16085" s="31">
        <v>0</v>
      </c>
    </row>
    <row r="16086" spans="6:7" x14ac:dyDescent="0.3">
      <c r="F16086" t="s">
        <v>16777</v>
      </c>
      <c r="G16086" s="31">
        <v>0</v>
      </c>
    </row>
    <row r="16087" spans="6:7" x14ac:dyDescent="0.3">
      <c r="F16087" t="s">
        <v>16778</v>
      </c>
      <c r="G16087" s="31">
        <v>750.29050000000007</v>
      </c>
    </row>
    <row r="16088" spans="6:7" x14ac:dyDescent="0.3">
      <c r="F16088" t="s">
        <v>16779</v>
      </c>
      <c r="G16088" s="31">
        <v>0</v>
      </c>
    </row>
    <row r="16089" spans="6:7" x14ac:dyDescent="0.3">
      <c r="F16089" t="s">
        <v>16780</v>
      </c>
      <c r="G16089" s="31">
        <v>593.26559999999995</v>
      </c>
    </row>
    <row r="16090" spans="6:7" x14ac:dyDescent="0.3">
      <c r="F16090" t="s">
        <v>16781</v>
      </c>
      <c r="G16090" s="31">
        <v>688.49919999999997</v>
      </c>
    </row>
    <row r="16091" spans="6:7" x14ac:dyDescent="0.3">
      <c r="F16091" t="s">
        <v>16782</v>
      </c>
      <c r="G16091" s="31">
        <v>10726.5355</v>
      </c>
    </row>
    <row r="16092" spans="6:7" x14ac:dyDescent="0.3">
      <c r="F16092" t="s">
        <v>16783</v>
      </c>
      <c r="G16092" s="31">
        <v>728.28930000000003</v>
      </c>
    </row>
    <row r="16093" spans="6:7" x14ac:dyDescent="0.3">
      <c r="F16093" t="s">
        <v>16784</v>
      </c>
      <c r="G16093" s="31">
        <v>199.38669999999999</v>
      </c>
    </row>
    <row r="16094" spans="6:7" x14ac:dyDescent="0.3">
      <c r="F16094" t="s">
        <v>16785</v>
      </c>
      <c r="G16094" s="31">
        <v>2789.5472</v>
      </c>
    </row>
    <row r="16095" spans="6:7" x14ac:dyDescent="0.3">
      <c r="F16095" t="s">
        <v>16786</v>
      </c>
      <c r="G16095" s="31">
        <v>15815.557500000001</v>
      </c>
    </row>
    <row r="16096" spans="6:7" x14ac:dyDescent="0.3">
      <c r="F16096" t="s">
        <v>16787</v>
      </c>
      <c r="G16096" s="31">
        <v>0</v>
      </c>
    </row>
    <row r="16097" spans="6:7" x14ac:dyDescent="0.3">
      <c r="F16097" t="s">
        <v>16788</v>
      </c>
      <c r="G16097" s="31">
        <v>16325.9926</v>
      </c>
    </row>
    <row r="16098" spans="6:7" x14ac:dyDescent="0.3">
      <c r="F16098" t="s">
        <v>16789</v>
      </c>
      <c r="G16098" s="31">
        <v>1216.0968</v>
      </c>
    </row>
    <row r="16099" spans="6:7" x14ac:dyDescent="0.3">
      <c r="F16099" t="s">
        <v>16790</v>
      </c>
      <c r="G16099" s="31">
        <v>5688.7601000000004</v>
      </c>
    </row>
    <row r="16100" spans="6:7" x14ac:dyDescent="0.3">
      <c r="F16100" t="s">
        <v>16791</v>
      </c>
      <c r="G16100" s="31">
        <v>744.59979999999996</v>
      </c>
    </row>
    <row r="16101" spans="6:7" x14ac:dyDescent="0.3">
      <c r="F16101" t="s">
        <v>16792</v>
      </c>
      <c r="G16101" s="31">
        <v>597.86710000000005</v>
      </c>
    </row>
    <row r="16102" spans="6:7" x14ac:dyDescent="0.3">
      <c r="F16102" t="s">
        <v>16793</v>
      </c>
      <c r="G16102" s="31">
        <v>1191.1569999999999</v>
      </c>
    </row>
    <row r="16103" spans="6:7" x14ac:dyDescent="0.3">
      <c r="F16103" t="s">
        <v>16794</v>
      </c>
      <c r="G16103" s="31">
        <v>1576.5201999999997</v>
      </c>
    </row>
    <row r="16104" spans="6:7" x14ac:dyDescent="0.3">
      <c r="F16104" t="s">
        <v>16795</v>
      </c>
      <c r="G16104" s="31">
        <v>381.65839999999997</v>
      </c>
    </row>
    <row r="16105" spans="6:7" x14ac:dyDescent="0.3">
      <c r="F16105" t="s">
        <v>16796</v>
      </c>
      <c r="G16105" s="31">
        <v>4011.7485000000001</v>
      </c>
    </row>
    <row r="16106" spans="6:7" x14ac:dyDescent="0.3">
      <c r="F16106" t="s">
        <v>16797</v>
      </c>
      <c r="G16106" s="31">
        <v>56.321100000000001</v>
      </c>
    </row>
    <row r="16107" spans="6:7" x14ac:dyDescent="0.3">
      <c r="F16107" t="s">
        <v>16798</v>
      </c>
      <c r="G16107" s="31">
        <v>568.96349999999995</v>
      </c>
    </row>
    <row r="16108" spans="6:7" x14ac:dyDescent="0.3">
      <c r="F16108" t="s">
        <v>16799</v>
      </c>
      <c r="G16108" s="31">
        <v>0</v>
      </c>
    </row>
    <row r="16109" spans="6:7" x14ac:dyDescent="0.3">
      <c r="F16109" t="s">
        <v>16800</v>
      </c>
      <c r="G16109" s="31">
        <v>0</v>
      </c>
    </row>
    <row r="16110" spans="6:7" x14ac:dyDescent="0.3">
      <c r="F16110" t="s">
        <v>16801</v>
      </c>
      <c r="G16110" s="31">
        <v>4182.0693000000001</v>
      </c>
    </row>
    <row r="16111" spans="6:7" x14ac:dyDescent="0.3">
      <c r="F16111" t="s">
        <v>16802</v>
      </c>
      <c r="G16111" s="31">
        <v>48.802800000000005</v>
      </c>
    </row>
    <row r="16112" spans="6:7" x14ac:dyDescent="0.3">
      <c r="F16112" t="s">
        <v>16803</v>
      </c>
      <c r="G16112" s="31">
        <v>201.8981</v>
      </c>
    </row>
    <row r="16113" spans="6:7" x14ac:dyDescent="0.3">
      <c r="F16113" t="s">
        <v>16804</v>
      </c>
      <c r="G16113" s="31">
        <v>0</v>
      </c>
    </row>
    <row r="16114" spans="6:7" x14ac:dyDescent="0.3">
      <c r="F16114" t="s">
        <v>16805</v>
      </c>
      <c r="G16114" s="31">
        <v>50.769399999999997</v>
      </c>
    </row>
    <row r="16115" spans="6:7" x14ac:dyDescent="0.3">
      <c r="F16115" t="s">
        <v>16806</v>
      </c>
      <c r="G16115" s="31">
        <v>135.30889999999999</v>
      </c>
    </row>
    <row r="16116" spans="6:7" x14ac:dyDescent="0.3">
      <c r="F16116" t="s">
        <v>16807</v>
      </c>
      <c r="G16116" s="31">
        <v>10537.9012</v>
      </c>
    </row>
    <row r="16117" spans="6:7" x14ac:dyDescent="0.3">
      <c r="F16117" t="s">
        <v>16808</v>
      </c>
      <c r="G16117" s="31">
        <v>131.4222</v>
      </c>
    </row>
    <row r="16118" spans="6:7" x14ac:dyDescent="0.3">
      <c r="F16118" t="s">
        <v>16809</v>
      </c>
      <c r="G16118" s="31">
        <v>0</v>
      </c>
    </row>
    <row r="16119" spans="6:7" x14ac:dyDescent="0.3">
      <c r="F16119" t="s">
        <v>16810</v>
      </c>
      <c r="G16119" s="31">
        <v>394.11630000000002</v>
      </c>
    </row>
    <row r="16120" spans="6:7" x14ac:dyDescent="0.3">
      <c r="F16120" t="s">
        <v>16811</v>
      </c>
      <c r="G16120" s="31">
        <v>0</v>
      </c>
    </row>
    <row r="16121" spans="6:7" x14ac:dyDescent="0.3">
      <c r="F16121" t="s">
        <v>16812</v>
      </c>
      <c r="G16121" s="31">
        <v>275.19</v>
      </c>
    </row>
    <row r="16122" spans="6:7" x14ac:dyDescent="0.3">
      <c r="F16122" t="s">
        <v>16813</v>
      </c>
      <c r="G16122" s="31">
        <v>8091.2530000000006</v>
      </c>
    </row>
    <row r="16123" spans="6:7" x14ac:dyDescent="0.3">
      <c r="F16123" t="s">
        <v>16814</v>
      </c>
      <c r="G16123" s="31">
        <v>0</v>
      </c>
    </row>
    <row r="16124" spans="6:7" x14ac:dyDescent="0.3">
      <c r="F16124" t="s">
        <v>16815</v>
      </c>
      <c r="G16124" s="31">
        <v>0</v>
      </c>
    </row>
    <row r="16125" spans="6:7" x14ac:dyDescent="0.3">
      <c r="F16125" t="s">
        <v>16816</v>
      </c>
      <c r="G16125" s="31">
        <v>0</v>
      </c>
    </row>
    <row r="16126" spans="6:7" x14ac:dyDescent="0.3">
      <c r="F16126" t="s">
        <v>16817</v>
      </c>
      <c r="G16126" s="31">
        <v>281.43719999999996</v>
      </c>
    </row>
    <row r="16127" spans="6:7" x14ac:dyDescent="0.3">
      <c r="F16127" t="s">
        <v>16818</v>
      </c>
      <c r="G16127" s="31">
        <v>1186.9922999999999</v>
      </c>
    </row>
    <row r="16128" spans="6:7" x14ac:dyDescent="0.3">
      <c r="F16128" t="s">
        <v>16819</v>
      </c>
      <c r="G16128" s="31">
        <v>881.32439999999997</v>
      </c>
    </row>
    <row r="16129" spans="6:7" x14ac:dyDescent="0.3">
      <c r="F16129" t="s">
        <v>16820</v>
      </c>
      <c r="G16129" s="31">
        <v>0</v>
      </c>
    </row>
    <row r="16130" spans="6:7" x14ac:dyDescent="0.3">
      <c r="F16130" t="s">
        <v>949</v>
      </c>
      <c r="G16130" s="31">
        <v>3067.0731999999998</v>
      </c>
    </row>
    <row r="16131" spans="6:7" x14ac:dyDescent="0.3">
      <c r="F16131" t="s">
        <v>16821</v>
      </c>
      <c r="G16131" s="31">
        <v>0</v>
      </c>
    </row>
    <row r="16132" spans="6:7" x14ac:dyDescent="0.3">
      <c r="F16132" t="s">
        <v>16822</v>
      </c>
      <c r="G16132" s="31">
        <v>0</v>
      </c>
    </row>
    <row r="16133" spans="6:7" x14ac:dyDescent="0.3">
      <c r="F16133" t="s">
        <v>16823</v>
      </c>
      <c r="G16133" s="31">
        <v>0</v>
      </c>
    </row>
    <row r="16134" spans="6:7" x14ac:dyDescent="0.3">
      <c r="F16134" t="s">
        <v>16824</v>
      </c>
      <c r="G16134" s="31">
        <v>503.70320000000004</v>
      </c>
    </row>
    <row r="16135" spans="6:7" x14ac:dyDescent="0.3">
      <c r="F16135" t="s">
        <v>16825</v>
      </c>
      <c r="G16135" s="31">
        <v>19.9816</v>
      </c>
    </row>
    <row r="16136" spans="6:7" x14ac:dyDescent="0.3">
      <c r="F16136" t="s">
        <v>16826</v>
      </c>
      <c r="G16136" s="31">
        <v>521.81939999999997</v>
      </c>
    </row>
    <row r="16137" spans="6:7" x14ac:dyDescent="0.3">
      <c r="F16137" t="s">
        <v>16827</v>
      </c>
      <c r="G16137" s="31">
        <v>0</v>
      </c>
    </row>
    <row r="16138" spans="6:7" x14ac:dyDescent="0.3">
      <c r="F16138" t="s">
        <v>16828</v>
      </c>
      <c r="G16138" s="31">
        <v>0</v>
      </c>
    </row>
    <row r="16139" spans="6:7" x14ac:dyDescent="0.3">
      <c r="F16139" t="s">
        <v>3671</v>
      </c>
      <c r="G16139" s="31">
        <v>152.92350000000002</v>
      </c>
    </row>
    <row r="16140" spans="6:7" x14ac:dyDescent="0.3">
      <c r="F16140" t="s">
        <v>16829</v>
      </c>
      <c r="G16140" s="31">
        <v>306.5258</v>
      </c>
    </row>
    <row r="16141" spans="6:7" x14ac:dyDescent="0.3">
      <c r="F16141" t="s">
        <v>16830</v>
      </c>
      <c r="G16141" s="31">
        <v>2074.4768999999997</v>
      </c>
    </row>
    <row r="16142" spans="6:7" x14ac:dyDescent="0.3">
      <c r="F16142" t="s">
        <v>16831</v>
      </c>
      <c r="G16142" s="31">
        <v>18.266199999999998</v>
      </c>
    </row>
    <row r="16143" spans="6:7" x14ac:dyDescent="0.3">
      <c r="F16143" t="s">
        <v>16832</v>
      </c>
      <c r="G16143" s="31">
        <v>72.590800000000002</v>
      </c>
    </row>
    <row r="16144" spans="6:7" x14ac:dyDescent="0.3">
      <c r="F16144" t="s">
        <v>16833</v>
      </c>
      <c r="G16144" s="31">
        <v>7301.0609000000004</v>
      </c>
    </row>
    <row r="16145" spans="6:7" x14ac:dyDescent="0.3">
      <c r="F16145" t="s">
        <v>16834</v>
      </c>
      <c r="G16145" s="31">
        <v>2387.0208000000002</v>
      </c>
    </row>
    <row r="16146" spans="6:7" x14ac:dyDescent="0.3">
      <c r="F16146" t="s">
        <v>3672</v>
      </c>
      <c r="G16146" s="31">
        <v>18120.759700000002</v>
      </c>
    </row>
    <row r="16147" spans="6:7" x14ac:dyDescent="0.3">
      <c r="F16147" t="s">
        <v>16835</v>
      </c>
      <c r="G16147" s="31">
        <v>120.5735</v>
      </c>
    </row>
    <row r="16148" spans="6:7" x14ac:dyDescent="0.3">
      <c r="F16148" t="s">
        <v>3673</v>
      </c>
      <c r="G16148" s="31">
        <v>722.68979999999999</v>
      </c>
    </row>
    <row r="16149" spans="6:7" x14ac:dyDescent="0.3">
      <c r="F16149" t="s">
        <v>16836</v>
      </c>
      <c r="G16149" s="31">
        <v>8864.3541999999998</v>
      </c>
    </row>
    <row r="16150" spans="6:7" x14ac:dyDescent="0.3">
      <c r="F16150" t="s">
        <v>16837</v>
      </c>
      <c r="G16150" s="31">
        <v>616.5915</v>
      </c>
    </row>
    <row r="16151" spans="6:7" x14ac:dyDescent="0.3">
      <c r="F16151" t="s">
        <v>16838</v>
      </c>
      <c r="G16151" s="31">
        <v>0</v>
      </c>
    </row>
    <row r="16152" spans="6:7" x14ac:dyDescent="0.3">
      <c r="F16152" t="s">
        <v>16839</v>
      </c>
      <c r="G16152" s="31">
        <v>601.79309999999998</v>
      </c>
    </row>
    <row r="16153" spans="6:7" x14ac:dyDescent="0.3">
      <c r="F16153" t="s">
        <v>16840</v>
      </c>
      <c r="G16153" s="31">
        <v>0</v>
      </c>
    </row>
    <row r="16154" spans="6:7" x14ac:dyDescent="0.3">
      <c r="F16154" t="s">
        <v>16841</v>
      </c>
      <c r="G16154" s="31">
        <v>0</v>
      </c>
    </row>
    <row r="16155" spans="6:7" x14ac:dyDescent="0.3">
      <c r="F16155" t="s">
        <v>16842</v>
      </c>
      <c r="G16155" s="31">
        <v>5469.13</v>
      </c>
    </row>
    <row r="16156" spans="6:7" x14ac:dyDescent="0.3">
      <c r="F16156" t="s">
        <v>16843</v>
      </c>
      <c r="G16156" s="31">
        <v>21.91</v>
      </c>
    </row>
    <row r="16157" spans="6:7" x14ac:dyDescent="0.3">
      <c r="F16157" t="s">
        <v>16844</v>
      </c>
      <c r="G16157" s="31">
        <v>408.63960000000003</v>
      </c>
    </row>
    <row r="16158" spans="6:7" x14ac:dyDescent="0.3">
      <c r="F16158" t="s">
        <v>16845</v>
      </c>
      <c r="G16158" s="31">
        <v>0</v>
      </c>
    </row>
    <row r="16159" spans="6:7" x14ac:dyDescent="0.3">
      <c r="F16159" t="s">
        <v>16846</v>
      </c>
      <c r="G16159" s="31">
        <v>0</v>
      </c>
    </row>
    <row r="16160" spans="6:7" x14ac:dyDescent="0.3">
      <c r="F16160" t="s">
        <v>16847</v>
      </c>
      <c r="G16160" s="31">
        <v>276.35890000000001</v>
      </c>
    </row>
    <row r="16161" spans="6:7" x14ac:dyDescent="0.3">
      <c r="F16161" t="s">
        <v>16848</v>
      </c>
      <c r="G16161" s="31">
        <v>0</v>
      </c>
    </row>
    <row r="16162" spans="6:7" x14ac:dyDescent="0.3">
      <c r="F16162" t="s">
        <v>16849</v>
      </c>
      <c r="G16162" s="31">
        <v>767.57759999999996</v>
      </c>
    </row>
    <row r="16163" spans="6:7" x14ac:dyDescent="0.3">
      <c r="F16163" t="s">
        <v>16850</v>
      </c>
      <c r="G16163" s="31">
        <v>0</v>
      </c>
    </row>
    <row r="16164" spans="6:7" x14ac:dyDescent="0.3">
      <c r="F16164" t="s">
        <v>16851</v>
      </c>
      <c r="G16164" s="31">
        <v>350.45920000000001</v>
      </c>
    </row>
    <row r="16165" spans="6:7" x14ac:dyDescent="0.3">
      <c r="F16165" t="s">
        <v>16852</v>
      </c>
      <c r="G16165" s="31">
        <v>11882.542200000002</v>
      </c>
    </row>
    <row r="16166" spans="6:7" x14ac:dyDescent="0.3">
      <c r="F16166" t="s">
        <v>16853</v>
      </c>
      <c r="G16166" s="31">
        <v>319.96630000000005</v>
      </c>
    </row>
    <row r="16167" spans="6:7" x14ac:dyDescent="0.3">
      <c r="F16167" t="s">
        <v>16854</v>
      </c>
      <c r="G16167" s="31">
        <v>34.360700000000001</v>
      </c>
    </row>
    <row r="16168" spans="6:7" x14ac:dyDescent="0.3">
      <c r="F16168" t="s">
        <v>950</v>
      </c>
      <c r="G16168" s="31">
        <v>0</v>
      </c>
    </row>
    <row r="16169" spans="6:7" x14ac:dyDescent="0.3">
      <c r="F16169" t="s">
        <v>16855</v>
      </c>
      <c r="G16169" s="31">
        <v>525.76440000000002</v>
      </c>
    </row>
    <row r="16170" spans="6:7" x14ac:dyDescent="0.3">
      <c r="F16170" t="s">
        <v>16856</v>
      </c>
      <c r="G16170" s="31">
        <v>0</v>
      </c>
    </row>
    <row r="16171" spans="6:7" x14ac:dyDescent="0.3">
      <c r="F16171" t="s">
        <v>16857</v>
      </c>
      <c r="G16171" s="31">
        <v>246.22349999999997</v>
      </c>
    </row>
    <row r="16172" spans="6:7" x14ac:dyDescent="0.3">
      <c r="F16172" t="s">
        <v>16858</v>
      </c>
      <c r="G16172" s="31">
        <v>523.77300000000002</v>
      </c>
    </row>
    <row r="16173" spans="6:7" x14ac:dyDescent="0.3">
      <c r="F16173" t="s">
        <v>2579</v>
      </c>
      <c r="G16173" s="31">
        <v>0</v>
      </c>
    </row>
    <row r="16174" spans="6:7" x14ac:dyDescent="0.3">
      <c r="F16174" t="s">
        <v>16859</v>
      </c>
      <c r="G16174" s="31">
        <v>265.95550000000003</v>
      </c>
    </row>
    <row r="16175" spans="6:7" x14ac:dyDescent="0.3">
      <c r="F16175" t="s">
        <v>16860</v>
      </c>
      <c r="G16175" s="31">
        <v>45.740899999999996</v>
      </c>
    </row>
    <row r="16176" spans="6:7" x14ac:dyDescent="0.3">
      <c r="F16176" t="s">
        <v>16861</v>
      </c>
      <c r="G16176" s="31">
        <v>0</v>
      </c>
    </row>
    <row r="16177" spans="6:7" x14ac:dyDescent="0.3">
      <c r="F16177" t="s">
        <v>16862</v>
      </c>
      <c r="G16177" s="31">
        <v>0</v>
      </c>
    </row>
    <row r="16178" spans="6:7" x14ac:dyDescent="0.3">
      <c r="F16178" t="s">
        <v>16863</v>
      </c>
      <c r="G16178" s="31">
        <v>312.23539999999997</v>
      </c>
    </row>
    <row r="16179" spans="6:7" x14ac:dyDescent="0.3">
      <c r="F16179" t="s">
        <v>16864</v>
      </c>
      <c r="G16179" s="31">
        <v>0</v>
      </c>
    </row>
    <row r="16180" spans="6:7" x14ac:dyDescent="0.3">
      <c r="F16180" t="s">
        <v>16865</v>
      </c>
      <c r="G16180" s="31">
        <v>0</v>
      </c>
    </row>
    <row r="16181" spans="6:7" x14ac:dyDescent="0.3">
      <c r="F16181" t="s">
        <v>16866</v>
      </c>
      <c r="G16181" s="31">
        <v>613.39179999999999</v>
      </c>
    </row>
    <row r="16182" spans="6:7" x14ac:dyDescent="0.3">
      <c r="F16182" t="s">
        <v>16867</v>
      </c>
      <c r="G16182" s="31">
        <v>81.08550000000001</v>
      </c>
    </row>
    <row r="16183" spans="6:7" x14ac:dyDescent="0.3">
      <c r="F16183" t="s">
        <v>16868</v>
      </c>
      <c r="G16183" s="31">
        <v>7595.6077999999998</v>
      </c>
    </row>
    <row r="16184" spans="6:7" x14ac:dyDescent="0.3">
      <c r="F16184" t="s">
        <v>16869</v>
      </c>
      <c r="G16184" s="31">
        <v>678.822</v>
      </c>
    </row>
    <row r="16185" spans="6:7" x14ac:dyDescent="0.3">
      <c r="F16185" t="s">
        <v>16870</v>
      </c>
      <c r="G16185" s="31">
        <v>0</v>
      </c>
    </row>
    <row r="16186" spans="6:7" x14ac:dyDescent="0.3">
      <c r="F16186" t="s">
        <v>16871</v>
      </c>
      <c r="G16186" s="31">
        <v>0</v>
      </c>
    </row>
    <row r="16187" spans="6:7" x14ac:dyDescent="0.3">
      <c r="F16187" t="s">
        <v>16872</v>
      </c>
      <c r="G16187" s="31">
        <v>146.01840000000001</v>
      </c>
    </row>
    <row r="16188" spans="6:7" x14ac:dyDescent="0.3">
      <c r="F16188" t="s">
        <v>16873</v>
      </c>
      <c r="G16188" s="31">
        <v>113.79339999999999</v>
      </c>
    </row>
    <row r="16189" spans="6:7" x14ac:dyDescent="0.3">
      <c r="F16189" t="s">
        <v>16874</v>
      </c>
      <c r="G16189" s="31">
        <v>966.0254000000001</v>
      </c>
    </row>
    <row r="16190" spans="6:7" x14ac:dyDescent="0.3">
      <c r="F16190" t="s">
        <v>16875</v>
      </c>
      <c r="G16190" s="31">
        <v>0</v>
      </c>
    </row>
    <row r="16191" spans="6:7" x14ac:dyDescent="0.3">
      <c r="F16191" t="s">
        <v>16876</v>
      </c>
      <c r="G16191" s="31">
        <v>0</v>
      </c>
    </row>
    <row r="16192" spans="6:7" x14ac:dyDescent="0.3">
      <c r="F16192" t="s">
        <v>16877</v>
      </c>
      <c r="G16192" s="31">
        <v>309.83789999999999</v>
      </c>
    </row>
    <row r="16193" spans="6:7" x14ac:dyDescent="0.3">
      <c r="F16193" t="s">
        <v>16878</v>
      </c>
      <c r="G16193" s="31">
        <v>6603.9921999999997</v>
      </c>
    </row>
    <row r="16194" spans="6:7" x14ac:dyDescent="0.3">
      <c r="F16194" t="s">
        <v>16879</v>
      </c>
      <c r="G16194" s="31">
        <v>703.19760000000008</v>
      </c>
    </row>
    <row r="16195" spans="6:7" x14ac:dyDescent="0.3">
      <c r="F16195" t="s">
        <v>16880</v>
      </c>
      <c r="G16195" s="31">
        <v>0</v>
      </c>
    </row>
    <row r="16196" spans="6:7" x14ac:dyDescent="0.3">
      <c r="F16196" t="s">
        <v>16881</v>
      </c>
      <c r="G16196" s="31">
        <v>0</v>
      </c>
    </row>
    <row r="16197" spans="6:7" x14ac:dyDescent="0.3">
      <c r="F16197" t="s">
        <v>16882</v>
      </c>
      <c r="G16197" s="31">
        <v>1693.2089000000001</v>
      </c>
    </row>
    <row r="16198" spans="6:7" x14ac:dyDescent="0.3">
      <c r="F16198" t="s">
        <v>16883</v>
      </c>
      <c r="G16198" s="31">
        <v>0</v>
      </c>
    </row>
    <row r="16199" spans="6:7" x14ac:dyDescent="0.3">
      <c r="F16199" t="s">
        <v>16884</v>
      </c>
      <c r="G16199" s="31">
        <v>0</v>
      </c>
    </row>
    <row r="16200" spans="6:7" x14ac:dyDescent="0.3">
      <c r="F16200" t="s">
        <v>16885</v>
      </c>
      <c r="G16200" s="31">
        <v>124.7484</v>
      </c>
    </row>
    <row r="16201" spans="6:7" x14ac:dyDescent="0.3">
      <c r="F16201" t="s">
        <v>16886</v>
      </c>
      <c r="G16201" s="31">
        <v>0</v>
      </c>
    </row>
    <row r="16202" spans="6:7" x14ac:dyDescent="0.3">
      <c r="F16202" t="s">
        <v>16887</v>
      </c>
      <c r="G16202" s="31">
        <v>0</v>
      </c>
    </row>
    <row r="16203" spans="6:7" x14ac:dyDescent="0.3">
      <c r="F16203" t="s">
        <v>16888</v>
      </c>
      <c r="G16203" s="31">
        <v>8111.9015000000009</v>
      </c>
    </row>
    <row r="16204" spans="6:7" x14ac:dyDescent="0.3">
      <c r="F16204" t="s">
        <v>16889</v>
      </c>
      <c r="G16204" s="31">
        <v>675.38429999999994</v>
      </c>
    </row>
    <row r="16205" spans="6:7" x14ac:dyDescent="0.3">
      <c r="F16205" t="s">
        <v>16890</v>
      </c>
      <c r="G16205" s="31">
        <v>3128.2069000000001</v>
      </c>
    </row>
    <row r="16206" spans="6:7" x14ac:dyDescent="0.3">
      <c r="F16206" t="s">
        <v>16891</v>
      </c>
      <c r="G16206" s="31">
        <v>0</v>
      </c>
    </row>
    <row r="16207" spans="6:7" x14ac:dyDescent="0.3">
      <c r="F16207" t="s">
        <v>16892</v>
      </c>
      <c r="G16207" s="31">
        <v>2323.0075000000002</v>
      </c>
    </row>
    <row r="16208" spans="6:7" x14ac:dyDescent="0.3">
      <c r="F16208" t="s">
        <v>16893</v>
      </c>
      <c r="G16208" s="31">
        <v>0</v>
      </c>
    </row>
    <row r="16209" spans="6:7" x14ac:dyDescent="0.3">
      <c r="F16209" t="s">
        <v>16894</v>
      </c>
      <c r="G16209" s="31">
        <v>20126.540400000002</v>
      </c>
    </row>
    <row r="16210" spans="6:7" x14ac:dyDescent="0.3">
      <c r="F16210" t="s">
        <v>2956</v>
      </c>
      <c r="G16210" s="31">
        <v>3730.4675999999999</v>
      </c>
    </row>
    <row r="16211" spans="6:7" x14ac:dyDescent="0.3">
      <c r="F16211" t="s">
        <v>16895</v>
      </c>
      <c r="G16211" s="31">
        <v>0</v>
      </c>
    </row>
    <row r="16212" spans="6:7" x14ac:dyDescent="0.3">
      <c r="F16212" t="s">
        <v>16896</v>
      </c>
      <c r="G16212" s="31">
        <v>0</v>
      </c>
    </row>
    <row r="16213" spans="6:7" x14ac:dyDescent="0.3">
      <c r="F16213" t="s">
        <v>16897</v>
      </c>
      <c r="G16213" s="31">
        <v>394.32330000000002</v>
      </c>
    </row>
    <row r="16214" spans="6:7" x14ac:dyDescent="0.3">
      <c r="F16214" t="s">
        <v>16898</v>
      </c>
      <c r="G16214" s="31">
        <v>200.78219999999999</v>
      </c>
    </row>
    <row r="16215" spans="6:7" x14ac:dyDescent="0.3">
      <c r="F16215" t="s">
        <v>16899</v>
      </c>
      <c r="G16215" s="31">
        <v>0</v>
      </c>
    </row>
    <row r="16216" spans="6:7" x14ac:dyDescent="0.3">
      <c r="F16216" t="s">
        <v>16900</v>
      </c>
      <c r="G16216" s="31">
        <v>0</v>
      </c>
    </row>
    <row r="16217" spans="6:7" x14ac:dyDescent="0.3">
      <c r="F16217" t="s">
        <v>16901</v>
      </c>
      <c r="G16217" s="31">
        <v>0</v>
      </c>
    </row>
    <row r="16218" spans="6:7" x14ac:dyDescent="0.3">
      <c r="F16218" t="s">
        <v>16902</v>
      </c>
      <c r="G16218" s="31">
        <v>247.18809999999999</v>
      </c>
    </row>
    <row r="16219" spans="6:7" x14ac:dyDescent="0.3">
      <c r="F16219" t="s">
        <v>16903</v>
      </c>
      <c r="G16219" s="31">
        <v>597.84059999999999</v>
      </c>
    </row>
    <row r="16220" spans="6:7" x14ac:dyDescent="0.3">
      <c r="F16220" t="s">
        <v>16904</v>
      </c>
      <c r="G16220" s="31">
        <v>359.74209999999999</v>
      </c>
    </row>
    <row r="16221" spans="6:7" x14ac:dyDescent="0.3">
      <c r="F16221" t="s">
        <v>16905</v>
      </c>
      <c r="G16221" s="31">
        <v>1126.2317</v>
      </c>
    </row>
    <row r="16222" spans="6:7" x14ac:dyDescent="0.3">
      <c r="F16222" t="s">
        <v>16906</v>
      </c>
      <c r="G16222" s="31">
        <v>18774.156599999998</v>
      </c>
    </row>
    <row r="16223" spans="6:7" x14ac:dyDescent="0.3">
      <c r="F16223" t="s">
        <v>16907</v>
      </c>
      <c r="G16223" s="31">
        <v>2089.9853000000003</v>
      </c>
    </row>
    <row r="16224" spans="6:7" x14ac:dyDescent="0.3">
      <c r="F16224" t="s">
        <v>2580</v>
      </c>
      <c r="G16224" s="31">
        <v>302.77969999999999</v>
      </c>
    </row>
    <row r="16225" spans="6:7" x14ac:dyDescent="0.3">
      <c r="F16225" t="s">
        <v>16908</v>
      </c>
      <c r="G16225" s="31">
        <v>20145.720799999999</v>
      </c>
    </row>
    <row r="16226" spans="6:7" x14ac:dyDescent="0.3">
      <c r="F16226" t="s">
        <v>2581</v>
      </c>
      <c r="G16226" s="31">
        <v>6111.1530000000002</v>
      </c>
    </row>
    <row r="16227" spans="6:7" x14ac:dyDescent="0.3">
      <c r="F16227" t="s">
        <v>16909</v>
      </c>
      <c r="G16227" s="31">
        <v>19416.8266</v>
      </c>
    </row>
    <row r="16228" spans="6:7" x14ac:dyDescent="0.3">
      <c r="F16228" t="s">
        <v>16910</v>
      </c>
      <c r="G16228" s="31">
        <v>0</v>
      </c>
    </row>
    <row r="16229" spans="6:7" x14ac:dyDescent="0.3">
      <c r="F16229" t="s">
        <v>16911</v>
      </c>
      <c r="G16229" s="31">
        <v>7166.6223999999993</v>
      </c>
    </row>
    <row r="16230" spans="6:7" x14ac:dyDescent="0.3">
      <c r="F16230" t="s">
        <v>16912</v>
      </c>
      <c r="G16230" s="31">
        <v>0</v>
      </c>
    </row>
    <row r="16231" spans="6:7" x14ac:dyDescent="0.3">
      <c r="F16231" t="s">
        <v>16913</v>
      </c>
      <c r="G16231" s="31">
        <v>0</v>
      </c>
    </row>
    <row r="16232" spans="6:7" x14ac:dyDescent="0.3">
      <c r="F16232" t="s">
        <v>16914</v>
      </c>
      <c r="G16232" s="31">
        <v>6868.9911000000002</v>
      </c>
    </row>
    <row r="16233" spans="6:7" x14ac:dyDescent="0.3">
      <c r="F16233" t="s">
        <v>16915</v>
      </c>
      <c r="G16233" s="31">
        <v>0</v>
      </c>
    </row>
    <row r="16234" spans="6:7" x14ac:dyDescent="0.3">
      <c r="F16234" t="s">
        <v>16916</v>
      </c>
      <c r="G16234" s="31">
        <v>112.5414</v>
      </c>
    </row>
    <row r="16235" spans="6:7" x14ac:dyDescent="0.3">
      <c r="F16235" t="s">
        <v>16917</v>
      </c>
      <c r="G16235" s="31">
        <v>0</v>
      </c>
    </row>
    <row r="16236" spans="6:7" x14ac:dyDescent="0.3">
      <c r="F16236" t="s">
        <v>16918</v>
      </c>
      <c r="G16236" s="31">
        <v>5985.244999999999</v>
      </c>
    </row>
    <row r="16237" spans="6:7" x14ac:dyDescent="0.3">
      <c r="F16237" t="s">
        <v>3674</v>
      </c>
      <c r="G16237" s="31">
        <v>2748.7656000000002</v>
      </c>
    </row>
    <row r="16238" spans="6:7" x14ac:dyDescent="0.3">
      <c r="F16238" t="s">
        <v>16919</v>
      </c>
      <c r="G16238" s="31">
        <v>0</v>
      </c>
    </row>
    <row r="16239" spans="6:7" x14ac:dyDescent="0.3">
      <c r="F16239" t="s">
        <v>16920</v>
      </c>
      <c r="G16239" s="31">
        <v>140.79329999999999</v>
      </c>
    </row>
    <row r="16240" spans="6:7" x14ac:dyDescent="0.3">
      <c r="F16240" t="s">
        <v>16921</v>
      </c>
      <c r="G16240" s="31">
        <v>635.09390000000008</v>
      </c>
    </row>
    <row r="16241" spans="6:7" x14ac:dyDescent="0.3">
      <c r="F16241" t="s">
        <v>16922</v>
      </c>
      <c r="G16241" s="31">
        <v>6557.1629000000003</v>
      </c>
    </row>
    <row r="16242" spans="6:7" x14ac:dyDescent="0.3">
      <c r="F16242" t="s">
        <v>16923</v>
      </c>
      <c r="G16242" s="31">
        <v>0</v>
      </c>
    </row>
    <row r="16243" spans="6:7" x14ac:dyDescent="0.3">
      <c r="F16243" t="s">
        <v>16924</v>
      </c>
      <c r="G16243" s="31">
        <v>84.453299999999999</v>
      </c>
    </row>
    <row r="16244" spans="6:7" x14ac:dyDescent="0.3">
      <c r="F16244" t="s">
        <v>16925</v>
      </c>
      <c r="G16244" s="31">
        <v>6803.28</v>
      </c>
    </row>
    <row r="16245" spans="6:7" x14ac:dyDescent="0.3">
      <c r="F16245" t="s">
        <v>16926</v>
      </c>
      <c r="G16245" s="31">
        <v>8434.9639999999999</v>
      </c>
    </row>
    <row r="16246" spans="6:7" x14ac:dyDescent="0.3">
      <c r="F16246" t="s">
        <v>16927</v>
      </c>
      <c r="G16246" s="31">
        <v>6925.7995999999994</v>
      </c>
    </row>
    <row r="16247" spans="6:7" x14ac:dyDescent="0.3">
      <c r="F16247" t="s">
        <v>16928</v>
      </c>
      <c r="G16247" s="31">
        <v>1724.8251</v>
      </c>
    </row>
    <row r="16248" spans="6:7" x14ac:dyDescent="0.3">
      <c r="F16248" t="s">
        <v>16929</v>
      </c>
      <c r="G16248" s="31">
        <v>790.5607</v>
      </c>
    </row>
    <row r="16249" spans="6:7" x14ac:dyDescent="0.3">
      <c r="F16249" t="s">
        <v>2582</v>
      </c>
      <c r="G16249" s="31">
        <v>228.42070000000001</v>
      </c>
    </row>
    <row r="16250" spans="6:7" x14ac:dyDescent="0.3">
      <c r="F16250" t="s">
        <v>2583</v>
      </c>
      <c r="G16250" s="31">
        <v>0</v>
      </c>
    </row>
    <row r="16251" spans="6:7" x14ac:dyDescent="0.3">
      <c r="F16251" t="s">
        <v>16930</v>
      </c>
      <c r="G16251" s="31">
        <v>12814.224200000001</v>
      </c>
    </row>
    <row r="16252" spans="6:7" x14ac:dyDescent="0.3">
      <c r="F16252" t="s">
        <v>16931</v>
      </c>
      <c r="G16252" s="31">
        <v>26.9054</v>
      </c>
    </row>
    <row r="16253" spans="6:7" x14ac:dyDescent="0.3">
      <c r="F16253" t="s">
        <v>16932</v>
      </c>
      <c r="G16253" s="31">
        <v>132.41039999999998</v>
      </c>
    </row>
    <row r="16254" spans="6:7" x14ac:dyDescent="0.3">
      <c r="F16254" t="s">
        <v>16933</v>
      </c>
      <c r="G16254" s="31">
        <v>3445.5129000000002</v>
      </c>
    </row>
    <row r="16255" spans="6:7" x14ac:dyDescent="0.3">
      <c r="F16255" t="s">
        <v>16934</v>
      </c>
      <c r="G16255" s="31">
        <v>19112.928100000001</v>
      </c>
    </row>
    <row r="16256" spans="6:7" x14ac:dyDescent="0.3">
      <c r="F16256" t="s">
        <v>16935</v>
      </c>
      <c r="G16256" s="31">
        <v>236.09049999999999</v>
      </c>
    </row>
    <row r="16257" spans="6:7" x14ac:dyDescent="0.3">
      <c r="F16257" t="s">
        <v>16936</v>
      </c>
      <c r="G16257" s="31">
        <v>0</v>
      </c>
    </row>
    <row r="16258" spans="6:7" x14ac:dyDescent="0.3">
      <c r="F16258" t="s">
        <v>2957</v>
      </c>
      <c r="G16258" s="31">
        <v>19882.876400000001</v>
      </c>
    </row>
    <row r="16259" spans="6:7" x14ac:dyDescent="0.3">
      <c r="F16259" t="s">
        <v>16937</v>
      </c>
      <c r="G16259" s="31">
        <v>0</v>
      </c>
    </row>
    <row r="16260" spans="6:7" x14ac:dyDescent="0.3">
      <c r="F16260" t="s">
        <v>16938</v>
      </c>
      <c r="G16260" s="31">
        <v>238.67749999999998</v>
      </c>
    </row>
    <row r="16261" spans="6:7" x14ac:dyDescent="0.3">
      <c r="F16261" t="s">
        <v>16939</v>
      </c>
      <c r="G16261" s="31">
        <v>4213.5780000000004</v>
      </c>
    </row>
    <row r="16262" spans="6:7" x14ac:dyDescent="0.3">
      <c r="F16262" t="s">
        <v>16940</v>
      </c>
      <c r="G16262" s="31">
        <v>4213.7031000000006</v>
      </c>
    </row>
    <row r="16263" spans="6:7" x14ac:dyDescent="0.3">
      <c r="F16263" t="s">
        <v>2958</v>
      </c>
      <c r="G16263" s="31">
        <v>7934.2754000000004</v>
      </c>
    </row>
    <row r="16264" spans="6:7" x14ac:dyDescent="0.3">
      <c r="F16264" t="s">
        <v>16941</v>
      </c>
      <c r="G16264" s="31">
        <v>195.46090000000001</v>
      </c>
    </row>
    <row r="16265" spans="6:7" x14ac:dyDescent="0.3">
      <c r="F16265" t="s">
        <v>16942</v>
      </c>
      <c r="G16265" s="31">
        <v>143.00239999999999</v>
      </c>
    </row>
    <row r="16266" spans="6:7" x14ac:dyDescent="0.3">
      <c r="F16266" t="s">
        <v>2584</v>
      </c>
      <c r="G16266" s="31">
        <v>0</v>
      </c>
    </row>
    <row r="16267" spans="6:7" x14ac:dyDescent="0.3">
      <c r="F16267" t="s">
        <v>16943</v>
      </c>
      <c r="G16267" s="31">
        <v>15375.531999999999</v>
      </c>
    </row>
    <row r="16268" spans="6:7" x14ac:dyDescent="0.3">
      <c r="F16268" t="s">
        <v>16944</v>
      </c>
      <c r="G16268" s="31">
        <v>0</v>
      </c>
    </row>
    <row r="16269" spans="6:7" x14ac:dyDescent="0.3">
      <c r="F16269" t="s">
        <v>3675</v>
      </c>
      <c r="G16269" s="31">
        <v>179.39019999999999</v>
      </c>
    </row>
    <row r="16270" spans="6:7" x14ac:dyDescent="0.3">
      <c r="F16270" t="s">
        <v>2585</v>
      </c>
      <c r="G16270" s="31">
        <v>0</v>
      </c>
    </row>
    <row r="16271" spans="6:7" x14ac:dyDescent="0.3">
      <c r="F16271" t="s">
        <v>3676</v>
      </c>
      <c r="G16271" s="31">
        <v>34.398499999999999</v>
      </c>
    </row>
    <row r="16272" spans="6:7" x14ac:dyDescent="0.3">
      <c r="F16272" t="s">
        <v>16945</v>
      </c>
      <c r="G16272" s="31">
        <v>1373.5177000000001</v>
      </c>
    </row>
    <row r="16273" spans="6:7" x14ac:dyDescent="0.3">
      <c r="F16273" t="s">
        <v>16946</v>
      </c>
      <c r="G16273" s="31">
        <v>2094.6274000000003</v>
      </c>
    </row>
    <row r="16274" spans="6:7" x14ac:dyDescent="0.3">
      <c r="F16274" t="s">
        <v>16947</v>
      </c>
      <c r="G16274" s="31">
        <v>123.77789999999999</v>
      </c>
    </row>
    <row r="16275" spans="6:7" x14ac:dyDescent="0.3">
      <c r="F16275" t="s">
        <v>16948</v>
      </c>
      <c r="G16275" s="31">
        <v>391.10509999999999</v>
      </c>
    </row>
    <row r="16276" spans="6:7" x14ac:dyDescent="0.3">
      <c r="F16276" t="s">
        <v>16949</v>
      </c>
      <c r="G16276" s="31">
        <v>0</v>
      </c>
    </row>
    <row r="16277" spans="6:7" x14ac:dyDescent="0.3">
      <c r="F16277" t="s">
        <v>16950</v>
      </c>
      <c r="G16277" s="31">
        <v>164.61919999999998</v>
      </c>
    </row>
    <row r="16278" spans="6:7" x14ac:dyDescent="0.3">
      <c r="F16278" t="s">
        <v>16951</v>
      </c>
      <c r="G16278" s="31">
        <v>600.68409999999994</v>
      </c>
    </row>
    <row r="16279" spans="6:7" x14ac:dyDescent="0.3">
      <c r="F16279" t="s">
        <v>16952</v>
      </c>
      <c r="G16279" s="31">
        <v>8403.9369999999999</v>
      </c>
    </row>
    <row r="16280" spans="6:7" x14ac:dyDescent="0.3">
      <c r="F16280" t="s">
        <v>16953</v>
      </c>
      <c r="G16280" s="31">
        <v>21318.668899999997</v>
      </c>
    </row>
    <row r="16281" spans="6:7" x14ac:dyDescent="0.3">
      <c r="F16281" t="s">
        <v>16954</v>
      </c>
      <c r="G16281" s="31">
        <v>0</v>
      </c>
    </row>
    <row r="16282" spans="6:7" x14ac:dyDescent="0.3">
      <c r="F16282" t="s">
        <v>16955</v>
      </c>
      <c r="G16282" s="31">
        <v>18255.813700000002</v>
      </c>
    </row>
    <row r="16283" spans="6:7" x14ac:dyDescent="0.3">
      <c r="F16283" t="s">
        <v>16956</v>
      </c>
      <c r="G16283" s="31">
        <v>10720.111000000001</v>
      </c>
    </row>
    <row r="16284" spans="6:7" x14ac:dyDescent="0.3">
      <c r="F16284" t="s">
        <v>16957</v>
      </c>
      <c r="G16284" s="31">
        <v>0</v>
      </c>
    </row>
    <row r="16285" spans="6:7" x14ac:dyDescent="0.3">
      <c r="F16285" t="s">
        <v>16958</v>
      </c>
      <c r="G16285" s="31">
        <v>376.67330000000004</v>
      </c>
    </row>
    <row r="16286" spans="6:7" x14ac:dyDescent="0.3">
      <c r="F16286" t="s">
        <v>16959</v>
      </c>
      <c r="G16286" s="31">
        <v>1034.4308000000001</v>
      </c>
    </row>
    <row r="16287" spans="6:7" x14ac:dyDescent="0.3">
      <c r="F16287" t="s">
        <v>16960</v>
      </c>
      <c r="G16287" s="31">
        <v>24.989599999999999</v>
      </c>
    </row>
    <row r="16288" spans="6:7" x14ac:dyDescent="0.3">
      <c r="F16288" t="s">
        <v>3677</v>
      </c>
      <c r="G16288" s="31">
        <v>522.39499999999998</v>
      </c>
    </row>
    <row r="16289" spans="6:7" x14ac:dyDescent="0.3">
      <c r="F16289" t="s">
        <v>16961</v>
      </c>
      <c r="G16289" s="31">
        <v>34018.861400000002</v>
      </c>
    </row>
    <row r="16290" spans="6:7" x14ac:dyDescent="0.3">
      <c r="F16290" t="s">
        <v>951</v>
      </c>
      <c r="G16290" s="31">
        <v>642.15460000000007</v>
      </c>
    </row>
    <row r="16291" spans="6:7" x14ac:dyDescent="0.3">
      <c r="F16291" t="s">
        <v>16962</v>
      </c>
      <c r="G16291" s="31">
        <v>0</v>
      </c>
    </row>
    <row r="16292" spans="6:7" x14ac:dyDescent="0.3">
      <c r="F16292" t="s">
        <v>952</v>
      </c>
      <c r="G16292" s="31">
        <v>0</v>
      </c>
    </row>
    <row r="16293" spans="6:7" x14ac:dyDescent="0.3">
      <c r="F16293" t="s">
        <v>16963</v>
      </c>
      <c r="G16293" s="31">
        <v>6.2473999999999998</v>
      </c>
    </row>
    <row r="16294" spans="6:7" x14ac:dyDescent="0.3">
      <c r="F16294" t="s">
        <v>2586</v>
      </c>
      <c r="G16294" s="31">
        <v>0</v>
      </c>
    </row>
    <row r="16295" spans="6:7" x14ac:dyDescent="0.3">
      <c r="F16295" t="s">
        <v>16964</v>
      </c>
      <c r="G16295" s="31">
        <v>423.62979999999999</v>
      </c>
    </row>
    <row r="16296" spans="6:7" x14ac:dyDescent="0.3">
      <c r="F16296" t="s">
        <v>953</v>
      </c>
      <c r="G16296" s="31">
        <v>5355.8305</v>
      </c>
    </row>
    <row r="16297" spans="6:7" x14ac:dyDescent="0.3">
      <c r="F16297" t="s">
        <v>16965</v>
      </c>
      <c r="G16297" s="31">
        <v>3006.5491999999999</v>
      </c>
    </row>
    <row r="16298" spans="6:7" x14ac:dyDescent="0.3">
      <c r="F16298" t="s">
        <v>3678</v>
      </c>
      <c r="G16298" s="31">
        <v>231.5129</v>
      </c>
    </row>
    <row r="16299" spans="6:7" x14ac:dyDescent="0.3">
      <c r="F16299" t="s">
        <v>2587</v>
      </c>
      <c r="G16299" s="31">
        <v>1966.3363999999999</v>
      </c>
    </row>
    <row r="16300" spans="6:7" x14ac:dyDescent="0.3">
      <c r="F16300" t="s">
        <v>2588</v>
      </c>
      <c r="G16300" s="31">
        <v>4895.9624000000003</v>
      </c>
    </row>
    <row r="16301" spans="6:7" x14ac:dyDescent="0.3">
      <c r="F16301" t="s">
        <v>954</v>
      </c>
      <c r="G16301" s="31">
        <v>15423.860499999999</v>
      </c>
    </row>
    <row r="16302" spans="6:7" x14ac:dyDescent="0.3">
      <c r="F16302" t="s">
        <v>16966</v>
      </c>
      <c r="G16302" s="31">
        <v>15.618499999999999</v>
      </c>
    </row>
    <row r="16303" spans="6:7" x14ac:dyDescent="0.3">
      <c r="F16303" t="s">
        <v>16967</v>
      </c>
      <c r="G16303" s="31">
        <v>3433.4324999999999</v>
      </c>
    </row>
    <row r="16304" spans="6:7" x14ac:dyDescent="0.3">
      <c r="F16304" t="s">
        <v>3679</v>
      </c>
      <c r="G16304" s="31">
        <v>98.838700000000003</v>
      </c>
    </row>
    <row r="16305" spans="6:7" x14ac:dyDescent="0.3">
      <c r="F16305" t="s">
        <v>2589</v>
      </c>
      <c r="G16305" s="31">
        <v>633.76880000000006</v>
      </c>
    </row>
    <row r="16306" spans="6:7" x14ac:dyDescent="0.3">
      <c r="F16306" t="s">
        <v>16968</v>
      </c>
      <c r="G16306" s="31">
        <v>2619.2814000000003</v>
      </c>
    </row>
    <row r="16307" spans="6:7" x14ac:dyDescent="0.3">
      <c r="F16307" t="s">
        <v>16969</v>
      </c>
      <c r="G16307" s="31">
        <v>21.8659</v>
      </c>
    </row>
    <row r="16308" spans="6:7" x14ac:dyDescent="0.3">
      <c r="F16308" t="s">
        <v>16970</v>
      </c>
      <c r="G16308" s="31">
        <v>0</v>
      </c>
    </row>
    <row r="16309" spans="6:7" x14ac:dyDescent="0.3">
      <c r="F16309" t="s">
        <v>16971</v>
      </c>
      <c r="G16309" s="31">
        <v>0</v>
      </c>
    </row>
    <row r="16310" spans="6:7" x14ac:dyDescent="0.3">
      <c r="F16310" t="s">
        <v>16972</v>
      </c>
      <c r="G16310" s="31">
        <v>4895.9624000000003</v>
      </c>
    </row>
    <row r="16311" spans="6:7" x14ac:dyDescent="0.3">
      <c r="F16311" t="s">
        <v>16973</v>
      </c>
      <c r="G16311" s="31">
        <v>2910.4686999999999</v>
      </c>
    </row>
    <row r="16312" spans="6:7" x14ac:dyDescent="0.3">
      <c r="F16312" t="s">
        <v>16974</v>
      </c>
      <c r="G16312" s="31">
        <v>403.65030000000002</v>
      </c>
    </row>
    <row r="16313" spans="6:7" x14ac:dyDescent="0.3">
      <c r="F16313" t="s">
        <v>16975</v>
      </c>
      <c r="G16313" s="31">
        <v>473.69300000000004</v>
      </c>
    </row>
    <row r="16314" spans="6:7" x14ac:dyDescent="0.3">
      <c r="F16314" t="s">
        <v>16976</v>
      </c>
      <c r="G16314" s="31">
        <v>3482.2076999999999</v>
      </c>
    </row>
    <row r="16315" spans="6:7" x14ac:dyDescent="0.3">
      <c r="F16315" t="s">
        <v>16977</v>
      </c>
      <c r="G16315" s="31">
        <v>12632.4444</v>
      </c>
    </row>
    <row r="16316" spans="6:7" x14ac:dyDescent="0.3">
      <c r="F16316" t="s">
        <v>16978</v>
      </c>
      <c r="G16316" s="31">
        <v>13.4527</v>
      </c>
    </row>
    <row r="16317" spans="6:7" x14ac:dyDescent="0.3">
      <c r="F16317" t="s">
        <v>2590</v>
      </c>
      <c r="G16317" s="31">
        <v>0</v>
      </c>
    </row>
    <row r="16318" spans="6:7" x14ac:dyDescent="0.3">
      <c r="F16318" t="s">
        <v>16979</v>
      </c>
      <c r="G16318" s="31">
        <v>2593.4736000000003</v>
      </c>
    </row>
    <row r="16319" spans="6:7" x14ac:dyDescent="0.3">
      <c r="F16319" t="s">
        <v>955</v>
      </c>
      <c r="G16319" s="31">
        <v>0</v>
      </c>
    </row>
    <row r="16320" spans="6:7" x14ac:dyDescent="0.3">
      <c r="F16320" t="s">
        <v>16980</v>
      </c>
      <c r="G16320" s="31">
        <v>0</v>
      </c>
    </row>
    <row r="16321" spans="6:7" x14ac:dyDescent="0.3">
      <c r="F16321" t="s">
        <v>3680</v>
      </c>
      <c r="G16321" s="31">
        <v>244.06440000000001</v>
      </c>
    </row>
    <row r="16322" spans="6:7" x14ac:dyDescent="0.3">
      <c r="F16322" t="s">
        <v>956</v>
      </c>
      <c r="G16322" s="31">
        <v>11955.512000000001</v>
      </c>
    </row>
    <row r="16323" spans="6:7" x14ac:dyDescent="0.3">
      <c r="F16323" t="s">
        <v>16981</v>
      </c>
      <c r="G16323" s="31">
        <v>4269.5628999999999</v>
      </c>
    </row>
    <row r="16324" spans="6:7" x14ac:dyDescent="0.3">
      <c r="F16324" t="s">
        <v>2959</v>
      </c>
      <c r="G16324" s="31">
        <v>7792.5208000000002</v>
      </c>
    </row>
    <row r="16325" spans="6:7" x14ac:dyDescent="0.3">
      <c r="F16325" t="s">
        <v>2591</v>
      </c>
      <c r="G16325" s="31">
        <v>0</v>
      </c>
    </row>
    <row r="16326" spans="6:7" x14ac:dyDescent="0.3">
      <c r="F16326" t="s">
        <v>3681</v>
      </c>
      <c r="G16326" s="31">
        <v>212.7518</v>
      </c>
    </row>
    <row r="16327" spans="6:7" x14ac:dyDescent="0.3">
      <c r="F16327" t="s">
        <v>2592</v>
      </c>
      <c r="G16327" s="31">
        <v>300.30990000000003</v>
      </c>
    </row>
    <row r="16328" spans="6:7" x14ac:dyDescent="0.3">
      <c r="F16328" t="s">
        <v>16982</v>
      </c>
      <c r="G16328" s="31">
        <v>0</v>
      </c>
    </row>
    <row r="16329" spans="6:7" x14ac:dyDescent="0.3">
      <c r="F16329" t="s">
        <v>2593</v>
      </c>
      <c r="G16329" s="31">
        <v>0</v>
      </c>
    </row>
    <row r="16330" spans="6:7" x14ac:dyDescent="0.3">
      <c r="F16330" t="s">
        <v>2594</v>
      </c>
      <c r="G16330" s="31">
        <v>76.966499999999996</v>
      </c>
    </row>
    <row r="16331" spans="6:7" x14ac:dyDescent="0.3">
      <c r="F16331" t="s">
        <v>16983</v>
      </c>
      <c r="G16331" s="31">
        <v>0</v>
      </c>
    </row>
    <row r="16332" spans="6:7" x14ac:dyDescent="0.3">
      <c r="F16332" t="s">
        <v>16984</v>
      </c>
      <c r="G16332" s="31">
        <v>0</v>
      </c>
    </row>
    <row r="16333" spans="6:7" x14ac:dyDescent="0.3">
      <c r="F16333" t="s">
        <v>2595</v>
      </c>
      <c r="G16333" s="31">
        <v>82.557000000000002</v>
      </c>
    </row>
    <row r="16334" spans="6:7" x14ac:dyDescent="0.3">
      <c r="F16334" t="s">
        <v>2596</v>
      </c>
      <c r="G16334" s="31">
        <v>4632.1583000000001</v>
      </c>
    </row>
    <row r="16335" spans="6:7" x14ac:dyDescent="0.3">
      <c r="F16335" t="s">
        <v>16985</v>
      </c>
      <c r="G16335" s="31">
        <v>0</v>
      </c>
    </row>
    <row r="16336" spans="6:7" x14ac:dyDescent="0.3">
      <c r="F16336" t="s">
        <v>16986</v>
      </c>
      <c r="G16336" s="31">
        <v>9580.0887000000002</v>
      </c>
    </row>
    <row r="16337" spans="6:7" x14ac:dyDescent="0.3">
      <c r="F16337" t="s">
        <v>16987</v>
      </c>
      <c r="G16337" s="31">
        <v>53.8108</v>
      </c>
    </row>
    <row r="16338" spans="6:7" x14ac:dyDescent="0.3">
      <c r="F16338" t="s">
        <v>16988</v>
      </c>
      <c r="G16338" s="31">
        <v>387.74439999999998</v>
      </c>
    </row>
    <row r="16339" spans="6:7" x14ac:dyDescent="0.3">
      <c r="F16339" t="s">
        <v>16989</v>
      </c>
      <c r="G16339" s="31">
        <v>0</v>
      </c>
    </row>
    <row r="16340" spans="6:7" x14ac:dyDescent="0.3">
      <c r="F16340" t="s">
        <v>2597</v>
      </c>
      <c r="G16340" s="31">
        <v>0</v>
      </c>
    </row>
    <row r="16341" spans="6:7" x14ac:dyDescent="0.3">
      <c r="F16341" t="s">
        <v>2598</v>
      </c>
      <c r="G16341" s="31">
        <v>0</v>
      </c>
    </row>
    <row r="16342" spans="6:7" x14ac:dyDescent="0.3">
      <c r="F16342" t="s">
        <v>16990</v>
      </c>
      <c r="G16342" s="31">
        <v>16311.537899999999</v>
      </c>
    </row>
    <row r="16343" spans="6:7" x14ac:dyDescent="0.3">
      <c r="F16343" t="s">
        <v>3682</v>
      </c>
      <c r="G16343" s="31">
        <v>141.14329999999998</v>
      </c>
    </row>
    <row r="16344" spans="6:7" x14ac:dyDescent="0.3">
      <c r="F16344" t="s">
        <v>16991</v>
      </c>
      <c r="G16344" s="31">
        <v>33.077200000000005</v>
      </c>
    </row>
    <row r="16345" spans="6:7" x14ac:dyDescent="0.3">
      <c r="F16345" t="s">
        <v>16992</v>
      </c>
      <c r="G16345" s="31">
        <v>0</v>
      </c>
    </row>
    <row r="16346" spans="6:7" x14ac:dyDescent="0.3">
      <c r="F16346" t="s">
        <v>2599</v>
      </c>
      <c r="G16346" s="31">
        <v>634.4144</v>
      </c>
    </row>
    <row r="16347" spans="6:7" x14ac:dyDescent="0.3">
      <c r="F16347" t="s">
        <v>16993</v>
      </c>
      <c r="G16347" s="31">
        <v>2290.2529</v>
      </c>
    </row>
    <row r="16348" spans="6:7" x14ac:dyDescent="0.3">
      <c r="F16348" t="s">
        <v>16994</v>
      </c>
      <c r="G16348" s="31">
        <v>103.8278</v>
      </c>
    </row>
    <row r="16349" spans="6:7" x14ac:dyDescent="0.3">
      <c r="F16349" t="s">
        <v>957</v>
      </c>
      <c r="G16349" s="31">
        <v>4104.0306</v>
      </c>
    </row>
    <row r="16350" spans="6:7" x14ac:dyDescent="0.3">
      <c r="F16350" t="s">
        <v>16995</v>
      </c>
      <c r="G16350" s="31">
        <v>207.06109999999998</v>
      </c>
    </row>
    <row r="16351" spans="6:7" x14ac:dyDescent="0.3">
      <c r="F16351" t="s">
        <v>16996</v>
      </c>
      <c r="G16351" s="31">
        <v>69.460899999999995</v>
      </c>
    </row>
    <row r="16352" spans="6:7" x14ac:dyDescent="0.3">
      <c r="F16352" t="s">
        <v>16997</v>
      </c>
      <c r="G16352" s="31">
        <v>0</v>
      </c>
    </row>
    <row r="16353" spans="6:7" x14ac:dyDescent="0.3">
      <c r="F16353" t="s">
        <v>16998</v>
      </c>
      <c r="G16353" s="31">
        <v>603.74549999999999</v>
      </c>
    </row>
    <row r="16354" spans="6:7" x14ac:dyDescent="0.3">
      <c r="F16354" t="s">
        <v>16999</v>
      </c>
      <c r="G16354" s="31">
        <v>0</v>
      </c>
    </row>
    <row r="16355" spans="6:7" x14ac:dyDescent="0.3">
      <c r="F16355" t="s">
        <v>958</v>
      </c>
      <c r="G16355" s="31">
        <v>0</v>
      </c>
    </row>
    <row r="16356" spans="6:7" x14ac:dyDescent="0.3">
      <c r="F16356" t="s">
        <v>17000</v>
      </c>
      <c r="G16356" s="31">
        <v>188.40120000000002</v>
      </c>
    </row>
    <row r="16357" spans="6:7" x14ac:dyDescent="0.3">
      <c r="F16357" t="s">
        <v>17001</v>
      </c>
      <c r="G16357" s="31">
        <v>11712.902</v>
      </c>
    </row>
    <row r="16358" spans="6:7" x14ac:dyDescent="0.3">
      <c r="F16358" t="s">
        <v>17002</v>
      </c>
      <c r="G16358" s="31">
        <v>1397.4602</v>
      </c>
    </row>
    <row r="16359" spans="6:7" x14ac:dyDescent="0.3">
      <c r="F16359" t="s">
        <v>17003</v>
      </c>
      <c r="G16359" s="31">
        <v>523.21630000000005</v>
      </c>
    </row>
    <row r="16360" spans="6:7" x14ac:dyDescent="0.3">
      <c r="F16360" t="s">
        <v>959</v>
      </c>
      <c r="G16360" s="31">
        <v>0</v>
      </c>
    </row>
    <row r="16361" spans="6:7" x14ac:dyDescent="0.3">
      <c r="F16361" t="s">
        <v>17004</v>
      </c>
      <c r="G16361" s="31">
        <v>14981.5288</v>
      </c>
    </row>
    <row r="16362" spans="6:7" x14ac:dyDescent="0.3">
      <c r="F16362" t="s">
        <v>17005</v>
      </c>
      <c r="G16362" s="31">
        <v>91.42179999999999</v>
      </c>
    </row>
    <row r="16363" spans="6:7" x14ac:dyDescent="0.3">
      <c r="F16363" t="s">
        <v>17006</v>
      </c>
      <c r="G16363" s="31">
        <v>0</v>
      </c>
    </row>
    <row r="16364" spans="6:7" x14ac:dyDescent="0.3">
      <c r="F16364" t="s">
        <v>17007</v>
      </c>
      <c r="G16364" s="31">
        <v>0</v>
      </c>
    </row>
    <row r="16365" spans="6:7" x14ac:dyDescent="0.3">
      <c r="F16365" t="s">
        <v>2600</v>
      </c>
      <c r="G16365" s="31">
        <v>62.088500000000003</v>
      </c>
    </row>
    <row r="16366" spans="6:7" x14ac:dyDescent="0.3">
      <c r="F16366" t="s">
        <v>17008</v>
      </c>
      <c r="G16366" s="31">
        <v>284.77330000000001</v>
      </c>
    </row>
    <row r="16367" spans="6:7" x14ac:dyDescent="0.3">
      <c r="F16367" t="s">
        <v>17009</v>
      </c>
      <c r="G16367" s="31">
        <v>14982.6922</v>
      </c>
    </row>
    <row r="16368" spans="6:7" x14ac:dyDescent="0.3">
      <c r="F16368" t="s">
        <v>17010</v>
      </c>
      <c r="G16368" s="31">
        <v>0</v>
      </c>
    </row>
    <row r="16369" spans="6:7" x14ac:dyDescent="0.3">
      <c r="F16369" t="s">
        <v>17011</v>
      </c>
      <c r="G16369" s="31">
        <v>613.39179999999999</v>
      </c>
    </row>
    <row r="16370" spans="6:7" x14ac:dyDescent="0.3">
      <c r="F16370" t="s">
        <v>960</v>
      </c>
      <c r="G16370" s="31">
        <v>0</v>
      </c>
    </row>
    <row r="16371" spans="6:7" x14ac:dyDescent="0.3">
      <c r="F16371" t="s">
        <v>961</v>
      </c>
      <c r="G16371" s="31">
        <v>7447.0203000000001</v>
      </c>
    </row>
    <row r="16372" spans="6:7" x14ac:dyDescent="0.3">
      <c r="F16372" t="s">
        <v>17012</v>
      </c>
      <c r="G16372" s="31">
        <v>6749.9513999999999</v>
      </c>
    </row>
    <row r="16373" spans="6:7" x14ac:dyDescent="0.3">
      <c r="F16373" t="s">
        <v>17013</v>
      </c>
      <c r="G16373" s="31">
        <v>0</v>
      </c>
    </row>
    <row r="16374" spans="6:7" x14ac:dyDescent="0.3">
      <c r="F16374" t="s">
        <v>17014</v>
      </c>
      <c r="G16374" s="31">
        <v>3010.8171000000002</v>
      </c>
    </row>
    <row r="16375" spans="6:7" x14ac:dyDescent="0.3">
      <c r="F16375" t="s">
        <v>17015</v>
      </c>
      <c r="G16375" s="31">
        <v>0</v>
      </c>
    </row>
    <row r="16376" spans="6:7" x14ac:dyDescent="0.3">
      <c r="F16376" t="s">
        <v>962</v>
      </c>
      <c r="G16376" s="31">
        <v>0</v>
      </c>
    </row>
    <row r="16377" spans="6:7" x14ac:dyDescent="0.3">
      <c r="F16377" t="s">
        <v>2601</v>
      </c>
      <c r="G16377" s="31">
        <v>4517.1781000000001</v>
      </c>
    </row>
    <row r="16378" spans="6:7" x14ac:dyDescent="0.3">
      <c r="F16378" t="s">
        <v>17016</v>
      </c>
      <c r="G16378" s="31">
        <v>4.1353999999999997</v>
      </c>
    </row>
    <row r="16379" spans="6:7" x14ac:dyDescent="0.3">
      <c r="F16379" t="s">
        <v>17017</v>
      </c>
      <c r="G16379" s="31">
        <v>0</v>
      </c>
    </row>
    <row r="16380" spans="6:7" x14ac:dyDescent="0.3">
      <c r="F16380" t="s">
        <v>2602</v>
      </c>
      <c r="G16380" s="31">
        <v>0</v>
      </c>
    </row>
    <row r="16381" spans="6:7" x14ac:dyDescent="0.3">
      <c r="F16381" t="s">
        <v>17018</v>
      </c>
      <c r="G16381" s="31">
        <v>0</v>
      </c>
    </row>
    <row r="16382" spans="6:7" x14ac:dyDescent="0.3">
      <c r="F16382" t="s">
        <v>2603</v>
      </c>
      <c r="G16382" s="31">
        <v>2.867</v>
      </c>
    </row>
    <row r="16383" spans="6:7" x14ac:dyDescent="0.3">
      <c r="F16383" t="s">
        <v>2960</v>
      </c>
      <c r="G16383" s="31">
        <v>1695.3518999999999</v>
      </c>
    </row>
    <row r="16384" spans="6:7" x14ac:dyDescent="0.3">
      <c r="F16384" t="s">
        <v>17019</v>
      </c>
      <c r="G16384" s="31">
        <v>331.0532</v>
      </c>
    </row>
    <row r="16385" spans="6:7" x14ac:dyDescent="0.3">
      <c r="F16385" t="s">
        <v>17020</v>
      </c>
      <c r="G16385" s="31">
        <v>0</v>
      </c>
    </row>
    <row r="16386" spans="6:7" x14ac:dyDescent="0.3">
      <c r="F16386" t="s">
        <v>17021</v>
      </c>
      <c r="G16386" s="31">
        <v>1573.1378</v>
      </c>
    </row>
    <row r="16387" spans="6:7" x14ac:dyDescent="0.3">
      <c r="F16387" t="s">
        <v>17022</v>
      </c>
      <c r="G16387" s="31">
        <v>12652.446</v>
      </c>
    </row>
    <row r="16388" spans="6:7" x14ac:dyDescent="0.3">
      <c r="F16388" t="s">
        <v>3683</v>
      </c>
      <c r="G16388" s="31">
        <v>607.15510000000006</v>
      </c>
    </row>
    <row r="16389" spans="6:7" x14ac:dyDescent="0.3">
      <c r="F16389" t="s">
        <v>3684</v>
      </c>
      <c r="G16389" s="31">
        <v>3666.9382000000001</v>
      </c>
    </row>
    <row r="16390" spans="6:7" x14ac:dyDescent="0.3">
      <c r="F16390" t="s">
        <v>17023</v>
      </c>
      <c r="G16390" s="31">
        <v>0</v>
      </c>
    </row>
    <row r="16391" spans="6:7" x14ac:dyDescent="0.3">
      <c r="F16391" t="s">
        <v>17024</v>
      </c>
      <c r="G16391" s="31">
        <v>0</v>
      </c>
    </row>
    <row r="16392" spans="6:7" x14ac:dyDescent="0.3">
      <c r="F16392" t="s">
        <v>17025</v>
      </c>
      <c r="G16392" s="31">
        <v>0</v>
      </c>
    </row>
    <row r="16393" spans="6:7" x14ac:dyDescent="0.3">
      <c r="F16393" t="s">
        <v>17026</v>
      </c>
      <c r="G16393" s="31">
        <v>0</v>
      </c>
    </row>
    <row r="16394" spans="6:7" x14ac:dyDescent="0.3">
      <c r="F16394" t="s">
        <v>17027</v>
      </c>
      <c r="G16394" s="31">
        <v>9489.3345000000008</v>
      </c>
    </row>
    <row r="16395" spans="6:7" x14ac:dyDescent="0.3">
      <c r="F16395" t="s">
        <v>3685</v>
      </c>
      <c r="G16395" s="31">
        <v>109.4807</v>
      </c>
    </row>
    <row r="16396" spans="6:7" x14ac:dyDescent="0.3">
      <c r="F16396" t="s">
        <v>17028</v>
      </c>
      <c r="G16396" s="31">
        <v>0</v>
      </c>
    </row>
    <row r="16397" spans="6:7" x14ac:dyDescent="0.3">
      <c r="F16397" t="s">
        <v>17029</v>
      </c>
      <c r="G16397" s="31">
        <v>799.89570000000003</v>
      </c>
    </row>
    <row r="16398" spans="6:7" x14ac:dyDescent="0.3">
      <c r="F16398" t="s">
        <v>17030</v>
      </c>
      <c r="G16398" s="31">
        <v>3027.1010000000001</v>
      </c>
    </row>
    <row r="16399" spans="6:7" x14ac:dyDescent="0.3">
      <c r="F16399" t="s">
        <v>17031</v>
      </c>
      <c r="G16399" s="31">
        <v>1123.0872999999999</v>
      </c>
    </row>
    <row r="16400" spans="6:7" x14ac:dyDescent="0.3">
      <c r="F16400" t="s">
        <v>17032</v>
      </c>
      <c r="G16400" s="31">
        <v>74.506200000000007</v>
      </c>
    </row>
    <row r="16401" spans="6:7" x14ac:dyDescent="0.3">
      <c r="F16401" t="s">
        <v>17033</v>
      </c>
      <c r="G16401" s="31">
        <v>20392.787899999996</v>
      </c>
    </row>
    <row r="16402" spans="6:7" x14ac:dyDescent="0.3">
      <c r="F16402" t="s">
        <v>963</v>
      </c>
      <c r="G16402" s="31">
        <v>0</v>
      </c>
    </row>
    <row r="16403" spans="6:7" x14ac:dyDescent="0.3">
      <c r="F16403" t="s">
        <v>17034</v>
      </c>
      <c r="G16403" s="31">
        <v>11601.274500000001</v>
      </c>
    </row>
    <row r="16404" spans="6:7" x14ac:dyDescent="0.3">
      <c r="F16404" t="s">
        <v>17035</v>
      </c>
      <c r="G16404" s="31">
        <v>1214.7248999999999</v>
      </c>
    </row>
    <row r="16405" spans="6:7" x14ac:dyDescent="0.3">
      <c r="F16405" t="s">
        <v>17036</v>
      </c>
      <c r="G16405" s="31">
        <v>0</v>
      </c>
    </row>
    <row r="16406" spans="6:7" x14ac:dyDescent="0.3">
      <c r="F16406" t="s">
        <v>3686</v>
      </c>
      <c r="G16406" s="31">
        <v>31.148400000000002</v>
      </c>
    </row>
    <row r="16407" spans="6:7" x14ac:dyDescent="0.3">
      <c r="F16407" t="s">
        <v>17037</v>
      </c>
      <c r="G16407" s="31">
        <v>0</v>
      </c>
    </row>
    <row r="16408" spans="6:7" x14ac:dyDescent="0.3">
      <c r="F16408" t="s">
        <v>17038</v>
      </c>
      <c r="G16408" s="31">
        <v>0</v>
      </c>
    </row>
    <row r="16409" spans="6:7" x14ac:dyDescent="0.3">
      <c r="F16409" t="s">
        <v>17039</v>
      </c>
      <c r="G16409" s="31">
        <v>0</v>
      </c>
    </row>
    <row r="16410" spans="6:7" x14ac:dyDescent="0.3">
      <c r="F16410" t="s">
        <v>964</v>
      </c>
      <c r="G16410" s="31">
        <v>7443.6637000000001</v>
      </c>
    </row>
    <row r="16411" spans="6:7" x14ac:dyDescent="0.3">
      <c r="F16411" t="s">
        <v>17040</v>
      </c>
      <c r="G16411" s="31">
        <v>0</v>
      </c>
    </row>
    <row r="16412" spans="6:7" x14ac:dyDescent="0.3">
      <c r="F16412" t="s">
        <v>17041</v>
      </c>
      <c r="G16412" s="31">
        <v>422.82499999999999</v>
      </c>
    </row>
    <row r="16413" spans="6:7" x14ac:dyDescent="0.3">
      <c r="F16413" t="s">
        <v>2604</v>
      </c>
      <c r="G16413" s="31">
        <v>0</v>
      </c>
    </row>
    <row r="16414" spans="6:7" x14ac:dyDescent="0.3">
      <c r="F16414" t="s">
        <v>2605</v>
      </c>
      <c r="G16414" s="31">
        <v>0</v>
      </c>
    </row>
    <row r="16415" spans="6:7" x14ac:dyDescent="0.3">
      <c r="F16415" t="s">
        <v>2606</v>
      </c>
      <c r="G16415" s="31">
        <v>0</v>
      </c>
    </row>
    <row r="16416" spans="6:7" x14ac:dyDescent="0.3">
      <c r="F16416" t="s">
        <v>17042</v>
      </c>
      <c r="G16416" s="31">
        <v>219.72479999999999</v>
      </c>
    </row>
    <row r="16417" spans="6:7" x14ac:dyDescent="0.3">
      <c r="F16417" t="s">
        <v>17043</v>
      </c>
      <c r="G16417" s="31">
        <v>279.58930000000004</v>
      </c>
    </row>
    <row r="16418" spans="6:7" x14ac:dyDescent="0.3">
      <c r="F16418" t="s">
        <v>17044</v>
      </c>
      <c r="G16418" s="31">
        <v>2037.0509999999999</v>
      </c>
    </row>
    <row r="16419" spans="6:7" x14ac:dyDescent="0.3">
      <c r="F16419" t="s">
        <v>3687</v>
      </c>
      <c r="G16419" s="31">
        <v>1248.6369</v>
      </c>
    </row>
    <row r="16420" spans="6:7" x14ac:dyDescent="0.3">
      <c r="F16420" t="s">
        <v>17045</v>
      </c>
      <c r="G16420" s="31">
        <v>0</v>
      </c>
    </row>
    <row r="16421" spans="6:7" x14ac:dyDescent="0.3">
      <c r="F16421" t="s">
        <v>3688</v>
      </c>
      <c r="G16421" s="31">
        <v>136.94980000000001</v>
      </c>
    </row>
    <row r="16422" spans="6:7" x14ac:dyDescent="0.3">
      <c r="F16422" t="s">
        <v>3689</v>
      </c>
      <c r="G16422" s="31">
        <v>423.60879999999997</v>
      </c>
    </row>
    <row r="16423" spans="6:7" x14ac:dyDescent="0.3">
      <c r="F16423" t="s">
        <v>2607</v>
      </c>
      <c r="G16423" s="31">
        <v>137.595</v>
      </c>
    </row>
    <row r="16424" spans="6:7" x14ac:dyDescent="0.3">
      <c r="F16424" t="s">
        <v>965</v>
      </c>
      <c r="G16424" s="31">
        <v>17027.199499999999</v>
      </c>
    </row>
    <row r="16425" spans="6:7" x14ac:dyDescent="0.3">
      <c r="F16425" t="s">
        <v>17046</v>
      </c>
      <c r="G16425" s="31">
        <v>43.7318</v>
      </c>
    </row>
    <row r="16426" spans="6:7" x14ac:dyDescent="0.3">
      <c r="F16426" t="s">
        <v>17047</v>
      </c>
      <c r="G16426" s="31">
        <v>876.274</v>
      </c>
    </row>
    <row r="16427" spans="6:7" x14ac:dyDescent="0.3">
      <c r="F16427" t="s">
        <v>17048</v>
      </c>
      <c r="G16427" s="31">
        <v>233.9614</v>
      </c>
    </row>
    <row r="16428" spans="6:7" x14ac:dyDescent="0.3">
      <c r="F16428" t="s">
        <v>17049</v>
      </c>
      <c r="G16428" s="31">
        <v>0</v>
      </c>
    </row>
    <row r="16429" spans="6:7" x14ac:dyDescent="0.3">
      <c r="F16429" t="s">
        <v>2608</v>
      </c>
      <c r="G16429" s="31">
        <v>3730.4675999999999</v>
      </c>
    </row>
    <row r="16430" spans="6:7" x14ac:dyDescent="0.3">
      <c r="F16430" t="s">
        <v>966</v>
      </c>
      <c r="G16430" s="31">
        <v>15991.237800000001</v>
      </c>
    </row>
    <row r="16431" spans="6:7" x14ac:dyDescent="0.3">
      <c r="F16431" t="s">
        <v>17050</v>
      </c>
      <c r="G16431" s="31">
        <v>118.8518</v>
      </c>
    </row>
    <row r="16432" spans="6:7" x14ac:dyDescent="0.3">
      <c r="F16432" t="s">
        <v>17051</v>
      </c>
      <c r="G16432" s="31">
        <v>551.14</v>
      </c>
    </row>
    <row r="16433" spans="6:7" x14ac:dyDescent="0.3">
      <c r="F16433" t="s">
        <v>17052</v>
      </c>
      <c r="G16433" s="31">
        <v>14622.1908</v>
      </c>
    </row>
    <row r="16434" spans="6:7" x14ac:dyDescent="0.3">
      <c r="F16434" t="s">
        <v>17053</v>
      </c>
      <c r="G16434" s="31">
        <v>0</v>
      </c>
    </row>
    <row r="16435" spans="6:7" x14ac:dyDescent="0.3">
      <c r="F16435" t="s">
        <v>17054</v>
      </c>
      <c r="G16435" s="31">
        <v>6476.3547999999992</v>
      </c>
    </row>
    <row r="16436" spans="6:7" x14ac:dyDescent="0.3">
      <c r="F16436" t="s">
        <v>17055</v>
      </c>
      <c r="G16436" s="31">
        <v>8664.9231</v>
      </c>
    </row>
    <row r="16437" spans="6:7" x14ac:dyDescent="0.3">
      <c r="F16437" t="s">
        <v>17056</v>
      </c>
      <c r="G16437" s="31">
        <v>0</v>
      </c>
    </row>
    <row r="16438" spans="6:7" x14ac:dyDescent="0.3">
      <c r="F16438" t="s">
        <v>17057</v>
      </c>
      <c r="G16438" s="31">
        <v>44.846400000000003</v>
      </c>
    </row>
    <row r="16439" spans="6:7" x14ac:dyDescent="0.3">
      <c r="F16439" t="s">
        <v>17058</v>
      </c>
      <c r="G16439" s="31">
        <v>207.7475</v>
      </c>
    </row>
    <row r="16440" spans="6:7" x14ac:dyDescent="0.3">
      <c r="F16440" t="s">
        <v>17059</v>
      </c>
      <c r="G16440" s="31">
        <v>14.4739</v>
      </c>
    </row>
    <row r="16441" spans="6:7" x14ac:dyDescent="0.3">
      <c r="F16441" t="s">
        <v>17060</v>
      </c>
      <c r="G16441" s="31">
        <v>144.47370000000001</v>
      </c>
    </row>
    <row r="16442" spans="6:7" x14ac:dyDescent="0.3">
      <c r="F16442" t="s">
        <v>17061</v>
      </c>
      <c r="G16442" s="31">
        <v>530.11449999999991</v>
      </c>
    </row>
    <row r="16443" spans="6:7" x14ac:dyDescent="0.3">
      <c r="F16443" t="s">
        <v>17062</v>
      </c>
      <c r="G16443" s="31">
        <v>425.52249999999998</v>
      </c>
    </row>
    <row r="16444" spans="6:7" x14ac:dyDescent="0.3">
      <c r="F16444" t="s">
        <v>17063</v>
      </c>
      <c r="G16444" s="31">
        <v>0</v>
      </c>
    </row>
    <row r="16445" spans="6:7" x14ac:dyDescent="0.3">
      <c r="F16445" t="s">
        <v>17064</v>
      </c>
      <c r="G16445" s="31">
        <v>0</v>
      </c>
    </row>
    <row r="16446" spans="6:7" x14ac:dyDescent="0.3">
      <c r="F16446" t="s">
        <v>17065</v>
      </c>
      <c r="G16446" s="31">
        <v>0</v>
      </c>
    </row>
    <row r="16447" spans="6:7" x14ac:dyDescent="0.3">
      <c r="F16447" t="s">
        <v>17066</v>
      </c>
      <c r="G16447" s="31">
        <v>0</v>
      </c>
    </row>
    <row r="16448" spans="6:7" x14ac:dyDescent="0.3">
      <c r="F16448" t="s">
        <v>17067</v>
      </c>
      <c r="G16448" s="31">
        <v>767.57759999999996</v>
      </c>
    </row>
    <row r="16449" spans="6:7" x14ac:dyDescent="0.3">
      <c r="F16449" t="s">
        <v>17068</v>
      </c>
      <c r="G16449" s="31">
        <v>0</v>
      </c>
    </row>
    <row r="16450" spans="6:7" x14ac:dyDescent="0.3">
      <c r="F16450" t="s">
        <v>17069</v>
      </c>
      <c r="G16450" s="31">
        <v>0</v>
      </c>
    </row>
    <row r="16451" spans="6:7" x14ac:dyDescent="0.3">
      <c r="F16451" t="s">
        <v>17070</v>
      </c>
      <c r="G16451" s="31">
        <v>0</v>
      </c>
    </row>
    <row r="16452" spans="6:7" x14ac:dyDescent="0.3">
      <c r="F16452" t="s">
        <v>17071</v>
      </c>
      <c r="G16452" s="31">
        <v>0</v>
      </c>
    </row>
    <row r="16453" spans="6:7" x14ac:dyDescent="0.3">
      <c r="F16453" t="s">
        <v>17072</v>
      </c>
      <c r="G16453" s="31">
        <v>6949.5869000000002</v>
      </c>
    </row>
    <row r="16454" spans="6:7" x14ac:dyDescent="0.3">
      <c r="F16454" t="s">
        <v>17073</v>
      </c>
      <c r="G16454" s="31">
        <v>3474.9623000000001</v>
      </c>
    </row>
    <row r="16455" spans="6:7" x14ac:dyDescent="0.3">
      <c r="F16455" t="s">
        <v>17074</v>
      </c>
      <c r="G16455" s="31">
        <v>333.47490000000005</v>
      </c>
    </row>
    <row r="16456" spans="6:7" x14ac:dyDescent="0.3">
      <c r="F16456" t="s">
        <v>17075</v>
      </c>
      <c r="G16456" s="31">
        <v>28.9267</v>
      </c>
    </row>
    <row r="16457" spans="6:7" x14ac:dyDescent="0.3">
      <c r="F16457" t="s">
        <v>17076</v>
      </c>
      <c r="G16457" s="31">
        <v>0</v>
      </c>
    </row>
    <row r="16458" spans="6:7" x14ac:dyDescent="0.3">
      <c r="F16458" t="s">
        <v>17077</v>
      </c>
      <c r="G16458" s="31">
        <v>187.73699999999999</v>
      </c>
    </row>
    <row r="16459" spans="6:7" x14ac:dyDescent="0.3">
      <c r="F16459" t="s">
        <v>17078</v>
      </c>
      <c r="G16459" s="31">
        <v>0</v>
      </c>
    </row>
    <row r="16460" spans="6:7" x14ac:dyDescent="0.3">
      <c r="F16460" t="s">
        <v>17079</v>
      </c>
      <c r="G16460" s="31">
        <v>590.2971</v>
      </c>
    </row>
    <row r="16461" spans="6:7" x14ac:dyDescent="0.3">
      <c r="F16461" t="s">
        <v>17080</v>
      </c>
      <c r="G16461" s="31">
        <v>12173.895500000001</v>
      </c>
    </row>
    <row r="16462" spans="6:7" x14ac:dyDescent="0.3">
      <c r="F16462" t="s">
        <v>17081</v>
      </c>
      <c r="G16462" s="31">
        <v>0</v>
      </c>
    </row>
    <row r="16463" spans="6:7" x14ac:dyDescent="0.3">
      <c r="F16463" t="s">
        <v>2609</v>
      </c>
      <c r="G16463" s="31">
        <v>0</v>
      </c>
    </row>
    <row r="16464" spans="6:7" x14ac:dyDescent="0.3">
      <c r="F16464" t="s">
        <v>17082</v>
      </c>
      <c r="G16464" s="31">
        <v>1900.4443999999999</v>
      </c>
    </row>
    <row r="16465" spans="6:7" x14ac:dyDescent="0.3">
      <c r="F16465" t="s">
        <v>17083</v>
      </c>
      <c r="G16465" s="31">
        <v>178.27770000000001</v>
      </c>
    </row>
    <row r="16466" spans="6:7" x14ac:dyDescent="0.3">
      <c r="F16466" t="s">
        <v>17084</v>
      </c>
      <c r="G16466" s="31">
        <v>0</v>
      </c>
    </row>
    <row r="16467" spans="6:7" x14ac:dyDescent="0.3">
      <c r="F16467" t="s">
        <v>17085</v>
      </c>
      <c r="G16467" s="31">
        <v>131.44110000000001</v>
      </c>
    </row>
    <row r="16468" spans="6:7" x14ac:dyDescent="0.3">
      <c r="F16468" t="s">
        <v>17086</v>
      </c>
      <c r="G16468" s="31">
        <v>0</v>
      </c>
    </row>
    <row r="16469" spans="6:7" x14ac:dyDescent="0.3">
      <c r="F16469" t="s">
        <v>17087</v>
      </c>
      <c r="G16469" s="31">
        <v>0</v>
      </c>
    </row>
    <row r="16470" spans="6:7" x14ac:dyDescent="0.3">
      <c r="F16470" t="s">
        <v>17088</v>
      </c>
      <c r="G16470" s="31">
        <v>361.39510000000001</v>
      </c>
    </row>
    <row r="16471" spans="6:7" x14ac:dyDescent="0.3">
      <c r="F16471" t="s">
        <v>17089</v>
      </c>
      <c r="G16471" s="31">
        <v>0</v>
      </c>
    </row>
    <row r="16472" spans="6:7" x14ac:dyDescent="0.3">
      <c r="F16472" t="s">
        <v>17090</v>
      </c>
      <c r="G16472" s="31">
        <v>484.92950000000002</v>
      </c>
    </row>
    <row r="16473" spans="6:7" x14ac:dyDescent="0.3">
      <c r="F16473" t="s">
        <v>17091</v>
      </c>
      <c r="G16473" s="31">
        <v>0</v>
      </c>
    </row>
    <row r="16474" spans="6:7" x14ac:dyDescent="0.3">
      <c r="F16474" t="s">
        <v>17092</v>
      </c>
      <c r="G16474" s="31">
        <v>109.3925</v>
      </c>
    </row>
    <row r="16475" spans="6:7" x14ac:dyDescent="0.3">
      <c r="F16475" t="s">
        <v>17093</v>
      </c>
      <c r="G16475" s="31">
        <v>102.6317</v>
      </c>
    </row>
    <row r="16476" spans="6:7" x14ac:dyDescent="0.3">
      <c r="F16476" t="s">
        <v>17094</v>
      </c>
      <c r="G16476" s="31">
        <v>0</v>
      </c>
    </row>
    <row r="16477" spans="6:7" x14ac:dyDescent="0.3">
      <c r="F16477" t="s">
        <v>17095</v>
      </c>
      <c r="G16477" s="31">
        <v>0</v>
      </c>
    </row>
    <row r="16478" spans="6:7" x14ac:dyDescent="0.3">
      <c r="F16478" t="s">
        <v>17096</v>
      </c>
      <c r="G16478" s="31">
        <v>0</v>
      </c>
    </row>
    <row r="16479" spans="6:7" x14ac:dyDescent="0.3">
      <c r="F16479" t="s">
        <v>17097</v>
      </c>
      <c r="G16479" s="31">
        <v>0</v>
      </c>
    </row>
    <row r="16480" spans="6:7" x14ac:dyDescent="0.3">
      <c r="F16480" t="s">
        <v>17098</v>
      </c>
      <c r="G16480" s="31">
        <v>222.67959999999999</v>
      </c>
    </row>
    <row r="16481" spans="6:7" x14ac:dyDescent="0.3">
      <c r="F16481" t="s">
        <v>17099</v>
      </c>
      <c r="G16481" s="31">
        <v>222.08510000000001</v>
      </c>
    </row>
    <row r="16482" spans="6:7" x14ac:dyDescent="0.3">
      <c r="F16482" t="s">
        <v>17100</v>
      </c>
      <c r="G16482" s="31">
        <v>0</v>
      </c>
    </row>
    <row r="16483" spans="6:7" x14ac:dyDescent="0.3">
      <c r="F16483" t="s">
        <v>17101</v>
      </c>
      <c r="G16483" s="31">
        <v>4092.6565999999998</v>
      </c>
    </row>
    <row r="16484" spans="6:7" x14ac:dyDescent="0.3">
      <c r="F16484" t="s">
        <v>17102</v>
      </c>
      <c r="G16484" s="31">
        <v>6345.7678000000005</v>
      </c>
    </row>
    <row r="16485" spans="6:7" x14ac:dyDescent="0.3">
      <c r="F16485" t="s">
        <v>17103</v>
      </c>
      <c r="G16485" s="31">
        <v>2916.5877999999998</v>
      </c>
    </row>
    <row r="16486" spans="6:7" x14ac:dyDescent="0.3">
      <c r="F16486" t="s">
        <v>17104</v>
      </c>
      <c r="G16486" s="31">
        <v>0</v>
      </c>
    </row>
    <row r="16487" spans="6:7" x14ac:dyDescent="0.3">
      <c r="F16487" t="s">
        <v>17105</v>
      </c>
      <c r="G16487" s="31">
        <v>0</v>
      </c>
    </row>
    <row r="16488" spans="6:7" x14ac:dyDescent="0.3">
      <c r="F16488" t="s">
        <v>17106</v>
      </c>
      <c r="G16488" s="31">
        <v>81.109499999999997</v>
      </c>
    </row>
    <row r="16489" spans="6:7" x14ac:dyDescent="0.3">
      <c r="F16489" t="s">
        <v>17107</v>
      </c>
      <c r="G16489" s="31">
        <v>0</v>
      </c>
    </row>
    <row r="16490" spans="6:7" x14ac:dyDescent="0.3">
      <c r="F16490" t="s">
        <v>2610</v>
      </c>
      <c r="G16490" s="31">
        <v>0</v>
      </c>
    </row>
    <row r="16491" spans="6:7" x14ac:dyDescent="0.3">
      <c r="F16491" t="s">
        <v>17108</v>
      </c>
      <c r="G16491" s="31">
        <v>5612.5030999999999</v>
      </c>
    </row>
    <row r="16492" spans="6:7" x14ac:dyDescent="0.3">
      <c r="F16492" t="s">
        <v>17109</v>
      </c>
      <c r="G16492" s="31">
        <v>0</v>
      </c>
    </row>
    <row r="16493" spans="6:7" x14ac:dyDescent="0.3">
      <c r="F16493" t="s">
        <v>17110</v>
      </c>
      <c r="G16493" s="31">
        <v>0</v>
      </c>
    </row>
    <row r="16494" spans="6:7" x14ac:dyDescent="0.3">
      <c r="F16494" t="s">
        <v>17111</v>
      </c>
      <c r="G16494" s="31">
        <v>0</v>
      </c>
    </row>
    <row r="16495" spans="6:7" x14ac:dyDescent="0.3">
      <c r="F16495" t="s">
        <v>17112</v>
      </c>
      <c r="G16495" s="31">
        <v>0</v>
      </c>
    </row>
    <row r="16496" spans="6:7" x14ac:dyDescent="0.3">
      <c r="F16496" t="s">
        <v>17113</v>
      </c>
      <c r="G16496" s="31">
        <v>1993.4124000000002</v>
      </c>
    </row>
    <row r="16497" spans="6:7" x14ac:dyDescent="0.3">
      <c r="F16497" t="s">
        <v>17114</v>
      </c>
      <c r="G16497" s="31">
        <v>6428.2482</v>
      </c>
    </row>
    <row r="16498" spans="6:7" x14ac:dyDescent="0.3">
      <c r="F16498" t="s">
        <v>17115</v>
      </c>
      <c r="G16498" s="31">
        <v>1104.2618</v>
      </c>
    </row>
    <row r="16499" spans="6:7" x14ac:dyDescent="0.3">
      <c r="F16499" t="s">
        <v>17116</v>
      </c>
      <c r="G16499" s="31">
        <v>901.72129999999993</v>
      </c>
    </row>
    <row r="16500" spans="6:7" x14ac:dyDescent="0.3">
      <c r="F16500" t="s">
        <v>17117</v>
      </c>
      <c r="G16500" s="31">
        <v>2639.7330000000002</v>
      </c>
    </row>
    <row r="16501" spans="6:7" x14ac:dyDescent="0.3">
      <c r="F16501" t="s">
        <v>2611</v>
      </c>
      <c r="G16501" s="31">
        <v>0</v>
      </c>
    </row>
    <row r="16502" spans="6:7" x14ac:dyDescent="0.3">
      <c r="F16502" t="s">
        <v>17118</v>
      </c>
      <c r="G16502" s="31">
        <v>0</v>
      </c>
    </row>
    <row r="16503" spans="6:7" x14ac:dyDescent="0.3">
      <c r="F16503" t="s">
        <v>17119</v>
      </c>
      <c r="G16503" s="31">
        <v>0</v>
      </c>
    </row>
    <row r="16504" spans="6:7" x14ac:dyDescent="0.3">
      <c r="F16504" t="s">
        <v>17120</v>
      </c>
      <c r="G16504" s="31">
        <v>0</v>
      </c>
    </row>
    <row r="16505" spans="6:7" x14ac:dyDescent="0.3">
      <c r="F16505" t="s">
        <v>17121</v>
      </c>
      <c r="G16505" s="31">
        <v>0</v>
      </c>
    </row>
    <row r="16506" spans="6:7" x14ac:dyDescent="0.3">
      <c r="F16506" t="s">
        <v>17122</v>
      </c>
      <c r="G16506" s="31">
        <v>182.86599999999999</v>
      </c>
    </row>
    <row r="16507" spans="6:7" x14ac:dyDescent="0.3">
      <c r="F16507" t="s">
        <v>17123</v>
      </c>
      <c r="G16507" s="31">
        <v>3849.4691000000003</v>
      </c>
    </row>
    <row r="16508" spans="6:7" x14ac:dyDescent="0.3">
      <c r="F16508" t="s">
        <v>17124</v>
      </c>
      <c r="G16508" s="31">
        <v>0</v>
      </c>
    </row>
    <row r="16509" spans="6:7" x14ac:dyDescent="0.3">
      <c r="F16509" t="s">
        <v>17125</v>
      </c>
      <c r="G16509" s="31">
        <v>18.7485</v>
      </c>
    </row>
    <row r="16510" spans="6:7" x14ac:dyDescent="0.3">
      <c r="F16510" t="s">
        <v>17126</v>
      </c>
      <c r="G16510" s="31">
        <v>1019.6951999999999</v>
      </c>
    </row>
    <row r="16511" spans="6:7" x14ac:dyDescent="0.3">
      <c r="F16511" t="s">
        <v>17127</v>
      </c>
      <c r="G16511" s="31">
        <v>3259.2815999999998</v>
      </c>
    </row>
    <row r="16512" spans="6:7" x14ac:dyDescent="0.3">
      <c r="F16512" t="s">
        <v>17128</v>
      </c>
      <c r="G16512" s="31">
        <v>0</v>
      </c>
    </row>
    <row r="16513" spans="6:7" x14ac:dyDescent="0.3">
      <c r="F16513" t="s">
        <v>17129</v>
      </c>
      <c r="G16513" s="31">
        <v>0</v>
      </c>
    </row>
    <row r="16514" spans="6:7" x14ac:dyDescent="0.3">
      <c r="F16514" t="s">
        <v>17130</v>
      </c>
      <c r="G16514" s="31">
        <v>8738.1211999999996</v>
      </c>
    </row>
    <row r="16515" spans="6:7" x14ac:dyDescent="0.3">
      <c r="F16515" t="s">
        <v>17131</v>
      </c>
      <c r="G16515" s="31">
        <v>0</v>
      </c>
    </row>
    <row r="16516" spans="6:7" x14ac:dyDescent="0.3">
      <c r="F16516" t="s">
        <v>17132</v>
      </c>
      <c r="G16516" s="31">
        <v>0</v>
      </c>
    </row>
    <row r="16517" spans="6:7" x14ac:dyDescent="0.3">
      <c r="F16517" t="s">
        <v>17133</v>
      </c>
      <c r="G16517" s="31">
        <v>0</v>
      </c>
    </row>
    <row r="16518" spans="6:7" x14ac:dyDescent="0.3">
      <c r="F16518" t="s">
        <v>17134</v>
      </c>
      <c r="G16518" s="31">
        <v>112.554</v>
      </c>
    </row>
    <row r="16519" spans="6:7" x14ac:dyDescent="0.3">
      <c r="F16519" t="s">
        <v>17135</v>
      </c>
      <c r="G16519" s="31">
        <v>11473.0957</v>
      </c>
    </row>
    <row r="16520" spans="6:7" x14ac:dyDescent="0.3">
      <c r="F16520" t="s">
        <v>17136</v>
      </c>
      <c r="G16520" s="31">
        <v>13202.6443</v>
      </c>
    </row>
    <row r="16521" spans="6:7" x14ac:dyDescent="0.3">
      <c r="F16521" t="s">
        <v>17137</v>
      </c>
      <c r="G16521" s="31">
        <v>0</v>
      </c>
    </row>
    <row r="16522" spans="6:7" x14ac:dyDescent="0.3">
      <c r="F16522" t="s">
        <v>17138</v>
      </c>
      <c r="G16522" s="31">
        <v>14483.7844</v>
      </c>
    </row>
    <row r="16523" spans="6:7" x14ac:dyDescent="0.3">
      <c r="F16523" t="s">
        <v>17139</v>
      </c>
      <c r="G16523" s="31">
        <v>7718.5454000000009</v>
      </c>
    </row>
    <row r="16524" spans="6:7" x14ac:dyDescent="0.3">
      <c r="F16524" t="s">
        <v>17140</v>
      </c>
      <c r="G16524" s="31">
        <v>167.39160000000001</v>
      </c>
    </row>
    <row r="16525" spans="6:7" x14ac:dyDescent="0.3">
      <c r="F16525" t="s">
        <v>17141</v>
      </c>
      <c r="G16525" s="31">
        <v>8075.3401000000003</v>
      </c>
    </row>
    <row r="16526" spans="6:7" x14ac:dyDescent="0.3">
      <c r="F16526" t="s">
        <v>17142</v>
      </c>
      <c r="G16526" s="31">
        <v>0</v>
      </c>
    </row>
    <row r="16527" spans="6:7" x14ac:dyDescent="0.3">
      <c r="F16527" t="s">
        <v>17143</v>
      </c>
      <c r="G16527" s="31">
        <v>0</v>
      </c>
    </row>
    <row r="16528" spans="6:7" x14ac:dyDescent="0.3">
      <c r="F16528" t="s">
        <v>17144</v>
      </c>
      <c r="G16528" s="31">
        <v>2463.0122000000006</v>
      </c>
    </row>
    <row r="16529" spans="6:7" x14ac:dyDescent="0.3">
      <c r="F16529" t="s">
        <v>17145</v>
      </c>
      <c r="G16529" s="31">
        <v>1350.0286000000001</v>
      </c>
    </row>
    <row r="16530" spans="6:7" x14ac:dyDescent="0.3">
      <c r="F16530" t="s">
        <v>17146</v>
      </c>
      <c r="G16530" s="31">
        <v>134.50810000000001</v>
      </c>
    </row>
    <row r="16531" spans="6:7" x14ac:dyDescent="0.3">
      <c r="F16531" t="s">
        <v>17147</v>
      </c>
      <c r="G16531" s="31">
        <v>0</v>
      </c>
    </row>
    <row r="16532" spans="6:7" x14ac:dyDescent="0.3">
      <c r="F16532" t="s">
        <v>17148</v>
      </c>
      <c r="G16532" s="31">
        <v>0</v>
      </c>
    </row>
    <row r="16533" spans="6:7" x14ac:dyDescent="0.3">
      <c r="F16533" t="s">
        <v>17149</v>
      </c>
      <c r="G16533" s="31">
        <v>2159.7444</v>
      </c>
    </row>
    <row r="16534" spans="6:7" x14ac:dyDescent="0.3">
      <c r="F16534" t="s">
        <v>17150</v>
      </c>
      <c r="G16534" s="31">
        <v>131.27099999999999</v>
      </c>
    </row>
    <row r="16535" spans="6:7" x14ac:dyDescent="0.3">
      <c r="F16535" t="s">
        <v>17151</v>
      </c>
      <c r="G16535" s="31">
        <v>0</v>
      </c>
    </row>
    <row r="16536" spans="6:7" x14ac:dyDescent="0.3">
      <c r="F16536" t="s">
        <v>17152</v>
      </c>
      <c r="G16536" s="31">
        <v>18440.720100000002</v>
      </c>
    </row>
    <row r="16537" spans="6:7" x14ac:dyDescent="0.3">
      <c r="F16537" t="s">
        <v>17153</v>
      </c>
      <c r="G16537" s="31">
        <v>2623.4943000000003</v>
      </c>
    </row>
    <row r="16538" spans="6:7" x14ac:dyDescent="0.3">
      <c r="F16538" t="s">
        <v>2612</v>
      </c>
      <c r="G16538" s="31">
        <v>0</v>
      </c>
    </row>
    <row r="16539" spans="6:7" x14ac:dyDescent="0.3">
      <c r="F16539" t="s">
        <v>17154</v>
      </c>
      <c r="G16539" s="31">
        <v>59.350299999999997</v>
      </c>
    </row>
    <row r="16540" spans="6:7" x14ac:dyDescent="0.3">
      <c r="F16540" t="s">
        <v>17155</v>
      </c>
      <c r="G16540" s="31">
        <v>6005.8550999999998</v>
      </c>
    </row>
    <row r="16541" spans="6:7" x14ac:dyDescent="0.3">
      <c r="F16541" t="s">
        <v>2613</v>
      </c>
      <c r="G16541" s="31">
        <v>537.5009</v>
      </c>
    </row>
    <row r="16542" spans="6:7" x14ac:dyDescent="0.3">
      <c r="F16542" t="s">
        <v>17156</v>
      </c>
      <c r="G16542" s="31">
        <v>0</v>
      </c>
    </row>
    <row r="16543" spans="6:7" x14ac:dyDescent="0.3">
      <c r="F16543" t="s">
        <v>2614</v>
      </c>
      <c r="G16543" s="31">
        <v>4249.9373000000005</v>
      </c>
    </row>
    <row r="16544" spans="6:7" x14ac:dyDescent="0.3">
      <c r="F16544" t="s">
        <v>17157</v>
      </c>
      <c r="G16544" s="31">
        <v>14564.8928</v>
      </c>
    </row>
    <row r="16545" spans="6:7" x14ac:dyDescent="0.3">
      <c r="F16545" t="s">
        <v>17158</v>
      </c>
      <c r="G16545" s="31">
        <v>0</v>
      </c>
    </row>
    <row r="16546" spans="6:7" x14ac:dyDescent="0.3">
      <c r="F16546" t="s">
        <v>17159</v>
      </c>
      <c r="G16546" s="31">
        <v>6027.3030999999992</v>
      </c>
    </row>
    <row r="16547" spans="6:7" x14ac:dyDescent="0.3">
      <c r="F16547" t="s">
        <v>17160</v>
      </c>
      <c r="G16547" s="31">
        <v>0</v>
      </c>
    </row>
    <row r="16548" spans="6:7" x14ac:dyDescent="0.3">
      <c r="F16548" t="s">
        <v>17161</v>
      </c>
      <c r="G16548" s="31">
        <v>0</v>
      </c>
    </row>
    <row r="16549" spans="6:7" x14ac:dyDescent="0.3">
      <c r="F16549" t="s">
        <v>2615</v>
      </c>
      <c r="G16549" s="31">
        <v>0</v>
      </c>
    </row>
    <row r="16550" spans="6:7" x14ac:dyDescent="0.3">
      <c r="F16550" t="s">
        <v>17162</v>
      </c>
      <c r="G16550" s="31">
        <v>0</v>
      </c>
    </row>
    <row r="16551" spans="6:7" x14ac:dyDescent="0.3">
      <c r="F16551" t="s">
        <v>17163</v>
      </c>
      <c r="G16551" s="31">
        <v>0</v>
      </c>
    </row>
    <row r="16552" spans="6:7" x14ac:dyDescent="0.3">
      <c r="F16552" t="s">
        <v>17164</v>
      </c>
      <c r="G16552" s="31">
        <v>0</v>
      </c>
    </row>
    <row r="16553" spans="6:7" x14ac:dyDescent="0.3">
      <c r="F16553" t="s">
        <v>17165</v>
      </c>
      <c r="G16553" s="31">
        <v>604.92340000000002</v>
      </c>
    </row>
    <row r="16554" spans="6:7" x14ac:dyDescent="0.3">
      <c r="F16554" t="s">
        <v>2616</v>
      </c>
      <c r="G16554" s="31">
        <v>1366.4749000000002</v>
      </c>
    </row>
    <row r="16555" spans="6:7" x14ac:dyDescent="0.3">
      <c r="F16555" t="s">
        <v>17166</v>
      </c>
      <c r="G16555" s="31">
        <v>0</v>
      </c>
    </row>
    <row r="16556" spans="6:7" x14ac:dyDescent="0.3">
      <c r="F16556" t="s">
        <v>3690</v>
      </c>
      <c r="G16556" s="31">
        <v>428.46060000000011</v>
      </c>
    </row>
    <row r="16557" spans="6:7" x14ac:dyDescent="0.3">
      <c r="F16557" t="s">
        <v>17167</v>
      </c>
      <c r="G16557" s="31">
        <v>0</v>
      </c>
    </row>
    <row r="16558" spans="6:7" x14ac:dyDescent="0.3">
      <c r="F16558" t="s">
        <v>2617</v>
      </c>
      <c r="G16558" s="31">
        <v>0</v>
      </c>
    </row>
    <row r="16559" spans="6:7" x14ac:dyDescent="0.3">
      <c r="F16559" t="s">
        <v>17168</v>
      </c>
      <c r="G16559" s="31">
        <v>11751.12</v>
      </c>
    </row>
    <row r="16560" spans="6:7" x14ac:dyDescent="0.3">
      <c r="F16560" t="s">
        <v>2618</v>
      </c>
      <c r="G16560" s="31">
        <v>0</v>
      </c>
    </row>
    <row r="16561" spans="6:7" x14ac:dyDescent="0.3">
      <c r="F16561" t="s">
        <v>967</v>
      </c>
      <c r="G16561" s="31">
        <v>17259.694800000001</v>
      </c>
    </row>
    <row r="16562" spans="6:7" x14ac:dyDescent="0.3">
      <c r="F16562" t="s">
        <v>17169</v>
      </c>
      <c r="G16562" s="31">
        <v>306.2208</v>
      </c>
    </row>
    <row r="16563" spans="6:7" x14ac:dyDescent="0.3">
      <c r="F16563" t="s">
        <v>17170</v>
      </c>
      <c r="G16563" s="31">
        <v>290.95769999999999</v>
      </c>
    </row>
    <row r="16564" spans="6:7" x14ac:dyDescent="0.3">
      <c r="F16564" t="s">
        <v>968</v>
      </c>
      <c r="G16564" s="31">
        <v>9021.3209999999999</v>
      </c>
    </row>
    <row r="16565" spans="6:7" x14ac:dyDescent="0.3">
      <c r="F16565" t="s">
        <v>969</v>
      </c>
      <c r="G16565" s="31">
        <v>0</v>
      </c>
    </row>
    <row r="16566" spans="6:7" x14ac:dyDescent="0.3">
      <c r="F16566" t="s">
        <v>2619</v>
      </c>
      <c r="G16566" s="31">
        <v>1293.942</v>
      </c>
    </row>
    <row r="16567" spans="6:7" x14ac:dyDescent="0.3">
      <c r="F16567" t="s">
        <v>17171</v>
      </c>
      <c r="G16567" s="31">
        <v>0</v>
      </c>
    </row>
    <row r="16568" spans="6:7" x14ac:dyDescent="0.3">
      <c r="F16568" t="s">
        <v>17172</v>
      </c>
      <c r="G16568" s="31">
        <v>354.73140000000001</v>
      </c>
    </row>
    <row r="16569" spans="6:7" x14ac:dyDescent="0.3">
      <c r="F16569" t="s">
        <v>17173</v>
      </c>
      <c r="G16569" s="31">
        <v>22745.665500000003</v>
      </c>
    </row>
    <row r="16570" spans="6:7" x14ac:dyDescent="0.3">
      <c r="F16570" t="s">
        <v>17174</v>
      </c>
      <c r="G16570" s="31">
        <v>7093.7659999999996</v>
      </c>
    </row>
    <row r="16571" spans="6:7" x14ac:dyDescent="0.3">
      <c r="F16571" t="s">
        <v>17175</v>
      </c>
      <c r="G16571" s="31">
        <v>0</v>
      </c>
    </row>
    <row r="16572" spans="6:7" x14ac:dyDescent="0.3">
      <c r="F16572" t="s">
        <v>17176</v>
      </c>
      <c r="G16572" s="31">
        <v>478.7199</v>
      </c>
    </row>
    <row r="16573" spans="6:7" x14ac:dyDescent="0.3">
      <c r="F16573" t="s">
        <v>970</v>
      </c>
      <c r="G16573" s="31">
        <v>11022.718499999999</v>
      </c>
    </row>
    <row r="16574" spans="6:7" x14ac:dyDescent="0.3">
      <c r="F16574" t="s">
        <v>17177</v>
      </c>
      <c r="G16574" s="31">
        <v>0</v>
      </c>
    </row>
    <row r="16575" spans="6:7" x14ac:dyDescent="0.3">
      <c r="F16575" t="s">
        <v>3691</v>
      </c>
      <c r="G16575" s="31">
        <v>723.42529999999999</v>
      </c>
    </row>
    <row r="16576" spans="6:7" x14ac:dyDescent="0.3">
      <c r="F16576" t="s">
        <v>17178</v>
      </c>
      <c r="G16576" s="31">
        <v>573.03370000000007</v>
      </c>
    </row>
    <row r="16577" spans="6:7" x14ac:dyDescent="0.3">
      <c r="F16577" t="s">
        <v>17179</v>
      </c>
      <c r="G16577" s="31">
        <v>11069.915500000001</v>
      </c>
    </row>
    <row r="16578" spans="6:7" x14ac:dyDescent="0.3">
      <c r="F16578" t="s">
        <v>971</v>
      </c>
      <c r="G16578" s="31">
        <v>0</v>
      </c>
    </row>
    <row r="16579" spans="6:7" x14ac:dyDescent="0.3">
      <c r="F16579" t="s">
        <v>17180</v>
      </c>
      <c r="G16579" s="31">
        <v>287.834</v>
      </c>
    </row>
    <row r="16580" spans="6:7" x14ac:dyDescent="0.3">
      <c r="F16580" t="s">
        <v>17181</v>
      </c>
      <c r="G16580" s="31">
        <v>5810.3590999999997</v>
      </c>
    </row>
    <row r="16581" spans="6:7" x14ac:dyDescent="0.3">
      <c r="F16581" t="s">
        <v>17182</v>
      </c>
      <c r="G16581" s="31">
        <v>0</v>
      </c>
    </row>
    <row r="16582" spans="6:7" x14ac:dyDescent="0.3">
      <c r="F16582" t="s">
        <v>17183</v>
      </c>
      <c r="G16582" s="31">
        <v>228.3451</v>
      </c>
    </row>
    <row r="16583" spans="6:7" x14ac:dyDescent="0.3">
      <c r="F16583" t="s">
        <v>17184</v>
      </c>
      <c r="G16583" s="31">
        <v>2299.8953999999999</v>
      </c>
    </row>
    <row r="16584" spans="6:7" x14ac:dyDescent="0.3">
      <c r="F16584" t="s">
        <v>17185</v>
      </c>
      <c r="G16584" s="31">
        <v>0</v>
      </c>
    </row>
    <row r="16585" spans="6:7" x14ac:dyDescent="0.3">
      <c r="F16585" t="s">
        <v>17186</v>
      </c>
      <c r="G16585" s="31">
        <v>8563.8446000000004</v>
      </c>
    </row>
    <row r="16586" spans="6:7" x14ac:dyDescent="0.3">
      <c r="F16586" t="s">
        <v>17187</v>
      </c>
      <c r="G16586" s="31">
        <v>2454.1030000000001</v>
      </c>
    </row>
    <row r="16587" spans="6:7" x14ac:dyDescent="0.3">
      <c r="F16587" t="s">
        <v>2620</v>
      </c>
      <c r="G16587" s="31">
        <v>0</v>
      </c>
    </row>
    <row r="16588" spans="6:7" x14ac:dyDescent="0.3">
      <c r="F16588" t="s">
        <v>972</v>
      </c>
      <c r="G16588" s="31">
        <v>0</v>
      </c>
    </row>
    <row r="16589" spans="6:7" x14ac:dyDescent="0.3">
      <c r="F16589" t="s">
        <v>973</v>
      </c>
      <c r="G16589" s="31">
        <v>0</v>
      </c>
    </row>
    <row r="16590" spans="6:7" x14ac:dyDescent="0.3">
      <c r="F16590" t="s">
        <v>2621</v>
      </c>
      <c r="G16590" s="31">
        <v>14.930099999999999</v>
      </c>
    </row>
    <row r="16591" spans="6:7" x14ac:dyDescent="0.3">
      <c r="F16591" t="s">
        <v>17188</v>
      </c>
      <c r="G16591" s="31">
        <v>32.883099999999999</v>
      </c>
    </row>
    <row r="16592" spans="6:7" x14ac:dyDescent="0.3">
      <c r="F16592" t="s">
        <v>974</v>
      </c>
      <c r="G16592" s="31">
        <v>0</v>
      </c>
    </row>
    <row r="16593" spans="6:7" x14ac:dyDescent="0.3">
      <c r="F16593" t="s">
        <v>17189</v>
      </c>
      <c r="G16593" s="31">
        <v>34.360700000000001</v>
      </c>
    </row>
    <row r="16594" spans="6:7" x14ac:dyDescent="0.3">
      <c r="F16594" t="s">
        <v>17190</v>
      </c>
      <c r="G16594" s="31">
        <v>38.660800000000002</v>
      </c>
    </row>
    <row r="16595" spans="6:7" x14ac:dyDescent="0.3">
      <c r="F16595" t="s">
        <v>17191</v>
      </c>
      <c r="G16595" s="31">
        <v>10046.288399999999</v>
      </c>
    </row>
    <row r="16596" spans="6:7" x14ac:dyDescent="0.3">
      <c r="F16596" t="s">
        <v>3692</v>
      </c>
      <c r="G16596" s="31">
        <v>217.34829999999999</v>
      </c>
    </row>
    <row r="16597" spans="6:7" x14ac:dyDescent="0.3">
      <c r="F16597" t="s">
        <v>17192</v>
      </c>
      <c r="G16597" s="31">
        <v>0</v>
      </c>
    </row>
    <row r="16598" spans="6:7" x14ac:dyDescent="0.3">
      <c r="F16598" t="s">
        <v>17193</v>
      </c>
      <c r="G16598" s="31">
        <v>903.29589999999996</v>
      </c>
    </row>
    <row r="16599" spans="6:7" x14ac:dyDescent="0.3">
      <c r="F16599" t="s">
        <v>17194</v>
      </c>
      <c r="G16599" s="31">
        <v>0</v>
      </c>
    </row>
    <row r="16600" spans="6:7" x14ac:dyDescent="0.3">
      <c r="F16600" t="s">
        <v>17195</v>
      </c>
      <c r="G16600" s="31">
        <v>9489.3345000000008</v>
      </c>
    </row>
    <row r="16601" spans="6:7" x14ac:dyDescent="0.3">
      <c r="F16601" t="s">
        <v>17196</v>
      </c>
      <c r="G16601" s="31">
        <v>0</v>
      </c>
    </row>
    <row r="16602" spans="6:7" x14ac:dyDescent="0.3">
      <c r="F16602" t="s">
        <v>17197</v>
      </c>
      <c r="G16602" s="31">
        <v>13816.8925</v>
      </c>
    </row>
    <row r="16603" spans="6:7" x14ac:dyDescent="0.3">
      <c r="F16603" t="s">
        <v>2622</v>
      </c>
      <c r="G16603" s="31">
        <v>0</v>
      </c>
    </row>
    <row r="16604" spans="6:7" x14ac:dyDescent="0.3">
      <c r="F16604" t="s">
        <v>17198</v>
      </c>
      <c r="G16604" s="31">
        <v>817.89589999999998</v>
      </c>
    </row>
    <row r="16605" spans="6:7" x14ac:dyDescent="0.3">
      <c r="F16605" t="s">
        <v>17199</v>
      </c>
      <c r="G16605" s="31">
        <v>17830.147800000002</v>
      </c>
    </row>
    <row r="16606" spans="6:7" x14ac:dyDescent="0.3">
      <c r="F16606" t="s">
        <v>3693</v>
      </c>
      <c r="G16606" s="31">
        <v>4315.0427</v>
      </c>
    </row>
    <row r="16607" spans="6:7" x14ac:dyDescent="0.3">
      <c r="F16607" t="s">
        <v>17200</v>
      </c>
      <c r="G16607" s="31">
        <v>0</v>
      </c>
    </row>
    <row r="16608" spans="6:7" x14ac:dyDescent="0.3">
      <c r="F16608" t="s">
        <v>17201</v>
      </c>
      <c r="G16608" s="31">
        <v>0</v>
      </c>
    </row>
    <row r="16609" spans="6:7" x14ac:dyDescent="0.3">
      <c r="F16609" t="s">
        <v>17202</v>
      </c>
      <c r="G16609" s="31">
        <v>290.95769999999999</v>
      </c>
    </row>
    <row r="16610" spans="6:7" x14ac:dyDescent="0.3">
      <c r="F16610" t="s">
        <v>17203</v>
      </c>
      <c r="G16610" s="31">
        <v>2818.6107999999999</v>
      </c>
    </row>
    <row r="16611" spans="6:7" x14ac:dyDescent="0.3">
      <c r="F16611" t="s">
        <v>17204</v>
      </c>
      <c r="G16611" s="31">
        <v>0</v>
      </c>
    </row>
    <row r="16612" spans="6:7" x14ac:dyDescent="0.3">
      <c r="F16612" t="s">
        <v>17205</v>
      </c>
      <c r="G16612" s="31">
        <v>576.64919999999995</v>
      </c>
    </row>
    <row r="16613" spans="6:7" x14ac:dyDescent="0.3">
      <c r="F16613" t="s">
        <v>17206</v>
      </c>
      <c r="G16613" s="31">
        <v>0</v>
      </c>
    </row>
    <row r="16614" spans="6:7" x14ac:dyDescent="0.3">
      <c r="F16614" t="s">
        <v>2623</v>
      </c>
      <c r="G16614" s="31">
        <v>0</v>
      </c>
    </row>
    <row r="16615" spans="6:7" x14ac:dyDescent="0.3">
      <c r="F16615" t="s">
        <v>17207</v>
      </c>
      <c r="G16615" s="31">
        <v>306.45209999999997</v>
      </c>
    </row>
    <row r="16616" spans="6:7" x14ac:dyDescent="0.3">
      <c r="F16616" t="s">
        <v>17208</v>
      </c>
      <c r="G16616" s="31">
        <v>11686.745699999999</v>
      </c>
    </row>
    <row r="16617" spans="6:7" x14ac:dyDescent="0.3">
      <c r="F16617" t="s">
        <v>975</v>
      </c>
      <c r="G16617" s="31">
        <v>0</v>
      </c>
    </row>
    <row r="16618" spans="6:7" x14ac:dyDescent="0.3">
      <c r="F16618" t="s">
        <v>17209</v>
      </c>
      <c r="G16618" s="31">
        <v>0</v>
      </c>
    </row>
    <row r="16619" spans="6:7" x14ac:dyDescent="0.3">
      <c r="F16619" t="s">
        <v>17210</v>
      </c>
      <c r="G16619" s="31">
        <v>783.95709999999997</v>
      </c>
    </row>
    <row r="16620" spans="6:7" x14ac:dyDescent="0.3">
      <c r="F16620" t="s">
        <v>17211</v>
      </c>
      <c r="G16620" s="31">
        <v>0</v>
      </c>
    </row>
    <row r="16621" spans="6:7" x14ac:dyDescent="0.3">
      <c r="F16621" t="s">
        <v>3694</v>
      </c>
      <c r="G16621" s="31">
        <v>1917.8490000000002</v>
      </c>
    </row>
    <row r="16622" spans="6:7" x14ac:dyDescent="0.3">
      <c r="F16622" t="s">
        <v>17212</v>
      </c>
      <c r="G16622" s="31">
        <v>0</v>
      </c>
    </row>
    <row r="16623" spans="6:7" x14ac:dyDescent="0.3">
      <c r="F16623" t="s">
        <v>17213</v>
      </c>
      <c r="G16623" s="31">
        <v>663.37099999999998</v>
      </c>
    </row>
    <row r="16624" spans="6:7" x14ac:dyDescent="0.3">
      <c r="F16624" t="s">
        <v>17214</v>
      </c>
      <c r="G16624" s="31">
        <v>96.316500000000005</v>
      </c>
    </row>
    <row r="16625" spans="6:7" x14ac:dyDescent="0.3">
      <c r="F16625" t="s">
        <v>17215</v>
      </c>
      <c r="G16625" s="31">
        <v>399.48129999999998</v>
      </c>
    </row>
    <row r="16626" spans="6:7" x14ac:dyDescent="0.3">
      <c r="F16626" t="s">
        <v>17216</v>
      </c>
      <c r="G16626" s="31">
        <v>318.60249999999996</v>
      </c>
    </row>
    <row r="16627" spans="6:7" x14ac:dyDescent="0.3">
      <c r="F16627" t="s">
        <v>17217</v>
      </c>
      <c r="G16627" s="31">
        <v>5222.2109999999993</v>
      </c>
    </row>
    <row r="16628" spans="6:7" x14ac:dyDescent="0.3">
      <c r="F16628" t="s">
        <v>17218</v>
      </c>
      <c r="G16628" s="31">
        <v>1947.6848</v>
      </c>
    </row>
    <row r="16629" spans="6:7" x14ac:dyDescent="0.3">
      <c r="F16629" t="s">
        <v>17219</v>
      </c>
      <c r="G16629" s="31">
        <v>0</v>
      </c>
    </row>
    <row r="16630" spans="6:7" x14ac:dyDescent="0.3">
      <c r="F16630" t="s">
        <v>2624</v>
      </c>
      <c r="G16630" s="31">
        <v>0</v>
      </c>
    </row>
    <row r="16631" spans="6:7" x14ac:dyDescent="0.3">
      <c r="F16631" t="s">
        <v>17220</v>
      </c>
      <c r="G16631" s="31">
        <v>0</v>
      </c>
    </row>
    <row r="16632" spans="6:7" x14ac:dyDescent="0.3">
      <c r="F16632" t="s">
        <v>17221</v>
      </c>
      <c r="G16632" s="31">
        <v>0</v>
      </c>
    </row>
    <row r="16633" spans="6:7" x14ac:dyDescent="0.3">
      <c r="F16633" t="s">
        <v>17222</v>
      </c>
      <c r="G16633" s="31">
        <v>1077.4009000000001</v>
      </c>
    </row>
    <row r="16634" spans="6:7" x14ac:dyDescent="0.3">
      <c r="F16634" t="s">
        <v>17223</v>
      </c>
      <c r="G16634" s="31">
        <v>21.903700000000001</v>
      </c>
    </row>
    <row r="16635" spans="6:7" x14ac:dyDescent="0.3">
      <c r="F16635" t="s">
        <v>17224</v>
      </c>
      <c r="G16635" s="31">
        <v>0</v>
      </c>
    </row>
    <row r="16636" spans="6:7" x14ac:dyDescent="0.3">
      <c r="F16636" t="s">
        <v>17225</v>
      </c>
      <c r="G16636" s="31">
        <v>2528.1468</v>
      </c>
    </row>
    <row r="16637" spans="6:7" x14ac:dyDescent="0.3">
      <c r="F16637" t="s">
        <v>17226</v>
      </c>
      <c r="G16637" s="31">
        <v>0</v>
      </c>
    </row>
    <row r="16638" spans="6:7" x14ac:dyDescent="0.3">
      <c r="F16638" t="s">
        <v>17227</v>
      </c>
      <c r="G16638" s="31">
        <v>0</v>
      </c>
    </row>
    <row r="16639" spans="6:7" x14ac:dyDescent="0.3">
      <c r="F16639" t="s">
        <v>17228</v>
      </c>
      <c r="G16639" s="31">
        <v>181.43290000000002</v>
      </c>
    </row>
    <row r="16640" spans="6:7" x14ac:dyDescent="0.3">
      <c r="F16640" t="s">
        <v>17229</v>
      </c>
      <c r="G16640" s="31">
        <v>890.4267000000001</v>
      </c>
    </row>
    <row r="16641" spans="6:7" x14ac:dyDescent="0.3">
      <c r="F16641" t="s">
        <v>17230</v>
      </c>
      <c r="G16641" s="31">
        <v>0</v>
      </c>
    </row>
    <row r="16642" spans="6:7" x14ac:dyDescent="0.3">
      <c r="F16642" t="s">
        <v>17231</v>
      </c>
      <c r="G16642" s="31">
        <v>0</v>
      </c>
    </row>
    <row r="16643" spans="6:7" x14ac:dyDescent="0.3">
      <c r="F16643" t="s">
        <v>17232</v>
      </c>
      <c r="G16643" s="31">
        <v>0</v>
      </c>
    </row>
    <row r="16644" spans="6:7" x14ac:dyDescent="0.3">
      <c r="F16644" t="s">
        <v>17233</v>
      </c>
      <c r="G16644" s="31">
        <v>6925.9733999999999</v>
      </c>
    </row>
    <row r="16645" spans="6:7" x14ac:dyDescent="0.3">
      <c r="F16645" t="s">
        <v>17234</v>
      </c>
      <c r="G16645" s="31">
        <v>0</v>
      </c>
    </row>
    <row r="16646" spans="6:7" x14ac:dyDescent="0.3">
      <c r="F16646" t="s">
        <v>17235</v>
      </c>
      <c r="G16646" s="31">
        <v>17160.059300000004</v>
      </c>
    </row>
    <row r="16647" spans="6:7" x14ac:dyDescent="0.3">
      <c r="F16647" t="s">
        <v>2625</v>
      </c>
      <c r="G16647" s="31">
        <v>0</v>
      </c>
    </row>
    <row r="16648" spans="6:7" x14ac:dyDescent="0.3">
      <c r="F16648" t="s">
        <v>17236</v>
      </c>
      <c r="G16648" s="31">
        <v>0</v>
      </c>
    </row>
    <row r="16649" spans="6:7" x14ac:dyDescent="0.3">
      <c r="F16649" t="s">
        <v>17237</v>
      </c>
      <c r="G16649" s="31">
        <v>192.8381</v>
      </c>
    </row>
    <row r="16650" spans="6:7" x14ac:dyDescent="0.3">
      <c r="F16650" t="s">
        <v>17238</v>
      </c>
      <c r="G16650" s="31">
        <v>262.48060000000004</v>
      </c>
    </row>
    <row r="16651" spans="6:7" x14ac:dyDescent="0.3">
      <c r="F16651" t="s">
        <v>17239</v>
      </c>
      <c r="G16651" s="31">
        <v>1858.4786000000001</v>
      </c>
    </row>
    <row r="16652" spans="6:7" x14ac:dyDescent="0.3">
      <c r="F16652" t="s">
        <v>17240</v>
      </c>
      <c r="G16652" s="31">
        <v>3778.5757000000003</v>
      </c>
    </row>
    <row r="16653" spans="6:7" x14ac:dyDescent="0.3">
      <c r="F16653" t="s">
        <v>17241</v>
      </c>
      <c r="G16653" s="31">
        <v>3704.8854000000001</v>
      </c>
    </row>
    <row r="16654" spans="6:7" x14ac:dyDescent="0.3">
      <c r="F16654" t="s">
        <v>17242</v>
      </c>
      <c r="G16654" s="31">
        <v>0</v>
      </c>
    </row>
    <row r="16655" spans="6:7" x14ac:dyDescent="0.3">
      <c r="F16655" t="s">
        <v>17243</v>
      </c>
      <c r="G16655" s="31">
        <v>0</v>
      </c>
    </row>
    <row r="16656" spans="6:7" x14ac:dyDescent="0.3">
      <c r="F16656" t="s">
        <v>17244</v>
      </c>
      <c r="G16656" s="31">
        <v>838.83370000000002</v>
      </c>
    </row>
    <row r="16657" spans="6:7" x14ac:dyDescent="0.3">
      <c r="F16657" t="s">
        <v>17245</v>
      </c>
      <c r="G16657" s="31">
        <v>0</v>
      </c>
    </row>
    <row r="16658" spans="6:7" x14ac:dyDescent="0.3">
      <c r="F16658" t="s">
        <v>17246</v>
      </c>
      <c r="G16658" s="31">
        <v>0</v>
      </c>
    </row>
    <row r="16659" spans="6:7" x14ac:dyDescent="0.3">
      <c r="F16659" t="s">
        <v>17247</v>
      </c>
      <c r="G16659" s="31">
        <v>0</v>
      </c>
    </row>
    <row r="16660" spans="6:7" x14ac:dyDescent="0.3">
      <c r="F16660" t="s">
        <v>17248</v>
      </c>
      <c r="G16660" s="31">
        <v>201.20819999999998</v>
      </c>
    </row>
    <row r="16661" spans="6:7" x14ac:dyDescent="0.3">
      <c r="F16661" t="s">
        <v>17249</v>
      </c>
      <c r="G16661" s="31">
        <v>0</v>
      </c>
    </row>
    <row r="16662" spans="6:7" x14ac:dyDescent="0.3">
      <c r="F16662" t="s">
        <v>17250</v>
      </c>
      <c r="G16662" s="31">
        <v>0</v>
      </c>
    </row>
    <row r="16663" spans="6:7" x14ac:dyDescent="0.3">
      <c r="F16663" t="s">
        <v>17251</v>
      </c>
      <c r="G16663" s="31">
        <v>710.34619999999995</v>
      </c>
    </row>
    <row r="16664" spans="6:7" x14ac:dyDescent="0.3">
      <c r="F16664" t="s">
        <v>17252</v>
      </c>
      <c r="G16664" s="31">
        <v>0</v>
      </c>
    </row>
    <row r="16665" spans="6:7" x14ac:dyDescent="0.3">
      <c r="F16665" t="s">
        <v>17253</v>
      </c>
      <c r="G16665" s="31">
        <v>0</v>
      </c>
    </row>
    <row r="16666" spans="6:7" x14ac:dyDescent="0.3">
      <c r="F16666" t="s">
        <v>17254</v>
      </c>
      <c r="G16666" s="31">
        <v>613.39179999999999</v>
      </c>
    </row>
    <row r="16667" spans="6:7" x14ac:dyDescent="0.3">
      <c r="F16667" t="s">
        <v>17255</v>
      </c>
      <c r="G16667" s="31">
        <v>0</v>
      </c>
    </row>
    <row r="16668" spans="6:7" x14ac:dyDescent="0.3">
      <c r="F16668" t="s">
        <v>17256</v>
      </c>
      <c r="G16668" s="31">
        <v>1986.8934999999999</v>
      </c>
    </row>
    <row r="16669" spans="6:7" x14ac:dyDescent="0.3">
      <c r="F16669" t="s">
        <v>17257</v>
      </c>
      <c r="G16669" s="31">
        <v>0</v>
      </c>
    </row>
    <row r="16670" spans="6:7" x14ac:dyDescent="0.3">
      <c r="F16670" t="s">
        <v>17258</v>
      </c>
      <c r="G16670" s="31">
        <v>0</v>
      </c>
    </row>
    <row r="16671" spans="6:7" x14ac:dyDescent="0.3">
      <c r="F16671" t="s">
        <v>17259</v>
      </c>
      <c r="G16671" s="31">
        <v>0</v>
      </c>
    </row>
    <row r="16672" spans="6:7" x14ac:dyDescent="0.3">
      <c r="F16672" t="s">
        <v>17260</v>
      </c>
      <c r="G16672" s="31">
        <v>1741.4000999999998</v>
      </c>
    </row>
    <row r="16673" spans="6:7" x14ac:dyDescent="0.3">
      <c r="F16673" t="s">
        <v>17261</v>
      </c>
      <c r="G16673" s="31">
        <v>208.25099999999998</v>
      </c>
    </row>
    <row r="16674" spans="6:7" x14ac:dyDescent="0.3">
      <c r="F16674" t="s">
        <v>17262</v>
      </c>
      <c r="G16674" s="31">
        <v>5652.9323999999997</v>
      </c>
    </row>
    <row r="16675" spans="6:7" x14ac:dyDescent="0.3">
      <c r="F16675" t="s">
        <v>17263</v>
      </c>
      <c r="G16675" s="31">
        <v>1369.4078</v>
      </c>
    </row>
    <row r="16676" spans="6:7" x14ac:dyDescent="0.3">
      <c r="F16676" t="s">
        <v>17264</v>
      </c>
      <c r="G16676" s="31">
        <v>18534.979400000004</v>
      </c>
    </row>
    <row r="16677" spans="6:7" x14ac:dyDescent="0.3">
      <c r="F16677" t="s">
        <v>17265</v>
      </c>
      <c r="G16677" s="31">
        <v>100.2088</v>
      </c>
    </row>
    <row r="16678" spans="6:7" x14ac:dyDescent="0.3">
      <c r="F16678" t="s">
        <v>2626</v>
      </c>
      <c r="G16678" s="31">
        <v>0</v>
      </c>
    </row>
    <row r="16679" spans="6:7" x14ac:dyDescent="0.3">
      <c r="F16679" t="s">
        <v>17266</v>
      </c>
      <c r="G16679" s="31">
        <v>1055.0889</v>
      </c>
    </row>
    <row r="16680" spans="6:7" x14ac:dyDescent="0.3">
      <c r="F16680" t="s">
        <v>17267</v>
      </c>
      <c r="G16680" s="31">
        <v>4215.8548000000001</v>
      </c>
    </row>
    <row r="16681" spans="6:7" x14ac:dyDescent="0.3">
      <c r="F16681" t="s">
        <v>17268</v>
      </c>
      <c r="G16681" s="31">
        <v>14779.136100000002</v>
      </c>
    </row>
    <row r="16682" spans="6:7" x14ac:dyDescent="0.3">
      <c r="F16682" t="s">
        <v>17269</v>
      </c>
      <c r="G16682" s="31">
        <v>658.50909999999999</v>
      </c>
    </row>
    <row r="16683" spans="6:7" x14ac:dyDescent="0.3">
      <c r="F16683" t="s">
        <v>17270</v>
      </c>
      <c r="G16683" s="31">
        <v>0</v>
      </c>
    </row>
    <row r="16684" spans="6:7" x14ac:dyDescent="0.3">
      <c r="F16684" t="s">
        <v>17271</v>
      </c>
      <c r="G16684" s="31">
        <v>231.68729999999999</v>
      </c>
    </row>
    <row r="16685" spans="6:7" x14ac:dyDescent="0.3">
      <c r="F16685" t="s">
        <v>17272</v>
      </c>
      <c r="G16685" s="31">
        <v>0</v>
      </c>
    </row>
    <row r="16686" spans="6:7" x14ac:dyDescent="0.3">
      <c r="F16686" t="s">
        <v>17273</v>
      </c>
      <c r="G16686" s="31">
        <v>0</v>
      </c>
    </row>
    <row r="16687" spans="6:7" x14ac:dyDescent="0.3">
      <c r="F16687" t="s">
        <v>17274</v>
      </c>
      <c r="G16687" s="31">
        <v>0</v>
      </c>
    </row>
    <row r="16688" spans="6:7" x14ac:dyDescent="0.3">
      <c r="F16688" t="s">
        <v>17275</v>
      </c>
      <c r="G16688" s="31">
        <v>0</v>
      </c>
    </row>
    <row r="16689" spans="6:7" x14ac:dyDescent="0.3">
      <c r="F16689" t="s">
        <v>17276</v>
      </c>
      <c r="G16689" s="31">
        <v>2908.8756999999996</v>
      </c>
    </row>
    <row r="16690" spans="6:7" x14ac:dyDescent="0.3">
      <c r="F16690" t="s">
        <v>17277</v>
      </c>
      <c r="G16690" s="31">
        <v>342.85250000000002</v>
      </c>
    </row>
    <row r="16691" spans="6:7" x14ac:dyDescent="0.3">
      <c r="F16691" t="s">
        <v>3695</v>
      </c>
      <c r="G16691" s="31">
        <v>175.25479999999999</v>
      </c>
    </row>
    <row r="16692" spans="6:7" x14ac:dyDescent="0.3">
      <c r="F16692" t="s">
        <v>976</v>
      </c>
      <c r="G16692" s="31">
        <v>0</v>
      </c>
    </row>
    <row r="16693" spans="6:7" x14ac:dyDescent="0.3">
      <c r="F16693" t="s">
        <v>17278</v>
      </c>
      <c r="G16693" s="31">
        <v>568.16789999999992</v>
      </c>
    </row>
    <row r="16694" spans="6:7" x14ac:dyDescent="0.3">
      <c r="F16694" t="s">
        <v>17279</v>
      </c>
      <c r="G16694" s="31">
        <v>0</v>
      </c>
    </row>
    <row r="16695" spans="6:7" x14ac:dyDescent="0.3">
      <c r="F16695" t="s">
        <v>17280</v>
      </c>
      <c r="G16695" s="31">
        <v>7667.0126</v>
      </c>
    </row>
    <row r="16696" spans="6:7" x14ac:dyDescent="0.3">
      <c r="F16696" t="s">
        <v>17281</v>
      </c>
      <c r="G16696" s="31">
        <v>146.91470000000001</v>
      </c>
    </row>
    <row r="16697" spans="6:7" x14ac:dyDescent="0.3">
      <c r="F16697" t="s">
        <v>17282</v>
      </c>
      <c r="G16697" s="31">
        <v>93.379099999999994</v>
      </c>
    </row>
    <row r="16698" spans="6:7" x14ac:dyDescent="0.3">
      <c r="F16698" t="s">
        <v>2627</v>
      </c>
      <c r="G16698" s="31">
        <v>371.79830000000004</v>
      </c>
    </row>
    <row r="16699" spans="6:7" x14ac:dyDescent="0.3">
      <c r="F16699" t="s">
        <v>17283</v>
      </c>
      <c r="G16699" s="31">
        <v>285.70639999999997</v>
      </c>
    </row>
    <row r="16700" spans="6:7" x14ac:dyDescent="0.3">
      <c r="F16700" t="s">
        <v>2628</v>
      </c>
      <c r="G16700" s="31">
        <v>0</v>
      </c>
    </row>
    <row r="16701" spans="6:7" x14ac:dyDescent="0.3">
      <c r="F16701" t="s">
        <v>17284</v>
      </c>
      <c r="G16701" s="31">
        <v>5447.638899999999</v>
      </c>
    </row>
    <row r="16702" spans="6:7" x14ac:dyDescent="0.3">
      <c r="F16702" t="s">
        <v>17285</v>
      </c>
      <c r="G16702" s="31">
        <v>382.74269999999996</v>
      </c>
    </row>
    <row r="16703" spans="6:7" x14ac:dyDescent="0.3">
      <c r="F16703" t="s">
        <v>2629</v>
      </c>
      <c r="G16703" s="31">
        <v>21857.930499999999</v>
      </c>
    </row>
    <row r="16704" spans="6:7" x14ac:dyDescent="0.3">
      <c r="F16704" t="s">
        <v>17286</v>
      </c>
      <c r="G16704" s="31">
        <v>632.32350000000008</v>
      </c>
    </row>
    <row r="16705" spans="6:7" x14ac:dyDescent="0.3">
      <c r="F16705" t="s">
        <v>17287</v>
      </c>
      <c r="G16705" s="31">
        <v>10806.5494</v>
      </c>
    </row>
    <row r="16706" spans="6:7" x14ac:dyDescent="0.3">
      <c r="F16706" t="s">
        <v>17288</v>
      </c>
      <c r="G16706" s="31">
        <v>16867.237499999999</v>
      </c>
    </row>
    <row r="16707" spans="6:7" x14ac:dyDescent="0.3">
      <c r="F16707" t="s">
        <v>17289</v>
      </c>
      <c r="G16707" s="31">
        <v>3.1236999999999999</v>
      </c>
    </row>
    <row r="16708" spans="6:7" x14ac:dyDescent="0.3">
      <c r="F16708" t="s">
        <v>17290</v>
      </c>
      <c r="G16708" s="31">
        <v>0</v>
      </c>
    </row>
    <row r="16709" spans="6:7" x14ac:dyDescent="0.3">
      <c r="F16709" t="s">
        <v>3696</v>
      </c>
      <c r="G16709" s="31">
        <v>5625.1009000000004</v>
      </c>
    </row>
    <row r="16710" spans="6:7" x14ac:dyDescent="0.3">
      <c r="F16710" t="s">
        <v>17291</v>
      </c>
      <c r="G16710" s="31">
        <v>76.966499999999996</v>
      </c>
    </row>
    <row r="16711" spans="6:7" x14ac:dyDescent="0.3">
      <c r="F16711" t="s">
        <v>17292</v>
      </c>
      <c r="G16711" s="31">
        <v>262.88220000000001</v>
      </c>
    </row>
    <row r="16712" spans="6:7" x14ac:dyDescent="0.3">
      <c r="F16712" t="s">
        <v>3697</v>
      </c>
      <c r="G16712" s="31">
        <v>201.79050000000001</v>
      </c>
    </row>
    <row r="16713" spans="6:7" x14ac:dyDescent="0.3">
      <c r="F16713" t="s">
        <v>17293</v>
      </c>
      <c r="G16713" s="31">
        <v>18.7422</v>
      </c>
    </row>
    <row r="16714" spans="6:7" x14ac:dyDescent="0.3">
      <c r="F16714" t="s">
        <v>17294</v>
      </c>
      <c r="G16714" s="31">
        <v>20445.512599999998</v>
      </c>
    </row>
    <row r="16715" spans="6:7" x14ac:dyDescent="0.3">
      <c r="F16715" t="s">
        <v>17295</v>
      </c>
      <c r="G16715" s="31">
        <v>4186.8233</v>
      </c>
    </row>
    <row r="16716" spans="6:7" x14ac:dyDescent="0.3">
      <c r="F16716" t="s">
        <v>17296</v>
      </c>
      <c r="G16716" s="31">
        <v>0</v>
      </c>
    </row>
    <row r="16717" spans="6:7" x14ac:dyDescent="0.3">
      <c r="F16717" t="s">
        <v>17297</v>
      </c>
      <c r="G16717" s="31">
        <v>15.355499999999999</v>
      </c>
    </row>
    <row r="16718" spans="6:7" x14ac:dyDescent="0.3">
      <c r="F16718" t="s">
        <v>17298</v>
      </c>
      <c r="G16718" s="31">
        <v>9567.4647999999997</v>
      </c>
    </row>
    <row r="16719" spans="6:7" x14ac:dyDescent="0.3">
      <c r="F16719" t="s">
        <v>17299</v>
      </c>
      <c r="G16719" s="31">
        <v>0</v>
      </c>
    </row>
    <row r="16720" spans="6:7" x14ac:dyDescent="0.3">
      <c r="F16720" t="s">
        <v>17300</v>
      </c>
      <c r="G16720" s="31">
        <v>0</v>
      </c>
    </row>
    <row r="16721" spans="6:7" x14ac:dyDescent="0.3">
      <c r="F16721" t="s">
        <v>17301</v>
      </c>
      <c r="G16721" s="31">
        <v>18371.197499999998</v>
      </c>
    </row>
    <row r="16722" spans="6:7" x14ac:dyDescent="0.3">
      <c r="F16722" t="s">
        <v>17302</v>
      </c>
      <c r="G16722" s="31">
        <v>0</v>
      </c>
    </row>
    <row r="16723" spans="6:7" x14ac:dyDescent="0.3">
      <c r="F16723" t="s">
        <v>17303</v>
      </c>
      <c r="G16723" s="31">
        <v>0</v>
      </c>
    </row>
    <row r="16724" spans="6:7" x14ac:dyDescent="0.3">
      <c r="F16724" t="s">
        <v>17304</v>
      </c>
      <c r="G16724" s="31">
        <v>0</v>
      </c>
    </row>
    <row r="16725" spans="6:7" x14ac:dyDescent="0.3">
      <c r="F16725" t="s">
        <v>17305</v>
      </c>
      <c r="G16725" s="31">
        <v>660.29769999999996</v>
      </c>
    </row>
    <row r="16726" spans="6:7" x14ac:dyDescent="0.3">
      <c r="F16726" t="s">
        <v>17306</v>
      </c>
      <c r="G16726" s="31">
        <v>0</v>
      </c>
    </row>
    <row r="16727" spans="6:7" x14ac:dyDescent="0.3">
      <c r="F16727" t="s">
        <v>17307</v>
      </c>
      <c r="G16727" s="31">
        <v>295.74770000000001</v>
      </c>
    </row>
    <row r="16728" spans="6:7" x14ac:dyDescent="0.3">
      <c r="F16728" t="s">
        <v>3698</v>
      </c>
      <c r="G16728" s="31">
        <v>310.04319999999996</v>
      </c>
    </row>
    <row r="16729" spans="6:7" x14ac:dyDescent="0.3">
      <c r="F16729" t="s">
        <v>17308</v>
      </c>
      <c r="G16729" s="31">
        <v>0</v>
      </c>
    </row>
    <row r="16730" spans="6:7" x14ac:dyDescent="0.3">
      <c r="F16730" t="s">
        <v>977</v>
      </c>
      <c r="G16730" s="31">
        <v>0</v>
      </c>
    </row>
    <row r="16731" spans="6:7" x14ac:dyDescent="0.3">
      <c r="F16731" t="s">
        <v>17309</v>
      </c>
      <c r="G16731" s="31">
        <v>6.2031000000000001</v>
      </c>
    </row>
    <row r="16732" spans="6:7" x14ac:dyDescent="0.3">
      <c r="F16732" t="s">
        <v>17310</v>
      </c>
      <c r="G16732" s="31">
        <v>98.4726</v>
      </c>
    </row>
    <row r="16733" spans="6:7" x14ac:dyDescent="0.3">
      <c r="F16733" t="s">
        <v>17311</v>
      </c>
      <c r="G16733" s="31">
        <v>0</v>
      </c>
    </row>
    <row r="16734" spans="6:7" x14ac:dyDescent="0.3">
      <c r="F16734" t="s">
        <v>17312</v>
      </c>
      <c r="G16734" s="31">
        <v>46.855499999999999</v>
      </c>
    </row>
    <row r="16735" spans="6:7" x14ac:dyDescent="0.3">
      <c r="F16735" t="s">
        <v>17313</v>
      </c>
      <c r="G16735" s="31">
        <v>56.321100000000001</v>
      </c>
    </row>
    <row r="16736" spans="6:7" x14ac:dyDescent="0.3">
      <c r="F16736" t="s">
        <v>17314</v>
      </c>
      <c r="G16736" s="31">
        <v>52.776200000000003</v>
      </c>
    </row>
    <row r="16737" spans="6:7" x14ac:dyDescent="0.3">
      <c r="F16737" t="s">
        <v>17315</v>
      </c>
      <c r="G16737" s="31">
        <v>8877.7569999999996</v>
      </c>
    </row>
    <row r="16738" spans="6:7" x14ac:dyDescent="0.3">
      <c r="F16738" t="s">
        <v>17316</v>
      </c>
      <c r="G16738" s="31">
        <v>6269.7848000000004</v>
      </c>
    </row>
    <row r="16739" spans="6:7" x14ac:dyDescent="0.3">
      <c r="F16739" t="s">
        <v>17317</v>
      </c>
      <c r="G16739" s="31">
        <v>0</v>
      </c>
    </row>
    <row r="16740" spans="6:7" x14ac:dyDescent="0.3">
      <c r="F16740" t="s">
        <v>17318</v>
      </c>
      <c r="G16740" s="31">
        <v>49.979199999999999</v>
      </c>
    </row>
    <row r="16741" spans="6:7" x14ac:dyDescent="0.3">
      <c r="F16741" t="s">
        <v>17319</v>
      </c>
      <c r="G16741" s="31">
        <v>84.415500000000009</v>
      </c>
    </row>
    <row r="16742" spans="6:7" x14ac:dyDescent="0.3">
      <c r="F16742" t="s">
        <v>17320</v>
      </c>
      <c r="G16742" s="31">
        <v>6960.4664999999995</v>
      </c>
    </row>
    <row r="16743" spans="6:7" x14ac:dyDescent="0.3">
      <c r="F16743" t="s">
        <v>2630</v>
      </c>
      <c r="G16743" s="31">
        <v>0</v>
      </c>
    </row>
    <row r="16744" spans="6:7" x14ac:dyDescent="0.3">
      <c r="F16744" t="s">
        <v>3699</v>
      </c>
      <c r="G16744" s="31">
        <v>881.03249999999991</v>
      </c>
    </row>
    <row r="16745" spans="6:7" x14ac:dyDescent="0.3">
      <c r="F16745" t="s">
        <v>2631</v>
      </c>
      <c r="G16745" s="31">
        <v>391.06729999999999</v>
      </c>
    </row>
    <row r="16746" spans="6:7" x14ac:dyDescent="0.3">
      <c r="F16746" t="s">
        <v>978</v>
      </c>
      <c r="G16746" s="31">
        <v>1913.7827</v>
      </c>
    </row>
    <row r="16747" spans="6:7" x14ac:dyDescent="0.3">
      <c r="F16747" t="s">
        <v>17321</v>
      </c>
      <c r="G16747" s="31">
        <v>89.3172</v>
      </c>
    </row>
    <row r="16748" spans="6:7" x14ac:dyDescent="0.3">
      <c r="F16748" t="s">
        <v>17322</v>
      </c>
      <c r="G16748" s="31">
        <v>22209.0969</v>
      </c>
    </row>
    <row r="16749" spans="6:7" x14ac:dyDescent="0.3">
      <c r="F16749" t="s">
        <v>2632</v>
      </c>
      <c r="G16749" s="31">
        <v>1420.9138</v>
      </c>
    </row>
    <row r="16750" spans="6:7" x14ac:dyDescent="0.3">
      <c r="F16750" t="s">
        <v>17323</v>
      </c>
      <c r="G16750" s="31">
        <v>256.89190000000002</v>
      </c>
    </row>
    <row r="16751" spans="6:7" x14ac:dyDescent="0.3">
      <c r="F16751" t="s">
        <v>17324</v>
      </c>
      <c r="G16751" s="31">
        <v>0</v>
      </c>
    </row>
    <row r="16752" spans="6:7" x14ac:dyDescent="0.3">
      <c r="F16752" t="s">
        <v>979</v>
      </c>
      <c r="G16752" s="31">
        <v>5395.6396999999997</v>
      </c>
    </row>
    <row r="16753" spans="6:7" x14ac:dyDescent="0.3">
      <c r="F16753" t="s">
        <v>17325</v>
      </c>
      <c r="G16753" s="31">
        <v>0</v>
      </c>
    </row>
    <row r="16754" spans="6:7" x14ac:dyDescent="0.3">
      <c r="F16754" t="s">
        <v>17326</v>
      </c>
      <c r="G16754" s="31">
        <v>0</v>
      </c>
    </row>
    <row r="16755" spans="6:7" x14ac:dyDescent="0.3">
      <c r="F16755" t="s">
        <v>3700</v>
      </c>
      <c r="G16755" s="31">
        <v>492.50460000000004</v>
      </c>
    </row>
    <row r="16756" spans="6:7" x14ac:dyDescent="0.3">
      <c r="F16756" t="s">
        <v>17327</v>
      </c>
      <c r="G16756" s="31">
        <v>2289.6540000000005</v>
      </c>
    </row>
    <row r="16757" spans="6:7" x14ac:dyDescent="0.3">
      <c r="F16757" t="s">
        <v>17328</v>
      </c>
      <c r="G16757" s="31">
        <v>12950.235500000001</v>
      </c>
    </row>
    <row r="16758" spans="6:7" x14ac:dyDescent="0.3">
      <c r="F16758" t="s">
        <v>3701</v>
      </c>
      <c r="G16758" s="31">
        <v>128.41069999999999</v>
      </c>
    </row>
    <row r="16759" spans="6:7" x14ac:dyDescent="0.3">
      <c r="F16759" t="s">
        <v>17329</v>
      </c>
      <c r="G16759" s="31">
        <v>0</v>
      </c>
    </row>
    <row r="16760" spans="6:7" x14ac:dyDescent="0.3">
      <c r="F16760" t="s">
        <v>17330</v>
      </c>
      <c r="G16760" s="31">
        <v>156.374</v>
      </c>
    </row>
    <row r="16761" spans="6:7" x14ac:dyDescent="0.3">
      <c r="F16761" t="s">
        <v>3702</v>
      </c>
      <c r="G16761" s="31">
        <v>450.23170000000005</v>
      </c>
    </row>
    <row r="16762" spans="6:7" x14ac:dyDescent="0.3">
      <c r="F16762" t="s">
        <v>2633</v>
      </c>
      <c r="G16762" s="31">
        <v>4525.4876000000004</v>
      </c>
    </row>
    <row r="16763" spans="6:7" x14ac:dyDescent="0.3">
      <c r="F16763" t="s">
        <v>2634</v>
      </c>
      <c r="G16763" s="31">
        <v>0</v>
      </c>
    </row>
    <row r="16764" spans="6:7" x14ac:dyDescent="0.3">
      <c r="F16764" t="s">
        <v>2635</v>
      </c>
      <c r="G16764" s="31">
        <v>0</v>
      </c>
    </row>
    <row r="16765" spans="6:7" x14ac:dyDescent="0.3">
      <c r="F16765" t="s">
        <v>2636</v>
      </c>
      <c r="G16765" s="31">
        <v>2851.8714</v>
      </c>
    </row>
    <row r="16766" spans="6:7" x14ac:dyDescent="0.3">
      <c r="F16766" t="s">
        <v>17331</v>
      </c>
      <c r="G16766" s="31">
        <v>34.942999999999998</v>
      </c>
    </row>
    <row r="16767" spans="6:7" x14ac:dyDescent="0.3">
      <c r="F16767" t="s">
        <v>17332</v>
      </c>
      <c r="G16767" s="31">
        <v>0</v>
      </c>
    </row>
    <row r="16768" spans="6:7" x14ac:dyDescent="0.3">
      <c r="F16768" t="s">
        <v>17333</v>
      </c>
      <c r="G16768" s="31">
        <v>2124.6657999999998</v>
      </c>
    </row>
    <row r="16769" spans="6:7" x14ac:dyDescent="0.3">
      <c r="F16769" t="s">
        <v>17334</v>
      </c>
      <c r="G16769" s="31">
        <v>3739.3824</v>
      </c>
    </row>
    <row r="16770" spans="6:7" x14ac:dyDescent="0.3">
      <c r="F16770" t="s">
        <v>980</v>
      </c>
      <c r="G16770" s="31">
        <v>0</v>
      </c>
    </row>
    <row r="16771" spans="6:7" x14ac:dyDescent="0.3">
      <c r="F16771" t="s">
        <v>3703</v>
      </c>
      <c r="G16771" s="31">
        <v>1025.5415</v>
      </c>
    </row>
    <row r="16772" spans="6:7" x14ac:dyDescent="0.3">
      <c r="F16772" t="s">
        <v>17335</v>
      </c>
      <c r="G16772" s="31">
        <v>0</v>
      </c>
    </row>
    <row r="16773" spans="6:7" x14ac:dyDescent="0.3">
      <c r="F16773" t="s">
        <v>981</v>
      </c>
      <c r="G16773" s="31">
        <v>0</v>
      </c>
    </row>
    <row r="16774" spans="6:7" x14ac:dyDescent="0.3">
      <c r="F16774" t="s">
        <v>17336</v>
      </c>
      <c r="G16774" s="31">
        <v>4296.9193000000005</v>
      </c>
    </row>
    <row r="16775" spans="6:7" x14ac:dyDescent="0.3">
      <c r="F16775" t="s">
        <v>17337</v>
      </c>
      <c r="G16775" s="31">
        <v>437.14679999999998</v>
      </c>
    </row>
    <row r="16776" spans="6:7" x14ac:dyDescent="0.3">
      <c r="F16776" t="s">
        <v>17338</v>
      </c>
      <c r="G16776" s="31">
        <v>59.093599999999995</v>
      </c>
    </row>
    <row r="16777" spans="6:7" x14ac:dyDescent="0.3">
      <c r="F16777" t="s">
        <v>17339</v>
      </c>
      <c r="G16777" s="31">
        <v>109.5059</v>
      </c>
    </row>
    <row r="16778" spans="6:7" x14ac:dyDescent="0.3">
      <c r="F16778" t="s">
        <v>17340</v>
      </c>
      <c r="G16778" s="31">
        <v>45.9908</v>
      </c>
    </row>
    <row r="16779" spans="6:7" x14ac:dyDescent="0.3">
      <c r="F16779" t="s">
        <v>17341</v>
      </c>
      <c r="G16779" s="31">
        <v>0</v>
      </c>
    </row>
    <row r="16780" spans="6:7" x14ac:dyDescent="0.3">
      <c r="F16780" t="s">
        <v>17342</v>
      </c>
      <c r="G16780" s="31">
        <v>424.33889999999997</v>
      </c>
    </row>
    <row r="16781" spans="6:7" x14ac:dyDescent="0.3">
      <c r="F16781" t="s">
        <v>2637</v>
      </c>
      <c r="G16781" s="31">
        <v>295.09679999999997</v>
      </c>
    </row>
    <row r="16782" spans="6:7" x14ac:dyDescent="0.3">
      <c r="F16782" t="s">
        <v>3704</v>
      </c>
      <c r="G16782" s="31">
        <v>206.4288</v>
      </c>
    </row>
    <row r="16783" spans="6:7" x14ac:dyDescent="0.3">
      <c r="F16783" t="s">
        <v>17343</v>
      </c>
      <c r="G16783" s="31">
        <v>162.06470000000002</v>
      </c>
    </row>
    <row r="16784" spans="6:7" x14ac:dyDescent="0.3">
      <c r="F16784" t="s">
        <v>17344</v>
      </c>
      <c r="G16784" s="31">
        <v>13772.8331</v>
      </c>
    </row>
    <row r="16785" spans="6:7" x14ac:dyDescent="0.3">
      <c r="F16785" t="s">
        <v>17345</v>
      </c>
      <c r="G16785" s="31">
        <v>0</v>
      </c>
    </row>
    <row r="16786" spans="6:7" x14ac:dyDescent="0.3">
      <c r="F16786" t="s">
        <v>2638</v>
      </c>
      <c r="G16786" s="31">
        <v>0</v>
      </c>
    </row>
    <row r="16787" spans="6:7" x14ac:dyDescent="0.3">
      <c r="F16787" t="s">
        <v>17346</v>
      </c>
      <c r="G16787" s="31">
        <v>0</v>
      </c>
    </row>
    <row r="16788" spans="6:7" x14ac:dyDescent="0.3">
      <c r="F16788" t="s">
        <v>17347</v>
      </c>
      <c r="G16788" s="31">
        <v>2532.076</v>
      </c>
    </row>
    <row r="16789" spans="6:7" x14ac:dyDescent="0.3">
      <c r="F16789" t="s">
        <v>17348</v>
      </c>
      <c r="G16789" s="31">
        <v>0</v>
      </c>
    </row>
    <row r="16790" spans="6:7" x14ac:dyDescent="0.3">
      <c r="F16790" t="s">
        <v>17349</v>
      </c>
      <c r="G16790" s="31">
        <v>0</v>
      </c>
    </row>
    <row r="16791" spans="6:7" x14ac:dyDescent="0.3">
      <c r="F16791" t="s">
        <v>17350</v>
      </c>
      <c r="G16791" s="31">
        <v>2232.2542000000003</v>
      </c>
    </row>
    <row r="16792" spans="6:7" x14ac:dyDescent="0.3">
      <c r="F16792" t="s">
        <v>17351</v>
      </c>
      <c r="G16792" s="31">
        <v>230.06559999999999</v>
      </c>
    </row>
    <row r="16793" spans="6:7" x14ac:dyDescent="0.3">
      <c r="F16793" t="s">
        <v>17352</v>
      </c>
      <c r="G16793" s="31">
        <v>14104.068200000002</v>
      </c>
    </row>
    <row r="16794" spans="6:7" x14ac:dyDescent="0.3">
      <c r="F16794" t="s">
        <v>17353</v>
      </c>
      <c r="G16794" s="31">
        <v>222.7363</v>
      </c>
    </row>
    <row r="16795" spans="6:7" x14ac:dyDescent="0.3">
      <c r="F16795" t="s">
        <v>2639</v>
      </c>
      <c r="G16795" s="31">
        <v>0</v>
      </c>
    </row>
    <row r="16796" spans="6:7" x14ac:dyDescent="0.3">
      <c r="F16796" t="s">
        <v>982</v>
      </c>
      <c r="G16796" s="31">
        <v>0</v>
      </c>
    </row>
    <row r="16797" spans="6:7" x14ac:dyDescent="0.3">
      <c r="F16797" t="s">
        <v>2640</v>
      </c>
      <c r="G16797" s="31">
        <v>0</v>
      </c>
    </row>
    <row r="16798" spans="6:7" x14ac:dyDescent="0.3">
      <c r="F16798" t="s">
        <v>17354</v>
      </c>
      <c r="G16798" s="31">
        <v>0</v>
      </c>
    </row>
    <row r="16799" spans="6:7" x14ac:dyDescent="0.3">
      <c r="F16799" t="s">
        <v>17355</v>
      </c>
      <c r="G16799" s="31">
        <v>3021.0943999999995</v>
      </c>
    </row>
    <row r="16800" spans="6:7" x14ac:dyDescent="0.3">
      <c r="F16800" t="s">
        <v>2641</v>
      </c>
      <c r="G16800" s="31">
        <v>2473.92</v>
      </c>
    </row>
    <row r="16801" spans="6:7" x14ac:dyDescent="0.3">
      <c r="F16801" t="s">
        <v>17356</v>
      </c>
      <c r="G16801" s="31">
        <v>0</v>
      </c>
    </row>
    <row r="16802" spans="6:7" x14ac:dyDescent="0.3">
      <c r="F16802" t="s">
        <v>17357</v>
      </c>
      <c r="G16802" s="31">
        <v>0</v>
      </c>
    </row>
    <row r="16803" spans="6:7" x14ac:dyDescent="0.3">
      <c r="F16803" t="s">
        <v>17358</v>
      </c>
      <c r="G16803" s="31">
        <v>0</v>
      </c>
    </row>
    <row r="16804" spans="6:7" x14ac:dyDescent="0.3">
      <c r="F16804" t="s">
        <v>17359</v>
      </c>
      <c r="G16804" s="31">
        <v>0</v>
      </c>
    </row>
    <row r="16805" spans="6:7" x14ac:dyDescent="0.3">
      <c r="F16805" t="s">
        <v>17360</v>
      </c>
      <c r="G16805" s="31">
        <v>0</v>
      </c>
    </row>
    <row r="16806" spans="6:7" x14ac:dyDescent="0.3">
      <c r="F16806" t="s">
        <v>2961</v>
      </c>
      <c r="G16806" s="31">
        <v>2023.9073999999998</v>
      </c>
    </row>
    <row r="16807" spans="6:7" x14ac:dyDescent="0.3">
      <c r="F16807" t="s">
        <v>2642</v>
      </c>
      <c r="G16807" s="31">
        <v>0</v>
      </c>
    </row>
    <row r="16808" spans="6:7" x14ac:dyDescent="0.3">
      <c r="F16808" t="s">
        <v>17361</v>
      </c>
      <c r="G16808" s="31">
        <v>18131.420600000001</v>
      </c>
    </row>
    <row r="16809" spans="6:7" x14ac:dyDescent="0.3">
      <c r="F16809" t="s">
        <v>2643</v>
      </c>
      <c r="G16809" s="31">
        <v>4117.9093999999996</v>
      </c>
    </row>
    <row r="16810" spans="6:7" x14ac:dyDescent="0.3">
      <c r="F16810" t="s">
        <v>3705</v>
      </c>
      <c r="G16810" s="31">
        <v>744.8329</v>
      </c>
    </row>
    <row r="16811" spans="6:7" x14ac:dyDescent="0.3">
      <c r="F16811" t="s">
        <v>17362</v>
      </c>
      <c r="G16811" s="31">
        <v>0</v>
      </c>
    </row>
    <row r="16812" spans="6:7" x14ac:dyDescent="0.3">
      <c r="F16812" t="s">
        <v>17363</v>
      </c>
      <c r="G16812" s="31">
        <v>0</v>
      </c>
    </row>
    <row r="16813" spans="6:7" x14ac:dyDescent="0.3">
      <c r="F16813" t="s">
        <v>17364</v>
      </c>
      <c r="G16813" s="31">
        <v>8462.2005000000008</v>
      </c>
    </row>
    <row r="16814" spans="6:7" x14ac:dyDescent="0.3">
      <c r="F16814" t="s">
        <v>17365</v>
      </c>
      <c r="G16814" s="31">
        <v>533.17209999999989</v>
      </c>
    </row>
    <row r="16815" spans="6:7" x14ac:dyDescent="0.3">
      <c r="F16815" t="s">
        <v>17366</v>
      </c>
      <c r="G16815" s="31">
        <v>0</v>
      </c>
    </row>
    <row r="16816" spans="6:7" x14ac:dyDescent="0.3">
      <c r="F16816" t="s">
        <v>17367</v>
      </c>
      <c r="G16816" s="31">
        <v>0</v>
      </c>
    </row>
    <row r="16817" spans="6:7" x14ac:dyDescent="0.3">
      <c r="F16817" t="s">
        <v>17368</v>
      </c>
      <c r="G16817" s="31">
        <v>0</v>
      </c>
    </row>
    <row r="16818" spans="6:7" x14ac:dyDescent="0.3">
      <c r="F16818" t="s">
        <v>17369</v>
      </c>
      <c r="G16818" s="31">
        <v>0</v>
      </c>
    </row>
    <row r="16819" spans="6:7" x14ac:dyDescent="0.3">
      <c r="F16819" t="s">
        <v>17370</v>
      </c>
      <c r="G16819" s="31">
        <v>379.16700000000003</v>
      </c>
    </row>
    <row r="16820" spans="6:7" x14ac:dyDescent="0.3">
      <c r="F16820" t="s">
        <v>17371</v>
      </c>
      <c r="G16820" s="31">
        <v>0</v>
      </c>
    </row>
    <row r="16821" spans="6:7" x14ac:dyDescent="0.3">
      <c r="F16821" t="s">
        <v>17372</v>
      </c>
      <c r="G16821" s="31">
        <v>6325.2631999999994</v>
      </c>
    </row>
    <row r="16822" spans="6:7" x14ac:dyDescent="0.3">
      <c r="F16822" t="s">
        <v>17373</v>
      </c>
      <c r="G16822" s="31">
        <v>0</v>
      </c>
    </row>
    <row r="16823" spans="6:7" x14ac:dyDescent="0.3">
      <c r="F16823" t="s">
        <v>17374</v>
      </c>
      <c r="G16823" s="31">
        <v>208.07580000000002</v>
      </c>
    </row>
    <row r="16824" spans="6:7" x14ac:dyDescent="0.3">
      <c r="F16824" t="s">
        <v>17375</v>
      </c>
      <c r="G16824" s="31">
        <v>1185.7233000000001</v>
      </c>
    </row>
    <row r="16825" spans="6:7" x14ac:dyDescent="0.3">
      <c r="F16825" t="s">
        <v>2644</v>
      </c>
      <c r="G16825" s="31">
        <v>0</v>
      </c>
    </row>
    <row r="16826" spans="6:7" x14ac:dyDescent="0.3">
      <c r="F16826" t="s">
        <v>17376</v>
      </c>
      <c r="G16826" s="31">
        <v>1178.0424</v>
      </c>
    </row>
    <row r="16827" spans="6:7" x14ac:dyDescent="0.3">
      <c r="F16827" t="s">
        <v>17377</v>
      </c>
      <c r="G16827" s="31">
        <v>5073.7561000000005</v>
      </c>
    </row>
    <row r="16828" spans="6:7" x14ac:dyDescent="0.3">
      <c r="F16828" t="s">
        <v>983</v>
      </c>
      <c r="G16828" s="31">
        <v>5792.7240000000002</v>
      </c>
    </row>
    <row r="16829" spans="6:7" x14ac:dyDescent="0.3">
      <c r="F16829" t="s">
        <v>17378</v>
      </c>
      <c r="G16829" s="31">
        <v>206.95859999999999</v>
      </c>
    </row>
    <row r="16830" spans="6:7" x14ac:dyDescent="0.3">
      <c r="F16830" t="s">
        <v>17379</v>
      </c>
      <c r="G16830" s="31">
        <v>0</v>
      </c>
    </row>
    <row r="16831" spans="6:7" x14ac:dyDescent="0.3">
      <c r="F16831" t="s">
        <v>17380</v>
      </c>
      <c r="G16831" s="31">
        <v>562.50310000000002</v>
      </c>
    </row>
    <row r="16832" spans="6:7" x14ac:dyDescent="0.3">
      <c r="F16832" t="s">
        <v>17381</v>
      </c>
      <c r="G16832" s="31">
        <v>0</v>
      </c>
    </row>
    <row r="16833" spans="6:7" x14ac:dyDescent="0.3">
      <c r="F16833" t="s">
        <v>17382</v>
      </c>
      <c r="G16833" s="31">
        <v>1178.0424</v>
      </c>
    </row>
    <row r="16834" spans="6:7" x14ac:dyDescent="0.3">
      <c r="F16834" t="s">
        <v>17383</v>
      </c>
      <c r="G16834" s="31">
        <v>1425.203</v>
      </c>
    </row>
    <row r="16835" spans="6:7" x14ac:dyDescent="0.3">
      <c r="F16835" t="s">
        <v>17384</v>
      </c>
      <c r="G16835" s="31">
        <v>12011.0591</v>
      </c>
    </row>
    <row r="16836" spans="6:7" x14ac:dyDescent="0.3">
      <c r="F16836" t="s">
        <v>17385</v>
      </c>
      <c r="G16836" s="31">
        <v>0</v>
      </c>
    </row>
    <row r="16837" spans="6:7" x14ac:dyDescent="0.3">
      <c r="F16837" t="s">
        <v>17386</v>
      </c>
      <c r="G16837" s="31">
        <v>202.05759999999998</v>
      </c>
    </row>
    <row r="16838" spans="6:7" x14ac:dyDescent="0.3">
      <c r="F16838" t="s">
        <v>17387</v>
      </c>
      <c r="G16838" s="31">
        <v>714.08960000000002</v>
      </c>
    </row>
    <row r="16839" spans="6:7" x14ac:dyDescent="0.3">
      <c r="F16839" t="s">
        <v>17388</v>
      </c>
      <c r="G16839" s="31">
        <v>328.55549999999999</v>
      </c>
    </row>
    <row r="16840" spans="6:7" x14ac:dyDescent="0.3">
      <c r="F16840" t="s">
        <v>2645</v>
      </c>
      <c r="G16840" s="31">
        <v>0</v>
      </c>
    </row>
    <row r="16841" spans="6:7" x14ac:dyDescent="0.3">
      <c r="F16841" t="s">
        <v>17389</v>
      </c>
      <c r="G16841" s="31">
        <v>202.96120000000002</v>
      </c>
    </row>
    <row r="16842" spans="6:7" x14ac:dyDescent="0.3">
      <c r="F16842" t="s">
        <v>17390</v>
      </c>
      <c r="G16842" s="31">
        <v>12481.436799999999</v>
      </c>
    </row>
    <row r="16843" spans="6:7" x14ac:dyDescent="0.3">
      <c r="F16843" t="s">
        <v>17391</v>
      </c>
      <c r="G16843" s="31">
        <v>5703.7428</v>
      </c>
    </row>
    <row r="16844" spans="6:7" x14ac:dyDescent="0.3">
      <c r="F16844" t="s">
        <v>17392</v>
      </c>
      <c r="G16844" s="31">
        <v>0</v>
      </c>
    </row>
    <row r="16845" spans="6:7" x14ac:dyDescent="0.3">
      <c r="F16845" t="s">
        <v>17393</v>
      </c>
      <c r="G16845" s="31">
        <v>0</v>
      </c>
    </row>
    <row r="16846" spans="6:7" x14ac:dyDescent="0.3">
      <c r="F16846" t="s">
        <v>17394</v>
      </c>
      <c r="G16846" s="31">
        <v>3885.7035999999998</v>
      </c>
    </row>
    <row r="16847" spans="6:7" x14ac:dyDescent="0.3">
      <c r="F16847" t="s">
        <v>17395</v>
      </c>
      <c r="G16847" s="31">
        <v>0</v>
      </c>
    </row>
    <row r="16848" spans="6:7" x14ac:dyDescent="0.3">
      <c r="F16848" t="s">
        <v>17396</v>
      </c>
      <c r="G16848" s="31">
        <v>158.99250000000001</v>
      </c>
    </row>
    <row r="16849" spans="6:7" x14ac:dyDescent="0.3">
      <c r="F16849" t="s">
        <v>2646</v>
      </c>
      <c r="G16849" s="31">
        <v>285.30560000000003</v>
      </c>
    </row>
    <row r="16850" spans="6:7" x14ac:dyDescent="0.3">
      <c r="F16850" t="s">
        <v>17397</v>
      </c>
      <c r="G16850" s="31">
        <v>242.66279999999998</v>
      </c>
    </row>
    <row r="16851" spans="6:7" x14ac:dyDescent="0.3">
      <c r="F16851" t="s">
        <v>17398</v>
      </c>
      <c r="G16851" s="31">
        <v>365.9391</v>
      </c>
    </row>
    <row r="16852" spans="6:7" x14ac:dyDescent="0.3">
      <c r="F16852" t="s">
        <v>17399</v>
      </c>
      <c r="G16852" s="31">
        <v>507.78460000000001</v>
      </c>
    </row>
    <row r="16853" spans="6:7" x14ac:dyDescent="0.3">
      <c r="F16853" t="s">
        <v>17400</v>
      </c>
      <c r="G16853" s="31">
        <v>4799.3681999999999</v>
      </c>
    </row>
    <row r="16854" spans="6:7" x14ac:dyDescent="0.3">
      <c r="F16854" t="s">
        <v>17401</v>
      </c>
      <c r="G16854" s="31">
        <v>0</v>
      </c>
    </row>
    <row r="16855" spans="6:7" x14ac:dyDescent="0.3">
      <c r="F16855" t="s">
        <v>17402</v>
      </c>
      <c r="G16855" s="31">
        <v>66.004400000000004</v>
      </c>
    </row>
    <row r="16856" spans="6:7" x14ac:dyDescent="0.3">
      <c r="F16856" t="s">
        <v>17403</v>
      </c>
      <c r="G16856" s="31">
        <v>261.43049999999999</v>
      </c>
    </row>
    <row r="16857" spans="6:7" x14ac:dyDescent="0.3">
      <c r="F16857" t="s">
        <v>17404</v>
      </c>
      <c r="G16857" s="31">
        <v>0</v>
      </c>
    </row>
    <row r="16858" spans="6:7" x14ac:dyDescent="0.3">
      <c r="F16858" t="s">
        <v>17405</v>
      </c>
      <c r="G16858" s="31">
        <v>10875.255999999999</v>
      </c>
    </row>
    <row r="16859" spans="6:7" x14ac:dyDescent="0.3">
      <c r="F16859" t="s">
        <v>17406</v>
      </c>
      <c r="G16859" s="31">
        <v>140.79329999999999</v>
      </c>
    </row>
    <row r="16860" spans="6:7" x14ac:dyDescent="0.3">
      <c r="F16860" t="s">
        <v>17407</v>
      </c>
      <c r="G16860" s="31">
        <v>0</v>
      </c>
    </row>
    <row r="16861" spans="6:7" x14ac:dyDescent="0.3">
      <c r="F16861" t="s">
        <v>17408</v>
      </c>
      <c r="G16861" s="31">
        <v>5025.6299999999992</v>
      </c>
    </row>
    <row r="16862" spans="6:7" x14ac:dyDescent="0.3">
      <c r="F16862" t="s">
        <v>17409</v>
      </c>
      <c r="G16862" s="31">
        <v>53.102899999999998</v>
      </c>
    </row>
    <row r="16863" spans="6:7" x14ac:dyDescent="0.3">
      <c r="F16863" t="s">
        <v>17410</v>
      </c>
      <c r="G16863" s="31">
        <v>9.3711000000000002</v>
      </c>
    </row>
    <row r="16864" spans="6:7" x14ac:dyDescent="0.3">
      <c r="F16864" t="s">
        <v>17411</v>
      </c>
      <c r="G16864" s="31">
        <v>0</v>
      </c>
    </row>
    <row r="16865" spans="6:7" x14ac:dyDescent="0.3">
      <c r="F16865" t="s">
        <v>17412</v>
      </c>
      <c r="G16865" s="31">
        <v>7603.174</v>
      </c>
    </row>
    <row r="16866" spans="6:7" x14ac:dyDescent="0.3">
      <c r="F16866" t="s">
        <v>17413</v>
      </c>
      <c r="G16866" s="31">
        <v>1853.6565000000001</v>
      </c>
    </row>
    <row r="16867" spans="6:7" x14ac:dyDescent="0.3">
      <c r="F16867" t="s">
        <v>17414</v>
      </c>
      <c r="G16867" s="31">
        <v>444.28359999999998</v>
      </c>
    </row>
    <row r="16868" spans="6:7" x14ac:dyDescent="0.3">
      <c r="F16868" t="s">
        <v>17415</v>
      </c>
      <c r="G16868" s="31">
        <v>941.1585</v>
      </c>
    </row>
    <row r="16869" spans="6:7" x14ac:dyDescent="0.3">
      <c r="F16869" t="s">
        <v>17416</v>
      </c>
      <c r="G16869" s="31">
        <v>4017.7483999999999</v>
      </c>
    </row>
    <row r="16870" spans="6:7" x14ac:dyDescent="0.3">
      <c r="F16870" t="s">
        <v>17417</v>
      </c>
      <c r="G16870" s="31">
        <v>0</v>
      </c>
    </row>
    <row r="16871" spans="6:7" x14ac:dyDescent="0.3">
      <c r="F16871" t="s">
        <v>17418</v>
      </c>
      <c r="G16871" s="31">
        <v>0</v>
      </c>
    </row>
    <row r="16872" spans="6:7" x14ac:dyDescent="0.3">
      <c r="F16872" t="s">
        <v>17419</v>
      </c>
      <c r="G16872" s="31">
        <v>0</v>
      </c>
    </row>
    <row r="16873" spans="6:7" x14ac:dyDescent="0.3">
      <c r="F16873" t="s">
        <v>17420</v>
      </c>
      <c r="G16873" s="31">
        <v>0</v>
      </c>
    </row>
    <row r="16874" spans="6:7" x14ac:dyDescent="0.3">
      <c r="F16874" t="s">
        <v>17421</v>
      </c>
      <c r="G16874" s="31">
        <v>0</v>
      </c>
    </row>
    <row r="16875" spans="6:7" x14ac:dyDescent="0.3">
      <c r="F16875" t="s">
        <v>17422</v>
      </c>
      <c r="G16875" s="31">
        <v>21239.134899999997</v>
      </c>
    </row>
    <row r="16876" spans="6:7" x14ac:dyDescent="0.3">
      <c r="F16876" t="s">
        <v>17423</v>
      </c>
      <c r="G16876" s="31">
        <v>397.31470000000002</v>
      </c>
    </row>
    <row r="16877" spans="6:7" x14ac:dyDescent="0.3">
      <c r="F16877" t="s">
        <v>17424</v>
      </c>
      <c r="G16877" s="31">
        <v>0</v>
      </c>
    </row>
    <row r="16878" spans="6:7" x14ac:dyDescent="0.3">
      <c r="F16878" t="s">
        <v>17425</v>
      </c>
      <c r="G16878" s="31">
        <v>0</v>
      </c>
    </row>
    <row r="16879" spans="6:7" x14ac:dyDescent="0.3">
      <c r="F16879" t="s">
        <v>17426</v>
      </c>
      <c r="G16879" s="31">
        <v>0</v>
      </c>
    </row>
    <row r="16880" spans="6:7" x14ac:dyDescent="0.3">
      <c r="F16880" t="s">
        <v>17427</v>
      </c>
      <c r="G16880" s="31">
        <v>190.72210000000001</v>
      </c>
    </row>
    <row r="16881" spans="6:7" x14ac:dyDescent="0.3">
      <c r="F16881" t="s">
        <v>17428</v>
      </c>
      <c r="G16881" s="31">
        <v>7217.0568000000003</v>
      </c>
    </row>
    <row r="16882" spans="6:7" x14ac:dyDescent="0.3">
      <c r="F16882" t="s">
        <v>17429</v>
      </c>
      <c r="G16882" s="31">
        <v>286.32529999999997</v>
      </c>
    </row>
    <row r="16883" spans="6:7" x14ac:dyDescent="0.3">
      <c r="F16883" t="s">
        <v>17430</v>
      </c>
      <c r="G16883" s="31">
        <v>0</v>
      </c>
    </row>
    <row r="16884" spans="6:7" x14ac:dyDescent="0.3">
      <c r="F16884" t="s">
        <v>17431</v>
      </c>
      <c r="G16884" s="31">
        <v>0</v>
      </c>
    </row>
    <row r="16885" spans="6:7" x14ac:dyDescent="0.3">
      <c r="F16885" t="s">
        <v>17432</v>
      </c>
      <c r="G16885" s="31">
        <v>0</v>
      </c>
    </row>
    <row r="16886" spans="6:7" x14ac:dyDescent="0.3">
      <c r="F16886" t="s">
        <v>2647</v>
      </c>
      <c r="G16886" s="31">
        <v>9697.0853999999999</v>
      </c>
    </row>
    <row r="16887" spans="6:7" x14ac:dyDescent="0.3">
      <c r="F16887" t="s">
        <v>17433</v>
      </c>
      <c r="G16887" s="31">
        <v>397.27060000000006</v>
      </c>
    </row>
    <row r="16888" spans="6:7" x14ac:dyDescent="0.3">
      <c r="F16888" t="s">
        <v>17434</v>
      </c>
      <c r="G16888" s="31">
        <v>83.106699999999989</v>
      </c>
    </row>
    <row r="16889" spans="6:7" x14ac:dyDescent="0.3">
      <c r="F16889" t="s">
        <v>17435</v>
      </c>
      <c r="G16889" s="31">
        <v>0</v>
      </c>
    </row>
    <row r="16890" spans="6:7" x14ac:dyDescent="0.3">
      <c r="F16890" t="s">
        <v>17436</v>
      </c>
      <c r="G16890" s="31">
        <v>4287.1677</v>
      </c>
    </row>
    <row r="16891" spans="6:7" x14ac:dyDescent="0.3">
      <c r="F16891" t="s">
        <v>3706</v>
      </c>
      <c r="G16891" s="31">
        <v>18.7422</v>
      </c>
    </row>
    <row r="16892" spans="6:7" x14ac:dyDescent="0.3">
      <c r="F16892" t="s">
        <v>17437</v>
      </c>
      <c r="G16892" s="31">
        <v>0</v>
      </c>
    </row>
    <row r="16893" spans="6:7" x14ac:dyDescent="0.3">
      <c r="F16893" t="s">
        <v>17438</v>
      </c>
      <c r="G16893" s="31">
        <v>555.19439999999997</v>
      </c>
    </row>
    <row r="16894" spans="6:7" x14ac:dyDescent="0.3">
      <c r="F16894" t="s">
        <v>17439</v>
      </c>
      <c r="G16894" s="31">
        <v>4955.8460000000005</v>
      </c>
    </row>
    <row r="16895" spans="6:7" x14ac:dyDescent="0.3">
      <c r="F16895" t="s">
        <v>17440</v>
      </c>
      <c r="G16895" s="31">
        <v>0</v>
      </c>
    </row>
    <row r="16896" spans="6:7" x14ac:dyDescent="0.3">
      <c r="F16896" t="s">
        <v>2648</v>
      </c>
      <c r="G16896" s="31">
        <v>0</v>
      </c>
    </row>
    <row r="16897" spans="6:7" x14ac:dyDescent="0.3">
      <c r="F16897" t="s">
        <v>17441</v>
      </c>
      <c r="G16897" s="31">
        <v>5621.8950000000004</v>
      </c>
    </row>
    <row r="16898" spans="6:7" x14ac:dyDescent="0.3">
      <c r="F16898" t="s">
        <v>17442</v>
      </c>
      <c r="G16898" s="31">
        <v>1187.1832999999999</v>
      </c>
    </row>
    <row r="16899" spans="6:7" x14ac:dyDescent="0.3">
      <c r="F16899" t="s">
        <v>17443</v>
      </c>
      <c r="G16899" s="31">
        <v>37.522199999999998</v>
      </c>
    </row>
    <row r="16900" spans="6:7" x14ac:dyDescent="0.3">
      <c r="F16900" t="s">
        <v>17444</v>
      </c>
      <c r="G16900" s="31">
        <v>30.2102</v>
      </c>
    </row>
    <row r="16901" spans="6:7" x14ac:dyDescent="0.3">
      <c r="F16901" t="s">
        <v>2649</v>
      </c>
      <c r="G16901" s="31">
        <v>0</v>
      </c>
    </row>
    <row r="16902" spans="6:7" x14ac:dyDescent="0.3">
      <c r="F16902" t="s">
        <v>2650</v>
      </c>
      <c r="G16902" s="31">
        <v>0</v>
      </c>
    </row>
    <row r="16903" spans="6:7" x14ac:dyDescent="0.3">
      <c r="F16903" t="s">
        <v>17445</v>
      </c>
      <c r="G16903" s="31">
        <v>0</v>
      </c>
    </row>
    <row r="16904" spans="6:7" x14ac:dyDescent="0.3">
      <c r="F16904" t="s">
        <v>17446</v>
      </c>
      <c r="G16904" s="31">
        <v>0</v>
      </c>
    </row>
    <row r="16905" spans="6:7" x14ac:dyDescent="0.3">
      <c r="F16905" t="s">
        <v>17447</v>
      </c>
      <c r="G16905" s="31">
        <v>20047.374499999998</v>
      </c>
    </row>
    <row r="16906" spans="6:7" x14ac:dyDescent="0.3">
      <c r="F16906" t="s">
        <v>17448</v>
      </c>
      <c r="G16906" s="31">
        <v>30.873600000000003</v>
      </c>
    </row>
    <row r="16907" spans="6:7" x14ac:dyDescent="0.3">
      <c r="F16907" t="s">
        <v>17449</v>
      </c>
      <c r="G16907" s="31">
        <v>0</v>
      </c>
    </row>
    <row r="16908" spans="6:7" x14ac:dyDescent="0.3">
      <c r="F16908" t="s">
        <v>17450</v>
      </c>
      <c r="G16908" s="31">
        <v>1767.0636</v>
      </c>
    </row>
    <row r="16909" spans="6:7" x14ac:dyDescent="0.3">
      <c r="F16909" t="s">
        <v>17451</v>
      </c>
      <c r="G16909" s="31">
        <v>753.35260000000005</v>
      </c>
    </row>
    <row r="16910" spans="6:7" x14ac:dyDescent="0.3">
      <c r="F16910" t="s">
        <v>2651</v>
      </c>
      <c r="G16910" s="31">
        <v>0</v>
      </c>
    </row>
    <row r="16911" spans="6:7" x14ac:dyDescent="0.3">
      <c r="F16911" t="s">
        <v>3707</v>
      </c>
      <c r="G16911" s="31">
        <v>290.99550000000005</v>
      </c>
    </row>
    <row r="16912" spans="6:7" x14ac:dyDescent="0.3">
      <c r="F16912" t="s">
        <v>3708</v>
      </c>
      <c r="G16912" s="31">
        <v>694.74659999999994</v>
      </c>
    </row>
    <row r="16913" spans="6:7" x14ac:dyDescent="0.3">
      <c r="F16913" t="s">
        <v>2652</v>
      </c>
      <c r="G16913" s="31">
        <v>187.7244</v>
      </c>
    </row>
    <row r="16914" spans="6:7" x14ac:dyDescent="0.3">
      <c r="F16914" t="s">
        <v>17452</v>
      </c>
      <c r="G16914" s="31">
        <v>6705.5603000000001</v>
      </c>
    </row>
    <row r="16915" spans="6:7" x14ac:dyDescent="0.3">
      <c r="F16915" t="s">
        <v>17453</v>
      </c>
      <c r="G16915" s="31">
        <v>0</v>
      </c>
    </row>
    <row r="16916" spans="6:7" x14ac:dyDescent="0.3">
      <c r="F16916" t="s">
        <v>2653</v>
      </c>
      <c r="G16916" s="31">
        <v>0</v>
      </c>
    </row>
    <row r="16917" spans="6:7" x14ac:dyDescent="0.3">
      <c r="F16917" t="s">
        <v>3709</v>
      </c>
      <c r="G16917" s="31">
        <v>32.639400000000002</v>
      </c>
    </row>
    <row r="16918" spans="6:7" x14ac:dyDescent="0.3">
      <c r="F16918" t="s">
        <v>17454</v>
      </c>
      <c r="G16918" s="31">
        <v>0</v>
      </c>
    </row>
    <row r="16919" spans="6:7" x14ac:dyDescent="0.3">
      <c r="F16919" t="s">
        <v>17455</v>
      </c>
      <c r="G16919" s="31">
        <v>12114.206200000001</v>
      </c>
    </row>
    <row r="16920" spans="6:7" x14ac:dyDescent="0.3">
      <c r="F16920" t="s">
        <v>984</v>
      </c>
      <c r="G16920" s="31">
        <v>0</v>
      </c>
    </row>
    <row r="16921" spans="6:7" x14ac:dyDescent="0.3">
      <c r="F16921" t="s">
        <v>17456</v>
      </c>
      <c r="G16921" s="31">
        <v>12116.7492</v>
      </c>
    </row>
    <row r="16922" spans="6:7" x14ac:dyDescent="0.3">
      <c r="F16922" t="s">
        <v>17457</v>
      </c>
      <c r="G16922" s="31">
        <v>3605.6075999999998</v>
      </c>
    </row>
    <row r="16923" spans="6:7" x14ac:dyDescent="0.3">
      <c r="F16923" t="s">
        <v>17458</v>
      </c>
      <c r="G16923" s="31">
        <v>34.5107</v>
      </c>
    </row>
    <row r="16924" spans="6:7" x14ac:dyDescent="0.3">
      <c r="F16924" t="s">
        <v>17459</v>
      </c>
      <c r="G16924" s="31">
        <v>18012.663100000002</v>
      </c>
    </row>
    <row r="16925" spans="6:7" x14ac:dyDescent="0.3">
      <c r="F16925" t="s">
        <v>2654</v>
      </c>
      <c r="G16925" s="31">
        <v>3390.7037999999998</v>
      </c>
    </row>
    <row r="16926" spans="6:7" x14ac:dyDescent="0.3">
      <c r="F16926" t="s">
        <v>17460</v>
      </c>
      <c r="G16926" s="31">
        <v>0</v>
      </c>
    </row>
    <row r="16927" spans="6:7" x14ac:dyDescent="0.3">
      <c r="F16927" t="s">
        <v>17461</v>
      </c>
      <c r="G16927" s="31">
        <v>16.538600000000002</v>
      </c>
    </row>
    <row r="16928" spans="6:7" x14ac:dyDescent="0.3">
      <c r="F16928" t="s">
        <v>17462</v>
      </c>
      <c r="G16928" s="31">
        <v>6505.4196000000002</v>
      </c>
    </row>
    <row r="16929" spans="6:7" x14ac:dyDescent="0.3">
      <c r="F16929" t="s">
        <v>17463</v>
      </c>
      <c r="G16929" s="31">
        <v>4396.3041999999987</v>
      </c>
    </row>
    <row r="16930" spans="6:7" x14ac:dyDescent="0.3">
      <c r="F16930" t="s">
        <v>17464</v>
      </c>
      <c r="G16930" s="31">
        <v>0</v>
      </c>
    </row>
    <row r="16931" spans="6:7" x14ac:dyDescent="0.3">
      <c r="F16931" t="s">
        <v>17465</v>
      </c>
      <c r="G16931" s="31">
        <v>0</v>
      </c>
    </row>
    <row r="16932" spans="6:7" x14ac:dyDescent="0.3">
      <c r="F16932" t="s">
        <v>17466</v>
      </c>
      <c r="G16932" s="31">
        <v>414.80489999999998</v>
      </c>
    </row>
    <row r="16933" spans="6:7" x14ac:dyDescent="0.3">
      <c r="F16933" t="s">
        <v>3710</v>
      </c>
      <c r="G16933" s="31">
        <v>612.2106</v>
      </c>
    </row>
    <row r="16934" spans="6:7" x14ac:dyDescent="0.3">
      <c r="F16934" t="s">
        <v>985</v>
      </c>
      <c r="G16934" s="31">
        <v>4211.5560999999998</v>
      </c>
    </row>
    <row r="16935" spans="6:7" x14ac:dyDescent="0.3">
      <c r="F16935" t="s">
        <v>2655</v>
      </c>
      <c r="G16935" s="31">
        <v>0</v>
      </c>
    </row>
    <row r="16936" spans="6:7" x14ac:dyDescent="0.3">
      <c r="F16936" t="s">
        <v>17467</v>
      </c>
      <c r="G16936" s="31">
        <v>1397.8371</v>
      </c>
    </row>
    <row r="16937" spans="6:7" x14ac:dyDescent="0.3">
      <c r="F16937" t="s">
        <v>3711</v>
      </c>
      <c r="G16937" s="31">
        <v>156.4118</v>
      </c>
    </row>
    <row r="16938" spans="6:7" x14ac:dyDescent="0.3">
      <c r="F16938" t="s">
        <v>2656</v>
      </c>
      <c r="G16938" s="31">
        <v>0</v>
      </c>
    </row>
    <row r="16939" spans="6:7" x14ac:dyDescent="0.3">
      <c r="F16939" t="s">
        <v>17468</v>
      </c>
      <c r="G16939" s="31">
        <v>0</v>
      </c>
    </row>
    <row r="16940" spans="6:7" x14ac:dyDescent="0.3">
      <c r="F16940" t="s">
        <v>17469</v>
      </c>
      <c r="G16940" s="31">
        <v>0</v>
      </c>
    </row>
    <row r="16941" spans="6:7" x14ac:dyDescent="0.3">
      <c r="F16941" t="s">
        <v>17470</v>
      </c>
      <c r="G16941" s="31">
        <v>770.31629999999996</v>
      </c>
    </row>
    <row r="16942" spans="6:7" x14ac:dyDescent="0.3">
      <c r="F16942" t="s">
        <v>3712</v>
      </c>
      <c r="G16942" s="31">
        <v>3984.5362999999998</v>
      </c>
    </row>
    <row r="16943" spans="6:7" x14ac:dyDescent="0.3">
      <c r="F16943" t="s">
        <v>17471</v>
      </c>
      <c r="G16943" s="31">
        <v>5429.6756999999998</v>
      </c>
    </row>
    <row r="16944" spans="6:7" x14ac:dyDescent="0.3">
      <c r="F16944" t="s">
        <v>17472</v>
      </c>
      <c r="G16944" s="31">
        <v>4888.9224000000004</v>
      </c>
    </row>
    <row r="16945" spans="6:7" x14ac:dyDescent="0.3">
      <c r="F16945" t="s">
        <v>17473</v>
      </c>
      <c r="G16945" s="31">
        <v>0</v>
      </c>
    </row>
    <row r="16946" spans="6:7" x14ac:dyDescent="0.3">
      <c r="F16946" t="s">
        <v>17474</v>
      </c>
      <c r="G16946" s="31">
        <v>3448.0981999999999</v>
      </c>
    </row>
    <row r="16947" spans="6:7" x14ac:dyDescent="0.3">
      <c r="F16947" t="s">
        <v>17475</v>
      </c>
      <c r="G16947" s="31">
        <v>0</v>
      </c>
    </row>
    <row r="16948" spans="6:7" x14ac:dyDescent="0.3">
      <c r="F16948" t="s">
        <v>17476</v>
      </c>
      <c r="G16948" s="31">
        <v>0</v>
      </c>
    </row>
    <row r="16949" spans="6:7" x14ac:dyDescent="0.3">
      <c r="F16949" t="s">
        <v>17477</v>
      </c>
      <c r="G16949" s="31">
        <v>181.477</v>
      </c>
    </row>
    <row r="16950" spans="6:7" x14ac:dyDescent="0.3">
      <c r="F16950" t="s">
        <v>17478</v>
      </c>
      <c r="G16950" s="31">
        <v>0</v>
      </c>
    </row>
    <row r="16951" spans="6:7" x14ac:dyDescent="0.3">
      <c r="F16951" t="s">
        <v>17479</v>
      </c>
      <c r="G16951" s="31">
        <v>0</v>
      </c>
    </row>
    <row r="16952" spans="6:7" x14ac:dyDescent="0.3">
      <c r="F16952" t="s">
        <v>17480</v>
      </c>
      <c r="G16952" s="31">
        <v>2333.1655000000001</v>
      </c>
    </row>
    <row r="16953" spans="6:7" x14ac:dyDescent="0.3">
      <c r="F16953" t="s">
        <v>17481</v>
      </c>
      <c r="G16953" s="31">
        <v>3122.5666000000001</v>
      </c>
    </row>
    <row r="16954" spans="6:7" x14ac:dyDescent="0.3">
      <c r="F16954" t="s">
        <v>2657</v>
      </c>
      <c r="G16954" s="31">
        <v>0</v>
      </c>
    </row>
    <row r="16955" spans="6:7" x14ac:dyDescent="0.3">
      <c r="F16955" t="s">
        <v>3713</v>
      </c>
      <c r="G16955" s="31">
        <v>752.40780000000007</v>
      </c>
    </row>
    <row r="16956" spans="6:7" x14ac:dyDescent="0.3">
      <c r="F16956" t="s">
        <v>2658</v>
      </c>
      <c r="G16956" s="31">
        <v>7333.3836000000001</v>
      </c>
    </row>
    <row r="16957" spans="6:7" x14ac:dyDescent="0.3">
      <c r="F16957" t="s">
        <v>17482</v>
      </c>
      <c r="G16957" s="31">
        <v>0</v>
      </c>
    </row>
    <row r="16958" spans="6:7" x14ac:dyDescent="0.3">
      <c r="F16958" t="s">
        <v>17483</v>
      </c>
      <c r="G16958" s="31">
        <v>388.3664</v>
      </c>
    </row>
    <row r="16959" spans="6:7" x14ac:dyDescent="0.3">
      <c r="F16959" t="s">
        <v>17484</v>
      </c>
      <c r="G16959" s="31">
        <v>411.58199999999999</v>
      </c>
    </row>
    <row r="16960" spans="6:7" x14ac:dyDescent="0.3">
      <c r="F16960" t="s">
        <v>17485</v>
      </c>
      <c r="G16960" s="31">
        <v>3555.5599000000002</v>
      </c>
    </row>
    <row r="16961" spans="6:7" x14ac:dyDescent="0.3">
      <c r="F16961" t="s">
        <v>17486</v>
      </c>
      <c r="G16961" s="31">
        <v>269.68650000000002</v>
      </c>
    </row>
    <row r="16962" spans="6:7" x14ac:dyDescent="0.3">
      <c r="F16962" t="s">
        <v>986</v>
      </c>
      <c r="G16962" s="31">
        <v>0</v>
      </c>
    </row>
    <row r="16963" spans="6:7" x14ac:dyDescent="0.3">
      <c r="F16963" t="s">
        <v>17487</v>
      </c>
      <c r="G16963" s="31">
        <v>0</v>
      </c>
    </row>
    <row r="16964" spans="6:7" x14ac:dyDescent="0.3">
      <c r="F16964" t="s">
        <v>17488</v>
      </c>
      <c r="G16964" s="31">
        <v>6314.9246999999996</v>
      </c>
    </row>
    <row r="16965" spans="6:7" x14ac:dyDescent="0.3">
      <c r="F16965" t="s">
        <v>987</v>
      </c>
      <c r="G16965" s="31">
        <v>15614.4208</v>
      </c>
    </row>
    <row r="16966" spans="6:7" x14ac:dyDescent="0.3">
      <c r="F16966" t="s">
        <v>17489</v>
      </c>
      <c r="G16966" s="31">
        <v>0</v>
      </c>
    </row>
    <row r="16967" spans="6:7" x14ac:dyDescent="0.3">
      <c r="F16967" t="s">
        <v>17490</v>
      </c>
      <c r="G16967" s="31">
        <v>431.21340000000004</v>
      </c>
    </row>
    <row r="16968" spans="6:7" x14ac:dyDescent="0.3">
      <c r="F16968" t="s">
        <v>2659</v>
      </c>
      <c r="G16968" s="31">
        <v>18751.166400000002</v>
      </c>
    </row>
    <row r="16969" spans="6:7" x14ac:dyDescent="0.3">
      <c r="F16969" t="s">
        <v>988</v>
      </c>
      <c r="G16969" s="31">
        <v>12259.925700000002</v>
      </c>
    </row>
    <row r="16970" spans="6:7" x14ac:dyDescent="0.3">
      <c r="F16970" t="s">
        <v>2660</v>
      </c>
      <c r="G16970" s="31">
        <v>0</v>
      </c>
    </row>
    <row r="16971" spans="6:7" x14ac:dyDescent="0.3">
      <c r="F16971" t="s">
        <v>17491</v>
      </c>
      <c r="G16971" s="31">
        <v>0</v>
      </c>
    </row>
    <row r="16972" spans="6:7" x14ac:dyDescent="0.3">
      <c r="F16972" t="s">
        <v>17492</v>
      </c>
      <c r="G16972" s="31">
        <v>312.20350000000002</v>
      </c>
    </row>
    <row r="16973" spans="6:7" x14ac:dyDescent="0.3">
      <c r="F16973" t="s">
        <v>17493</v>
      </c>
      <c r="G16973" s="31">
        <v>0</v>
      </c>
    </row>
    <row r="16974" spans="6:7" x14ac:dyDescent="0.3">
      <c r="F16974" t="s">
        <v>17494</v>
      </c>
      <c r="G16974" s="31">
        <v>672.49250000000006</v>
      </c>
    </row>
    <row r="16975" spans="6:7" x14ac:dyDescent="0.3">
      <c r="F16975" t="s">
        <v>17495</v>
      </c>
      <c r="G16975" s="31">
        <v>16238.3778</v>
      </c>
    </row>
    <row r="16976" spans="6:7" x14ac:dyDescent="0.3">
      <c r="F16976" t="s">
        <v>17496</v>
      </c>
      <c r="G16976" s="31">
        <v>4642.8326999999999</v>
      </c>
    </row>
    <row r="16977" spans="6:7" x14ac:dyDescent="0.3">
      <c r="F16977" t="s">
        <v>2661</v>
      </c>
      <c r="G16977" s="31">
        <v>0</v>
      </c>
    </row>
    <row r="16978" spans="6:7" x14ac:dyDescent="0.3">
      <c r="F16978" t="s">
        <v>989</v>
      </c>
      <c r="G16978" s="31">
        <v>992.36910000000012</v>
      </c>
    </row>
    <row r="16979" spans="6:7" x14ac:dyDescent="0.3">
      <c r="F16979" t="s">
        <v>17497</v>
      </c>
      <c r="G16979" s="31">
        <v>0</v>
      </c>
    </row>
    <row r="16980" spans="6:7" x14ac:dyDescent="0.3">
      <c r="F16980" t="s">
        <v>17498</v>
      </c>
      <c r="G16980" s="31">
        <v>0</v>
      </c>
    </row>
    <row r="16981" spans="6:7" x14ac:dyDescent="0.3">
      <c r="F16981" t="s">
        <v>17499</v>
      </c>
      <c r="G16981" s="31">
        <v>1030.5393999999999</v>
      </c>
    </row>
    <row r="16982" spans="6:7" x14ac:dyDescent="0.3">
      <c r="F16982" t="s">
        <v>17500</v>
      </c>
      <c r="G16982" s="31">
        <v>4.1353999999999997</v>
      </c>
    </row>
    <row r="16983" spans="6:7" x14ac:dyDescent="0.3">
      <c r="F16983" t="s">
        <v>2662</v>
      </c>
      <c r="G16983" s="31">
        <v>0</v>
      </c>
    </row>
    <row r="16984" spans="6:7" x14ac:dyDescent="0.3">
      <c r="F16984" t="s">
        <v>17501</v>
      </c>
      <c r="G16984" s="31">
        <v>20997.8688</v>
      </c>
    </row>
    <row r="16985" spans="6:7" x14ac:dyDescent="0.3">
      <c r="F16985" t="s">
        <v>3714</v>
      </c>
      <c r="G16985" s="31">
        <v>18.7422</v>
      </c>
    </row>
    <row r="16986" spans="6:7" x14ac:dyDescent="0.3">
      <c r="F16986" t="s">
        <v>17502</v>
      </c>
      <c r="G16986" s="31">
        <v>255.9324</v>
      </c>
    </row>
    <row r="16987" spans="6:7" x14ac:dyDescent="0.3">
      <c r="F16987" t="s">
        <v>17503</v>
      </c>
      <c r="G16987" s="31">
        <v>0</v>
      </c>
    </row>
    <row r="16988" spans="6:7" x14ac:dyDescent="0.3">
      <c r="F16988" t="s">
        <v>17504</v>
      </c>
      <c r="G16988" s="31">
        <v>127.43939999999999</v>
      </c>
    </row>
    <row r="16989" spans="6:7" x14ac:dyDescent="0.3">
      <c r="F16989" t="s">
        <v>17505</v>
      </c>
      <c r="G16989" s="31">
        <v>0</v>
      </c>
    </row>
    <row r="16990" spans="6:7" x14ac:dyDescent="0.3">
      <c r="F16990" t="s">
        <v>17506</v>
      </c>
      <c r="G16990" s="31">
        <v>0</v>
      </c>
    </row>
    <row r="16991" spans="6:7" x14ac:dyDescent="0.3">
      <c r="F16991" t="s">
        <v>17507</v>
      </c>
      <c r="G16991" s="31">
        <v>588.02620000000002</v>
      </c>
    </row>
    <row r="16992" spans="6:7" x14ac:dyDescent="0.3">
      <c r="F16992" t="s">
        <v>17508</v>
      </c>
      <c r="G16992" s="31">
        <v>1856.3894000000003</v>
      </c>
    </row>
    <row r="16993" spans="6:7" x14ac:dyDescent="0.3">
      <c r="F16993" t="s">
        <v>17509</v>
      </c>
      <c r="G16993" s="31">
        <v>233.32160000000002</v>
      </c>
    </row>
    <row r="16994" spans="6:7" x14ac:dyDescent="0.3">
      <c r="F16994" t="s">
        <v>17510</v>
      </c>
      <c r="G16994" s="31">
        <v>0</v>
      </c>
    </row>
    <row r="16995" spans="6:7" x14ac:dyDescent="0.3">
      <c r="F16995" t="s">
        <v>2663</v>
      </c>
      <c r="G16995" s="31">
        <v>0</v>
      </c>
    </row>
    <row r="16996" spans="6:7" x14ac:dyDescent="0.3">
      <c r="F16996" t="s">
        <v>17511</v>
      </c>
      <c r="G16996" s="31">
        <v>164.39940000000001</v>
      </c>
    </row>
    <row r="16997" spans="6:7" x14ac:dyDescent="0.3">
      <c r="F16997" t="s">
        <v>17512</v>
      </c>
      <c r="G16997" s="31">
        <v>793.61680000000013</v>
      </c>
    </row>
    <row r="16998" spans="6:7" x14ac:dyDescent="0.3">
      <c r="F16998" t="s">
        <v>3715</v>
      </c>
      <c r="G16998" s="31">
        <v>253.44810000000001</v>
      </c>
    </row>
    <row r="16999" spans="6:7" x14ac:dyDescent="0.3">
      <c r="F16999" t="s">
        <v>17513</v>
      </c>
      <c r="G16999" s="31">
        <v>221.09989999999999</v>
      </c>
    </row>
    <row r="17000" spans="6:7" x14ac:dyDescent="0.3">
      <c r="F17000" t="s">
        <v>17514</v>
      </c>
      <c r="G17000" s="31">
        <v>2878.7258000000002</v>
      </c>
    </row>
    <row r="17001" spans="6:7" x14ac:dyDescent="0.3">
      <c r="F17001" t="s">
        <v>17515</v>
      </c>
      <c r="G17001" s="31">
        <v>287.7561</v>
      </c>
    </row>
    <row r="17002" spans="6:7" x14ac:dyDescent="0.3">
      <c r="F17002" t="s">
        <v>17516</v>
      </c>
      <c r="G17002" s="31">
        <v>1250.3298</v>
      </c>
    </row>
    <row r="17003" spans="6:7" x14ac:dyDescent="0.3">
      <c r="F17003" t="s">
        <v>17517</v>
      </c>
      <c r="G17003" s="31">
        <v>0</v>
      </c>
    </row>
    <row r="17004" spans="6:7" x14ac:dyDescent="0.3">
      <c r="F17004" t="s">
        <v>17518</v>
      </c>
      <c r="G17004" s="31">
        <v>8040.24</v>
      </c>
    </row>
    <row r="17005" spans="6:7" x14ac:dyDescent="0.3">
      <c r="F17005" t="s">
        <v>17519</v>
      </c>
      <c r="G17005" s="31">
        <v>0</v>
      </c>
    </row>
    <row r="17006" spans="6:7" x14ac:dyDescent="0.3">
      <c r="F17006" t="s">
        <v>2664</v>
      </c>
      <c r="G17006" s="31">
        <v>0</v>
      </c>
    </row>
    <row r="17007" spans="6:7" x14ac:dyDescent="0.3">
      <c r="F17007" t="s">
        <v>17520</v>
      </c>
      <c r="G17007" s="31">
        <v>6455.7766000000001</v>
      </c>
    </row>
    <row r="17008" spans="6:7" x14ac:dyDescent="0.3">
      <c r="F17008" t="s">
        <v>2665</v>
      </c>
      <c r="G17008" s="31">
        <v>0</v>
      </c>
    </row>
    <row r="17009" spans="6:7" x14ac:dyDescent="0.3">
      <c r="F17009" t="s">
        <v>17521</v>
      </c>
      <c r="G17009" s="31">
        <v>134.47030000000001</v>
      </c>
    </row>
    <row r="17010" spans="6:7" x14ac:dyDescent="0.3">
      <c r="F17010" t="s">
        <v>17522</v>
      </c>
      <c r="G17010" s="31">
        <v>284.74810000000002</v>
      </c>
    </row>
    <row r="17011" spans="6:7" x14ac:dyDescent="0.3">
      <c r="F17011" t="s">
        <v>17523</v>
      </c>
      <c r="G17011" s="31">
        <v>0</v>
      </c>
    </row>
    <row r="17012" spans="6:7" x14ac:dyDescent="0.3">
      <c r="F17012" t="s">
        <v>990</v>
      </c>
      <c r="G17012" s="31">
        <v>0</v>
      </c>
    </row>
    <row r="17013" spans="6:7" x14ac:dyDescent="0.3">
      <c r="F17013" t="s">
        <v>3716</v>
      </c>
      <c r="G17013" s="31">
        <v>56.350500000000004</v>
      </c>
    </row>
    <row r="17014" spans="6:7" x14ac:dyDescent="0.3">
      <c r="F17014" t="s">
        <v>2666</v>
      </c>
      <c r="G17014" s="31">
        <v>10046.1839</v>
      </c>
    </row>
    <row r="17015" spans="6:7" x14ac:dyDescent="0.3">
      <c r="F17015" t="s">
        <v>17524</v>
      </c>
      <c r="G17015" s="31">
        <v>0</v>
      </c>
    </row>
    <row r="17016" spans="6:7" x14ac:dyDescent="0.3">
      <c r="F17016" t="s">
        <v>2667</v>
      </c>
      <c r="G17016" s="31">
        <v>13223.8945</v>
      </c>
    </row>
    <row r="17017" spans="6:7" x14ac:dyDescent="0.3">
      <c r="F17017" t="s">
        <v>17525</v>
      </c>
      <c r="G17017" s="31">
        <v>18964.587900000002</v>
      </c>
    </row>
    <row r="17018" spans="6:7" x14ac:dyDescent="0.3">
      <c r="F17018" t="s">
        <v>3717</v>
      </c>
      <c r="G17018" s="31">
        <v>1017.6903000000001</v>
      </c>
    </row>
    <row r="17019" spans="6:7" x14ac:dyDescent="0.3">
      <c r="F17019" t="s">
        <v>17526</v>
      </c>
      <c r="G17019" s="31">
        <v>0</v>
      </c>
    </row>
    <row r="17020" spans="6:7" x14ac:dyDescent="0.3">
      <c r="F17020" t="s">
        <v>17527</v>
      </c>
      <c r="G17020" s="31">
        <v>0</v>
      </c>
    </row>
    <row r="17021" spans="6:7" x14ac:dyDescent="0.3">
      <c r="F17021" t="s">
        <v>17528</v>
      </c>
      <c r="G17021" s="31">
        <v>0</v>
      </c>
    </row>
    <row r="17022" spans="6:7" x14ac:dyDescent="0.3">
      <c r="F17022" t="s">
        <v>17529</v>
      </c>
      <c r="G17022" s="31">
        <v>0</v>
      </c>
    </row>
    <row r="17023" spans="6:7" x14ac:dyDescent="0.3">
      <c r="F17023" t="s">
        <v>17530</v>
      </c>
      <c r="G17023" s="31">
        <v>0</v>
      </c>
    </row>
    <row r="17024" spans="6:7" x14ac:dyDescent="0.3">
      <c r="F17024" t="s">
        <v>2668</v>
      </c>
      <c r="G17024" s="31">
        <v>0</v>
      </c>
    </row>
    <row r="17025" spans="6:7" x14ac:dyDescent="0.3">
      <c r="F17025" t="s">
        <v>991</v>
      </c>
      <c r="G17025" s="31">
        <v>0</v>
      </c>
    </row>
    <row r="17026" spans="6:7" x14ac:dyDescent="0.3">
      <c r="F17026" t="s">
        <v>17531</v>
      </c>
      <c r="G17026" s="31">
        <v>217.90540000000001</v>
      </c>
    </row>
    <row r="17027" spans="6:7" x14ac:dyDescent="0.3">
      <c r="F17027" t="s">
        <v>17532</v>
      </c>
      <c r="G17027" s="31">
        <v>0</v>
      </c>
    </row>
    <row r="17028" spans="6:7" x14ac:dyDescent="0.3">
      <c r="F17028" t="s">
        <v>17533</v>
      </c>
      <c r="G17028" s="31">
        <v>151.3545</v>
      </c>
    </row>
    <row r="17029" spans="6:7" x14ac:dyDescent="0.3">
      <c r="F17029" t="s">
        <v>17534</v>
      </c>
      <c r="G17029" s="31">
        <v>294.08140000000003</v>
      </c>
    </row>
    <row r="17030" spans="6:7" x14ac:dyDescent="0.3">
      <c r="F17030" t="s">
        <v>2669</v>
      </c>
      <c r="G17030" s="31">
        <v>6015.9252999999999</v>
      </c>
    </row>
    <row r="17031" spans="6:7" x14ac:dyDescent="0.3">
      <c r="F17031" t="s">
        <v>3718</v>
      </c>
      <c r="G17031" s="31">
        <v>554.00869999999998</v>
      </c>
    </row>
    <row r="17032" spans="6:7" x14ac:dyDescent="0.3">
      <c r="F17032" t="s">
        <v>2670</v>
      </c>
      <c r="G17032" s="31">
        <v>0</v>
      </c>
    </row>
    <row r="17033" spans="6:7" x14ac:dyDescent="0.3">
      <c r="F17033" t="s">
        <v>17535</v>
      </c>
      <c r="G17033" s="31">
        <v>8744.7142999999996</v>
      </c>
    </row>
    <row r="17034" spans="6:7" x14ac:dyDescent="0.3">
      <c r="F17034" t="s">
        <v>992</v>
      </c>
      <c r="G17034" s="31">
        <v>11211.3837</v>
      </c>
    </row>
    <row r="17035" spans="6:7" x14ac:dyDescent="0.3">
      <c r="F17035" t="s">
        <v>17536</v>
      </c>
      <c r="G17035" s="31">
        <v>3174.3381000000004</v>
      </c>
    </row>
    <row r="17036" spans="6:7" x14ac:dyDescent="0.3">
      <c r="F17036" t="s">
        <v>17537</v>
      </c>
      <c r="G17036" s="31">
        <v>0</v>
      </c>
    </row>
    <row r="17037" spans="6:7" x14ac:dyDescent="0.3">
      <c r="F17037" t="s">
        <v>17538</v>
      </c>
      <c r="G17037" s="31">
        <v>0</v>
      </c>
    </row>
    <row r="17038" spans="6:7" x14ac:dyDescent="0.3">
      <c r="F17038" t="s">
        <v>2671</v>
      </c>
      <c r="G17038" s="31">
        <v>0</v>
      </c>
    </row>
    <row r="17039" spans="6:7" x14ac:dyDescent="0.3">
      <c r="F17039" t="s">
        <v>17539</v>
      </c>
      <c r="G17039" s="31">
        <v>0</v>
      </c>
    </row>
    <row r="17040" spans="6:7" x14ac:dyDescent="0.3">
      <c r="F17040" t="s">
        <v>17540</v>
      </c>
      <c r="G17040" s="31">
        <v>1985.3364999999999</v>
      </c>
    </row>
    <row r="17041" spans="6:7" x14ac:dyDescent="0.3">
      <c r="F17041" t="s">
        <v>17541</v>
      </c>
      <c r="G17041" s="31">
        <v>0</v>
      </c>
    </row>
    <row r="17042" spans="6:7" x14ac:dyDescent="0.3">
      <c r="F17042" t="s">
        <v>17542</v>
      </c>
      <c r="G17042" s="31">
        <v>36.8643</v>
      </c>
    </row>
    <row r="17043" spans="6:7" x14ac:dyDescent="0.3">
      <c r="F17043" t="s">
        <v>2672</v>
      </c>
      <c r="G17043" s="31">
        <v>0</v>
      </c>
    </row>
    <row r="17044" spans="6:7" x14ac:dyDescent="0.3">
      <c r="F17044" t="s">
        <v>17543</v>
      </c>
      <c r="G17044" s="31">
        <v>567.0326</v>
      </c>
    </row>
    <row r="17045" spans="6:7" x14ac:dyDescent="0.3">
      <c r="F17045" t="s">
        <v>17544</v>
      </c>
      <c r="G17045" s="31">
        <v>17094.1564</v>
      </c>
    </row>
    <row r="17046" spans="6:7" x14ac:dyDescent="0.3">
      <c r="F17046" t="s">
        <v>993</v>
      </c>
      <c r="G17046" s="31">
        <v>0</v>
      </c>
    </row>
    <row r="17047" spans="6:7" x14ac:dyDescent="0.3">
      <c r="F17047" t="s">
        <v>17545</v>
      </c>
      <c r="G17047" s="31">
        <v>0</v>
      </c>
    </row>
    <row r="17048" spans="6:7" x14ac:dyDescent="0.3">
      <c r="F17048" t="s">
        <v>17546</v>
      </c>
      <c r="G17048" s="31">
        <v>0</v>
      </c>
    </row>
    <row r="17049" spans="6:7" x14ac:dyDescent="0.3">
      <c r="F17049" t="s">
        <v>17547</v>
      </c>
      <c r="G17049" s="31">
        <v>0</v>
      </c>
    </row>
    <row r="17050" spans="6:7" x14ac:dyDescent="0.3">
      <c r="F17050" t="s">
        <v>17548</v>
      </c>
      <c r="G17050" s="31">
        <v>4513.0924999999997</v>
      </c>
    </row>
    <row r="17051" spans="6:7" x14ac:dyDescent="0.3">
      <c r="F17051" t="s">
        <v>17549</v>
      </c>
      <c r="G17051" s="31">
        <v>2310.9488999999999</v>
      </c>
    </row>
    <row r="17052" spans="6:7" x14ac:dyDescent="0.3">
      <c r="F17052" t="s">
        <v>994</v>
      </c>
      <c r="G17052" s="31">
        <v>0</v>
      </c>
    </row>
    <row r="17053" spans="6:7" x14ac:dyDescent="0.3">
      <c r="F17053" t="s">
        <v>17550</v>
      </c>
      <c r="G17053" s="31">
        <v>190.10239999999999</v>
      </c>
    </row>
    <row r="17054" spans="6:7" x14ac:dyDescent="0.3">
      <c r="F17054" t="s">
        <v>995</v>
      </c>
      <c r="G17054" s="31">
        <v>0</v>
      </c>
    </row>
    <row r="17055" spans="6:7" x14ac:dyDescent="0.3">
      <c r="F17055" t="s">
        <v>996</v>
      </c>
      <c r="G17055" s="31">
        <v>3897.1455000000001</v>
      </c>
    </row>
    <row r="17056" spans="6:7" x14ac:dyDescent="0.3">
      <c r="F17056" t="s">
        <v>17551</v>
      </c>
      <c r="G17056" s="31">
        <v>0</v>
      </c>
    </row>
    <row r="17057" spans="6:7" x14ac:dyDescent="0.3">
      <c r="F17057" t="s">
        <v>17552</v>
      </c>
      <c r="G17057" s="31">
        <v>293.47429999999997</v>
      </c>
    </row>
    <row r="17058" spans="6:7" x14ac:dyDescent="0.3">
      <c r="F17058" t="s">
        <v>17553</v>
      </c>
      <c r="G17058" s="31">
        <v>0</v>
      </c>
    </row>
    <row r="17059" spans="6:7" x14ac:dyDescent="0.3">
      <c r="F17059" t="s">
        <v>2673</v>
      </c>
      <c r="G17059" s="31">
        <v>0</v>
      </c>
    </row>
    <row r="17060" spans="6:7" x14ac:dyDescent="0.3">
      <c r="F17060" t="s">
        <v>2674</v>
      </c>
      <c r="G17060" s="31">
        <v>0</v>
      </c>
    </row>
    <row r="17061" spans="6:7" x14ac:dyDescent="0.3">
      <c r="F17061" t="s">
        <v>2675</v>
      </c>
      <c r="G17061" s="31">
        <v>9895.68</v>
      </c>
    </row>
    <row r="17062" spans="6:7" x14ac:dyDescent="0.3">
      <c r="F17062" t="s">
        <v>2676</v>
      </c>
      <c r="G17062" s="31">
        <v>62.088500000000003</v>
      </c>
    </row>
    <row r="17063" spans="6:7" x14ac:dyDescent="0.3">
      <c r="F17063" t="s">
        <v>2677</v>
      </c>
      <c r="G17063" s="31">
        <v>20249.073800000002</v>
      </c>
    </row>
    <row r="17064" spans="6:7" x14ac:dyDescent="0.3">
      <c r="F17064" t="s">
        <v>17554</v>
      </c>
      <c r="G17064" s="31">
        <v>0</v>
      </c>
    </row>
    <row r="17065" spans="6:7" x14ac:dyDescent="0.3">
      <c r="F17065" t="s">
        <v>17555</v>
      </c>
      <c r="G17065" s="31">
        <v>37.484400000000001</v>
      </c>
    </row>
    <row r="17066" spans="6:7" x14ac:dyDescent="0.3">
      <c r="F17066" t="s">
        <v>17556</v>
      </c>
      <c r="G17066" s="31">
        <v>0</v>
      </c>
    </row>
    <row r="17067" spans="6:7" x14ac:dyDescent="0.3">
      <c r="F17067" t="s">
        <v>17557</v>
      </c>
      <c r="G17067" s="31">
        <v>204.16849999999999</v>
      </c>
    </row>
    <row r="17068" spans="6:7" x14ac:dyDescent="0.3">
      <c r="F17068" t="s">
        <v>17558</v>
      </c>
      <c r="G17068" s="31">
        <v>284.2713</v>
      </c>
    </row>
    <row r="17069" spans="6:7" x14ac:dyDescent="0.3">
      <c r="F17069" t="s">
        <v>3719</v>
      </c>
      <c r="G17069" s="31">
        <v>368.75119999999998</v>
      </c>
    </row>
    <row r="17070" spans="6:7" x14ac:dyDescent="0.3">
      <c r="F17070" t="s">
        <v>17559</v>
      </c>
      <c r="G17070" s="31">
        <v>437.9606</v>
      </c>
    </row>
    <row r="17071" spans="6:7" x14ac:dyDescent="0.3">
      <c r="F17071" t="s">
        <v>17560</v>
      </c>
      <c r="G17071" s="31">
        <v>641.39800000000002</v>
      </c>
    </row>
    <row r="17072" spans="6:7" x14ac:dyDescent="0.3">
      <c r="F17072" t="s">
        <v>17561</v>
      </c>
      <c r="G17072" s="31">
        <v>19928.889099999997</v>
      </c>
    </row>
    <row r="17073" spans="6:7" x14ac:dyDescent="0.3">
      <c r="F17073" t="s">
        <v>17562</v>
      </c>
      <c r="G17073" s="31">
        <v>0</v>
      </c>
    </row>
    <row r="17074" spans="6:7" x14ac:dyDescent="0.3">
      <c r="F17074" t="s">
        <v>2678</v>
      </c>
      <c r="G17074" s="31">
        <v>10567.643599999999</v>
      </c>
    </row>
    <row r="17075" spans="6:7" x14ac:dyDescent="0.3">
      <c r="F17075" t="s">
        <v>17563</v>
      </c>
      <c r="G17075" s="31">
        <v>112.6422</v>
      </c>
    </row>
    <row r="17076" spans="6:7" x14ac:dyDescent="0.3">
      <c r="F17076" t="s">
        <v>17564</v>
      </c>
      <c r="G17076" s="31">
        <v>58.186500000000009</v>
      </c>
    </row>
    <row r="17077" spans="6:7" x14ac:dyDescent="0.3">
      <c r="F17077" t="s">
        <v>17565</v>
      </c>
      <c r="G17077" s="31">
        <v>0</v>
      </c>
    </row>
    <row r="17078" spans="6:7" x14ac:dyDescent="0.3">
      <c r="F17078" t="s">
        <v>17566</v>
      </c>
      <c r="G17078" s="31">
        <v>91.244799999999998</v>
      </c>
    </row>
    <row r="17079" spans="6:7" x14ac:dyDescent="0.3">
      <c r="F17079" t="s">
        <v>17567</v>
      </c>
      <c r="G17079" s="31">
        <v>0</v>
      </c>
    </row>
    <row r="17080" spans="6:7" x14ac:dyDescent="0.3">
      <c r="F17080" t="s">
        <v>17568</v>
      </c>
      <c r="G17080" s="31">
        <v>1086.4639</v>
      </c>
    </row>
    <row r="17081" spans="6:7" x14ac:dyDescent="0.3">
      <c r="F17081" t="s">
        <v>17569</v>
      </c>
      <c r="G17081" s="31">
        <v>0</v>
      </c>
    </row>
    <row r="17082" spans="6:7" x14ac:dyDescent="0.3">
      <c r="F17082" t="s">
        <v>17570</v>
      </c>
      <c r="G17082" s="31">
        <v>0</v>
      </c>
    </row>
    <row r="17083" spans="6:7" x14ac:dyDescent="0.3">
      <c r="F17083" t="s">
        <v>17571</v>
      </c>
      <c r="G17083" s="31">
        <v>276.24040000000002</v>
      </c>
    </row>
    <row r="17084" spans="6:7" x14ac:dyDescent="0.3">
      <c r="F17084" t="s">
        <v>17572</v>
      </c>
      <c r="G17084" s="31">
        <v>0</v>
      </c>
    </row>
    <row r="17085" spans="6:7" x14ac:dyDescent="0.3">
      <c r="F17085" t="s">
        <v>17573</v>
      </c>
      <c r="G17085" s="31">
        <v>10987.015299999999</v>
      </c>
    </row>
    <row r="17086" spans="6:7" x14ac:dyDescent="0.3">
      <c r="F17086" t="s">
        <v>17574</v>
      </c>
      <c r="G17086" s="31">
        <v>2901.5421999999999</v>
      </c>
    </row>
    <row r="17087" spans="6:7" x14ac:dyDescent="0.3">
      <c r="F17087" t="s">
        <v>17575</v>
      </c>
      <c r="G17087" s="31">
        <v>0</v>
      </c>
    </row>
    <row r="17088" spans="6:7" x14ac:dyDescent="0.3">
      <c r="F17088" t="s">
        <v>17576</v>
      </c>
      <c r="G17088" s="31">
        <v>1193.8303000000001</v>
      </c>
    </row>
    <row r="17089" spans="6:7" x14ac:dyDescent="0.3">
      <c r="F17089" t="s">
        <v>17577</v>
      </c>
      <c r="G17089" s="31">
        <v>0</v>
      </c>
    </row>
    <row r="17090" spans="6:7" x14ac:dyDescent="0.3">
      <c r="F17090" t="s">
        <v>17578</v>
      </c>
      <c r="G17090" s="31">
        <v>8046.7125000000005</v>
      </c>
    </row>
    <row r="17091" spans="6:7" x14ac:dyDescent="0.3">
      <c r="F17091" t="s">
        <v>17579</v>
      </c>
      <c r="G17091" s="31">
        <v>123.9233</v>
      </c>
    </row>
    <row r="17092" spans="6:7" x14ac:dyDescent="0.3">
      <c r="F17092" t="s">
        <v>17580</v>
      </c>
      <c r="G17092" s="31">
        <v>3775.8607999999999</v>
      </c>
    </row>
    <row r="17093" spans="6:7" x14ac:dyDescent="0.3">
      <c r="F17093" t="s">
        <v>17581</v>
      </c>
      <c r="G17093" s="31">
        <v>0</v>
      </c>
    </row>
    <row r="17094" spans="6:7" x14ac:dyDescent="0.3">
      <c r="F17094" t="s">
        <v>17582</v>
      </c>
      <c r="G17094" s="31">
        <v>0</v>
      </c>
    </row>
    <row r="17095" spans="6:7" x14ac:dyDescent="0.3">
      <c r="F17095" t="s">
        <v>17583</v>
      </c>
      <c r="G17095" s="31">
        <v>16440.868999999999</v>
      </c>
    </row>
    <row r="17096" spans="6:7" x14ac:dyDescent="0.3">
      <c r="F17096" t="s">
        <v>17584</v>
      </c>
      <c r="G17096" s="31">
        <v>0</v>
      </c>
    </row>
    <row r="17097" spans="6:7" x14ac:dyDescent="0.3">
      <c r="F17097" t="s">
        <v>17585</v>
      </c>
      <c r="G17097" s="31">
        <v>0</v>
      </c>
    </row>
    <row r="17098" spans="6:7" x14ac:dyDescent="0.3">
      <c r="F17098" t="s">
        <v>17586</v>
      </c>
      <c r="G17098" s="31">
        <v>143.6138</v>
      </c>
    </row>
    <row r="17099" spans="6:7" x14ac:dyDescent="0.3">
      <c r="F17099" t="s">
        <v>17587</v>
      </c>
      <c r="G17099" s="31">
        <v>0</v>
      </c>
    </row>
    <row r="17100" spans="6:7" x14ac:dyDescent="0.3">
      <c r="F17100" t="s">
        <v>17588</v>
      </c>
      <c r="G17100" s="31">
        <v>0</v>
      </c>
    </row>
    <row r="17101" spans="6:7" x14ac:dyDescent="0.3">
      <c r="F17101" t="s">
        <v>17589</v>
      </c>
      <c r="G17101" s="31">
        <v>43.7318</v>
      </c>
    </row>
    <row r="17102" spans="6:7" x14ac:dyDescent="0.3">
      <c r="F17102" t="s">
        <v>17590</v>
      </c>
      <c r="G17102" s="31">
        <v>11934.188399999999</v>
      </c>
    </row>
    <row r="17103" spans="6:7" x14ac:dyDescent="0.3">
      <c r="F17103" t="s">
        <v>17591</v>
      </c>
      <c r="G17103" s="31">
        <v>3141.4463999999998</v>
      </c>
    </row>
    <row r="17104" spans="6:7" x14ac:dyDescent="0.3">
      <c r="F17104" t="s">
        <v>17592</v>
      </c>
      <c r="G17104" s="31">
        <v>1878.1273000000001</v>
      </c>
    </row>
    <row r="17105" spans="6:7" x14ac:dyDescent="0.3">
      <c r="F17105" t="s">
        <v>17593</v>
      </c>
      <c r="G17105" s="31">
        <v>0</v>
      </c>
    </row>
    <row r="17106" spans="6:7" x14ac:dyDescent="0.3">
      <c r="F17106" t="s">
        <v>17594</v>
      </c>
      <c r="G17106" s="31">
        <v>281.51100000000002</v>
      </c>
    </row>
    <row r="17107" spans="6:7" x14ac:dyDescent="0.3">
      <c r="F17107" t="s">
        <v>17595</v>
      </c>
      <c r="G17107" s="31">
        <v>15716.8336</v>
      </c>
    </row>
    <row r="17108" spans="6:7" x14ac:dyDescent="0.3">
      <c r="F17108" t="s">
        <v>3720</v>
      </c>
      <c r="G17108" s="31">
        <v>203.69499999999999</v>
      </c>
    </row>
    <row r="17109" spans="6:7" x14ac:dyDescent="0.3">
      <c r="F17109" t="s">
        <v>17596</v>
      </c>
      <c r="G17109" s="31">
        <v>4193.5443999999998</v>
      </c>
    </row>
    <row r="17110" spans="6:7" x14ac:dyDescent="0.3">
      <c r="F17110" t="s">
        <v>17597</v>
      </c>
      <c r="G17110" s="31">
        <v>12571.404399999999</v>
      </c>
    </row>
    <row r="17111" spans="6:7" x14ac:dyDescent="0.3">
      <c r="F17111" t="s">
        <v>17598</v>
      </c>
      <c r="G17111" s="31">
        <v>0</v>
      </c>
    </row>
    <row r="17112" spans="6:7" x14ac:dyDescent="0.3">
      <c r="F17112" t="s">
        <v>17599</v>
      </c>
      <c r="G17112" s="31">
        <v>6702.5263999999997</v>
      </c>
    </row>
    <row r="17113" spans="6:7" x14ac:dyDescent="0.3">
      <c r="F17113" t="s">
        <v>17600</v>
      </c>
      <c r="G17113" s="31">
        <v>1275.0338000000002</v>
      </c>
    </row>
    <row r="17114" spans="6:7" x14ac:dyDescent="0.3">
      <c r="F17114" t="s">
        <v>17601</v>
      </c>
      <c r="G17114" s="31">
        <v>0</v>
      </c>
    </row>
    <row r="17115" spans="6:7" x14ac:dyDescent="0.3">
      <c r="F17115" t="s">
        <v>17602</v>
      </c>
      <c r="G17115" s="31">
        <v>0</v>
      </c>
    </row>
    <row r="17116" spans="6:7" x14ac:dyDescent="0.3">
      <c r="F17116" t="s">
        <v>17603</v>
      </c>
      <c r="G17116" s="31">
        <v>0</v>
      </c>
    </row>
    <row r="17117" spans="6:7" x14ac:dyDescent="0.3">
      <c r="F17117" t="s">
        <v>17604</v>
      </c>
      <c r="G17117" s="31">
        <v>0</v>
      </c>
    </row>
    <row r="17118" spans="6:7" x14ac:dyDescent="0.3">
      <c r="F17118" t="s">
        <v>17605</v>
      </c>
      <c r="G17118" s="31">
        <v>0</v>
      </c>
    </row>
    <row r="17119" spans="6:7" x14ac:dyDescent="0.3">
      <c r="F17119" t="s">
        <v>17606</v>
      </c>
      <c r="G17119" s="31">
        <v>0</v>
      </c>
    </row>
    <row r="17120" spans="6:7" x14ac:dyDescent="0.3">
      <c r="F17120" t="s">
        <v>17607</v>
      </c>
      <c r="G17120" s="31">
        <v>0</v>
      </c>
    </row>
    <row r="17121" spans="6:7" x14ac:dyDescent="0.3">
      <c r="F17121" t="s">
        <v>17608</v>
      </c>
      <c r="G17121" s="31">
        <v>0</v>
      </c>
    </row>
    <row r="17122" spans="6:7" x14ac:dyDescent="0.3">
      <c r="F17122" t="s">
        <v>17609</v>
      </c>
      <c r="G17122" s="31">
        <v>279.0763</v>
      </c>
    </row>
    <row r="17123" spans="6:7" x14ac:dyDescent="0.3">
      <c r="F17123" t="s">
        <v>17610</v>
      </c>
      <c r="G17123" s="31">
        <v>818.98859999999991</v>
      </c>
    </row>
    <row r="17124" spans="6:7" x14ac:dyDescent="0.3">
      <c r="F17124" t="s">
        <v>17611</v>
      </c>
      <c r="G17124" s="31">
        <v>0</v>
      </c>
    </row>
    <row r="17125" spans="6:7" x14ac:dyDescent="0.3">
      <c r="F17125" t="s">
        <v>17612</v>
      </c>
      <c r="G17125" s="31">
        <v>0</v>
      </c>
    </row>
    <row r="17126" spans="6:7" x14ac:dyDescent="0.3">
      <c r="F17126" t="s">
        <v>17613</v>
      </c>
      <c r="G17126" s="31">
        <v>0</v>
      </c>
    </row>
    <row r="17127" spans="6:7" x14ac:dyDescent="0.3">
      <c r="F17127" t="s">
        <v>17614</v>
      </c>
      <c r="G17127" s="31">
        <v>142.85319999999999</v>
      </c>
    </row>
    <row r="17128" spans="6:7" x14ac:dyDescent="0.3">
      <c r="F17128" t="s">
        <v>17615</v>
      </c>
      <c r="G17128" s="31">
        <v>0</v>
      </c>
    </row>
    <row r="17129" spans="6:7" x14ac:dyDescent="0.3">
      <c r="F17129" t="s">
        <v>17616</v>
      </c>
      <c r="G17129" s="31">
        <v>11040.298000000001</v>
      </c>
    </row>
    <row r="17130" spans="6:7" x14ac:dyDescent="0.3">
      <c r="F17130" t="s">
        <v>17617</v>
      </c>
      <c r="G17130" s="31">
        <v>10827.322699999999</v>
      </c>
    </row>
    <row r="17131" spans="6:7" x14ac:dyDescent="0.3">
      <c r="F17131" t="s">
        <v>17618</v>
      </c>
      <c r="G17131" s="31">
        <v>4789.8622999999998</v>
      </c>
    </row>
    <row r="17132" spans="6:7" x14ac:dyDescent="0.3">
      <c r="F17132" t="s">
        <v>17619</v>
      </c>
      <c r="G17132" s="31">
        <v>357.64569999999998</v>
      </c>
    </row>
    <row r="17133" spans="6:7" x14ac:dyDescent="0.3">
      <c r="F17133" t="s">
        <v>17620</v>
      </c>
      <c r="G17133" s="31">
        <v>663.99239999999998</v>
      </c>
    </row>
    <row r="17134" spans="6:7" x14ac:dyDescent="0.3">
      <c r="F17134" t="s">
        <v>17621</v>
      </c>
      <c r="G17134" s="31">
        <v>147.5848</v>
      </c>
    </row>
    <row r="17135" spans="6:7" x14ac:dyDescent="0.3">
      <c r="F17135" t="s">
        <v>17622</v>
      </c>
      <c r="G17135" s="31">
        <v>4972.4586000000008</v>
      </c>
    </row>
    <row r="17136" spans="6:7" x14ac:dyDescent="0.3">
      <c r="F17136" t="s">
        <v>17623</v>
      </c>
      <c r="G17136" s="31">
        <v>2706.3962999999999</v>
      </c>
    </row>
    <row r="17137" spans="6:7" x14ac:dyDescent="0.3">
      <c r="F17137" t="s">
        <v>2679</v>
      </c>
      <c r="G17137" s="31">
        <v>735.51459999999997</v>
      </c>
    </row>
    <row r="17138" spans="6:7" x14ac:dyDescent="0.3">
      <c r="F17138" t="s">
        <v>17624</v>
      </c>
      <c r="G17138" s="31">
        <v>0</v>
      </c>
    </row>
    <row r="17139" spans="6:7" x14ac:dyDescent="0.3">
      <c r="F17139" t="s">
        <v>17625</v>
      </c>
      <c r="G17139" s="31">
        <v>816.37709999999993</v>
      </c>
    </row>
    <row r="17140" spans="6:7" x14ac:dyDescent="0.3">
      <c r="F17140" t="s">
        <v>17626</v>
      </c>
      <c r="G17140" s="31">
        <v>0</v>
      </c>
    </row>
    <row r="17141" spans="6:7" x14ac:dyDescent="0.3">
      <c r="F17141" t="s">
        <v>2680</v>
      </c>
      <c r="G17141" s="31">
        <v>125.14960000000001</v>
      </c>
    </row>
    <row r="17142" spans="6:7" x14ac:dyDescent="0.3">
      <c r="F17142" t="s">
        <v>17627</v>
      </c>
      <c r="G17142" s="31">
        <v>40.6892</v>
      </c>
    </row>
    <row r="17143" spans="6:7" x14ac:dyDescent="0.3">
      <c r="F17143" t="s">
        <v>17628</v>
      </c>
      <c r="G17143" s="31">
        <v>0</v>
      </c>
    </row>
    <row r="17144" spans="6:7" x14ac:dyDescent="0.3">
      <c r="F17144" t="s">
        <v>17629</v>
      </c>
      <c r="G17144" s="31">
        <v>13077.593700000001</v>
      </c>
    </row>
    <row r="17145" spans="6:7" x14ac:dyDescent="0.3">
      <c r="F17145" t="s">
        <v>17630</v>
      </c>
      <c r="G17145" s="31">
        <v>3970.5441000000001</v>
      </c>
    </row>
    <row r="17146" spans="6:7" x14ac:dyDescent="0.3">
      <c r="F17146" t="s">
        <v>17631</v>
      </c>
      <c r="G17146" s="31">
        <v>0</v>
      </c>
    </row>
    <row r="17147" spans="6:7" x14ac:dyDescent="0.3">
      <c r="F17147" t="s">
        <v>3721</v>
      </c>
      <c r="G17147" s="31">
        <v>1090.4094</v>
      </c>
    </row>
    <row r="17148" spans="6:7" x14ac:dyDescent="0.3">
      <c r="F17148" t="s">
        <v>2681</v>
      </c>
      <c r="G17148" s="31">
        <v>3503.9865999999997</v>
      </c>
    </row>
    <row r="17149" spans="6:7" x14ac:dyDescent="0.3">
      <c r="F17149" t="s">
        <v>17632</v>
      </c>
      <c r="G17149" s="31">
        <v>1099.2605000000001</v>
      </c>
    </row>
    <row r="17150" spans="6:7" x14ac:dyDescent="0.3">
      <c r="F17150" t="s">
        <v>2682</v>
      </c>
      <c r="G17150" s="31">
        <v>0</v>
      </c>
    </row>
    <row r="17151" spans="6:7" x14ac:dyDescent="0.3">
      <c r="F17151" t="s">
        <v>17633</v>
      </c>
      <c r="G17151" s="31">
        <v>171.94170000000003</v>
      </c>
    </row>
    <row r="17152" spans="6:7" x14ac:dyDescent="0.3">
      <c r="F17152" t="s">
        <v>3722</v>
      </c>
      <c r="G17152" s="31">
        <v>2655.5621000000001</v>
      </c>
    </row>
    <row r="17153" spans="6:7" x14ac:dyDescent="0.3">
      <c r="F17153" t="s">
        <v>3723</v>
      </c>
      <c r="G17153" s="31">
        <v>75.525499999999994</v>
      </c>
    </row>
    <row r="17154" spans="6:7" x14ac:dyDescent="0.3">
      <c r="F17154" t="s">
        <v>17634</v>
      </c>
      <c r="G17154" s="31">
        <v>17469.065399999999</v>
      </c>
    </row>
    <row r="17155" spans="6:7" x14ac:dyDescent="0.3">
      <c r="F17155" t="s">
        <v>17635</v>
      </c>
      <c r="G17155" s="31">
        <v>20033.039499999999</v>
      </c>
    </row>
    <row r="17156" spans="6:7" x14ac:dyDescent="0.3">
      <c r="F17156" t="s">
        <v>17636</v>
      </c>
      <c r="G17156" s="31">
        <v>52.539100000000005</v>
      </c>
    </row>
    <row r="17157" spans="6:7" x14ac:dyDescent="0.3">
      <c r="F17157" t="s">
        <v>17637</v>
      </c>
      <c r="G17157" s="31">
        <v>2356.0848000000001</v>
      </c>
    </row>
    <row r="17158" spans="6:7" x14ac:dyDescent="0.3">
      <c r="F17158" t="s">
        <v>17638</v>
      </c>
      <c r="G17158" s="31">
        <v>11606.676500000001</v>
      </c>
    </row>
    <row r="17159" spans="6:7" x14ac:dyDescent="0.3">
      <c r="F17159" t="s">
        <v>17639</v>
      </c>
      <c r="G17159" s="31">
        <v>0</v>
      </c>
    </row>
    <row r="17160" spans="6:7" x14ac:dyDescent="0.3">
      <c r="F17160" t="s">
        <v>17640</v>
      </c>
      <c r="G17160" s="31">
        <v>651.30870000000004</v>
      </c>
    </row>
    <row r="17161" spans="6:7" x14ac:dyDescent="0.3">
      <c r="F17161" t="s">
        <v>17641</v>
      </c>
      <c r="G17161" s="31">
        <v>3772.6331999999998</v>
      </c>
    </row>
    <row r="17162" spans="6:7" x14ac:dyDescent="0.3">
      <c r="F17162" t="s">
        <v>17642</v>
      </c>
      <c r="G17162" s="31">
        <v>314.71420000000001</v>
      </c>
    </row>
    <row r="17163" spans="6:7" x14ac:dyDescent="0.3">
      <c r="F17163" t="s">
        <v>17643</v>
      </c>
      <c r="G17163" s="31">
        <v>0</v>
      </c>
    </row>
    <row r="17164" spans="6:7" x14ac:dyDescent="0.3">
      <c r="F17164" t="s">
        <v>17644</v>
      </c>
      <c r="G17164" s="31">
        <v>0</v>
      </c>
    </row>
    <row r="17165" spans="6:7" x14ac:dyDescent="0.3">
      <c r="F17165" t="s">
        <v>17645</v>
      </c>
      <c r="G17165" s="31">
        <v>17731.1479</v>
      </c>
    </row>
    <row r="17166" spans="6:7" x14ac:dyDescent="0.3">
      <c r="F17166" t="s">
        <v>17646</v>
      </c>
      <c r="G17166" s="31">
        <v>7009.9169000000002</v>
      </c>
    </row>
    <row r="17167" spans="6:7" x14ac:dyDescent="0.3">
      <c r="F17167" t="s">
        <v>2683</v>
      </c>
      <c r="G17167" s="31">
        <v>68.986199999999997</v>
      </c>
    </row>
    <row r="17168" spans="6:7" x14ac:dyDescent="0.3">
      <c r="F17168" t="s">
        <v>997</v>
      </c>
      <c r="G17168" s="31">
        <v>0</v>
      </c>
    </row>
    <row r="17169" spans="6:7" x14ac:dyDescent="0.3">
      <c r="F17169" t="s">
        <v>3724</v>
      </c>
      <c r="G17169" s="31">
        <v>1128.8959</v>
      </c>
    </row>
    <row r="17170" spans="6:7" x14ac:dyDescent="0.3">
      <c r="F17170" t="s">
        <v>998</v>
      </c>
      <c r="G17170" s="31">
        <v>4364.8819999999996</v>
      </c>
    </row>
    <row r="17171" spans="6:7" x14ac:dyDescent="0.3">
      <c r="F17171" t="s">
        <v>17647</v>
      </c>
      <c r="G17171" s="31">
        <v>47.851199999999999</v>
      </c>
    </row>
    <row r="17172" spans="6:7" x14ac:dyDescent="0.3">
      <c r="F17172" t="s">
        <v>17648</v>
      </c>
      <c r="G17172" s="31">
        <v>46.855499999999999</v>
      </c>
    </row>
    <row r="17173" spans="6:7" x14ac:dyDescent="0.3">
      <c r="F17173" t="s">
        <v>17649</v>
      </c>
      <c r="G17173" s="31">
        <v>0</v>
      </c>
    </row>
    <row r="17174" spans="6:7" x14ac:dyDescent="0.3">
      <c r="F17174" t="s">
        <v>3725</v>
      </c>
      <c r="G17174" s="31">
        <v>3076.5282000000002</v>
      </c>
    </row>
    <row r="17175" spans="6:7" x14ac:dyDescent="0.3">
      <c r="F17175" t="s">
        <v>17650</v>
      </c>
      <c r="G17175" s="31">
        <v>0</v>
      </c>
    </row>
    <row r="17176" spans="6:7" x14ac:dyDescent="0.3">
      <c r="F17176" t="s">
        <v>2684</v>
      </c>
      <c r="G17176" s="31">
        <v>0</v>
      </c>
    </row>
    <row r="17177" spans="6:7" x14ac:dyDescent="0.3">
      <c r="F17177" t="s">
        <v>2685</v>
      </c>
      <c r="G17177" s="31">
        <v>0</v>
      </c>
    </row>
    <row r="17178" spans="6:7" x14ac:dyDescent="0.3">
      <c r="F17178" t="s">
        <v>17651</v>
      </c>
      <c r="G17178" s="31">
        <v>10514.16</v>
      </c>
    </row>
    <row r="17179" spans="6:7" x14ac:dyDescent="0.3">
      <c r="F17179" t="s">
        <v>17652</v>
      </c>
      <c r="G17179" s="31">
        <v>0</v>
      </c>
    </row>
    <row r="17180" spans="6:7" x14ac:dyDescent="0.3">
      <c r="F17180" t="s">
        <v>17653</v>
      </c>
      <c r="G17180" s="31">
        <v>4884.9069</v>
      </c>
    </row>
    <row r="17181" spans="6:7" x14ac:dyDescent="0.3">
      <c r="F17181" t="s">
        <v>17654</v>
      </c>
      <c r="G17181" s="31">
        <v>143.8477</v>
      </c>
    </row>
    <row r="17182" spans="6:7" x14ac:dyDescent="0.3">
      <c r="F17182" t="s">
        <v>17655</v>
      </c>
      <c r="G17182" s="31">
        <v>16762.624200000002</v>
      </c>
    </row>
    <row r="17183" spans="6:7" x14ac:dyDescent="0.3">
      <c r="F17183" t="s">
        <v>17656</v>
      </c>
      <c r="G17183" s="31">
        <v>3840.779</v>
      </c>
    </row>
    <row r="17184" spans="6:7" x14ac:dyDescent="0.3">
      <c r="F17184" t="s">
        <v>17657</v>
      </c>
      <c r="G17184" s="31">
        <v>0</v>
      </c>
    </row>
    <row r="17185" spans="6:7" x14ac:dyDescent="0.3">
      <c r="F17185" t="s">
        <v>2686</v>
      </c>
      <c r="G17185" s="31">
        <v>2746.5501999999997</v>
      </c>
    </row>
    <row r="17186" spans="6:7" x14ac:dyDescent="0.3">
      <c r="F17186" t="s">
        <v>17658</v>
      </c>
      <c r="G17186" s="31">
        <v>0</v>
      </c>
    </row>
    <row r="17187" spans="6:7" x14ac:dyDescent="0.3">
      <c r="F17187" t="s">
        <v>17659</v>
      </c>
      <c r="G17187" s="31">
        <v>786.15449999999998</v>
      </c>
    </row>
    <row r="17188" spans="6:7" x14ac:dyDescent="0.3">
      <c r="F17188" t="s">
        <v>17660</v>
      </c>
      <c r="G17188" s="31">
        <v>0</v>
      </c>
    </row>
    <row r="17189" spans="6:7" x14ac:dyDescent="0.3">
      <c r="F17189" t="s">
        <v>17661</v>
      </c>
      <c r="G17189" s="31">
        <v>0</v>
      </c>
    </row>
    <row r="17190" spans="6:7" x14ac:dyDescent="0.3">
      <c r="F17190" t="s">
        <v>3726</v>
      </c>
      <c r="G17190" s="31">
        <v>573.35109999999997</v>
      </c>
    </row>
    <row r="17191" spans="6:7" x14ac:dyDescent="0.3">
      <c r="F17191" t="s">
        <v>17662</v>
      </c>
      <c r="G17191" s="31">
        <v>0</v>
      </c>
    </row>
    <row r="17192" spans="6:7" x14ac:dyDescent="0.3">
      <c r="F17192" t="s">
        <v>17663</v>
      </c>
      <c r="G17192" s="31">
        <v>1652.0086999999999</v>
      </c>
    </row>
    <row r="17193" spans="6:7" x14ac:dyDescent="0.3">
      <c r="F17193" t="s">
        <v>17664</v>
      </c>
      <c r="G17193" s="31">
        <v>49.979199999999999</v>
      </c>
    </row>
    <row r="17194" spans="6:7" x14ac:dyDescent="0.3">
      <c r="F17194" t="s">
        <v>2687</v>
      </c>
      <c r="G17194" s="31">
        <v>31.287400000000002</v>
      </c>
    </row>
    <row r="17195" spans="6:7" x14ac:dyDescent="0.3">
      <c r="F17195" t="s">
        <v>2688</v>
      </c>
      <c r="G17195" s="31">
        <v>0</v>
      </c>
    </row>
    <row r="17196" spans="6:7" x14ac:dyDescent="0.3">
      <c r="F17196" t="s">
        <v>2689</v>
      </c>
      <c r="G17196" s="31">
        <v>0</v>
      </c>
    </row>
    <row r="17197" spans="6:7" x14ac:dyDescent="0.3">
      <c r="F17197" t="s">
        <v>17665</v>
      </c>
      <c r="G17197" s="31">
        <v>1767.1224</v>
      </c>
    </row>
    <row r="17198" spans="6:7" x14ac:dyDescent="0.3">
      <c r="F17198" t="s">
        <v>17666</v>
      </c>
      <c r="G17198" s="31">
        <v>327.75389999999999</v>
      </c>
    </row>
    <row r="17199" spans="6:7" x14ac:dyDescent="0.3">
      <c r="F17199" t="s">
        <v>2962</v>
      </c>
      <c r="G17199" s="31">
        <v>9748.3564999999999</v>
      </c>
    </row>
    <row r="17200" spans="6:7" x14ac:dyDescent="0.3">
      <c r="F17200" t="s">
        <v>17667</v>
      </c>
      <c r="G17200" s="31">
        <v>8434.5066000000006</v>
      </c>
    </row>
    <row r="17201" spans="6:7" x14ac:dyDescent="0.3">
      <c r="F17201" t="s">
        <v>3727</v>
      </c>
      <c r="G17201" s="31">
        <v>673.64960000000008</v>
      </c>
    </row>
    <row r="17202" spans="6:7" x14ac:dyDescent="0.3">
      <c r="F17202" t="s">
        <v>17668</v>
      </c>
      <c r="G17202" s="31">
        <v>11251.243100000002</v>
      </c>
    </row>
    <row r="17203" spans="6:7" x14ac:dyDescent="0.3">
      <c r="F17203" t="s">
        <v>17669</v>
      </c>
      <c r="G17203" s="31">
        <v>0</v>
      </c>
    </row>
    <row r="17204" spans="6:7" x14ac:dyDescent="0.3">
      <c r="F17204" t="s">
        <v>17670</v>
      </c>
      <c r="G17204" s="31">
        <v>3108.8934999999997</v>
      </c>
    </row>
    <row r="17205" spans="6:7" x14ac:dyDescent="0.3">
      <c r="F17205" t="s">
        <v>17671</v>
      </c>
      <c r="G17205" s="31">
        <v>490.04219999999998</v>
      </c>
    </row>
    <row r="17206" spans="6:7" x14ac:dyDescent="0.3">
      <c r="F17206" t="s">
        <v>17672</v>
      </c>
      <c r="G17206" s="31">
        <v>0</v>
      </c>
    </row>
    <row r="17207" spans="6:7" x14ac:dyDescent="0.3">
      <c r="F17207" t="s">
        <v>17673</v>
      </c>
      <c r="G17207" s="31">
        <v>0</v>
      </c>
    </row>
    <row r="17208" spans="6:7" x14ac:dyDescent="0.3">
      <c r="F17208" t="s">
        <v>17674</v>
      </c>
      <c r="G17208" s="31">
        <v>0</v>
      </c>
    </row>
    <row r="17209" spans="6:7" x14ac:dyDescent="0.3">
      <c r="F17209" t="s">
        <v>17675</v>
      </c>
      <c r="G17209" s="31">
        <v>11970.157000000001</v>
      </c>
    </row>
    <row r="17210" spans="6:7" x14ac:dyDescent="0.3">
      <c r="F17210" t="s">
        <v>17676</v>
      </c>
      <c r="G17210" s="31">
        <v>334.80290000000002</v>
      </c>
    </row>
    <row r="17211" spans="6:7" x14ac:dyDescent="0.3">
      <c r="F17211" t="s">
        <v>2963</v>
      </c>
      <c r="G17211" s="31">
        <v>12582.1535</v>
      </c>
    </row>
    <row r="17212" spans="6:7" x14ac:dyDescent="0.3">
      <c r="F17212" t="s">
        <v>17677</v>
      </c>
      <c r="G17212" s="31">
        <v>0</v>
      </c>
    </row>
    <row r="17213" spans="6:7" x14ac:dyDescent="0.3">
      <c r="F17213" t="s">
        <v>17678</v>
      </c>
      <c r="G17213" s="31">
        <v>3858.4144000000001</v>
      </c>
    </row>
    <row r="17214" spans="6:7" x14ac:dyDescent="0.3">
      <c r="F17214" t="s">
        <v>17679</v>
      </c>
      <c r="G17214" s="31">
        <v>0</v>
      </c>
    </row>
    <row r="17215" spans="6:7" x14ac:dyDescent="0.3">
      <c r="F17215" t="s">
        <v>3728</v>
      </c>
      <c r="G17215" s="31">
        <v>256.52140000000003</v>
      </c>
    </row>
    <row r="17216" spans="6:7" x14ac:dyDescent="0.3">
      <c r="F17216" t="s">
        <v>17680</v>
      </c>
      <c r="G17216" s="31">
        <v>14541.014700000002</v>
      </c>
    </row>
    <row r="17217" spans="6:7" x14ac:dyDescent="0.3">
      <c r="F17217" t="s">
        <v>2690</v>
      </c>
      <c r="G17217" s="31">
        <v>0</v>
      </c>
    </row>
    <row r="17218" spans="6:7" x14ac:dyDescent="0.3">
      <c r="F17218" t="s">
        <v>2691</v>
      </c>
      <c r="G17218" s="31">
        <v>9489.3345000000008</v>
      </c>
    </row>
    <row r="17219" spans="6:7" x14ac:dyDescent="0.3">
      <c r="F17219" t="s">
        <v>17681</v>
      </c>
      <c r="G17219" s="31">
        <v>313.58860000000004</v>
      </c>
    </row>
    <row r="17220" spans="6:7" x14ac:dyDescent="0.3">
      <c r="F17220" t="s">
        <v>17682</v>
      </c>
      <c r="G17220" s="31">
        <v>2023.9073999999998</v>
      </c>
    </row>
    <row r="17221" spans="6:7" x14ac:dyDescent="0.3">
      <c r="F17221" t="s">
        <v>17683</v>
      </c>
      <c r="G17221" s="31">
        <v>692.35640000000001</v>
      </c>
    </row>
    <row r="17222" spans="6:7" x14ac:dyDescent="0.3">
      <c r="F17222" t="s">
        <v>17684</v>
      </c>
      <c r="G17222" s="31">
        <v>0</v>
      </c>
    </row>
    <row r="17223" spans="6:7" x14ac:dyDescent="0.3">
      <c r="F17223" t="s">
        <v>17685</v>
      </c>
      <c r="G17223" s="31">
        <v>0</v>
      </c>
    </row>
    <row r="17224" spans="6:7" x14ac:dyDescent="0.3">
      <c r="F17224" t="s">
        <v>3729</v>
      </c>
      <c r="G17224" s="31">
        <v>51.4816</v>
      </c>
    </row>
    <row r="17225" spans="6:7" x14ac:dyDescent="0.3">
      <c r="F17225" t="s">
        <v>2692</v>
      </c>
      <c r="G17225" s="31">
        <v>9677.1747000000014</v>
      </c>
    </row>
    <row r="17226" spans="6:7" x14ac:dyDescent="0.3">
      <c r="F17226" t="s">
        <v>17686</v>
      </c>
      <c r="G17226" s="31">
        <v>600.99340000000007</v>
      </c>
    </row>
    <row r="17227" spans="6:7" x14ac:dyDescent="0.3">
      <c r="F17227" t="s">
        <v>17687</v>
      </c>
      <c r="G17227" s="31">
        <v>0</v>
      </c>
    </row>
    <row r="17228" spans="6:7" x14ac:dyDescent="0.3">
      <c r="F17228" t="s">
        <v>17688</v>
      </c>
      <c r="G17228" s="31">
        <v>17337.213599999999</v>
      </c>
    </row>
    <row r="17229" spans="6:7" x14ac:dyDescent="0.3">
      <c r="F17229" t="s">
        <v>17689</v>
      </c>
      <c r="G17229" s="31">
        <v>0</v>
      </c>
    </row>
    <row r="17230" spans="6:7" x14ac:dyDescent="0.3">
      <c r="F17230" t="s">
        <v>17690</v>
      </c>
      <c r="G17230" s="31">
        <v>428.7407</v>
      </c>
    </row>
    <row r="17231" spans="6:7" x14ac:dyDescent="0.3">
      <c r="F17231" t="s">
        <v>999</v>
      </c>
      <c r="G17231" s="31">
        <v>15207.852499999999</v>
      </c>
    </row>
    <row r="17232" spans="6:7" x14ac:dyDescent="0.3">
      <c r="F17232" t="s">
        <v>2693</v>
      </c>
      <c r="G17232" s="31">
        <v>261.53559999999999</v>
      </c>
    </row>
    <row r="17233" spans="6:7" x14ac:dyDescent="0.3">
      <c r="F17233" t="s">
        <v>17691</v>
      </c>
      <c r="G17233" s="31">
        <v>0</v>
      </c>
    </row>
    <row r="17234" spans="6:7" x14ac:dyDescent="0.3">
      <c r="F17234" t="s">
        <v>17692</v>
      </c>
      <c r="G17234" s="31">
        <v>0</v>
      </c>
    </row>
    <row r="17235" spans="6:7" x14ac:dyDescent="0.3">
      <c r="F17235" t="s">
        <v>17693</v>
      </c>
      <c r="G17235" s="31">
        <v>191.56289999999998</v>
      </c>
    </row>
    <row r="17236" spans="6:7" x14ac:dyDescent="0.3">
      <c r="F17236" t="s">
        <v>17694</v>
      </c>
      <c r="G17236" s="31">
        <v>0</v>
      </c>
    </row>
    <row r="17237" spans="6:7" x14ac:dyDescent="0.3">
      <c r="F17237" t="s">
        <v>17695</v>
      </c>
      <c r="G17237" s="31">
        <v>8359.3048999999992</v>
      </c>
    </row>
    <row r="17238" spans="6:7" x14ac:dyDescent="0.3">
      <c r="F17238" t="s">
        <v>17696</v>
      </c>
      <c r="G17238" s="31">
        <v>0</v>
      </c>
    </row>
    <row r="17239" spans="6:7" x14ac:dyDescent="0.3">
      <c r="F17239" t="s">
        <v>17697</v>
      </c>
      <c r="G17239" s="31">
        <v>1615.6769999999999</v>
      </c>
    </row>
    <row r="17240" spans="6:7" x14ac:dyDescent="0.3">
      <c r="F17240" t="s">
        <v>17698</v>
      </c>
      <c r="G17240" s="31">
        <v>119.94630000000001</v>
      </c>
    </row>
    <row r="17241" spans="6:7" x14ac:dyDescent="0.3">
      <c r="F17241" t="s">
        <v>17699</v>
      </c>
      <c r="G17241" s="31">
        <v>0</v>
      </c>
    </row>
    <row r="17242" spans="6:7" x14ac:dyDescent="0.3">
      <c r="F17242" t="s">
        <v>17700</v>
      </c>
      <c r="G17242" s="31">
        <v>0</v>
      </c>
    </row>
    <row r="17243" spans="6:7" x14ac:dyDescent="0.3">
      <c r="F17243" t="s">
        <v>17701</v>
      </c>
      <c r="G17243" s="31">
        <v>0</v>
      </c>
    </row>
    <row r="17244" spans="6:7" x14ac:dyDescent="0.3">
      <c r="F17244" t="s">
        <v>17702</v>
      </c>
      <c r="G17244" s="31">
        <v>0</v>
      </c>
    </row>
    <row r="17245" spans="6:7" x14ac:dyDescent="0.3">
      <c r="F17245" t="s">
        <v>3730</v>
      </c>
      <c r="G17245" s="31">
        <v>659.51</v>
      </c>
    </row>
    <row r="17246" spans="6:7" x14ac:dyDescent="0.3">
      <c r="F17246" t="s">
        <v>17703</v>
      </c>
      <c r="G17246" s="31">
        <v>0</v>
      </c>
    </row>
    <row r="17247" spans="6:7" x14ac:dyDescent="0.3">
      <c r="F17247" t="s">
        <v>17704</v>
      </c>
      <c r="G17247" s="31">
        <v>16086.164500000001</v>
      </c>
    </row>
    <row r="17248" spans="6:7" x14ac:dyDescent="0.3">
      <c r="F17248" t="s">
        <v>17705</v>
      </c>
      <c r="G17248" s="31">
        <v>18334.346000000001</v>
      </c>
    </row>
    <row r="17249" spans="6:7" x14ac:dyDescent="0.3">
      <c r="F17249" t="s">
        <v>17706</v>
      </c>
      <c r="G17249" s="31">
        <v>18475.341099999998</v>
      </c>
    </row>
    <row r="17250" spans="6:7" x14ac:dyDescent="0.3">
      <c r="F17250" t="s">
        <v>17707</v>
      </c>
      <c r="G17250" s="31">
        <v>0</v>
      </c>
    </row>
    <row r="17251" spans="6:7" x14ac:dyDescent="0.3">
      <c r="F17251" t="s">
        <v>17708</v>
      </c>
      <c r="G17251" s="31">
        <v>20223.832200000001</v>
      </c>
    </row>
    <row r="17252" spans="6:7" x14ac:dyDescent="0.3">
      <c r="F17252" t="s">
        <v>17709</v>
      </c>
      <c r="G17252" s="31">
        <v>0</v>
      </c>
    </row>
    <row r="17253" spans="6:7" x14ac:dyDescent="0.3">
      <c r="F17253" t="s">
        <v>2694</v>
      </c>
      <c r="G17253" s="31">
        <v>468.65350000000007</v>
      </c>
    </row>
    <row r="17254" spans="6:7" x14ac:dyDescent="0.3">
      <c r="F17254" t="s">
        <v>1000</v>
      </c>
      <c r="G17254" s="31">
        <v>0</v>
      </c>
    </row>
    <row r="17255" spans="6:7" x14ac:dyDescent="0.3">
      <c r="F17255" t="s">
        <v>17710</v>
      </c>
      <c r="G17255" s="31">
        <v>783.27209999999991</v>
      </c>
    </row>
    <row r="17256" spans="6:7" x14ac:dyDescent="0.3">
      <c r="F17256" t="s">
        <v>17711</v>
      </c>
      <c r="G17256" s="31">
        <v>0</v>
      </c>
    </row>
    <row r="17257" spans="6:7" x14ac:dyDescent="0.3">
      <c r="F17257" t="s">
        <v>17712</v>
      </c>
      <c r="G17257" s="31">
        <v>0</v>
      </c>
    </row>
    <row r="17258" spans="6:7" x14ac:dyDescent="0.3">
      <c r="F17258" t="s">
        <v>2695</v>
      </c>
      <c r="G17258" s="31">
        <v>18419.394000000004</v>
      </c>
    </row>
    <row r="17259" spans="6:7" x14ac:dyDescent="0.3">
      <c r="F17259" t="s">
        <v>1001</v>
      </c>
      <c r="G17259" s="31">
        <v>2804.2040999999999</v>
      </c>
    </row>
    <row r="17260" spans="6:7" x14ac:dyDescent="0.3">
      <c r="F17260" t="s">
        <v>2964</v>
      </c>
      <c r="G17260" s="31">
        <v>13378.400800000001</v>
      </c>
    </row>
    <row r="17261" spans="6:7" x14ac:dyDescent="0.3">
      <c r="F17261" t="s">
        <v>17713</v>
      </c>
      <c r="G17261" s="31">
        <v>0</v>
      </c>
    </row>
    <row r="17262" spans="6:7" x14ac:dyDescent="0.3">
      <c r="F17262" t="s">
        <v>17714</v>
      </c>
      <c r="G17262" s="31">
        <v>0</v>
      </c>
    </row>
    <row r="17263" spans="6:7" x14ac:dyDescent="0.3">
      <c r="F17263" t="s">
        <v>17715</v>
      </c>
      <c r="G17263" s="31">
        <v>15.643700000000001</v>
      </c>
    </row>
    <row r="17264" spans="6:7" x14ac:dyDescent="0.3">
      <c r="F17264" t="s">
        <v>17716</v>
      </c>
      <c r="G17264" s="31">
        <v>0</v>
      </c>
    </row>
    <row r="17265" spans="6:7" x14ac:dyDescent="0.3">
      <c r="F17265" t="s">
        <v>17717</v>
      </c>
      <c r="G17265" s="31">
        <v>0</v>
      </c>
    </row>
    <row r="17266" spans="6:7" x14ac:dyDescent="0.3">
      <c r="F17266" t="s">
        <v>1002</v>
      </c>
      <c r="G17266" s="31">
        <v>1801.6876999999999</v>
      </c>
    </row>
    <row r="17267" spans="6:7" x14ac:dyDescent="0.3">
      <c r="F17267" t="s">
        <v>1003</v>
      </c>
      <c r="G17267" s="31">
        <v>0</v>
      </c>
    </row>
    <row r="17268" spans="6:7" x14ac:dyDescent="0.3">
      <c r="F17268" t="s">
        <v>17718</v>
      </c>
      <c r="G17268" s="31">
        <v>0</v>
      </c>
    </row>
    <row r="17269" spans="6:7" x14ac:dyDescent="0.3">
      <c r="F17269" t="s">
        <v>17719</v>
      </c>
      <c r="G17269" s="31">
        <v>64.3142</v>
      </c>
    </row>
    <row r="17270" spans="6:7" x14ac:dyDescent="0.3">
      <c r="F17270" t="s">
        <v>17720</v>
      </c>
      <c r="G17270" s="31">
        <v>0</v>
      </c>
    </row>
    <row r="17271" spans="6:7" x14ac:dyDescent="0.3">
      <c r="F17271" t="s">
        <v>17721</v>
      </c>
      <c r="G17271" s="31">
        <v>427.09339999999997</v>
      </c>
    </row>
    <row r="17272" spans="6:7" x14ac:dyDescent="0.3">
      <c r="F17272" t="s">
        <v>17722</v>
      </c>
      <c r="G17272" s="31">
        <v>5689.8427000000001</v>
      </c>
    </row>
    <row r="17273" spans="6:7" x14ac:dyDescent="0.3">
      <c r="F17273" t="s">
        <v>17723</v>
      </c>
      <c r="G17273" s="31">
        <v>0</v>
      </c>
    </row>
    <row r="17274" spans="6:7" x14ac:dyDescent="0.3">
      <c r="F17274" t="s">
        <v>17724</v>
      </c>
      <c r="G17274" s="31">
        <v>524.96199999999999</v>
      </c>
    </row>
    <row r="17275" spans="6:7" x14ac:dyDescent="0.3">
      <c r="F17275" t="s">
        <v>17725</v>
      </c>
      <c r="G17275" s="31">
        <v>7567.5160000000005</v>
      </c>
    </row>
    <row r="17276" spans="6:7" x14ac:dyDescent="0.3">
      <c r="F17276" t="s">
        <v>17726</v>
      </c>
      <c r="G17276" s="31">
        <v>0</v>
      </c>
    </row>
    <row r="17277" spans="6:7" x14ac:dyDescent="0.3">
      <c r="F17277" t="s">
        <v>17727</v>
      </c>
      <c r="G17277" s="31">
        <v>131.35920000000002</v>
      </c>
    </row>
    <row r="17278" spans="6:7" x14ac:dyDescent="0.3">
      <c r="F17278" t="s">
        <v>17728</v>
      </c>
      <c r="G17278" s="31">
        <v>82.557000000000002</v>
      </c>
    </row>
    <row r="17279" spans="6:7" x14ac:dyDescent="0.3">
      <c r="F17279" t="s">
        <v>17729</v>
      </c>
      <c r="G17279" s="31">
        <v>0</v>
      </c>
    </row>
    <row r="17280" spans="6:7" x14ac:dyDescent="0.3">
      <c r="F17280" t="s">
        <v>17730</v>
      </c>
      <c r="G17280" s="31">
        <v>0</v>
      </c>
    </row>
    <row r="17281" spans="6:7" x14ac:dyDescent="0.3">
      <c r="F17281" t="s">
        <v>17731</v>
      </c>
      <c r="G17281" s="31">
        <v>1887.4432000000002</v>
      </c>
    </row>
    <row r="17282" spans="6:7" x14ac:dyDescent="0.3">
      <c r="F17282" t="s">
        <v>17732</v>
      </c>
      <c r="G17282" s="31">
        <v>0</v>
      </c>
    </row>
    <row r="17283" spans="6:7" x14ac:dyDescent="0.3">
      <c r="F17283" t="s">
        <v>17733</v>
      </c>
      <c r="G17283" s="31">
        <v>0</v>
      </c>
    </row>
    <row r="17284" spans="6:7" x14ac:dyDescent="0.3">
      <c r="F17284" t="s">
        <v>17734</v>
      </c>
      <c r="G17284" s="31">
        <v>7717.3509000000004</v>
      </c>
    </row>
    <row r="17285" spans="6:7" x14ac:dyDescent="0.3">
      <c r="F17285" t="s">
        <v>17735</v>
      </c>
      <c r="G17285" s="31">
        <v>0</v>
      </c>
    </row>
    <row r="17286" spans="6:7" x14ac:dyDescent="0.3">
      <c r="F17286" t="s">
        <v>17736</v>
      </c>
      <c r="G17286" s="31">
        <v>0</v>
      </c>
    </row>
    <row r="17287" spans="6:7" x14ac:dyDescent="0.3">
      <c r="F17287" t="s">
        <v>17737</v>
      </c>
      <c r="G17287" s="31">
        <v>397.31470000000002</v>
      </c>
    </row>
    <row r="17288" spans="6:7" x14ac:dyDescent="0.3">
      <c r="F17288" t="s">
        <v>17738</v>
      </c>
      <c r="G17288" s="31">
        <v>0</v>
      </c>
    </row>
    <row r="17289" spans="6:7" x14ac:dyDescent="0.3">
      <c r="F17289" t="s">
        <v>17739</v>
      </c>
      <c r="G17289" s="31">
        <v>247.18809999999999</v>
      </c>
    </row>
    <row r="17290" spans="6:7" x14ac:dyDescent="0.3">
      <c r="F17290" t="s">
        <v>17740</v>
      </c>
      <c r="G17290" s="31">
        <v>0</v>
      </c>
    </row>
    <row r="17291" spans="6:7" x14ac:dyDescent="0.3">
      <c r="F17291" t="s">
        <v>17741</v>
      </c>
      <c r="G17291" s="31">
        <v>4351.2636999999995</v>
      </c>
    </row>
    <row r="17292" spans="6:7" x14ac:dyDescent="0.3">
      <c r="F17292" t="s">
        <v>17742</v>
      </c>
      <c r="G17292" s="31">
        <v>0</v>
      </c>
    </row>
    <row r="17293" spans="6:7" x14ac:dyDescent="0.3">
      <c r="F17293" t="s">
        <v>17743</v>
      </c>
      <c r="G17293" s="31">
        <v>21144.9221</v>
      </c>
    </row>
    <row r="17294" spans="6:7" x14ac:dyDescent="0.3">
      <c r="F17294" t="s">
        <v>2696</v>
      </c>
      <c r="G17294" s="31">
        <v>2900.6883000000003</v>
      </c>
    </row>
    <row r="17295" spans="6:7" x14ac:dyDescent="0.3">
      <c r="F17295" t="s">
        <v>17744</v>
      </c>
      <c r="G17295" s="31">
        <v>0</v>
      </c>
    </row>
    <row r="17296" spans="6:7" x14ac:dyDescent="0.3">
      <c r="F17296" t="s">
        <v>17745</v>
      </c>
      <c r="G17296" s="31">
        <v>0</v>
      </c>
    </row>
    <row r="17297" spans="6:7" x14ac:dyDescent="0.3">
      <c r="F17297" t="s">
        <v>17746</v>
      </c>
      <c r="G17297" s="31">
        <v>0</v>
      </c>
    </row>
    <row r="17298" spans="6:7" x14ac:dyDescent="0.3">
      <c r="F17298" t="s">
        <v>17747</v>
      </c>
      <c r="G17298" s="31">
        <v>5934.4027999999998</v>
      </c>
    </row>
    <row r="17299" spans="6:7" x14ac:dyDescent="0.3">
      <c r="F17299" t="s">
        <v>17748</v>
      </c>
      <c r="G17299" s="31">
        <v>8496.5241999999998</v>
      </c>
    </row>
    <row r="17300" spans="6:7" x14ac:dyDescent="0.3">
      <c r="F17300" t="s">
        <v>17749</v>
      </c>
      <c r="G17300" s="31">
        <v>0</v>
      </c>
    </row>
    <row r="17301" spans="6:7" x14ac:dyDescent="0.3">
      <c r="F17301" t="s">
        <v>17750</v>
      </c>
      <c r="G17301" s="31">
        <v>18021.327300000001</v>
      </c>
    </row>
    <row r="17302" spans="6:7" x14ac:dyDescent="0.3">
      <c r="F17302" t="s">
        <v>17751</v>
      </c>
      <c r="G17302" s="31">
        <v>0</v>
      </c>
    </row>
    <row r="17303" spans="6:7" x14ac:dyDescent="0.3">
      <c r="F17303" t="s">
        <v>17752</v>
      </c>
      <c r="G17303" s="31">
        <v>1209.3046000000002</v>
      </c>
    </row>
    <row r="17304" spans="6:7" x14ac:dyDescent="0.3">
      <c r="F17304" t="s">
        <v>17753</v>
      </c>
      <c r="G17304" s="31">
        <v>0</v>
      </c>
    </row>
    <row r="17305" spans="6:7" x14ac:dyDescent="0.3">
      <c r="F17305" t="s">
        <v>17754</v>
      </c>
      <c r="G17305" s="31">
        <v>0</v>
      </c>
    </row>
    <row r="17306" spans="6:7" x14ac:dyDescent="0.3">
      <c r="F17306" t="s">
        <v>17755</v>
      </c>
      <c r="G17306" s="31">
        <v>369.16359999999997</v>
      </c>
    </row>
    <row r="17307" spans="6:7" x14ac:dyDescent="0.3">
      <c r="F17307" t="s">
        <v>17756</v>
      </c>
      <c r="G17307" s="31">
        <v>0</v>
      </c>
    </row>
    <row r="17308" spans="6:7" x14ac:dyDescent="0.3">
      <c r="F17308" t="s">
        <v>17757</v>
      </c>
      <c r="G17308" s="31">
        <v>1674.6789000000001</v>
      </c>
    </row>
    <row r="17309" spans="6:7" x14ac:dyDescent="0.3">
      <c r="F17309" t="s">
        <v>17758</v>
      </c>
      <c r="G17309" s="31">
        <v>449.30419999999998</v>
      </c>
    </row>
    <row r="17310" spans="6:7" x14ac:dyDescent="0.3">
      <c r="F17310" t="s">
        <v>17759</v>
      </c>
      <c r="G17310" s="31">
        <v>21406.4074</v>
      </c>
    </row>
    <row r="17311" spans="6:7" x14ac:dyDescent="0.3">
      <c r="F17311" t="s">
        <v>17760</v>
      </c>
      <c r="G17311" s="31">
        <v>0</v>
      </c>
    </row>
    <row r="17312" spans="6:7" x14ac:dyDescent="0.3">
      <c r="F17312" t="s">
        <v>17761</v>
      </c>
      <c r="G17312" s="31">
        <v>6424.9265999999998</v>
      </c>
    </row>
    <row r="17313" spans="6:7" x14ac:dyDescent="0.3">
      <c r="F17313" t="s">
        <v>17762</v>
      </c>
      <c r="G17313" s="31">
        <v>0</v>
      </c>
    </row>
    <row r="17314" spans="6:7" x14ac:dyDescent="0.3">
      <c r="F17314" t="s">
        <v>17763</v>
      </c>
      <c r="G17314" s="31">
        <v>439.22519999999997</v>
      </c>
    </row>
    <row r="17315" spans="6:7" x14ac:dyDescent="0.3">
      <c r="F17315" t="s">
        <v>17764</v>
      </c>
      <c r="G17315" s="31">
        <v>21.8659</v>
      </c>
    </row>
    <row r="17316" spans="6:7" x14ac:dyDescent="0.3">
      <c r="F17316" t="s">
        <v>17765</v>
      </c>
      <c r="G17316" s="31">
        <v>6191.9920000000002</v>
      </c>
    </row>
    <row r="17317" spans="6:7" x14ac:dyDescent="0.3">
      <c r="F17317" t="s">
        <v>2697</v>
      </c>
      <c r="G17317" s="31">
        <v>0</v>
      </c>
    </row>
    <row r="17318" spans="6:7" x14ac:dyDescent="0.3">
      <c r="F17318" t="s">
        <v>17766</v>
      </c>
      <c r="G17318" s="31">
        <v>138.85229999999999</v>
      </c>
    </row>
    <row r="17319" spans="6:7" x14ac:dyDescent="0.3">
      <c r="F17319" t="s">
        <v>17767</v>
      </c>
      <c r="G17319" s="31">
        <v>0</v>
      </c>
    </row>
    <row r="17320" spans="6:7" x14ac:dyDescent="0.3">
      <c r="F17320" t="s">
        <v>17768</v>
      </c>
      <c r="G17320" s="31">
        <v>7734.0882000000001</v>
      </c>
    </row>
    <row r="17321" spans="6:7" x14ac:dyDescent="0.3">
      <c r="F17321" t="s">
        <v>17769</v>
      </c>
      <c r="G17321" s="31">
        <v>817.74300000000005</v>
      </c>
    </row>
    <row r="17322" spans="6:7" x14ac:dyDescent="0.3">
      <c r="F17322" t="s">
        <v>17770</v>
      </c>
      <c r="G17322" s="31">
        <v>6906.7592999999997</v>
      </c>
    </row>
    <row r="17323" spans="6:7" x14ac:dyDescent="0.3">
      <c r="F17323" t="s">
        <v>17771</v>
      </c>
      <c r="G17323" s="31">
        <v>0</v>
      </c>
    </row>
    <row r="17324" spans="6:7" x14ac:dyDescent="0.3">
      <c r="F17324" t="s">
        <v>2698</v>
      </c>
      <c r="G17324" s="31">
        <v>0</v>
      </c>
    </row>
    <row r="17325" spans="6:7" x14ac:dyDescent="0.3">
      <c r="F17325" t="s">
        <v>17772</v>
      </c>
      <c r="G17325" s="31">
        <v>0</v>
      </c>
    </row>
    <row r="17326" spans="6:7" x14ac:dyDescent="0.3">
      <c r="F17326" t="s">
        <v>17773</v>
      </c>
      <c r="G17326" s="31">
        <v>400.78289999999998</v>
      </c>
    </row>
    <row r="17327" spans="6:7" x14ac:dyDescent="0.3">
      <c r="F17327" t="s">
        <v>17774</v>
      </c>
      <c r="G17327" s="31">
        <v>0</v>
      </c>
    </row>
    <row r="17328" spans="6:7" x14ac:dyDescent="0.3">
      <c r="F17328" t="s">
        <v>17775</v>
      </c>
      <c r="G17328" s="31">
        <v>0</v>
      </c>
    </row>
    <row r="17329" spans="6:7" x14ac:dyDescent="0.3">
      <c r="F17329" t="s">
        <v>17776</v>
      </c>
      <c r="G17329" s="31">
        <v>0</v>
      </c>
    </row>
    <row r="17330" spans="6:7" x14ac:dyDescent="0.3">
      <c r="F17330" t="s">
        <v>17777</v>
      </c>
      <c r="G17330" s="31">
        <v>419.81420000000003</v>
      </c>
    </row>
    <row r="17331" spans="6:7" x14ac:dyDescent="0.3">
      <c r="F17331" t="s">
        <v>2699</v>
      </c>
      <c r="G17331" s="31">
        <v>4386.7479000000003</v>
      </c>
    </row>
    <row r="17332" spans="6:7" x14ac:dyDescent="0.3">
      <c r="F17332" t="s">
        <v>17778</v>
      </c>
      <c r="G17332" s="31">
        <v>18.773700000000002</v>
      </c>
    </row>
    <row r="17333" spans="6:7" x14ac:dyDescent="0.3">
      <c r="F17333" t="s">
        <v>17779</v>
      </c>
      <c r="G17333" s="31">
        <v>31.236999999999998</v>
      </c>
    </row>
    <row r="17334" spans="6:7" x14ac:dyDescent="0.3">
      <c r="F17334" t="s">
        <v>2700</v>
      </c>
      <c r="G17334" s="31">
        <v>110.70750000000001</v>
      </c>
    </row>
    <row r="17335" spans="6:7" x14ac:dyDescent="0.3">
      <c r="F17335" t="s">
        <v>17780</v>
      </c>
      <c r="G17335" s="31">
        <v>2216.0214000000001</v>
      </c>
    </row>
    <row r="17336" spans="6:7" x14ac:dyDescent="0.3">
      <c r="F17336" t="s">
        <v>17781</v>
      </c>
      <c r="G17336" s="31">
        <v>2836.3804</v>
      </c>
    </row>
    <row r="17337" spans="6:7" x14ac:dyDescent="0.3">
      <c r="F17337" t="s">
        <v>17782</v>
      </c>
      <c r="G17337" s="31">
        <v>434.07320000000004</v>
      </c>
    </row>
    <row r="17338" spans="6:7" x14ac:dyDescent="0.3">
      <c r="F17338" t="s">
        <v>17783</v>
      </c>
      <c r="G17338" s="31">
        <v>5545.3917000000001</v>
      </c>
    </row>
    <row r="17339" spans="6:7" x14ac:dyDescent="0.3">
      <c r="F17339" t="s">
        <v>17784</v>
      </c>
      <c r="G17339" s="31">
        <v>666.46320000000003</v>
      </c>
    </row>
    <row r="17340" spans="6:7" x14ac:dyDescent="0.3">
      <c r="F17340" t="s">
        <v>17785</v>
      </c>
      <c r="G17340" s="31">
        <v>10609.5805</v>
      </c>
    </row>
    <row r="17341" spans="6:7" x14ac:dyDescent="0.3">
      <c r="F17341" t="s">
        <v>17786</v>
      </c>
      <c r="G17341" s="31">
        <v>134.11360000000002</v>
      </c>
    </row>
    <row r="17342" spans="6:7" x14ac:dyDescent="0.3">
      <c r="F17342" t="s">
        <v>17787</v>
      </c>
      <c r="G17342" s="31">
        <v>10988.450800000001</v>
      </c>
    </row>
    <row r="17343" spans="6:7" x14ac:dyDescent="0.3">
      <c r="F17343" t="s">
        <v>17788</v>
      </c>
      <c r="G17343" s="31">
        <v>595.68740000000003</v>
      </c>
    </row>
    <row r="17344" spans="6:7" x14ac:dyDescent="0.3">
      <c r="F17344" t="s">
        <v>17789</v>
      </c>
      <c r="G17344" s="31">
        <v>28.113299999999999</v>
      </c>
    </row>
    <row r="17345" spans="6:7" x14ac:dyDescent="0.3">
      <c r="F17345" t="s">
        <v>17790</v>
      </c>
      <c r="G17345" s="31">
        <v>0</v>
      </c>
    </row>
    <row r="17346" spans="6:7" x14ac:dyDescent="0.3">
      <c r="F17346" t="s">
        <v>17791</v>
      </c>
      <c r="G17346" s="31">
        <v>0</v>
      </c>
    </row>
    <row r="17347" spans="6:7" x14ac:dyDescent="0.3">
      <c r="F17347" t="s">
        <v>17792</v>
      </c>
      <c r="G17347" s="31">
        <v>0</v>
      </c>
    </row>
    <row r="17348" spans="6:7" x14ac:dyDescent="0.3">
      <c r="F17348" t="s">
        <v>17793</v>
      </c>
      <c r="G17348" s="31">
        <v>16302.2793</v>
      </c>
    </row>
    <row r="17349" spans="6:7" x14ac:dyDescent="0.3">
      <c r="F17349" t="s">
        <v>2965</v>
      </c>
      <c r="G17349" s="31">
        <v>1094.2015000000001</v>
      </c>
    </row>
    <row r="17350" spans="6:7" x14ac:dyDescent="0.3">
      <c r="F17350" t="s">
        <v>2701</v>
      </c>
      <c r="G17350" s="31">
        <v>0</v>
      </c>
    </row>
    <row r="17351" spans="6:7" x14ac:dyDescent="0.3">
      <c r="F17351" t="s">
        <v>2966</v>
      </c>
      <c r="G17351" s="31">
        <v>10887.4656</v>
      </c>
    </row>
    <row r="17352" spans="6:7" x14ac:dyDescent="0.3">
      <c r="F17352" t="s">
        <v>1004</v>
      </c>
      <c r="G17352" s="31">
        <v>3536.6286</v>
      </c>
    </row>
    <row r="17353" spans="6:7" x14ac:dyDescent="0.3">
      <c r="F17353" t="s">
        <v>17794</v>
      </c>
      <c r="G17353" s="31">
        <v>522.52080000000001</v>
      </c>
    </row>
    <row r="17354" spans="6:7" x14ac:dyDescent="0.3">
      <c r="F17354" t="s">
        <v>17795</v>
      </c>
      <c r="G17354" s="31">
        <v>0</v>
      </c>
    </row>
    <row r="17355" spans="6:7" x14ac:dyDescent="0.3">
      <c r="F17355" t="s">
        <v>17796</v>
      </c>
      <c r="G17355" s="31">
        <v>6448.4421000000002</v>
      </c>
    </row>
    <row r="17356" spans="6:7" x14ac:dyDescent="0.3">
      <c r="F17356" t="s">
        <v>17797</v>
      </c>
      <c r="G17356" s="31">
        <v>1842.6000000000001</v>
      </c>
    </row>
    <row r="17357" spans="6:7" x14ac:dyDescent="0.3">
      <c r="F17357" t="s">
        <v>2702</v>
      </c>
      <c r="G17357" s="31">
        <v>434.19939999999997</v>
      </c>
    </row>
    <row r="17358" spans="6:7" x14ac:dyDescent="0.3">
      <c r="F17358" t="s">
        <v>17798</v>
      </c>
      <c r="G17358" s="31">
        <v>0</v>
      </c>
    </row>
    <row r="17359" spans="6:7" x14ac:dyDescent="0.3">
      <c r="F17359" t="s">
        <v>17799</v>
      </c>
      <c r="G17359" s="31">
        <v>115.67140000000001</v>
      </c>
    </row>
    <row r="17360" spans="6:7" x14ac:dyDescent="0.3">
      <c r="F17360" t="s">
        <v>2703</v>
      </c>
      <c r="G17360" s="31">
        <v>0</v>
      </c>
    </row>
    <row r="17361" spans="6:7" x14ac:dyDescent="0.3">
      <c r="F17361" t="s">
        <v>17800</v>
      </c>
      <c r="G17361" s="31">
        <v>159.57329999999999</v>
      </c>
    </row>
    <row r="17362" spans="6:7" x14ac:dyDescent="0.3">
      <c r="F17362" t="s">
        <v>17801</v>
      </c>
      <c r="G17362" s="31">
        <v>10571.648499999999</v>
      </c>
    </row>
    <row r="17363" spans="6:7" x14ac:dyDescent="0.3">
      <c r="F17363" t="s">
        <v>17802</v>
      </c>
      <c r="G17363" s="31">
        <v>409.18979999999999</v>
      </c>
    </row>
    <row r="17364" spans="6:7" x14ac:dyDescent="0.3">
      <c r="F17364" t="s">
        <v>17803</v>
      </c>
      <c r="G17364" s="31">
        <v>28.024699999999999</v>
      </c>
    </row>
    <row r="17365" spans="6:7" x14ac:dyDescent="0.3">
      <c r="F17365" t="s">
        <v>1005</v>
      </c>
      <c r="G17365" s="31">
        <v>10660.825199999999</v>
      </c>
    </row>
    <row r="17366" spans="6:7" x14ac:dyDescent="0.3">
      <c r="F17366" t="s">
        <v>17804</v>
      </c>
      <c r="G17366" s="31">
        <v>1847.7798</v>
      </c>
    </row>
    <row r="17367" spans="6:7" x14ac:dyDescent="0.3">
      <c r="F17367" t="s">
        <v>3731</v>
      </c>
      <c r="G17367" s="31">
        <v>369.25809999999996</v>
      </c>
    </row>
    <row r="17368" spans="6:7" x14ac:dyDescent="0.3">
      <c r="F17368" t="s">
        <v>2704</v>
      </c>
      <c r="G17368" s="31">
        <v>0</v>
      </c>
    </row>
    <row r="17369" spans="6:7" x14ac:dyDescent="0.3">
      <c r="F17369" t="s">
        <v>17805</v>
      </c>
      <c r="G17369" s="31">
        <v>18800.367099999999</v>
      </c>
    </row>
    <row r="17370" spans="6:7" x14ac:dyDescent="0.3">
      <c r="F17370" t="s">
        <v>17806</v>
      </c>
      <c r="G17370" s="31">
        <v>1118.9119999999998</v>
      </c>
    </row>
    <row r="17371" spans="6:7" x14ac:dyDescent="0.3">
      <c r="F17371" t="s">
        <v>1006</v>
      </c>
      <c r="G17371" s="31">
        <v>3701.1849000000002</v>
      </c>
    </row>
    <row r="17372" spans="6:7" x14ac:dyDescent="0.3">
      <c r="F17372" t="s">
        <v>2705</v>
      </c>
      <c r="G17372" s="31">
        <v>2012.7635</v>
      </c>
    </row>
    <row r="17373" spans="6:7" x14ac:dyDescent="0.3">
      <c r="F17373" t="s">
        <v>17807</v>
      </c>
      <c r="G17373" s="31">
        <v>0</v>
      </c>
    </row>
    <row r="17374" spans="6:7" x14ac:dyDescent="0.3">
      <c r="F17374" t="s">
        <v>17808</v>
      </c>
      <c r="G17374" s="31">
        <v>77.774199999999993</v>
      </c>
    </row>
    <row r="17375" spans="6:7" x14ac:dyDescent="0.3">
      <c r="F17375" t="s">
        <v>17809</v>
      </c>
      <c r="G17375" s="31">
        <v>518.62090000000001</v>
      </c>
    </row>
    <row r="17376" spans="6:7" x14ac:dyDescent="0.3">
      <c r="F17376" t="s">
        <v>17810</v>
      </c>
      <c r="G17376" s="31">
        <v>0</v>
      </c>
    </row>
    <row r="17377" spans="6:7" x14ac:dyDescent="0.3">
      <c r="F17377" t="s">
        <v>17811</v>
      </c>
      <c r="G17377" s="31">
        <v>8304.6935999999987</v>
      </c>
    </row>
    <row r="17378" spans="6:7" x14ac:dyDescent="0.3">
      <c r="F17378" t="s">
        <v>17812</v>
      </c>
      <c r="G17378" s="31">
        <v>37.351500000000001</v>
      </c>
    </row>
    <row r="17379" spans="6:7" x14ac:dyDescent="0.3">
      <c r="F17379" t="s">
        <v>17813</v>
      </c>
      <c r="G17379" s="31">
        <v>0</v>
      </c>
    </row>
    <row r="17380" spans="6:7" x14ac:dyDescent="0.3">
      <c r="F17380" t="s">
        <v>17814</v>
      </c>
      <c r="G17380" s="31">
        <v>0</v>
      </c>
    </row>
    <row r="17381" spans="6:7" x14ac:dyDescent="0.3">
      <c r="F17381" t="s">
        <v>17815</v>
      </c>
      <c r="G17381" s="31">
        <v>5891.9924000000001</v>
      </c>
    </row>
    <row r="17382" spans="6:7" x14ac:dyDescent="0.3">
      <c r="F17382" t="s">
        <v>17816</v>
      </c>
      <c r="G17382" s="31">
        <v>9100.7095000000008</v>
      </c>
    </row>
    <row r="17383" spans="6:7" x14ac:dyDescent="0.3">
      <c r="F17383" t="s">
        <v>17817</v>
      </c>
      <c r="G17383" s="31">
        <v>643.45530000000008</v>
      </c>
    </row>
    <row r="17384" spans="6:7" x14ac:dyDescent="0.3">
      <c r="F17384" t="s">
        <v>17818</v>
      </c>
      <c r="G17384" s="31">
        <v>437.50369999999998</v>
      </c>
    </row>
    <row r="17385" spans="6:7" x14ac:dyDescent="0.3">
      <c r="F17385" t="s">
        <v>17819</v>
      </c>
      <c r="G17385" s="31">
        <v>0</v>
      </c>
    </row>
    <row r="17386" spans="6:7" x14ac:dyDescent="0.3">
      <c r="F17386" t="s">
        <v>17820</v>
      </c>
      <c r="G17386" s="31">
        <v>3592.8829999999998</v>
      </c>
    </row>
    <row r="17387" spans="6:7" x14ac:dyDescent="0.3">
      <c r="F17387" t="s">
        <v>17821</v>
      </c>
      <c r="G17387" s="31">
        <v>122.00700000000001</v>
      </c>
    </row>
    <row r="17388" spans="6:7" x14ac:dyDescent="0.3">
      <c r="F17388" t="s">
        <v>17822</v>
      </c>
      <c r="G17388" s="31">
        <v>0</v>
      </c>
    </row>
    <row r="17389" spans="6:7" x14ac:dyDescent="0.3">
      <c r="F17389" t="s">
        <v>17823</v>
      </c>
      <c r="G17389" s="31">
        <v>102.2283</v>
      </c>
    </row>
    <row r="17390" spans="6:7" x14ac:dyDescent="0.3">
      <c r="F17390" t="s">
        <v>17824</v>
      </c>
      <c r="G17390" s="31">
        <v>5856.6061</v>
      </c>
    </row>
    <row r="17391" spans="6:7" x14ac:dyDescent="0.3">
      <c r="F17391" t="s">
        <v>17825</v>
      </c>
      <c r="G17391" s="31">
        <v>0</v>
      </c>
    </row>
    <row r="17392" spans="6:7" x14ac:dyDescent="0.3">
      <c r="F17392" t="s">
        <v>17826</v>
      </c>
      <c r="G17392" s="31">
        <v>0</v>
      </c>
    </row>
    <row r="17393" spans="6:7" x14ac:dyDescent="0.3">
      <c r="F17393" t="s">
        <v>17827</v>
      </c>
      <c r="G17393" s="31">
        <v>21.8659</v>
      </c>
    </row>
    <row r="17394" spans="6:7" x14ac:dyDescent="0.3">
      <c r="F17394" t="s">
        <v>17828</v>
      </c>
      <c r="G17394" s="31">
        <v>2107.0545000000002</v>
      </c>
    </row>
    <row r="17395" spans="6:7" x14ac:dyDescent="0.3">
      <c r="F17395" t="s">
        <v>17829</v>
      </c>
      <c r="G17395" s="31">
        <v>206.4162</v>
      </c>
    </row>
    <row r="17396" spans="6:7" x14ac:dyDescent="0.3">
      <c r="F17396" t="s">
        <v>17830</v>
      </c>
      <c r="G17396" s="31">
        <v>3994.0715</v>
      </c>
    </row>
    <row r="17397" spans="6:7" x14ac:dyDescent="0.3">
      <c r="F17397" t="s">
        <v>17831</v>
      </c>
      <c r="G17397" s="31">
        <v>747.12179999999989</v>
      </c>
    </row>
    <row r="17398" spans="6:7" x14ac:dyDescent="0.3">
      <c r="F17398" t="s">
        <v>17832</v>
      </c>
      <c r="G17398" s="31">
        <v>0</v>
      </c>
    </row>
    <row r="17399" spans="6:7" x14ac:dyDescent="0.3">
      <c r="F17399" t="s">
        <v>17833</v>
      </c>
      <c r="G17399" s="31">
        <v>444.80430000000001</v>
      </c>
    </row>
    <row r="17400" spans="6:7" x14ac:dyDescent="0.3">
      <c r="F17400" t="s">
        <v>17834</v>
      </c>
      <c r="G17400" s="31">
        <v>172.03030000000001</v>
      </c>
    </row>
    <row r="17401" spans="6:7" x14ac:dyDescent="0.3">
      <c r="F17401" t="s">
        <v>1007</v>
      </c>
      <c r="G17401" s="31">
        <v>11751.12</v>
      </c>
    </row>
    <row r="17402" spans="6:7" x14ac:dyDescent="0.3">
      <c r="F17402" t="s">
        <v>17835</v>
      </c>
      <c r="G17402" s="31">
        <v>24.989599999999999</v>
      </c>
    </row>
    <row r="17403" spans="6:7" x14ac:dyDescent="0.3">
      <c r="F17403" t="s">
        <v>17836</v>
      </c>
      <c r="G17403" s="31">
        <v>412.59809999999999</v>
      </c>
    </row>
    <row r="17404" spans="6:7" x14ac:dyDescent="0.3">
      <c r="F17404" t="s">
        <v>17837</v>
      </c>
      <c r="G17404" s="31">
        <v>0</v>
      </c>
    </row>
    <row r="17405" spans="6:7" x14ac:dyDescent="0.3">
      <c r="F17405" t="s">
        <v>17838</v>
      </c>
      <c r="G17405" s="31">
        <v>0</v>
      </c>
    </row>
    <row r="17406" spans="6:7" x14ac:dyDescent="0.3">
      <c r="F17406" t="s">
        <v>17839</v>
      </c>
      <c r="G17406" s="31">
        <v>0</v>
      </c>
    </row>
    <row r="17407" spans="6:7" x14ac:dyDescent="0.3">
      <c r="F17407" t="s">
        <v>17840</v>
      </c>
      <c r="G17407" s="31">
        <v>359.72320000000002</v>
      </c>
    </row>
    <row r="17408" spans="6:7" x14ac:dyDescent="0.3">
      <c r="F17408" t="s">
        <v>17841</v>
      </c>
      <c r="G17408" s="31">
        <v>526.91560000000004</v>
      </c>
    </row>
    <row r="17409" spans="6:7" x14ac:dyDescent="0.3">
      <c r="F17409" t="s">
        <v>17842</v>
      </c>
      <c r="G17409" s="31">
        <v>123.8355</v>
      </c>
    </row>
    <row r="17410" spans="6:7" x14ac:dyDescent="0.3">
      <c r="F17410" t="s">
        <v>17843</v>
      </c>
      <c r="G17410" s="31">
        <v>0</v>
      </c>
    </row>
    <row r="17411" spans="6:7" x14ac:dyDescent="0.3">
      <c r="F17411" t="s">
        <v>1008</v>
      </c>
      <c r="G17411" s="31">
        <v>0</v>
      </c>
    </row>
    <row r="17412" spans="6:7" x14ac:dyDescent="0.3">
      <c r="F17412" t="s">
        <v>17844</v>
      </c>
      <c r="G17412" s="31">
        <v>524.01039999999989</v>
      </c>
    </row>
    <row r="17413" spans="6:7" x14ac:dyDescent="0.3">
      <c r="F17413" t="s">
        <v>17845</v>
      </c>
      <c r="G17413" s="31">
        <v>332.65479999999997</v>
      </c>
    </row>
    <row r="17414" spans="6:7" x14ac:dyDescent="0.3">
      <c r="F17414" t="s">
        <v>17846</v>
      </c>
      <c r="G17414" s="31">
        <v>614.28750000000002</v>
      </c>
    </row>
    <row r="17415" spans="6:7" x14ac:dyDescent="0.3">
      <c r="F17415" t="s">
        <v>17847</v>
      </c>
      <c r="G17415" s="31">
        <v>0</v>
      </c>
    </row>
    <row r="17416" spans="6:7" x14ac:dyDescent="0.3">
      <c r="F17416" t="s">
        <v>17848</v>
      </c>
      <c r="G17416" s="31">
        <v>0</v>
      </c>
    </row>
    <row r="17417" spans="6:7" x14ac:dyDescent="0.3">
      <c r="F17417" t="s">
        <v>17849</v>
      </c>
      <c r="G17417" s="31">
        <v>0</v>
      </c>
    </row>
    <row r="17418" spans="6:7" x14ac:dyDescent="0.3">
      <c r="F17418" t="s">
        <v>17850</v>
      </c>
      <c r="G17418" s="31">
        <v>0</v>
      </c>
    </row>
    <row r="17419" spans="6:7" x14ac:dyDescent="0.3">
      <c r="F17419" t="s">
        <v>17851</v>
      </c>
      <c r="G17419" s="31">
        <v>0</v>
      </c>
    </row>
    <row r="17420" spans="6:7" x14ac:dyDescent="0.3">
      <c r="F17420" t="s">
        <v>2706</v>
      </c>
      <c r="G17420" s="31">
        <v>16145.684799999999</v>
      </c>
    </row>
    <row r="17421" spans="6:7" x14ac:dyDescent="0.3">
      <c r="F17421" t="s">
        <v>17852</v>
      </c>
      <c r="G17421" s="31">
        <v>2117.2806</v>
      </c>
    </row>
    <row r="17422" spans="6:7" x14ac:dyDescent="0.3">
      <c r="F17422" t="s">
        <v>2707</v>
      </c>
      <c r="G17422" s="31">
        <v>99.3416</v>
      </c>
    </row>
    <row r="17423" spans="6:7" x14ac:dyDescent="0.3">
      <c r="F17423" t="s">
        <v>1009</v>
      </c>
      <c r="G17423" s="31">
        <v>0</v>
      </c>
    </row>
    <row r="17424" spans="6:7" x14ac:dyDescent="0.3">
      <c r="F17424" t="s">
        <v>17853</v>
      </c>
      <c r="G17424" s="31">
        <v>2404.4103999999998</v>
      </c>
    </row>
    <row r="17425" spans="6:7" x14ac:dyDescent="0.3">
      <c r="F17425" t="s">
        <v>17854</v>
      </c>
      <c r="G17425" s="31">
        <v>5716.2073</v>
      </c>
    </row>
    <row r="17426" spans="6:7" x14ac:dyDescent="0.3">
      <c r="F17426" t="s">
        <v>17855</v>
      </c>
      <c r="G17426" s="31">
        <v>0</v>
      </c>
    </row>
    <row r="17427" spans="6:7" x14ac:dyDescent="0.3">
      <c r="F17427" t="s">
        <v>3732</v>
      </c>
      <c r="G17427" s="31">
        <v>1573.7008000000001</v>
      </c>
    </row>
    <row r="17428" spans="6:7" x14ac:dyDescent="0.3">
      <c r="F17428" t="s">
        <v>2967</v>
      </c>
      <c r="G17428" s="31">
        <v>7875.5920999999998</v>
      </c>
    </row>
    <row r="17429" spans="6:7" x14ac:dyDescent="0.3">
      <c r="F17429" t="s">
        <v>2708</v>
      </c>
      <c r="G17429" s="31">
        <v>0</v>
      </c>
    </row>
    <row r="17430" spans="6:7" x14ac:dyDescent="0.3">
      <c r="F17430" t="s">
        <v>17856</v>
      </c>
      <c r="G17430" s="31">
        <v>0</v>
      </c>
    </row>
    <row r="17431" spans="6:7" x14ac:dyDescent="0.3">
      <c r="F17431" t="s">
        <v>17857</v>
      </c>
      <c r="G17431" s="31">
        <v>12.4948</v>
      </c>
    </row>
    <row r="17432" spans="6:7" x14ac:dyDescent="0.3">
      <c r="F17432" t="s">
        <v>17858</v>
      </c>
      <c r="G17432" s="31">
        <v>0</v>
      </c>
    </row>
    <row r="17433" spans="6:7" x14ac:dyDescent="0.3">
      <c r="F17433" t="s">
        <v>17859</v>
      </c>
      <c r="G17433" s="31">
        <v>114.95150000000001</v>
      </c>
    </row>
    <row r="17434" spans="6:7" x14ac:dyDescent="0.3">
      <c r="F17434" t="s">
        <v>2709</v>
      </c>
      <c r="G17434" s="31">
        <v>2473.92</v>
      </c>
    </row>
    <row r="17435" spans="6:7" x14ac:dyDescent="0.3">
      <c r="F17435" t="s">
        <v>17860</v>
      </c>
      <c r="G17435" s="31">
        <v>18355.847899999997</v>
      </c>
    </row>
    <row r="17436" spans="6:7" x14ac:dyDescent="0.3">
      <c r="F17436" t="s">
        <v>2710</v>
      </c>
      <c r="G17436" s="31">
        <v>10015.0759</v>
      </c>
    </row>
    <row r="17437" spans="6:7" x14ac:dyDescent="0.3">
      <c r="F17437" t="s">
        <v>1010</v>
      </c>
      <c r="G17437" s="31">
        <v>0</v>
      </c>
    </row>
    <row r="17438" spans="6:7" x14ac:dyDescent="0.3">
      <c r="F17438" t="s">
        <v>17861</v>
      </c>
      <c r="G17438" s="31">
        <v>0</v>
      </c>
    </row>
    <row r="17439" spans="6:7" x14ac:dyDescent="0.3">
      <c r="F17439" t="s">
        <v>17862</v>
      </c>
      <c r="G17439" s="31">
        <v>0</v>
      </c>
    </row>
    <row r="17440" spans="6:7" x14ac:dyDescent="0.3">
      <c r="F17440" t="s">
        <v>17863</v>
      </c>
      <c r="G17440" s="31">
        <v>0</v>
      </c>
    </row>
    <row r="17441" spans="6:7" x14ac:dyDescent="0.3">
      <c r="F17441" t="s">
        <v>17864</v>
      </c>
      <c r="G17441" s="31">
        <v>0</v>
      </c>
    </row>
    <row r="17442" spans="6:7" x14ac:dyDescent="0.3">
      <c r="F17442" t="s">
        <v>2711</v>
      </c>
      <c r="G17442" s="31">
        <v>0</v>
      </c>
    </row>
    <row r="17443" spans="6:7" x14ac:dyDescent="0.3">
      <c r="F17443" t="s">
        <v>17865</v>
      </c>
      <c r="G17443" s="31">
        <v>131.28989999999999</v>
      </c>
    </row>
    <row r="17444" spans="6:7" x14ac:dyDescent="0.3">
      <c r="F17444" t="s">
        <v>17866</v>
      </c>
      <c r="G17444" s="31">
        <v>0</v>
      </c>
    </row>
    <row r="17445" spans="6:7" x14ac:dyDescent="0.3">
      <c r="F17445" t="s">
        <v>17867</v>
      </c>
      <c r="G17445" s="31">
        <v>0</v>
      </c>
    </row>
    <row r="17446" spans="6:7" x14ac:dyDescent="0.3">
      <c r="F17446" t="s">
        <v>17868</v>
      </c>
      <c r="G17446" s="31">
        <v>0</v>
      </c>
    </row>
    <row r="17447" spans="6:7" x14ac:dyDescent="0.3">
      <c r="F17447" t="s">
        <v>17869</v>
      </c>
      <c r="G17447" s="31">
        <v>403.01929999999999</v>
      </c>
    </row>
    <row r="17448" spans="6:7" x14ac:dyDescent="0.3">
      <c r="F17448" t="s">
        <v>3733</v>
      </c>
      <c r="G17448" s="31">
        <v>115.67139999999999</v>
      </c>
    </row>
    <row r="17449" spans="6:7" x14ac:dyDescent="0.3">
      <c r="F17449" t="s">
        <v>3734</v>
      </c>
      <c r="G17449" s="31">
        <v>267.57640000000004</v>
      </c>
    </row>
    <row r="17450" spans="6:7" x14ac:dyDescent="0.3">
      <c r="F17450" t="s">
        <v>17870</v>
      </c>
      <c r="G17450" s="31">
        <v>1006.3222000000001</v>
      </c>
    </row>
    <row r="17451" spans="6:7" x14ac:dyDescent="0.3">
      <c r="F17451" t="s">
        <v>17871</v>
      </c>
      <c r="G17451" s="31">
        <v>0</v>
      </c>
    </row>
    <row r="17452" spans="6:7" x14ac:dyDescent="0.3">
      <c r="F17452" t="s">
        <v>2712</v>
      </c>
      <c r="G17452" s="31">
        <v>0</v>
      </c>
    </row>
    <row r="17453" spans="6:7" x14ac:dyDescent="0.3">
      <c r="F17453" t="s">
        <v>17872</v>
      </c>
      <c r="G17453" s="31">
        <v>39747.186800000003</v>
      </c>
    </row>
    <row r="17454" spans="6:7" x14ac:dyDescent="0.3">
      <c r="F17454" t="s">
        <v>17873</v>
      </c>
      <c r="G17454" s="31">
        <v>0</v>
      </c>
    </row>
    <row r="17455" spans="6:7" x14ac:dyDescent="0.3">
      <c r="F17455" t="s">
        <v>1011</v>
      </c>
      <c r="G17455" s="31">
        <v>0</v>
      </c>
    </row>
    <row r="17456" spans="6:7" x14ac:dyDescent="0.3">
      <c r="F17456" t="s">
        <v>17874</v>
      </c>
      <c r="G17456" s="31">
        <v>0</v>
      </c>
    </row>
    <row r="17457" spans="6:7" x14ac:dyDescent="0.3">
      <c r="F17457" t="s">
        <v>17875</v>
      </c>
      <c r="G17457" s="31">
        <v>18172.544999999998</v>
      </c>
    </row>
    <row r="17458" spans="6:7" x14ac:dyDescent="0.3">
      <c r="F17458" t="s">
        <v>17876</v>
      </c>
      <c r="G17458" s="31">
        <v>2429.2449000000001</v>
      </c>
    </row>
    <row r="17459" spans="6:7" x14ac:dyDescent="0.3">
      <c r="F17459" t="s">
        <v>17877</v>
      </c>
      <c r="G17459" s="31">
        <v>268.53530000000001</v>
      </c>
    </row>
    <row r="17460" spans="6:7" x14ac:dyDescent="0.3">
      <c r="F17460" t="s">
        <v>17878</v>
      </c>
      <c r="G17460" s="31">
        <v>12286.426600000001</v>
      </c>
    </row>
    <row r="17461" spans="6:7" x14ac:dyDescent="0.3">
      <c r="F17461" t="s">
        <v>17879</v>
      </c>
      <c r="G17461" s="31">
        <v>0</v>
      </c>
    </row>
    <row r="17462" spans="6:7" x14ac:dyDescent="0.3">
      <c r="F17462" t="s">
        <v>3735</v>
      </c>
      <c r="G17462" s="31">
        <v>21.8659</v>
      </c>
    </row>
    <row r="17463" spans="6:7" x14ac:dyDescent="0.3">
      <c r="F17463" t="s">
        <v>17880</v>
      </c>
      <c r="G17463" s="31">
        <v>26.166399999999999</v>
      </c>
    </row>
    <row r="17464" spans="6:7" x14ac:dyDescent="0.3">
      <c r="F17464" t="s">
        <v>2713</v>
      </c>
      <c r="G17464" s="31">
        <v>289.291</v>
      </c>
    </row>
    <row r="17465" spans="6:7" x14ac:dyDescent="0.3">
      <c r="F17465" t="s">
        <v>1012</v>
      </c>
      <c r="G17465" s="31">
        <v>10821.3246</v>
      </c>
    </row>
    <row r="17466" spans="6:7" x14ac:dyDescent="0.3">
      <c r="F17466" t="s">
        <v>2714</v>
      </c>
      <c r="G17466" s="31">
        <v>6236.0738000000001</v>
      </c>
    </row>
    <row r="17467" spans="6:7" x14ac:dyDescent="0.3">
      <c r="F17467" t="s">
        <v>2715</v>
      </c>
      <c r="G17467" s="31">
        <v>0</v>
      </c>
    </row>
    <row r="17468" spans="6:7" x14ac:dyDescent="0.3">
      <c r="F17468" t="s">
        <v>2716</v>
      </c>
      <c r="G17468" s="31">
        <v>161.43010000000001</v>
      </c>
    </row>
    <row r="17469" spans="6:7" x14ac:dyDescent="0.3">
      <c r="F17469" t="s">
        <v>3736</v>
      </c>
      <c r="G17469" s="31">
        <v>316.69920000000002</v>
      </c>
    </row>
    <row r="17470" spans="6:7" x14ac:dyDescent="0.3">
      <c r="F17470" t="s">
        <v>2717</v>
      </c>
      <c r="G17470" s="31">
        <v>0</v>
      </c>
    </row>
    <row r="17471" spans="6:7" x14ac:dyDescent="0.3">
      <c r="F17471" t="s">
        <v>17881</v>
      </c>
      <c r="G17471" s="31">
        <v>5341.8294999999998</v>
      </c>
    </row>
    <row r="17472" spans="6:7" x14ac:dyDescent="0.3">
      <c r="F17472" t="s">
        <v>17882</v>
      </c>
      <c r="G17472" s="31">
        <v>4092.2463000000002</v>
      </c>
    </row>
    <row r="17473" spans="6:7" x14ac:dyDescent="0.3">
      <c r="F17473" t="s">
        <v>17883</v>
      </c>
      <c r="G17473" s="31">
        <v>19996.811600000001</v>
      </c>
    </row>
    <row r="17474" spans="6:7" x14ac:dyDescent="0.3">
      <c r="F17474" t="s">
        <v>17884</v>
      </c>
      <c r="G17474" s="31">
        <v>4272.7852000000003</v>
      </c>
    </row>
    <row r="17475" spans="6:7" x14ac:dyDescent="0.3">
      <c r="F17475" t="s">
        <v>17885</v>
      </c>
      <c r="G17475" s="31">
        <v>0</v>
      </c>
    </row>
    <row r="17476" spans="6:7" x14ac:dyDescent="0.3">
      <c r="F17476" t="s">
        <v>17886</v>
      </c>
      <c r="G17476" s="31">
        <v>6437.8517000000002</v>
      </c>
    </row>
    <row r="17477" spans="6:7" x14ac:dyDescent="0.3">
      <c r="F17477" t="s">
        <v>17887</v>
      </c>
      <c r="G17477" s="31">
        <v>0</v>
      </c>
    </row>
    <row r="17478" spans="6:7" x14ac:dyDescent="0.3">
      <c r="F17478" t="s">
        <v>17888</v>
      </c>
      <c r="G17478" s="31">
        <v>0</v>
      </c>
    </row>
    <row r="17479" spans="6:7" x14ac:dyDescent="0.3">
      <c r="F17479" t="s">
        <v>17889</v>
      </c>
      <c r="G17479" s="31">
        <v>0</v>
      </c>
    </row>
    <row r="17480" spans="6:7" x14ac:dyDescent="0.3">
      <c r="F17480" t="s">
        <v>17890</v>
      </c>
      <c r="G17480" s="31">
        <v>9895.68</v>
      </c>
    </row>
    <row r="17481" spans="6:7" x14ac:dyDescent="0.3">
      <c r="F17481" t="s">
        <v>17891</v>
      </c>
      <c r="G17481" s="31">
        <v>2731.5279</v>
      </c>
    </row>
    <row r="17482" spans="6:7" x14ac:dyDescent="0.3">
      <c r="F17482" t="s">
        <v>17892</v>
      </c>
      <c r="G17482" s="31">
        <v>0</v>
      </c>
    </row>
    <row r="17483" spans="6:7" x14ac:dyDescent="0.3">
      <c r="F17483" t="s">
        <v>1013</v>
      </c>
      <c r="G17483" s="31">
        <v>11549.2273</v>
      </c>
    </row>
    <row r="17484" spans="6:7" x14ac:dyDescent="0.3">
      <c r="F17484" t="s">
        <v>17893</v>
      </c>
      <c r="G17484" s="31">
        <v>0</v>
      </c>
    </row>
    <row r="17485" spans="6:7" x14ac:dyDescent="0.3">
      <c r="F17485" t="s">
        <v>17894</v>
      </c>
      <c r="G17485" s="31">
        <v>8843.8032999999996</v>
      </c>
    </row>
    <row r="17486" spans="6:7" x14ac:dyDescent="0.3">
      <c r="F17486" t="s">
        <v>3737</v>
      </c>
      <c r="G17486" s="31">
        <v>242.14859999999999</v>
      </c>
    </row>
    <row r="17487" spans="6:7" x14ac:dyDescent="0.3">
      <c r="F17487" t="s">
        <v>2718</v>
      </c>
      <c r="G17487" s="31">
        <v>0</v>
      </c>
    </row>
    <row r="17488" spans="6:7" x14ac:dyDescent="0.3">
      <c r="F17488" t="s">
        <v>1014</v>
      </c>
      <c r="G17488" s="31">
        <v>3259.2815999999998</v>
      </c>
    </row>
    <row r="17489" spans="6:7" x14ac:dyDescent="0.3">
      <c r="F17489" t="s">
        <v>17895</v>
      </c>
      <c r="G17489" s="31">
        <v>0</v>
      </c>
    </row>
    <row r="17490" spans="6:7" x14ac:dyDescent="0.3">
      <c r="F17490" t="s">
        <v>17896</v>
      </c>
      <c r="G17490" s="31">
        <v>162.68440000000001</v>
      </c>
    </row>
    <row r="17491" spans="6:7" x14ac:dyDescent="0.3">
      <c r="F17491" t="s">
        <v>1015</v>
      </c>
      <c r="G17491" s="31">
        <v>4803.4543000000003</v>
      </c>
    </row>
    <row r="17492" spans="6:7" x14ac:dyDescent="0.3">
      <c r="F17492" t="s">
        <v>3738</v>
      </c>
      <c r="G17492" s="31">
        <v>651.351</v>
      </c>
    </row>
    <row r="17493" spans="6:7" x14ac:dyDescent="0.3">
      <c r="F17493" t="s">
        <v>17897</v>
      </c>
      <c r="G17493" s="31">
        <v>0</v>
      </c>
    </row>
    <row r="17494" spans="6:7" x14ac:dyDescent="0.3">
      <c r="F17494" t="s">
        <v>17898</v>
      </c>
      <c r="G17494" s="31">
        <v>633.37270000000001</v>
      </c>
    </row>
    <row r="17495" spans="6:7" x14ac:dyDescent="0.3">
      <c r="F17495" t="s">
        <v>2719</v>
      </c>
      <c r="G17495" s="31">
        <v>455.55790000000002</v>
      </c>
    </row>
    <row r="17496" spans="6:7" x14ac:dyDescent="0.3">
      <c r="F17496" t="s">
        <v>3739</v>
      </c>
      <c r="G17496" s="31">
        <v>187.6866</v>
      </c>
    </row>
    <row r="17497" spans="6:7" x14ac:dyDescent="0.3">
      <c r="F17497" t="s">
        <v>17899</v>
      </c>
      <c r="G17497" s="31">
        <v>0</v>
      </c>
    </row>
    <row r="17498" spans="6:7" x14ac:dyDescent="0.3">
      <c r="F17498" t="s">
        <v>17900</v>
      </c>
      <c r="G17498" s="31">
        <v>150.15180000000001</v>
      </c>
    </row>
    <row r="17499" spans="6:7" x14ac:dyDescent="0.3">
      <c r="F17499" t="s">
        <v>17901</v>
      </c>
      <c r="G17499" s="31">
        <v>11973.6374</v>
      </c>
    </row>
    <row r="17500" spans="6:7" x14ac:dyDescent="0.3">
      <c r="F17500" t="s">
        <v>17902</v>
      </c>
      <c r="G17500" s="31">
        <v>0</v>
      </c>
    </row>
    <row r="17501" spans="6:7" x14ac:dyDescent="0.3">
      <c r="F17501" t="s">
        <v>3740</v>
      </c>
      <c r="G17501" s="31">
        <v>24.977</v>
      </c>
    </row>
    <row r="17502" spans="6:7" x14ac:dyDescent="0.3">
      <c r="F17502" t="s">
        <v>2968</v>
      </c>
      <c r="G17502" s="31">
        <v>6111.1530000000002</v>
      </c>
    </row>
    <row r="17503" spans="6:7" x14ac:dyDescent="0.3">
      <c r="F17503" t="s">
        <v>3741</v>
      </c>
      <c r="G17503" s="31">
        <v>554.20330000000001</v>
      </c>
    </row>
    <row r="17504" spans="6:7" x14ac:dyDescent="0.3">
      <c r="F17504" t="s">
        <v>17903</v>
      </c>
      <c r="G17504" s="31">
        <v>0</v>
      </c>
    </row>
    <row r="17505" spans="6:7" x14ac:dyDescent="0.3">
      <c r="F17505" t="s">
        <v>17904</v>
      </c>
      <c r="G17505" s="31">
        <v>54.443100000000001</v>
      </c>
    </row>
    <row r="17506" spans="6:7" x14ac:dyDescent="0.3">
      <c r="F17506" t="s">
        <v>17905</v>
      </c>
      <c r="G17506" s="31">
        <v>751.62780000000009</v>
      </c>
    </row>
    <row r="17507" spans="6:7" x14ac:dyDescent="0.3">
      <c r="F17507" t="s">
        <v>17906</v>
      </c>
      <c r="G17507" s="31">
        <v>0</v>
      </c>
    </row>
    <row r="17508" spans="6:7" x14ac:dyDescent="0.3">
      <c r="F17508" t="s">
        <v>17907</v>
      </c>
      <c r="G17508" s="31">
        <v>0</v>
      </c>
    </row>
    <row r="17509" spans="6:7" x14ac:dyDescent="0.3">
      <c r="F17509" t="s">
        <v>17908</v>
      </c>
      <c r="G17509" s="31">
        <v>0</v>
      </c>
    </row>
    <row r="17510" spans="6:7" x14ac:dyDescent="0.3">
      <c r="F17510" t="s">
        <v>1016</v>
      </c>
      <c r="G17510" s="31">
        <v>0</v>
      </c>
    </row>
    <row r="17511" spans="6:7" x14ac:dyDescent="0.3">
      <c r="F17511" t="s">
        <v>17909</v>
      </c>
      <c r="G17511" s="31">
        <v>2772.2689</v>
      </c>
    </row>
    <row r="17512" spans="6:7" x14ac:dyDescent="0.3">
      <c r="F17512" t="s">
        <v>17910</v>
      </c>
      <c r="G17512" s="31">
        <v>188.33779999999999</v>
      </c>
    </row>
    <row r="17513" spans="6:7" x14ac:dyDescent="0.3">
      <c r="F17513" t="s">
        <v>2720</v>
      </c>
      <c r="G17513" s="31">
        <v>0</v>
      </c>
    </row>
    <row r="17514" spans="6:7" x14ac:dyDescent="0.3">
      <c r="F17514" t="s">
        <v>1017</v>
      </c>
      <c r="G17514" s="31">
        <v>4053.8513000000003</v>
      </c>
    </row>
    <row r="17515" spans="6:7" x14ac:dyDescent="0.3">
      <c r="F17515" t="s">
        <v>17911</v>
      </c>
      <c r="G17515" s="31">
        <v>13750.623900000001</v>
      </c>
    </row>
    <row r="17516" spans="6:7" x14ac:dyDescent="0.3">
      <c r="F17516" t="s">
        <v>17912</v>
      </c>
      <c r="G17516" s="31">
        <v>2593.1561000000002</v>
      </c>
    </row>
    <row r="17517" spans="6:7" x14ac:dyDescent="0.3">
      <c r="F17517" t="s">
        <v>17913</v>
      </c>
      <c r="G17517" s="31">
        <v>8047.4456</v>
      </c>
    </row>
    <row r="17518" spans="6:7" x14ac:dyDescent="0.3">
      <c r="F17518" t="s">
        <v>17914</v>
      </c>
      <c r="G17518" s="31">
        <v>15.1051</v>
      </c>
    </row>
    <row r="17519" spans="6:7" x14ac:dyDescent="0.3">
      <c r="F17519" t="s">
        <v>3742</v>
      </c>
      <c r="G17519" s="31">
        <v>249.66650000000001</v>
      </c>
    </row>
    <row r="17520" spans="6:7" x14ac:dyDescent="0.3">
      <c r="F17520" t="s">
        <v>2721</v>
      </c>
      <c r="G17520" s="31">
        <v>0</v>
      </c>
    </row>
    <row r="17521" spans="6:7" x14ac:dyDescent="0.3">
      <c r="F17521" t="s">
        <v>17915</v>
      </c>
      <c r="G17521" s="31">
        <v>469.36249999999995</v>
      </c>
    </row>
    <row r="17522" spans="6:7" x14ac:dyDescent="0.3">
      <c r="F17522" t="s">
        <v>3743</v>
      </c>
      <c r="G17522" s="31">
        <v>2788.1595000000002</v>
      </c>
    </row>
    <row r="17523" spans="6:7" x14ac:dyDescent="0.3">
      <c r="F17523" t="s">
        <v>17916</v>
      </c>
      <c r="G17523" s="31">
        <v>20991.226499999997</v>
      </c>
    </row>
    <row r="17524" spans="6:7" x14ac:dyDescent="0.3">
      <c r="F17524" t="s">
        <v>17917</v>
      </c>
      <c r="G17524" s="31">
        <v>0</v>
      </c>
    </row>
    <row r="17525" spans="6:7" x14ac:dyDescent="0.3">
      <c r="F17525" t="s">
        <v>1018</v>
      </c>
      <c r="G17525" s="31">
        <v>0</v>
      </c>
    </row>
    <row r="17526" spans="6:7" x14ac:dyDescent="0.3">
      <c r="F17526" t="s">
        <v>17918</v>
      </c>
      <c r="G17526" s="31">
        <v>436.48820000000001</v>
      </c>
    </row>
    <row r="17527" spans="6:7" x14ac:dyDescent="0.3">
      <c r="F17527" t="s">
        <v>2722</v>
      </c>
      <c r="G17527" s="31">
        <v>1152.8489</v>
      </c>
    </row>
    <row r="17528" spans="6:7" x14ac:dyDescent="0.3">
      <c r="F17528" t="s">
        <v>2723</v>
      </c>
      <c r="G17528" s="31">
        <v>0</v>
      </c>
    </row>
    <row r="17529" spans="6:7" x14ac:dyDescent="0.3">
      <c r="F17529" t="s">
        <v>1019</v>
      </c>
      <c r="G17529" s="31">
        <v>17842.965400000001</v>
      </c>
    </row>
    <row r="17530" spans="6:7" x14ac:dyDescent="0.3">
      <c r="F17530" t="s">
        <v>2724</v>
      </c>
      <c r="G17530" s="31">
        <v>265.94290000000001</v>
      </c>
    </row>
    <row r="17531" spans="6:7" x14ac:dyDescent="0.3">
      <c r="F17531" t="s">
        <v>17919</v>
      </c>
      <c r="G17531" s="31">
        <v>0</v>
      </c>
    </row>
    <row r="17532" spans="6:7" x14ac:dyDescent="0.3">
      <c r="F17532" t="s">
        <v>3744</v>
      </c>
      <c r="G17532" s="31">
        <v>92.585300000000004</v>
      </c>
    </row>
    <row r="17533" spans="6:7" x14ac:dyDescent="0.3">
      <c r="F17533" t="s">
        <v>1020</v>
      </c>
      <c r="G17533" s="31">
        <v>11992.6111</v>
      </c>
    </row>
    <row r="17534" spans="6:7" x14ac:dyDescent="0.3">
      <c r="F17534" t="s">
        <v>17920</v>
      </c>
      <c r="G17534" s="31">
        <v>0</v>
      </c>
    </row>
    <row r="17535" spans="6:7" x14ac:dyDescent="0.3">
      <c r="F17535" t="s">
        <v>17921</v>
      </c>
      <c r="G17535" s="31">
        <v>0</v>
      </c>
    </row>
    <row r="17536" spans="6:7" x14ac:dyDescent="0.3">
      <c r="F17536" t="s">
        <v>2725</v>
      </c>
      <c r="G17536" s="31">
        <v>0</v>
      </c>
    </row>
    <row r="17537" spans="6:7" x14ac:dyDescent="0.3">
      <c r="F17537" t="s">
        <v>17922</v>
      </c>
      <c r="G17537" s="31">
        <v>0</v>
      </c>
    </row>
    <row r="17538" spans="6:7" x14ac:dyDescent="0.3">
      <c r="F17538" t="s">
        <v>17923</v>
      </c>
      <c r="G17538" s="31">
        <v>0</v>
      </c>
    </row>
    <row r="17539" spans="6:7" x14ac:dyDescent="0.3">
      <c r="F17539" t="s">
        <v>2726</v>
      </c>
      <c r="G17539" s="31">
        <v>2190.3768999999998</v>
      </c>
    </row>
    <row r="17540" spans="6:7" x14ac:dyDescent="0.3">
      <c r="F17540" t="s">
        <v>17924</v>
      </c>
      <c r="G17540" s="31">
        <v>0</v>
      </c>
    </row>
    <row r="17541" spans="6:7" x14ac:dyDescent="0.3">
      <c r="F17541" t="s">
        <v>17925</v>
      </c>
      <c r="G17541" s="31">
        <v>0</v>
      </c>
    </row>
    <row r="17542" spans="6:7" x14ac:dyDescent="0.3">
      <c r="F17542" t="s">
        <v>17926</v>
      </c>
      <c r="G17542" s="31">
        <v>0</v>
      </c>
    </row>
    <row r="17543" spans="6:7" x14ac:dyDescent="0.3">
      <c r="F17543" t="s">
        <v>17927</v>
      </c>
      <c r="G17543" s="31">
        <v>31.4496</v>
      </c>
    </row>
    <row r="17544" spans="6:7" x14ac:dyDescent="0.3">
      <c r="F17544" t="s">
        <v>2727</v>
      </c>
      <c r="G17544" s="31">
        <v>0</v>
      </c>
    </row>
    <row r="17545" spans="6:7" x14ac:dyDescent="0.3">
      <c r="F17545" t="s">
        <v>17928</v>
      </c>
      <c r="G17545" s="31">
        <v>0</v>
      </c>
    </row>
    <row r="17546" spans="6:7" x14ac:dyDescent="0.3">
      <c r="F17546" t="s">
        <v>17929</v>
      </c>
      <c r="G17546" s="31">
        <v>6258.6283000000003</v>
      </c>
    </row>
    <row r="17547" spans="6:7" x14ac:dyDescent="0.3">
      <c r="F17547" t="s">
        <v>17930</v>
      </c>
      <c r="G17547" s="31">
        <v>5944.6835000000001</v>
      </c>
    </row>
    <row r="17548" spans="6:7" x14ac:dyDescent="0.3">
      <c r="F17548" t="s">
        <v>3745</v>
      </c>
      <c r="G17548" s="31">
        <v>320.69640000000004</v>
      </c>
    </row>
    <row r="17549" spans="6:7" x14ac:dyDescent="0.3">
      <c r="F17549" t="s">
        <v>1021</v>
      </c>
      <c r="G17549" s="31">
        <v>0</v>
      </c>
    </row>
    <row r="17550" spans="6:7" x14ac:dyDescent="0.3">
      <c r="F17550" t="s">
        <v>1022</v>
      </c>
      <c r="G17550" s="31">
        <v>0</v>
      </c>
    </row>
    <row r="17551" spans="6:7" x14ac:dyDescent="0.3">
      <c r="F17551" t="s">
        <v>1023</v>
      </c>
      <c r="G17551" s="31">
        <v>3478.8305999999998</v>
      </c>
    </row>
    <row r="17552" spans="6:7" x14ac:dyDescent="0.3">
      <c r="F17552" t="s">
        <v>17931</v>
      </c>
      <c r="G17552" s="31">
        <v>6994.72</v>
      </c>
    </row>
    <row r="17553" spans="6:7" x14ac:dyDescent="0.3">
      <c r="F17553" t="s">
        <v>2728</v>
      </c>
      <c r="G17553" s="31">
        <v>0</v>
      </c>
    </row>
    <row r="17554" spans="6:7" x14ac:dyDescent="0.3">
      <c r="F17554" t="s">
        <v>17932</v>
      </c>
      <c r="G17554" s="31">
        <v>239.61939999999998</v>
      </c>
    </row>
    <row r="17555" spans="6:7" x14ac:dyDescent="0.3">
      <c r="F17555" t="s">
        <v>17933</v>
      </c>
      <c r="G17555" s="31">
        <v>0</v>
      </c>
    </row>
    <row r="17556" spans="6:7" x14ac:dyDescent="0.3">
      <c r="F17556" t="s">
        <v>2729</v>
      </c>
      <c r="G17556" s="31">
        <v>0</v>
      </c>
    </row>
    <row r="17557" spans="6:7" x14ac:dyDescent="0.3">
      <c r="F17557" t="s">
        <v>17934</v>
      </c>
      <c r="G17557" s="31">
        <v>123.7598</v>
      </c>
    </row>
    <row r="17558" spans="6:7" x14ac:dyDescent="0.3">
      <c r="F17558" t="s">
        <v>17935</v>
      </c>
      <c r="G17558" s="31">
        <v>0</v>
      </c>
    </row>
    <row r="17559" spans="6:7" x14ac:dyDescent="0.3">
      <c r="F17559" t="s">
        <v>2730</v>
      </c>
      <c r="G17559" s="31">
        <v>0</v>
      </c>
    </row>
    <row r="17560" spans="6:7" x14ac:dyDescent="0.3">
      <c r="F17560" t="s">
        <v>17936</v>
      </c>
      <c r="G17560" s="31">
        <v>1963.404</v>
      </c>
    </row>
    <row r="17561" spans="6:7" x14ac:dyDescent="0.3">
      <c r="F17561" t="s">
        <v>17937</v>
      </c>
      <c r="G17561" s="31">
        <v>8658.7199999999993</v>
      </c>
    </row>
    <row r="17562" spans="6:7" x14ac:dyDescent="0.3">
      <c r="F17562" t="s">
        <v>17938</v>
      </c>
      <c r="G17562" s="31">
        <v>375.411</v>
      </c>
    </row>
    <row r="17563" spans="6:7" x14ac:dyDescent="0.3">
      <c r="F17563" t="s">
        <v>3746</v>
      </c>
      <c r="G17563" s="31">
        <v>35.506399999999999</v>
      </c>
    </row>
    <row r="17564" spans="6:7" x14ac:dyDescent="0.3">
      <c r="F17564" t="s">
        <v>17939</v>
      </c>
      <c r="G17564" s="31">
        <v>0</v>
      </c>
    </row>
    <row r="17565" spans="6:7" x14ac:dyDescent="0.3">
      <c r="F17565" t="s">
        <v>17940</v>
      </c>
      <c r="G17565" s="31">
        <v>210.94310000000002</v>
      </c>
    </row>
    <row r="17566" spans="6:7" x14ac:dyDescent="0.3">
      <c r="F17566" t="s">
        <v>2969</v>
      </c>
      <c r="G17566" s="31">
        <v>7525.4775</v>
      </c>
    </row>
    <row r="17567" spans="6:7" x14ac:dyDescent="0.3">
      <c r="F17567" t="s">
        <v>17941</v>
      </c>
      <c r="G17567" s="31">
        <v>613.30359999999996</v>
      </c>
    </row>
    <row r="17568" spans="6:7" x14ac:dyDescent="0.3">
      <c r="F17568" t="s">
        <v>17942</v>
      </c>
      <c r="G17568" s="31">
        <v>202.70429999999999</v>
      </c>
    </row>
    <row r="17569" spans="6:7" x14ac:dyDescent="0.3">
      <c r="F17569" t="s">
        <v>17943</v>
      </c>
      <c r="G17569" s="31">
        <v>0</v>
      </c>
    </row>
    <row r="17570" spans="6:7" x14ac:dyDescent="0.3">
      <c r="F17570" t="s">
        <v>17944</v>
      </c>
      <c r="G17570" s="31">
        <v>3965.7559999999999</v>
      </c>
    </row>
    <row r="17571" spans="6:7" x14ac:dyDescent="0.3">
      <c r="F17571" t="s">
        <v>17945</v>
      </c>
      <c r="G17571" s="31">
        <v>0</v>
      </c>
    </row>
    <row r="17572" spans="6:7" x14ac:dyDescent="0.3">
      <c r="F17572" t="s">
        <v>17946</v>
      </c>
      <c r="G17572" s="31">
        <v>27.474699999999999</v>
      </c>
    </row>
    <row r="17573" spans="6:7" x14ac:dyDescent="0.3">
      <c r="F17573" t="s">
        <v>17947</v>
      </c>
      <c r="G17573" s="31">
        <v>318.9828</v>
      </c>
    </row>
    <row r="17574" spans="6:7" x14ac:dyDescent="0.3">
      <c r="F17574" t="s">
        <v>17948</v>
      </c>
      <c r="G17574" s="31">
        <v>226.43559999999997</v>
      </c>
    </row>
    <row r="17575" spans="6:7" x14ac:dyDescent="0.3">
      <c r="F17575" t="s">
        <v>17949</v>
      </c>
      <c r="G17575" s="31">
        <v>0</v>
      </c>
    </row>
    <row r="17576" spans="6:7" x14ac:dyDescent="0.3">
      <c r="F17576" t="s">
        <v>17950</v>
      </c>
      <c r="G17576" s="31">
        <v>233.54130000000001</v>
      </c>
    </row>
    <row r="17577" spans="6:7" x14ac:dyDescent="0.3">
      <c r="F17577" t="s">
        <v>17951</v>
      </c>
      <c r="G17577" s="31">
        <v>841.16700000000014</v>
      </c>
    </row>
    <row r="17578" spans="6:7" x14ac:dyDescent="0.3">
      <c r="F17578" t="s">
        <v>17952</v>
      </c>
      <c r="G17578" s="31">
        <v>0</v>
      </c>
    </row>
    <row r="17579" spans="6:7" x14ac:dyDescent="0.3">
      <c r="F17579" t="s">
        <v>17953</v>
      </c>
      <c r="G17579" s="31">
        <v>1109.9839999999999</v>
      </c>
    </row>
    <row r="17580" spans="6:7" x14ac:dyDescent="0.3">
      <c r="F17580" t="s">
        <v>17954</v>
      </c>
      <c r="G17580" s="31">
        <v>15.7685</v>
      </c>
    </row>
    <row r="17581" spans="6:7" x14ac:dyDescent="0.3">
      <c r="F17581" t="s">
        <v>17955</v>
      </c>
      <c r="G17581" s="31">
        <v>3004.5024000000003</v>
      </c>
    </row>
    <row r="17582" spans="6:7" x14ac:dyDescent="0.3">
      <c r="F17582" t="s">
        <v>17956</v>
      </c>
      <c r="G17582" s="31">
        <v>0</v>
      </c>
    </row>
    <row r="17583" spans="6:7" x14ac:dyDescent="0.3">
      <c r="F17583" t="s">
        <v>17957</v>
      </c>
      <c r="G17583" s="31">
        <v>5857.0686999999998</v>
      </c>
    </row>
    <row r="17584" spans="6:7" x14ac:dyDescent="0.3">
      <c r="F17584" t="s">
        <v>2731</v>
      </c>
      <c r="G17584" s="31">
        <v>785.36159999999995</v>
      </c>
    </row>
    <row r="17585" spans="6:7" x14ac:dyDescent="0.3">
      <c r="F17585" t="s">
        <v>2732</v>
      </c>
      <c r="G17585" s="31">
        <v>20029.873</v>
      </c>
    </row>
    <row r="17586" spans="6:7" x14ac:dyDescent="0.3">
      <c r="F17586" t="s">
        <v>17958</v>
      </c>
      <c r="G17586" s="31">
        <v>17167.39</v>
      </c>
    </row>
    <row r="17587" spans="6:7" x14ac:dyDescent="0.3">
      <c r="F17587" t="s">
        <v>17959</v>
      </c>
      <c r="G17587" s="31">
        <v>225.28440000000001</v>
      </c>
    </row>
    <row r="17588" spans="6:7" x14ac:dyDescent="0.3">
      <c r="F17588" t="s">
        <v>17960</v>
      </c>
      <c r="G17588" s="31">
        <v>19820.032299999999</v>
      </c>
    </row>
    <row r="17589" spans="6:7" x14ac:dyDescent="0.3">
      <c r="F17589" t="s">
        <v>17961</v>
      </c>
      <c r="G17589" s="31">
        <v>13534.049199999999</v>
      </c>
    </row>
    <row r="17590" spans="6:7" x14ac:dyDescent="0.3">
      <c r="F17590" t="s">
        <v>17962</v>
      </c>
      <c r="G17590" s="31">
        <v>0</v>
      </c>
    </row>
    <row r="17591" spans="6:7" x14ac:dyDescent="0.3">
      <c r="F17591" t="s">
        <v>17963</v>
      </c>
      <c r="G17591" s="31">
        <v>7064.8784999999989</v>
      </c>
    </row>
    <row r="17592" spans="6:7" x14ac:dyDescent="0.3">
      <c r="F17592" t="s">
        <v>17964</v>
      </c>
      <c r="G17592" s="31">
        <v>1219.2917</v>
      </c>
    </row>
    <row r="17593" spans="6:7" x14ac:dyDescent="0.3">
      <c r="F17593" t="s">
        <v>17965</v>
      </c>
      <c r="G17593" s="31">
        <v>565.30140000000006</v>
      </c>
    </row>
    <row r="17594" spans="6:7" x14ac:dyDescent="0.3">
      <c r="F17594" t="s">
        <v>17966</v>
      </c>
      <c r="G17594" s="31">
        <v>4513.3231999999998</v>
      </c>
    </row>
    <row r="17595" spans="6:7" x14ac:dyDescent="0.3">
      <c r="F17595" t="s">
        <v>17967</v>
      </c>
      <c r="G17595" s="31">
        <v>0</v>
      </c>
    </row>
    <row r="17596" spans="6:7" x14ac:dyDescent="0.3">
      <c r="F17596" t="s">
        <v>17968</v>
      </c>
      <c r="G17596" s="31">
        <v>0</v>
      </c>
    </row>
    <row r="17597" spans="6:7" x14ac:dyDescent="0.3">
      <c r="F17597" t="s">
        <v>17969</v>
      </c>
      <c r="G17597" s="31">
        <v>4293.1035999999995</v>
      </c>
    </row>
    <row r="17598" spans="6:7" x14ac:dyDescent="0.3">
      <c r="F17598" t="s">
        <v>17970</v>
      </c>
      <c r="G17598" s="31">
        <v>18097.0347</v>
      </c>
    </row>
    <row r="17599" spans="6:7" x14ac:dyDescent="0.3">
      <c r="F17599" t="s">
        <v>17971</v>
      </c>
      <c r="G17599" s="31">
        <v>0</v>
      </c>
    </row>
    <row r="17600" spans="6:7" x14ac:dyDescent="0.3">
      <c r="F17600" t="s">
        <v>17972</v>
      </c>
      <c r="G17600" s="31">
        <v>103.0077</v>
      </c>
    </row>
    <row r="17601" spans="6:7" x14ac:dyDescent="0.3">
      <c r="F17601" t="s">
        <v>17973</v>
      </c>
      <c r="G17601" s="31">
        <v>1563.0608</v>
      </c>
    </row>
    <row r="17602" spans="6:7" x14ac:dyDescent="0.3">
      <c r="F17602" t="s">
        <v>17974</v>
      </c>
      <c r="G17602" s="31">
        <v>456.79730000000001</v>
      </c>
    </row>
    <row r="17603" spans="6:7" x14ac:dyDescent="0.3">
      <c r="F17603" t="s">
        <v>17975</v>
      </c>
      <c r="G17603" s="31">
        <v>0</v>
      </c>
    </row>
    <row r="17604" spans="6:7" x14ac:dyDescent="0.3">
      <c r="F17604" t="s">
        <v>17976</v>
      </c>
      <c r="G17604" s="31">
        <v>10122.1363</v>
      </c>
    </row>
    <row r="17605" spans="6:7" x14ac:dyDescent="0.3">
      <c r="F17605" t="s">
        <v>17977</v>
      </c>
      <c r="G17605" s="31">
        <v>7404.2123000000001</v>
      </c>
    </row>
    <row r="17606" spans="6:7" x14ac:dyDescent="0.3">
      <c r="F17606" t="s">
        <v>17978</v>
      </c>
      <c r="G17606" s="31">
        <v>1792.4142000000002</v>
      </c>
    </row>
    <row r="17607" spans="6:7" x14ac:dyDescent="0.3">
      <c r="F17607" t="s">
        <v>17979</v>
      </c>
      <c r="G17607" s="31">
        <v>502.3021</v>
      </c>
    </row>
    <row r="17608" spans="6:7" x14ac:dyDescent="0.3">
      <c r="F17608" t="s">
        <v>17980</v>
      </c>
      <c r="G17608" s="31">
        <v>0</v>
      </c>
    </row>
    <row r="17609" spans="6:7" x14ac:dyDescent="0.3">
      <c r="F17609" t="s">
        <v>17981</v>
      </c>
      <c r="G17609" s="31">
        <v>0</v>
      </c>
    </row>
    <row r="17610" spans="6:7" x14ac:dyDescent="0.3">
      <c r="F17610" t="s">
        <v>17982</v>
      </c>
      <c r="G17610" s="31">
        <v>301.03680000000008</v>
      </c>
    </row>
    <row r="17611" spans="6:7" x14ac:dyDescent="0.3">
      <c r="F17611" t="s">
        <v>17983</v>
      </c>
      <c r="G17611" s="31">
        <v>312.87400000000002</v>
      </c>
    </row>
    <row r="17612" spans="6:7" x14ac:dyDescent="0.3">
      <c r="F17612" t="s">
        <v>3747</v>
      </c>
      <c r="G17612" s="31">
        <v>103.2585</v>
      </c>
    </row>
    <row r="17613" spans="6:7" x14ac:dyDescent="0.3">
      <c r="F17613" t="s">
        <v>17984</v>
      </c>
      <c r="G17613" s="31">
        <v>290.97030000000001</v>
      </c>
    </row>
    <row r="17614" spans="6:7" x14ac:dyDescent="0.3">
      <c r="F17614" t="s">
        <v>2733</v>
      </c>
      <c r="G17614" s="31">
        <v>0</v>
      </c>
    </row>
    <row r="17615" spans="6:7" x14ac:dyDescent="0.3">
      <c r="F17615" t="s">
        <v>2734</v>
      </c>
      <c r="G17615" s="31">
        <v>16.541599999999999</v>
      </c>
    </row>
    <row r="17616" spans="6:7" x14ac:dyDescent="0.3">
      <c r="F17616" t="s">
        <v>17985</v>
      </c>
      <c r="G17616" s="31">
        <v>422.3295</v>
      </c>
    </row>
    <row r="17617" spans="6:7" x14ac:dyDescent="0.3">
      <c r="F17617" t="s">
        <v>17986</v>
      </c>
      <c r="G17617" s="31">
        <v>410.80519999999996</v>
      </c>
    </row>
    <row r="17618" spans="6:7" x14ac:dyDescent="0.3">
      <c r="F17618" t="s">
        <v>17987</v>
      </c>
      <c r="G17618" s="31">
        <v>0</v>
      </c>
    </row>
    <row r="17619" spans="6:7" x14ac:dyDescent="0.3">
      <c r="F17619" t="s">
        <v>2735</v>
      </c>
      <c r="G17619" s="31">
        <v>0</v>
      </c>
    </row>
    <row r="17620" spans="6:7" x14ac:dyDescent="0.3">
      <c r="F17620" t="s">
        <v>17988</v>
      </c>
      <c r="G17620" s="31">
        <v>27.057299999999998</v>
      </c>
    </row>
    <row r="17621" spans="6:7" x14ac:dyDescent="0.3">
      <c r="F17621" t="s">
        <v>17989</v>
      </c>
      <c r="G17621" s="31">
        <v>7454.2482</v>
      </c>
    </row>
    <row r="17622" spans="6:7" x14ac:dyDescent="0.3">
      <c r="F17622" t="s">
        <v>1024</v>
      </c>
      <c r="G17622" s="31">
        <v>0</v>
      </c>
    </row>
    <row r="17623" spans="6:7" x14ac:dyDescent="0.3">
      <c r="F17623" t="s">
        <v>2970</v>
      </c>
      <c r="G17623" s="31">
        <v>701.05309999999997</v>
      </c>
    </row>
    <row r="17624" spans="6:7" x14ac:dyDescent="0.3">
      <c r="F17624" t="s">
        <v>17990</v>
      </c>
      <c r="G17624" s="31">
        <v>1224.3896</v>
      </c>
    </row>
    <row r="17625" spans="6:7" x14ac:dyDescent="0.3">
      <c r="F17625" t="s">
        <v>17991</v>
      </c>
      <c r="G17625" s="31">
        <v>2740.7907</v>
      </c>
    </row>
    <row r="17626" spans="6:7" x14ac:dyDescent="0.3">
      <c r="F17626" t="s">
        <v>17992</v>
      </c>
      <c r="G17626" s="31">
        <v>1276.2463</v>
      </c>
    </row>
    <row r="17627" spans="6:7" x14ac:dyDescent="0.3">
      <c r="F17627" t="s">
        <v>2971</v>
      </c>
      <c r="G17627" s="31">
        <v>6017.7286999999997</v>
      </c>
    </row>
    <row r="17628" spans="6:7" x14ac:dyDescent="0.3">
      <c r="F17628" t="s">
        <v>17993</v>
      </c>
      <c r="G17628" s="31">
        <v>8266.3622999999989</v>
      </c>
    </row>
    <row r="17629" spans="6:7" x14ac:dyDescent="0.3">
      <c r="F17629" t="s">
        <v>3748</v>
      </c>
      <c r="G17629" s="31">
        <v>115.6277</v>
      </c>
    </row>
    <row r="17630" spans="6:7" x14ac:dyDescent="0.3">
      <c r="F17630" t="s">
        <v>17994</v>
      </c>
      <c r="G17630" s="31">
        <v>2339.7909999999997</v>
      </c>
    </row>
    <row r="17631" spans="6:7" x14ac:dyDescent="0.3">
      <c r="F17631" t="s">
        <v>17995</v>
      </c>
      <c r="G17631" s="31">
        <v>660.5847</v>
      </c>
    </row>
    <row r="17632" spans="6:7" x14ac:dyDescent="0.3">
      <c r="F17632" t="s">
        <v>17996</v>
      </c>
      <c r="G17632" s="31">
        <v>0</v>
      </c>
    </row>
    <row r="17633" spans="6:7" x14ac:dyDescent="0.3">
      <c r="F17633" t="s">
        <v>17997</v>
      </c>
      <c r="G17633" s="31">
        <v>10645.512900000002</v>
      </c>
    </row>
    <row r="17634" spans="6:7" x14ac:dyDescent="0.3">
      <c r="F17634" t="s">
        <v>1025</v>
      </c>
      <c r="G17634" s="31">
        <v>9935.8708000000006</v>
      </c>
    </row>
    <row r="17635" spans="6:7" x14ac:dyDescent="0.3">
      <c r="F17635" t="s">
        <v>17998</v>
      </c>
      <c r="G17635" s="31">
        <v>243.30610000000001</v>
      </c>
    </row>
    <row r="17636" spans="6:7" x14ac:dyDescent="0.3">
      <c r="F17636" t="s">
        <v>17999</v>
      </c>
      <c r="G17636" s="31">
        <v>0</v>
      </c>
    </row>
    <row r="17637" spans="6:7" x14ac:dyDescent="0.3">
      <c r="F17637" t="s">
        <v>18000</v>
      </c>
      <c r="G17637" s="31">
        <v>0</v>
      </c>
    </row>
    <row r="17638" spans="6:7" x14ac:dyDescent="0.3">
      <c r="F17638" t="s">
        <v>18001</v>
      </c>
      <c r="G17638" s="31">
        <v>0</v>
      </c>
    </row>
    <row r="17639" spans="6:7" x14ac:dyDescent="0.3">
      <c r="F17639" t="s">
        <v>18002</v>
      </c>
      <c r="G17639" s="31">
        <v>2012.6446000000001</v>
      </c>
    </row>
    <row r="17640" spans="6:7" x14ac:dyDescent="0.3">
      <c r="F17640" t="s">
        <v>18003</v>
      </c>
      <c r="G17640" s="31">
        <v>0</v>
      </c>
    </row>
    <row r="17641" spans="6:7" x14ac:dyDescent="0.3">
      <c r="F17641" t="s">
        <v>18004</v>
      </c>
      <c r="G17641" s="31">
        <v>515.03390000000002</v>
      </c>
    </row>
    <row r="17642" spans="6:7" x14ac:dyDescent="0.3">
      <c r="F17642" t="s">
        <v>18005</v>
      </c>
      <c r="G17642" s="31">
        <v>618.48</v>
      </c>
    </row>
    <row r="17643" spans="6:7" x14ac:dyDescent="0.3">
      <c r="F17643" t="s">
        <v>18006</v>
      </c>
      <c r="G17643" s="31">
        <v>0</v>
      </c>
    </row>
    <row r="17644" spans="6:7" x14ac:dyDescent="0.3">
      <c r="F17644" t="s">
        <v>18007</v>
      </c>
      <c r="G17644" s="31">
        <v>0</v>
      </c>
    </row>
    <row r="17645" spans="6:7" x14ac:dyDescent="0.3">
      <c r="F17645" t="s">
        <v>18008</v>
      </c>
      <c r="G17645" s="31">
        <v>0</v>
      </c>
    </row>
    <row r="17646" spans="6:7" x14ac:dyDescent="0.3">
      <c r="F17646" t="s">
        <v>18009</v>
      </c>
      <c r="G17646" s="31">
        <v>67.894499999999994</v>
      </c>
    </row>
    <row r="17647" spans="6:7" x14ac:dyDescent="0.3">
      <c r="F17647" t="s">
        <v>18010</v>
      </c>
      <c r="G17647" s="31">
        <v>350.45920000000001</v>
      </c>
    </row>
    <row r="17648" spans="6:7" x14ac:dyDescent="0.3">
      <c r="F17648" t="s">
        <v>18011</v>
      </c>
      <c r="G17648" s="31">
        <v>360.35</v>
      </c>
    </row>
    <row r="17649" spans="6:7" x14ac:dyDescent="0.3">
      <c r="F17649" t="s">
        <v>18012</v>
      </c>
      <c r="G17649" s="31">
        <v>0</v>
      </c>
    </row>
    <row r="17650" spans="6:7" x14ac:dyDescent="0.3">
      <c r="F17650" t="s">
        <v>18013</v>
      </c>
      <c r="G17650" s="31">
        <v>0</v>
      </c>
    </row>
    <row r="17651" spans="6:7" x14ac:dyDescent="0.3">
      <c r="F17651" t="s">
        <v>18014</v>
      </c>
      <c r="G17651" s="31">
        <v>7002.9836000000005</v>
      </c>
    </row>
    <row r="17652" spans="6:7" x14ac:dyDescent="0.3">
      <c r="F17652" t="s">
        <v>18015</v>
      </c>
      <c r="G17652" s="31">
        <v>40.6081</v>
      </c>
    </row>
    <row r="17653" spans="6:7" x14ac:dyDescent="0.3">
      <c r="F17653" t="s">
        <v>18016</v>
      </c>
      <c r="G17653" s="31">
        <v>0</v>
      </c>
    </row>
    <row r="17654" spans="6:7" x14ac:dyDescent="0.3">
      <c r="F17654" t="s">
        <v>18017</v>
      </c>
      <c r="G17654" s="31">
        <v>0</v>
      </c>
    </row>
    <row r="17655" spans="6:7" x14ac:dyDescent="0.3">
      <c r="F17655" t="s">
        <v>18018</v>
      </c>
      <c r="G17655" s="31">
        <v>0</v>
      </c>
    </row>
    <row r="17656" spans="6:7" x14ac:dyDescent="0.3">
      <c r="F17656" t="s">
        <v>18019</v>
      </c>
      <c r="G17656" s="31">
        <v>228.4229</v>
      </c>
    </row>
    <row r="17657" spans="6:7" x14ac:dyDescent="0.3">
      <c r="F17657" t="s">
        <v>18020</v>
      </c>
      <c r="G17657" s="31">
        <v>0</v>
      </c>
    </row>
    <row r="17658" spans="6:7" x14ac:dyDescent="0.3">
      <c r="F17658" t="s">
        <v>2736</v>
      </c>
      <c r="G17658" s="31">
        <v>1845.4398000000001</v>
      </c>
    </row>
    <row r="17659" spans="6:7" x14ac:dyDescent="0.3">
      <c r="F17659" t="s">
        <v>2737</v>
      </c>
      <c r="G17659" s="31">
        <v>0</v>
      </c>
    </row>
    <row r="17660" spans="6:7" x14ac:dyDescent="0.3">
      <c r="F17660" t="s">
        <v>18021</v>
      </c>
      <c r="G17660" s="31">
        <v>1170.6433999999999</v>
      </c>
    </row>
    <row r="17661" spans="6:7" x14ac:dyDescent="0.3">
      <c r="F17661" t="s">
        <v>2738</v>
      </c>
      <c r="G17661" s="31">
        <v>0</v>
      </c>
    </row>
    <row r="17662" spans="6:7" x14ac:dyDescent="0.3">
      <c r="F17662" t="s">
        <v>18022</v>
      </c>
      <c r="G17662" s="31">
        <v>1838.6870000000001</v>
      </c>
    </row>
    <row r="17663" spans="6:7" x14ac:dyDescent="0.3">
      <c r="F17663" t="s">
        <v>3749</v>
      </c>
      <c r="G17663" s="31">
        <v>278.42509999999999</v>
      </c>
    </row>
    <row r="17664" spans="6:7" x14ac:dyDescent="0.3">
      <c r="F17664" t="s">
        <v>18023</v>
      </c>
      <c r="G17664" s="31">
        <v>7.4931000000000001</v>
      </c>
    </row>
    <row r="17665" spans="6:7" x14ac:dyDescent="0.3">
      <c r="F17665" t="s">
        <v>18024</v>
      </c>
      <c r="G17665" s="31">
        <v>0</v>
      </c>
    </row>
    <row r="17666" spans="6:7" x14ac:dyDescent="0.3">
      <c r="F17666" t="s">
        <v>18025</v>
      </c>
      <c r="G17666" s="31">
        <v>6829.2201999999997</v>
      </c>
    </row>
    <row r="17667" spans="6:7" x14ac:dyDescent="0.3">
      <c r="F17667" t="s">
        <v>18026</v>
      </c>
      <c r="G17667" s="31">
        <v>284.74810000000002</v>
      </c>
    </row>
    <row r="17668" spans="6:7" x14ac:dyDescent="0.3">
      <c r="F17668" t="s">
        <v>1026</v>
      </c>
      <c r="G17668" s="31">
        <v>0</v>
      </c>
    </row>
    <row r="17669" spans="6:7" x14ac:dyDescent="0.3">
      <c r="F17669" t="s">
        <v>18027</v>
      </c>
      <c r="G17669" s="31">
        <v>1701.4491</v>
      </c>
    </row>
    <row r="17670" spans="6:7" x14ac:dyDescent="0.3">
      <c r="F17670" t="s">
        <v>18028</v>
      </c>
      <c r="G17670" s="31">
        <v>392.95780000000002</v>
      </c>
    </row>
    <row r="17671" spans="6:7" x14ac:dyDescent="0.3">
      <c r="F17671" t="s">
        <v>18029</v>
      </c>
      <c r="G17671" s="31">
        <v>0</v>
      </c>
    </row>
    <row r="17672" spans="6:7" x14ac:dyDescent="0.3">
      <c r="F17672" t="s">
        <v>18030</v>
      </c>
      <c r="G17672" s="31">
        <v>677.4289</v>
      </c>
    </row>
    <row r="17673" spans="6:7" x14ac:dyDescent="0.3">
      <c r="F17673" t="s">
        <v>18031</v>
      </c>
      <c r="G17673" s="31">
        <v>333.34699999999998</v>
      </c>
    </row>
    <row r="17674" spans="6:7" x14ac:dyDescent="0.3">
      <c r="F17674" t="s">
        <v>18032</v>
      </c>
      <c r="G17674" s="31">
        <v>46.110199999999999</v>
      </c>
    </row>
    <row r="17675" spans="6:7" x14ac:dyDescent="0.3">
      <c r="F17675" t="s">
        <v>18033</v>
      </c>
      <c r="G17675" s="31">
        <v>0</v>
      </c>
    </row>
    <row r="17676" spans="6:7" x14ac:dyDescent="0.3">
      <c r="F17676" t="s">
        <v>2739</v>
      </c>
      <c r="G17676" s="31">
        <v>0</v>
      </c>
    </row>
    <row r="17677" spans="6:7" x14ac:dyDescent="0.3">
      <c r="F17677" t="s">
        <v>2972</v>
      </c>
      <c r="G17677" s="31">
        <v>3382.7831999999999</v>
      </c>
    </row>
    <row r="17678" spans="6:7" x14ac:dyDescent="0.3">
      <c r="F17678" t="s">
        <v>1027</v>
      </c>
      <c r="G17678" s="31">
        <v>2356.3544000000002</v>
      </c>
    </row>
    <row r="17679" spans="6:7" x14ac:dyDescent="0.3">
      <c r="F17679" t="s">
        <v>18034</v>
      </c>
      <c r="G17679" s="31">
        <v>19080.757700000002</v>
      </c>
    </row>
    <row r="17680" spans="6:7" x14ac:dyDescent="0.3">
      <c r="F17680" t="s">
        <v>1028</v>
      </c>
      <c r="G17680" s="31">
        <v>0</v>
      </c>
    </row>
    <row r="17681" spans="6:7" x14ac:dyDescent="0.3">
      <c r="F17681" t="s">
        <v>1029</v>
      </c>
      <c r="G17681" s="31">
        <v>3290.3931000000002</v>
      </c>
    </row>
    <row r="17682" spans="6:7" x14ac:dyDescent="0.3">
      <c r="F17682" t="s">
        <v>18035</v>
      </c>
      <c r="G17682" s="31">
        <v>0</v>
      </c>
    </row>
    <row r="17683" spans="6:7" x14ac:dyDescent="0.3">
      <c r="F17683" t="s">
        <v>18036</v>
      </c>
      <c r="G17683" s="31">
        <v>0</v>
      </c>
    </row>
    <row r="17684" spans="6:7" x14ac:dyDescent="0.3">
      <c r="F17684" t="s">
        <v>18037</v>
      </c>
      <c r="G17684" s="31">
        <v>0</v>
      </c>
    </row>
    <row r="17685" spans="6:7" x14ac:dyDescent="0.3">
      <c r="F17685" t="s">
        <v>18038</v>
      </c>
      <c r="G17685" s="31">
        <v>199.5617</v>
      </c>
    </row>
    <row r="17686" spans="6:7" x14ac:dyDescent="0.3">
      <c r="F17686" t="s">
        <v>18039</v>
      </c>
      <c r="G17686" s="31">
        <v>0</v>
      </c>
    </row>
    <row r="17687" spans="6:7" x14ac:dyDescent="0.3">
      <c r="F17687" t="s">
        <v>18040</v>
      </c>
      <c r="G17687" s="31">
        <v>0</v>
      </c>
    </row>
    <row r="17688" spans="6:7" x14ac:dyDescent="0.3">
      <c r="F17688" t="s">
        <v>18041</v>
      </c>
      <c r="G17688" s="31">
        <v>0</v>
      </c>
    </row>
    <row r="17689" spans="6:7" x14ac:dyDescent="0.3">
      <c r="F17689" t="s">
        <v>18042</v>
      </c>
      <c r="G17689" s="31">
        <v>41.353999999999999</v>
      </c>
    </row>
    <row r="17690" spans="6:7" x14ac:dyDescent="0.3">
      <c r="F17690" t="s">
        <v>18043</v>
      </c>
      <c r="G17690" s="31">
        <v>15423.860499999999</v>
      </c>
    </row>
    <row r="17691" spans="6:7" x14ac:dyDescent="0.3">
      <c r="F17691" t="s">
        <v>18044</v>
      </c>
      <c r="G17691" s="31">
        <v>0</v>
      </c>
    </row>
    <row r="17692" spans="6:7" x14ac:dyDescent="0.3">
      <c r="F17692" t="s">
        <v>18045</v>
      </c>
      <c r="G17692" s="31">
        <v>0</v>
      </c>
    </row>
    <row r="17693" spans="6:7" x14ac:dyDescent="0.3">
      <c r="F17693" t="s">
        <v>18046</v>
      </c>
      <c r="G17693" s="31">
        <v>394.32330000000002</v>
      </c>
    </row>
    <row r="17694" spans="6:7" x14ac:dyDescent="0.3">
      <c r="F17694" t="s">
        <v>2740</v>
      </c>
      <c r="G17694" s="31">
        <v>0</v>
      </c>
    </row>
    <row r="17695" spans="6:7" x14ac:dyDescent="0.3">
      <c r="F17695" t="s">
        <v>18047</v>
      </c>
      <c r="G17695" s="31">
        <v>569.5403</v>
      </c>
    </row>
    <row r="17696" spans="6:7" x14ac:dyDescent="0.3">
      <c r="F17696" t="s">
        <v>18048</v>
      </c>
      <c r="G17696" s="31">
        <v>1169.0529000000001</v>
      </c>
    </row>
    <row r="17697" spans="6:7" x14ac:dyDescent="0.3">
      <c r="F17697" t="s">
        <v>18049</v>
      </c>
      <c r="G17697" s="31">
        <v>10092.2842</v>
      </c>
    </row>
    <row r="17698" spans="6:7" x14ac:dyDescent="0.3">
      <c r="F17698" t="s">
        <v>18050</v>
      </c>
      <c r="G17698" s="31">
        <v>667.07029999999997</v>
      </c>
    </row>
    <row r="17699" spans="6:7" x14ac:dyDescent="0.3">
      <c r="F17699" t="s">
        <v>18051</v>
      </c>
      <c r="G17699" s="31">
        <v>285.30560000000003</v>
      </c>
    </row>
    <row r="17700" spans="6:7" x14ac:dyDescent="0.3">
      <c r="F17700" t="s">
        <v>18052</v>
      </c>
      <c r="G17700" s="31">
        <v>0</v>
      </c>
    </row>
    <row r="17701" spans="6:7" x14ac:dyDescent="0.3">
      <c r="F17701" t="s">
        <v>18053</v>
      </c>
      <c r="G17701" s="31">
        <v>0</v>
      </c>
    </row>
    <row r="17702" spans="6:7" x14ac:dyDescent="0.3">
      <c r="F17702" t="s">
        <v>18054</v>
      </c>
      <c r="G17702" s="31">
        <v>53.102899999999998</v>
      </c>
    </row>
    <row r="17703" spans="6:7" x14ac:dyDescent="0.3">
      <c r="F17703" t="s">
        <v>18055</v>
      </c>
      <c r="G17703" s="31">
        <v>589.52819999999997</v>
      </c>
    </row>
    <row r="17704" spans="6:7" x14ac:dyDescent="0.3">
      <c r="F17704" t="s">
        <v>18056</v>
      </c>
      <c r="G17704" s="31">
        <v>0</v>
      </c>
    </row>
    <row r="17705" spans="6:7" x14ac:dyDescent="0.3">
      <c r="F17705" t="s">
        <v>18057</v>
      </c>
      <c r="G17705" s="31">
        <v>650.77539999999999</v>
      </c>
    </row>
    <row r="17706" spans="6:7" x14ac:dyDescent="0.3">
      <c r="F17706" t="s">
        <v>18058</v>
      </c>
      <c r="G17706" s="31">
        <v>158.38350000000003</v>
      </c>
    </row>
    <row r="17707" spans="6:7" x14ac:dyDescent="0.3">
      <c r="F17707" t="s">
        <v>3750</v>
      </c>
      <c r="G17707" s="31">
        <v>3730.4675999999999</v>
      </c>
    </row>
    <row r="17708" spans="6:7" x14ac:dyDescent="0.3">
      <c r="F17708" t="s">
        <v>18059</v>
      </c>
      <c r="G17708" s="31">
        <v>0</v>
      </c>
    </row>
    <row r="17709" spans="6:7" x14ac:dyDescent="0.3">
      <c r="F17709" t="s">
        <v>18060</v>
      </c>
      <c r="G17709" s="31">
        <v>21.8659</v>
      </c>
    </row>
    <row r="17710" spans="6:7" x14ac:dyDescent="0.3">
      <c r="F17710" t="s">
        <v>2741</v>
      </c>
      <c r="G17710" s="31">
        <v>336.63679999999999</v>
      </c>
    </row>
    <row r="17711" spans="6:7" x14ac:dyDescent="0.3">
      <c r="F17711" t="s">
        <v>18061</v>
      </c>
      <c r="G17711" s="31">
        <v>11752.5527</v>
      </c>
    </row>
    <row r="17712" spans="6:7" x14ac:dyDescent="0.3">
      <c r="F17712" t="s">
        <v>18062</v>
      </c>
      <c r="G17712" s="31">
        <v>0</v>
      </c>
    </row>
    <row r="17713" spans="6:7" x14ac:dyDescent="0.3">
      <c r="F17713" t="s">
        <v>18063</v>
      </c>
      <c r="G17713" s="31">
        <v>290.46319999999997</v>
      </c>
    </row>
    <row r="17714" spans="6:7" x14ac:dyDescent="0.3">
      <c r="F17714" t="s">
        <v>18064</v>
      </c>
      <c r="G17714" s="31">
        <v>876.274</v>
      </c>
    </row>
    <row r="17715" spans="6:7" x14ac:dyDescent="0.3">
      <c r="F17715" t="s">
        <v>18065</v>
      </c>
      <c r="G17715" s="31">
        <v>0</v>
      </c>
    </row>
    <row r="17716" spans="6:7" x14ac:dyDescent="0.3">
      <c r="F17716" t="s">
        <v>18066</v>
      </c>
      <c r="G17716" s="31">
        <v>299.00720000000001</v>
      </c>
    </row>
    <row r="17717" spans="6:7" x14ac:dyDescent="0.3">
      <c r="F17717" t="s">
        <v>18067</v>
      </c>
      <c r="G17717" s="31">
        <v>7720.5941000000003</v>
      </c>
    </row>
    <row r="17718" spans="6:7" x14ac:dyDescent="0.3">
      <c r="F17718" t="s">
        <v>18068</v>
      </c>
      <c r="G17718" s="31">
        <v>271.91840000000002</v>
      </c>
    </row>
    <row r="17719" spans="6:7" x14ac:dyDescent="0.3">
      <c r="F17719" t="s">
        <v>2973</v>
      </c>
      <c r="G17719" s="31">
        <v>698.40739999999994</v>
      </c>
    </row>
    <row r="17720" spans="6:7" x14ac:dyDescent="0.3">
      <c r="F17720" t="s">
        <v>1030</v>
      </c>
      <c r="G17720" s="31">
        <v>294.29430000000002</v>
      </c>
    </row>
    <row r="17721" spans="6:7" x14ac:dyDescent="0.3">
      <c r="F17721" t="s">
        <v>18069</v>
      </c>
      <c r="G17721" s="31">
        <v>0</v>
      </c>
    </row>
    <row r="17722" spans="6:7" x14ac:dyDescent="0.3">
      <c r="F17722" t="s">
        <v>18070</v>
      </c>
      <c r="G17722" s="31">
        <v>14383.798099999998</v>
      </c>
    </row>
    <row r="17723" spans="6:7" x14ac:dyDescent="0.3">
      <c r="F17723" t="s">
        <v>18071</v>
      </c>
      <c r="G17723" s="31">
        <v>0</v>
      </c>
    </row>
    <row r="17724" spans="6:7" x14ac:dyDescent="0.3">
      <c r="F17724" t="s">
        <v>18072</v>
      </c>
      <c r="G17724" s="31">
        <v>1956.2302999999999</v>
      </c>
    </row>
    <row r="17725" spans="6:7" x14ac:dyDescent="0.3">
      <c r="F17725" t="s">
        <v>2974</v>
      </c>
      <c r="G17725" s="31">
        <v>7170.8027999999995</v>
      </c>
    </row>
    <row r="17726" spans="6:7" x14ac:dyDescent="0.3">
      <c r="F17726" t="s">
        <v>18073</v>
      </c>
      <c r="G17726" s="31">
        <v>12607.854599999999</v>
      </c>
    </row>
    <row r="17727" spans="6:7" x14ac:dyDescent="0.3">
      <c r="F17727" t="s">
        <v>18074</v>
      </c>
      <c r="G17727" s="31">
        <v>337.21870000000001</v>
      </c>
    </row>
    <row r="17728" spans="6:7" x14ac:dyDescent="0.3">
      <c r="F17728" t="s">
        <v>18075</v>
      </c>
      <c r="G17728" s="31">
        <v>7752.8492999999999</v>
      </c>
    </row>
    <row r="17729" spans="6:7" x14ac:dyDescent="0.3">
      <c r="F17729" t="s">
        <v>18076</v>
      </c>
      <c r="G17729" s="31">
        <v>336.62419999999997</v>
      </c>
    </row>
    <row r="17730" spans="6:7" x14ac:dyDescent="0.3">
      <c r="F17730" t="s">
        <v>18077</v>
      </c>
      <c r="G17730" s="31">
        <v>2177.4687000000004</v>
      </c>
    </row>
    <row r="17731" spans="6:7" x14ac:dyDescent="0.3">
      <c r="F17731" t="s">
        <v>18078</v>
      </c>
      <c r="G17731" s="31">
        <v>566.32839999999999</v>
      </c>
    </row>
    <row r="17732" spans="6:7" x14ac:dyDescent="0.3">
      <c r="F17732" t="s">
        <v>18079</v>
      </c>
      <c r="G17732" s="31">
        <v>271.92099999999999</v>
      </c>
    </row>
    <row r="17733" spans="6:7" x14ac:dyDescent="0.3">
      <c r="F17733" t="s">
        <v>18080</v>
      </c>
      <c r="G17733" s="31">
        <v>0</v>
      </c>
    </row>
    <row r="17734" spans="6:7" x14ac:dyDescent="0.3">
      <c r="F17734" t="s">
        <v>2742</v>
      </c>
      <c r="G17734" s="31">
        <v>5399.8415000000005</v>
      </c>
    </row>
    <row r="17735" spans="6:7" x14ac:dyDescent="0.3">
      <c r="F17735" t="s">
        <v>2743</v>
      </c>
      <c r="G17735" s="31">
        <v>3028.29</v>
      </c>
    </row>
    <row r="17736" spans="6:7" x14ac:dyDescent="0.3">
      <c r="F17736" t="s">
        <v>18081</v>
      </c>
      <c r="G17736" s="31">
        <v>116.8793</v>
      </c>
    </row>
    <row r="17737" spans="6:7" x14ac:dyDescent="0.3">
      <c r="F17737" t="s">
        <v>3751</v>
      </c>
      <c r="G17737" s="31">
        <v>6654.8258000000005</v>
      </c>
    </row>
    <row r="17738" spans="6:7" x14ac:dyDescent="0.3">
      <c r="F17738" t="s">
        <v>18082</v>
      </c>
      <c r="G17738" s="31">
        <v>371.56719999999996</v>
      </c>
    </row>
    <row r="17739" spans="6:7" x14ac:dyDescent="0.3">
      <c r="F17739" t="s">
        <v>18083</v>
      </c>
      <c r="G17739" s="31">
        <v>3337.7867999999999</v>
      </c>
    </row>
    <row r="17740" spans="6:7" x14ac:dyDescent="0.3">
      <c r="F17740" t="s">
        <v>1031</v>
      </c>
      <c r="G17740" s="31">
        <v>12860.3349</v>
      </c>
    </row>
    <row r="17741" spans="6:7" x14ac:dyDescent="0.3">
      <c r="F17741" t="s">
        <v>1032</v>
      </c>
      <c r="G17741" s="31">
        <v>0</v>
      </c>
    </row>
    <row r="17742" spans="6:7" x14ac:dyDescent="0.3">
      <c r="F17742" t="s">
        <v>18084</v>
      </c>
      <c r="G17742" s="31">
        <v>0</v>
      </c>
    </row>
    <row r="17743" spans="6:7" x14ac:dyDescent="0.3">
      <c r="F17743" t="s">
        <v>1033</v>
      </c>
      <c r="G17743" s="31">
        <v>0</v>
      </c>
    </row>
    <row r="17744" spans="6:7" x14ac:dyDescent="0.3">
      <c r="F17744" t="s">
        <v>18085</v>
      </c>
      <c r="G17744" s="31">
        <v>0</v>
      </c>
    </row>
    <row r="17745" spans="6:7" x14ac:dyDescent="0.3">
      <c r="F17745" t="s">
        <v>18086</v>
      </c>
      <c r="G17745" s="31">
        <v>892.90759999999989</v>
      </c>
    </row>
    <row r="17746" spans="6:7" x14ac:dyDescent="0.3">
      <c r="F17746" t="s">
        <v>3752</v>
      </c>
      <c r="G17746" s="31">
        <v>788.64660000000003</v>
      </c>
    </row>
    <row r="17747" spans="6:7" x14ac:dyDescent="0.3">
      <c r="F17747" t="s">
        <v>2744</v>
      </c>
      <c r="G17747" s="31">
        <v>0</v>
      </c>
    </row>
    <row r="17748" spans="6:7" x14ac:dyDescent="0.3">
      <c r="F17748" t="s">
        <v>18087</v>
      </c>
      <c r="G17748" s="31">
        <v>4958.4427000000005</v>
      </c>
    </row>
    <row r="17749" spans="6:7" x14ac:dyDescent="0.3">
      <c r="F17749" t="s">
        <v>18088</v>
      </c>
      <c r="G17749" s="31">
        <v>0</v>
      </c>
    </row>
    <row r="17750" spans="6:7" x14ac:dyDescent="0.3">
      <c r="F17750" t="s">
        <v>18089</v>
      </c>
      <c r="G17750" s="31">
        <v>0</v>
      </c>
    </row>
    <row r="17751" spans="6:7" x14ac:dyDescent="0.3">
      <c r="F17751" t="s">
        <v>18090</v>
      </c>
      <c r="G17751" s="31">
        <v>2680.5645</v>
      </c>
    </row>
    <row r="17752" spans="6:7" x14ac:dyDescent="0.3">
      <c r="F17752" t="s">
        <v>18091</v>
      </c>
      <c r="G17752" s="31">
        <v>6106.0650000000005</v>
      </c>
    </row>
    <row r="17753" spans="6:7" x14ac:dyDescent="0.3">
      <c r="F17753" t="s">
        <v>18092</v>
      </c>
      <c r="G17753" s="31">
        <v>299.23309999999998</v>
      </c>
    </row>
    <row r="17754" spans="6:7" x14ac:dyDescent="0.3">
      <c r="F17754" t="s">
        <v>18093</v>
      </c>
      <c r="G17754" s="31">
        <v>283.10750000000002</v>
      </c>
    </row>
    <row r="17755" spans="6:7" x14ac:dyDescent="0.3">
      <c r="F17755" t="s">
        <v>18094</v>
      </c>
      <c r="G17755" s="31">
        <v>0</v>
      </c>
    </row>
    <row r="17756" spans="6:7" x14ac:dyDescent="0.3">
      <c r="F17756" t="s">
        <v>18095</v>
      </c>
      <c r="G17756" s="31">
        <v>10785.119199999997</v>
      </c>
    </row>
    <row r="17757" spans="6:7" x14ac:dyDescent="0.3">
      <c r="F17757" t="s">
        <v>18096</v>
      </c>
      <c r="G17757" s="31">
        <v>0</v>
      </c>
    </row>
    <row r="17758" spans="6:7" x14ac:dyDescent="0.3">
      <c r="F17758" t="s">
        <v>3753</v>
      </c>
      <c r="G17758" s="31">
        <v>455.80689999999998</v>
      </c>
    </row>
    <row r="17759" spans="6:7" x14ac:dyDescent="0.3">
      <c r="F17759" t="s">
        <v>18097</v>
      </c>
      <c r="G17759" s="31">
        <v>589.02120000000002</v>
      </c>
    </row>
    <row r="17760" spans="6:7" x14ac:dyDescent="0.3">
      <c r="F17760" t="s">
        <v>18098</v>
      </c>
      <c r="G17760" s="31">
        <v>0</v>
      </c>
    </row>
    <row r="17761" spans="6:7" x14ac:dyDescent="0.3">
      <c r="F17761" t="s">
        <v>18099</v>
      </c>
      <c r="G17761" s="31">
        <v>0</v>
      </c>
    </row>
    <row r="17762" spans="6:7" x14ac:dyDescent="0.3">
      <c r="F17762" t="s">
        <v>18100</v>
      </c>
      <c r="G17762" s="31">
        <v>19.9816</v>
      </c>
    </row>
    <row r="17763" spans="6:7" x14ac:dyDescent="0.3">
      <c r="F17763" t="s">
        <v>18101</v>
      </c>
      <c r="G17763" s="31">
        <v>508.9486</v>
      </c>
    </row>
    <row r="17764" spans="6:7" x14ac:dyDescent="0.3">
      <c r="F17764" t="s">
        <v>18102</v>
      </c>
      <c r="G17764" s="31">
        <v>17774.955300000001</v>
      </c>
    </row>
    <row r="17765" spans="6:7" x14ac:dyDescent="0.3">
      <c r="F17765" t="s">
        <v>18103</v>
      </c>
      <c r="G17765" s="31">
        <v>74.323499999999996</v>
      </c>
    </row>
    <row r="17766" spans="6:7" x14ac:dyDescent="0.3">
      <c r="F17766" t="s">
        <v>18104</v>
      </c>
      <c r="G17766" s="31">
        <v>186.03629999999998</v>
      </c>
    </row>
    <row r="17767" spans="6:7" x14ac:dyDescent="0.3">
      <c r="F17767" t="s">
        <v>18105</v>
      </c>
      <c r="G17767" s="31">
        <v>0</v>
      </c>
    </row>
    <row r="17768" spans="6:7" x14ac:dyDescent="0.3">
      <c r="F17768" t="s">
        <v>18106</v>
      </c>
      <c r="G17768" s="31">
        <v>1566.8572999999999</v>
      </c>
    </row>
    <row r="17769" spans="6:7" x14ac:dyDescent="0.3">
      <c r="F17769" t="s">
        <v>18107</v>
      </c>
      <c r="G17769" s="31">
        <v>14436.0478</v>
      </c>
    </row>
    <row r="17770" spans="6:7" x14ac:dyDescent="0.3">
      <c r="F17770" t="s">
        <v>18108</v>
      </c>
      <c r="G17770" s="31">
        <v>0</v>
      </c>
    </row>
    <row r="17771" spans="6:7" x14ac:dyDescent="0.3">
      <c r="F17771" t="s">
        <v>3754</v>
      </c>
      <c r="G17771" s="31">
        <v>131.3844</v>
      </c>
    </row>
    <row r="17772" spans="6:7" x14ac:dyDescent="0.3">
      <c r="F17772" t="s">
        <v>18109</v>
      </c>
      <c r="G17772" s="31">
        <v>0</v>
      </c>
    </row>
    <row r="17773" spans="6:7" x14ac:dyDescent="0.3">
      <c r="F17773" t="s">
        <v>18110</v>
      </c>
      <c r="G17773" s="31">
        <v>0</v>
      </c>
    </row>
    <row r="17774" spans="6:7" x14ac:dyDescent="0.3">
      <c r="F17774" t="s">
        <v>18111</v>
      </c>
      <c r="G17774" s="31">
        <v>0</v>
      </c>
    </row>
    <row r="17775" spans="6:7" x14ac:dyDescent="0.3">
      <c r="F17775" t="s">
        <v>18112</v>
      </c>
      <c r="G17775" s="31">
        <v>3229.1498000000001</v>
      </c>
    </row>
    <row r="17776" spans="6:7" x14ac:dyDescent="0.3">
      <c r="F17776" t="s">
        <v>18113</v>
      </c>
      <c r="G17776" s="31">
        <v>24.989599999999999</v>
      </c>
    </row>
    <row r="17777" spans="6:7" x14ac:dyDescent="0.3">
      <c r="F17777" t="s">
        <v>18114</v>
      </c>
      <c r="G17777" s="31">
        <v>6361.1812000000009</v>
      </c>
    </row>
    <row r="17778" spans="6:7" x14ac:dyDescent="0.3">
      <c r="F17778" t="s">
        <v>2745</v>
      </c>
      <c r="G17778" s="31">
        <v>4079.6813000000002</v>
      </c>
    </row>
    <row r="17779" spans="6:7" x14ac:dyDescent="0.3">
      <c r="F17779" t="s">
        <v>18115</v>
      </c>
      <c r="G17779" s="31">
        <v>21374.341499999999</v>
      </c>
    </row>
    <row r="17780" spans="6:7" x14ac:dyDescent="0.3">
      <c r="F17780" t="s">
        <v>18116</v>
      </c>
      <c r="G17780" s="31">
        <v>345.93880000000001</v>
      </c>
    </row>
    <row r="17781" spans="6:7" x14ac:dyDescent="0.3">
      <c r="F17781" t="s">
        <v>2746</v>
      </c>
      <c r="G17781" s="31">
        <v>0</v>
      </c>
    </row>
    <row r="17782" spans="6:7" x14ac:dyDescent="0.3">
      <c r="F17782" t="s">
        <v>1034</v>
      </c>
      <c r="G17782" s="31">
        <v>5376.0538999999999</v>
      </c>
    </row>
    <row r="17783" spans="6:7" x14ac:dyDescent="0.3">
      <c r="F17783" t="s">
        <v>18117</v>
      </c>
      <c r="G17783" s="31">
        <v>0</v>
      </c>
    </row>
    <row r="17784" spans="6:7" x14ac:dyDescent="0.3">
      <c r="F17784" t="s">
        <v>18118</v>
      </c>
      <c r="G17784" s="31">
        <v>0</v>
      </c>
    </row>
    <row r="17785" spans="6:7" x14ac:dyDescent="0.3">
      <c r="F17785" t="s">
        <v>1035</v>
      </c>
      <c r="G17785" s="31">
        <v>2139.4265</v>
      </c>
    </row>
    <row r="17786" spans="6:7" x14ac:dyDescent="0.3">
      <c r="F17786" t="s">
        <v>18119</v>
      </c>
      <c r="G17786" s="31">
        <v>0</v>
      </c>
    </row>
    <row r="17787" spans="6:7" x14ac:dyDescent="0.3">
      <c r="F17787" t="s">
        <v>18120</v>
      </c>
      <c r="G17787" s="31">
        <v>523.0104</v>
      </c>
    </row>
    <row r="17788" spans="6:7" x14ac:dyDescent="0.3">
      <c r="F17788" t="s">
        <v>2747</v>
      </c>
      <c r="G17788" s="31">
        <v>509.9443</v>
      </c>
    </row>
    <row r="17789" spans="6:7" x14ac:dyDescent="0.3">
      <c r="F17789" t="s">
        <v>18121</v>
      </c>
      <c r="G17789" s="31">
        <v>24.989599999999999</v>
      </c>
    </row>
    <row r="17790" spans="6:7" x14ac:dyDescent="0.3">
      <c r="F17790" t="s">
        <v>18122</v>
      </c>
      <c r="G17790" s="31">
        <v>6991.6845000000003</v>
      </c>
    </row>
    <row r="17791" spans="6:7" x14ac:dyDescent="0.3">
      <c r="F17791" t="s">
        <v>3755</v>
      </c>
      <c r="G17791" s="31">
        <v>729.30020000000002</v>
      </c>
    </row>
    <row r="17792" spans="6:7" x14ac:dyDescent="0.3">
      <c r="F17792" t="s">
        <v>18123</v>
      </c>
      <c r="G17792" s="31">
        <v>15780.154399999999</v>
      </c>
    </row>
    <row r="17793" spans="6:7" x14ac:dyDescent="0.3">
      <c r="F17793" t="s">
        <v>18124</v>
      </c>
      <c r="G17793" s="31">
        <v>584.95220000000006</v>
      </c>
    </row>
    <row r="17794" spans="6:7" x14ac:dyDescent="0.3">
      <c r="F17794" t="s">
        <v>18125</v>
      </c>
      <c r="G17794" s="31">
        <v>1704.6403</v>
      </c>
    </row>
    <row r="17795" spans="6:7" x14ac:dyDescent="0.3">
      <c r="F17795" t="s">
        <v>18126</v>
      </c>
      <c r="G17795" s="31">
        <v>11.4977</v>
      </c>
    </row>
    <row r="17796" spans="6:7" x14ac:dyDescent="0.3">
      <c r="F17796" t="s">
        <v>18127</v>
      </c>
      <c r="G17796" s="31">
        <v>3673.6713</v>
      </c>
    </row>
    <row r="17797" spans="6:7" x14ac:dyDescent="0.3">
      <c r="F17797" t="s">
        <v>1036</v>
      </c>
      <c r="G17797" s="31">
        <v>21636.7297</v>
      </c>
    </row>
    <row r="17798" spans="6:7" x14ac:dyDescent="0.3">
      <c r="F17798" t="s">
        <v>18128</v>
      </c>
      <c r="G17798" s="31">
        <v>14822.473600000003</v>
      </c>
    </row>
    <row r="17799" spans="6:7" x14ac:dyDescent="0.3">
      <c r="F17799" t="s">
        <v>18129</v>
      </c>
      <c r="G17799" s="31">
        <v>18.7422</v>
      </c>
    </row>
    <row r="17800" spans="6:7" x14ac:dyDescent="0.3">
      <c r="F17800" t="s">
        <v>18130</v>
      </c>
      <c r="G17800" s="31">
        <v>15367.276400000001</v>
      </c>
    </row>
    <row r="17801" spans="6:7" x14ac:dyDescent="0.3">
      <c r="F17801" t="s">
        <v>18131</v>
      </c>
      <c r="G17801" s="31">
        <v>0</v>
      </c>
    </row>
    <row r="17802" spans="6:7" x14ac:dyDescent="0.3">
      <c r="F17802" t="s">
        <v>2748</v>
      </c>
      <c r="G17802" s="31">
        <v>3574.8395</v>
      </c>
    </row>
    <row r="17803" spans="6:7" x14ac:dyDescent="0.3">
      <c r="F17803" t="s">
        <v>18132</v>
      </c>
      <c r="G17803" s="31">
        <v>0</v>
      </c>
    </row>
    <row r="17804" spans="6:7" x14ac:dyDescent="0.3">
      <c r="F17804" t="s">
        <v>18133</v>
      </c>
      <c r="G17804" s="31">
        <v>0</v>
      </c>
    </row>
    <row r="17805" spans="6:7" x14ac:dyDescent="0.3">
      <c r="F17805" t="s">
        <v>18134</v>
      </c>
      <c r="G17805" s="31">
        <v>476.34629999999993</v>
      </c>
    </row>
    <row r="17806" spans="6:7" x14ac:dyDescent="0.3">
      <c r="F17806" t="s">
        <v>18135</v>
      </c>
      <c r="G17806" s="31">
        <v>0</v>
      </c>
    </row>
    <row r="17807" spans="6:7" x14ac:dyDescent="0.3">
      <c r="F17807" t="s">
        <v>2749</v>
      </c>
      <c r="G17807" s="31">
        <v>0</v>
      </c>
    </row>
    <row r="17808" spans="6:7" x14ac:dyDescent="0.3">
      <c r="F17808" t="s">
        <v>3756</v>
      </c>
      <c r="G17808" s="31">
        <v>525.76440000000002</v>
      </c>
    </row>
    <row r="17809" spans="6:7" x14ac:dyDescent="0.3">
      <c r="F17809" t="s">
        <v>3757</v>
      </c>
      <c r="G17809" s="31">
        <v>550.71619999999996</v>
      </c>
    </row>
    <row r="17810" spans="6:7" x14ac:dyDescent="0.3">
      <c r="F17810" t="s">
        <v>1037</v>
      </c>
      <c r="G17810" s="31">
        <v>6490.1542999999992</v>
      </c>
    </row>
    <row r="17811" spans="6:7" x14ac:dyDescent="0.3">
      <c r="F17811" t="s">
        <v>18136</v>
      </c>
      <c r="G17811" s="31">
        <v>0</v>
      </c>
    </row>
    <row r="17812" spans="6:7" x14ac:dyDescent="0.3">
      <c r="F17812" t="s">
        <v>18137</v>
      </c>
      <c r="G17812" s="31">
        <v>1537.4337</v>
      </c>
    </row>
    <row r="17813" spans="6:7" x14ac:dyDescent="0.3">
      <c r="F17813" t="s">
        <v>18138</v>
      </c>
      <c r="G17813" s="31">
        <v>660.1087</v>
      </c>
    </row>
    <row r="17814" spans="6:7" x14ac:dyDescent="0.3">
      <c r="F17814" t="s">
        <v>18139</v>
      </c>
      <c r="G17814" s="31">
        <v>0</v>
      </c>
    </row>
    <row r="17815" spans="6:7" x14ac:dyDescent="0.3">
      <c r="F17815" t="s">
        <v>2750</v>
      </c>
      <c r="G17815" s="31">
        <v>0</v>
      </c>
    </row>
    <row r="17816" spans="6:7" x14ac:dyDescent="0.3">
      <c r="F17816" t="s">
        <v>18140</v>
      </c>
      <c r="G17816" s="31">
        <v>19992.394899999999</v>
      </c>
    </row>
    <row r="17817" spans="6:7" x14ac:dyDescent="0.3">
      <c r="F17817" t="s">
        <v>18141</v>
      </c>
      <c r="G17817" s="31">
        <v>0</v>
      </c>
    </row>
    <row r="17818" spans="6:7" x14ac:dyDescent="0.3">
      <c r="F17818" t="s">
        <v>18142</v>
      </c>
      <c r="G17818" s="31">
        <v>0</v>
      </c>
    </row>
    <row r="17819" spans="6:7" x14ac:dyDescent="0.3">
      <c r="F17819" t="s">
        <v>2975</v>
      </c>
      <c r="G17819" s="31">
        <v>4771.4785000000002</v>
      </c>
    </row>
    <row r="17820" spans="6:7" x14ac:dyDescent="0.3">
      <c r="F17820" t="s">
        <v>18143</v>
      </c>
      <c r="G17820" s="31">
        <v>0</v>
      </c>
    </row>
    <row r="17821" spans="6:7" x14ac:dyDescent="0.3">
      <c r="F17821" t="s">
        <v>18144</v>
      </c>
      <c r="G17821" s="31">
        <v>0</v>
      </c>
    </row>
    <row r="17822" spans="6:7" x14ac:dyDescent="0.3">
      <c r="F17822" t="s">
        <v>3758</v>
      </c>
      <c r="G17822" s="31">
        <v>4775.3883999999998</v>
      </c>
    </row>
    <row r="17823" spans="6:7" x14ac:dyDescent="0.3">
      <c r="F17823" t="s">
        <v>18145</v>
      </c>
      <c r="G17823" s="31">
        <v>0</v>
      </c>
    </row>
    <row r="17824" spans="6:7" x14ac:dyDescent="0.3">
      <c r="F17824" t="s">
        <v>2751</v>
      </c>
      <c r="G17824" s="31">
        <v>13781.867700000001</v>
      </c>
    </row>
    <row r="17825" spans="6:7" x14ac:dyDescent="0.3">
      <c r="F17825" t="s">
        <v>18146</v>
      </c>
      <c r="G17825" s="31">
        <v>0</v>
      </c>
    </row>
    <row r="17826" spans="6:7" x14ac:dyDescent="0.3">
      <c r="F17826" t="s">
        <v>18147</v>
      </c>
      <c r="G17826" s="31">
        <v>2717.6516999999999</v>
      </c>
    </row>
    <row r="17827" spans="6:7" x14ac:dyDescent="0.3">
      <c r="F17827" t="s">
        <v>18148</v>
      </c>
      <c r="G17827" s="31">
        <v>0</v>
      </c>
    </row>
    <row r="17828" spans="6:7" x14ac:dyDescent="0.3">
      <c r="F17828" t="s">
        <v>3759</v>
      </c>
      <c r="G17828" s="31">
        <v>1966.3363999999999</v>
      </c>
    </row>
    <row r="17829" spans="6:7" x14ac:dyDescent="0.3">
      <c r="F17829" t="s">
        <v>18149</v>
      </c>
      <c r="G17829" s="31">
        <v>332.23589999999996</v>
      </c>
    </row>
    <row r="17830" spans="6:7" x14ac:dyDescent="0.3">
      <c r="F17830" t="s">
        <v>18150</v>
      </c>
      <c r="G17830" s="31">
        <v>0</v>
      </c>
    </row>
    <row r="17831" spans="6:7" x14ac:dyDescent="0.3">
      <c r="F17831" t="s">
        <v>18151</v>
      </c>
      <c r="G17831" s="31">
        <v>299.6472</v>
      </c>
    </row>
    <row r="17832" spans="6:7" x14ac:dyDescent="0.3">
      <c r="F17832" t="s">
        <v>18152</v>
      </c>
      <c r="G17832" s="31">
        <v>1820.8058000000001</v>
      </c>
    </row>
    <row r="17833" spans="6:7" x14ac:dyDescent="0.3">
      <c r="F17833" t="s">
        <v>18153</v>
      </c>
      <c r="G17833" s="31">
        <v>0</v>
      </c>
    </row>
    <row r="17834" spans="6:7" x14ac:dyDescent="0.3">
      <c r="F17834" t="s">
        <v>18154</v>
      </c>
      <c r="G17834" s="31">
        <v>765.04369999999994</v>
      </c>
    </row>
    <row r="17835" spans="6:7" x14ac:dyDescent="0.3">
      <c r="F17835" t="s">
        <v>1038</v>
      </c>
      <c r="G17835" s="31">
        <v>5462.9038999999993</v>
      </c>
    </row>
    <row r="17836" spans="6:7" x14ac:dyDescent="0.3">
      <c r="F17836" t="s">
        <v>2752</v>
      </c>
      <c r="G17836" s="31">
        <v>10898.8577</v>
      </c>
    </row>
    <row r="17837" spans="6:7" x14ac:dyDescent="0.3">
      <c r="F17837" t="s">
        <v>18155</v>
      </c>
      <c r="G17837" s="31">
        <v>0</v>
      </c>
    </row>
    <row r="17838" spans="6:7" x14ac:dyDescent="0.3">
      <c r="F17838" t="s">
        <v>18156</v>
      </c>
      <c r="G17838" s="31">
        <v>0</v>
      </c>
    </row>
    <row r="17839" spans="6:7" x14ac:dyDescent="0.3">
      <c r="F17839" t="s">
        <v>18157</v>
      </c>
      <c r="G17839" s="31">
        <v>0</v>
      </c>
    </row>
    <row r="17840" spans="6:7" x14ac:dyDescent="0.3">
      <c r="F17840" t="s">
        <v>18158</v>
      </c>
      <c r="G17840" s="31">
        <v>0</v>
      </c>
    </row>
    <row r="17841" spans="6:7" x14ac:dyDescent="0.3">
      <c r="F17841" t="s">
        <v>1039</v>
      </c>
      <c r="G17841" s="31">
        <v>9021.3209999999999</v>
      </c>
    </row>
    <row r="17842" spans="6:7" x14ac:dyDescent="0.3">
      <c r="F17842" t="s">
        <v>18159</v>
      </c>
      <c r="G17842" s="31">
        <v>2314.9688999999998</v>
      </c>
    </row>
    <row r="17843" spans="6:7" x14ac:dyDescent="0.3">
      <c r="F17843" t="s">
        <v>18160</v>
      </c>
      <c r="G17843" s="31">
        <v>888.53890000000001</v>
      </c>
    </row>
    <row r="17844" spans="6:7" x14ac:dyDescent="0.3">
      <c r="F17844" t="s">
        <v>18161</v>
      </c>
      <c r="G17844" s="31">
        <v>0</v>
      </c>
    </row>
    <row r="17845" spans="6:7" x14ac:dyDescent="0.3">
      <c r="F17845" t="s">
        <v>18162</v>
      </c>
      <c r="G17845" s="31">
        <v>425.43429999999995</v>
      </c>
    </row>
    <row r="17846" spans="6:7" x14ac:dyDescent="0.3">
      <c r="F17846" t="s">
        <v>18163</v>
      </c>
      <c r="G17846" s="31">
        <v>0</v>
      </c>
    </row>
    <row r="17847" spans="6:7" x14ac:dyDescent="0.3">
      <c r="F17847" t="s">
        <v>18164</v>
      </c>
      <c r="G17847" s="31">
        <v>6314.9575999999997</v>
      </c>
    </row>
    <row r="17848" spans="6:7" x14ac:dyDescent="0.3">
      <c r="F17848" t="s">
        <v>18165</v>
      </c>
      <c r="G17848" s="31">
        <v>21.8659</v>
      </c>
    </row>
    <row r="17849" spans="6:7" x14ac:dyDescent="0.3">
      <c r="F17849" t="s">
        <v>18166</v>
      </c>
      <c r="G17849" s="31">
        <v>0</v>
      </c>
    </row>
    <row r="17850" spans="6:7" x14ac:dyDescent="0.3">
      <c r="F17850" t="s">
        <v>18167</v>
      </c>
      <c r="G17850" s="31">
        <v>0</v>
      </c>
    </row>
    <row r="17851" spans="6:7" x14ac:dyDescent="0.3">
      <c r="F17851" t="s">
        <v>18168</v>
      </c>
      <c r="G17851" s="31">
        <v>219.01179999999999</v>
      </c>
    </row>
    <row r="17852" spans="6:7" x14ac:dyDescent="0.3">
      <c r="F17852" t="s">
        <v>18169</v>
      </c>
      <c r="G17852" s="31">
        <v>0</v>
      </c>
    </row>
    <row r="17853" spans="6:7" x14ac:dyDescent="0.3">
      <c r="F17853" t="s">
        <v>18170</v>
      </c>
      <c r="G17853" s="31">
        <v>0</v>
      </c>
    </row>
    <row r="17854" spans="6:7" x14ac:dyDescent="0.3">
      <c r="F17854" t="s">
        <v>18171</v>
      </c>
      <c r="G17854" s="31">
        <v>377.04489999999998</v>
      </c>
    </row>
    <row r="17855" spans="6:7" x14ac:dyDescent="0.3">
      <c r="F17855" t="s">
        <v>18172</v>
      </c>
      <c r="G17855" s="31">
        <v>0</v>
      </c>
    </row>
    <row r="17856" spans="6:7" x14ac:dyDescent="0.3">
      <c r="F17856" t="s">
        <v>18173</v>
      </c>
      <c r="G17856" s="31">
        <v>7421.76</v>
      </c>
    </row>
    <row r="17857" spans="6:7" x14ac:dyDescent="0.3">
      <c r="F17857" t="s">
        <v>18174</v>
      </c>
      <c r="G17857" s="31">
        <v>0</v>
      </c>
    </row>
    <row r="17858" spans="6:7" x14ac:dyDescent="0.3">
      <c r="F17858" t="s">
        <v>18175</v>
      </c>
      <c r="G17858" s="31">
        <v>0</v>
      </c>
    </row>
    <row r="17859" spans="6:7" x14ac:dyDescent="0.3">
      <c r="F17859" t="s">
        <v>18176</v>
      </c>
      <c r="G17859" s="31">
        <v>12007.9076</v>
      </c>
    </row>
    <row r="17860" spans="6:7" x14ac:dyDescent="0.3">
      <c r="F17860" t="s">
        <v>18177</v>
      </c>
      <c r="G17860" s="31">
        <v>0</v>
      </c>
    </row>
    <row r="17861" spans="6:7" x14ac:dyDescent="0.3">
      <c r="F17861" t="s">
        <v>18178</v>
      </c>
      <c r="G17861" s="31">
        <v>64.057500000000005</v>
      </c>
    </row>
    <row r="17862" spans="6:7" x14ac:dyDescent="0.3">
      <c r="F17862" t="s">
        <v>18179</v>
      </c>
      <c r="G17862" s="31">
        <v>493.1182</v>
      </c>
    </row>
    <row r="17863" spans="6:7" x14ac:dyDescent="0.3">
      <c r="F17863" t="s">
        <v>18180</v>
      </c>
      <c r="G17863" s="31">
        <v>3430.8827999999999</v>
      </c>
    </row>
    <row r="17864" spans="6:7" x14ac:dyDescent="0.3">
      <c r="F17864" t="s">
        <v>18181</v>
      </c>
      <c r="G17864" s="31">
        <v>0</v>
      </c>
    </row>
    <row r="17865" spans="6:7" x14ac:dyDescent="0.3">
      <c r="F17865" t="s">
        <v>18182</v>
      </c>
      <c r="G17865" s="31">
        <v>3851.5419000000002</v>
      </c>
    </row>
    <row r="17866" spans="6:7" x14ac:dyDescent="0.3">
      <c r="F17866" t="s">
        <v>18183</v>
      </c>
      <c r="G17866" s="31">
        <v>149.42500000000001</v>
      </c>
    </row>
    <row r="17867" spans="6:7" x14ac:dyDescent="0.3">
      <c r="F17867" t="s">
        <v>18184</v>
      </c>
      <c r="G17867" s="31">
        <v>0</v>
      </c>
    </row>
    <row r="17868" spans="6:7" x14ac:dyDescent="0.3">
      <c r="F17868" t="s">
        <v>18185</v>
      </c>
      <c r="G17868" s="31">
        <v>0</v>
      </c>
    </row>
    <row r="17869" spans="6:7" x14ac:dyDescent="0.3">
      <c r="F17869" t="s">
        <v>18186</v>
      </c>
      <c r="G17869" s="31">
        <v>0</v>
      </c>
    </row>
    <row r="17870" spans="6:7" x14ac:dyDescent="0.3">
      <c r="F17870" t="s">
        <v>18187</v>
      </c>
      <c r="G17870" s="31">
        <v>0</v>
      </c>
    </row>
    <row r="17871" spans="6:7" x14ac:dyDescent="0.3">
      <c r="F17871" t="s">
        <v>18188</v>
      </c>
      <c r="G17871" s="31">
        <v>0</v>
      </c>
    </row>
    <row r="17872" spans="6:7" x14ac:dyDescent="0.3">
      <c r="F17872" t="s">
        <v>18189</v>
      </c>
      <c r="G17872" s="31">
        <v>588.15020000000004</v>
      </c>
    </row>
    <row r="17873" spans="6:7" x14ac:dyDescent="0.3">
      <c r="F17873" t="s">
        <v>18190</v>
      </c>
      <c r="G17873" s="31">
        <v>0</v>
      </c>
    </row>
    <row r="17874" spans="6:7" x14ac:dyDescent="0.3">
      <c r="F17874" t="s">
        <v>18191</v>
      </c>
      <c r="G17874" s="31">
        <v>511.2568</v>
      </c>
    </row>
    <row r="17875" spans="6:7" x14ac:dyDescent="0.3">
      <c r="F17875" t="s">
        <v>18192</v>
      </c>
      <c r="G17875" s="31">
        <v>483.71529999999996</v>
      </c>
    </row>
    <row r="17876" spans="6:7" x14ac:dyDescent="0.3">
      <c r="F17876" t="s">
        <v>18193</v>
      </c>
      <c r="G17876" s="31">
        <v>391.59249999999997</v>
      </c>
    </row>
    <row r="17877" spans="6:7" x14ac:dyDescent="0.3">
      <c r="F17877" t="s">
        <v>18194</v>
      </c>
      <c r="G17877" s="31">
        <v>20270.801100000001</v>
      </c>
    </row>
    <row r="17878" spans="6:7" x14ac:dyDescent="0.3">
      <c r="F17878" t="s">
        <v>18195</v>
      </c>
      <c r="G17878" s="31">
        <v>5097.3101000000006</v>
      </c>
    </row>
    <row r="17879" spans="6:7" x14ac:dyDescent="0.3">
      <c r="F17879" t="s">
        <v>18196</v>
      </c>
      <c r="G17879" s="31">
        <v>2725.2800999999999</v>
      </c>
    </row>
    <row r="17880" spans="6:7" x14ac:dyDescent="0.3">
      <c r="F17880" t="s">
        <v>18197</v>
      </c>
      <c r="G17880" s="31">
        <v>0</v>
      </c>
    </row>
    <row r="17881" spans="6:7" x14ac:dyDescent="0.3">
      <c r="F17881" t="s">
        <v>18198</v>
      </c>
      <c r="G17881" s="31">
        <v>1911.3496000000002</v>
      </c>
    </row>
    <row r="17882" spans="6:7" x14ac:dyDescent="0.3">
      <c r="F17882" t="s">
        <v>18199</v>
      </c>
      <c r="G17882" s="31">
        <v>248.26419999999999</v>
      </c>
    </row>
    <row r="17883" spans="6:7" x14ac:dyDescent="0.3">
      <c r="F17883" t="s">
        <v>18200</v>
      </c>
      <c r="G17883" s="31">
        <v>112.57339999999999</v>
      </c>
    </row>
    <row r="17884" spans="6:7" x14ac:dyDescent="0.3">
      <c r="F17884" t="s">
        <v>18201</v>
      </c>
      <c r="G17884" s="31">
        <v>7614.5050000000001</v>
      </c>
    </row>
    <row r="17885" spans="6:7" x14ac:dyDescent="0.3">
      <c r="F17885" t="s">
        <v>18202</v>
      </c>
      <c r="G17885" s="31">
        <v>490.7715</v>
      </c>
    </row>
    <row r="17886" spans="6:7" x14ac:dyDescent="0.3">
      <c r="F17886" t="s">
        <v>18203</v>
      </c>
      <c r="G17886" s="31">
        <v>0</v>
      </c>
    </row>
    <row r="17887" spans="6:7" x14ac:dyDescent="0.3">
      <c r="F17887" t="s">
        <v>18204</v>
      </c>
      <c r="G17887" s="31">
        <v>384.68529999999998</v>
      </c>
    </row>
    <row r="17888" spans="6:7" x14ac:dyDescent="0.3">
      <c r="F17888" t="s">
        <v>18205</v>
      </c>
      <c r="G17888" s="31">
        <v>60.270399999999995</v>
      </c>
    </row>
    <row r="17889" spans="6:7" x14ac:dyDescent="0.3">
      <c r="F17889" t="s">
        <v>18206</v>
      </c>
      <c r="G17889" s="31">
        <v>1782.9666999999999</v>
      </c>
    </row>
    <row r="17890" spans="6:7" x14ac:dyDescent="0.3">
      <c r="F17890" t="s">
        <v>18207</v>
      </c>
      <c r="G17890" s="31">
        <v>0</v>
      </c>
    </row>
    <row r="17891" spans="6:7" x14ac:dyDescent="0.3">
      <c r="F17891" t="s">
        <v>18208</v>
      </c>
      <c r="G17891" s="31">
        <v>0</v>
      </c>
    </row>
    <row r="17892" spans="6:7" x14ac:dyDescent="0.3">
      <c r="F17892" t="s">
        <v>2753</v>
      </c>
      <c r="G17892" s="31">
        <v>209.5076</v>
      </c>
    </row>
    <row r="17893" spans="6:7" x14ac:dyDescent="0.3">
      <c r="F17893" t="s">
        <v>18209</v>
      </c>
      <c r="G17893" s="31">
        <v>274.0872</v>
      </c>
    </row>
    <row r="17894" spans="6:7" x14ac:dyDescent="0.3">
      <c r="F17894" t="s">
        <v>18210</v>
      </c>
      <c r="G17894" s="31">
        <v>71.958500000000001</v>
      </c>
    </row>
    <row r="17895" spans="6:7" x14ac:dyDescent="0.3">
      <c r="F17895" t="s">
        <v>18211</v>
      </c>
      <c r="G17895" s="31">
        <v>0</v>
      </c>
    </row>
    <row r="17896" spans="6:7" x14ac:dyDescent="0.3">
      <c r="F17896" t="s">
        <v>18212</v>
      </c>
      <c r="G17896" s="31">
        <v>2672.7269000000001</v>
      </c>
    </row>
    <row r="17897" spans="6:7" x14ac:dyDescent="0.3">
      <c r="F17897" t="s">
        <v>2754</v>
      </c>
      <c r="G17897" s="31">
        <v>0</v>
      </c>
    </row>
    <row r="17898" spans="6:7" x14ac:dyDescent="0.3">
      <c r="F17898" t="s">
        <v>2755</v>
      </c>
      <c r="G17898" s="31">
        <v>0</v>
      </c>
    </row>
    <row r="17899" spans="6:7" x14ac:dyDescent="0.3">
      <c r="F17899" t="s">
        <v>2756</v>
      </c>
      <c r="G17899" s="31">
        <v>0</v>
      </c>
    </row>
    <row r="17900" spans="6:7" x14ac:dyDescent="0.3">
      <c r="F17900" t="s">
        <v>18213</v>
      </c>
      <c r="G17900" s="31">
        <v>3765.1388999999999</v>
      </c>
    </row>
    <row r="17901" spans="6:7" x14ac:dyDescent="0.3">
      <c r="F17901" t="s">
        <v>18214</v>
      </c>
      <c r="G17901" s="31">
        <v>0</v>
      </c>
    </row>
    <row r="17902" spans="6:7" x14ac:dyDescent="0.3">
      <c r="F17902" t="s">
        <v>18215</v>
      </c>
      <c r="G17902" s="31">
        <v>0</v>
      </c>
    </row>
    <row r="17903" spans="6:7" x14ac:dyDescent="0.3">
      <c r="F17903" t="s">
        <v>18216</v>
      </c>
      <c r="G17903" s="31">
        <v>9123.909599999999</v>
      </c>
    </row>
    <row r="17904" spans="6:7" x14ac:dyDescent="0.3">
      <c r="F17904" t="s">
        <v>18217</v>
      </c>
      <c r="G17904" s="31">
        <v>23977.512699999999</v>
      </c>
    </row>
    <row r="17905" spans="6:7" x14ac:dyDescent="0.3">
      <c r="F17905" t="s">
        <v>18218</v>
      </c>
      <c r="G17905" s="31">
        <v>803.43350000000009</v>
      </c>
    </row>
    <row r="17906" spans="6:7" x14ac:dyDescent="0.3">
      <c r="F17906" t="s">
        <v>18219</v>
      </c>
      <c r="G17906" s="31">
        <v>192.63300000000001</v>
      </c>
    </row>
    <row r="17907" spans="6:7" x14ac:dyDescent="0.3">
      <c r="F17907" t="s">
        <v>3760</v>
      </c>
      <c r="G17907" s="31">
        <v>1314.9039</v>
      </c>
    </row>
    <row r="17908" spans="6:7" x14ac:dyDescent="0.3">
      <c r="F17908" t="s">
        <v>3761</v>
      </c>
      <c r="G17908" s="31">
        <v>422.36099999999999</v>
      </c>
    </row>
    <row r="17909" spans="6:7" x14ac:dyDescent="0.3">
      <c r="F17909" t="s">
        <v>18220</v>
      </c>
      <c r="G17909" s="31">
        <v>253.48480000000001</v>
      </c>
    </row>
    <row r="17910" spans="6:7" x14ac:dyDescent="0.3">
      <c r="F17910" t="s">
        <v>2757</v>
      </c>
      <c r="G17910" s="31">
        <v>0</v>
      </c>
    </row>
    <row r="17911" spans="6:7" x14ac:dyDescent="0.3">
      <c r="F17911" t="s">
        <v>18221</v>
      </c>
      <c r="G17911" s="31">
        <v>7227.3953000000001</v>
      </c>
    </row>
    <row r="17912" spans="6:7" x14ac:dyDescent="0.3">
      <c r="F17912" t="s">
        <v>2758</v>
      </c>
      <c r="G17912" s="31">
        <v>0</v>
      </c>
    </row>
    <row r="17913" spans="6:7" x14ac:dyDescent="0.3">
      <c r="F17913" t="s">
        <v>18222</v>
      </c>
      <c r="G17913" s="31">
        <v>0</v>
      </c>
    </row>
    <row r="17914" spans="6:7" x14ac:dyDescent="0.3">
      <c r="F17914" t="s">
        <v>3762</v>
      </c>
      <c r="G17914" s="31">
        <v>114.883</v>
      </c>
    </row>
    <row r="17915" spans="6:7" x14ac:dyDescent="0.3">
      <c r="F17915" t="s">
        <v>18223</v>
      </c>
      <c r="G17915" s="31">
        <v>0</v>
      </c>
    </row>
    <row r="17916" spans="6:7" x14ac:dyDescent="0.3">
      <c r="F17916" t="s">
        <v>3763</v>
      </c>
      <c r="G17916" s="31">
        <v>312.67439999999999</v>
      </c>
    </row>
    <row r="17917" spans="6:7" x14ac:dyDescent="0.3">
      <c r="F17917" t="s">
        <v>1040</v>
      </c>
      <c r="G17917" s="31">
        <v>6962.7014000000008</v>
      </c>
    </row>
    <row r="17918" spans="6:7" x14ac:dyDescent="0.3">
      <c r="F17918" t="s">
        <v>18224</v>
      </c>
      <c r="G17918" s="31">
        <v>1800.8277999999998</v>
      </c>
    </row>
    <row r="17919" spans="6:7" x14ac:dyDescent="0.3">
      <c r="F17919" t="s">
        <v>2759</v>
      </c>
      <c r="G17919" s="31">
        <v>0</v>
      </c>
    </row>
    <row r="17920" spans="6:7" x14ac:dyDescent="0.3">
      <c r="F17920" t="s">
        <v>18225</v>
      </c>
      <c r="G17920" s="31">
        <v>5703.7428</v>
      </c>
    </row>
    <row r="17921" spans="6:7" x14ac:dyDescent="0.3">
      <c r="F17921" t="s">
        <v>18226</v>
      </c>
      <c r="G17921" s="31">
        <v>0</v>
      </c>
    </row>
    <row r="17922" spans="6:7" x14ac:dyDescent="0.3">
      <c r="F17922" t="s">
        <v>2760</v>
      </c>
      <c r="G17922" s="31">
        <v>350.45920000000001</v>
      </c>
    </row>
    <row r="17923" spans="6:7" x14ac:dyDescent="0.3">
      <c r="F17923" t="s">
        <v>18227</v>
      </c>
      <c r="G17923" s="31">
        <v>12121.983900000001</v>
      </c>
    </row>
    <row r="17924" spans="6:7" x14ac:dyDescent="0.3">
      <c r="F17924" t="s">
        <v>2761</v>
      </c>
      <c r="G17924" s="31">
        <v>293.05459999999999</v>
      </c>
    </row>
    <row r="17925" spans="6:7" x14ac:dyDescent="0.3">
      <c r="F17925" t="s">
        <v>2762</v>
      </c>
      <c r="G17925" s="31">
        <v>4337.5156999999999</v>
      </c>
    </row>
    <row r="17926" spans="6:7" x14ac:dyDescent="0.3">
      <c r="F17926" t="s">
        <v>18228</v>
      </c>
      <c r="G17926" s="31">
        <v>745.35360000000003</v>
      </c>
    </row>
    <row r="17927" spans="6:7" x14ac:dyDescent="0.3">
      <c r="F17927" t="s">
        <v>3764</v>
      </c>
      <c r="G17927" s="31">
        <v>87.627399999999994</v>
      </c>
    </row>
    <row r="17928" spans="6:7" x14ac:dyDescent="0.3">
      <c r="F17928" t="s">
        <v>18229</v>
      </c>
      <c r="G17928" s="31">
        <v>1646.7538000000002</v>
      </c>
    </row>
    <row r="17929" spans="6:7" x14ac:dyDescent="0.3">
      <c r="F17929" t="s">
        <v>18230</v>
      </c>
      <c r="G17929" s="31">
        <v>0</v>
      </c>
    </row>
    <row r="17930" spans="6:7" x14ac:dyDescent="0.3">
      <c r="F17930" t="s">
        <v>18231</v>
      </c>
      <c r="G17930" s="31">
        <v>0</v>
      </c>
    </row>
    <row r="17931" spans="6:7" x14ac:dyDescent="0.3">
      <c r="F17931" t="s">
        <v>18232</v>
      </c>
      <c r="G17931" s="31">
        <v>2567.8993000000005</v>
      </c>
    </row>
    <row r="17932" spans="6:7" x14ac:dyDescent="0.3">
      <c r="F17932" t="s">
        <v>18233</v>
      </c>
      <c r="G17932" s="31">
        <v>16879.639899999998</v>
      </c>
    </row>
    <row r="17933" spans="6:7" x14ac:dyDescent="0.3">
      <c r="F17933" t="s">
        <v>1041</v>
      </c>
      <c r="G17933" s="31">
        <v>2424.7644</v>
      </c>
    </row>
    <row r="17934" spans="6:7" x14ac:dyDescent="0.3">
      <c r="F17934" t="s">
        <v>18234</v>
      </c>
      <c r="G17934" s="31">
        <v>0</v>
      </c>
    </row>
    <row r="17935" spans="6:7" x14ac:dyDescent="0.3">
      <c r="F17935" t="s">
        <v>18235</v>
      </c>
      <c r="G17935" s="31">
        <v>6663.7433000000001</v>
      </c>
    </row>
    <row r="17936" spans="6:7" x14ac:dyDescent="0.3">
      <c r="F17936" t="s">
        <v>18236</v>
      </c>
      <c r="G17936" s="31">
        <v>157.06319999999999</v>
      </c>
    </row>
    <row r="17937" spans="6:7" x14ac:dyDescent="0.3">
      <c r="F17937" t="s">
        <v>18237</v>
      </c>
      <c r="G17937" s="31">
        <v>3323.4296999999997</v>
      </c>
    </row>
    <row r="17938" spans="6:7" x14ac:dyDescent="0.3">
      <c r="F17938" t="s">
        <v>18238</v>
      </c>
      <c r="G17938" s="31">
        <v>4305.0338000000002</v>
      </c>
    </row>
    <row r="17939" spans="6:7" x14ac:dyDescent="0.3">
      <c r="F17939" t="s">
        <v>1042</v>
      </c>
      <c r="G17939" s="31">
        <v>2618.0599000000002</v>
      </c>
    </row>
    <row r="17940" spans="6:7" x14ac:dyDescent="0.3">
      <c r="F17940" t="s">
        <v>18239</v>
      </c>
      <c r="G17940" s="31">
        <v>133.85040000000001</v>
      </c>
    </row>
    <row r="17941" spans="6:7" x14ac:dyDescent="0.3">
      <c r="F17941" t="s">
        <v>18240</v>
      </c>
      <c r="G17941" s="31">
        <v>0</v>
      </c>
    </row>
    <row r="17942" spans="6:7" x14ac:dyDescent="0.3">
      <c r="F17942" t="s">
        <v>3765</v>
      </c>
      <c r="G17942" s="31">
        <v>490.90269999999998</v>
      </c>
    </row>
    <row r="17943" spans="6:7" x14ac:dyDescent="0.3">
      <c r="F17943" t="s">
        <v>2976</v>
      </c>
      <c r="G17943" s="31">
        <v>5945.0972000000002</v>
      </c>
    </row>
    <row r="17944" spans="6:7" x14ac:dyDescent="0.3">
      <c r="F17944" t="s">
        <v>18241</v>
      </c>
      <c r="G17944" s="31">
        <v>0</v>
      </c>
    </row>
    <row r="17945" spans="6:7" x14ac:dyDescent="0.3">
      <c r="F17945" t="s">
        <v>18242</v>
      </c>
      <c r="G17945" s="31">
        <v>0</v>
      </c>
    </row>
    <row r="17946" spans="6:7" x14ac:dyDescent="0.3">
      <c r="F17946" t="s">
        <v>18243</v>
      </c>
      <c r="G17946" s="31">
        <v>0</v>
      </c>
    </row>
    <row r="17947" spans="6:7" x14ac:dyDescent="0.3">
      <c r="F17947" t="s">
        <v>18244</v>
      </c>
      <c r="G17947" s="31">
        <v>0</v>
      </c>
    </row>
    <row r="17948" spans="6:7" x14ac:dyDescent="0.3">
      <c r="F17948" t="s">
        <v>18245</v>
      </c>
      <c r="G17948" s="31">
        <v>0</v>
      </c>
    </row>
    <row r="17949" spans="6:7" x14ac:dyDescent="0.3">
      <c r="F17949" t="s">
        <v>2763</v>
      </c>
      <c r="G17949" s="31">
        <v>1974.6594</v>
      </c>
    </row>
    <row r="17950" spans="6:7" x14ac:dyDescent="0.3">
      <c r="F17950" t="s">
        <v>2764</v>
      </c>
      <c r="G17950" s="31">
        <v>0</v>
      </c>
    </row>
    <row r="17951" spans="6:7" x14ac:dyDescent="0.3">
      <c r="F17951" t="s">
        <v>2765</v>
      </c>
      <c r="G17951" s="31">
        <v>93.261499999999998</v>
      </c>
    </row>
    <row r="17952" spans="6:7" x14ac:dyDescent="0.3">
      <c r="F17952" t="s">
        <v>18246</v>
      </c>
      <c r="G17952" s="31">
        <v>1777.4021</v>
      </c>
    </row>
    <row r="17953" spans="6:7" x14ac:dyDescent="0.3">
      <c r="F17953" t="s">
        <v>18247</v>
      </c>
      <c r="G17953" s="31">
        <v>5512.4109000000008</v>
      </c>
    </row>
    <row r="17954" spans="6:7" x14ac:dyDescent="0.3">
      <c r="F17954" t="s">
        <v>2766</v>
      </c>
      <c r="G17954" s="31">
        <v>0</v>
      </c>
    </row>
    <row r="17955" spans="6:7" x14ac:dyDescent="0.3">
      <c r="F17955" t="s">
        <v>18248</v>
      </c>
      <c r="G17955" s="31">
        <v>0</v>
      </c>
    </row>
    <row r="17956" spans="6:7" x14ac:dyDescent="0.3">
      <c r="F17956" t="s">
        <v>18249</v>
      </c>
      <c r="G17956" s="31">
        <v>466.20619999999997</v>
      </c>
    </row>
    <row r="17957" spans="6:7" x14ac:dyDescent="0.3">
      <c r="F17957" t="s">
        <v>1043</v>
      </c>
      <c r="G17957" s="31">
        <v>7043.4374999999991</v>
      </c>
    </row>
    <row r="17958" spans="6:7" x14ac:dyDescent="0.3">
      <c r="F17958" t="s">
        <v>18250</v>
      </c>
      <c r="G17958" s="31">
        <v>14473.5075</v>
      </c>
    </row>
    <row r="17959" spans="6:7" x14ac:dyDescent="0.3">
      <c r="F17959" t="s">
        <v>1044</v>
      </c>
      <c r="G17959" s="31">
        <v>0</v>
      </c>
    </row>
    <row r="17960" spans="6:7" x14ac:dyDescent="0.3">
      <c r="F17960" t="s">
        <v>2767</v>
      </c>
      <c r="G17960" s="31">
        <v>0</v>
      </c>
    </row>
    <row r="17961" spans="6:7" x14ac:dyDescent="0.3">
      <c r="F17961" t="s">
        <v>18251</v>
      </c>
      <c r="G17961" s="31">
        <v>5721.8602999999994</v>
      </c>
    </row>
    <row r="17962" spans="6:7" x14ac:dyDescent="0.3">
      <c r="F17962" t="s">
        <v>2768</v>
      </c>
      <c r="G17962" s="31">
        <v>7504.5140000000001</v>
      </c>
    </row>
    <row r="17963" spans="6:7" x14ac:dyDescent="0.3">
      <c r="F17963" t="s">
        <v>18252</v>
      </c>
      <c r="G17963" s="31">
        <v>0</v>
      </c>
    </row>
    <row r="17964" spans="6:7" x14ac:dyDescent="0.3">
      <c r="F17964" t="s">
        <v>18253</v>
      </c>
      <c r="G17964" s="31">
        <v>3491.6669999999999</v>
      </c>
    </row>
    <row r="17965" spans="6:7" x14ac:dyDescent="0.3">
      <c r="F17965" t="s">
        <v>18254</v>
      </c>
      <c r="G17965" s="31">
        <v>18148.107599999999</v>
      </c>
    </row>
    <row r="17966" spans="6:7" x14ac:dyDescent="0.3">
      <c r="F17966" t="s">
        <v>18255</v>
      </c>
      <c r="G17966" s="31">
        <v>3534.1271999999999</v>
      </c>
    </row>
    <row r="17967" spans="6:7" x14ac:dyDescent="0.3">
      <c r="F17967" t="s">
        <v>2977</v>
      </c>
      <c r="G17967" s="31">
        <v>245.41030000000001</v>
      </c>
    </row>
    <row r="17968" spans="6:7" x14ac:dyDescent="0.3">
      <c r="F17968" t="s">
        <v>2769</v>
      </c>
      <c r="G17968" s="31">
        <v>1339.8031000000001</v>
      </c>
    </row>
    <row r="17969" spans="6:7" x14ac:dyDescent="0.3">
      <c r="F17969" t="s">
        <v>3766</v>
      </c>
      <c r="G17969" s="31">
        <v>204.80119999999997</v>
      </c>
    </row>
    <row r="17970" spans="6:7" x14ac:dyDescent="0.3">
      <c r="F17970" t="s">
        <v>3767</v>
      </c>
      <c r="G17970" s="31">
        <v>3050.1916999999999</v>
      </c>
    </row>
    <row r="17971" spans="6:7" x14ac:dyDescent="0.3">
      <c r="F17971" t="s">
        <v>2770</v>
      </c>
      <c r="G17971" s="31">
        <v>0</v>
      </c>
    </row>
    <row r="17972" spans="6:7" x14ac:dyDescent="0.3">
      <c r="F17972" t="s">
        <v>3768</v>
      </c>
      <c r="G17972" s="31">
        <v>42.704999999999998</v>
      </c>
    </row>
    <row r="17973" spans="6:7" x14ac:dyDescent="0.3">
      <c r="F17973" t="s">
        <v>2771</v>
      </c>
      <c r="G17973" s="31">
        <v>0</v>
      </c>
    </row>
    <row r="17974" spans="6:7" x14ac:dyDescent="0.3">
      <c r="F17974" t="s">
        <v>3769</v>
      </c>
      <c r="G17974" s="31">
        <v>497.37390000000005</v>
      </c>
    </row>
    <row r="17975" spans="6:7" x14ac:dyDescent="0.3">
      <c r="F17975" t="s">
        <v>18256</v>
      </c>
      <c r="G17975" s="31">
        <v>0</v>
      </c>
    </row>
    <row r="17976" spans="6:7" x14ac:dyDescent="0.3">
      <c r="F17976" t="s">
        <v>18257</v>
      </c>
      <c r="G17976" s="31">
        <v>0</v>
      </c>
    </row>
    <row r="17977" spans="6:7" x14ac:dyDescent="0.3">
      <c r="F17977" t="s">
        <v>18258</v>
      </c>
      <c r="G17977" s="31">
        <v>2140.1881000000003</v>
      </c>
    </row>
    <row r="17978" spans="6:7" x14ac:dyDescent="0.3">
      <c r="F17978" t="s">
        <v>18259</v>
      </c>
      <c r="G17978" s="31">
        <v>0</v>
      </c>
    </row>
    <row r="17979" spans="6:7" x14ac:dyDescent="0.3">
      <c r="F17979" t="s">
        <v>18260</v>
      </c>
      <c r="G17979" s="31">
        <v>29953.998600000003</v>
      </c>
    </row>
    <row r="17980" spans="6:7" x14ac:dyDescent="0.3">
      <c r="F17980" t="s">
        <v>2772</v>
      </c>
      <c r="G17980" s="31">
        <v>2518.9674</v>
      </c>
    </row>
    <row r="17981" spans="6:7" x14ac:dyDescent="0.3">
      <c r="F17981" t="s">
        <v>3770</v>
      </c>
      <c r="G17981" s="31">
        <v>158.79060000000001</v>
      </c>
    </row>
    <row r="17982" spans="6:7" x14ac:dyDescent="0.3">
      <c r="F17982" t="s">
        <v>18261</v>
      </c>
      <c r="G17982" s="31">
        <v>434.77390000000003</v>
      </c>
    </row>
    <row r="17983" spans="6:7" x14ac:dyDescent="0.3">
      <c r="F17983" t="s">
        <v>18262</v>
      </c>
      <c r="G17983" s="31">
        <v>305.8313</v>
      </c>
    </row>
    <row r="17984" spans="6:7" x14ac:dyDescent="0.3">
      <c r="F17984" t="s">
        <v>18263</v>
      </c>
      <c r="G17984" s="31">
        <v>107.6216</v>
      </c>
    </row>
    <row r="17985" spans="6:7" x14ac:dyDescent="0.3">
      <c r="F17985" t="s">
        <v>18264</v>
      </c>
      <c r="G17985" s="31">
        <v>233.7165</v>
      </c>
    </row>
    <row r="17986" spans="6:7" x14ac:dyDescent="0.3">
      <c r="F17986" t="s">
        <v>18265</v>
      </c>
      <c r="G17986" s="31">
        <v>12611.716399999999</v>
      </c>
    </row>
    <row r="17987" spans="6:7" x14ac:dyDescent="0.3">
      <c r="F17987" t="s">
        <v>2773</v>
      </c>
      <c r="G17987" s="31">
        <v>21.903700000000001</v>
      </c>
    </row>
    <row r="17988" spans="6:7" x14ac:dyDescent="0.3">
      <c r="F17988" t="s">
        <v>18266</v>
      </c>
      <c r="G17988" s="31">
        <v>0</v>
      </c>
    </row>
    <row r="17989" spans="6:7" x14ac:dyDescent="0.3">
      <c r="F17989" t="s">
        <v>18267</v>
      </c>
      <c r="G17989" s="31">
        <v>1812.5350000000001</v>
      </c>
    </row>
    <row r="17990" spans="6:7" x14ac:dyDescent="0.3">
      <c r="F17990" t="s">
        <v>2774</v>
      </c>
      <c r="G17990" s="31">
        <v>0</v>
      </c>
    </row>
    <row r="17991" spans="6:7" x14ac:dyDescent="0.3">
      <c r="F17991" t="s">
        <v>18268</v>
      </c>
      <c r="G17991" s="31">
        <v>0</v>
      </c>
    </row>
    <row r="17992" spans="6:7" x14ac:dyDescent="0.3">
      <c r="F17992" t="s">
        <v>2775</v>
      </c>
      <c r="G17992" s="31">
        <v>27.518999999999998</v>
      </c>
    </row>
    <row r="17993" spans="6:7" x14ac:dyDescent="0.3">
      <c r="F17993" t="s">
        <v>2776</v>
      </c>
      <c r="G17993" s="31">
        <v>8148.2039999999997</v>
      </c>
    </row>
    <row r="17994" spans="6:7" x14ac:dyDescent="0.3">
      <c r="F17994" t="s">
        <v>2978</v>
      </c>
      <c r="G17994" s="31">
        <v>6085.4264000000003</v>
      </c>
    </row>
    <row r="17995" spans="6:7" x14ac:dyDescent="0.3">
      <c r="F17995" t="s">
        <v>18269</v>
      </c>
      <c r="G17995" s="31">
        <v>9388.9593000000004</v>
      </c>
    </row>
    <row r="17996" spans="6:7" x14ac:dyDescent="0.3">
      <c r="F17996" t="s">
        <v>18270</v>
      </c>
      <c r="G17996" s="31">
        <v>0</v>
      </c>
    </row>
    <row r="17997" spans="6:7" x14ac:dyDescent="0.3">
      <c r="F17997" t="s">
        <v>1045</v>
      </c>
      <c r="G17997" s="31">
        <v>0</v>
      </c>
    </row>
    <row r="17998" spans="6:7" x14ac:dyDescent="0.3">
      <c r="F17998" t="s">
        <v>18271</v>
      </c>
      <c r="G17998" s="31">
        <v>0</v>
      </c>
    </row>
    <row r="17999" spans="6:7" x14ac:dyDescent="0.3">
      <c r="F17999" t="s">
        <v>18272</v>
      </c>
      <c r="G17999" s="31">
        <v>843.471</v>
      </c>
    </row>
    <row r="18000" spans="6:7" x14ac:dyDescent="0.3">
      <c r="F18000" t="s">
        <v>3771</v>
      </c>
      <c r="G18000" s="31">
        <v>17.715399999999999</v>
      </c>
    </row>
    <row r="18001" spans="6:7" x14ac:dyDescent="0.3">
      <c r="F18001" t="s">
        <v>18273</v>
      </c>
      <c r="G18001" s="31">
        <v>2815.6475000000005</v>
      </c>
    </row>
    <row r="18002" spans="6:7" x14ac:dyDescent="0.3">
      <c r="F18002" t="s">
        <v>18274</v>
      </c>
      <c r="G18002" s="31">
        <v>0</v>
      </c>
    </row>
    <row r="18003" spans="6:7" x14ac:dyDescent="0.3">
      <c r="F18003" t="s">
        <v>18275</v>
      </c>
      <c r="G18003" s="31">
        <v>0</v>
      </c>
    </row>
    <row r="18004" spans="6:7" x14ac:dyDescent="0.3">
      <c r="F18004" t="s">
        <v>18276</v>
      </c>
      <c r="G18004" s="31">
        <v>6435.7415000000001</v>
      </c>
    </row>
    <row r="18005" spans="6:7" x14ac:dyDescent="0.3">
      <c r="F18005" t="s">
        <v>2979</v>
      </c>
      <c r="G18005" s="31">
        <v>2274.8986</v>
      </c>
    </row>
    <row r="18006" spans="6:7" x14ac:dyDescent="0.3">
      <c r="F18006" t="s">
        <v>18277</v>
      </c>
      <c r="G18006" s="31">
        <v>25911.498500000002</v>
      </c>
    </row>
    <row r="18007" spans="6:7" x14ac:dyDescent="0.3">
      <c r="F18007" t="s">
        <v>18278</v>
      </c>
      <c r="G18007" s="31">
        <v>0</v>
      </c>
    </row>
    <row r="18008" spans="6:7" x14ac:dyDescent="0.3">
      <c r="F18008" t="s">
        <v>18279</v>
      </c>
      <c r="G18008" s="31">
        <v>0</v>
      </c>
    </row>
    <row r="18009" spans="6:7" x14ac:dyDescent="0.3">
      <c r="F18009" t="s">
        <v>18280</v>
      </c>
      <c r="G18009" s="31">
        <v>19838.667799999999</v>
      </c>
    </row>
    <row r="18010" spans="6:7" x14ac:dyDescent="0.3">
      <c r="F18010" t="s">
        <v>2777</v>
      </c>
      <c r="G18010" s="31">
        <v>0</v>
      </c>
    </row>
    <row r="18011" spans="6:7" x14ac:dyDescent="0.3">
      <c r="F18011" t="s">
        <v>18281</v>
      </c>
      <c r="G18011" s="31">
        <v>484.90430000000003</v>
      </c>
    </row>
    <row r="18012" spans="6:7" x14ac:dyDescent="0.3">
      <c r="F18012" t="s">
        <v>3772</v>
      </c>
      <c r="G18012" s="31">
        <v>112.52249999999999</v>
      </c>
    </row>
    <row r="18013" spans="6:7" x14ac:dyDescent="0.3">
      <c r="F18013" t="s">
        <v>1046</v>
      </c>
      <c r="G18013" s="31">
        <v>7740.7938000000004</v>
      </c>
    </row>
    <row r="18014" spans="6:7" x14ac:dyDescent="0.3">
      <c r="F18014" t="s">
        <v>18282</v>
      </c>
      <c r="G18014" s="31">
        <v>12064.1816</v>
      </c>
    </row>
    <row r="18015" spans="6:7" x14ac:dyDescent="0.3">
      <c r="F18015" t="s">
        <v>18283</v>
      </c>
      <c r="G18015" s="31">
        <v>109.5059</v>
      </c>
    </row>
    <row r="18016" spans="6:7" x14ac:dyDescent="0.3">
      <c r="F18016" t="s">
        <v>18284</v>
      </c>
      <c r="G18016" s="31">
        <v>0</v>
      </c>
    </row>
    <row r="18017" spans="6:7" x14ac:dyDescent="0.3">
      <c r="F18017" t="s">
        <v>3773</v>
      </c>
      <c r="G18017" s="31">
        <v>105.9936</v>
      </c>
    </row>
    <row r="18018" spans="6:7" x14ac:dyDescent="0.3">
      <c r="F18018" t="s">
        <v>1047</v>
      </c>
      <c r="G18018" s="31">
        <v>3849.4691000000003</v>
      </c>
    </row>
    <row r="18019" spans="6:7" x14ac:dyDescent="0.3">
      <c r="F18019" t="s">
        <v>2778</v>
      </c>
      <c r="G18019" s="31">
        <v>0</v>
      </c>
    </row>
    <row r="18020" spans="6:7" x14ac:dyDescent="0.3">
      <c r="F18020" t="s">
        <v>18285</v>
      </c>
      <c r="G18020" s="31">
        <v>0</v>
      </c>
    </row>
    <row r="18021" spans="6:7" x14ac:dyDescent="0.3">
      <c r="F18021" t="s">
        <v>18286</v>
      </c>
      <c r="G18021" s="31">
        <v>125.14960000000001</v>
      </c>
    </row>
    <row r="18022" spans="6:7" x14ac:dyDescent="0.3">
      <c r="F18022" t="s">
        <v>18287</v>
      </c>
      <c r="G18022" s="31">
        <v>8447.8152000000009</v>
      </c>
    </row>
    <row r="18023" spans="6:7" x14ac:dyDescent="0.3">
      <c r="F18023" t="s">
        <v>2779</v>
      </c>
      <c r="G18023" s="31">
        <v>71.012799999999999</v>
      </c>
    </row>
    <row r="18024" spans="6:7" x14ac:dyDescent="0.3">
      <c r="F18024" t="s">
        <v>1048</v>
      </c>
      <c r="G18024" s="31">
        <v>0</v>
      </c>
    </row>
    <row r="18025" spans="6:7" x14ac:dyDescent="0.3">
      <c r="F18025" t="s">
        <v>2980</v>
      </c>
      <c r="G18025" s="31">
        <v>18871.275800000003</v>
      </c>
    </row>
    <row r="18026" spans="6:7" x14ac:dyDescent="0.3">
      <c r="F18026" t="s">
        <v>18288</v>
      </c>
      <c r="G18026" s="31">
        <v>0</v>
      </c>
    </row>
    <row r="18027" spans="6:7" x14ac:dyDescent="0.3">
      <c r="F18027" t="s">
        <v>18289</v>
      </c>
      <c r="G18027" s="31">
        <v>410.822</v>
      </c>
    </row>
    <row r="18028" spans="6:7" x14ac:dyDescent="0.3">
      <c r="F18028" t="s">
        <v>2780</v>
      </c>
      <c r="G18028" s="31">
        <v>0</v>
      </c>
    </row>
    <row r="18029" spans="6:7" x14ac:dyDescent="0.3">
      <c r="F18029" t="s">
        <v>18290</v>
      </c>
      <c r="G18029" s="31">
        <v>255.60130000000001</v>
      </c>
    </row>
    <row r="18030" spans="6:7" x14ac:dyDescent="0.3">
      <c r="F18030" t="s">
        <v>18291</v>
      </c>
      <c r="G18030" s="31">
        <v>0</v>
      </c>
    </row>
    <row r="18031" spans="6:7" x14ac:dyDescent="0.3">
      <c r="F18031" t="s">
        <v>18292</v>
      </c>
      <c r="G18031" s="31">
        <v>410.65030000000002</v>
      </c>
    </row>
    <row r="18032" spans="6:7" x14ac:dyDescent="0.3">
      <c r="F18032" t="s">
        <v>18293</v>
      </c>
      <c r="G18032" s="31">
        <v>12963.4694</v>
      </c>
    </row>
    <row r="18033" spans="6:7" x14ac:dyDescent="0.3">
      <c r="F18033" t="s">
        <v>18294</v>
      </c>
      <c r="G18033" s="31">
        <v>16090.947100000001</v>
      </c>
    </row>
    <row r="18034" spans="6:7" x14ac:dyDescent="0.3">
      <c r="F18034" t="s">
        <v>2981</v>
      </c>
      <c r="G18034" s="31">
        <v>2195.9303</v>
      </c>
    </row>
    <row r="18035" spans="6:7" x14ac:dyDescent="0.3">
      <c r="F18035" t="s">
        <v>18295</v>
      </c>
      <c r="G18035" s="31">
        <v>0</v>
      </c>
    </row>
    <row r="18036" spans="6:7" x14ac:dyDescent="0.3">
      <c r="F18036" t="s">
        <v>18296</v>
      </c>
      <c r="G18036" s="31">
        <v>0</v>
      </c>
    </row>
    <row r="18037" spans="6:7" x14ac:dyDescent="0.3">
      <c r="F18037" t="s">
        <v>18297</v>
      </c>
      <c r="G18037" s="31">
        <v>409.84100000000007</v>
      </c>
    </row>
    <row r="18038" spans="6:7" x14ac:dyDescent="0.3">
      <c r="F18038" t="s">
        <v>2982</v>
      </c>
      <c r="G18038" s="31">
        <v>12775.919</v>
      </c>
    </row>
    <row r="18039" spans="6:7" x14ac:dyDescent="0.3">
      <c r="F18039" t="s">
        <v>18298</v>
      </c>
      <c r="G18039" s="31">
        <v>657.03539999999998</v>
      </c>
    </row>
    <row r="18040" spans="6:7" x14ac:dyDescent="0.3">
      <c r="F18040" t="s">
        <v>18299</v>
      </c>
      <c r="G18040" s="31">
        <v>0</v>
      </c>
    </row>
    <row r="18041" spans="6:7" x14ac:dyDescent="0.3">
      <c r="F18041" t="s">
        <v>1049</v>
      </c>
      <c r="G18041" s="31">
        <v>12729.190999999999</v>
      </c>
    </row>
    <row r="18042" spans="6:7" x14ac:dyDescent="0.3">
      <c r="F18042" t="s">
        <v>18300</v>
      </c>
      <c r="G18042" s="31">
        <v>0</v>
      </c>
    </row>
    <row r="18043" spans="6:7" x14ac:dyDescent="0.3">
      <c r="F18043" t="s">
        <v>18301</v>
      </c>
      <c r="G18043" s="31">
        <v>1425.6747999999998</v>
      </c>
    </row>
    <row r="18044" spans="6:7" x14ac:dyDescent="0.3">
      <c r="F18044" t="s">
        <v>18302</v>
      </c>
      <c r="G18044" s="31">
        <v>0</v>
      </c>
    </row>
    <row r="18045" spans="6:7" x14ac:dyDescent="0.3">
      <c r="F18045" t="s">
        <v>3774</v>
      </c>
      <c r="G18045" s="31">
        <v>161.9324</v>
      </c>
    </row>
    <row r="18046" spans="6:7" x14ac:dyDescent="0.3">
      <c r="F18046" t="s">
        <v>2781</v>
      </c>
      <c r="G18046" s="31">
        <v>2426.9393</v>
      </c>
    </row>
    <row r="18047" spans="6:7" x14ac:dyDescent="0.3">
      <c r="F18047" t="s">
        <v>18303</v>
      </c>
      <c r="G18047" s="31">
        <v>2590.087</v>
      </c>
    </row>
    <row r="18048" spans="6:7" x14ac:dyDescent="0.3">
      <c r="F18048" t="s">
        <v>2782</v>
      </c>
      <c r="G18048" s="31">
        <v>0</v>
      </c>
    </row>
    <row r="18049" spans="6:7" x14ac:dyDescent="0.3">
      <c r="F18049" t="s">
        <v>18304</v>
      </c>
      <c r="G18049" s="31">
        <v>7542.9231000000009</v>
      </c>
    </row>
    <row r="18050" spans="6:7" x14ac:dyDescent="0.3">
      <c r="F18050" t="s">
        <v>18305</v>
      </c>
      <c r="G18050" s="31">
        <v>287.834</v>
      </c>
    </row>
    <row r="18051" spans="6:7" x14ac:dyDescent="0.3">
      <c r="F18051" t="s">
        <v>18306</v>
      </c>
      <c r="G18051" s="31">
        <v>0</v>
      </c>
    </row>
    <row r="18052" spans="6:7" x14ac:dyDescent="0.3">
      <c r="F18052" t="s">
        <v>18307</v>
      </c>
      <c r="G18052" s="31">
        <v>0</v>
      </c>
    </row>
    <row r="18053" spans="6:7" x14ac:dyDescent="0.3">
      <c r="F18053" t="s">
        <v>18308</v>
      </c>
      <c r="G18053" s="31">
        <v>0</v>
      </c>
    </row>
    <row r="18054" spans="6:7" x14ac:dyDescent="0.3">
      <c r="F18054" t="s">
        <v>3775</v>
      </c>
      <c r="G18054" s="31">
        <v>196.34039999999999</v>
      </c>
    </row>
    <row r="18055" spans="6:7" x14ac:dyDescent="0.3">
      <c r="F18055" t="s">
        <v>2783</v>
      </c>
      <c r="G18055" s="31">
        <v>15213.1217</v>
      </c>
    </row>
    <row r="18056" spans="6:7" x14ac:dyDescent="0.3">
      <c r="F18056" t="s">
        <v>2784</v>
      </c>
      <c r="G18056" s="31">
        <v>0</v>
      </c>
    </row>
    <row r="18057" spans="6:7" x14ac:dyDescent="0.3">
      <c r="F18057" t="s">
        <v>18309</v>
      </c>
      <c r="G18057" s="31">
        <v>4194.8247000000001</v>
      </c>
    </row>
    <row r="18058" spans="6:7" x14ac:dyDescent="0.3">
      <c r="F18058" t="s">
        <v>18310</v>
      </c>
      <c r="G18058" s="31">
        <v>1348.9463000000001</v>
      </c>
    </row>
    <row r="18059" spans="6:7" x14ac:dyDescent="0.3">
      <c r="F18059" t="s">
        <v>18311</v>
      </c>
      <c r="G18059" s="31">
        <v>0</v>
      </c>
    </row>
    <row r="18060" spans="6:7" x14ac:dyDescent="0.3">
      <c r="F18060" t="s">
        <v>18312</v>
      </c>
      <c r="G18060" s="31">
        <v>50.410699999999999</v>
      </c>
    </row>
    <row r="18061" spans="6:7" x14ac:dyDescent="0.3">
      <c r="F18061" t="s">
        <v>3776</v>
      </c>
      <c r="G18061" s="31">
        <v>735.15980000000002</v>
      </c>
    </row>
    <row r="18062" spans="6:7" x14ac:dyDescent="0.3">
      <c r="F18062" t="s">
        <v>18313</v>
      </c>
      <c r="G18062" s="31">
        <v>219.92519999999999</v>
      </c>
    </row>
    <row r="18063" spans="6:7" x14ac:dyDescent="0.3">
      <c r="F18063" t="s">
        <v>18314</v>
      </c>
      <c r="G18063" s="31">
        <v>0</v>
      </c>
    </row>
    <row r="18064" spans="6:7" x14ac:dyDescent="0.3">
      <c r="F18064" t="s">
        <v>18315</v>
      </c>
      <c r="G18064" s="31">
        <v>0</v>
      </c>
    </row>
    <row r="18065" spans="6:7" x14ac:dyDescent="0.3">
      <c r="F18065" t="s">
        <v>18316</v>
      </c>
      <c r="G18065" s="31">
        <v>222.44469999999998</v>
      </c>
    </row>
    <row r="18066" spans="6:7" x14ac:dyDescent="0.3">
      <c r="F18066" t="s">
        <v>1050</v>
      </c>
      <c r="G18066" s="31">
        <v>13546.330599999999</v>
      </c>
    </row>
    <row r="18067" spans="6:7" x14ac:dyDescent="0.3">
      <c r="F18067" t="s">
        <v>18317</v>
      </c>
      <c r="G18067" s="31">
        <v>538.79700000000003</v>
      </c>
    </row>
    <row r="18068" spans="6:7" x14ac:dyDescent="0.3">
      <c r="F18068" t="s">
        <v>18318</v>
      </c>
      <c r="G18068" s="31">
        <v>28.113299999999999</v>
      </c>
    </row>
    <row r="18069" spans="6:7" x14ac:dyDescent="0.3">
      <c r="F18069" t="s">
        <v>3777</v>
      </c>
      <c r="G18069" s="31">
        <v>70.738299999999995</v>
      </c>
    </row>
    <row r="18070" spans="6:7" x14ac:dyDescent="0.3">
      <c r="F18070" t="s">
        <v>18319</v>
      </c>
      <c r="G18070" s="31">
        <v>0</v>
      </c>
    </row>
    <row r="18071" spans="6:7" x14ac:dyDescent="0.3">
      <c r="F18071" t="s">
        <v>18320</v>
      </c>
      <c r="G18071" s="31">
        <v>2575.8834000000002</v>
      </c>
    </row>
    <row r="18072" spans="6:7" x14ac:dyDescent="0.3">
      <c r="F18072" t="s">
        <v>2785</v>
      </c>
      <c r="G18072" s="31">
        <v>1855.44</v>
      </c>
    </row>
    <row r="18073" spans="6:7" x14ac:dyDescent="0.3">
      <c r="F18073" t="s">
        <v>2786</v>
      </c>
      <c r="G18073" s="31">
        <v>225.28440000000001</v>
      </c>
    </row>
    <row r="18074" spans="6:7" x14ac:dyDescent="0.3">
      <c r="F18074" t="s">
        <v>18321</v>
      </c>
      <c r="G18074" s="31">
        <v>0</v>
      </c>
    </row>
    <row r="18075" spans="6:7" x14ac:dyDescent="0.3">
      <c r="F18075" t="s">
        <v>18322</v>
      </c>
      <c r="G18075" s="31">
        <v>407.88100000000003</v>
      </c>
    </row>
    <row r="18076" spans="6:7" x14ac:dyDescent="0.3">
      <c r="F18076" t="s">
        <v>1051</v>
      </c>
      <c r="G18076" s="31">
        <v>1916.8182000000002</v>
      </c>
    </row>
    <row r="18077" spans="6:7" x14ac:dyDescent="0.3">
      <c r="F18077" t="s">
        <v>18323</v>
      </c>
      <c r="G18077" s="31">
        <v>126.2988</v>
      </c>
    </row>
    <row r="18078" spans="6:7" x14ac:dyDescent="0.3">
      <c r="F18078" t="s">
        <v>18324</v>
      </c>
      <c r="G18078" s="31">
        <v>0</v>
      </c>
    </row>
    <row r="18079" spans="6:7" x14ac:dyDescent="0.3">
      <c r="F18079" t="s">
        <v>18325</v>
      </c>
      <c r="G18079" s="31">
        <v>4587.4861000000001</v>
      </c>
    </row>
    <row r="18080" spans="6:7" x14ac:dyDescent="0.3">
      <c r="F18080" t="s">
        <v>18326</v>
      </c>
      <c r="G18080" s="31">
        <v>186.2655</v>
      </c>
    </row>
    <row r="18081" spans="6:7" x14ac:dyDescent="0.3">
      <c r="F18081" t="s">
        <v>18327</v>
      </c>
      <c r="G18081" s="31">
        <v>2569.7887000000001</v>
      </c>
    </row>
    <row r="18082" spans="6:7" x14ac:dyDescent="0.3">
      <c r="F18082" t="s">
        <v>1052</v>
      </c>
      <c r="G18082" s="31">
        <v>9180.2682000000004</v>
      </c>
    </row>
    <row r="18083" spans="6:7" x14ac:dyDescent="0.3">
      <c r="F18083" t="s">
        <v>18328</v>
      </c>
      <c r="G18083" s="31">
        <v>2580.9239000000002</v>
      </c>
    </row>
    <row r="18084" spans="6:7" x14ac:dyDescent="0.3">
      <c r="F18084" t="s">
        <v>18329</v>
      </c>
      <c r="G18084" s="31">
        <v>438.137</v>
      </c>
    </row>
    <row r="18085" spans="6:7" x14ac:dyDescent="0.3">
      <c r="F18085" t="s">
        <v>18330</v>
      </c>
      <c r="G18085" s="31">
        <v>306.69589999999999</v>
      </c>
    </row>
    <row r="18086" spans="6:7" x14ac:dyDescent="0.3">
      <c r="F18086" t="s">
        <v>18331</v>
      </c>
      <c r="G18086" s="31">
        <v>0</v>
      </c>
    </row>
    <row r="18087" spans="6:7" x14ac:dyDescent="0.3">
      <c r="F18087" t="s">
        <v>18332</v>
      </c>
      <c r="G18087" s="31">
        <v>0</v>
      </c>
    </row>
    <row r="18088" spans="6:7" x14ac:dyDescent="0.3">
      <c r="F18088" t="s">
        <v>18333</v>
      </c>
      <c r="G18088" s="31">
        <v>165.7577</v>
      </c>
    </row>
    <row r="18089" spans="6:7" x14ac:dyDescent="0.3">
      <c r="F18089" t="s">
        <v>18334</v>
      </c>
      <c r="G18089" s="31">
        <v>0</v>
      </c>
    </row>
    <row r="18090" spans="6:7" x14ac:dyDescent="0.3">
      <c r="F18090" t="s">
        <v>18335</v>
      </c>
      <c r="G18090" s="31">
        <v>122.4456</v>
      </c>
    </row>
    <row r="18091" spans="6:7" x14ac:dyDescent="0.3">
      <c r="F18091" t="s">
        <v>18336</v>
      </c>
      <c r="G18091" s="31">
        <v>0</v>
      </c>
    </row>
    <row r="18092" spans="6:7" x14ac:dyDescent="0.3">
      <c r="F18092" t="s">
        <v>18337</v>
      </c>
      <c r="G18092" s="31">
        <v>0</v>
      </c>
    </row>
    <row r="18093" spans="6:7" x14ac:dyDescent="0.3">
      <c r="F18093" t="s">
        <v>18338</v>
      </c>
      <c r="G18093" s="31">
        <v>189.4024</v>
      </c>
    </row>
    <row r="18094" spans="6:7" x14ac:dyDescent="0.3">
      <c r="F18094" t="s">
        <v>18339</v>
      </c>
      <c r="G18094" s="31">
        <v>0</v>
      </c>
    </row>
    <row r="18095" spans="6:7" x14ac:dyDescent="0.3">
      <c r="F18095" t="s">
        <v>18340</v>
      </c>
      <c r="G18095" s="31">
        <v>172.39959999999999</v>
      </c>
    </row>
    <row r="18096" spans="6:7" x14ac:dyDescent="0.3">
      <c r="F18096" t="s">
        <v>18341</v>
      </c>
      <c r="G18096" s="31">
        <v>0</v>
      </c>
    </row>
    <row r="18097" spans="6:7" x14ac:dyDescent="0.3">
      <c r="F18097" t="s">
        <v>18342</v>
      </c>
      <c r="G18097" s="31">
        <v>0</v>
      </c>
    </row>
    <row r="18098" spans="6:7" x14ac:dyDescent="0.3">
      <c r="F18098" t="s">
        <v>18343</v>
      </c>
      <c r="G18098" s="31">
        <v>6645.7896999999994</v>
      </c>
    </row>
    <row r="18099" spans="6:7" x14ac:dyDescent="0.3">
      <c r="F18099" t="s">
        <v>18344</v>
      </c>
      <c r="G18099" s="31">
        <v>438.137</v>
      </c>
    </row>
    <row r="18100" spans="6:7" x14ac:dyDescent="0.3">
      <c r="F18100" t="s">
        <v>18345</v>
      </c>
      <c r="G18100" s="31">
        <v>0</v>
      </c>
    </row>
    <row r="18101" spans="6:7" x14ac:dyDescent="0.3">
      <c r="F18101" t="s">
        <v>18346</v>
      </c>
      <c r="G18101" s="31">
        <v>0</v>
      </c>
    </row>
    <row r="18102" spans="6:7" x14ac:dyDescent="0.3">
      <c r="F18102" t="s">
        <v>18347</v>
      </c>
      <c r="G18102" s="31">
        <v>0</v>
      </c>
    </row>
    <row r="18103" spans="6:7" x14ac:dyDescent="0.3">
      <c r="F18103" t="s">
        <v>18348</v>
      </c>
      <c r="G18103" s="31">
        <v>546.26990000000001</v>
      </c>
    </row>
    <row r="18104" spans="6:7" x14ac:dyDescent="0.3">
      <c r="F18104" t="s">
        <v>18349</v>
      </c>
      <c r="G18104" s="31">
        <v>69.6738</v>
      </c>
    </row>
    <row r="18105" spans="6:7" x14ac:dyDescent="0.3">
      <c r="F18105" t="s">
        <v>18350</v>
      </c>
      <c r="G18105" s="31">
        <v>711.29129999999998</v>
      </c>
    </row>
    <row r="18106" spans="6:7" x14ac:dyDescent="0.3">
      <c r="F18106" t="s">
        <v>18351</v>
      </c>
      <c r="G18106" s="31">
        <v>0</v>
      </c>
    </row>
    <row r="18107" spans="6:7" x14ac:dyDescent="0.3">
      <c r="F18107" t="s">
        <v>2787</v>
      </c>
      <c r="G18107" s="31">
        <v>0</v>
      </c>
    </row>
    <row r="18108" spans="6:7" x14ac:dyDescent="0.3">
      <c r="F18108" t="s">
        <v>18352</v>
      </c>
      <c r="G18108" s="31">
        <v>808.74670000000003</v>
      </c>
    </row>
    <row r="18109" spans="6:7" x14ac:dyDescent="0.3">
      <c r="F18109" t="s">
        <v>1053</v>
      </c>
      <c r="G18109" s="31">
        <v>3346.2055</v>
      </c>
    </row>
    <row r="18110" spans="6:7" x14ac:dyDescent="0.3">
      <c r="F18110" t="s">
        <v>2788</v>
      </c>
      <c r="G18110" s="31">
        <v>4419.1253999999999</v>
      </c>
    </row>
    <row r="18111" spans="6:7" x14ac:dyDescent="0.3">
      <c r="F18111" t="s">
        <v>18353</v>
      </c>
      <c r="G18111" s="31">
        <v>0</v>
      </c>
    </row>
    <row r="18112" spans="6:7" x14ac:dyDescent="0.3">
      <c r="F18112" t="s">
        <v>2789</v>
      </c>
      <c r="G18112" s="31">
        <v>0</v>
      </c>
    </row>
    <row r="18113" spans="6:7" x14ac:dyDescent="0.3">
      <c r="F18113" t="s">
        <v>2790</v>
      </c>
      <c r="G18113" s="31">
        <v>0</v>
      </c>
    </row>
    <row r="18114" spans="6:7" x14ac:dyDescent="0.3">
      <c r="F18114" t="s">
        <v>18354</v>
      </c>
      <c r="G18114" s="31">
        <v>3613.4105</v>
      </c>
    </row>
    <row r="18115" spans="6:7" x14ac:dyDescent="0.3">
      <c r="F18115" t="s">
        <v>18355</v>
      </c>
      <c r="G18115" s="31">
        <v>0</v>
      </c>
    </row>
    <row r="18116" spans="6:7" x14ac:dyDescent="0.3">
      <c r="F18116" t="s">
        <v>18356</v>
      </c>
      <c r="G18116" s="31">
        <v>512.64319999999998</v>
      </c>
    </row>
    <row r="18117" spans="6:7" x14ac:dyDescent="0.3">
      <c r="F18117" t="s">
        <v>18357</v>
      </c>
      <c r="G18117" s="31">
        <v>0</v>
      </c>
    </row>
    <row r="18118" spans="6:7" x14ac:dyDescent="0.3">
      <c r="F18118" t="s">
        <v>3778</v>
      </c>
      <c r="G18118" s="31">
        <v>3229.0611999999996</v>
      </c>
    </row>
    <row r="18119" spans="6:7" x14ac:dyDescent="0.3">
      <c r="F18119" t="s">
        <v>2791</v>
      </c>
      <c r="G18119" s="31">
        <v>13731.231600000001</v>
      </c>
    </row>
    <row r="18120" spans="6:7" x14ac:dyDescent="0.3">
      <c r="F18120" t="s">
        <v>18358</v>
      </c>
      <c r="G18120" s="31">
        <v>0</v>
      </c>
    </row>
    <row r="18121" spans="6:7" x14ac:dyDescent="0.3">
      <c r="F18121" t="s">
        <v>18359</v>
      </c>
      <c r="G18121" s="31">
        <v>56.295900000000003</v>
      </c>
    </row>
    <row r="18122" spans="6:7" x14ac:dyDescent="0.3">
      <c r="F18122" t="s">
        <v>18360</v>
      </c>
      <c r="G18122" s="31">
        <v>0</v>
      </c>
    </row>
    <row r="18123" spans="6:7" x14ac:dyDescent="0.3">
      <c r="F18123" t="s">
        <v>18361</v>
      </c>
      <c r="G18123" s="31">
        <v>11445.145</v>
      </c>
    </row>
    <row r="18124" spans="6:7" x14ac:dyDescent="0.3">
      <c r="F18124" t="s">
        <v>1054</v>
      </c>
      <c r="G18124" s="31">
        <v>5135.5644000000002</v>
      </c>
    </row>
    <row r="18125" spans="6:7" x14ac:dyDescent="0.3">
      <c r="F18125" t="s">
        <v>18362</v>
      </c>
      <c r="G18125" s="31">
        <v>235.92009999999999</v>
      </c>
    </row>
    <row r="18126" spans="6:7" x14ac:dyDescent="0.3">
      <c r="F18126" t="s">
        <v>18363</v>
      </c>
      <c r="G18126" s="31">
        <v>0</v>
      </c>
    </row>
    <row r="18127" spans="6:7" x14ac:dyDescent="0.3">
      <c r="F18127" t="s">
        <v>2792</v>
      </c>
      <c r="G18127" s="31">
        <v>0</v>
      </c>
    </row>
    <row r="18128" spans="6:7" x14ac:dyDescent="0.3">
      <c r="F18128" t="s">
        <v>2793</v>
      </c>
      <c r="G18128" s="31">
        <v>96.547799999999995</v>
      </c>
    </row>
    <row r="18129" spans="6:7" x14ac:dyDescent="0.3">
      <c r="F18129" t="s">
        <v>2794</v>
      </c>
      <c r="G18129" s="31">
        <v>5604.6993000000002</v>
      </c>
    </row>
    <row r="18130" spans="6:7" x14ac:dyDescent="0.3">
      <c r="F18130" t="s">
        <v>18364</v>
      </c>
      <c r="G18130" s="31">
        <v>4.1353999999999997</v>
      </c>
    </row>
    <row r="18131" spans="6:7" x14ac:dyDescent="0.3">
      <c r="F18131" t="s">
        <v>2795</v>
      </c>
      <c r="G18131" s="31">
        <v>0</v>
      </c>
    </row>
    <row r="18132" spans="6:7" x14ac:dyDescent="0.3">
      <c r="F18132" t="s">
        <v>18365</v>
      </c>
      <c r="G18132" s="31">
        <v>0</v>
      </c>
    </row>
    <row r="18133" spans="6:7" x14ac:dyDescent="0.3">
      <c r="F18133" t="s">
        <v>18366</v>
      </c>
      <c r="G18133" s="31">
        <v>6184.8</v>
      </c>
    </row>
    <row r="18134" spans="6:7" x14ac:dyDescent="0.3">
      <c r="F18134" t="s">
        <v>2796</v>
      </c>
      <c r="G18134" s="31">
        <v>0</v>
      </c>
    </row>
    <row r="18135" spans="6:7" x14ac:dyDescent="0.3">
      <c r="F18135" t="s">
        <v>3779</v>
      </c>
      <c r="G18135" s="31">
        <v>225.80329999999998</v>
      </c>
    </row>
    <row r="18136" spans="6:7" x14ac:dyDescent="0.3">
      <c r="F18136" t="s">
        <v>18367</v>
      </c>
      <c r="G18136" s="31">
        <v>1375.9078</v>
      </c>
    </row>
    <row r="18137" spans="6:7" x14ac:dyDescent="0.3">
      <c r="F18137" t="s">
        <v>1055</v>
      </c>
      <c r="G18137" s="31">
        <v>1852.7752</v>
      </c>
    </row>
    <row r="18138" spans="6:7" x14ac:dyDescent="0.3">
      <c r="F18138" t="s">
        <v>2797</v>
      </c>
      <c r="G18138" s="31">
        <v>0</v>
      </c>
    </row>
    <row r="18139" spans="6:7" x14ac:dyDescent="0.3">
      <c r="F18139" t="s">
        <v>1056</v>
      </c>
      <c r="G18139" s="31">
        <v>37918.679500000006</v>
      </c>
    </row>
    <row r="18140" spans="6:7" x14ac:dyDescent="0.3">
      <c r="F18140" t="s">
        <v>2798</v>
      </c>
      <c r="G18140" s="31">
        <v>0</v>
      </c>
    </row>
    <row r="18141" spans="6:7" x14ac:dyDescent="0.3">
      <c r="F18141" t="s">
        <v>2799</v>
      </c>
      <c r="G18141" s="31">
        <v>907.50299999999993</v>
      </c>
    </row>
    <row r="18142" spans="6:7" x14ac:dyDescent="0.3">
      <c r="F18142" t="s">
        <v>2800</v>
      </c>
      <c r="G18142" s="31">
        <v>190.84179999999998</v>
      </c>
    </row>
    <row r="18143" spans="6:7" x14ac:dyDescent="0.3">
      <c r="F18143" t="s">
        <v>18368</v>
      </c>
      <c r="G18143" s="31">
        <v>0</v>
      </c>
    </row>
    <row r="18144" spans="6:7" x14ac:dyDescent="0.3">
      <c r="F18144" t="s">
        <v>18369</v>
      </c>
      <c r="G18144" s="31">
        <v>3631.2577000000001</v>
      </c>
    </row>
    <row r="18145" spans="6:7" x14ac:dyDescent="0.3">
      <c r="F18145" t="s">
        <v>18370</v>
      </c>
      <c r="G18145" s="31">
        <v>10802.4499</v>
      </c>
    </row>
    <row r="18146" spans="6:7" x14ac:dyDescent="0.3">
      <c r="F18146" t="s">
        <v>1057</v>
      </c>
      <c r="G18146" s="31">
        <v>11473.0957</v>
      </c>
    </row>
    <row r="18147" spans="6:7" x14ac:dyDescent="0.3">
      <c r="F18147" t="s">
        <v>18371</v>
      </c>
      <c r="G18147" s="31">
        <v>0</v>
      </c>
    </row>
    <row r="18148" spans="6:7" x14ac:dyDescent="0.3">
      <c r="F18148" t="s">
        <v>18372</v>
      </c>
      <c r="G18148" s="31">
        <v>0</v>
      </c>
    </row>
    <row r="18149" spans="6:7" x14ac:dyDescent="0.3">
      <c r="F18149" t="s">
        <v>18373</v>
      </c>
      <c r="G18149" s="31">
        <v>0</v>
      </c>
    </row>
    <row r="18150" spans="6:7" x14ac:dyDescent="0.3">
      <c r="F18150" t="s">
        <v>18374</v>
      </c>
      <c r="G18150" s="31">
        <v>425.62329999999997</v>
      </c>
    </row>
    <row r="18151" spans="6:7" x14ac:dyDescent="0.3">
      <c r="F18151" t="s">
        <v>18375</v>
      </c>
      <c r="G18151" s="31">
        <v>0</v>
      </c>
    </row>
    <row r="18152" spans="6:7" x14ac:dyDescent="0.3">
      <c r="F18152" t="s">
        <v>18376</v>
      </c>
      <c r="G18152" s="31">
        <v>0</v>
      </c>
    </row>
    <row r="18153" spans="6:7" x14ac:dyDescent="0.3">
      <c r="F18153" t="s">
        <v>18377</v>
      </c>
      <c r="G18153" s="31">
        <v>6732.3827000000001</v>
      </c>
    </row>
    <row r="18154" spans="6:7" x14ac:dyDescent="0.3">
      <c r="F18154" t="s">
        <v>18378</v>
      </c>
      <c r="G18154" s="31">
        <v>407.46850000000001</v>
      </c>
    </row>
    <row r="18155" spans="6:7" x14ac:dyDescent="0.3">
      <c r="F18155" t="s">
        <v>18379</v>
      </c>
      <c r="G18155" s="31">
        <v>13032.2351</v>
      </c>
    </row>
    <row r="18156" spans="6:7" x14ac:dyDescent="0.3">
      <c r="F18156" t="s">
        <v>18380</v>
      </c>
      <c r="G18156" s="31">
        <v>0</v>
      </c>
    </row>
    <row r="18157" spans="6:7" x14ac:dyDescent="0.3">
      <c r="F18157" t="s">
        <v>18381</v>
      </c>
      <c r="G18157" s="31">
        <v>49.979199999999999</v>
      </c>
    </row>
    <row r="18158" spans="6:7" x14ac:dyDescent="0.3">
      <c r="F18158" t="s">
        <v>18382</v>
      </c>
      <c r="G18158" s="31">
        <v>14675.0543</v>
      </c>
    </row>
    <row r="18159" spans="6:7" x14ac:dyDescent="0.3">
      <c r="F18159" t="s">
        <v>18383</v>
      </c>
      <c r="G18159" s="31">
        <v>400.47620000000001</v>
      </c>
    </row>
    <row r="18160" spans="6:7" x14ac:dyDescent="0.3">
      <c r="F18160" t="s">
        <v>18384</v>
      </c>
      <c r="G18160" s="31">
        <v>0</v>
      </c>
    </row>
    <row r="18161" spans="6:7" x14ac:dyDescent="0.3">
      <c r="F18161" t="s">
        <v>18385</v>
      </c>
      <c r="G18161" s="31">
        <v>455.59269999999998</v>
      </c>
    </row>
    <row r="18162" spans="6:7" x14ac:dyDescent="0.3">
      <c r="F18162" t="s">
        <v>18386</v>
      </c>
      <c r="G18162" s="31">
        <v>5715.2404999999999</v>
      </c>
    </row>
    <row r="18163" spans="6:7" x14ac:dyDescent="0.3">
      <c r="F18163" t="s">
        <v>18387</v>
      </c>
      <c r="G18163" s="31">
        <v>0</v>
      </c>
    </row>
    <row r="18164" spans="6:7" x14ac:dyDescent="0.3">
      <c r="F18164" t="s">
        <v>18388</v>
      </c>
      <c r="G18164" s="31">
        <v>0</v>
      </c>
    </row>
    <row r="18165" spans="6:7" x14ac:dyDescent="0.3">
      <c r="F18165" t="s">
        <v>18389</v>
      </c>
      <c r="G18165" s="31">
        <v>0</v>
      </c>
    </row>
    <row r="18166" spans="6:7" x14ac:dyDescent="0.3">
      <c r="F18166" t="s">
        <v>18390</v>
      </c>
      <c r="G18166" s="31">
        <v>0</v>
      </c>
    </row>
    <row r="18167" spans="6:7" x14ac:dyDescent="0.3">
      <c r="F18167" t="s">
        <v>18391</v>
      </c>
      <c r="G18167" s="31">
        <v>0</v>
      </c>
    </row>
    <row r="18168" spans="6:7" x14ac:dyDescent="0.3">
      <c r="F18168" t="s">
        <v>18392</v>
      </c>
      <c r="G18168" s="31">
        <v>371.66720000000004</v>
      </c>
    </row>
    <row r="18169" spans="6:7" x14ac:dyDescent="0.3">
      <c r="F18169" t="s">
        <v>18393</v>
      </c>
      <c r="G18169" s="31">
        <v>2671.0533</v>
      </c>
    </row>
    <row r="18170" spans="6:7" x14ac:dyDescent="0.3">
      <c r="F18170" t="s">
        <v>18394</v>
      </c>
      <c r="G18170" s="31">
        <v>1328.9416000000001</v>
      </c>
    </row>
    <row r="18171" spans="6:7" x14ac:dyDescent="0.3">
      <c r="F18171" t="s">
        <v>18395</v>
      </c>
      <c r="G18171" s="31">
        <v>0</v>
      </c>
    </row>
    <row r="18172" spans="6:7" x14ac:dyDescent="0.3">
      <c r="F18172" t="s">
        <v>18396</v>
      </c>
      <c r="G18172" s="31">
        <v>97.624899999999997</v>
      </c>
    </row>
    <row r="18173" spans="6:7" x14ac:dyDescent="0.3">
      <c r="F18173" t="s">
        <v>18397</v>
      </c>
      <c r="G18173" s="31">
        <v>0</v>
      </c>
    </row>
    <row r="18174" spans="6:7" x14ac:dyDescent="0.3">
      <c r="F18174" t="s">
        <v>18398</v>
      </c>
      <c r="G18174" s="31">
        <v>0</v>
      </c>
    </row>
    <row r="18175" spans="6:7" x14ac:dyDescent="0.3">
      <c r="F18175" t="s">
        <v>2801</v>
      </c>
      <c r="G18175" s="31">
        <v>150.18960000000001</v>
      </c>
    </row>
    <row r="18176" spans="6:7" x14ac:dyDescent="0.3">
      <c r="F18176" t="s">
        <v>18399</v>
      </c>
      <c r="G18176" s="31">
        <v>827.39559999999994</v>
      </c>
    </row>
    <row r="18177" spans="6:7" x14ac:dyDescent="0.3">
      <c r="F18177" t="s">
        <v>18400</v>
      </c>
      <c r="G18177" s="31">
        <v>0</v>
      </c>
    </row>
    <row r="18178" spans="6:7" x14ac:dyDescent="0.3">
      <c r="F18178" t="s">
        <v>18401</v>
      </c>
      <c r="G18178" s="31">
        <v>189.7713</v>
      </c>
    </row>
    <row r="18179" spans="6:7" x14ac:dyDescent="0.3">
      <c r="F18179" t="s">
        <v>18402</v>
      </c>
      <c r="G18179" s="31">
        <v>0</v>
      </c>
    </row>
    <row r="18180" spans="6:7" x14ac:dyDescent="0.3">
      <c r="F18180" t="s">
        <v>3780</v>
      </c>
      <c r="G18180" s="31">
        <v>268.21069999999997</v>
      </c>
    </row>
    <row r="18181" spans="6:7" x14ac:dyDescent="0.3">
      <c r="F18181" t="s">
        <v>18403</v>
      </c>
      <c r="G18181" s="31">
        <v>8632.0233000000007</v>
      </c>
    </row>
    <row r="18182" spans="6:7" x14ac:dyDescent="0.3">
      <c r="F18182" t="s">
        <v>18404</v>
      </c>
      <c r="G18182" s="31">
        <v>0</v>
      </c>
    </row>
    <row r="18183" spans="6:7" x14ac:dyDescent="0.3">
      <c r="F18183" t="s">
        <v>18405</v>
      </c>
      <c r="G18183" s="31">
        <v>0</v>
      </c>
    </row>
    <row r="18184" spans="6:7" x14ac:dyDescent="0.3">
      <c r="F18184" t="s">
        <v>18406</v>
      </c>
      <c r="G18184" s="31">
        <v>17326.781999999999</v>
      </c>
    </row>
    <row r="18185" spans="6:7" x14ac:dyDescent="0.3">
      <c r="F18185" t="s">
        <v>18407</v>
      </c>
      <c r="G18185" s="31">
        <v>5250.2811000000002</v>
      </c>
    </row>
    <row r="18186" spans="6:7" x14ac:dyDescent="0.3">
      <c r="F18186" t="s">
        <v>18408</v>
      </c>
      <c r="G18186" s="31">
        <v>5029.0857999999998</v>
      </c>
    </row>
    <row r="18187" spans="6:7" x14ac:dyDescent="0.3">
      <c r="F18187" t="s">
        <v>18409</v>
      </c>
      <c r="G18187" s="31">
        <v>0</v>
      </c>
    </row>
    <row r="18188" spans="6:7" x14ac:dyDescent="0.3">
      <c r="F18188" t="s">
        <v>18410</v>
      </c>
      <c r="G18188" s="31">
        <v>1296.3987</v>
      </c>
    </row>
    <row r="18189" spans="6:7" x14ac:dyDescent="0.3">
      <c r="F18189" t="s">
        <v>18411</v>
      </c>
      <c r="G18189" s="31">
        <v>7304.6716000000006</v>
      </c>
    </row>
    <row r="18190" spans="6:7" x14ac:dyDescent="0.3">
      <c r="F18190" t="s">
        <v>2802</v>
      </c>
      <c r="G18190" s="31">
        <v>14727.170600000001</v>
      </c>
    </row>
    <row r="18191" spans="6:7" x14ac:dyDescent="0.3">
      <c r="F18191" t="s">
        <v>18412</v>
      </c>
      <c r="G18191" s="31">
        <v>14124.109</v>
      </c>
    </row>
    <row r="18192" spans="6:7" x14ac:dyDescent="0.3">
      <c r="F18192" t="s">
        <v>18413</v>
      </c>
      <c r="G18192" s="31">
        <v>0</v>
      </c>
    </row>
    <row r="18193" spans="6:7" x14ac:dyDescent="0.3">
      <c r="F18193" t="s">
        <v>18414</v>
      </c>
      <c r="G18193" s="31">
        <v>0</v>
      </c>
    </row>
    <row r="18194" spans="6:7" x14ac:dyDescent="0.3">
      <c r="F18194" t="s">
        <v>18415</v>
      </c>
      <c r="G18194" s="31">
        <v>10339.6234</v>
      </c>
    </row>
    <row r="18195" spans="6:7" x14ac:dyDescent="0.3">
      <c r="F18195" t="s">
        <v>18416</v>
      </c>
      <c r="G18195" s="31">
        <v>6729.0987999999988</v>
      </c>
    </row>
    <row r="18196" spans="6:7" x14ac:dyDescent="0.3">
      <c r="F18196" t="s">
        <v>18417</v>
      </c>
      <c r="G18196" s="31">
        <v>45.9908</v>
      </c>
    </row>
    <row r="18197" spans="6:7" x14ac:dyDescent="0.3">
      <c r="F18197" t="s">
        <v>18418</v>
      </c>
      <c r="G18197" s="31">
        <v>11.4977</v>
      </c>
    </row>
    <row r="18198" spans="6:7" x14ac:dyDescent="0.3">
      <c r="F18198" t="s">
        <v>18419</v>
      </c>
      <c r="G18198" s="31">
        <v>0</v>
      </c>
    </row>
    <row r="18199" spans="6:7" x14ac:dyDescent="0.3">
      <c r="F18199" t="s">
        <v>18420</v>
      </c>
      <c r="G18199" s="31">
        <v>0</v>
      </c>
    </row>
    <row r="18200" spans="6:7" x14ac:dyDescent="0.3">
      <c r="F18200" t="s">
        <v>1058</v>
      </c>
      <c r="G18200" s="31">
        <v>15387.6901</v>
      </c>
    </row>
    <row r="18201" spans="6:7" x14ac:dyDescent="0.3">
      <c r="F18201" t="s">
        <v>18421</v>
      </c>
      <c r="G18201" s="31">
        <v>3218.1495</v>
      </c>
    </row>
    <row r="18202" spans="6:7" x14ac:dyDescent="0.3">
      <c r="F18202" t="s">
        <v>18422</v>
      </c>
      <c r="G18202" s="31">
        <v>0</v>
      </c>
    </row>
    <row r="18203" spans="6:7" x14ac:dyDescent="0.3">
      <c r="F18203" t="s">
        <v>18423</v>
      </c>
      <c r="G18203" s="31">
        <v>0</v>
      </c>
    </row>
    <row r="18204" spans="6:7" x14ac:dyDescent="0.3">
      <c r="F18204" t="s">
        <v>18424</v>
      </c>
      <c r="G18204" s="31">
        <v>7728.4117999999999</v>
      </c>
    </row>
    <row r="18205" spans="6:7" x14ac:dyDescent="0.3">
      <c r="F18205" t="s">
        <v>18425</v>
      </c>
      <c r="G18205" s="31">
        <v>1611.3421000000001</v>
      </c>
    </row>
    <row r="18206" spans="6:7" x14ac:dyDescent="0.3">
      <c r="F18206" t="s">
        <v>18426</v>
      </c>
      <c r="G18206" s="31">
        <v>13569.2001</v>
      </c>
    </row>
    <row r="18207" spans="6:7" x14ac:dyDescent="0.3">
      <c r="F18207" t="s">
        <v>18427</v>
      </c>
      <c r="G18207" s="31">
        <v>758.7485999999999</v>
      </c>
    </row>
    <row r="18208" spans="6:7" x14ac:dyDescent="0.3">
      <c r="F18208" t="s">
        <v>18428</v>
      </c>
      <c r="G18208" s="31">
        <v>743.01710000000003</v>
      </c>
    </row>
    <row r="18209" spans="6:7" x14ac:dyDescent="0.3">
      <c r="F18209" t="s">
        <v>18429</v>
      </c>
      <c r="G18209" s="31">
        <v>4760.2984000000006</v>
      </c>
    </row>
    <row r="18210" spans="6:7" x14ac:dyDescent="0.3">
      <c r="F18210" t="s">
        <v>18430</v>
      </c>
      <c r="G18210" s="31">
        <v>16869.928</v>
      </c>
    </row>
    <row r="18211" spans="6:7" x14ac:dyDescent="0.3">
      <c r="F18211" t="s">
        <v>18431</v>
      </c>
      <c r="G18211" s="31">
        <v>0</v>
      </c>
    </row>
    <row r="18212" spans="6:7" x14ac:dyDescent="0.3">
      <c r="F18212" t="s">
        <v>18432</v>
      </c>
      <c r="G18212" s="31">
        <v>0</v>
      </c>
    </row>
    <row r="18213" spans="6:7" x14ac:dyDescent="0.3">
      <c r="F18213" t="s">
        <v>1059</v>
      </c>
      <c r="G18213" s="31">
        <v>0</v>
      </c>
    </row>
    <row r="18214" spans="6:7" x14ac:dyDescent="0.3">
      <c r="F18214" t="s">
        <v>18433</v>
      </c>
      <c r="G18214" s="31">
        <v>0</v>
      </c>
    </row>
    <row r="18215" spans="6:7" x14ac:dyDescent="0.3">
      <c r="F18215" t="s">
        <v>18434</v>
      </c>
      <c r="G18215" s="31">
        <v>0</v>
      </c>
    </row>
    <row r="18216" spans="6:7" x14ac:dyDescent="0.3">
      <c r="F18216" t="s">
        <v>18435</v>
      </c>
      <c r="G18216" s="31">
        <v>0</v>
      </c>
    </row>
    <row r="18217" spans="6:7" x14ac:dyDescent="0.3">
      <c r="F18217" t="s">
        <v>18436</v>
      </c>
      <c r="G18217" s="31">
        <v>0</v>
      </c>
    </row>
    <row r="18218" spans="6:7" x14ac:dyDescent="0.3">
      <c r="F18218" t="s">
        <v>18437</v>
      </c>
      <c r="G18218" s="31">
        <v>0</v>
      </c>
    </row>
    <row r="18219" spans="6:7" x14ac:dyDescent="0.3">
      <c r="F18219" t="s">
        <v>18438</v>
      </c>
      <c r="G18219" s="31">
        <v>268.92840000000001</v>
      </c>
    </row>
    <row r="18220" spans="6:7" x14ac:dyDescent="0.3">
      <c r="F18220" t="s">
        <v>18439</v>
      </c>
      <c r="G18220" s="31">
        <v>0</v>
      </c>
    </row>
    <row r="18221" spans="6:7" x14ac:dyDescent="0.3">
      <c r="F18221" t="s">
        <v>18440</v>
      </c>
      <c r="G18221" s="31">
        <v>3554.8042</v>
      </c>
    </row>
    <row r="18222" spans="6:7" x14ac:dyDescent="0.3">
      <c r="F18222" t="s">
        <v>18441</v>
      </c>
      <c r="G18222" s="31">
        <v>3716.2364000000002</v>
      </c>
    </row>
    <row r="18223" spans="6:7" x14ac:dyDescent="0.3">
      <c r="F18223" t="s">
        <v>18442</v>
      </c>
      <c r="G18223" s="31">
        <v>3311.7152000000006</v>
      </c>
    </row>
    <row r="18224" spans="6:7" x14ac:dyDescent="0.3">
      <c r="F18224" t="s">
        <v>18443</v>
      </c>
      <c r="G18224" s="31">
        <v>159.57329999999999</v>
      </c>
    </row>
    <row r="18225" spans="6:7" x14ac:dyDescent="0.3">
      <c r="F18225" t="s">
        <v>18444</v>
      </c>
      <c r="G18225" s="31">
        <v>436.12670000000003</v>
      </c>
    </row>
    <row r="18226" spans="6:7" x14ac:dyDescent="0.3">
      <c r="F18226" t="s">
        <v>18445</v>
      </c>
      <c r="G18226" s="31">
        <v>11265.0628</v>
      </c>
    </row>
    <row r="18227" spans="6:7" x14ac:dyDescent="0.3">
      <c r="F18227" t="s">
        <v>18446</v>
      </c>
      <c r="G18227" s="31">
        <v>0</v>
      </c>
    </row>
    <row r="18228" spans="6:7" x14ac:dyDescent="0.3">
      <c r="F18228" t="s">
        <v>18447</v>
      </c>
      <c r="G18228" s="31">
        <v>0</v>
      </c>
    </row>
    <row r="18229" spans="6:7" x14ac:dyDescent="0.3">
      <c r="F18229" t="s">
        <v>18448</v>
      </c>
      <c r="G18229" s="31">
        <v>0</v>
      </c>
    </row>
    <row r="18230" spans="6:7" x14ac:dyDescent="0.3">
      <c r="F18230" t="s">
        <v>18449</v>
      </c>
      <c r="G18230" s="31">
        <v>51.619399999999999</v>
      </c>
    </row>
    <row r="18231" spans="6:7" x14ac:dyDescent="0.3">
      <c r="F18231" t="s">
        <v>18450</v>
      </c>
      <c r="G18231" s="31">
        <v>0</v>
      </c>
    </row>
    <row r="18232" spans="6:7" x14ac:dyDescent="0.3">
      <c r="F18232" t="s">
        <v>18451</v>
      </c>
      <c r="G18232" s="31">
        <v>0</v>
      </c>
    </row>
    <row r="18233" spans="6:7" x14ac:dyDescent="0.3">
      <c r="F18233" t="s">
        <v>18452</v>
      </c>
      <c r="G18233" s="31">
        <v>0</v>
      </c>
    </row>
    <row r="18234" spans="6:7" x14ac:dyDescent="0.3">
      <c r="F18234" t="s">
        <v>18453</v>
      </c>
      <c r="G18234" s="31">
        <v>1313.2300999999998</v>
      </c>
    </row>
    <row r="18235" spans="6:7" x14ac:dyDescent="0.3">
      <c r="F18235" t="s">
        <v>18454</v>
      </c>
      <c r="G18235" s="31">
        <v>0</v>
      </c>
    </row>
    <row r="18236" spans="6:7" x14ac:dyDescent="0.3">
      <c r="F18236" t="s">
        <v>18455</v>
      </c>
      <c r="G18236" s="31">
        <v>175.25479999999999</v>
      </c>
    </row>
    <row r="18237" spans="6:7" x14ac:dyDescent="0.3">
      <c r="F18237" t="s">
        <v>18456</v>
      </c>
      <c r="G18237" s="31">
        <v>0</v>
      </c>
    </row>
    <row r="18238" spans="6:7" x14ac:dyDescent="0.3">
      <c r="F18238" t="s">
        <v>18457</v>
      </c>
      <c r="G18238" s="31">
        <v>0</v>
      </c>
    </row>
    <row r="18239" spans="6:7" x14ac:dyDescent="0.3">
      <c r="F18239" t="s">
        <v>18458</v>
      </c>
      <c r="G18239" s="31">
        <v>508.98009999999999</v>
      </c>
    </row>
    <row r="18240" spans="6:7" x14ac:dyDescent="0.3">
      <c r="F18240" t="s">
        <v>18459</v>
      </c>
      <c r="G18240" s="31">
        <v>2571.8108999999999</v>
      </c>
    </row>
    <row r="18241" spans="6:7" x14ac:dyDescent="0.3">
      <c r="F18241" t="s">
        <v>3781</v>
      </c>
      <c r="G18241" s="31">
        <v>512.90440000000001</v>
      </c>
    </row>
    <row r="18242" spans="6:7" x14ac:dyDescent="0.3">
      <c r="F18242" t="s">
        <v>18460</v>
      </c>
      <c r="G18242" s="31">
        <v>8099.6345000000001</v>
      </c>
    </row>
    <row r="18243" spans="6:7" x14ac:dyDescent="0.3">
      <c r="F18243" t="s">
        <v>18461</v>
      </c>
      <c r="G18243" s="31">
        <v>0</v>
      </c>
    </row>
    <row r="18244" spans="6:7" x14ac:dyDescent="0.3">
      <c r="F18244" t="s">
        <v>18462</v>
      </c>
      <c r="G18244" s="31">
        <v>186.03629999999998</v>
      </c>
    </row>
    <row r="18245" spans="6:7" x14ac:dyDescent="0.3">
      <c r="F18245" t="s">
        <v>18463</v>
      </c>
      <c r="G18245" s="31">
        <v>183.66839999999999</v>
      </c>
    </row>
    <row r="18246" spans="6:7" x14ac:dyDescent="0.3">
      <c r="F18246" t="s">
        <v>18464</v>
      </c>
      <c r="G18246" s="31">
        <v>198.79730000000001</v>
      </c>
    </row>
    <row r="18247" spans="6:7" x14ac:dyDescent="0.3">
      <c r="F18247" t="s">
        <v>18465</v>
      </c>
      <c r="G18247" s="31">
        <v>0</v>
      </c>
    </row>
    <row r="18248" spans="6:7" x14ac:dyDescent="0.3">
      <c r="F18248" t="s">
        <v>18466</v>
      </c>
      <c r="G18248" s="31">
        <v>0</v>
      </c>
    </row>
    <row r="18249" spans="6:7" x14ac:dyDescent="0.3">
      <c r="F18249" t="s">
        <v>18467</v>
      </c>
      <c r="G18249" s="31">
        <v>15336.245699999999</v>
      </c>
    </row>
    <row r="18250" spans="6:7" x14ac:dyDescent="0.3">
      <c r="F18250" t="s">
        <v>18468</v>
      </c>
      <c r="G18250" s="31">
        <v>0</v>
      </c>
    </row>
    <row r="18251" spans="6:7" x14ac:dyDescent="0.3">
      <c r="F18251" t="s">
        <v>18469</v>
      </c>
      <c r="G18251" s="31">
        <v>0</v>
      </c>
    </row>
    <row r="18252" spans="6:7" x14ac:dyDescent="0.3">
      <c r="F18252" t="s">
        <v>18470</v>
      </c>
      <c r="G18252" s="31">
        <v>31.236999999999998</v>
      </c>
    </row>
    <row r="18253" spans="6:7" x14ac:dyDescent="0.3">
      <c r="F18253" t="s">
        <v>2803</v>
      </c>
      <c r="G18253" s="31">
        <v>0</v>
      </c>
    </row>
    <row r="18254" spans="6:7" x14ac:dyDescent="0.3">
      <c r="F18254" t="s">
        <v>18471</v>
      </c>
      <c r="G18254" s="31">
        <v>7161.9097000000002</v>
      </c>
    </row>
    <row r="18255" spans="6:7" x14ac:dyDescent="0.3">
      <c r="F18255" t="s">
        <v>18472</v>
      </c>
      <c r="G18255" s="31">
        <v>175.28</v>
      </c>
    </row>
    <row r="18256" spans="6:7" x14ac:dyDescent="0.3">
      <c r="F18256" t="s">
        <v>18473</v>
      </c>
      <c r="G18256" s="31">
        <v>15208.695100000001</v>
      </c>
    </row>
    <row r="18257" spans="6:7" x14ac:dyDescent="0.3">
      <c r="F18257" t="s">
        <v>18474</v>
      </c>
      <c r="G18257" s="31">
        <v>2121.6424999999999</v>
      </c>
    </row>
    <row r="18258" spans="6:7" x14ac:dyDescent="0.3">
      <c r="F18258" t="s">
        <v>18475</v>
      </c>
      <c r="G18258" s="31">
        <v>0</v>
      </c>
    </row>
    <row r="18259" spans="6:7" x14ac:dyDescent="0.3">
      <c r="F18259" t="s">
        <v>18476</v>
      </c>
      <c r="G18259" s="31">
        <v>15.5299</v>
      </c>
    </row>
    <row r="18260" spans="6:7" x14ac:dyDescent="0.3">
      <c r="F18260" t="s">
        <v>18477</v>
      </c>
      <c r="G18260" s="31">
        <v>0</v>
      </c>
    </row>
    <row r="18261" spans="6:7" x14ac:dyDescent="0.3">
      <c r="F18261" t="s">
        <v>18478</v>
      </c>
      <c r="G18261" s="31">
        <v>0</v>
      </c>
    </row>
    <row r="18262" spans="6:7" x14ac:dyDescent="0.3">
      <c r="F18262" t="s">
        <v>18479</v>
      </c>
      <c r="G18262" s="31">
        <v>0</v>
      </c>
    </row>
    <row r="18263" spans="6:7" x14ac:dyDescent="0.3">
      <c r="F18263" t="s">
        <v>18480</v>
      </c>
      <c r="G18263" s="31">
        <v>6258.0522000000001</v>
      </c>
    </row>
    <row r="18264" spans="6:7" x14ac:dyDescent="0.3">
      <c r="F18264" t="s">
        <v>18481</v>
      </c>
      <c r="G18264" s="31">
        <v>0</v>
      </c>
    </row>
    <row r="18265" spans="6:7" x14ac:dyDescent="0.3">
      <c r="F18265" t="s">
        <v>18482</v>
      </c>
      <c r="G18265" s="31">
        <v>12712.84</v>
      </c>
    </row>
    <row r="18266" spans="6:7" x14ac:dyDescent="0.3">
      <c r="F18266" t="s">
        <v>18483</v>
      </c>
      <c r="G18266" s="31">
        <v>0</v>
      </c>
    </row>
    <row r="18267" spans="6:7" x14ac:dyDescent="0.3">
      <c r="F18267" t="s">
        <v>18484</v>
      </c>
      <c r="G18267" s="31">
        <v>646.24400000000003</v>
      </c>
    </row>
    <row r="18268" spans="6:7" x14ac:dyDescent="0.3">
      <c r="F18268" t="s">
        <v>18485</v>
      </c>
      <c r="G18268" s="31">
        <v>2041.0613999999998</v>
      </c>
    </row>
    <row r="18269" spans="6:7" x14ac:dyDescent="0.3">
      <c r="F18269" t="s">
        <v>18486</v>
      </c>
      <c r="G18269" s="31">
        <v>1904.1201999999998</v>
      </c>
    </row>
    <row r="18270" spans="6:7" x14ac:dyDescent="0.3">
      <c r="F18270" t="s">
        <v>18487</v>
      </c>
      <c r="G18270" s="31">
        <v>9708.4345000000012</v>
      </c>
    </row>
    <row r="18271" spans="6:7" x14ac:dyDescent="0.3">
      <c r="F18271" t="s">
        <v>18488</v>
      </c>
      <c r="G18271" s="31">
        <v>0</v>
      </c>
    </row>
    <row r="18272" spans="6:7" x14ac:dyDescent="0.3">
      <c r="F18272" t="s">
        <v>18489</v>
      </c>
      <c r="G18272" s="31">
        <v>0</v>
      </c>
    </row>
    <row r="18273" spans="6:7" x14ac:dyDescent="0.3">
      <c r="F18273" t="s">
        <v>18490</v>
      </c>
      <c r="G18273" s="31">
        <v>591.21720000000005</v>
      </c>
    </row>
    <row r="18274" spans="6:7" x14ac:dyDescent="0.3">
      <c r="F18274" t="s">
        <v>18491</v>
      </c>
      <c r="G18274" s="31">
        <v>0</v>
      </c>
    </row>
    <row r="18275" spans="6:7" x14ac:dyDescent="0.3">
      <c r="F18275" t="s">
        <v>18492</v>
      </c>
      <c r="G18275" s="31">
        <v>0</v>
      </c>
    </row>
    <row r="18276" spans="6:7" x14ac:dyDescent="0.3">
      <c r="F18276" t="s">
        <v>18493</v>
      </c>
      <c r="G18276" s="31">
        <v>0</v>
      </c>
    </row>
    <row r="18277" spans="6:7" x14ac:dyDescent="0.3">
      <c r="F18277" t="s">
        <v>18494</v>
      </c>
      <c r="G18277" s="31">
        <v>300.36660000000001</v>
      </c>
    </row>
    <row r="18278" spans="6:7" x14ac:dyDescent="0.3">
      <c r="F18278" t="s">
        <v>18495</v>
      </c>
      <c r="G18278" s="31">
        <v>2029.5989000000002</v>
      </c>
    </row>
    <row r="18279" spans="6:7" x14ac:dyDescent="0.3">
      <c r="F18279" t="s">
        <v>18496</v>
      </c>
      <c r="G18279" s="31">
        <v>0</v>
      </c>
    </row>
    <row r="18280" spans="6:7" x14ac:dyDescent="0.3">
      <c r="F18280" t="s">
        <v>18497</v>
      </c>
      <c r="G18280" s="31">
        <v>0</v>
      </c>
    </row>
    <row r="18281" spans="6:7" x14ac:dyDescent="0.3">
      <c r="F18281" t="s">
        <v>18498</v>
      </c>
      <c r="G18281" s="31">
        <v>0</v>
      </c>
    </row>
    <row r="18282" spans="6:7" x14ac:dyDescent="0.3">
      <c r="F18282" t="s">
        <v>18499</v>
      </c>
      <c r="G18282" s="31">
        <v>12629.849399999999</v>
      </c>
    </row>
    <row r="18283" spans="6:7" x14ac:dyDescent="0.3">
      <c r="F18283" t="s">
        <v>18500</v>
      </c>
      <c r="G18283" s="31">
        <v>519.1662</v>
      </c>
    </row>
    <row r="18284" spans="6:7" x14ac:dyDescent="0.3">
      <c r="F18284" t="s">
        <v>18501</v>
      </c>
      <c r="G18284" s="31">
        <v>253.44159999999997</v>
      </c>
    </row>
    <row r="18285" spans="6:7" x14ac:dyDescent="0.3">
      <c r="F18285" t="s">
        <v>18502</v>
      </c>
      <c r="G18285" s="31">
        <v>0</v>
      </c>
    </row>
    <row r="18286" spans="6:7" x14ac:dyDescent="0.3">
      <c r="F18286" t="s">
        <v>18503</v>
      </c>
      <c r="G18286" s="31">
        <v>594.81020000000001</v>
      </c>
    </row>
    <row r="18287" spans="6:7" x14ac:dyDescent="0.3">
      <c r="F18287" t="s">
        <v>18504</v>
      </c>
      <c r="G18287" s="31">
        <v>541.23170000000005</v>
      </c>
    </row>
    <row r="18288" spans="6:7" x14ac:dyDescent="0.3">
      <c r="F18288" t="s">
        <v>18505</v>
      </c>
      <c r="G18288" s="31">
        <v>4146.6517000000003</v>
      </c>
    </row>
    <row r="18289" spans="6:7" x14ac:dyDescent="0.3">
      <c r="F18289" t="s">
        <v>18506</v>
      </c>
      <c r="G18289" s="31">
        <v>931.73410000000001</v>
      </c>
    </row>
    <row r="18290" spans="6:7" x14ac:dyDescent="0.3">
      <c r="F18290" t="s">
        <v>18507</v>
      </c>
      <c r="G18290" s="31">
        <v>30.723599999999998</v>
      </c>
    </row>
    <row r="18291" spans="6:7" x14ac:dyDescent="0.3">
      <c r="F18291" t="s">
        <v>18508</v>
      </c>
      <c r="G18291" s="31">
        <v>12954.304400000001</v>
      </c>
    </row>
    <row r="18292" spans="6:7" x14ac:dyDescent="0.3">
      <c r="F18292" t="s">
        <v>18509</v>
      </c>
      <c r="G18292" s="31">
        <v>53.8108</v>
      </c>
    </row>
    <row r="18293" spans="6:7" x14ac:dyDescent="0.3">
      <c r="F18293" t="s">
        <v>18510</v>
      </c>
      <c r="G18293" s="31">
        <v>7874.5307000000003</v>
      </c>
    </row>
    <row r="18294" spans="6:7" x14ac:dyDescent="0.3">
      <c r="F18294" t="s">
        <v>18511</v>
      </c>
      <c r="G18294" s="31">
        <v>1432.2566999999999</v>
      </c>
    </row>
    <row r="18295" spans="6:7" x14ac:dyDescent="0.3">
      <c r="F18295" t="s">
        <v>18512</v>
      </c>
      <c r="G18295" s="31">
        <v>1481.4345000000001</v>
      </c>
    </row>
    <row r="18296" spans="6:7" x14ac:dyDescent="0.3">
      <c r="F18296" t="s">
        <v>18513</v>
      </c>
      <c r="G18296" s="31">
        <v>0</v>
      </c>
    </row>
    <row r="18297" spans="6:7" x14ac:dyDescent="0.3">
      <c r="F18297" t="s">
        <v>18514</v>
      </c>
      <c r="G18297" s="31">
        <v>0</v>
      </c>
    </row>
    <row r="18298" spans="6:7" x14ac:dyDescent="0.3">
      <c r="F18298" t="s">
        <v>18515</v>
      </c>
      <c r="G18298" s="31">
        <v>16.795300000000001</v>
      </c>
    </row>
    <row r="18299" spans="6:7" x14ac:dyDescent="0.3">
      <c r="F18299" t="s">
        <v>18516</v>
      </c>
      <c r="G18299" s="31">
        <v>0</v>
      </c>
    </row>
    <row r="18300" spans="6:7" x14ac:dyDescent="0.3">
      <c r="F18300" t="s">
        <v>18517</v>
      </c>
      <c r="G18300" s="31">
        <v>422.75550000000004</v>
      </c>
    </row>
    <row r="18301" spans="6:7" x14ac:dyDescent="0.3">
      <c r="F18301" t="s">
        <v>18518</v>
      </c>
      <c r="G18301" s="31">
        <v>0</v>
      </c>
    </row>
    <row r="18302" spans="6:7" x14ac:dyDescent="0.3">
      <c r="F18302" t="s">
        <v>18519</v>
      </c>
      <c r="G18302" s="31">
        <v>0</v>
      </c>
    </row>
    <row r="18303" spans="6:7" x14ac:dyDescent="0.3">
      <c r="F18303" t="s">
        <v>18520</v>
      </c>
      <c r="G18303" s="31">
        <v>0</v>
      </c>
    </row>
    <row r="18304" spans="6:7" x14ac:dyDescent="0.3">
      <c r="F18304" t="s">
        <v>18521</v>
      </c>
      <c r="G18304" s="31">
        <v>0</v>
      </c>
    </row>
    <row r="18305" spans="6:7" x14ac:dyDescent="0.3">
      <c r="F18305" t="s">
        <v>18522</v>
      </c>
      <c r="G18305" s="31">
        <v>3285.9162000000001</v>
      </c>
    </row>
    <row r="18306" spans="6:7" x14ac:dyDescent="0.3">
      <c r="F18306" t="s">
        <v>18523</v>
      </c>
      <c r="G18306" s="31">
        <v>0</v>
      </c>
    </row>
    <row r="18307" spans="6:7" x14ac:dyDescent="0.3">
      <c r="F18307" t="s">
        <v>18524</v>
      </c>
      <c r="G18307" s="31">
        <v>262.7373</v>
      </c>
    </row>
    <row r="18308" spans="6:7" x14ac:dyDescent="0.3">
      <c r="F18308" t="s">
        <v>3782</v>
      </c>
      <c r="G18308" s="31">
        <v>262.92</v>
      </c>
    </row>
    <row r="18309" spans="6:7" x14ac:dyDescent="0.3">
      <c r="F18309" t="s">
        <v>2804</v>
      </c>
      <c r="G18309" s="31">
        <v>7651.6209000000008</v>
      </c>
    </row>
    <row r="18310" spans="6:7" x14ac:dyDescent="0.3">
      <c r="F18310" t="s">
        <v>2805</v>
      </c>
      <c r="G18310" s="31">
        <v>0</v>
      </c>
    </row>
    <row r="18311" spans="6:7" x14ac:dyDescent="0.3">
      <c r="F18311" t="s">
        <v>18525</v>
      </c>
      <c r="G18311" s="31">
        <v>3337.7867999999999</v>
      </c>
    </row>
    <row r="18312" spans="6:7" x14ac:dyDescent="0.3">
      <c r="F18312" t="s">
        <v>1060</v>
      </c>
      <c r="G18312" s="31">
        <v>4705.0308000000005</v>
      </c>
    </row>
    <row r="18313" spans="6:7" x14ac:dyDescent="0.3">
      <c r="F18313" t="s">
        <v>18526</v>
      </c>
      <c r="G18313" s="31">
        <v>124.10979999999999</v>
      </c>
    </row>
    <row r="18314" spans="6:7" x14ac:dyDescent="0.3">
      <c r="F18314" t="s">
        <v>2806</v>
      </c>
      <c r="G18314" s="31">
        <v>37.218600000000002</v>
      </c>
    </row>
    <row r="18315" spans="6:7" x14ac:dyDescent="0.3">
      <c r="F18315" t="s">
        <v>18527</v>
      </c>
      <c r="G18315" s="31">
        <v>0</v>
      </c>
    </row>
    <row r="18316" spans="6:7" x14ac:dyDescent="0.3">
      <c r="F18316" t="s">
        <v>3783</v>
      </c>
      <c r="G18316" s="31">
        <v>1167.4281999999998</v>
      </c>
    </row>
    <row r="18317" spans="6:7" x14ac:dyDescent="0.3">
      <c r="F18317" t="s">
        <v>18528</v>
      </c>
      <c r="G18317" s="31">
        <v>83.062399999999997</v>
      </c>
    </row>
    <row r="18318" spans="6:7" x14ac:dyDescent="0.3">
      <c r="F18318" t="s">
        <v>18529</v>
      </c>
      <c r="G18318" s="31">
        <v>315.24610000000001</v>
      </c>
    </row>
    <row r="18319" spans="6:7" x14ac:dyDescent="0.3">
      <c r="F18319" t="s">
        <v>18530</v>
      </c>
      <c r="G18319" s="31">
        <v>0</v>
      </c>
    </row>
    <row r="18320" spans="6:7" x14ac:dyDescent="0.3">
      <c r="F18320" t="s">
        <v>18531</v>
      </c>
      <c r="G18320" s="31">
        <v>0</v>
      </c>
    </row>
    <row r="18321" spans="6:7" x14ac:dyDescent="0.3">
      <c r="F18321" t="s">
        <v>18532</v>
      </c>
      <c r="G18321" s="31">
        <v>12575.473599999999</v>
      </c>
    </row>
    <row r="18322" spans="6:7" x14ac:dyDescent="0.3">
      <c r="F18322" t="s">
        <v>1061</v>
      </c>
      <c r="G18322" s="31">
        <v>10879.109400000001</v>
      </c>
    </row>
    <row r="18323" spans="6:7" x14ac:dyDescent="0.3">
      <c r="F18323" t="s">
        <v>18533</v>
      </c>
      <c r="G18323" s="31">
        <v>0</v>
      </c>
    </row>
    <row r="18324" spans="6:7" x14ac:dyDescent="0.3">
      <c r="F18324" t="s">
        <v>2807</v>
      </c>
      <c r="G18324" s="31">
        <v>232.19550000000001</v>
      </c>
    </row>
    <row r="18325" spans="6:7" x14ac:dyDescent="0.3">
      <c r="F18325" t="s">
        <v>18534</v>
      </c>
      <c r="G18325" s="31">
        <v>2979.1508999999996</v>
      </c>
    </row>
    <row r="18326" spans="6:7" x14ac:dyDescent="0.3">
      <c r="F18326" t="s">
        <v>18535</v>
      </c>
      <c r="G18326" s="31">
        <v>21350.254400000002</v>
      </c>
    </row>
    <row r="18327" spans="6:7" x14ac:dyDescent="0.3">
      <c r="F18327" t="s">
        <v>18536</v>
      </c>
      <c r="G18327" s="31">
        <v>0</v>
      </c>
    </row>
    <row r="18328" spans="6:7" x14ac:dyDescent="0.3">
      <c r="F18328" t="s">
        <v>18537</v>
      </c>
      <c r="G18328" s="31">
        <v>0</v>
      </c>
    </row>
    <row r="18329" spans="6:7" x14ac:dyDescent="0.3">
      <c r="F18329" t="s">
        <v>18538</v>
      </c>
      <c r="G18329" s="31">
        <v>2016.2016000000001</v>
      </c>
    </row>
    <row r="18330" spans="6:7" x14ac:dyDescent="0.3">
      <c r="F18330" t="s">
        <v>18539</v>
      </c>
      <c r="G18330" s="31">
        <v>0</v>
      </c>
    </row>
    <row r="18331" spans="6:7" x14ac:dyDescent="0.3">
      <c r="F18331" t="s">
        <v>18540</v>
      </c>
      <c r="G18331" s="31">
        <v>0</v>
      </c>
    </row>
    <row r="18332" spans="6:7" x14ac:dyDescent="0.3">
      <c r="F18332" t="s">
        <v>18541</v>
      </c>
      <c r="G18332" s="31">
        <v>0</v>
      </c>
    </row>
    <row r="18333" spans="6:7" x14ac:dyDescent="0.3">
      <c r="F18333" t="s">
        <v>18542</v>
      </c>
      <c r="G18333" s="31">
        <v>0</v>
      </c>
    </row>
    <row r="18334" spans="6:7" x14ac:dyDescent="0.3">
      <c r="F18334" t="s">
        <v>18543</v>
      </c>
      <c r="G18334" s="31">
        <v>21096.724699999999</v>
      </c>
    </row>
    <row r="18335" spans="6:7" x14ac:dyDescent="0.3">
      <c r="F18335" t="s">
        <v>18544</v>
      </c>
      <c r="G18335" s="31">
        <v>0</v>
      </c>
    </row>
    <row r="18336" spans="6:7" x14ac:dyDescent="0.3">
      <c r="F18336" t="s">
        <v>18545</v>
      </c>
      <c r="G18336" s="31">
        <v>62.341099999999997</v>
      </c>
    </row>
    <row r="18337" spans="6:7" x14ac:dyDescent="0.3">
      <c r="F18337" t="s">
        <v>18546</v>
      </c>
      <c r="G18337" s="31">
        <v>335.53699999999998</v>
      </c>
    </row>
    <row r="18338" spans="6:7" x14ac:dyDescent="0.3">
      <c r="F18338" t="s">
        <v>18547</v>
      </c>
      <c r="G18338" s="31">
        <v>0</v>
      </c>
    </row>
    <row r="18339" spans="6:7" x14ac:dyDescent="0.3">
      <c r="F18339" t="s">
        <v>18548</v>
      </c>
      <c r="G18339" s="31">
        <v>0</v>
      </c>
    </row>
    <row r="18340" spans="6:7" x14ac:dyDescent="0.3">
      <c r="F18340" t="s">
        <v>18549</v>
      </c>
      <c r="G18340" s="31">
        <v>431.75099999999998</v>
      </c>
    </row>
    <row r="18341" spans="6:7" x14ac:dyDescent="0.3">
      <c r="F18341" t="s">
        <v>18550</v>
      </c>
      <c r="G18341" s="31">
        <v>0</v>
      </c>
    </row>
    <row r="18342" spans="6:7" x14ac:dyDescent="0.3">
      <c r="F18342" t="s">
        <v>18551</v>
      </c>
      <c r="G18342" s="31">
        <v>0</v>
      </c>
    </row>
    <row r="18343" spans="6:7" x14ac:dyDescent="0.3">
      <c r="F18343" t="s">
        <v>18552</v>
      </c>
      <c r="G18343" s="31">
        <v>0</v>
      </c>
    </row>
    <row r="18344" spans="6:7" x14ac:dyDescent="0.3">
      <c r="F18344" t="s">
        <v>18553</v>
      </c>
      <c r="G18344" s="31">
        <v>296.86059999999998</v>
      </c>
    </row>
    <row r="18345" spans="6:7" x14ac:dyDescent="0.3">
      <c r="F18345" t="s">
        <v>18554</v>
      </c>
      <c r="G18345" s="31">
        <v>0</v>
      </c>
    </row>
    <row r="18346" spans="6:7" x14ac:dyDescent="0.3">
      <c r="F18346" t="s">
        <v>18555</v>
      </c>
      <c r="G18346" s="31">
        <v>1181.6898000000003</v>
      </c>
    </row>
    <row r="18347" spans="6:7" x14ac:dyDescent="0.3">
      <c r="F18347" t="s">
        <v>18556</v>
      </c>
      <c r="G18347" s="31">
        <v>1966.3363999999999</v>
      </c>
    </row>
    <row r="18348" spans="6:7" x14ac:dyDescent="0.3">
      <c r="F18348" t="s">
        <v>3784</v>
      </c>
      <c r="G18348" s="31">
        <v>895.40009999999995</v>
      </c>
    </row>
    <row r="18349" spans="6:7" x14ac:dyDescent="0.3">
      <c r="F18349" t="s">
        <v>18557</v>
      </c>
      <c r="G18349" s="31">
        <v>81.329599999999999</v>
      </c>
    </row>
    <row r="18350" spans="6:7" x14ac:dyDescent="0.3">
      <c r="F18350" t="s">
        <v>18558</v>
      </c>
      <c r="G18350" s="31">
        <v>0</v>
      </c>
    </row>
    <row r="18351" spans="6:7" x14ac:dyDescent="0.3">
      <c r="F18351" t="s">
        <v>18559</v>
      </c>
      <c r="G18351" s="31">
        <v>0</v>
      </c>
    </row>
    <row r="18352" spans="6:7" x14ac:dyDescent="0.3">
      <c r="F18352" t="s">
        <v>18560</v>
      </c>
      <c r="G18352" s="31">
        <v>62.473999999999997</v>
      </c>
    </row>
    <row r="18353" spans="6:7" x14ac:dyDescent="0.3">
      <c r="F18353" t="s">
        <v>18561</v>
      </c>
      <c r="G18353" s="31">
        <v>56.896699999999996</v>
      </c>
    </row>
    <row r="18354" spans="6:7" x14ac:dyDescent="0.3">
      <c r="F18354" t="s">
        <v>18562</v>
      </c>
      <c r="G18354" s="31">
        <v>709.37680000000012</v>
      </c>
    </row>
    <row r="18355" spans="6:7" x14ac:dyDescent="0.3">
      <c r="F18355" t="s">
        <v>18563</v>
      </c>
      <c r="G18355" s="31">
        <v>113.19890000000001</v>
      </c>
    </row>
    <row r="18356" spans="6:7" x14ac:dyDescent="0.3">
      <c r="F18356" t="s">
        <v>18564</v>
      </c>
      <c r="G18356" s="31">
        <v>10878.068399999998</v>
      </c>
    </row>
    <row r="18357" spans="6:7" x14ac:dyDescent="0.3">
      <c r="F18357" t="s">
        <v>18565</v>
      </c>
      <c r="G18357" s="31">
        <v>14101.980800000001</v>
      </c>
    </row>
    <row r="18358" spans="6:7" x14ac:dyDescent="0.3">
      <c r="F18358" t="s">
        <v>2808</v>
      </c>
      <c r="G18358" s="31">
        <v>1933.6796000000002</v>
      </c>
    </row>
    <row r="18359" spans="6:7" x14ac:dyDescent="0.3">
      <c r="F18359" t="s">
        <v>18566</v>
      </c>
      <c r="G18359" s="31">
        <v>0</v>
      </c>
    </row>
    <row r="18360" spans="6:7" x14ac:dyDescent="0.3">
      <c r="F18360" t="s">
        <v>18567</v>
      </c>
      <c r="G18360" s="31">
        <v>0</v>
      </c>
    </row>
    <row r="18361" spans="6:7" x14ac:dyDescent="0.3">
      <c r="F18361" t="s">
        <v>18568</v>
      </c>
      <c r="G18361" s="31">
        <v>3246.1379999999999</v>
      </c>
    </row>
    <row r="18362" spans="6:7" x14ac:dyDescent="0.3">
      <c r="F18362" t="s">
        <v>18569</v>
      </c>
      <c r="G18362" s="31">
        <v>0</v>
      </c>
    </row>
    <row r="18363" spans="6:7" x14ac:dyDescent="0.3">
      <c r="F18363" t="s">
        <v>18570</v>
      </c>
      <c r="G18363" s="31">
        <v>5451.3455000000004</v>
      </c>
    </row>
    <row r="18364" spans="6:7" x14ac:dyDescent="0.3">
      <c r="F18364" t="s">
        <v>18571</v>
      </c>
      <c r="G18364" s="31">
        <v>19219.679</v>
      </c>
    </row>
    <row r="18365" spans="6:7" x14ac:dyDescent="0.3">
      <c r="F18365" t="s">
        <v>18572</v>
      </c>
      <c r="G18365" s="31">
        <v>144.0874</v>
      </c>
    </row>
    <row r="18366" spans="6:7" x14ac:dyDescent="0.3">
      <c r="F18366" t="s">
        <v>18573</v>
      </c>
      <c r="G18366" s="31">
        <v>0</v>
      </c>
    </row>
    <row r="18367" spans="6:7" x14ac:dyDescent="0.3">
      <c r="F18367" t="s">
        <v>18574</v>
      </c>
      <c r="G18367" s="31">
        <v>0</v>
      </c>
    </row>
    <row r="18368" spans="6:7" x14ac:dyDescent="0.3">
      <c r="F18368" t="s">
        <v>18575</v>
      </c>
      <c r="G18368" s="31">
        <v>1422.9279999999999</v>
      </c>
    </row>
    <row r="18369" spans="6:7" x14ac:dyDescent="0.3">
      <c r="F18369" t="s">
        <v>18576</v>
      </c>
      <c r="G18369" s="31">
        <v>0</v>
      </c>
    </row>
    <row r="18370" spans="6:7" x14ac:dyDescent="0.3">
      <c r="F18370" t="s">
        <v>18577</v>
      </c>
      <c r="G18370" s="31">
        <v>0</v>
      </c>
    </row>
    <row r="18371" spans="6:7" x14ac:dyDescent="0.3">
      <c r="F18371" t="s">
        <v>18578</v>
      </c>
      <c r="G18371" s="31">
        <v>852.66640000000007</v>
      </c>
    </row>
    <row r="18372" spans="6:7" x14ac:dyDescent="0.3">
      <c r="F18372" t="s">
        <v>18579</v>
      </c>
      <c r="G18372" s="31">
        <v>6473.7090999999991</v>
      </c>
    </row>
    <row r="18373" spans="6:7" x14ac:dyDescent="0.3">
      <c r="F18373" t="s">
        <v>18580</v>
      </c>
      <c r="G18373" s="31">
        <v>1767.0636</v>
      </c>
    </row>
    <row r="18374" spans="6:7" x14ac:dyDescent="0.3">
      <c r="F18374" t="s">
        <v>18581</v>
      </c>
      <c r="G18374" s="31">
        <v>454.0711</v>
      </c>
    </row>
    <row r="18375" spans="6:7" x14ac:dyDescent="0.3">
      <c r="F18375" t="s">
        <v>18582</v>
      </c>
      <c r="G18375" s="31">
        <v>0</v>
      </c>
    </row>
    <row r="18376" spans="6:7" x14ac:dyDescent="0.3">
      <c r="F18376" t="s">
        <v>18583</v>
      </c>
      <c r="G18376" s="31">
        <v>112.49099999999999</v>
      </c>
    </row>
    <row r="18377" spans="6:7" x14ac:dyDescent="0.3">
      <c r="F18377" t="s">
        <v>18584</v>
      </c>
      <c r="G18377" s="31">
        <v>0</v>
      </c>
    </row>
    <row r="18378" spans="6:7" x14ac:dyDescent="0.3">
      <c r="F18378" t="s">
        <v>2983</v>
      </c>
      <c r="G18378" s="31">
        <v>500.48069999999996</v>
      </c>
    </row>
    <row r="18379" spans="6:7" x14ac:dyDescent="0.3">
      <c r="F18379" t="s">
        <v>18585</v>
      </c>
      <c r="G18379" s="31">
        <v>1483.2682</v>
      </c>
    </row>
    <row r="18380" spans="6:7" x14ac:dyDescent="0.3">
      <c r="F18380" t="s">
        <v>18586</v>
      </c>
      <c r="G18380" s="31">
        <v>0</v>
      </c>
    </row>
    <row r="18381" spans="6:7" x14ac:dyDescent="0.3">
      <c r="F18381" t="s">
        <v>18587</v>
      </c>
      <c r="G18381" s="31">
        <v>0</v>
      </c>
    </row>
    <row r="18382" spans="6:7" x14ac:dyDescent="0.3">
      <c r="F18382" t="s">
        <v>18588</v>
      </c>
      <c r="G18382" s="31">
        <v>81.630399999999995</v>
      </c>
    </row>
    <row r="18383" spans="6:7" x14ac:dyDescent="0.3">
      <c r="F18383" t="s">
        <v>18589</v>
      </c>
      <c r="G18383" s="31">
        <v>219.0685</v>
      </c>
    </row>
    <row r="18384" spans="6:7" x14ac:dyDescent="0.3">
      <c r="F18384" t="s">
        <v>18590</v>
      </c>
      <c r="G18384" s="31">
        <v>556.6194999999999</v>
      </c>
    </row>
    <row r="18385" spans="6:7" x14ac:dyDescent="0.3">
      <c r="F18385" t="s">
        <v>18591</v>
      </c>
      <c r="G18385" s="31">
        <v>0</v>
      </c>
    </row>
    <row r="18386" spans="6:7" x14ac:dyDescent="0.3">
      <c r="F18386" t="s">
        <v>18592</v>
      </c>
      <c r="G18386" s="31">
        <v>0</v>
      </c>
    </row>
    <row r="18387" spans="6:7" x14ac:dyDescent="0.3">
      <c r="F18387" t="s">
        <v>18593</v>
      </c>
      <c r="G18387" s="31">
        <v>337.92660000000001</v>
      </c>
    </row>
    <row r="18388" spans="6:7" x14ac:dyDescent="0.3">
      <c r="F18388" t="s">
        <v>18594</v>
      </c>
      <c r="G18388" s="31">
        <v>0</v>
      </c>
    </row>
    <row r="18389" spans="6:7" x14ac:dyDescent="0.3">
      <c r="F18389" t="s">
        <v>18595</v>
      </c>
      <c r="G18389" s="31">
        <v>2187.3925999999997</v>
      </c>
    </row>
    <row r="18390" spans="6:7" x14ac:dyDescent="0.3">
      <c r="F18390" t="s">
        <v>3785</v>
      </c>
      <c r="G18390" s="31">
        <v>156.4118</v>
      </c>
    </row>
    <row r="18391" spans="6:7" x14ac:dyDescent="0.3">
      <c r="F18391" t="s">
        <v>18596</v>
      </c>
      <c r="G18391" s="31">
        <v>0</v>
      </c>
    </row>
    <row r="18392" spans="6:7" x14ac:dyDescent="0.3">
      <c r="F18392" t="s">
        <v>18597</v>
      </c>
      <c r="G18392" s="31">
        <v>434.20580000000007</v>
      </c>
    </row>
    <row r="18393" spans="6:7" x14ac:dyDescent="0.3">
      <c r="F18393" t="s">
        <v>18598</v>
      </c>
      <c r="G18393" s="31">
        <v>80.483900000000006</v>
      </c>
    </row>
    <row r="18394" spans="6:7" x14ac:dyDescent="0.3">
      <c r="F18394" t="s">
        <v>18599</v>
      </c>
      <c r="G18394" s="31">
        <v>0</v>
      </c>
    </row>
    <row r="18395" spans="6:7" x14ac:dyDescent="0.3">
      <c r="F18395" t="s">
        <v>18600</v>
      </c>
      <c r="G18395" s="31">
        <v>417.39639999999997</v>
      </c>
    </row>
    <row r="18396" spans="6:7" x14ac:dyDescent="0.3">
      <c r="F18396" t="s">
        <v>18601</v>
      </c>
      <c r="G18396" s="31">
        <v>262.05149999999998</v>
      </c>
    </row>
    <row r="18397" spans="6:7" x14ac:dyDescent="0.3">
      <c r="F18397" t="s">
        <v>18602</v>
      </c>
      <c r="G18397" s="31">
        <v>190.59139999999999</v>
      </c>
    </row>
    <row r="18398" spans="6:7" x14ac:dyDescent="0.3">
      <c r="F18398" t="s">
        <v>18603</v>
      </c>
      <c r="G18398" s="31">
        <v>0</v>
      </c>
    </row>
    <row r="18399" spans="6:7" x14ac:dyDescent="0.3">
      <c r="F18399" t="s">
        <v>18604</v>
      </c>
      <c r="G18399" s="31">
        <v>228.37029999999999</v>
      </c>
    </row>
    <row r="18400" spans="6:7" x14ac:dyDescent="0.3">
      <c r="F18400" t="s">
        <v>18605</v>
      </c>
      <c r="G18400" s="31">
        <v>403.65890000000002</v>
      </c>
    </row>
    <row r="18401" spans="6:7" x14ac:dyDescent="0.3">
      <c r="F18401" t="s">
        <v>18606</v>
      </c>
      <c r="G18401" s="31">
        <v>15.618499999999999</v>
      </c>
    </row>
    <row r="18402" spans="6:7" x14ac:dyDescent="0.3">
      <c r="F18402" t="s">
        <v>18607</v>
      </c>
      <c r="G18402" s="31">
        <v>0</v>
      </c>
    </row>
    <row r="18403" spans="6:7" x14ac:dyDescent="0.3">
      <c r="F18403" t="s">
        <v>18608</v>
      </c>
      <c r="G18403" s="31">
        <v>465.1979</v>
      </c>
    </row>
  </sheetData>
  <pageMargins left="0.7" right="0.7" top="0.75" bottom="0.75" header="0.3" footer="0.3"/>
  <pageSetup orientation="portrait"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592AE812-C7EB-4664-AA51-5BC2F6F48379}">
  <ds:schemaRefs/>
</ds:datastoreItem>
</file>

<file path=customXml/itemProps2.xml><?xml version="1.0" encoding="utf-8"?>
<ds:datastoreItem xmlns:ds="http://schemas.openxmlformats.org/officeDocument/2006/customXml" ds:itemID="{80D8B17C-D6B3-4993-87F2-BF16C8E4BEBF}">
  <ds:schemaRefs/>
</ds:datastoreItem>
</file>

<file path=customXml/itemProps3.xml><?xml version="1.0" encoding="utf-8"?>
<ds:datastoreItem xmlns:ds="http://schemas.openxmlformats.org/officeDocument/2006/customXml" ds:itemID="{0332FD02-C12E-4A16-899D-2E056C18940C}">
  <ds:schemaRefs/>
</ds:datastoreItem>
</file>

<file path=customXml/itemProps4.xml><?xml version="1.0" encoding="utf-8"?>
<ds:datastoreItem xmlns:ds="http://schemas.openxmlformats.org/officeDocument/2006/customXml" ds:itemID="{B102A00C-16FF-44E3-8F86-6A682B2711AF}">
  <ds:schemaRefs/>
</ds:datastoreItem>
</file>

<file path=customXml/itemProps5.xml><?xml version="1.0" encoding="utf-8"?>
<ds:datastoreItem xmlns:ds="http://schemas.openxmlformats.org/officeDocument/2006/customXml" ds:itemID="{DDA3FD18-8F95-4A3A-9AB3-2AA326156951}">
  <ds:schemaRefs/>
</ds:datastoreItem>
</file>

<file path=customXml/itemProps6.xml><?xml version="1.0" encoding="utf-8"?>
<ds:datastoreItem xmlns:ds="http://schemas.openxmlformats.org/officeDocument/2006/customXml" ds:itemID="{944B7785-65C8-4850-8E97-A5DC9B63A166}">
  <ds:schemaRefs/>
</ds:datastoreItem>
</file>

<file path=customXml/itemProps7.xml><?xml version="1.0" encoding="utf-8"?>
<ds:datastoreItem xmlns:ds="http://schemas.openxmlformats.org/officeDocument/2006/customXml" ds:itemID="{3B0F369D-CA93-443B-AEC9-AF5B650C5DAF}">
  <ds:schemaRefs/>
</ds:datastoreItem>
</file>

<file path=customXml/itemProps8.xml><?xml version="1.0" encoding="utf-8"?>
<ds:datastoreItem xmlns:ds="http://schemas.openxmlformats.org/officeDocument/2006/customXml" ds:itemID="{6397D9AF-1F31-49E0-BA00-752E4E3E2BB4}">
  <ds:schemaRefs/>
</ds:datastoreItem>
</file>

<file path=customXml/itemProps9.xml><?xml version="1.0" encoding="utf-8"?>
<ds:datastoreItem xmlns:ds="http://schemas.openxmlformats.org/officeDocument/2006/customXml" ds:itemID="{92AF7B26-8CA9-4719-8808-F8DCAD707B7F}">
  <ds:schemaRefs/>
</ds:datastoreItem>
</file>

<file path=customXml/itemProps10.xml><?xml version="1.0" encoding="utf-8"?>
<ds:datastoreItem xmlns:ds="http://schemas.openxmlformats.org/officeDocument/2006/customXml" ds:itemID="{A855154E-F506-462B-8659-AD704304B7DF}">
  <ds:schemaRefs/>
</ds:datastoreItem>
</file>

<file path=customXml/itemProps11.xml><?xml version="1.0" encoding="utf-8"?>
<ds:datastoreItem xmlns:ds="http://schemas.openxmlformats.org/officeDocument/2006/customXml" ds:itemID="{C7CA4017-CFD1-4CDE-A2A0-58E4AD7BE327}">
  <ds:schemaRefs/>
</ds:datastoreItem>
</file>

<file path=customXml/itemProps12.xml><?xml version="1.0" encoding="utf-8"?>
<ds:datastoreItem xmlns:ds="http://schemas.openxmlformats.org/officeDocument/2006/customXml" ds:itemID="{89DA3904-D8A9-4E68-AC7B-10F2F2EEAFA3}">
  <ds:schemaRefs/>
</ds:datastoreItem>
</file>

<file path=customXml/itemProps13.xml><?xml version="1.0" encoding="utf-8"?>
<ds:datastoreItem xmlns:ds="http://schemas.openxmlformats.org/officeDocument/2006/customXml" ds:itemID="{EF7046C2-557F-4E0F-9868-E5A680FBAFF4}">
  <ds:schemaRefs/>
</ds:datastoreItem>
</file>

<file path=customXml/itemProps14.xml><?xml version="1.0" encoding="utf-8"?>
<ds:datastoreItem xmlns:ds="http://schemas.openxmlformats.org/officeDocument/2006/customXml" ds:itemID="{A3891973-F58C-4C11-898F-300BE36CE18F}">
  <ds:schemaRefs/>
</ds:datastoreItem>
</file>

<file path=customXml/itemProps15.xml><?xml version="1.0" encoding="utf-8"?>
<ds:datastoreItem xmlns:ds="http://schemas.openxmlformats.org/officeDocument/2006/customXml" ds:itemID="{C25457BD-6563-4D9B-B432-CB8B19C1A119}">
  <ds:schemaRefs/>
</ds:datastoreItem>
</file>

<file path=customXml/itemProps16.xml><?xml version="1.0" encoding="utf-8"?>
<ds:datastoreItem xmlns:ds="http://schemas.openxmlformats.org/officeDocument/2006/customXml" ds:itemID="{884F5BA8-D8E1-4B69-BB66-D4D380BB6859}">
  <ds:schemaRefs/>
</ds:datastoreItem>
</file>

<file path=customXml/itemProps17.xml><?xml version="1.0" encoding="utf-8"?>
<ds:datastoreItem xmlns:ds="http://schemas.openxmlformats.org/officeDocument/2006/customXml" ds:itemID="{092A9BA8-DA14-4FB9-A759-A325F50E2EB8}">
  <ds:schemaRefs/>
</ds:datastoreItem>
</file>

<file path=customXml/itemProps18.xml><?xml version="1.0" encoding="utf-8"?>
<ds:datastoreItem xmlns:ds="http://schemas.openxmlformats.org/officeDocument/2006/customXml" ds:itemID="{93C7E84F-C0A0-45C7-9D22-44BD1DDFD50F}">
  <ds:schemaRefs/>
</ds:datastoreItem>
</file>

<file path=customXml/itemProps19.xml><?xml version="1.0" encoding="utf-8"?>
<ds:datastoreItem xmlns:ds="http://schemas.openxmlformats.org/officeDocument/2006/customXml" ds:itemID="{35F017AF-2787-4D34-9A80-05BEF9D33F6D}">
  <ds:schemaRefs/>
</ds:datastoreItem>
</file>

<file path=customXml/itemProps20.xml><?xml version="1.0" encoding="utf-8"?>
<ds:datastoreItem xmlns:ds="http://schemas.openxmlformats.org/officeDocument/2006/customXml" ds:itemID="{0236E415-0CFF-4ACE-A6EE-1CCF777B74A1}">
  <ds:schemaRefs/>
</ds:datastoreItem>
</file>

<file path=customXml/itemProps21.xml><?xml version="1.0" encoding="utf-8"?>
<ds:datastoreItem xmlns:ds="http://schemas.openxmlformats.org/officeDocument/2006/customXml" ds:itemID="{832E0EEA-CF3A-4DF8-83AF-451DBF73F3E2}">
  <ds:schemaRefs/>
</ds:datastoreItem>
</file>

<file path=customXml/itemProps22.xml><?xml version="1.0" encoding="utf-8"?>
<ds:datastoreItem xmlns:ds="http://schemas.openxmlformats.org/officeDocument/2006/customXml" ds:itemID="{EF2232A8-062D-41DB-BF75-A6E62C6FA8A8}">
  <ds:schemaRefs/>
</ds:datastoreItem>
</file>

<file path=customXml/itemProps23.xml><?xml version="1.0" encoding="utf-8"?>
<ds:datastoreItem xmlns:ds="http://schemas.openxmlformats.org/officeDocument/2006/customXml" ds:itemID="{B1939A0F-FD03-4E95-A908-B10A92AD7684}">
  <ds:schemaRefs/>
</ds:datastoreItem>
</file>

<file path=customXml/itemProps24.xml><?xml version="1.0" encoding="utf-8"?>
<ds:datastoreItem xmlns:ds="http://schemas.openxmlformats.org/officeDocument/2006/customXml" ds:itemID="{03C36E47-5FCA-4F51-A161-73FBA6F786AA}">
  <ds:schemaRefs/>
</ds:datastoreItem>
</file>

<file path=customXml/itemProps25.xml><?xml version="1.0" encoding="utf-8"?>
<ds:datastoreItem xmlns:ds="http://schemas.openxmlformats.org/officeDocument/2006/customXml" ds:itemID="{E34EC659-6A28-4AA6-BF4B-80D0A4BA8CA6}">
  <ds:schemaRefs/>
</ds:datastoreItem>
</file>

<file path=customXml/itemProps26.xml><?xml version="1.0" encoding="utf-8"?>
<ds:datastoreItem xmlns:ds="http://schemas.openxmlformats.org/officeDocument/2006/customXml" ds:itemID="{05430543-F66B-4449-BBE1-1A344D5EC5A4}">
  <ds:schemaRefs/>
</ds:datastoreItem>
</file>

<file path=customXml/itemProps27.xml><?xml version="1.0" encoding="utf-8"?>
<ds:datastoreItem xmlns:ds="http://schemas.openxmlformats.org/officeDocument/2006/customXml" ds:itemID="{2CD22833-2EE6-412C-BE42-F1080402825D}">
  <ds:schemaRefs/>
</ds:datastoreItem>
</file>

<file path=customXml/itemProps28.xml><?xml version="1.0" encoding="utf-8"?>
<ds:datastoreItem xmlns:ds="http://schemas.openxmlformats.org/officeDocument/2006/customXml" ds:itemID="{67C5D8B5-90B5-46C8-B7F4-F41784CB5D4A}">
  <ds:schemaRefs/>
</ds:datastoreItem>
</file>

<file path=customXml/itemProps29.xml><?xml version="1.0" encoding="utf-8"?>
<ds:datastoreItem xmlns:ds="http://schemas.openxmlformats.org/officeDocument/2006/customXml" ds:itemID="{14D999CD-F4DC-4E45-8998-1838149E447D}">
  <ds:schemaRefs/>
</ds:datastoreItem>
</file>

<file path=customXml/itemProps30.xml><?xml version="1.0" encoding="utf-8"?>
<ds:datastoreItem xmlns:ds="http://schemas.openxmlformats.org/officeDocument/2006/customXml" ds:itemID="{13FD4680-DD2E-473C-931D-A80585B3EAAA}">
  <ds:schemaRefs/>
</ds:datastoreItem>
</file>

<file path=customXml/itemProps31.xml><?xml version="1.0" encoding="utf-8"?>
<ds:datastoreItem xmlns:ds="http://schemas.openxmlformats.org/officeDocument/2006/customXml" ds:itemID="{75F773B9-0BBE-41BC-AFB0-D5D503AD4DFB}">
  <ds:schemaRefs/>
</ds:datastoreItem>
</file>

<file path=customXml/itemProps32.xml><?xml version="1.0" encoding="utf-8"?>
<ds:datastoreItem xmlns:ds="http://schemas.openxmlformats.org/officeDocument/2006/customXml" ds:itemID="{2DEB1BDA-876D-4BFA-AB58-4352762217C5}">
  <ds:schemaRefs/>
</ds:datastoreItem>
</file>

<file path=customXml/itemProps33.xml><?xml version="1.0" encoding="utf-8"?>
<ds:datastoreItem xmlns:ds="http://schemas.openxmlformats.org/officeDocument/2006/customXml" ds:itemID="{17730BBD-75CF-4650-A57F-16D4D85D41C3}">
  <ds:schemaRefs/>
</ds:datastoreItem>
</file>

<file path=customXml/itemProps34.xml><?xml version="1.0" encoding="utf-8"?>
<ds:datastoreItem xmlns:ds="http://schemas.openxmlformats.org/officeDocument/2006/customXml" ds:itemID="{F2C6D85B-B327-4C61-80CD-831798BC8E94}">
  <ds:schemaRefs/>
</ds:datastoreItem>
</file>

<file path=customXml/itemProps35.xml><?xml version="1.0" encoding="utf-8"?>
<ds:datastoreItem xmlns:ds="http://schemas.openxmlformats.org/officeDocument/2006/customXml" ds:itemID="{DC5A6871-C068-46E2-AA21-864885D03F93}">
  <ds:schemaRefs/>
</ds:datastoreItem>
</file>

<file path=customXml/itemProps36.xml><?xml version="1.0" encoding="utf-8"?>
<ds:datastoreItem xmlns:ds="http://schemas.openxmlformats.org/officeDocument/2006/customXml" ds:itemID="{8BBF18B1-FBA5-431D-A242-AE29599D1D9B}">
  <ds:schemaRefs/>
</ds:datastoreItem>
</file>

<file path=customXml/itemProps37.xml><?xml version="1.0" encoding="utf-8"?>
<ds:datastoreItem xmlns:ds="http://schemas.openxmlformats.org/officeDocument/2006/customXml" ds:itemID="{1BB9E183-5218-47E8-902C-F344B08550C2}">
  <ds:schemaRefs/>
</ds:datastoreItem>
</file>

<file path=customXml/itemProps38.xml><?xml version="1.0" encoding="utf-8"?>
<ds:datastoreItem xmlns:ds="http://schemas.openxmlformats.org/officeDocument/2006/customXml" ds:itemID="{69DC719C-828C-4188-8F53-419678A6C23F}">
  <ds:schemaRefs/>
</ds:datastoreItem>
</file>

<file path=customXml/itemProps39.xml><?xml version="1.0" encoding="utf-8"?>
<ds:datastoreItem xmlns:ds="http://schemas.openxmlformats.org/officeDocument/2006/customXml" ds:itemID="{521909BC-F2EF-4620-B7A9-A4E1E0C865E3}">
  <ds:schemaRefs/>
</ds:datastoreItem>
</file>

<file path=customXml/itemProps40.xml><?xml version="1.0" encoding="utf-8"?>
<ds:datastoreItem xmlns:ds="http://schemas.openxmlformats.org/officeDocument/2006/customXml" ds:itemID="{8BBC6A3C-9C38-42A2-9D8E-BF2690536BAA}">
  <ds:schemaRefs/>
</ds:datastoreItem>
</file>

<file path=customXml/itemProps41.xml><?xml version="1.0" encoding="utf-8"?>
<ds:datastoreItem xmlns:ds="http://schemas.openxmlformats.org/officeDocument/2006/customXml" ds:itemID="{812E46F3-ACA8-424D-8BF7-18D8E4218934}">
  <ds:schemaRefs/>
</ds:datastoreItem>
</file>

<file path=customXml/itemProps42.xml><?xml version="1.0" encoding="utf-8"?>
<ds:datastoreItem xmlns:ds="http://schemas.openxmlformats.org/officeDocument/2006/customXml" ds:itemID="{4CA72CB9-7F96-470C-80A5-B414E89AC22E}">
  <ds:schemaRefs/>
</ds:datastoreItem>
</file>

<file path=customXml/itemProps43.xml><?xml version="1.0" encoding="utf-8"?>
<ds:datastoreItem xmlns:ds="http://schemas.openxmlformats.org/officeDocument/2006/customXml" ds:itemID="{66247712-68B9-480D-8557-3D989D029511}">
  <ds:schemaRefs/>
</ds:datastoreItem>
</file>

<file path=customXml/itemProps44.xml><?xml version="1.0" encoding="utf-8"?>
<ds:datastoreItem xmlns:ds="http://schemas.openxmlformats.org/officeDocument/2006/customXml" ds:itemID="{DF3BD521-2113-4BA3-B25C-1E0126BA8B68}">
  <ds:schemaRefs>
    <ds:schemaRef ds:uri="http://schemas.microsoft.com/DataMashup"/>
  </ds:schemaRefs>
</ds:datastoreItem>
</file>

<file path=customXml/itemProps45.xml><?xml version="1.0" encoding="utf-8"?>
<ds:datastoreItem xmlns:ds="http://schemas.openxmlformats.org/officeDocument/2006/customXml" ds:itemID="{4FFF8F86-647C-44CD-8D79-4FFED97CBE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Analysis1</vt:lpstr>
      <vt:lpstr>Time series dashboard</vt:lpstr>
      <vt:lpstr>Analysis1 (2)</vt:lpstr>
      <vt:lpstr>Dashboard 2</vt:lpstr>
      <vt:lpstr>Product Analysis</vt:lpstr>
      <vt:lpstr>Customer Analysis</vt:lpstr>
      <vt:lpstr>'Dashboard 2'!lookup</vt:lpstr>
      <vt:lpstr>lookup</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Shahab</dc:creator>
  <cp:lastModifiedBy>Syed Shahab</cp:lastModifiedBy>
  <dcterms:created xsi:type="dcterms:W3CDTF">2025-10-04T09:30:27Z</dcterms:created>
  <dcterms:modified xsi:type="dcterms:W3CDTF">2025-11-02T06:46:11Z</dcterms:modified>
</cp:coreProperties>
</file>