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Video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M19" i="1" s="1"/>
  <c r="L15" i="1"/>
  <c r="M15" i="1" s="1"/>
  <c r="K16" i="1"/>
  <c r="L16" i="1" s="1"/>
  <c r="M16" i="1" s="1"/>
  <c r="K17" i="1"/>
  <c r="L17" i="1" s="1"/>
  <c r="K18" i="1"/>
  <c r="L18" i="1" s="1"/>
  <c r="M18" i="1" s="1"/>
  <c r="K19" i="1"/>
  <c r="K15" i="1"/>
  <c r="J16" i="1"/>
  <c r="J17" i="1"/>
  <c r="J18" i="1"/>
  <c r="J19" i="1"/>
  <c r="J15" i="1"/>
  <c r="I16" i="1"/>
  <c r="I17" i="1"/>
  <c r="I18" i="1"/>
  <c r="I19" i="1"/>
  <c r="I15" i="1"/>
  <c r="E16" i="1"/>
  <c r="E17" i="1"/>
  <c r="F17" i="1" s="1"/>
  <c r="G17" i="1" s="1"/>
  <c r="H17" i="1" s="1"/>
  <c r="E18" i="1"/>
  <c r="E19" i="1"/>
  <c r="F19" i="1" s="1"/>
  <c r="G19" i="1" s="1"/>
  <c r="H19" i="1" s="1"/>
  <c r="E15" i="1"/>
  <c r="F15" i="1" s="1"/>
  <c r="G15" i="1" s="1"/>
  <c r="M17" i="1" l="1"/>
  <c r="P17" i="1"/>
  <c r="N15" i="1"/>
  <c r="O15" i="1" s="1"/>
  <c r="P19" i="1"/>
  <c r="N19" i="1"/>
  <c r="O19" i="1" s="1"/>
  <c r="Q19" i="1" s="1"/>
  <c r="F18" i="1"/>
  <c r="G18" i="1" s="1"/>
  <c r="H15" i="1"/>
  <c r="P15" i="1" s="1"/>
  <c r="F16" i="1"/>
  <c r="G16" i="1" s="1"/>
  <c r="Q15" i="1" l="1"/>
  <c r="N17" i="1"/>
  <c r="O17" i="1" s="1"/>
  <c r="Q17" i="1" s="1"/>
  <c r="H16" i="1"/>
  <c r="P16" i="1" s="1"/>
  <c r="N16" i="1"/>
  <c r="O16" i="1" s="1"/>
  <c r="Q16" i="1" s="1"/>
  <c r="H18" i="1"/>
  <c r="P18" i="1" s="1"/>
  <c r="N18" i="1"/>
  <c r="O18" i="1" s="1"/>
  <c r="Q18" i="1" l="1"/>
</calcChain>
</file>

<file path=xl/sharedStrings.xml><?xml version="1.0" encoding="utf-8"?>
<sst xmlns="http://schemas.openxmlformats.org/spreadsheetml/2006/main" count="26" uniqueCount="24">
  <si>
    <t>base discrepancy (up to)</t>
  </si>
  <si>
    <t>number of placements</t>
  </si>
  <si>
    <t>max video allocation</t>
  </si>
  <si>
    <t>expected video discrepancy</t>
  </si>
  <si>
    <t>tolerable discrepancy</t>
  </si>
  <si>
    <t>video allocation ceil</t>
  </si>
  <si>
    <t>resulting discrepancy</t>
  </si>
  <si>
    <t>actual video chain allocation</t>
  </si>
  <si>
    <t>video tag fill rate</t>
  </si>
  <si>
    <t>video tag eCPM</t>
  </si>
  <si>
    <t>video tag ecpm</t>
  </si>
  <si>
    <t>floor price</t>
  </si>
  <si>
    <t>video discrepancy linear + const</t>
  </si>
  <si>
    <t>rev share</t>
  </si>
  <si>
    <t>current eCPM</t>
  </si>
  <si>
    <t>incremental video rcpm after 3rd party revshare</t>
  </si>
  <si>
    <t>3rd party revshare</t>
  </si>
  <si>
    <t>% of daily impressions</t>
  </si>
  <si>
    <t>total daily impressions on 300x250 plcmnts</t>
  </si>
  <si>
    <t>baseline fill</t>
  </si>
  <si>
    <t>total incremental video rcpm (allocated)</t>
  </si>
  <si>
    <t>total incremental video rcpm (plcmnt)</t>
  </si>
  <si>
    <t>value of incremental imp lost</t>
  </si>
  <si>
    <t>video rcpm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</si>
</sst>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8" formatCode="_(&quot;$&quot;* #,##0.000_);_(&quot;$&quot;* \(#,##0.000\);_(&quot;$&quot;* &quot;-&quot;??_);_(@_)"/>
    <numFmt numFmtId="170" formatCode="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0" fontId="0" fillId="0" borderId="0" xfId="0" applyNumberFormat="1"/>
    <xf numFmtId="6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170" fontId="0" fillId="0" borderId="0" xfId="0" applyNumberFormat="1"/>
    <xf numFmtId="16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9"/>
  <sheetViews>
    <sheetView tabSelected="1" workbookViewId="0">
      <selection activeCell="F15" sqref="F15"/>
    </sheetView>
  </sheetViews>
  <sheetFormatPr defaultRowHeight="14.4" x14ac:dyDescent="0.3"/>
  <cols>
    <col min="2" max="2" width="20.77734375" bestFit="1" customWidth="1"/>
    <col min="3" max="3" width="19.44140625" style="3" bestFit="1" customWidth="1"/>
    <col min="4" max="4" width="14.33203125" customWidth="1"/>
    <col min="5" max="5" width="12.6640625" customWidth="1"/>
    <col min="13" max="13" width="11" customWidth="1"/>
  </cols>
  <sheetData>
    <row r="2" spans="2:17" ht="28.8" x14ac:dyDescent="0.3">
      <c r="C2" s="3" t="s">
        <v>12</v>
      </c>
      <c r="D2">
        <v>3.9</v>
      </c>
      <c r="E2" s="1">
        <v>0.05</v>
      </c>
    </row>
    <row r="3" spans="2:17" x14ac:dyDescent="0.3">
      <c r="C3" s="3" t="s">
        <v>4</v>
      </c>
      <c r="D3" s="1">
        <v>0.15</v>
      </c>
    </row>
    <row r="4" spans="2:17" x14ac:dyDescent="0.3">
      <c r="C4" s="3" t="s">
        <v>5</v>
      </c>
      <c r="D4" s="1">
        <v>0.3</v>
      </c>
    </row>
    <row r="5" spans="2:17" x14ac:dyDescent="0.3">
      <c r="C5" s="3" t="s">
        <v>8</v>
      </c>
      <c r="D5" s="1">
        <v>0.08</v>
      </c>
    </row>
    <row r="6" spans="2:17" x14ac:dyDescent="0.3">
      <c r="C6" s="3" t="s">
        <v>10</v>
      </c>
      <c r="D6" s="6">
        <v>4</v>
      </c>
    </row>
    <row r="7" spans="2:17" x14ac:dyDescent="0.3">
      <c r="C7" s="3" t="s">
        <v>11</v>
      </c>
      <c r="D7" s="6">
        <v>1</v>
      </c>
    </row>
    <row r="8" spans="2:17" x14ac:dyDescent="0.3">
      <c r="C8" s="3" t="s">
        <v>13</v>
      </c>
      <c r="D8" s="1">
        <v>0.25</v>
      </c>
    </row>
    <row r="9" spans="2:17" x14ac:dyDescent="0.3">
      <c r="C9" s="3" t="s">
        <v>16</v>
      </c>
      <c r="D9" s="1">
        <v>0.3</v>
      </c>
    </row>
    <row r="10" spans="2:17" ht="28.8" x14ac:dyDescent="0.3">
      <c r="C10" s="3" t="s">
        <v>18</v>
      </c>
      <c r="D10" s="9">
        <v>1000000</v>
      </c>
    </row>
    <row r="11" spans="2:17" x14ac:dyDescent="0.3">
      <c r="C11" s="3" t="s">
        <v>19</v>
      </c>
      <c r="D11" s="1">
        <v>0.2</v>
      </c>
    </row>
    <row r="12" spans="2:17" x14ac:dyDescent="0.3">
      <c r="D12" s="6"/>
    </row>
    <row r="13" spans="2:17" x14ac:dyDescent="0.3">
      <c r="D13" s="6"/>
    </row>
    <row r="14" spans="2:17" s="3" customFormat="1" ht="86.4" x14ac:dyDescent="0.3">
      <c r="B14" s="4" t="s">
        <v>0</v>
      </c>
      <c r="C14" s="4" t="s">
        <v>1</v>
      </c>
      <c r="D14" s="4" t="s">
        <v>17</v>
      </c>
      <c r="E14" s="4" t="s">
        <v>3</v>
      </c>
      <c r="F14" s="4" t="s">
        <v>2</v>
      </c>
      <c r="G14" s="3" t="s">
        <v>7</v>
      </c>
      <c r="H14" s="3" t="s">
        <v>6</v>
      </c>
      <c r="I14" s="3" t="s">
        <v>8</v>
      </c>
      <c r="J14" s="3" t="s">
        <v>9</v>
      </c>
      <c r="K14" s="3" t="s">
        <v>11</v>
      </c>
      <c r="L14" s="3" t="s">
        <v>14</v>
      </c>
      <c r="M14" s="3" t="s">
        <v>20</v>
      </c>
      <c r="N14" s="3" t="s">
        <v>21</v>
      </c>
      <c r="O14" s="3" t="s">
        <v>15</v>
      </c>
      <c r="P14" s="3" t="s">
        <v>22</v>
      </c>
      <c r="Q14" s="3" t="s">
        <v>23</v>
      </c>
    </row>
    <row r="15" spans="2:17" x14ac:dyDescent="0.3">
      <c r="B15" s="1">
        <v>0.05</v>
      </c>
      <c r="E15" s="5">
        <f>B15*$D$2+$E$2</f>
        <v>0.245</v>
      </c>
      <c r="F15">
        <f>($D$3-$B15)/($E15-$B15)</f>
        <v>0.51282051282051277</v>
      </c>
      <c r="G15" s="1">
        <f>MIN(F15,$D$4)</f>
        <v>0.3</v>
      </c>
      <c r="H15" s="2">
        <f>E15*G15+B15*(1-G15)</f>
        <v>0.10849999999999999</v>
      </c>
      <c r="I15" s="1">
        <f>$D$5</f>
        <v>0.08</v>
      </c>
      <c r="J15" s="7">
        <f>$D$6</f>
        <v>4</v>
      </c>
      <c r="K15" s="7">
        <f>$D$7</f>
        <v>1</v>
      </c>
      <c r="L15" s="7">
        <f>K15/(1-$D$8)</f>
        <v>1.3333333333333333</v>
      </c>
      <c r="M15" s="8">
        <f>(J15-L15)*I15</f>
        <v>0.21333333333333337</v>
      </c>
      <c r="N15" s="8">
        <f>M15*G15</f>
        <v>6.4000000000000015E-2</v>
      </c>
      <c r="O15" s="8">
        <f>N15*(1-$D$9)</f>
        <v>4.4800000000000006E-2</v>
      </c>
      <c r="P15" s="8">
        <f>L15*$D$11*(H15-B15)</f>
        <v>1.5599999999999996E-2</v>
      </c>
      <c r="Q15" s="10">
        <f>O15-P15</f>
        <v>2.9200000000000011E-2</v>
      </c>
    </row>
    <row r="16" spans="2:17" x14ac:dyDescent="0.3">
      <c r="B16" s="2">
        <v>7.4999999999999997E-2</v>
      </c>
      <c r="E16" s="5">
        <f>B16*$D$2+$E$2</f>
        <v>0.34249999999999997</v>
      </c>
      <c r="F16">
        <f t="shared" ref="F16:F19" si="0">($D$3-$B16)/($E16-$B16)</f>
        <v>0.28037383177570097</v>
      </c>
      <c r="G16" s="1">
        <f t="shared" ref="G16:G19" si="1">MIN(F16,$D$4)</f>
        <v>0.28037383177570097</v>
      </c>
      <c r="H16" s="2">
        <f t="shared" ref="H16:H19" si="2">E16*G16+B16*(1-G16)</f>
        <v>0.15</v>
      </c>
      <c r="I16" s="1">
        <f t="shared" ref="I16:I19" si="3">$D$5</f>
        <v>0.08</v>
      </c>
      <c r="J16" s="7">
        <f t="shared" ref="J16:J19" si="4">$D$6</f>
        <v>4</v>
      </c>
      <c r="K16" s="7">
        <f t="shared" ref="K16:K19" si="5">$D$7</f>
        <v>1</v>
      </c>
      <c r="L16" s="7">
        <f t="shared" ref="L16:L19" si="6">K16/(1-$D$8)</f>
        <v>1.3333333333333333</v>
      </c>
      <c r="M16" s="8">
        <f t="shared" ref="M16:M19" si="7">(J16-L16)*I16</f>
        <v>0.21333333333333337</v>
      </c>
      <c r="N16" s="8">
        <f t="shared" ref="N16:N19" si="8">M16*G16</f>
        <v>5.9813084112149549E-2</v>
      </c>
      <c r="O16" s="8">
        <f t="shared" ref="O16:O19" si="9">N16*(1-$D$9)</f>
        <v>4.1869158878504682E-2</v>
      </c>
      <c r="P16" s="8">
        <f t="shared" ref="P16:P19" si="10">L16*$D$11*(H16-B16)</f>
        <v>0.02</v>
      </c>
      <c r="Q16" s="10">
        <f t="shared" ref="Q16:Q19" si="11">O16-P16</f>
        <v>2.1869158878504682E-2</v>
      </c>
    </row>
    <row r="17" spans="2:17" x14ac:dyDescent="0.3">
      <c r="B17" s="1">
        <v>0.1</v>
      </c>
      <c r="E17" s="5">
        <f>B17*$D$2+$E$2</f>
        <v>0.44</v>
      </c>
      <c r="F17">
        <f t="shared" si="0"/>
        <v>0.14705882352941174</v>
      </c>
      <c r="G17" s="1">
        <f t="shared" si="1"/>
        <v>0.14705882352941174</v>
      </c>
      <c r="H17" s="2">
        <f t="shared" si="2"/>
        <v>0.15000000000000002</v>
      </c>
      <c r="I17" s="1">
        <f t="shared" si="3"/>
        <v>0.08</v>
      </c>
      <c r="J17" s="7">
        <f t="shared" si="4"/>
        <v>4</v>
      </c>
      <c r="K17" s="7">
        <f t="shared" si="5"/>
        <v>1</v>
      </c>
      <c r="L17" s="7">
        <f t="shared" si="6"/>
        <v>1.3333333333333333</v>
      </c>
      <c r="M17" s="8">
        <f t="shared" si="7"/>
        <v>0.21333333333333337</v>
      </c>
      <c r="N17" s="8">
        <f t="shared" si="8"/>
        <v>3.1372549019607843E-2</v>
      </c>
      <c r="O17" s="8">
        <f t="shared" si="9"/>
        <v>2.1960784313725487E-2</v>
      </c>
      <c r="P17" s="8">
        <f t="shared" si="10"/>
        <v>1.3333333333333338E-2</v>
      </c>
      <c r="Q17" s="10">
        <f t="shared" si="11"/>
        <v>8.6274509803921495E-3</v>
      </c>
    </row>
    <row r="18" spans="2:17" x14ac:dyDescent="0.3">
      <c r="B18" s="2">
        <v>0.125</v>
      </c>
      <c r="E18" s="5">
        <f>B18*$D$2+$E$2</f>
        <v>0.53749999999999998</v>
      </c>
      <c r="F18">
        <f t="shared" si="0"/>
        <v>6.0606060606060594E-2</v>
      </c>
      <c r="G18" s="1">
        <f t="shared" si="1"/>
        <v>6.0606060606060594E-2</v>
      </c>
      <c r="H18" s="2">
        <f t="shared" si="2"/>
        <v>0.15</v>
      </c>
      <c r="I18" s="1">
        <f t="shared" si="3"/>
        <v>0.08</v>
      </c>
      <c r="J18" s="7">
        <f t="shared" si="4"/>
        <v>4</v>
      </c>
      <c r="K18" s="7">
        <f t="shared" si="5"/>
        <v>1</v>
      </c>
      <c r="L18" s="7">
        <f t="shared" si="6"/>
        <v>1.3333333333333333</v>
      </c>
      <c r="M18" s="8">
        <f t="shared" si="7"/>
        <v>0.21333333333333337</v>
      </c>
      <c r="N18" s="8">
        <f t="shared" si="8"/>
        <v>1.2929292929292929E-2</v>
      </c>
      <c r="O18" s="8">
        <f t="shared" si="9"/>
        <v>9.0505050505050502E-3</v>
      </c>
      <c r="P18" s="8">
        <f t="shared" si="10"/>
        <v>6.6666666666666654E-3</v>
      </c>
      <c r="Q18" s="10">
        <f t="shared" si="11"/>
        <v>2.3838383838383848E-3</v>
      </c>
    </row>
    <row r="19" spans="2:17" x14ac:dyDescent="0.3">
      <c r="B19" s="1">
        <v>0.15</v>
      </c>
      <c r="E19" s="5">
        <f>B19*$D$2+$E$2</f>
        <v>0.63500000000000001</v>
      </c>
      <c r="F19">
        <f t="shared" si="0"/>
        <v>0</v>
      </c>
      <c r="G19" s="1">
        <f t="shared" si="1"/>
        <v>0</v>
      </c>
      <c r="H19" s="2">
        <f t="shared" si="2"/>
        <v>0.15</v>
      </c>
      <c r="I19" s="1">
        <f t="shared" si="3"/>
        <v>0.08</v>
      </c>
      <c r="J19" s="7">
        <f t="shared" si="4"/>
        <v>4</v>
      </c>
      <c r="K19" s="7">
        <f t="shared" si="5"/>
        <v>1</v>
      </c>
      <c r="L19" s="7">
        <f t="shared" si="6"/>
        <v>1.3333333333333333</v>
      </c>
      <c r="M19" s="8">
        <f t="shared" si="7"/>
        <v>0.21333333333333337</v>
      </c>
      <c r="N19" s="8">
        <f t="shared" si="8"/>
        <v>0</v>
      </c>
      <c r="O19" s="8">
        <f t="shared" si="9"/>
        <v>0</v>
      </c>
      <c r="P19" s="8">
        <f t="shared" si="10"/>
        <v>0</v>
      </c>
      <c r="Q19" s="10">
        <f t="shared" si="1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E551198C-4A56-410D-A0E3-2B8A8E0F3C84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352E1E3F-3D44-499E-A899-6CE23091E9AD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2015-12-21T11:45:14Z</dcterms:created>
  <dcterms:modified xsi:type="dcterms:W3CDTF">2015-12-21T14:06:42Z</dcterms:modified>
</cp:coreProperties>
</file>