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kbidder\margin_control\"/>
    </mc:Choice>
  </mc:AlternateContent>
  <bookViews>
    <workbookView xWindow="0" yWindow="0" windowWidth="23040" windowHeight="9384" activeTab="2"/>
  </bookViews>
  <sheets>
    <sheet name="Kbidder_- served type breakdown" sheetId="1" r:id="rId1"/>
    <sheet name="Sheet1" sheetId="2" r:id="rId2"/>
    <sheet name="Sheet2" sheetId="3" r:id="rId3"/>
  </sheets>
  <definedNames>
    <definedName name="_xlnm._FilterDatabase" localSheetId="0" hidden="1">'Kbidder_- served type breakdown'!$A$1:$H$84</definedName>
  </definedNames>
  <calcPr calcId="0"/>
  <pivotCaches>
    <pivotCache cacheId="234" r:id="rId4"/>
  </pivotCaches>
</workbook>
</file>

<file path=xl/calcChain.xml><?xml version="1.0" encoding="utf-8"?>
<calcChain xmlns="http://schemas.openxmlformats.org/spreadsheetml/2006/main">
  <c r="AM5" i="3" l="1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H6" i="3"/>
  <c r="AI6" i="3"/>
  <c r="AJ6" i="3"/>
  <c r="AH7" i="3"/>
  <c r="AI7" i="3"/>
  <c r="AJ7" i="3"/>
  <c r="AH8" i="3"/>
  <c r="AI8" i="3"/>
  <c r="AJ8" i="3"/>
  <c r="AH9" i="3"/>
  <c r="AI9" i="3"/>
  <c r="AJ9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J5" i="3"/>
  <c r="AI5" i="3"/>
  <c r="AH5" i="3"/>
  <c r="AN17" i="3"/>
  <c r="AN6" i="3"/>
  <c r="AN7" i="3"/>
  <c r="AN8" i="3"/>
  <c r="AN9" i="3"/>
  <c r="AN10" i="3"/>
  <c r="AN11" i="3"/>
  <c r="AN12" i="3"/>
  <c r="AN13" i="3"/>
  <c r="AN14" i="3"/>
  <c r="AN15" i="3"/>
  <c r="AN16" i="3"/>
  <c r="AN18" i="3"/>
  <c r="AN19" i="3"/>
  <c r="AN5" i="3"/>
  <c r="B26" i="3"/>
  <c r="B27" i="3"/>
  <c r="B2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5" i="3"/>
  <c r="AB6" i="3"/>
  <c r="AC6" i="3"/>
  <c r="AD6" i="3"/>
  <c r="AE6" i="3"/>
  <c r="AF6" i="3"/>
  <c r="AB7" i="3"/>
  <c r="AC7" i="3"/>
  <c r="AD7" i="3"/>
  <c r="AE7" i="3"/>
  <c r="AF7" i="3"/>
  <c r="AB8" i="3"/>
  <c r="AC8" i="3"/>
  <c r="AD8" i="3"/>
  <c r="AE8" i="3"/>
  <c r="AF8" i="3"/>
  <c r="AB9" i="3"/>
  <c r="AC9" i="3"/>
  <c r="AD9" i="3"/>
  <c r="AE9" i="3"/>
  <c r="AF9" i="3"/>
  <c r="AB10" i="3"/>
  <c r="AC10" i="3"/>
  <c r="AD10" i="3"/>
  <c r="AE10" i="3"/>
  <c r="AF10" i="3"/>
  <c r="AB11" i="3"/>
  <c r="AC11" i="3"/>
  <c r="AD11" i="3"/>
  <c r="AE11" i="3"/>
  <c r="AF11" i="3"/>
  <c r="AB12" i="3"/>
  <c r="AC12" i="3"/>
  <c r="AD12" i="3"/>
  <c r="AE12" i="3"/>
  <c r="AF12" i="3"/>
  <c r="AB13" i="3"/>
  <c r="AC13" i="3"/>
  <c r="AD13" i="3"/>
  <c r="AE13" i="3"/>
  <c r="AF13" i="3"/>
  <c r="AB14" i="3"/>
  <c r="AC14" i="3"/>
  <c r="AD14" i="3"/>
  <c r="AE14" i="3"/>
  <c r="AF14" i="3"/>
  <c r="AB15" i="3"/>
  <c r="AC15" i="3"/>
  <c r="AD15" i="3"/>
  <c r="AE15" i="3"/>
  <c r="AF15" i="3"/>
  <c r="AB16" i="3"/>
  <c r="AC16" i="3"/>
  <c r="AD16" i="3"/>
  <c r="AE16" i="3"/>
  <c r="AF16" i="3"/>
  <c r="AB17" i="3"/>
  <c r="AC17" i="3"/>
  <c r="AD17" i="3"/>
  <c r="AE17" i="3"/>
  <c r="AF17" i="3"/>
  <c r="AB18" i="3"/>
  <c r="AC18" i="3"/>
  <c r="AD18" i="3"/>
  <c r="AE18" i="3"/>
  <c r="AF18" i="3"/>
  <c r="AB19" i="3"/>
  <c r="AC19" i="3"/>
  <c r="AD19" i="3"/>
  <c r="AE19" i="3"/>
  <c r="AF19" i="3"/>
  <c r="AC5" i="3"/>
  <c r="AD5" i="3"/>
  <c r="AE5" i="3"/>
  <c r="AF5" i="3"/>
  <c r="AB5" i="3"/>
  <c r="W6" i="3"/>
  <c r="X6" i="3"/>
  <c r="Y6" i="3"/>
  <c r="Z6" i="3"/>
  <c r="AA6" i="3"/>
  <c r="W7" i="3"/>
  <c r="X7" i="3"/>
  <c r="Y7" i="3"/>
  <c r="Z7" i="3"/>
  <c r="AA7" i="3"/>
  <c r="W8" i="3"/>
  <c r="X8" i="3"/>
  <c r="Y8" i="3"/>
  <c r="Z8" i="3"/>
  <c r="AA8" i="3"/>
  <c r="W9" i="3"/>
  <c r="X9" i="3"/>
  <c r="Y9" i="3"/>
  <c r="Z9" i="3"/>
  <c r="AA9" i="3"/>
  <c r="W10" i="3"/>
  <c r="X10" i="3"/>
  <c r="Y10" i="3"/>
  <c r="Z10" i="3"/>
  <c r="AA10" i="3"/>
  <c r="W11" i="3"/>
  <c r="X11" i="3"/>
  <c r="Y11" i="3"/>
  <c r="Z11" i="3"/>
  <c r="AA11" i="3"/>
  <c r="W12" i="3"/>
  <c r="X12" i="3"/>
  <c r="Y12" i="3"/>
  <c r="Z12" i="3"/>
  <c r="AA12" i="3"/>
  <c r="W13" i="3"/>
  <c r="X13" i="3"/>
  <c r="Y13" i="3"/>
  <c r="Z13" i="3"/>
  <c r="AA13" i="3"/>
  <c r="W14" i="3"/>
  <c r="X14" i="3"/>
  <c r="Y14" i="3"/>
  <c r="Z14" i="3"/>
  <c r="AA14" i="3"/>
  <c r="W15" i="3"/>
  <c r="X15" i="3"/>
  <c r="Y15" i="3"/>
  <c r="Z15" i="3"/>
  <c r="AA15" i="3"/>
  <c r="W16" i="3"/>
  <c r="X16" i="3"/>
  <c r="Y16" i="3"/>
  <c r="Z16" i="3"/>
  <c r="AA16" i="3"/>
  <c r="W17" i="3"/>
  <c r="X17" i="3"/>
  <c r="Y17" i="3"/>
  <c r="Z17" i="3"/>
  <c r="AA17" i="3"/>
  <c r="W18" i="3"/>
  <c r="X18" i="3"/>
  <c r="Y18" i="3"/>
  <c r="Z18" i="3"/>
  <c r="AA18" i="3"/>
  <c r="W19" i="3"/>
  <c r="X19" i="3"/>
  <c r="Y19" i="3"/>
  <c r="Z19" i="3"/>
  <c r="AA19" i="3"/>
  <c r="X5" i="3"/>
  <c r="Y5" i="3"/>
  <c r="Z5" i="3"/>
  <c r="AA5" i="3"/>
  <c r="W5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</calcChain>
</file>

<file path=xl/sharedStrings.xml><?xml version="1.0" encoding="utf-8"?>
<sst xmlns="http://schemas.openxmlformats.org/spreadsheetml/2006/main" count="411" uniqueCount="56">
  <si>
    <t>placement_id</t>
  </si>
  <si>
    <t>date_</t>
  </si>
  <si>
    <t>served_type</t>
  </si>
  <si>
    <t>imps</t>
  </si>
  <si>
    <t>cost</t>
  </si>
  <si>
    <t>revenue</t>
  </si>
  <si>
    <t>hb_tag_value</t>
  </si>
  <si>
    <t>2f85eff0ca3e85a84473681c0e113cbe</t>
  </si>
  <si>
    <t>filtered</t>
  </si>
  <si>
    <t>lost</t>
  </si>
  <si>
    <t>c809ad0ae9bf3180149cf837f83fae83</t>
  </si>
  <si>
    <t>fcd19038264e801eb5b2f323e6a54caa</t>
  </si>
  <si>
    <t>name</t>
  </si>
  <si>
    <t>date</t>
  </si>
  <si>
    <t>entity_type</t>
  </si>
  <si>
    <t>impressions</t>
  </si>
  <si>
    <t>fill</t>
  </si>
  <si>
    <t>Findagrave.com 160x600</t>
  </si>
  <si>
    <t>adtag</t>
  </si>
  <si>
    <t>hbtag</t>
  </si>
  <si>
    <t>postbid</t>
  </si>
  <si>
    <t>Findagrave.com 300x250</t>
  </si>
  <si>
    <t>Findagrave.com 728x90</t>
  </si>
  <si>
    <t>revenue_report</t>
  </si>
  <si>
    <t>Row Labels</t>
  </si>
  <si>
    <t>Grand Total</t>
  </si>
  <si>
    <t>Column Labels</t>
  </si>
  <si>
    <t>Sum of cost</t>
  </si>
  <si>
    <t>Total Sum of cost</t>
  </si>
  <si>
    <t>Total Sum of imps</t>
  </si>
  <si>
    <t>Sum of imps</t>
  </si>
  <si>
    <t>Total Sum of revenue_report</t>
  </si>
  <si>
    <t>Sum of revenue_report</t>
  </si>
  <si>
    <t>c809ad0ae9bf3180149cf837f83fae84</t>
  </si>
  <si>
    <t>c809ad0ae9bf3180149cf837f83fae85</t>
  </si>
  <si>
    <t>c809ad0ae9bf3180149cf837f83fae86</t>
  </si>
  <si>
    <t>c809ad0ae9bf3180149cf837f83fae87</t>
  </si>
  <si>
    <t>filtered_ecpm</t>
  </si>
  <si>
    <t>hbtag_ecpm</t>
  </si>
  <si>
    <t>lost_ecpm</t>
  </si>
  <si>
    <t>postbid_ecpm</t>
  </si>
  <si>
    <t>adtag_ecpm</t>
  </si>
  <si>
    <t>adtag_share</t>
  </si>
  <si>
    <t>filtered_share</t>
  </si>
  <si>
    <t>hbtag_share</t>
  </si>
  <si>
    <t>lost_share</t>
  </si>
  <si>
    <t>postbid_share</t>
  </si>
  <si>
    <t>win_ecpm</t>
  </si>
  <si>
    <t>postbid_lift</t>
  </si>
  <si>
    <t>chain_lift</t>
  </si>
  <si>
    <t>Sum of hb_tag_value</t>
  </si>
  <si>
    <t>Total Sum of hb_tag_value</t>
  </si>
  <si>
    <t>placement_revshare</t>
  </si>
  <si>
    <t>expected_reshare</t>
  </si>
  <si>
    <t>actual_revshare</t>
  </si>
  <si>
    <t>hbtag_lift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</si>
</sst>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  <xf numFmtId="0" fontId="16" fillId="33" borderId="0" xfId="0" applyFont="1" applyFill="1" applyBorder="1"/>
    <xf numFmtId="2" fontId="0" fillId="0" borderId="0" xfId="0" applyNumberForma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Sheet2!$AL$5:$AL$19</c:f>
              <c:numCache>
                <c:formatCode>General</c:formatCode>
                <c:ptCount val="15"/>
                <c:pt idx="0">
                  <c:v>0.8341140465929674</c:v>
                </c:pt>
                <c:pt idx="1">
                  <c:v>0.84611817700053038</c:v>
                </c:pt>
                <c:pt idx="2">
                  <c:v>1.013677318986193</c:v>
                </c:pt>
                <c:pt idx="3">
                  <c:v>0.77854414866328447</c:v>
                </c:pt>
                <c:pt idx="4">
                  <c:v>0.73507674815235902</c:v>
                </c:pt>
                <c:pt idx="5">
                  <c:v>0.82930667407201708</c:v>
                </c:pt>
                <c:pt idx="6">
                  <c:v>0.84374653201642436</c:v>
                </c:pt>
                <c:pt idx="7">
                  <c:v>0.45033860045146717</c:v>
                </c:pt>
                <c:pt idx="8">
                  <c:v>0.52461033634126331</c:v>
                </c:pt>
                <c:pt idx="9">
                  <c:v>0.53112806728518158</c:v>
                </c:pt>
                <c:pt idx="10">
                  <c:v>0.80642291611066641</c:v>
                </c:pt>
                <c:pt idx="11">
                  <c:v>0.85018572018159311</c:v>
                </c:pt>
                <c:pt idx="12">
                  <c:v>0.35636363636363638</c:v>
                </c:pt>
                <c:pt idx="13">
                  <c:v>0.58629937978432123</c:v>
                </c:pt>
                <c:pt idx="14">
                  <c:v>0.58141503729086885</c:v>
                </c:pt>
              </c:numCache>
            </c:numRef>
          </c:xVal>
          <c:yVal>
            <c:numRef>
              <c:f>Sheet2!$AN$5:$AN$19</c:f>
              <c:numCache>
                <c:formatCode>General</c:formatCode>
                <c:ptCount val="15"/>
                <c:pt idx="0">
                  <c:v>0.83411404659296728</c:v>
                </c:pt>
                <c:pt idx="1">
                  <c:v>0.84611817700053005</c:v>
                </c:pt>
                <c:pt idx="2">
                  <c:v>1.013677318986193</c:v>
                </c:pt>
                <c:pt idx="3">
                  <c:v>0.77854414866328436</c:v>
                </c:pt>
                <c:pt idx="4">
                  <c:v>0.73507674815235924</c:v>
                </c:pt>
                <c:pt idx="5">
                  <c:v>0.82930667407201697</c:v>
                </c:pt>
                <c:pt idx="6">
                  <c:v>0.84374653201642436</c:v>
                </c:pt>
                <c:pt idx="7">
                  <c:v>0.45033860045146729</c:v>
                </c:pt>
                <c:pt idx="8">
                  <c:v>0.52461033634126331</c:v>
                </c:pt>
                <c:pt idx="9">
                  <c:v>0.53112806728518158</c:v>
                </c:pt>
                <c:pt idx="10">
                  <c:v>0.80642291611066641</c:v>
                </c:pt>
                <c:pt idx="11">
                  <c:v>0.85018572018159311</c:v>
                </c:pt>
                <c:pt idx="12">
                  <c:v>0.35636363636363633</c:v>
                </c:pt>
                <c:pt idx="13">
                  <c:v>0.58629937978432134</c:v>
                </c:pt>
                <c:pt idx="14">
                  <c:v>0.58141503729086885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355040"/>
        <c:axId val="-494353408"/>
      </c:scatterChart>
      <c:valAx>
        <c:axId val="-4943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353408"/>
        <c:crosses val="autoZero"/>
        <c:crossBetween val="midCat"/>
      </c:valAx>
      <c:valAx>
        <c:axId val="-494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3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Sheet2!$AL$4</c:f>
              <c:strCache>
                <c:ptCount val="1"/>
                <c:pt idx="0">
                  <c:v>expected_reshare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Sheet2!$AL$5:$AL$19</c:f>
              <c:numCache>
                <c:formatCode>General</c:formatCode>
                <c:ptCount val="15"/>
                <c:pt idx="0">
                  <c:v>0.8341140465929674</c:v>
                </c:pt>
                <c:pt idx="1">
                  <c:v>0.84611817700053038</c:v>
                </c:pt>
                <c:pt idx="2">
                  <c:v>1.013677318986193</c:v>
                </c:pt>
                <c:pt idx="3">
                  <c:v>0.77854414866328447</c:v>
                </c:pt>
                <c:pt idx="4">
                  <c:v>0.73507674815235902</c:v>
                </c:pt>
                <c:pt idx="5">
                  <c:v>0.82930667407201708</c:v>
                </c:pt>
                <c:pt idx="6">
                  <c:v>0.84374653201642436</c:v>
                </c:pt>
                <c:pt idx="7">
                  <c:v>0.45033860045146717</c:v>
                </c:pt>
                <c:pt idx="8">
                  <c:v>0.52461033634126331</c:v>
                </c:pt>
                <c:pt idx="9">
                  <c:v>0.53112806728518158</c:v>
                </c:pt>
                <c:pt idx="10">
                  <c:v>0.80642291611066641</c:v>
                </c:pt>
                <c:pt idx="11">
                  <c:v>0.85018572018159311</c:v>
                </c:pt>
                <c:pt idx="12">
                  <c:v>0.35636363636363638</c:v>
                </c:pt>
                <c:pt idx="13">
                  <c:v>0.58629937978432123</c:v>
                </c:pt>
                <c:pt idx="14">
                  <c:v>0.58141503729086885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Sheet2!$AN$4</c:f>
              <c:strCache>
                <c:ptCount val="1"/>
                <c:pt idx="0">
                  <c:v>actual_revshare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Sheet2!$AN$5:$AN$19</c:f>
              <c:numCache>
                <c:formatCode>General</c:formatCode>
                <c:ptCount val="15"/>
                <c:pt idx="0">
                  <c:v>0.83411404659296728</c:v>
                </c:pt>
                <c:pt idx="1">
                  <c:v>0.84611817700053005</c:v>
                </c:pt>
                <c:pt idx="2">
                  <c:v>1.013677318986193</c:v>
                </c:pt>
                <c:pt idx="3">
                  <c:v>0.77854414866328436</c:v>
                </c:pt>
                <c:pt idx="4">
                  <c:v>0.73507674815235924</c:v>
                </c:pt>
                <c:pt idx="5">
                  <c:v>0.82930667407201697</c:v>
                </c:pt>
                <c:pt idx="6">
                  <c:v>0.84374653201642436</c:v>
                </c:pt>
                <c:pt idx="7">
                  <c:v>0.45033860045146729</c:v>
                </c:pt>
                <c:pt idx="8">
                  <c:v>0.52461033634126331</c:v>
                </c:pt>
                <c:pt idx="9">
                  <c:v>0.53112806728518158</c:v>
                </c:pt>
                <c:pt idx="10">
                  <c:v>0.80642291611066641</c:v>
                </c:pt>
                <c:pt idx="11">
                  <c:v>0.85018572018159311</c:v>
                </c:pt>
                <c:pt idx="12">
                  <c:v>0.35636363636363633</c:v>
                </c:pt>
                <c:pt idx="13">
                  <c:v>0.58629937978432134</c:v>
                </c:pt>
                <c:pt idx="14">
                  <c:v>0.58141503729086885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7232704"/>
        <c:axId val="-517232160"/>
      </c:lineChart>
      <c:catAx>
        <c:axId val="-5172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232160"/>
        <c:crosses val="autoZero"/>
        <c:auto val="1"/>
        <c:lblAlgn val="ctr"/>
        <c:lblOffset val="100"/>
        <c:noMultiLvlLbl val="0"/>
      </c:catAx>
      <c:valAx>
        <c:axId val="-5172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2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365760</xdr:colOff>
      <xdr:row>26</xdr:row>
      <xdr:rowOff>91440</xdr:rowOff>
    </xdr:from>
    <xdr:to>
      <xdr:col>27</xdr:col>
      <xdr:colOff>426720</xdr:colOff>
      <xdr:row>41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693420</xdr:colOff>
      <xdr:row>24</xdr:row>
      <xdr:rowOff>0</xdr:rowOff>
    </xdr:from>
    <xdr:to>
      <xdr:col>34</xdr:col>
      <xdr:colOff>640080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698.62342384259" createdVersion="5" refreshedVersion="5" minRefreshableVersion="3" recordCount="83">
  <cacheSource type="worksheet">
    <worksheetSource ref="A1:H84" sheet="Kbidder_- served type breakdown"/>
  </cacheSource>
  <cacheFields count="8">
    <cacheField name="placement_id" numFmtId="0">
      <sharedItems count="3">
        <s v="2f85eff0ca3e85a84473681c0e113cbe"/>
        <s v="c809ad0ae9bf3180149cf837f83fae83"/>
        <s v="fcd19038264e801eb5b2f323e6a54caa"/>
      </sharedItems>
    </cacheField>
    <cacheField name="date_" numFmtId="14">
      <sharedItems containsSemiMixedTypes="0" containsNonDate="0" containsDate="1" containsString="0" minDate="2016-11-19T00:00:00" maxDate="2016-11-25T00:00:00" count="6">
        <d v="2016-11-19T00:00:00"/>
        <d v="2016-11-20T00:00:00"/>
        <d v="2016-11-21T00:00:00"/>
        <d v="2016-11-22T00:00:00"/>
        <d v="2016-11-23T00:00:00"/>
        <d v="2016-11-24T00:00:00"/>
      </sharedItems>
    </cacheField>
    <cacheField name="served_type" numFmtId="0">
      <sharedItems count="5">
        <s v="hbtag"/>
        <s v="postbid"/>
        <s v="adtag"/>
        <s v="filtered"/>
        <s v="lost"/>
      </sharedItems>
    </cacheField>
    <cacheField name="imps" numFmtId="0">
      <sharedItems containsSemiMixedTypes="0" containsString="0" containsNumber="1" containsInteger="1" minValue="1" maxValue="109466"/>
    </cacheField>
    <cacheField name="cost" numFmtId="0">
      <sharedItems containsSemiMixedTypes="0" containsString="0" containsNumber="1" minValue="0" maxValue="178.87"/>
    </cacheField>
    <cacheField name="revenue" numFmtId="0">
      <sharedItems containsSemiMixedTypes="0" containsString="0" containsNumber="1" minValue="0" maxValue="190.79"/>
    </cacheField>
    <cacheField name="hb_tag_value" numFmtId="0">
      <sharedItems containsSemiMixedTypes="0" containsString="0" containsNumber="1" minValue="0" maxValue="190.8"/>
    </cacheField>
    <cacheField name="revenue_report" numFmtId="0">
      <sharedItems containsSemiMixedTypes="0" containsString="0" containsNumber="1" minValue="0" maxValue="171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  <n v="45702"/>
    <n v="103.38"/>
    <n v="117.16"/>
    <n v="117.22"/>
    <n v="96.68"/>
  </r>
  <r>
    <x v="0"/>
    <x v="0"/>
    <x v="1"/>
    <n v="9615"/>
    <n v="21.28"/>
    <n v="26.42"/>
    <n v="24.29"/>
    <n v="30.32"/>
  </r>
  <r>
    <x v="0"/>
    <x v="0"/>
    <x v="2"/>
    <n v="2079"/>
    <n v="3.98"/>
    <n v="0"/>
    <n v="4.57"/>
    <n v="6.55"/>
  </r>
  <r>
    <x v="0"/>
    <x v="0"/>
    <x v="3"/>
    <n v="1677"/>
    <n v="3.28"/>
    <n v="0"/>
    <n v="3.72"/>
    <n v="0"/>
  </r>
  <r>
    <x v="0"/>
    <x v="0"/>
    <x v="4"/>
    <n v="13502"/>
    <n v="28.19"/>
    <n v="0.08"/>
    <n v="32.1"/>
    <n v="0"/>
  </r>
  <r>
    <x v="1"/>
    <x v="0"/>
    <x v="0"/>
    <n v="35172"/>
    <n v="71.290000000000006"/>
    <n v="80.58"/>
    <n v="80.63"/>
    <n v="67.31"/>
  </r>
  <r>
    <x v="1"/>
    <x v="0"/>
    <x v="1"/>
    <n v="7481"/>
    <n v="14.81"/>
    <n v="18.29"/>
    <n v="16.86"/>
    <n v="20.71"/>
  </r>
  <r>
    <x v="1"/>
    <x v="0"/>
    <x v="2"/>
    <n v="516"/>
    <n v="1.07"/>
    <n v="0"/>
    <n v="1.2"/>
    <n v="1.57"/>
  </r>
  <r>
    <x v="1"/>
    <x v="0"/>
    <x v="3"/>
    <n v="1319"/>
    <n v="2.5"/>
    <n v="0"/>
    <n v="2.82"/>
    <n v="0"/>
  </r>
  <r>
    <x v="1"/>
    <x v="0"/>
    <x v="4"/>
    <n v="9880"/>
    <n v="18.36"/>
    <n v="0.06"/>
    <n v="20.85"/>
    <n v="0"/>
  </r>
  <r>
    <x v="2"/>
    <x v="0"/>
    <x v="0"/>
    <n v="31576"/>
    <n v="73.67"/>
    <n v="83.08"/>
    <n v="83.14"/>
    <n v="68.5"/>
  </r>
  <r>
    <x v="2"/>
    <x v="0"/>
    <x v="1"/>
    <n v="6107"/>
    <n v="15"/>
    <n v="18"/>
    <n v="17.010000000000002"/>
    <n v="20.45"/>
  </r>
  <r>
    <x v="2"/>
    <x v="0"/>
    <x v="2"/>
    <n v="571"/>
    <n v="1.24"/>
    <n v="0"/>
    <n v="1.39"/>
    <n v="1.7"/>
  </r>
  <r>
    <x v="2"/>
    <x v="0"/>
    <x v="3"/>
    <n v="1226"/>
    <n v="2.59"/>
    <n v="0"/>
    <n v="2.91"/>
    <n v="0"/>
  </r>
  <r>
    <x v="2"/>
    <x v="0"/>
    <x v="4"/>
    <n v="8869"/>
    <n v="19.91"/>
    <n v="7.0000000000000007E-2"/>
    <n v="22.52"/>
    <n v="0"/>
  </r>
  <r>
    <x v="0"/>
    <x v="1"/>
    <x v="0"/>
    <n v="45251"/>
    <n v="96.35"/>
    <n v="109.65"/>
    <n v="109.66"/>
    <n v="92.19"/>
  </r>
  <r>
    <x v="0"/>
    <x v="1"/>
    <x v="1"/>
    <n v="10257"/>
    <n v="20.86"/>
    <n v="25.39"/>
    <n v="23.91"/>
    <n v="29.12"/>
  </r>
  <r>
    <x v="0"/>
    <x v="1"/>
    <x v="2"/>
    <n v="1951"/>
    <n v="3.56"/>
    <n v="0"/>
    <n v="4.12"/>
    <n v="6.42"/>
  </r>
  <r>
    <x v="0"/>
    <x v="1"/>
    <x v="3"/>
    <n v="1492"/>
    <n v="2.97"/>
    <n v="0"/>
    <n v="3.39"/>
    <n v="0"/>
  </r>
  <r>
    <x v="0"/>
    <x v="1"/>
    <x v="4"/>
    <n v="14140"/>
    <n v="27.22"/>
    <n v="0.14000000000000001"/>
    <n v="31.1"/>
    <n v="0"/>
  </r>
  <r>
    <x v="1"/>
    <x v="1"/>
    <x v="0"/>
    <n v="30237"/>
    <n v="59.14"/>
    <n v="66.900000000000006"/>
    <n v="66.91"/>
    <n v="56.65"/>
  </r>
  <r>
    <x v="1"/>
    <x v="1"/>
    <x v="1"/>
    <n v="7107"/>
    <n v="13.45"/>
    <n v="15.93"/>
    <n v="15.29"/>
    <n v="18.170000000000002"/>
  </r>
  <r>
    <x v="1"/>
    <x v="1"/>
    <x v="2"/>
    <n v="356"/>
    <n v="0.72"/>
    <n v="0"/>
    <n v="0.8"/>
    <n v="1.21"/>
  </r>
  <r>
    <x v="1"/>
    <x v="1"/>
    <x v="3"/>
    <n v="821"/>
    <n v="1.47"/>
    <n v="0"/>
    <n v="1.66"/>
    <n v="0"/>
  </r>
  <r>
    <x v="1"/>
    <x v="1"/>
    <x v="4"/>
    <n v="8747"/>
    <n v="15.33"/>
    <n v="0.06"/>
    <n v="17.36"/>
    <n v="0"/>
  </r>
  <r>
    <x v="2"/>
    <x v="1"/>
    <x v="0"/>
    <n v="28364"/>
    <n v="64.37"/>
    <n v="72.58"/>
    <n v="72.59"/>
    <n v="63.42"/>
  </r>
  <r>
    <x v="2"/>
    <x v="1"/>
    <x v="1"/>
    <n v="5224"/>
    <n v="12.76"/>
    <n v="15.48"/>
    <n v="14.44"/>
    <n v="17.600000000000001"/>
  </r>
  <r>
    <x v="2"/>
    <x v="1"/>
    <x v="2"/>
    <n v="410"/>
    <n v="0.81"/>
    <n v="0"/>
    <n v="0.91"/>
    <n v="1.38"/>
  </r>
  <r>
    <x v="2"/>
    <x v="1"/>
    <x v="3"/>
    <n v="837"/>
    <n v="1.71"/>
    <n v="0"/>
    <n v="1.92"/>
    <n v="0"/>
  </r>
  <r>
    <x v="2"/>
    <x v="1"/>
    <x v="4"/>
    <n v="8064"/>
    <n v="17.27"/>
    <n v="0.08"/>
    <n v="19.48"/>
    <n v="0"/>
  </r>
  <r>
    <x v="0"/>
    <x v="2"/>
    <x v="0"/>
    <n v="102613"/>
    <n v="173.69"/>
    <n v="187.5"/>
    <n v="187.51"/>
    <n v="171.41"/>
  </r>
  <r>
    <x v="0"/>
    <x v="2"/>
    <x v="1"/>
    <n v="27146"/>
    <n v="36.56"/>
    <n v="43.15"/>
    <n v="39.57"/>
    <n v="49.3"/>
  </r>
  <r>
    <x v="0"/>
    <x v="2"/>
    <x v="2"/>
    <n v="24842"/>
    <n v="30.74"/>
    <n v="0"/>
    <n v="33"/>
    <n v="92.05"/>
  </r>
  <r>
    <x v="0"/>
    <x v="2"/>
    <x v="3"/>
    <n v="3303"/>
    <n v="5.81"/>
    <n v="0"/>
    <n v="6.22"/>
    <n v="0"/>
  </r>
  <r>
    <x v="0"/>
    <x v="2"/>
    <x v="4"/>
    <n v="41596"/>
    <n v="61.74"/>
    <n v="0.15"/>
    <n v="66.5"/>
    <n v="0"/>
  </r>
  <r>
    <x v="1"/>
    <x v="2"/>
    <x v="0"/>
    <n v="2898"/>
    <n v="5.7"/>
    <n v="6.43"/>
    <n v="6.43"/>
    <n v="2.0099999999999998"/>
  </r>
  <r>
    <x v="1"/>
    <x v="2"/>
    <x v="1"/>
    <n v="624"/>
    <n v="1.23"/>
    <n v="1.42"/>
    <n v="1.39"/>
    <n v="1.62"/>
  </r>
  <r>
    <x v="1"/>
    <x v="2"/>
    <x v="2"/>
    <n v="103"/>
    <n v="0.21"/>
    <n v="0"/>
    <n v="0.23"/>
    <n v="0.36"/>
  </r>
  <r>
    <x v="1"/>
    <x v="2"/>
    <x v="3"/>
    <n v="94"/>
    <n v="0.17"/>
    <n v="0"/>
    <n v="0.2"/>
    <n v="0"/>
  </r>
  <r>
    <x v="1"/>
    <x v="2"/>
    <x v="4"/>
    <n v="872"/>
    <n v="1.55"/>
    <n v="0.01"/>
    <n v="1.74"/>
    <n v="0"/>
  </r>
  <r>
    <x v="2"/>
    <x v="2"/>
    <x v="0"/>
    <n v="4532"/>
    <n v="9"/>
    <n v="10.11"/>
    <n v="10.11"/>
    <n v="2.34"/>
  </r>
  <r>
    <x v="2"/>
    <x v="2"/>
    <x v="1"/>
    <n v="742"/>
    <n v="1.55"/>
    <n v="1.89"/>
    <n v="1.74"/>
    <n v="2.2000000000000002"/>
  </r>
  <r>
    <x v="2"/>
    <x v="2"/>
    <x v="2"/>
    <n v="103"/>
    <n v="0.18"/>
    <n v="0"/>
    <n v="0.2"/>
    <n v="0.36"/>
  </r>
  <r>
    <x v="2"/>
    <x v="2"/>
    <x v="3"/>
    <n v="251"/>
    <n v="0.55000000000000004"/>
    <n v="0"/>
    <n v="0.59"/>
    <n v="0"/>
  </r>
  <r>
    <x v="2"/>
    <x v="2"/>
    <x v="4"/>
    <n v="1304"/>
    <n v="2.4700000000000002"/>
    <n v="0.01"/>
    <n v="2.77"/>
    <n v="0"/>
  </r>
  <r>
    <x v="0"/>
    <x v="3"/>
    <x v="0"/>
    <n v="109466"/>
    <n v="178.87"/>
    <n v="190.79"/>
    <n v="190.8"/>
    <n v="165.19"/>
  </r>
  <r>
    <x v="0"/>
    <x v="3"/>
    <x v="1"/>
    <n v="39739"/>
    <n v="47.89"/>
    <n v="56.73"/>
    <n v="51.14"/>
    <n v="2.13"/>
  </r>
  <r>
    <x v="0"/>
    <x v="3"/>
    <x v="2"/>
    <n v="29678"/>
    <n v="37.869999999999997"/>
    <n v="0"/>
    <n v="40.51"/>
    <n v="105.84"/>
  </r>
  <r>
    <x v="0"/>
    <x v="3"/>
    <x v="3"/>
    <n v="3615"/>
    <n v="5.44"/>
    <n v="0"/>
    <n v="5.86"/>
    <n v="0"/>
  </r>
  <r>
    <x v="0"/>
    <x v="3"/>
    <x v="4"/>
    <n v="58562"/>
    <n v="80.790000000000006"/>
    <n v="0.27"/>
    <n v="86.07"/>
    <n v="0"/>
  </r>
  <r>
    <x v="1"/>
    <x v="3"/>
    <x v="0"/>
    <n v="63819"/>
    <n v="99.13"/>
    <n v="107.29"/>
    <n v="107.29"/>
    <n v="98.44"/>
  </r>
  <r>
    <x v="1"/>
    <x v="3"/>
    <x v="1"/>
    <n v="43885"/>
    <n v="43.44"/>
    <n v="51.99"/>
    <n v="46.84"/>
    <n v="1.86"/>
  </r>
  <r>
    <x v="1"/>
    <x v="3"/>
    <x v="2"/>
    <n v="593"/>
    <n v="0.85"/>
    <n v="0"/>
    <n v="0.92"/>
    <n v="2.02"/>
  </r>
  <r>
    <x v="1"/>
    <x v="3"/>
    <x v="3"/>
    <n v="2485"/>
    <n v="3.28"/>
    <n v="0"/>
    <n v="3.57"/>
    <n v="0"/>
  </r>
  <r>
    <x v="1"/>
    <x v="3"/>
    <x v="4"/>
    <n v="41802"/>
    <n v="48.34"/>
    <n v="0.17"/>
    <n v="52.14"/>
    <n v="0"/>
  </r>
  <r>
    <x v="2"/>
    <x v="3"/>
    <x v="0"/>
    <n v="59085"/>
    <n v="104.51"/>
    <n v="113.4"/>
    <n v="113.4"/>
    <n v="102.31"/>
  </r>
  <r>
    <x v="2"/>
    <x v="3"/>
    <x v="1"/>
    <n v="22546"/>
    <n v="27.83"/>
    <n v="33.36"/>
    <n v="30.1"/>
    <n v="1.1399999999999999"/>
  </r>
  <r>
    <x v="2"/>
    <x v="3"/>
    <x v="2"/>
    <n v="475"/>
    <n v="0.71"/>
    <n v="0"/>
    <n v="0.77"/>
    <n v="1.48"/>
  </r>
  <r>
    <x v="2"/>
    <x v="3"/>
    <x v="3"/>
    <n v="1909"/>
    <n v="3.04"/>
    <n v="0"/>
    <n v="3.31"/>
    <n v="0"/>
  </r>
  <r>
    <x v="2"/>
    <x v="3"/>
    <x v="4"/>
    <n v="29909"/>
    <n v="42.88"/>
    <n v="0.16"/>
    <n v="46.46"/>
    <n v="0"/>
  </r>
  <r>
    <x v="0"/>
    <x v="4"/>
    <x v="0"/>
    <n v="95922"/>
    <n v="144.36000000000001"/>
    <n v="154.61000000000001"/>
    <n v="154.61000000000001"/>
    <n v="136.53"/>
  </r>
  <r>
    <x v="0"/>
    <x v="4"/>
    <x v="1"/>
    <n v="39177"/>
    <n v="47.44"/>
    <n v="55.79"/>
    <n v="50.54"/>
    <n v="3.7"/>
  </r>
  <r>
    <x v="0"/>
    <x v="4"/>
    <x v="2"/>
    <n v="21019"/>
    <n v="26.01"/>
    <n v="0"/>
    <n v="27.98"/>
    <n v="79.58"/>
  </r>
  <r>
    <x v="0"/>
    <x v="4"/>
    <x v="3"/>
    <n v="3797"/>
    <n v="5.14"/>
    <n v="0"/>
    <n v="5.53"/>
    <n v="0"/>
  </r>
  <r>
    <x v="0"/>
    <x v="4"/>
    <x v="4"/>
    <n v="57814"/>
    <n v="76.08"/>
    <n v="0.19"/>
    <n v="81.239999999999995"/>
    <n v="0"/>
  </r>
  <r>
    <x v="1"/>
    <x v="4"/>
    <x v="0"/>
    <n v="77010"/>
    <n v="117.45"/>
    <n v="126.45"/>
    <n v="126.45"/>
    <n v="115.6"/>
  </r>
  <r>
    <x v="1"/>
    <x v="4"/>
    <x v="1"/>
    <n v="50094"/>
    <n v="52.36"/>
    <n v="62.12"/>
    <n v="56.11"/>
    <n v="3.71"/>
  </r>
  <r>
    <x v="1"/>
    <x v="4"/>
    <x v="2"/>
    <n v="1146"/>
    <n v="1.61"/>
    <n v="0"/>
    <n v="1.72"/>
    <n v="3.2"/>
  </r>
  <r>
    <x v="1"/>
    <x v="4"/>
    <x v="3"/>
    <n v="3570"/>
    <n v="4.3"/>
    <n v="0"/>
    <n v="4.68"/>
    <n v="0"/>
  </r>
  <r>
    <x v="1"/>
    <x v="4"/>
    <x v="4"/>
    <n v="48331"/>
    <n v="54.94"/>
    <n v="0.18"/>
    <n v="59.15"/>
    <n v="0"/>
  </r>
  <r>
    <x v="2"/>
    <x v="4"/>
    <x v="0"/>
    <n v="80439"/>
    <n v="142.78"/>
    <n v="154.18"/>
    <n v="154.19"/>
    <n v="138.49"/>
  </r>
  <r>
    <x v="2"/>
    <x v="4"/>
    <x v="1"/>
    <n v="32594"/>
    <n v="41.35"/>
    <n v="49.3"/>
    <n v="44.2"/>
    <n v="3.17"/>
  </r>
  <r>
    <x v="2"/>
    <x v="4"/>
    <x v="2"/>
    <n v="991"/>
    <n v="1.46"/>
    <n v="0"/>
    <n v="1.57"/>
    <n v="2.56"/>
  </r>
  <r>
    <x v="2"/>
    <x v="4"/>
    <x v="3"/>
    <n v="2938"/>
    <n v="4.68"/>
    <n v="0"/>
    <n v="5.0599999999999996"/>
    <n v="0"/>
  </r>
  <r>
    <x v="2"/>
    <x v="4"/>
    <x v="4"/>
    <n v="41234"/>
    <n v="57.78"/>
    <n v="0.2"/>
    <n v="62.25"/>
    <n v="0"/>
  </r>
  <r>
    <x v="0"/>
    <x v="5"/>
    <x v="0"/>
    <n v="1"/>
    <n v="0.01"/>
    <n v="0.01"/>
    <n v="0.01"/>
    <n v="0"/>
  </r>
  <r>
    <x v="0"/>
    <x v="5"/>
    <x v="1"/>
    <n v="1"/>
    <n v="0"/>
    <n v="0"/>
    <n v="0"/>
    <n v="0"/>
  </r>
  <r>
    <x v="0"/>
    <x v="5"/>
    <x v="4"/>
    <n v="3"/>
    <n v="0"/>
    <n v="0"/>
    <n v="0.01"/>
    <n v="0"/>
  </r>
  <r>
    <x v="1"/>
    <x v="5"/>
    <x v="0"/>
    <n v="1"/>
    <n v="0"/>
    <n v="0"/>
    <n v="0"/>
    <n v="0"/>
  </r>
  <r>
    <x v="1"/>
    <x v="5"/>
    <x v="1"/>
    <n v="3"/>
    <n v="0"/>
    <n v="0.01"/>
    <n v="0"/>
    <n v="0"/>
  </r>
  <r>
    <x v="1"/>
    <x v="5"/>
    <x v="4"/>
    <n v="1"/>
    <n v="0"/>
    <n v="0"/>
    <n v="0"/>
    <n v="0"/>
  </r>
  <r>
    <x v="2"/>
    <x v="5"/>
    <x v="0"/>
    <n v="1"/>
    <n v="0"/>
    <n v="0"/>
    <n v="0"/>
    <n v="0"/>
  </r>
  <r>
    <x v="2"/>
    <x v="5"/>
    <x v="1"/>
    <n v="2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2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Y24" firstHeaderRow="1" firstDataRow="3" firstDataCol="1"/>
  <pivotFields count="8">
    <pivotField axis="axisRow" showAll="0">
      <items count="4">
        <item x="0"/>
        <item x="1"/>
        <item x="2"/>
        <item t="default"/>
      </items>
    </pivotField>
    <pivotField axis="axisRow" numFmtId="14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6">
        <item x="2"/>
        <item x="3"/>
        <item x="0"/>
        <item x="4"/>
        <item x="1"/>
        <item t="default"/>
      </items>
    </pivotField>
    <pivotField dataField="1" showAll="0"/>
    <pivotField dataField="1" showAll="0"/>
    <pivotField showAll="0"/>
    <pivotField dataField="1" showAll="0"/>
    <pivotField dataField="1" showAl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-2"/>
    <field x="2"/>
  </colFields>
  <colItems count="24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i="2">
      <x v="2"/>
      <x/>
    </i>
    <i r="1" i="2">
      <x v="1"/>
    </i>
    <i r="1" i="2">
      <x v="2"/>
    </i>
    <i r="1" i="2">
      <x v="3"/>
    </i>
    <i r="1" i="2">
      <x v="4"/>
    </i>
    <i i="3">
      <x v="3"/>
      <x/>
    </i>
    <i r="1" i="3">
      <x v="1"/>
    </i>
    <i r="1" i="3">
      <x v="2"/>
    </i>
    <i r="1" i="3">
      <x v="3"/>
    </i>
    <i r="1" i="3">
      <x v="4"/>
    </i>
    <i t="grand">
      <x/>
    </i>
    <i t="grand" i="1">
      <x/>
    </i>
    <i t="grand" i="2">
      <x/>
    </i>
    <i t="grand" i="3">
      <x/>
    </i>
  </colItems>
  <dataFields count="4">
    <dataField name="Sum of cost" fld="4" baseField="0" baseItem="0"/>
    <dataField name="Sum of imps" fld="3" baseField="0" baseItem="0"/>
    <dataField name="Sum of revenue_report" fld="7" baseField="0" baseItem="0"/>
    <dataField name="Sum of hb_tag_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7"/>
  <sheetViews>
    <sheetView workbookViewId="0">
      <selection activeCell="I1" sqref="I1"/>
    </sheetView>
  </sheetViews>
  <sheetFormatPr defaultRowHeight="14.4" x14ac:dyDescent="0.3"/>
  <cols>
    <col min="1" max="1" width="32.6640625" bestFit="1" customWidth="1"/>
    <col min="2" max="2" width="10.5546875" bestFit="1" customWidth="1"/>
    <col min="13" max="13" width="10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K1" t="s">
        <v>12</v>
      </c>
      <c r="L1" t="s">
        <v>0</v>
      </c>
      <c r="M1" t="s">
        <v>13</v>
      </c>
      <c r="N1" t="s">
        <v>14</v>
      </c>
      <c r="O1" t="s">
        <v>15</v>
      </c>
      <c r="P1" t="s">
        <v>16</v>
      </c>
      <c r="Q1" t="s">
        <v>5</v>
      </c>
    </row>
    <row r="2" spans="1:17" hidden="1" x14ac:dyDescent="0.3">
      <c r="A2" t="s">
        <v>7</v>
      </c>
      <c r="B2" s="1">
        <v>42693</v>
      </c>
      <c r="C2" t="s">
        <v>19</v>
      </c>
      <c r="D2">
        <v>45702</v>
      </c>
      <c r="E2">
        <v>103.38</v>
      </c>
      <c r="F2">
        <v>117.16</v>
      </c>
      <c r="G2">
        <v>117.22</v>
      </c>
      <c r="H2">
        <f>SUMIFS($Q$2:$Q$46,$L$2:$L$46,$A2,$M$2:$M$46,$B2,$N$2:$N$46,$C2)</f>
        <v>96.68</v>
      </c>
      <c r="K2" t="s">
        <v>17</v>
      </c>
      <c r="L2" t="s">
        <v>10</v>
      </c>
      <c r="M2" s="1">
        <v>42693</v>
      </c>
      <c r="N2" t="s">
        <v>18</v>
      </c>
      <c r="O2">
        <v>40143</v>
      </c>
      <c r="P2" s="2">
        <v>1.2E-2</v>
      </c>
      <c r="Q2">
        <v>1.57</v>
      </c>
    </row>
    <row r="3" spans="1:17" x14ac:dyDescent="0.3">
      <c r="A3" t="s">
        <v>7</v>
      </c>
      <c r="B3" s="1">
        <v>42693</v>
      </c>
      <c r="C3" t="s">
        <v>20</v>
      </c>
      <c r="D3">
        <v>9615</v>
      </c>
      <c r="E3">
        <v>21.28</v>
      </c>
      <c r="F3">
        <v>26.42</v>
      </c>
      <c r="G3">
        <v>24.29</v>
      </c>
      <c r="H3">
        <f t="shared" ref="H3:H66" si="0">SUMIFS($Q$2:$Q$46,$L$2:$L$46,$A3,$M$2:$M$46,$B3,$N$2:$N$46,$C3)</f>
        <v>30.32</v>
      </c>
      <c r="K3" t="s">
        <v>17</v>
      </c>
      <c r="L3" t="s">
        <v>10</v>
      </c>
      <c r="M3" s="1">
        <v>42693</v>
      </c>
      <c r="N3" t="s">
        <v>19</v>
      </c>
      <c r="O3">
        <v>688261</v>
      </c>
      <c r="P3" s="2">
        <v>4.7E-2</v>
      </c>
      <c r="Q3">
        <v>67.31</v>
      </c>
    </row>
    <row r="4" spans="1:17" hidden="1" x14ac:dyDescent="0.3">
      <c r="A4" t="s">
        <v>7</v>
      </c>
      <c r="B4" s="1">
        <v>42693</v>
      </c>
      <c r="C4" t="s">
        <v>18</v>
      </c>
      <c r="D4">
        <v>2079</v>
      </c>
      <c r="E4">
        <v>3.98</v>
      </c>
      <c r="F4">
        <v>0</v>
      </c>
      <c r="G4">
        <v>4.57</v>
      </c>
      <c r="H4">
        <f t="shared" si="0"/>
        <v>6.55</v>
      </c>
      <c r="K4" t="s">
        <v>17</v>
      </c>
      <c r="L4" t="s">
        <v>10</v>
      </c>
      <c r="M4" s="1">
        <v>42693</v>
      </c>
      <c r="N4" t="s">
        <v>20</v>
      </c>
      <c r="O4">
        <v>47440</v>
      </c>
      <c r="P4" s="2">
        <v>0.17899999999999999</v>
      </c>
      <c r="Q4">
        <v>20.71</v>
      </c>
    </row>
    <row r="5" spans="1:17" hidden="1" x14ac:dyDescent="0.3">
      <c r="A5" t="s">
        <v>7</v>
      </c>
      <c r="B5" s="1">
        <v>42693</v>
      </c>
      <c r="C5" t="s">
        <v>8</v>
      </c>
      <c r="D5">
        <v>1677</v>
      </c>
      <c r="E5">
        <v>3.28</v>
      </c>
      <c r="F5">
        <v>0</v>
      </c>
      <c r="G5">
        <v>3.72</v>
      </c>
      <c r="H5">
        <f t="shared" si="0"/>
        <v>0</v>
      </c>
      <c r="K5" t="s">
        <v>17</v>
      </c>
      <c r="L5" t="s">
        <v>10</v>
      </c>
      <c r="M5" s="1">
        <v>42694</v>
      </c>
      <c r="N5" t="s">
        <v>18</v>
      </c>
      <c r="O5">
        <v>35842</v>
      </c>
      <c r="P5" s="2">
        <v>0.01</v>
      </c>
      <c r="Q5">
        <v>1.21</v>
      </c>
    </row>
    <row r="6" spans="1:17" hidden="1" x14ac:dyDescent="0.3">
      <c r="A6" t="s">
        <v>7</v>
      </c>
      <c r="B6" s="1">
        <v>42693</v>
      </c>
      <c r="C6" t="s">
        <v>9</v>
      </c>
      <c r="D6">
        <v>13502</v>
      </c>
      <c r="E6">
        <v>28.19</v>
      </c>
      <c r="F6">
        <v>0.08</v>
      </c>
      <c r="G6">
        <v>32.1</v>
      </c>
      <c r="H6">
        <f t="shared" si="0"/>
        <v>0</v>
      </c>
      <c r="K6" t="s">
        <v>17</v>
      </c>
      <c r="L6" t="s">
        <v>10</v>
      </c>
      <c r="M6" s="1">
        <v>42694</v>
      </c>
      <c r="N6" t="s">
        <v>19</v>
      </c>
      <c r="O6">
        <v>665031</v>
      </c>
      <c r="P6" s="2">
        <v>4.2000000000000003E-2</v>
      </c>
      <c r="Q6">
        <v>56.65</v>
      </c>
    </row>
    <row r="7" spans="1:17" hidden="1" x14ac:dyDescent="0.3">
      <c r="A7" t="s">
        <v>10</v>
      </c>
      <c r="B7" s="1">
        <v>42693</v>
      </c>
      <c r="C7" t="s">
        <v>19</v>
      </c>
      <c r="D7">
        <v>35172</v>
      </c>
      <c r="E7">
        <v>71.290000000000006</v>
      </c>
      <c r="F7">
        <v>80.58</v>
      </c>
      <c r="G7">
        <v>80.63</v>
      </c>
      <c r="H7">
        <f t="shared" si="0"/>
        <v>67.31</v>
      </c>
      <c r="K7" t="s">
        <v>17</v>
      </c>
      <c r="L7" t="s">
        <v>10</v>
      </c>
      <c r="M7" s="1">
        <v>42694</v>
      </c>
      <c r="N7" t="s">
        <v>20</v>
      </c>
      <c r="O7">
        <v>41498</v>
      </c>
      <c r="P7" s="2">
        <v>0.19600000000000001</v>
      </c>
      <c r="Q7">
        <v>18.170000000000002</v>
      </c>
    </row>
    <row r="8" spans="1:17" x14ac:dyDescent="0.3">
      <c r="A8" t="s">
        <v>10</v>
      </c>
      <c r="B8" s="1">
        <v>42693</v>
      </c>
      <c r="C8" t="s">
        <v>20</v>
      </c>
      <c r="D8">
        <v>7481</v>
      </c>
      <c r="E8">
        <v>14.81</v>
      </c>
      <c r="F8">
        <v>18.29</v>
      </c>
      <c r="G8">
        <v>16.86</v>
      </c>
      <c r="H8">
        <f t="shared" si="0"/>
        <v>20.71</v>
      </c>
      <c r="K8" t="s">
        <v>17</v>
      </c>
      <c r="L8" t="s">
        <v>10</v>
      </c>
      <c r="M8" s="1">
        <v>42695</v>
      </c>
      <c r="N8" t="s">
        <v>18</v>
      </c>
      <c r="O8">
        <v>3494</v>
      </c>
      <c r="P8" s="2">
        <v>3.1E-2</v>
      </c>
      <c r="Q8">
        <v>0.36</v>
      </c>
    </row>
    <row r="9" spans="1:17" hidden="1" x14ac:dyDescent="0.3">
      <c r="A9" t="s">
        <v>10</v>
      </c>
      <c r="B9" s="1">
        <v>42693</v>
      </c>
      <c r="C9" t="s">
        <v>18</v>
      </c>
      <c r="D9">
        <v>516</v>
      </c>
      <c r="E9">
        <v>1.07</v>
      </c>
      <c r="F9">
        <v>0</v>
      </c>
      <c r="G9">
        <v>1.2</v>
      </c>
      <c r="H9">
        <f t="shared" si="0"/>
        <v>1.57</v>
      </c>
      <c r="K9" t="s">
        <v>17</v>
      </c>
      <c r="L9" t="s">
        <v>10</v>
      </c>
      <c r="M9" s="1">
        <v>42695</v>
      </c>
      <c r="N9" t="s">
        <v>19</v>
      </c>
      <c r="O9">
        <v>13079</v>
      </c>
      <c r="P9" s="2">
        <v>7.3999999999999996E-2</v>
      </c>
      <c r="Q9">
        <v>2.0099999999999998</v>
      </c>
    </row>
    <row r="10" spans="1:17" hidden="1" x14ac:dyDescent="0.3">
      <c r="A10" t="s">
        <v>10</v>
      </c>
      <c r="B10" s="1">
        <v>42693</v>
      </c>
      <c r="C10" t="s">
        <v>8</v>
      </c>
      <c r="D10">
        <v>1319</v>
      </c>
      <c r="E10">
        <v>2.5</v>
      </c>
      <c r="F10">
        <v>0</v>
      </c>
      <c r="G10">
        <v>2.82</v>
      </c>
      <c r="H10">
        <f t="shared" si="0"/>
        <v>0</v>
      </c>
      <c r="K10" t="s">
        <v>17</v>
      </c>
      <c r="L10" t="s">
        <v>10</v>
      </c>
      <c r="M10" s="1">
        <v>42695</v>
      </c>
      <c r="N10" t="s">
        <v>20</v>
      </c>
      <c r="O10">
        <v>3952</v>
      </c>
      <c r="P10" s="2">
        <v>0.182</v>
      </c>
      <c r="Q10">
        <v>1.62</v>
      </c>
    </row>
    <row r="11" spans="1:17" hidden="1" x14ac:dyDescent="0.3">
      <c r="A11" t="s">
        <v>10</v>
      </c>
      <c r="B11" s="1">
        <v>42693</v>
      </c>
      <c r="C11" t="s">
        <v>9</v>
      </c>
      <c r="D11">
        <v>9880</v>
      </c>
      <c r="E11">
        <v>18.36</v>
      </c>
      <c r="F11">
        <v>0.06</v>
      </c>
      <c r="G11">
        <v>20.85</v>
      </c>
      <c r="H11">
        <f t="shared" si="0"/>
        <v>0</v>
      </c>
      <c r="K11" t="s">
        <v>17</v>
      </c>
      <c r="L11" t="s">
        <v>10</v>
      </c>
      <c r="M11" s="1">
        <v>42696</v>
      </c>
      <c r="N11" t="s">
        <v>18</v>
      </c>
      <c r="O11">
        <v>122799</v>
      </c>
      <c r="P11" s="2">
        <v>5.0000000000000001E-3</v>
      </c>
      <c r="Q11">
        <v>2.02</v>
      </c>
    </row>
    <row r="12" spans="1:17" hidden="1" x14ac:dyDescent="0.3">
      <c r="A12" t="s">
        <v>11</v>
      </c>
      <c r="B12" s="1">
        <v>42693</v>
      </c>
      <c r="C12" t="s">
        <v>19</v>
      </c>
      <c r="D12">
        <v>31576</v>
      </c>
      <c r="E12">
        <v>73.67</v>
      </c>
      <c r="F12">
        <v>83.08</v>
      </c>
      <c r="G12">
        <v>83.14</v>
      </c>
      <c r="H12">
        <f t="shared" si="0"/>
        <v>68.5</v>
      </c>
      <c r="K12" t="s">
        <v>17</v>
      </c>
      <c r="L12" t="s">
        <v>10</v>
      </c>
      <c r="M12" s="1">
        <v>42696</v>
      </c>
      <c r="N12" t="s">
        <v>19</v>
      </c>
      <c r="O12">
        <v>1243122</v>
      </c>
      <c r="P12" s="2">
        <v>0.05</v>
      </c>
      <c r="Q12">
        <v>98.44</v>
      </c>
    </row>
    <row r="13" spans="1:17" x14ac:dyDescent="0.3">
      <c r="A13" t="s">
        <v>11</v>
      </c>
      <c r="B13" s="1">
        <v>42693</v>
      </c>
      <c r="C13" t="s">
        <v>20</v>
      </c>
      <c r="D13">
        <v>6107</v>
      </c>
      <c r="E13">
        <v>15</v>
      </c>
      <c r="F13">
        <v>18</v>
      </c>
      <c r="G13">
        <v>17.010000000000002</v>
      </c>
      <c r="H13">
        <f t="shared" si="0"/>
        <v>20.45</v>
      </c>
      <c r="K13" t="s">
        <v>17</v>
      </c>
      <c r="L13" t="s">
        <v>10</v>
      </c>
      <c r="M13" s="1">
        <v>42696</v>
      </c>
      <c r="N13" t="s">
        <v>20</v>
      </c>
      <c r="O13">
        <v>3650</v>
      </c>
      <c r="P13" s="2">
        <v>0.40300000000000002</v>
      </c>
      <c r="Q13">
        <v>1.86</v>
      </c>
    </row>
    <row r="14" spans="1:17" hidden="1" x14ac:dyDescent="0.3">
      <c r="A14" t="s">
        <v>11</v>
      </c>
      <c r="B14" s="1">
        <v>42693</v>
      </c>
      <c r="C14" t="s">
        <v>18</v>
      </c>
      <c r="D14">
        <v>571</v>
      </c>
      <c r="E14">
        <v>1.24</v>
      </c>
      <c r="F14">
        <v>0</v>
      </c>
      <c r="G14">
        <v>1.39</v>
      </c>
      <c r="H14">
        <f t="shared" si="0"/>
        <v>1.7</v>
      </c>
      <c r="K14" t="s">
        <v>17</v>
      </c>
      <c r="L14" t="s">
        <v>10</v>
      </c>
      <c r="M14" s="1">
        <v>42697</v>
      </c>
      <c r="N14" t="s">
        <v>18</v>
      </c>
      <c r="O14">
        <v>144736</v>
      </c>
      <c r="P14" s="2">
        <v>7.0000000000000001E-3</v>
      </c>
      <c r="Q14">
        <v>3.2</v>
      </c>
    </row>
    <row r="15" spans="1:17" hidden="1" x14ac:dyDescent="0.3">
      <c r="A15" t="s">
        <v>11</v>
      </c>
      <c r="B15" s="1">
        <v>42693</v>
      </c>
      <c r="C15" t="s">
        <v>8</v>
      </c>
      <c r="D15">
        <v>1226</v>
      </c>
      <c r="E15">
        <v>2.59</v>
      </c>
      <c r="F15">
        <v>0</v>
      </c>
      <c r="G15">
        <v>2.91</v>
      </c>
      <c r="H15">
        <f t="shared" si="0"/>
        <v>0</v>
      </c>
      <c r="K15" t="s">
        <v>17</v>
      </c>
      <c r="L15" t="s">
        <v>10</v>
      </c>
      <c r="M15" s="1">
        <v>42697</v>
      </c>
      <c r="N15" t="s">
        <v>19</v>
      </c>
      <c r="O15">
        <v>73370</v>
      </c>
      <c r="P15" s="2">
        <v>1</v>
      </c>
      <c r="Q15">
        <v>115.6</v>
      </c>
    </row>
    <row r="16" spans="1:17" hidden="1" x14ac:dyDescent="0.3">
      <c r="A16" t="s">
        <v>11</v>
      </c>
      <c r="B16" s="1">
        <v>42693</v>
      </c>
      <c r="C16" t="s">
        <v>9</v>
      </c>
      <c r="D16">
        <v>8869</v>
      </c>
      <c r="E16">
        <v>19.91</v>
      </c>
      <c r="F16">
        <v>7.0000000000000007E-2</v>
      </c>
      <c r="G16">
        <v>22.52</v>
      </c>
      <c r="H16">
        <f t="shared" si="0"/>
        <v>0</v>
      </c>
      <c r="K16" t="s">
        <v>17</v>
      </c>
      <c r="L16" t="s">
        <v>10</v>
      </c>
      <c r="M16" s="1">
        <v>42697</v>
      </c>
      <c r="N16" t="s">
        <v>20</v>
      </c>
      <c r="O16">
        <v>7140</v>
      </c>
      <c r="P16" s="2">
        <v>0.373</v>
      </c>
      <c r="Q16">
        <v>3.71</v>
      </c>
    </row>
    <row r="17" spans="1:17" hidden="1" x14ac:dyDescent="0.3">
      <c r="A17" t="s">
        <v>7</v>
      </c>
      <c r="B17" s="1">
        <v>42694</v>
      </c>
      <c r="C17" t="s">
        <v>19</v>
      </c>
      <c r="D17">
        <v>45251</v>
      </c>
      <c r="E17">
        <v>96.35</v>
      </c>
      <c r="F17">
        <v>109.65</v>
      </c>
      <c r="G17">
        <v>109.66</v>
      </c>
      <c r="H17">
        <f t="shared" si="0"/>
        <v>92.19</v>
      </c>
      <c r="K17" t="s">
        <v>21</v>
      </c>
      <c r="L17" t="s">
        <v>7</v>
      </c>
      <c r="M17" s="1">
        <v>42693</v>
      </c>
      <c r="N17" t="s">
        <v>18</v>
      </c>
      <c r="O17">
        <v>49708</v>
      </c>
      <c r="P17" s="2">
        <v>4.2999999999999997E-2</v>
      </c>
      <c r="Q17">
        <v>6.55</v>
      </c>
    </row>
    <row r="18" spans="1:17" x14ac:dyDescent="0.3">
      <c r="A18" t="s">
        <v>7</v>
      </c>
      <c r="B18" s="1">
        <v>42694</v>
      </c>
      <c r="C18" t="s">
        <v>20</v>
      </c>
      <c r="D18">
        <v>10257</v>
      </c>
      <c r="E18">
        <v>20.86</v>
      </c>
      <c r="F18">
        <v>25.39</v>
      </c>
      <c r="G18">
        <v>23.91</v>
      </c>
      <c r="H18">
        <f t="shared" si="0"/>
        <v>29.12</v>
      </c>
      <c r="K18" t="s">
        <v>21</v>
      </c>
      <c r="L18" t="s">
        <v>7</v>
      </c>
      <c r="M18" s="1">
        <v>42693</v>
      </c>
      <c r="N18" t="s">
        <v>19</v>
      </c>
      <c r="O18">
        <v>324728</v>
      </c>
      <c r="P18" s="2">
        <v>0.128</v>
      </c>
      <c r="Q18">
        <v>96.68</v>
      </c>
    </row>
    <row r="19" spans="1:17" hidden="1" x14ac:dyDescent="0.3">
      <c r="A19" t="s">
        <v>7</v>
      </c>
      <c r="B19" s="1">
        <v>42694</v>
      </c>
      <c r="C19" t="s">
        <v>18</v>
      </c>
      <c r="D19">
        <v>1951</v>
      </c>
      <c r="E19">
        <v>3.56</v>
      </c>
      <c r="F19">
        <v>0</v>
      </c>
      <c r="G19">
        <v>4.12</v>
      </c>
      <c r="H19">
        <f t="shared" si="0"/>
        <v>6.42</v>
      </c>
      <c r="K19" t="s">
        <v>21</v>
      </c>
      <c r="L19" t="s">
        <v>7</v>
      </c>
      <c r="M19" s="1">
        <v>42693</v>
      </c>
      <c r="N19" t="s">
        <v>20</v>
      </c>
      <c r="O19">
        <v>61435</v>
      </c>
      <c r="P19" s="2">
        <v>0.18</v>
      </c>
      <c r="Q19">
        <v>30.32</v>
      </c>
    </row>
    <row r="20" spans="1:17" hidden="1" x14ac:dyDescent="0.3">
      <c r="A20" t="s">
        <v>7</v>
      </c>
      <c r="B20" s="1">
        <v>42694</v>
      </c>
      <c r="C20" t="s">
        <v>8</v>
      </c>
      <c r="D20">
        <v>1492</v>
      </c>
      <c r="E20">
        <v>2.97</v>
      </c>
      <c r="F20">
        <v>0</v>
      </c>
      <c r="G20">
        <v>3.39</v>
      </c>
      <c r="H20">
        <f t="shared" si="0"/>
        <v>0</v>
      </c>
      <c r="K20" t="s">
        <v>21</v>
      </c>
      <c r="L20" t="s">
        <v>7</v>
      </c>
      <c r="M20" s="1">
        <v>42694</v>
      </c>
      <c r="N20" t="s">
        <v>18</v>
      </c>
      <c r="O20">
        <v>51971</v>
      </c>
      <c r="P20" s="2">
        <v>0.04</v>
      </c>
      <c r="Q20">
        <v>6.42</v>
      </c>
    </row>
    <row r="21" spans="1:17" hidden="1" x14ac:dyDescent="0.3">
      <c r="A21" t="s">
        <v>7</v>
      </c>
      <c r="B21" s="1">
        <v>42694</v>
      </c>
      <c r="C21" t="s">
        <v>9</v>
      </c>
      <c r="D21">
        <v>14140</v>
      </c>
      <c r="E21">
        <v>27.22</v>
      </c>
      <c r="F21">
        <v>0.14000000000000001</v>
      </c>
      <c r="G21">
        <v>31.1</v>
      </c>
      <c r="H21">
        <f t="shared" si="0"/>
        <v>0</v>
      </c>
      <c r="K21" t="s">
        <v>21</v>
      </c>
      <c r="L21" t="s">
        <v>7</v>
      </c>
      <c r="M21" s="1">
        <v>42694</v>
      </c>
      <c r="N21" t="s">
        <v>19</v>
      </c>
      <c r="O21">
        <v>324050</v>
      </c>
      <c r="P21" s="2">
        <v>0.13</v>
      </c>
      <c r="Q21">
        <v>92.19</v>
      </c>
    </row>
    <row r="22" spans="1:17" hidden="1" x14ac:dyDescent="0.3">
      <c r="A22" t="s">
        <v>10</v>
      </c>
      <c r="B22" s="1">
        <v>42694</v>
      </c>
      <c r="C22" t="s">
        <v>19</v>
      </c>
      <c r="D22">
        <v>30237</v>
      </c>
      <c r="E22">
        <v>59.14</v>
      </c>
      <c r="F22">
        <v>66.900000000000006</v>
      </c>
      <c r="G22">
        <v>66.91</v>
      </c>
      <c r="H22">
        <f t="shared" si="0"/>
        <v>56.65</v>
      </c>
      <c r="K22" t="s">
        <v>21</v>
      </c>
      <c r="L22" t="s">
        <v>7</v>
      </c>
      <c r="M22" s="1">
        <v>42694</v>
      </c>
      <c r="N22" t="s">
        <v>20</v>
      </c>
      <c r="O22">
        <v>61770</v>
      </c>
      <c r="P22" s="2">
        <v>0.192</v>
      </c>
      <c r="Q22">
        <v>29.12</v>
      </c>
    </row>
    <row r="23" spans="1:17" x14ac:dyDescent="0.3">
      <c r="A23" t="s">
        <v>10</v>
      </c>
      <c r="B23" s="1">
        <v>42694</v>
      </c>
      <c r="C23" t="s">
        <v>20</v>
      </c>
      <c r="D23">
        <v>7107</v>
      </c>
      <c r="E23">
        <v>13.45</v>
      </c>
      <c r="F23">
        <v>15.93</v>
      </c>
      <c r="G23">
        <v>15.29</v>
      </c>
      <c r="H23">
        <f t="shared" si="0"/>
        <v>18.170000000000002</v>
      </c>
      <c r="K23" t="s">
        <v>21</v>
      </c>
      <c r="L23" t="s">
        <v>7</v>
      </c>
      <c r="M23" s="1">
        <v>42695</v>
      </c>
      <c r="N23" t="s">
        <v>18</v>
      </c>
      <c r="O23">
        <v>162494</v>
      </c>
      <c r="P23" s="2">
        <v>0.183</v>
      </c>
      <c r="Q23">
        <v>92.05</v>
      </c>
    </row>
    <row r="24" spans="1:17" hidden="1" x14ac:dyDescent="0.3">
      <c r="A24" t="s">
        <v>10</v>
      </c>
      <c r="B24" s="1">
        <v>42694</v>
      </c>
      <c r="C24" t="s">
        <v>18</v>
      </c>
      <c r="D24">
        <v>356</v>
      </c>
      <c r="E24">
        <v>0.72</v>
      </c>
      <c r="F24">
        <v>0</v>
      </c>
      <c r="G24">
        <v>0.8</v>
      </c>
      <c r="H24">
        <f t="shared" si="0"/>
        <v>1.21</v>
      </c>
      <c r="K24" t="s">
        <v>21</v>
      </c>
      <c r="L24" t="s">
        <v>7</v>
      </c>
      <c r="M24" s="1">
        <v>42695</v>
      </c>
      <c r="N24" t="s">
        <v>19</v>
      </c>
      <c r="O24">
        <v>318778</v>
      </c>
      <c r="P24" s="2">
        <v>0.309</v>
      </c>
      <c r="Q24">
        <v>171.41</v>
      </c>
    </row>
    <row r="25" spans="1:17" hidden="1" x14ac:dyDescent="0.3">
      <c r="A25" t="s">
        <v>10</v>
      </c>
      <c r="B25" s="1">
        <v>42694</v>
      </c>
      <c r="C25" t="s">
        <v>8</v>
      </c>
      <c r="D25">
        <v>821</v>
      </c>
      <c r="E25">
        <v>1.47</v>
      </c>
      <c r="F25">
        <v>0</v>
      </c>
      <c r="G25">
        <v>1.66</v>
      </c>
      <c r="H25">
        <f t="shared" si="0"/>
        <v>0</v>
      </c>
      <c r="K25" t="s">
        <v>21</v>
      </c>
      <c r="L25" t="s">
        <v>7</v>
      </c>
      <c r="M25" s="1">
        <v>42695</v>
      </c>
      <c r="N25" t="s">
        <v>20</v>
      </c>
      <c r="O25">
        <v>144004</v>
      </c>
      <c r="P25" s="2">
        <v>0.216</v>
      </c>
      <c r="Q25">
        <v>49.3</v>
      </c>
    </row>
    <row r="26" spans="1:17" hidden="1" x14ac:dyDescent="0.3">
      <c r="A26" t="s">
        <v>10</v>
      </c>
      <c r="B26" s="1">
        <v>42694</v>
      </c>
      <c r="C26" t="s">
        <v>9</v>
      </c>
      <c r="D26">
        <v>8747</v>
      </c>
      <c r="E26">
        <v>15.33</v>
      </c>
      <c r="F26">
        <v>0.06</v>
      </c>
      <c r="G26">
        <v>17.36</v>
      </c>
      <c r="H26">
        <f t="shared" si="0"/>
        <v>0</v>
      </c>
      <c r="K26" t="s">
        <v>21</v>
      </c>
      <c r="L26" t="s">
        <v>7</v>
      </c>
      <c r="M26" s="1">
        <v>42696</v>
      </c>
      <c r="N26" t="s">
        <v>18</v>
      </c>
      <c r="O26">
        <v>196406</v>
      </c>
      <c r="P26" s="2">
        <v>0.17399999999999999</v>
      </c>
      <c r="Q26">
        <v>105.84</v>
      </c>
    </row>
    <row r="27" spans="1:17" hidden="1" x14ac:dyDescent="0.3">
      <c r="A27" t="s">
        <v>11</v>
      </c>
      <c r="B27" s="1">
        <v>42694</v>
      </c>
      <c r="C27" t="s">
        <v>19</v>
      </c>
      <c r="D27">
        <v>28364</v>
      </c>
      <c r="E27">
        <v>64.37</v>
      </c>
      <c r="F27">
        <v>72.58</v>
      </c>
      <c r="G27">
        <v>72.59</v>
      </c>
      <c r="H27">
        <f t="shared" si="0"/>
        <v>63.42</v>
      </c>
      <c r="K27" t="s">
        <v>21</v>
      </c>
      <c r="L27" t="s">
        <v>7</v>
      </c>
      <c r="M27" s="1">
        <v>42696</v>
      </c>
      <c r="N27" t="s">
        <v>19</v>
      </c>
      <c r="O27">
        <v>1116600</v>
      </c>
      <c r="P27" s="2">
        <v>8.6999999999999994E-2</v>
      </c>
      <c r="Q27">
        <v>165.19</v>
      </c>
    </row>
    <row r="28" spans="1:17" x14ac:dyDescent="0.3">
      <c r="A28" t="s">
        <v>11</v>
      </c>
      <c r="B28" s="1">
        <v>42694</v>
      </c>
      <c r="C28" t="s">
        <v>20</v>
      </c>
      <c r="D28">
        <v>5224</v>
      </c>
      <c r="E28">
        <v>12.76</v>
      </c>
      <c r="F28">
        <v>15.48</v>
      </c>
      <c r="G28">
        <v>14.44</v>
      </c>
      <c r="H28">
        <f t="shared" si="0"/>
        <v>17.600000000000001</v>
      </c>
      <c r="K28" t="s">
        <v>21</v>
      </c>
      <c r="L28" t="s">
        <v>7</v>
      </c>
      <c r="M28" s="1">
        <v>42696</v>
      </c>
      <c r="N28" t="s">
        <v>20</v>
      </c>
      <c r="O28">
        <v>4435</v>
      </c>
      <c r="P28" s="2">
        <v>0.33400000000000002</v>
      </c>
      <c r="Q28">
        <v>2.13</v>
      </c>
    </row>
    <row r="29" spans="1:17" hidden="1" x14ac:dyDescent="0.3">
      <c r="A29" t="s">
        <v>11</v>
      </c>
      <c r="B29" s="1">
        <v>42694</v>
      </c>
      <c r="C29" t="s">
        <v>18</v>
      </c>
      <c r="D29">
        <v>410</v>
      </c>
      <c r="E29">
        <v>0.81</v>
      </c>
      <c r="F29">
        <v>0</v>
      </c>
      <c r="G29">
        <v>0.91</v>
      </c>
      <c r="H29">
        <f t="shared" si="0"/>
        <v>1.38</v>
      </c>
      <c r="K29" t="s">
        <v>21</v>
      </c>
      <c r="L29" t="s">
        <v>7</v>
      </c>
      <c r="M29" s="1">
        <v>42697</v>
      </c>
      <c r="N29" t="s">
        <v>18</v>
      </c>
      <c r="O29">
        <v>176687</v>
      </c>
      <c r="P29" s="2">
        <v>0.14499999999999999</v>
      </c>
      <c r="Q29">
        <v>79.58</v>
      </c>
    </row>
    <row r="30" spans="1:17" hidden="1" x14ac:dyDescent="0.3">
      <c r="A30" t="s">
        <v>11</v>
      </c>
      <c r="B30" s="1">
        <v>42694</v>
      </c>
      <c r="C30" t="s">
        <v>8</v>
      </c>
      <c r="D30">
        <v>837</v>
      </c>
      <c r="E30">
        <v>1.71</v>
      </c>
      <c r="F30">
        <v>0</v>
      </c>
      <c r="G30">
        <v>1.92</v>
      </c>
      <c r="H30">
        <f t="shared" si="0"/>
        <v>0</v>
      </c>
      <c r="K30" t="s">
        <v>21</v>
      </c>
      <c r="L30" t="s">
        <v>7</v>
      </c>
      <c r="M30" s="1">
        <v>42697</v>
      </c>
      <c r="N30" t="s">
        <v>19</v>
      </c>
      <c r="O30">
        <v>86762</v>
      </c>
      <c r="P30" s="2">
        <v>1</v>
      </c>
      <c r="Q30">
        <v>136.53</v>
      </c>
    </row>
    <row r="31" spans="1:17" hidden="1" x14ac:dyDescent="0.3">
      <c r="A31" t="s">
        <v>11</v>
      </c>
      <c r="B31" s="1">
        <v>42694</v>
      </c>
      <c r="C31" t="s">
        <v>9</v>
      </c>
      <c r="D31">
        <v>8064</v>
      </c>
      <c r="E31">
        <v>17.27</v>
      </c>
      <c r="F31">
        <v>0.08</v>
      </c>
      <c r="G31">
        <v>19.48</v>
      </c>
      <c r="H31">
        <f t="shared" si="0"/>
        <v>0</v>
      </c>
      <c r="K31" t="s">
        <v>21</v>
      </c>
      <c r="L31" t="s">
        <v>7</v>
      </c>
      <c r="M31" s="1">
        <v>42697</v>
      </c>
      <c r="N31" t="s">
        <v>20</v>
      </c>
      <c r="O31">
        <v>7165</v>
      </c>
      <c r="P31" s="2">
        <v>0.34200000000000003</v>
      </c>
      <c r="Q31">
        <v>3.7</v>
      </c>
    </row>
    <row r="32" spans="1:17" hidden="1" x14ac:dyDescent="0.3">
      <c r="A32" t="s">
        <v>7</v>
      </c>
      <c r="B32" s="1">
        <v>42695</v>
      </c>
      <c r="C32" t="s">
        <v>19</v>
      </c>
      <c r="D32">
        <v>102613</v>
      </c>
      <c r="E32">
        <v>173.69</v>
      </c>
      <c r="F32">
        <v>187.5</v>
      </c>
      <c r="G32">
        <v>187.51</v>
      </c>
      <c r="H32">
        <f t="shared" si="0"/>
        <v>171.41</v>
      </c>
      <c r="K32" t="s">
        <v>22</v>
      </c>
      <c r="L32" t="s">
        <v>11</v>
      </c>
      <c r="M32" s="1">
        <v>42693</v>
      </c>
      <c r="N32" t="s">
        <v>18</v>
      </c>
      <c r="O32">
        <v>32474</v>
      </c>
      <c r="P32" s="2">
        <v>1.6E-2</v>
      </c>
      <c r="Q32">
        <v>1.7</v>
      </c>
    </row>
    <row r="33" spans="1:17" x14ac:dyDescent="0.3">
      <c r="A33" t="s">
        <v>7</v>
      </c>
      <c r="B33" s="1">
        <v>42695</v>
      </c>
      <c r="C33" t="s">
        <v>20</v>
      </c>
      <c r="D33">
        <v>27146</v>
      </c>
      <c r="E33">
        <v>36.56</v>
      </c>
      <c r="F33">
        <v>43.15</v>
      </c>
      <c r="G33">
        <v>39.57</v>
      </c>
      <c r="H33">
        <f t="shared" si="0"/>
        <v>49.3</v>
      </c>
      <c r="K33" t="s">
        <v>22</v>
      </c>
      <c r="L33" t="s">
        <v>11</v>
      </c>
      <c r="M33" s="1">
        <v>42693</v>
      </c>
      <c r="N33" t="s">
        <v>19</v>
      </c>
      <c r="O33">
        <v>371784</v>
      </c>
      <c r="P33" s="2">
        <v>7.6999999999999999E-2</v>
      </c>
      <c r="Q33">
        <v>68.5</v>
      </c>
    </row>
    <row r="34" spans="1:17" hidden="1" x14ac:dyDescent="0.3">
      <c r="A34" t="s">
        <v>7</v>
      </c>
      <c r="B34" s="1">
        <v>42695</v>
      </c>
      <c r="C34" t="s">
        <v>18</v>
      </c>
      <c r="D34">
        <v>24842</v>
      </c>
      <c r="E34">
        <v>30.74</v>
      </c>
      <c r="F34">
        <v>0</v>
      </c>
      <c r="G34">
        <v>33</v>
      </c>
      <c r="H34">
        <f t="shared" si="0"/>
        <v>92.05</v>
      </c>
      <c r="K34" t="s">
        <v>22</v>
      </c>
      <c r="L34" t="s">
        <v>11</v>
      </c>
      <c r="M34" s="1">
        <v>42693</v>
      </c>
      <c r="N34" t="s">
        <v>20</v>
      </c>
      <c r="O34">
        <v>41891</v>
      </c>
      <c r="P34" s="2">
        <v>0.16600000000000001</v>
      </c>
      <c r="Q34">
        <v>20.45</v>
      </c>
    </row>
    <row r="35" spans="1:17" hidden="1" x14ac:dyDescent="0.3">
      <c r="A35" t="s">
        <v>7</v>
      </c>
      <c r="B35" s="1">
        <v>42695</v>
      </c>
      <c r="C35" t="s">
        <v>8</v>
      </c>
      <c r="D35">
        <v>3303</v>
      </c>
      <c r="E35">
        <v>5.81</v>
      </c>
      <c r="F35">
        <v>0</v>
      </c>
      <c r="G35">
        <v>6.22</v>
      </c>
      <c r="H35">
        <f t="shared" si="0"/>
        <v>0</v>
      </c>
      <c r="K35" t="s">
        <v>22</v>
      </c>
      <c r="L35" t="s">
        <v>11</v>
      </c>
      <c r="M35" s="1">
        <v>42694</v>
      </c>
      <c r="N35" t="s">
        <v>18</v>
      </c>
      <c r="O35">
        <v>27724</v>
      </c>
      <c r="P35" s="2">
        <v>1.4999999999999999E-2</v>
      </c>
      <c r="Q35">
        <v>1.38</v>
      </c>
    </row>
    <row r="36" spans="1:17" hidden="1" x14ac:dyDescent="0.3">
      <c r="A36" t="s">
        <v>7</v>
      </c>
      <c r="B36" s="1">
        <v>42695</v>
      </c>
      <c r="C36" t="s">
        <v>9</v>
      </c>
      <c r="D36">
        <v>41596</v>
      </c>
      <c r="E36">
        <v>61.74</v>
      </c>
      <c r="F36">
        <v>0.15</v>
      </c>
      <c r="G36">
        <v>66.5</v>
      </c>
      <c r="H36">
        <f t="shared" si="0"/>
        <v>0</v>
      </c>
      <c r="K36" t="s">
        <v>22</v>
      </c>
      <c r="L36" t="s">
        <v>11</v>
      </c>
      <c r="M36" s="1">
        <v>42694</v>
      </c>
      <c r="N36" t="s">
        <v>19</v>
      </c>
      <c r="O36">
        <v>384635</v>
      </c>
      <c r="P36" s="2">
        <v>7.1999999999999995E-2</v>
      </c>
      <c r="Q36">
        <v>63.42</v>
      </c>
    </row>
    <row r="37" spans="1:17" hidden="1" x14ac:dyDescent="0.3">
      <c r="A37" t="s">
        <v>10</v>
      </c>
      <c r="B37" s="1">
        <v>42695</v>
      </c>
      <c r="C37" t="s">
        <v>19</v>
      </c>
      <c r="D37">
        <v>2898</v>
      </c>
      <c r="E37">
        <v>5.7</v>
      </c>
      <c r="F37">
        <v>6.43</v>
      </c>
      <c r="G37">
        <v>6.43</v>
      </c>
      <c r="H37">
        <f t="shared" si="0"/>
        <v>2.0099999999999998</v>
      </c>
      <c r="K37" t="s">
        <v>22</v>
      </c>
      <c r="L37" t="s">
        <v>11</v>
      </c>
      <c r="M37" s="1">
        <v>42694</v>
      </c>
      <c r="N37" t="s">
        <v>20</v>
      </c>
      <c r="O37">
        <v>37272</v>
      </c>
      <c r="P37" s="2">
        <v>0.16</v>
      </c>
      <c r="Q37">
        <v>17.600000000000001</v>
      </c>
    </row>
    <row r="38" spans="1:17" x14ac:dyDescent="0.3">
      <c r="A38" s="12" t="s">
        <v>10</v>
      </c>
      <c r="B38" s="1">
        <v>42695</v>
      </c>
      <c r="C38" t="s">
        <v>20</v>
      </c>
      <c r="D38">
        <v>624</v>
      </c>
      <c r="E38">
        <v>1.23</v>
      </c>
      <c r="F38">
        <v>1.42</v>
      </c>
      <c r="G38">
        <v>1.39</v>
      </c>
      <c r="H38">
        <f t="shared" si="0"/>
        <v>1.62</v>
      </c>
      <c r="K38" t="s">
        <v>22</v>
      </c>
      <c r="L38" t="s">
        <v>11</v>
      </c>
      <c r="M38" s="1">
        <v>42695</v>
      </c>
      <c r="N38" t="s">
        <v>18</v>
      </c>
      <c r="O38">
        <v>4901</v>
      </c>
      <c r="P38" s="2">
        <v>2.1999999999999999E-2</v>
      </c>
      <c r="Q38">
        <v>0.36</v>
      </c>
    </row>
    <row r="39" spans="1:17" hidden="1" x14ac:dyDescent="0.3">
      <c r="A39" t="s">
        <v>10</v>
      </c>
      <c r="B39" s="1">
        <v>42695</v>
      </c>
      <c r="C39" t="s">
        <v>18</v>
      </c>
      <c r="D39">
        <v>103</v>
      </c>
      <c r="E39">
        <v>0.21</v>
      </c>
      <c r="F39">
        <v>0</v>
      </c>
      <c r="G39">
        <v>0.23</v>
      </c>
      <c r="H39">
        <f t="shared" si="0"/>
        <v>0.36</v>
      </c>
      <c r="K39" t="s">
        <v>22</v>
      </c>
      <c r="L39" t="s">
        <v>11</v>
      </c>
      <c r="M39" s="1">
        <v>42695</v>
      </c>
      <c r="N39" t="s">
        <v>19</v>
      </c>
      <c r="O39">
        <v>9309</v>
      </c>
      <c r="P39" s="2">
        <v>0.111</v>
      </c>
      <c r="Q39">
        <v>2.34</v>
      </c>
    </row>
    <row r="40" spans="1:17" hidden="1" x14ac:dyDescent="0.3">
      <c r="A40" t="s">
        <v>10</v>
      </c>
      <c r="B40" s="1">
        <v>42695</v>
      </c>
      <c r="C40" t="s">
        <v>8</v>
      </c>
      <c r="D40">
        <v>94</v>
      </c>
      <c r="E40">
        <v>0.17</v>
      </c>
      <c r="F40">
        <v>0</v>
      </c>
      <c r="G40">
        <v>0.2</v>
      </c>
      <c r="H40">
        <f t="shared" si="0"/>
        <v>0</v>
      </c>
      <c r="K40" t="s">
        <v>22</v>
      </c>
      <c r="L40" t="s">
        <v>11</v>
      </c>
      <c r="M40" s="1">
        <v>42695</v>
      </c>
      <c r="N40" t="s">
        <v>20</v>
      </c>
      <c r="O40">
        <v>5843</v>
      </c>
      <c r="P40" s="2">
        <v>0.14799999999999999</v>
      </c>
      <c r="Q40">
        <v>2.2000000000000002</v>
      </c>
    </row>
    <row r="41" spans="1:17" hidden="1" x14ac:dyDescent="0.3">
      <c r="A41" t="s">
        <v>10</v>
      </c>
      <c r="B41" s="1">
        <v>42695</v>
      </c>
      <c r="C41" t="s">
        <v>9</v>
      </c>
      <c r="D41">
        <v>872</v>
      </c>
      <c r="E41">
        <v>1.55</v>
      </c>
      <c r="F41">
        <v>0.01</v>
      </c>
      <c r="G41">
        <v>1.74</v>
      </c>
      <c r="H41">
        <f t="shared" si="0"/>
        <v>0</v>
      </c>
      <c r="K41" t="s">
        <v>22</v>
      </c>
      <c r="L41" t="s">
        <v>11</v>
      </c>
      <c r="M41" s="1">
        <v>42696</v>
      </c>
      <c r="N41" t="s">
        <v>18</v>
      </c>
      <c r="O41">
        <v>86216</v>
      </c>
      <c r="P41" s="2">
        <v>5.0000000000000001E-3</v>
      </c>
      <c r="Q41">
        <v>1.48</v>
      </c>
    </row>
    <row r="42" spans="1:17" hidden="1" x14ac:dyDescent="0.3">
      <c r="A42" t="s">
        <v>11</v>
      </c>
      <c r="B42" s="1">
        <v>42695</v>
      </c>
      <c r="C42" t="s">
        <v>19</v>
      </c>
      <c r="D42">
        <v>4532</v>
      </c>
      <c r="E42">
        <v>9</v>
      </c>
      <c r="F42">
        <v>10.11</v>
      </c>
      <c r="G42">
        <v>10.11</v>
      </c>
      <c r="H42">
        <f t="shared" si="0"/>
        <v>2.34</v>
      </c>
      <c r="K42" t="s">
        <v>22</v>
      </c>
      <c r="L42" t="s">
        <v>11</v>
      </c>
      <c r="M42" s="1">
        <v>42696</v>
      </c>
      <c r="N42" t="s">
        <v>19</v>
      </c>
      <c r="O42">
        <v>1135717</v>
      </c>
      <c r="P42" s="2">
        <v>0.05</v>
      </c>
      <c r="Q42">
        <v>102.31</v>
      </c>
    </row>
    <row r="43" spans="1:17" x14ac:dyDescent="0.3">
      <c r="A43" t="s">
        <v>11</v>
      </c>
      <c r="B43" s="1">
        <v>42695</v>
      </c>
      <c r="C43" t="s">
        <v>20</v>
      </c>
      <c r="D43">
        <v>742</v>
      </c>
      <c r="E43">
        <v>1.55</v>
      </c>
      <c r="F43">
        <v>1.89</v>
      </c>
      <c r="G43">
        <v>1.74</v>
      </c>
      <c r="H43">
        <f t="shared" si="0"/>
        <v>2.2000000000000002</v>
      </c>
      <c r="K43" t="s">
        <v>22</v>
      </c>
      <c r="L43" t="s">
        <v>11</v>
      </c>
      <c r="M43" s="1">
        <v>42696</v>
      </c>
      <c r="N43" t="s">
        <v>20</v>
      </c>
      <c r="O43">
        <v>2434</v>
      </c>
      <c r="P43" s="2">
        <v>0.32400000000000001</v>
      </c>
      <c r="Q43">
        <v>1.1399999999999999</v>
      </c>
    </row>
    <row r="44" spans="1:17" hidden="1" x14ac:dyDescent="0.3">
      <c r="A44" t="s">
        <v>11</v>
      </c>
      <c r="B44" s="1">
        <v>42695</v>
      </c>
      <c r="C44" t="s">
        <v>18</v>
      </c>
      <c r="D44">
        <v>103</v>
      </c>
      <c r="E44">
        <v>0.18</v>
      </c>
      <c r="F44">
        <v>0</v>
      </c>
      <c r="G44">
        <v>0.2</v>
      </c>
      <c r="H44">
        <f t="shared" si="0"/>
        <v>0.36</v>
      </c>
      <c r="K44" t="s">
        <v>22</v>
      </c>
      <c r="L44" t="s">
        <v>11</v>
      </c>
      <c r="M44" s="1">
        <v>42697</v>
      </c>
      <c r="N44" t="s">
        <v>18</v>
      </c>
      <c r="O44">
        <v>121318</v>
      </c>
      <c r="P44" s="2">
        <v>6.0000000000000001E-3</v>
      </c>
      <c r="Q44">
        <v>2.56</v>
      </c>
    </row>
    <row r="45" spans="1:17" hidden="1" x14ac:dyDescent="0.3">
      <c r="A45" t="s">
        <v>11</v>
      </c>
      <c r="B45" s="1">
        <v>42695</v>
      </c>
      <c r="C45" t="s">
        <v>8</v>
      </c>
      <c r="D45">
        <v>251</v>
      </c>
      <c r="E45">
        <v>0.55000000000000004</v>
      </c>
      <c r="F45">
        <v>0</v>
      </c>
      <c r="G45">
        <v>0.59</v>
      </c>
      <c r="H45">
        <f t="shared" si="0"/>
        <v>0</v>
      </c>
      <c r="K45" t="s">
        <v>22</v>
      </c>
      <c r="L45" t="s">
        <v>11</v>
      </c>
      <c r="M45" s="1">
        <v>42697</v>
      </c>
      <c r="N45" t="s">
        <v>19</v>
      </c>
      <c r="O45">
        <v>74678</v>
      </c>
      <c r="P45" s="2">
        <v>1</v>
      </c>
      <c r="Q45">
        <v>138.49</v>
      </c>
    </row>
    <row r="46" spans="1:17" hidden="1" x14ac:dyDescent="0.3">
      <c r="A46" t="s">
        <v>11</v>
      </c>
      <c r="B46" s="1">
        <v>42695</v>
      </c>
      <c r="C46" t="s">
        <v>9</v>
      </c>
      <c r="D46">
        <v>1304</v>
      </c>
      <c r="E46">
        <v>2.4700000000000002</v>
      </c>
      <c r="F46">
        <v>0.01</v>
      </c>
      <c r="G46">
        <v>2.77</v>
      </c>
      <c r="H46">
        <f t="shared" si="0"/>
        <v>0</v>
      </c>
      <c r="K46" t="s">
        <v>22</v>
      </c>
      <c r="L46" t="s">
        <v>11</v>
      </c>
      <c r="M46" s="1">
        <v>42697</v>
      </c>
      <c r="N46" t="s">
        <v>20</v>
      </c>
      <c r="O46">
        <v>6410</v>
      </c>
      <c r="P46" s="2">
        <v>0.32900000000000001</v>
      </c>
      <c r="Q46">
        <v>3.17</v>
      </c>
    </row>
    <row r="47" spans="1:17" hidden="1" x14ac:dyDescent="0.3">
      <c r="A47" t="s">
        <v>7</v>
      </c>
      <c r="B47" s="1">
        <v>42696</v>
      </c>
      <c r="C47" t="s">
        <v>19</v>
      </c>
      <c r="D47">
        <v>109466</v>
      </c>
      <c r="E47">
        <v>178.87</v>
      </c>
      <c r="F47">
        <v>190.79</v>
      </c>
      <c r="G47">
        <v>190.8</v>
      </c>
      <c r="H47">
        <f t="shared" si="0"/>
        <v>165.19</v>
      </c>
    </row>
    <row r="48" spans="1:17" x14ac:dyDescent="0.3">
      <c r="A48" t="s">
        <v>7</v>
      </c>
      <c r="B48" s="1">
        <v>42696</v>
      </c>
      <c r="C48" t="s">
        <v>20</v>
      </c>
      <c r="D48">
        <v>39739</v>
      </c>
      <c r="E48">
        <v>47.89</v>
      </c>
      <c r="F48">
        <v>56.73</v>
      </c>
      <c r="G48">
        <v>51.14</v>
      </c>
      <c r="H48">
        <f t="shared" si="0"/>
        <v>2.13</v>
      </c>
    </row>
    <row r="49" spans="1:8" hidden="1" x14ac:dyDescent="0.3">
      <c r="A49" t="s">
        <v>7</v>
      </c>
      <c r="B49" s="1">
        <v>42696</v>
      </c>
      <c r="C49" t="s">
        <v>18</v>
      </c>
      <c r="D49">
        <v>29678</v>
      </c>
      <c r="E49">
        <v>37.869999999999997</v>
      </c>
      <c r="F49">
        <v>0</v>
      </c>
      <c r="G49">
        <v>40.51</v>
      </c>
      <c r="H49">
        <f t="shared" si="0"/>
        <v>105.84</v>
      </c>
    </row>
    <row r="50" spans="1:8" hidden="1" x14ac:dyDescent="0.3">
      <c r="A50" t="s">
        <v>7</v>
      </c>
      <c r="B50" s="1">
        <v>42696</v>
      </c>
      <c r="C50" t="s">
        <v>8</v>
      </c>
      <c r="D50">
        <v>3615</v>
      </c>
      <c r="E50">
        <v>5.44</v>
      </c>
      <c r="F50">
        <v>0</v>
      </c>
      <c r="G50">
        <v>5.86</v>
      </c>
      <c r="H50">
        <f t="shared" si="0"/>
        <v>0</v>
      </c>
    </row>
    <row r="51" spans="1:8" hidden="1" x14ac:dyDescent="0.3">
      <c r="A51" t="s">
        <v>7</v>
      </c>
      <c r="B51" s="1">
        <v>42696</v>
      </c>
      <c r="C51" t="s">
        <v>9</v>
      </c>
      <c r="D51">
        <v>58562</v>
      </c>
      <c r="E51">
        <v>80.790000000000006</v>
      </c>
      <c r="F51">
        <v>0.27</v>
      </c>
      <c r="G51">
        <v>86.07</v>
      </c>
      <c r="H51">
        <f t="shared" si="0"/>
        <v>0</v>
      </c>
    </row>
    <row r="52" spans="1:8" hidden="1" x14ac:dyDescent="0.3">
      <c r="A52" t="s">
        <v>10</v>
      </c>
      <c r="B52" s="1">
        <v>42696</v>
      </c>
      <c r="C52" t="s">
        <v>19</v>
      </c>
      <c r="D52">
        <v>63819</v>
      </c>
      <c r="E52">
        <v>99.13</v>
      </c>
      <c r="F52">
        <v>107.29</v>
      </c>
      <c r="G52">
        <v>107.29</v>
      </c>
      <c r="H52">
        <f t="shared" si="0"/>
        <v>98.44</v>
      </c>
    </row>
    <row r="53" spans="1:8" x14ac:dyDescent="0.3">
      <c r="A53" t="s">
        <v>10</v>
      </c>
      <c r="B53" s="1">
        <v>42696</v>
      </c>
      <c r="C53" t="s">
        <v>20</v>
      </c>
      <c r="D53">
        <v>43885</v>
      </c>
      <c r="E53">
        <v>43.44</v>
      </c>
      <c r="F53">
        <v>51.99</v>
      </c>
      <c r="G53">
        <v>46.84</v>
      </c>
      <c r="H53">
        <f t="shared" si="0"/>
        <v>1.86</v>
      </c>
    </row>
    <row r="54" spans="1:8" hidden="1" x14ac:dyDescent="0.3">
      <c r="A54" t="s">
        <v>10</v>
      </c>
      <c r="B54" s="1">
        <v>42696</v>
      </c>
      <c r="C54" t="s">
        <v>18</v>
      </c>
      <c r="D54">
        <v>593</v>
      </c>
      <c r="E54">
        <v>0.85</v>
      </c>
      <c r="F54">
        <v>0</v>
      </c>
      <c r="G54">
        <v>0.92</v>
      </c>
      <c r="H54">
        <f t="shared" si="0"/>
        <v>2.02</v>
      </c>
    </row>
    <row r="55" spans="1:8" hidden="1" x14ac:dyDescent="0.3">
      <c r="A55" t="s">
        <v>10</v>
      </c>
      <c r="B55" s="1">
        <v>42696</v>
      </c>
      <c r="C55" t="s">
        <v>8</v>
      </c>
      <c r="D55">
        <v>2485</v>
      </c>
      <c r="E55">
        <v>3.28</v>
      </c>
      <c r="F55">
        <v>0</v>
      </c>
      <c r="G55">
        <v>3.57</v>
      </c>
      <c r="H55">
        <f t="shared" si="0"/>
        <v>0</v>
      </c>
    </row>
    <row r="56" spans="1:8" hidden="1" x14ac:dyDescent="0.3">
      <c r="A56" t="s">
        <v>10</v>
      </c>
      <c r="B56" s="1">
        <v>42696</v>
      </c>
      <c r="C56" t="s">
        <v>9</v>
      </c>
      <c r="D56">
        <v>41802</v>
      </c>
      <c r="E56">
        <v>48.34</v>
      </c>
      <c r="F56">
        <v>0.17</v>
      </c>
      <c r="G56">
        <v>52.14</v>
      </c>
      <c r="H56">
        <f t="shared" si="0"/>
        <v>0</v>
      </c>
    </row>
    <row r="57" spans="1:8" hidden="1" x14ac:dyDescent="0.3">
      <c r="A57" t="s">
        <v>11</v>
      </c>
      <c r="B57" s="1">
        <v>42696</v>
      </c>
      <c r="C57" t="s">
        <v>19</v>
      </c>
      <c r="D57">
        <v>59085</v>
      </c>
      <c r="E57">
        <v>104.51</v>
      </c>
      <c r="F57">
        <v>113.4</v>
      </c>
      <c r="G57">
        <v>113.4</v>
      </c>
      <c r="H57">
        <f t="shared" si="0"/>
        <v>102.31</v>
      </c>
    </row>
    <row r="58" spans="1:8" x14ac:dyDescent="0.3">
      <c r="A58" t="s">
        <v>11</v>
      </c>
      <c r="B58" s="1">
        <v>42696</v>
      </c>
      <c r="C58" t="s">
        <v>20</v>
      </c>
      <c r="D58">
        <v>22546</v>
      </c>
      <c r="E58">
        <v>27.83</v>
      </c>
      <c r="F58">
        <v>33.36</v>
      </c>
      <c r="G58">
        <v>30.1</v>
      </c>
      <c r="H58">
        <f t="shared" si="0"/>
        <v>1.1399999999999999</v>
      </c>
    </row>
    <row r="59" spans="1:8" hidden="1" x14ac:dyDescent="0.3">
      <c r="A59" t="s">
        <v>11</v>
      </c>
      <c r="B59" s="1">
        <v>42696</v>
      </c>
      <c r="C59" t="s">
        <v>18</v>
      </c>
      <c r="D59">
        <v>475</v>
      </c>
      <c r="E59">
        <v>0.71</v>
      </c>
      <c r="F59">
        <v>0</v>
      </c>
      <c r="G59">
        <v>0.77</v>
      </c>
      <c r="H59">
        <f t="shared" si="0"/>
        <v>1.48</v>
      </c>
    </row>
    <row r="60" spans="1:8" hidden="1" x14ac:dyDescent="0.3">
      <c r="A60" t="s">
        <v>11</v>
      </c>
      <c r="B60" s="1">
        <v>42696</v>
      </c>
      <c r="C60" t="s">
        <v>8</v>
      </c>
      <c r="D60">
        <v>1909</v>
      </c>
      <c r="E60">
        <v>3.04</v>
      </c>
      <c r="F60">
        <v>0</v>
      </c>
      <c r="G60">
        <v>3.31</v>
      </c>
      <c r="H60">
        <f t="shared" si="0"/>
        <v>0</v>
      </c>
    </row>
    <row r="61" spans="1:8" hidden="1" x14ac:dyDescent="0.3">
      <c r="A61" t="s">
        <v>11</v>
      </c>
      <c r="B61" s="1">
        <v>42696</v>
      </c>
      <c r="C61" t="s">
        <v>9</v>
      </c>
      <c r="D61">
        <v>29909</v>
      </c>
      <c r="E61">
        <v>42.88</v>
      </c>
      <c r="F61">
        <v>0.16</v>
      </c>
      <c r="G61">
        <v>46.46</v>
      </c>
      <c r="H61">
        <f t="shared" si="0"/>
        <v>0</v>
      </c>
    </row>
    <row r="62" spans="1:8" hidden="1" x14ac:dyDescent="0.3">
      <c r="A62" t="s">
        <v>7</v>
      </c>
      <c r="B62" s="1">
        <v>42697</v>
      </c>
      <c r="C62" t="s">
        <v>19</v>
      </c>
      <c r="D62">
        <v>95922</v>
      </c>
      <c r="E62">
        <v>144.36000000000001</v>
      </c>
      <c r="F62">
        <v>154.61000000000001</v>
      </c>
      <c r="G62">
        <v>154.61000000000001</v>
      </c>
      <c r="H62">
        <f t="shared" si="0"/>
        <v>136.53</v>
      </c>
    </row>
    <row r="63" spans="1:8" x14ac:dyDescent="0.3">
      <c r="A63" t="s">
        <v>7</v>
      </c>
      <c r="B63" s="1">
        <v>42697</v>
      </c>
      <c r="C63" t="s">
        <v>20</v>
      </c>
      <c r="D63">
        <v>39177</v>
      </c>
      <c r="E63">
        <v>47.44</v>
      </c>
      <c r="F63">
        <v>55.79</v>
      </c>
      <c r="G63">
        <v>50.54</v>
      </c>
      <c r="H63">
        <f t="shared" si="0"/>
        <v>3.7</v>
      </c>
    </row>
    <row r="64" spans="1:8" hidden="1" x14ac:dyDescent="0.3">
      <c r="A64" t="s">
        <v>7</v>
      </c>
      <c r="B64" s="1">
        <v>42697</v>
      </c>
      <c r="C64" t="s">
        <v>18</v>
      </c>
      <c r="D64">
        <v>21019</v>
      </c>
      <c r="E64">
        <v>26.01</v>
      </c>
      <c r="F64">
        <v>0</v>
      </c>
      <c r="G64">
        <v>27.98</v>
      </c>
      <c r="H64">
        <f t="shared" si="0"/>
        <v>79.58</v>
      </c>
    </row>
    <row r="65" spans="1:8" hidden="1" x14ac:dyDescent="0.3">
      <c r="A65" t="s">
        <v>7</v>
      </c>
      <c r="B65" s="1">
        <v>42697</v>
      </c>
      <c r="C65" t="s">
        <v>8</v>
      </c>
      <c r="D65">
        <v>3797</v>
      </c>
      <c r="E65">
        <v>5.14</v>
      </c>
      <c r="F65">
        <v>0</v>
      </c>
      <c r="G65">
        <v>5.53</v>
      </c>
      <c r="H65">
        <f t="shared" si="0"/>
        <v>0</v>
      </c>
    </row>
    <row r="66" spans="1:8" hidden="1" x14ac:dyDescent="0.3">
      <c r="A66" t="s">
        <v>7</v>
      </c>
      <c r="B66" s="1">
        <v>42697</v>
      </c>
      <c r="C66" t="s">
        <v>9</v>
      </c>
      <c r="D66">
        <v>57814</v>
      </c>
      <c r="E66">
        <v>76.08</v>
      </c>
      <c r="F66">
        <v>0.19</v>
      </c>
      <c r="G66">
        <v>81.239999999999995</v>
      </c>
      <c r="H66">
        <f t="shared" si="0"/>
        <v>0</v>
      </c>
    </row>
    <row r="67" spans="1:8" hidden="1" x14ac:dyDescent="0.3">
      <c r="A67" t="s">
        <v>10</v>
      </c>
      <c r="B67" s="1">
        <v>42697</v>
      </c>
      <c r="C67" t="s">
        <v>19</v>
      </c>
      <c r="D67">
        <v>77010</v>
      </c>
      <c r="E67">
        <v>117.45</v>
      </c>
      <c r="F67">
        <v>126.45</v>
      </c>
      <c r="G67">
        <v>126.45</v>
      </c>
      <c r="H67">
        <f t="shared" ref="H67:H84" si="1">SUMIFS($Q$2:$Q$46,$L$2:$L$46,$A67,$M$2:$M$46,$B67,$N$2:$N$46,$C67)</f>
        <v>115.6</v>
      </c>
    </row>
    <row r="68" spans="1:8" x14ac:dyDescent="0.3">
      <c r="A68" t="s">
        <v>10</v>
      </c>
      <c r="B68" s="1">
        <v>42697</v>
      </c>
      <c r="C68" t="s">
        <v>20</v>
      </c>
      <c r="D68">
        <v>50094</v>
      </c>
      <c r="E68">
        <v>52.36</v>
      </c>
      <c r="F68">
        <v>62.12</v>
      </c>
      <c r="G68">
        <v>56.11</v>
      </c>
      <c r="H68">
        <f t="shared" si="1"/>
        <v>3.71</v>
      </c>
    </row>
    <row r="69" spans="1:8" hidden="1" x14ac:dyDescent="0.3">
      <c r="A69" t="s">
        <v>10</v>
      </c>
      <c r="B69" s="1">
        <v>42697</v>
      </c>
      <c r="C69" t="s">
        <v>18</v>
      </c>
      <c r="D69">
        <v>1146</v>
      </c>
      <c r="E69">
        <v>1.61</v>
      </c>
      <c r="F69">
        <v>0</v>
      </c>
      <c r="G69">
        <v>1.72</v>
      </c>
      <c r="H69">
        <f t="shared" si="1"/>
        <v>3.2</v>
      </c>
    </row>
    <row r="70" spans="1:8" hidden="1" x14ac:dyDescent="0.3">
      <c r="A70" t="s">
        <v>10</v>
      </c>
      <c r="B70" s="1">
        <v>42697</v>
      </c>
      <c r="C70" t="s">
        <v>8</v>
      </c>
      <c r="D70">
        <v>3570</v>
      </c>
      <c r="E70">
        <v>4.3</v>
      </c>
      <c r="F70">
        <v>0</v>
      </c>
      <c r="G70">
        <v>4.68</v>
      </c>
      <c r="H70">
        <f t="shared" si="1"/>
        <v>0</v>
      </c>
    </row>
    <row r="71" spans="1:8" hidden="1" x14ac:dyDescent="0.3">
      <c r="A71" t="s">
        <v>10</v>
      </c>
      <c r="B71" s="1">
        <v>42697</v>
      </c>
      <c r="C71" t="s">
        <v>9</v>
      </c>
      <c r="D71">
        <v>48331</v>
      </c>
      <c r="E71">
        <v>54.94</v>
      </c>
      <c r="F71">
        <v>0.18</v>
      </c>
      <c r="G71">
        <v>59.15</v>
      </c>
      <c r="H71">
        <f t="shared" si="1"/>
        <v>0</v>
      </c>
    </row>
    <row r="72" spans="1:8" hidden="1" x14ac:dyDescent="0.3">
      <c r="A72" t="s">
        <v>11</v>
      </c>
      <c r="B72" s="1">
        <v>42697</v>
      </c>
      <c r="C72" t="s">
        <v>19</v>
      </c>
      <c r="D72">
        <v>80439</v>
      </c>
      <c r="E72">
        <v>142.78</v>
      </c>
      <c r="F72">
        <v>154.18</v>
      </c>
      <c r="G72">
        <v>154.19</v>
      </c>
      <c r="H72">
        <f t="shared" si="1"/>
        <v>138.49</v>
      </c>
    </row>
    <row r="73" spans="1:8" x14ac:dyDescent="0.3">
      <c r="A73" t="s">
        <v>11</v>
      </c>
      <c r="B73" s="1">
        <v>42697</v>
      </c>
      <c r="C73" t="s">
        <v>20</v>
      </c>
      <c r="D73">
        <v>32594</v>
      </c>
      <c r="E73">
        <v>41.35</v>
      </c>
      <c r="F73">
        <v>49.3</v>
      </c>
      <c r="G73">
        <v>44.2</v>
      </c>
      <c r="H73">
        <f t="shared" si="1"/>
        <v>3.17</v>
      </c>
    </row>
    <row r="74" spans="1:8" hidden="1" x14ac:dyDescent="0.3">
      <c r="A74" t="s">
        <v>11</v>
      </c>
      <c r="B74" s="1">
        <v>42697</v>
      </c>
      <c r="C74" t="s">
        <v>18</v>
      </c>
      <c r="D74">
        <v>991</v>
      </c>
      <c r="E74">
        <v>1.46</v>
      </c>
      <c r="F74">
        <v>0</v>
      </c>
      <c r="G74">
        <v>1.57</v>
      </c>
      <c r="H74">
        <f t="shared" si="1"/>
        <v>2.56</v>
      </c>
    </row>
    <row r="75" spans="1:8" hidden="1" x14ac:dyDescent="0.3">
      <c r="A75" t="s">
        <v>11</v>
      </c>
      <c r="B75" s="1">
        <v>42697</v>
      </c>
      <c r="C75" t="s">
        <v>8</v>
      </c>
      <c r="D75">
        <v>2938</v>
      </c>
      <c r="E75">
        <v>4.68</v>
      </c>
      <c r="F75">
        <v>0</v>
      </c>
      <c r="G75">
        <v>5.0599999999999996</v>
      </c>
      <c r="H75">
        <f t="shared" si="1"/>
        <v>0</v>
      </c>
    </row>
    <row r="76" spans="1:8" hidden="1" x14ac:dyDescent="0.3">
      <c r="A76" t="s">
        <v>11</v>
      </c>
      <c r="B76" s="1">
        <v>42697</v>
      </c>
      <c r="C76" t="s">
        <v>9</v>
      </c>
      <c r="D76">
        <v>41234</v>
      </c>
      <c r="E76">
        <v>57.78</v>
      </c>
      <c r="F76">
        <v>0.2</v>
      </c>
      <c r="G76">
        <v>62.25</v>
      </c>
      <c r="H76">
        <f t="shared" si="1"/>
        <v>0</v>
      </c>
    </row>
    <row r="77" spans="1:8" hidden="1" x14ac:dyDescent="0.3">
      <c r="A77" t="s">
        <v>7</v>
      </c>
      <c r="B77" s="1">
        <v>42698</v>
      </c>
      <c r="C77" t="s">
        <v>19</v>
      </c>
      <c r="D77">
        <v>1</v>
      </c>
      <c r="E77">
        <v>0.01</v>
      </c>
      <c r="F77">
        <v>0.01</v>
      </c>
      <c r="G77">
        <v>0.01</v>
      </c>
      <c r="H77">
        <f t="shared" si="1"/>
        <v>0</v>
      </c>
    </row>
    <row r="78" spans="1:8" x14ac:dyDescent="0.3">
      <c r="A78" t="s">
        <v>7</v>
      </c>
      <c r="B78" s="1">
        <v>42698</v>
      </c>
      <c r="C78" t="s">
        <v>20</v>
      </c>
      <c r="D78">
        <v>1</v>
      </c>
      <c r="E78">
        <v>0</v>
      </c>
      <c r="F78">
        <v>0</v>
      </c>
      <c r="G78">
        <v>0</v>
      </c>
      <c r="H78">
        <f t="shared" si="1"/>
        <v>0</v>
      </c>
    </row>
    <row r="79" spans="1:8" hidden="1" x14ac:dyDescent="0.3">
      <c r="A79" t="s">
        <v>7</v>
      </c>
      <c r="B79" s="1">
        <v>42698</v>
      </c>
      <c r="C79" t="s">
        <v>9</v>
      </c>
      <c r="D79">
        <v>3</v>
      </c>
      <c r="E79">
        <v>0</v>
      </c>
      <c r="F79">
        <v>0</v>
      </c>
      <c r="G79">
        <v>0.01</v>
      </c>
      <c r="H79">
        <f t="shared" si="1"/>
        <v>0</v>
      </c>
    </row>
    <row r="80" spans="1:8" hidden="1" x14ac:dyDescent="0.3">
      <c r="A80" t="s">
        <v>10</v>
      </c>
      <c r="B80" s="1">
        <v>42698</v>
      </c>
      <c r="C80" t="s">
        <v>19</v>
      </c>
      <c r="D80">
        <v>1</v>
      </c>
      <c r="E80">
        <v>0</v>
      </c>
      <c r="F80">
        <v>0</v>
      </c>
      <c r="G80">
        <v>0</v>
      </c>
      <c r="H80">
        <f t="shared" si="1"/>
        <v>0</v>
      </c>
    </row>
    <row r="81" spans="1:8" x14ac:dyDescent="0.3">
      <c r="A81" t="s">
        <v>10</v>
      </c>
      <c r="B81" s="1">
        <v>42698</v>
      </c>
      <c r="C81" t="s">
        <v>20</v>
      </c>
      <c r="D81">
        <v>3</v>
      </c>
      <c r="E81">
        <v>0</v>
      </c>
      <c r="F81">
        <v>0.01</v>
      </c>
      <c r="G81">
        <v>0</v>
      </c>
      <c r="H81">
        <f t="shared" si="1"/>
        <v>0</v>
      </c>
    </row>
    <row r="82" spans="1:8" hidden="1" x14ac:dyDescent="0.3">
      <c r="A82" t="s">
        <v>10</v>
      </c>
      <c r="B82" s="1">
        <v>42698</v>
      </c>
      <c r="C82" t="s">
        <v>9</v>
      </c>
      <c r="D82">
        <v>1</v>
      </c>
      <c r="E82">
        <v>0</v>
      </c>
      <c r="F82">
        <v>0</v>
      </c>
      <c r="G82">
        <v>0</v>
      </c>
      <c r="H82">
        <f t="shared" si="1"/>
        <v>0</v>
      </c>
    </row>
    <row r="83" spans="1:8" hidden="1" x14ac:dyDescent="0.3">
      <c r="A83" t="s">
        <v>11</v>
      </c>
      <c r="B83" s="1">
        <v>42698</v>
      </c>
      <c r="C83" t="s">
        <v>19</v>
      </c>
      <c r="D83">
        <v>1</v>
      </c>
      <c r="E83">
        <v>0</v>
      </c>
      <c r="F83">
        <v>0</v>
      </c>
      <c r="G83">
        <v>0</v>
      </c>
      <c r="H83">
        <f t="shared" si="1"/>
        <v>0</v>
      </c>
    </row>
    <row r="84" spans="1:8" x14ac:dyDescent="0.3">
      <c r="A84" t="s">
        <v>11</v>
      </c>
      <c r="B84" s="1">
        <v>42698</v>
      </c>
      <c r="C84" t="s">
        <v>20</v>
      </c>
      <c r="D84">
        <v>2</v>
      </c>
      <c r="E84">
        <v>0</v>
      </c>
      <c r="F84">
        <v>0</v>
      </c>
      <c r="G84">
        <v>0</v>
      </c>
      <c r="H84">
        <f t="shared" si="1"/>
        <v>0</v>
      </c>
    </row>
    <row r="87" spans="1:8" ht="57.6" x14ac:dyDescent="0.3">
      <c r="A87" s="12"/>
      <c r="B87" s="12" t="s">
        <v>10</v>
      </c>
    </row>
  </sheetData>
  <autoFilter ref="A1:H84">
    <filterColumn colId="2">
      <filters>
        <filter val="postbi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4"/>
  <sheetViews>
    <sheetView workbookViewId="0">
      <selection activeCell="Q1" sqref="Q1:U1048576"/>
    </sheetView>
  </sheetViews>
  <sheetFormatPr defaultRowHeight="14.4" x14ac:dyDescent="0.3"/>
  <cols>
    <col min="1" max="1" width="35" bestFit="1" customWidth="1"/>
    <col min="2" max="2" width="15.5546875" bestFit="1" customWidth="1"/>
    <col min="3" max="3" width="7" bestFit="1" customWidth="1"/>
    <col min="4" max="4" width="8" bestFit="1" customWidth="1"/>
    <col min="5" max="5" width="7" bestFit="1" customWidth="1"/>
    <col min="6" max="6" width="7.33203125" bestFit="1" customWidth="1"/>
    <col min="7" max="7" width="11.44140625" bestFit="1" customWidth="1"/>
    <col min="8" max="10" width="7" bestFit="1" customWidth="1"/>
    <col min="11" max="11" width="7.33203125" bestFit="1" customWidth="1"/>
    <col min="12" max="12" width="20.77734375" bestFit="1" customWidth="1"/>
    <col min="13" max="13" width="7" bestFit="1" customWidth="1"/>
    <col min="14" max="14" width="8" bestFit="1" customWidth="1"/>
    <col min="15" max="15" width="4" bestFit="1" customWidth="1"/>
    <col min="16" max="16" width="7.33203125" bestFit="1" customWidth="1"/>
    <col min="17" max="17" width="19.109375" bestFit="1" customWidth="1"/>
    <col min="18" max="18" width="7" customWidth="1"/>
    <col min="19" max="19" width="8" customWidth="1"/>
    <col min="20" max="20" width="7" customWidth="1"/>
    <col min="21" max="21" width="7.33203125" customWidth="1"/>
    <col min="22" max="22" width="15.6640625" bestFit="1" customWidth="1"/>
    <col min="23" max="23" width="16.21875" bestFit="1" customWidth="1"/>
    <col min="24" max="24" width="25.6640625" bestFit="1" customWidth="1"/>
    <col min="25" max="25" width="23.88671875" bestFit="1" customWidth="1"/>
  </cols>
  <sheetData>
    <row r="3" spans="1:25" x14ac:dyDescent="0.3">
      <c r="B3" s="3" t="s">
        <v>26</v>
      </c>
    </row>
    <row r="4" spans="1:25" x14ac:dyDescent="0.3">
      <c r="B4" t="s">
        <v>27</v>
      </c>
      <c r="G4" t="s">
        <v>30</v>
      </c>
      <c r="L4" t="s">
        <v>32</v>
      </c>
      <c r="Q4" t="s">
        <v>50</v>
      </c>
      <c r="V4" t="s">
        <v>28</v>
      </c>
      <c r="W4" t="s">
        <v>29</v>
      </c>
      <c r="X4" t="s">
        <v>31</v>
      </c>
      <c r="Y4" t="s">
        <v>51</v>
      </c>
    </row>
    <row r="5" spans="1:25" x14ac:dyDescent="0.3">
      <c r="A5" s="3" t="s">
        <v>24</v>
      </c>
      <c r="B5" t="s">
        <v>18</v>
      </c>
      <c r="C5" t="s">
        <v>8</v>
      </c>
      <c r="D5" t="s">
        <v>19</v>
      </c>
      <c r="E5" t="s">
        <v>9</v>
      </c>
      <c r="F5" t="s">
        <v>20</v>
      </c>
      <c r="G5" t="s">
        <v>18</v>
      </c>
      <c r="H5" t="s">
        <v>8</v>
      </c>
      <c r="I5" t="s">
        <v>19</v>
      </c>
      <c r="J5" t="s">
        <v>9</v>
      </c>
      <c r="K5" t="s">
        <v>20</v>
      </c>
      <c r="L5" t="s">
        <v>18</v>
      </c>
      <c r="M5" t="s">
        <v>8</v>
      </c>
      <c r="N5" t="s">
        <v>19</v>
      </c>
      <c r="O5" t="s">
        <v>9</v>
      </c>
      <c r="P5" t="s">
        <v>20</v>
      </c>
      <c r="Q5" t="s">
        <v>18</v>
      </c>
      <c r="R5" t="s">
        <v>8</v>
      </c>
      <c r="S5" t="s">
        <v>19</v>
      </c>
      <c r="T5" t="s">
        <v>9</v>
      </c>
      <c r="U5" t="s">
        <v>20</v>
      </c>
    </row>
    <row r="6" spans="1:25" x14ac:dyDescent="0.3">
      <c r="A6" s="4" t="s">
        <v>7</v>
      </c>
      <c r="B6" s="9">
        <v>102.16000000000001</v>
      </c>
      <c r="C6" s="9">
        <v>22.64</v>
      </c>
      <c r="D6" s="9">
        <v>696.65</v>
      </c>
      <c r="E6" s="9">
        <v>274.02</v>
      </c>
      <c r="F6" s="9">
        <v>174.03</v>
      </c>
      <c r="G6" s="9">
        <v>79569</v>
      </c>
      <c r="H6" s="9">
        <v>13884</v>
      </c>
      <c r="I6" s="9">
        <v>398954</v>
      </c>
      <c r="J6" s="9">
        <v>185614</v>
      </c>
      <c r="K6" s="9">
        <v>125934</v>
      </c>
      <c r="L6" s="9">
        <v>290.44</v>
      </c>
      <c r="M6" s="9">
        <v>0</v>
      </c>
      <c r="N6" s="9">
        <v>662</v>
      </c>
      <c r="O6" s="9">
        <v>0</v>
      </c>
      <c r="P6" s="9">
        <v>114.57</v>
      </c>
      <c r="Q6" s="9">
        <v>110.17999999999999</v>
      </c>
      <c r="R6" s="9">
        <v>24.720000000000002</v>
      </c>
      <c r="S6" s="9">
        <v>759.80000000000007</v>
      </c>
      <c r="T6" s="9">
        <v>297.01</v>
      </c>
      <c r="U6" s="9">
        <v>189.45000000000002</v>
      </c>
      <c r="V6" s="9">
        <v>1269.5</v>
      </c>
      <c r="W6" s="9">
        <v>803955</v>
      </c>
      <c r="X6" s="9">
        <v>1067.01</v>
      </c>
      <c r="Y6" s="9">
        <v>1381.1600000000003</v>
      </c>
    </row>
    <row r="7" spans="1:25" x14ac:dyDescent="0.3">
      <c r="A7" s="5">
        <v>42693</v>
      </c>
      <c r="B7" s="9">
        <v>3.98</v>
      </c>
      <c r="C7" s="9">
        <v>3.28</v>
      </c>
      <c r="D7" s="9">
        <v>103.38</v>
      </c>
      <c r="E7" s="9">
        <v>28.19</v>
      </c>
      <c r="F7" s="9">
        <v>21.28</v>
      </c>
      <c r="G7" s="9">
        <v>2079</v>
      </c>
      <c r="H7" s="9">
        <v>1677</v>
      </c>
      <c r="I7" s="9">
        <v>45702</v>
      </c>
      <c r="J7" s="9">
        <v>13502</v>
      </c>
      <c r="K7" s="9">
        <v>9615</v>
      </c>
      <c r="L7" s="9">
        <v>6.55</v>
      </c>
      <c r="M7" s="9">
        <v>0</v>
      </c>
      <c r="N7" s="9">
        <v>96.68</v>
      </c>
      <c r="O7" s="9">
        <v>0</v>
      </c>
      <c r="P7" s="9">
        <v>30.32</v>
      </c>
      <c r="Q7" s="9">
        <v>4.57</v>
      </c>
      <c r="R7" s="9">
        <v>3.72</v>
      </c>
      <c r="S7" s="9">
        <v>117.22</v>
      </c>
      <c r="T7" s="9">
        <v>32.1</v>
      </c>
      <c r="U7" s="9">
        <v>24.29</v>
      </c>
      <c r="V7" s="9">
        <v>160.11000000000001</v>
      </c>
      <c r="W7" s="9">
        <v>72575</v>
      </c>
      <c r="X7" s="9">
        <v>133.55000000000001</v>
      </c>
      <c r="Y7" s="9">
        <v>181.9</v>
      </c>
    </row>
    <row r="8" spans="1:25" x14ac:dyDescent="0.3">
      <c r="A8" s="5">
        <v>42694</v>
      </c>
      <c r="B8" s="9">
        <v>3.56</v>
      </c>
      <c r="C8" s="9">
        <v>2.97</v>
      </c>
      <c r="D8" s="9">
        <v>96.35</v>
      </c>
      <c r="E8" s="9">
        <v>27.22</v>
      </c>
      <c r="F8" s="9">
        <v>20.86</v>
      </c>
      <c r="G8" s="9">
        <v>1951</v>
      </c>
      <c r="H8" s="9">
        <v>1492</v>
      </c>
      <c r="I8" s="9">
        <v>45251</v>
      </c>
      <c r="J8" s="9">
        <v>14140</v>
      </c>
      <c r="K8" s="9">
        <v>10257</v>
      </c>
      <c r="L8" s="9">
        <v>6.42</v>
      </c>
      <c r="M8" s="9">
        <v>0</v>
      </c>
      <c r="N8" s="9">
        <v>92.19</v>
      </c>
      <c r="O8" s="9">
        <v>0</v>
      </c>
      <c r="P8" s="9">
        <v>29.12</v>
      </c>
      <c r="Q8" s="9">
        <v>4.12</v>
      </c>
      <c r="R8" s="9">
        <v>3.39</v>
      </c>
      <c r="S8" s="9">
        <v>109.66</v>
      </c>
      <c r="T8" s="9">
        <v>31.1</v>
      </c>
      <c r="U8" s="9">
        <v>23.91</v>
      </c>
      <c r="V8" s="9">
        <v>150.95999999999998</v>
      </c>
      <c r="W8" s="9">
        <v>73091</v>
      </c>
      <c r="X8" s="9">
        <v>127.73</v>
      </c>
      <c r="Y8" s="9">
        <v>172.18</v>
      </c>
    </row>
    <row r="9" spans="1:25" x14ac:dyDescent="0.3">
      <c r="A9" s="5">
        <v>42695</v>
      </c>
      <c r="B9" s="9">
        <v>30.74</v>
      </c>
      <c r="C9" s="9">
        <v>5.81</v>
      </c>
      <c r="D9" s="9">
        <v>173.69</v>
      </c>
      <c r="E9" s="9">
        <v>61.74</v>
      </c>
      <c r="F9" s="9">
        <v>36.56</v>
      </c>
      <c r="G9" s="9">
        <v>24842</v>
      </c>
      <c r="H9" s="9">
        <v>3303</v>
      </c>
      <c r="I9" s="9">
        <v>102613</v>
      </c>
      <c r="J9" s="9">
        <v>41596</v>
      </c>
      <c r="K9" s="9">
        <v>27146</v>
      </c>
      <c r="L9" s="9">
        <v>92.05</v>
      </c>
      <c r="M9" s="9">
        <v>0</v>
      </c>
      <c r="N9" s="9">
        <v>171.41</v>
      </c>
      <c r="O9" s="9">
        <v>0</v>
      </c>
      <c r="P9" s="9">
        <v>49.3</v>
      </c>
      <c r="Q9" s="9">
        <v>33</v>
      </c>
      <c r="R9" s="9">
        <v>6.22</v>
      </c>
      <c r="S9" s="9">
        <v>187.51</v>
      </c>
      <c r="T9" s="9">
        <v>66.5</v>
      </c>
      <c r="U9" s="9">
        <v>39.57</v>
      </c>
      <c r="V9" s="9">
        <v>308.54000000000002</v>
      </c>
      <c r="W9" s="9">
        <v>199500</v>
      </c>
      <c r="X9" s="9">
        <v>312.76</v>
      </c>
      <c r="Y9" s="9">
        <v>332.8</v>
      </c>
    </row>
    <row r="10" spans="1:25" x14ac:dyDescent="0.3">
      <c r="A10" s="5">
        <v>42696</v>
      </c>
      <c r="B10" s="9">
        <v>37.869999999999997</v>
      </c>
      <c r="C10" s="9">
        <v>5.44</v>
      </c>
      <c r="D10" s="9">
        <v>178.87</v>
      </c>
      <c r="E10" s="9">
        <v>80.790000000000006</v>
      </c>
      <c r="F10" s="9">
        <v>47.89</v>
      </c>
      <c r="G10" s="9">
        <v>29678</v>
      </c>
      <c r="H10" s="9">
        <v>3615</v>
      </c>
      <c r="I10" s="9">
        <v>109466</v>
      </c>
      <c r="J10" s="9">
        <v>58562</v>
      </c>
      <c r="K10" s="9">
        <v>39739</v>
      </c>
      <c r="L10" s="9">
        <v>105.84</v>
      </c>
      <c r="M10" s="9">
        <v>0</v>
      </c>
      <c r="N10" s="9">
        <v>165.19</v>
      </c>
      <c r="O10" s="9">
        <v>0</v>
      </c>
      <c r="P10" s="9">
        <v>2.13</v>
      </c>
      <c r="Q10" s="9">
        <v>40.51</v>
      </c>
      <c r="R10" s="9">
        <v>5.86</v>
      </c>
      <c r="S10" s="9">
        <v>190.8</v>
      </c>
      <c r="T10" s="9">
        <v>86.07</v>
      </c>
      <c r="U10" s="9">
        <v>51.14</v>
      </c>
      <c r="V10" s="9">
        <v>350.86</v>
      </c>
      <c r="W10" s="9">
        <v>241060</v>
      </c>
      <c r="X10" s="9">
        <v>273.15999999999997</v>
      </c>
      <c r="Y10" s="9">
        <v>374.38</v>
      </c>
    </row>
    <row r="11" spans="1:25" x14ac:dyDescent="0.3">
      <c r="A11" s="5">
        <v>42697</v>
      </c>
      <c r="B11" s="9">
        <v>26.01</v>
      </c>
      <c r="C11" s="9">
        <v>5.14</v>
      </c>
      <c r="D11" s="9">
        <v>144.36000000000001</v>
      </c>
      <c r="E11" s="9">
        <v>76.08</v>
      </c>
      <c r="F11" s="9">
        <v>47.44</v>
      </c>
      <c r="G11" s="9">
        <v>21019</v>
      </c>
      <c r="H11" s="9">
        <v>3797</v>
      </c>
      <c r="I11" s="9">
        <v>95922</v>
      </c>
      <c r="J11" s="9">
        <v>57814</v>
      </c>
      <c r="K11" s="9">
        <v>39177</v>
      </c>
      <c r="L11" s="9">
        <v>79.58</v>
      </c>
      <c r="M11" s="9">
        <v>0</v>
      </c>
      <c r="N11" s="9">
        <v>136.53</v>
      </c>
      <c r="O11" s="9">
        <v>0</v>
      </c>
      <c r="P11" s="9">
        <v>3.7</v>
      </c>
      <c r="Q11" s="9">
        <v>27.98</v>
      </c>
      <c r="R11" s="9">
        <v>5.53</v>
      </c>
      <c r="S11" s="9">
        <v>154.61000000000001</v>
      </c>
      <c r="T11" s="9">
        <v>81.239999999999995</v>
      </c>
      <c r="U11" s="9">
        <v>50.54</v>
      </c>
      <c r="V11" s="9">
        <v>299.03000000000003</v>
      </c>
      <c r="W11" s="9">
        <v>217729</v>
      </c>
      <c r="X11" s="9">
        <v>219.81</v>
      </c>
      <c r="Y11" s="9">
        <v>319.90000000000003</v>
      </c>
    </row>
    <row r="12" spans="1:25" x14ac:dyDescent="0.3">
      <c r="A12" s="4" t="s">
        <v>10</v>
      </c>
      <c r="B12" s="9">
        <v>4.46</v>
      </c>
      <c r="C12" s="9">
        <v>11.719999999999999</v>
      </c>
      <c r="D12" s="9">
        <v>352.71</v>
      </c>
      <c r="E12" s="9">
        <v>138.51999999999998</v>
      </c>
      <c r="F12" s="9">
        <v>125.28999999999999</v>
      </c>
      <c r="G12" s="9">
        <v>2714</v>
      </c>
      <c r="H12" s="9">
        <v>8289</v>
      </c>
      <c r="I12" s="9">
        <v>209136</v>
      </c>
      <c r="J12" s="9">
        <v>109632</v>
      </c>
      <c r="K12" s="9">
        <v>109191</v>
      </c>
      <c r="L12" s="9">
        <v>8.36</v>
      </c>
      <c r="M12" s="9">
        <v>0</v>
      </c>
      <c r="N12" s="9">
        <v>340.01</v>
      </c>
      <c r="O12" s="9">
        <v>0</v>
      </c>
      <c r="P12" s="9">
        <v>46.07</v>
      </c>
      <c r="Q12" s="9">
        <v>4.87</v>
      </c>
      <c r="R12" s="9">
        <v>12.93</v>
      </c>
      <c r="S12" s="9">
        <v>387.71</v>
      </c>
      <c r="T12" s="9">
        <v>151.24</v>
      </c>
      <c r="U12" s="9">
        <v>136.49</v>
      </c>
      <c r="V12" s="9">
        <v>632.70000000000005</v>
      </c>
      <c r="W12" s="9">
        <v>438962</v>
      </c>
      <c r="X12" s="9">
        <v>394.44</v>
      </c>
      <c r="Y12" s="9">
        <v>693.24</v>
      </c>
    </row>
    <row r="13" spans="1:25" x14ac:dyDescent="0.3">
      <c r="A13" s="5">
        <v>42693</v>
      </c>
      <c r="B13" s="9">
        <v>1.07</v>
      </c>
      <c r="C13" s="9">
        <v>2.5</v>
      </c>
      <c r="D13" s="9">
        <v>71.290000000000006</v>
      </c>
      <c r="E13" s="9">
        <v>18.36</v>
      </c>
      <c r="F13" s="9">
        <v>14.81</v>
      </c>
      <c r="G13" s="9">
        <v>516</v>
      </c>
      <c r="H13" s="9">
        <v>1319</v>
      </c>
      <c r="I13" s="9">
        <v>35172</v>
      </c>
      <c r="J13" s="9">
        <v>9880</v>
      </c>
      <c r="K13" s="9">
        <v>7481</v>
      </c>
      <c r="L13" s="9">
        <v>1.57</v>
      </c>
      <c r="M13" s="9">
        <v>0</v>
      </c>
      <c r="N13" s="9">
        <v>67.31</v>
      </c>
      <c r="O13" s="9">
        <v>0</v>
      </c>
      <c r="P13" s="9">
        <v>20.71</v>
      </c>
      <c r="Q13" s="9">
        <v>1.2</v>
      </c>
      <c r="R13" s="9">
        <v>2.82</v>
      </c>
      <c r="S13" s="9">
        <v>80.63</v>
      </c>
      <c r="T13" s="9">
        <v>20.85</v>
      </c>
      <c r="U13" s="9">
        <v>16.86</v>
      </c>
      <c r="V13" s="9">
        <v>108.03000000000002</v>
      </c>
      <c r="W13" s="9">
        <v>54368</v>
      </c>
      <c r="X13" s="9">
        <v>89.59</v>
      </c>
      <c r="Y13" s="9">
        <v>122.36</v>
      </c>
    </row>
    <row r="14" spans="1:25" x14ac:dyDescent="0.3">
      <c r="A14" s="5">
        <v>42694</v>
      </c>
      <c r="B14" s="9">
        <v>0.72</v>
      </c>
      <c r="C14" s="9">
        <v>1.47</v>
      </c>
      <c r="D14" s="9">
        <v>59.14</v>
      </c>
      <c r="E14" s="9">
        <v>15.33</v>
      </c>
      <c r="F14" s="9">
        <v>13.45</v>
      </c>
      <c r="G14" s="9">
        <v>356</v>
      </c>
      <c r="H14" s="9">
        <v>821</v>
      </c>
      <c r="I14" s="9">
        <v>30237</v>
      </c>
      <c r="J14" s="9">
        <v>8747</v>
      </c>
      <c r="K14" s="9">
        <v>7107</v>
      </c>
      <c r="L14" s="9">
        <v>1.21</v>
      </c>
      <c r="M14" s="9">
        <v>0</v>
      </c>
      <c r="N14" s="9">
        <v>56.65</v>
      </c>
      <c r="O14" s="9">
        <v>0</v>
      </c>
      <c r="P14" s="9">
        <v>18.170000000000002</v>
      </c>
      <c r="Q14" s="9">
        <v>0.8</v>
      </c>
      <c r="R14" s="9">
        <v>1.66</v>
      </c>
      <c r="S14" s="9">
        <v>66.91</v>
      </c>
      <c r="T14" s="9">
        <v>17.36</v>
      </c>
      <c r="U14" s="9">
        <v>15.29</v>
      </c>
      <c r="V14" s="9">
        <v>90.11</v>
      </c>
      <c r="W14" s="9">
        <v>47268</v>
      </c>
      <c r="X14" s="9">
        <v>76.03</v>
      </c>
      <c r="Y14" s="9">
        <v>102.01999999999998</v>
      </c>
    </row>
    <row r="15" spans="1:25" x14ac:dyDescent="0.3">
      <c r="A15" s="5">
        <v>42695</v>
      </c>
      <c r="B15" s="9">
        <v>0.21</v>
      </c>
      <c r="C15" s="9">
        <v>0.17</v>
      </c>
      <c r="D15" s="9">
        <v>5.7</v>
      </c>
      <c r="E15" s="9">
        <v>1.55</v>
      </c>
      <c r="F15" s="9">
        <v>1.23</v>
      </c>
      <c r="G15" s="9">
        <v>103</v>
      </c>
      <c r="H15" s="9">
        <v>94</v>
      </c>
      <c r="I15" s="9">
        <v>2898</v>
      </c>
      <c r="J15" s="9">
        <v>872</v>
      </c>
      <c r="K15" s="9">
        <v>624</v>
      </c>
      <c r="L15" s="9">
        <v>0.36</v>
      </c>
      <c r="M15" s="9">
        <v>0</v>
      </c>
      <c r="N15" s="9">
        <v>2.0099999999999998</v>
      </c>
      <c r="O15" s="9">
        <v>0</v>
      </c>
      <c r="P15" s="9">
        <v>1.62</v>
      </c>
      <c r="Q15" s="9">
        <v>0.23</v>
      </c>
      <c r="R15" s="9">
        <v>0.2</v>
      </c>
      <c r="S15" s="9">
        <v>6.43</v>
      </c>
      <c r="T15" s="9">
        <v>1.74</v>
      </c>
      <c r="U15" s="9">
        <v>1.39</v>
      </c>
      <c r="V15" s="9">
        <v>8.86</v>
      </c>
      <c r="W15" s="9">
        <v>4591</v>
      </c>
      <c r="X15" s="9">
        <v>3.9899999999999998</v>
      </c>
      <c r="Y15" s="9">
        <v>9.99</v>
      </c>
    </row>
    <row r="16" spans="1:25" x14ac:dyDescent="0.3">
      <c r="A16" s="5">
        <v>42696</v>
      </c>
      <c r="B16" s="9">
        <v>0.85</v>
      </c>
      <c r="C16" s="9">
        <v>3.28</v>
      </c>
      <c r="D16" s="9">
        <v>99.13</v>
      </c>
      <c r="E16" s="9">
        <v>48.34</v>
      </c>
      <c r="F16" s="9">
        <v>43.44</v>
      </c>
      <c r="G16" s="9">
        <v>593</v>
      </c>
      <c r="H16" s="9">
        <v>2485</v>
      </c>
      <c r="I16" s="9">
        <v>63819</v>
      </c>
      <c r="J16" s="9">
        <v>41802</v>
      </c>
      <c r="K16" s="9">
        <v>43885</v>
      </c>
      <c r="L16" s="9">
        <v>2.02</v>
      </c>
      <c r="M16" s="9">
        <v>0</v>
      </c>
      <c r="N16" s="9">
        <v>98.44</v>
      </c>
      <c r="O16" s="9">
        <v>0</v>
      </c>
      <c r="P16" s="9">
        <v>1.86</v>
      </c>
      <c r="Q16" s="9">
        <v>0.92</v>
      </c>
      <c r="R16" s="9">
        <v>3.57</v>
      </c>
      <c r="S16" s="9">
        <v>107.29</v>
      </c>
      <c r="T16" s="9">
        <v>52.14</v>
      </c>
      <c r="U16" s="9">
        <v>46.84</v>
      </c>
      <c r="V16" s="9">
        <v>195.04</v>
      </c>
      <c r="W16" s="9">
        <v>152584</v>
      </c>
      <c r="X16" s="9">
        <v>102.32</v>
      </c>
      <c r="Y16" s="9">
        <v>210.76000000000002</v>
      </c>
    </row>
    <row r="17" spans="1:25" x14ac:dyDescent="0.3">
      <c r="A17" s="5">
        <v>42697</v>
      </c>
      <c r="B17" s="9">
        <v>1.61</v>
      </c>
      <c r="C17" s="9">
        <v>4.3</v>
      </c>
      <c r="D17" s="9">
        <v>117.45</v>
      </c>
      <c r="E17" s="9">
        <v>54.94</v>
      </c>
      <c r="F17" s="9">
        <v>52.36</v>
      </c>
      <c r="G17" s="9">
        <v>1146</v>
      </c>
      <c r="H17" s="9">
        <v>3570</v>
      </c>
      <c r="I17" s="9">
        <v>77010</v>
      </c>
      <c r="J17" s="9">
        <v>48331</v>
      </c>
      <c r="K17" s="9">
        <v>50094</v>
      </c>
      <c r="L17" s="9">
        <v>3.2</v>
      </c>
      <c r="M17" s="9">
        <v>0</v>
      </c>
      <c r="N17" s="9">
        <v>115.6</v>
      </c>
      <c r="O17" s="9">
        <v>0</v>
      </c>
      <c r="P17" s="9">
        <v>3.71</v>
      </c>
      <c r="Q17" s="9">
        <v>1.72</v>
      </c>
      <c r="R17" s="9">
        <v>4.68</v>
      </c>
      <c r="S17" s="9">
        <v>126.45</v>
      </c>
      <c r="T17" s="9">
        <v>59.15</v>
      </c>
      <c r="U17" s="9">
        <v>56.11</v>
      </c>
      <c r="V17" s="9">
        <v>230.66000000000003</v>
      </c>
      <c r="W17" s="9">
        <v>180151</v>
      </c>
      <c r="X17" s="9">
        <v>122.50999999999999</v>
      </c>
      <c r="Y17" s="9">
        <v>248.11</v>
      </c>
    </row>
    <row r="18" spans="1:25" x14ac:dyDescent="0.3">
      <c r="A18" s="4" t="s">
        <v>11</v>
      </c>
      <c r="B18" s="9">
        <v>4.4000000000000004</v>
      </c>
      <c r="C18" s="9">
        <v>12.57</v>
      </c>
      <c r="D18" s="9">
        <v>394.33000000000004</v>
      </c>
      <c r="E18" s="9">
        <v>140.31</v>
      </c>
      <c r="F18" s="9">
        <v>98.490000000000009</v>
      </c>
      <c r="G18" s="9">
        <v>2550</v>
      </c>
      <c r="H18" s="9">
        <v>7161</v>
      </c>
      <c r="I18" s="9">
        <v>203996</v>
      </c>
      <c r="J18" s="9">
        <v>89380</v>
      </c>
      <c r="K18" s="9">
        <v>67213</v>
      </c>
      <c r="L18" s="9">
        <v>7.48</v>
      </c>
      <c r="M18" s="9">
        <v>0</v>
      </c>
      <c r="N18" s="9">
        <v>375.06000000000006</v>
      </c>
      <c r="O18" s="9">
        <v>0</v>
      </c>
      <c r="P18" s="9">
        <v>44.56</v>
      </c>
      <c r="Q18" s="9">
        <v>4.84</v>
      </c>
      <c r="R18" s="9">
        <v>13.79</v>
      </c>
      <c r="S18" s="9">
        <v>433.43</v>
      </c>
      <c r="T18" s="9">
        <v>153.48000000000002</v>
      </c>
      <c r="U18" s="9">
        <v>107.49000000000001</v>
      </c>
      <c r="V18" s="9">
        <v>650.1</v>
      </c>
      <c r="W18" s="9">
        <v>370300</v>
      </c>
      <c r="X18" s="9">
        <v>427.1</v>
      </c>
      <c r="Y18" s="9">
        <v>713.03</v>
      </c>
    </row>
    <row r="19" spans="1:25" x14ac:dyDescent="0.3">
      <c r="A19" s="5">
        <v>42693</v>
      </c>
      <c r="B19" s="9">
        <v>1.24</v>
      </c>
      <c r="C19" s="9">
        <v>2.59</v>
      </c>
      <c r="D19" s="9">
        <v>73.67</v>
      </c>
      <c r="E19" s="9">
        <v>19.91</v>
      </c>
      <c r="F19" s="9">
        <v>15</v>
      </c>
      <c r="G19" s="9">
        <v>571</v>
      </c>
      <c r="H19" s="9">
        <v>1226</v>
      </c>
      <c r="I19" s="9">
        <v>31576</v>
      </c>
      <c r="J19" s="9">
        <v>8869</v>
      </c>
      <c r="K19" s="9">
        <v>6107</v>
      </c>
      <c r="L19" s="9">
        <v>1.7</v>
      </c>
      <c r="M19" s="9">
        <v>0</v>
      </c>
      <c r="N19" s="9">
        <v>68.5</v>
      </c>
      <c r="O19" s="9">
        <v>0</v>
      </c>
      <c r="P19" s="9">
        <v>20.45</v>
      </c>
      <c r="Q19" s="9">
        <v>1.39</v>
      </c>
      <c r="R19" s="9">
        <v>2.91</v>
      </c>
      <c r="S19" s="9">
        <v>83.14</v>
      </c>
      <c r="T19" s="9">
        <v>22.52</v>
      </c>
      <c r="U19" s="9">
        <v>17.010000000000002</v>
      </c>
      <c r="V19" s="9">
        <v>112.41</v>
      </c>
      <c r="W19" s="9">
        <v>48349</v>
      </c>
      <c r="X19" s="9">
        <v>90.65</v>
      </c>
      <c r="Y19" s="9">
        <v>126.97</v>
      </c>
    </row>
    <row r="20" spans="1:25" x14ac:dyDescent="0.3">
      <c r="A20" s="5">
        <v>42694</v>
      </c>
      <c r="B20" s="9">
        <v>0.81</v>
      </c>
      <c r="C20" s="9">
        <v>1.71</v>
      </c>
      <c r="D20" s="9">
        <v>64.37</v>
      </c>
      <c r="E20" s="9">
        <v>17.27</v>
      </c>
      <c r="F20" s="9">
        <v>12.76</v>
      </c>
      <c r="G20" s="9">
        <v>410</v>
      </c>
      <c r="H20" s="9">
        <v>837</v>
      </c>
      <c r="I20" s="9">
        <v>28364</v>
      </c>
      <c r="J20" s="9">
        <v>8064</v>
      </c>
      <c r="K20" s="9">
        <v>5224</v>
      </c>
      <c r="L20" s="9">
        <v>1.38</v>
      </c>
      <c r="M20" s="9">
        <v>0</v>
      </c>
      <c r="N20" s="9">
        <v>63.42</v>
      </c>
      <c r="O20" s="9">
        <v>0</v>
      </c>
      <c r="P20" s="9">
        <v>17.600000000000001</v>
      </c>
      <c r="Q20" s="9">
        <v>0.91</v>
      </c>
      <c r="R20" s="9">
        <v>1.92</v>
      </c>
      <c r="S20" s="9">
        <v>72.59</v>
      </c>
      <c r="T20" s="9">
        <v>19.48</v>
      </c>
      <c r="U20" s="9">
        <v>14.44</v>
      </c>
      <c r="V20" s="9">
        <v>96.92</v>
      </c>
      <c r="W20" s="9">
        <v>42899</v>
      </c>
      <c r="X20" s="9">
        <v>82.4</v>
      </c>
      <c r="Y20" s="9">
        <v>109.34</v>
      </c>
    </row>
    <row r="21" spans="1:25" x14ac:dyDescent="0.3">
      <c r="A21" s="5">
        <v>42695</v>
      </c>
      <c r="B21" s="9">
        <v>0.18</v>
      </c>
      <c r="C21" s="9">
        <v>0.55000000000000004</v>
      </c>
      <c r="D21" s="9">
        <v>9</v>
      </c>
      <c r="E21" s="9">
        <v>2.4700000000000002</v>
      </c>
      <c r="F21" s="9">
        <v>1.55</v>
      </c>
      <c r="G21" s="9">
        <v>103</v>
      </c>
      <c r="H21" s="9">
        <v>251</v>
      </c>
      <c r="I21" s="9">
        <v>4532</v>
      </c>
      <c r="J21" s="9">
        <v>1304</v>
      </c>
      <c r="K21" s="9">
        <v>742</v>
      </c>
      <c r="L21" s="9">
        <v>0.36</v>
      </c>
      <c r="M21" s="9">
        <v>0</v>
      </c>
      <c r="N21" s="9">
        <v>2.34</v>
      </c>
      <c r="O21" s="9">
        <v>0</v>
      </c>
      <c r="P21" s="9">
        <v>2.2000000000000002</v>
      </c>
      <c r="Q21" s="9">
        <v>0.2</v>
      </c>
      <c r="R21" s="9">
        <v>0.59</v>
      </c>
      <c r="S21" s="9">
        <v>10.11</v>
      </c>
      <c r="T21" s="9">
        <v>2.77</v>
      </c>
      <c r="U21" s="9">
        <v>1.74</v>
      </c>
      <c r="V21" s="9">
        <v>13.750000000000002</v>
      </c>
      <c r="W21" s="9">
        <v>6932</v>
      </c>
      <c r="X21" s="9">
        <v>4.9000000000000004</v>
      </c>
      <c r="Y21" s="9">
        <v>15.409999999999998</v>
      </c>
    </row>
    <row r="22" spans="1:25" x14ac:dyDescent="0.3">
      <c r="A22" s="5">
        <v>42696</v>
      </c>
      <c r="B22" s="9">
        <v>0.71</v>
      </c>
      <c r="C22" s="9">
        <v>3.04</v>
      </c>
      <c r="D22" s="9">
        <v>104.51</v>
      </c>
      <c r="E22" s="9">
        <v>42.88</v>
      </c>
      <c r="F22" s="9">
        <v>27.83</v>
      </c>
      <c r="G22" s="9">
        <v>475</v>
      </c>
      <c r="H22" s="9">
        <v>1909</v>
      </c>
      <c r="I22" s="9">
        <v>59085</v>
      </c>
      <c r="J22" s="9">
        <v>29909</v>
      </c>
      <c r="K22" s="9">
        <v>22546</v>
      </c>
      <c r="L22" s="9">
        <v>1.48</v>
      </c>
      <c r="M22" s="9">
        <v>0</v>
      </c>
      <c r="N22" s="9">
        <v>102.31</v>
      </c>
      <c r="O22" s="9">
        <v>0</v>
      </c>
      <c r="P22" s="9">
        <v>1.1399999999999999</v>
      </c>
      <c r="Q22" s="9">
        <v>0.77</v>
      </c>
      <c r="R22" s="9">
        <v>3.31</v>
      </c>
      <c r="S22" s="9">
        <v>113.4</v>
      </c>
      <c r="T22" s="9">
        <v>46.46</v>
      </c>
      <c r="U22" s="9">
        <v>30.1</v>
      </c>
      <c r="V22" s="9">
        <v>178.97000000000003</v>
      </c>
      <c r="W22" s="9">
        <v>113924</v>
      </c>
      <c r="X22" s="9">
        <v>104.93</v>
      </c>
      <c r="Y22" s="9">
        <v>194.04</v>
      </c>
    </row>
    <row r="23" spans="1:25" x14ac:dyDescent="0.3">
      <c r="A23" s="5">
        <v>42697</v>
      </c>
      <c r="B23" s="9">
        <v>1.46</v>
      </c>
      <c r="C23" s="9">
        <v>4.68</v>
      </c>
      <c r="D23" s="9">
        <v>142.78</v>
      </c>
      <c r="E23" s="9">
        <v>57.78</v>
      </c>
      <c r="F23" s="9">
        <v>41.35</v>
      </c>
      <c r="G23" s="9">
        <v>991</v>
      </c>
      <c r="H23" s="9">
        <v>2938</v>
      </c>
      <c r="I23" s="9">
        <v>80439</v>
      </c>
      <c r="J23" s="9">
        <v>41234</v>
      </c>
      <c r="K23" s="9">
        <v>32594</v>
      </c>
      <c r="L23" s="9">
        <v>2.56</v>
      </c>
      <c r="M23" s="9">
        <v>0</v>
      </c>
      <c r="N23" s="9">
        <v>138.49</v>
      </c>
      <c r="O23" s="9">
        <v>0</v>
      </c>
      <c r="P23" s="9">
        <v>3.17</v>
      </c>
      <c r="Q23" s="9">
        <v>1.57</v>
      </c>
      <c r="R23" s="9">
        <v>5.0599999999999996</v>
      </c>
      <c r="S23" s="9">
        <v>154.19</v>
      </c>
      <c r="T23" s="9">
        <v>62.25</v>
      </c>
      <c r="U23" s="9">
        <v>44.2</v>
      </c>
      <c r="V23" s="9">
        <v>248.04999999999998</v>
      </c>
      <c r="W23" s="9">
        <v>158196</v>
      </c>
      <c r="X23" s="9">
        <v>144.22</v>
      </c>
      <c r="Y23" s="9">
        <v>267.27</v>
      </c>
    </row>
    <row r="24" spans="1:25" x14ac:dyDescent="0.3">
      <c r="A24" s="4" t="s">
        <v>25</v>
      </c>
      <c r="B24" s="9">
        <v>111.01999999999998</v>
      </c>
      <c r="C24" s="9">
        <v>46.93</v>
      </c>
      <c r="D24" s="9">
        <v>1443.69</v>
      </c>
      <c r="E24" s="9">
        <v>552.85</v>
      </c>
      <c r="F24" s="9">
        <v>397.81</v>
      </c>
      <c r="G24" s="9">
        <v>84833</v>
      </c>
      <c r="H24" s="9">
        <v>29334</v>
      </c>
      <c r="I24" s="9">
        <v>812086</v>
      </c>
      <c r="J24" s="9">
        <v>384626</v>
      </c>
      <c r="K24" s="9">
        <v>302338</v>
      </c>
      <c r="L24" s="9">
        <v>306.27999999999997</v>
      </c>
      <c r="M24" s="9">
        <v>0</v>
      </c>
      <c r="N24" s="9">
        <v>1377.0699999999997</v>
      </c>
      <c r="O24" s="9">
        <v>0</v>
      </c>
      <c r="P24" s="9">
        <v>205.19999999999996</v>
      </c>
      <c r="Q24" s="9">
        <v>119.88999999999999</v>
      </c>
      <c r="R24" s="9">
        <v>51.440000000000012</v>
      </c>
      <c r="S24" s="9">
        <v>1580.94</v>
      </c>
      <c r="T24" s="9">
        <v>601.73</v>
      </c>
      <c r="U24" s="9">
        <v>433.43</v>
      </c>
      <c r="V24" s="9">
        <v>2552.3000000000002</v>
      </c>
      <c r="W24" s="9">
        <v>1613217</v>
      </c>
      <c r="X24" s="9">
        <v>1888.5500000000002</v>
      </c>
      <c r="Y24" s="9">
        <v>2787.43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27"/>
  <sheetViews>
    <sheetView tabSelected="1" topLeftCell="X1" workbookViewId="0">
      <selection activeCell="AL5" sqref="AL5"/>
    </sheetView>
  </sheetViews>
  <sheetFormatPr defaultRowHeight="14.4" x14ac:dyDescent="0.3"/>
  <cols>
    <col min="1" max="2" width="33" bestFit="1" customWidth="1"/>
    <col min="18" max="18" width="19.109375" bestFit="1" customWidth="1"/>
    <col min="19" max="19" width="7" customWidth="1"/>
    <col min="20" max="20" width="8" customWidth="1"/>
    <col min="21" max="21" width="7" customWidth="1"/>
    <col min="22" max="22" width="7.33203125" customWidth="1"/>
    <col min="23" max="23" width="11.44140625" bestFit="1" customWidth="1"/>
    <col min="24" max="24" width="12.6640625" bestFit="1" customWidth="1"/>
    <col min="25" max="25" width="11.5546875" bestFit="1" customWidth="1"/>
    <col min="26" max="26" width="9.6640625" bestFit="1" customWidth="1"/>
    <col min="27" max="27" width="13.109375" bestFit="1" customWidth="1"/>
    <col min="28" max="28" width="11.33203125" bestFit="1" customWidth="1"/>
    <col min="29" max="29" width="12.5546875" bestFit="1" customWidth="1"/>
    <col min="30" max="30" width="11.44140625" bestFit="1" customWidth="1"/>
    <col min="31" max="31" width="9.5546875" bestFit="1" customWidth="1"/>
    <col min="32" max="32" width="12.88671875" bestFit="1" customWidth="1"/>
    <col min="33" max="33" width="9.6640625" bestFit="1" customWidth="1"/>
    <col min="34" max="34" width="9.6640625" customWidth="1"/>
    <col min="35" max="35" width="10.5546875" bestFit="1" customWidth="1"/>
    <col min="37" max="37" width="18.33203125" bestFit="1" customWidth="1"/>
  </cols>
  <sheetData>
    <row r="3" spans="1:40" x14ac:dyDescent="0.3">
      <c r="B3" s="7"/>
      <c r="C3" s="7" t="s">
        <v>27</v>
      </c>
      <c r="D3" s="7"/>
      <c r="E3" s="7"/>
      <c r="F3" s="7"/>
      <c r="G3" s="7"/>
      <c r="H3" s="7" t="s">
        <v>30</v>
      </c>
      <c r="I3" s="7"/>
      <c r="J3" s="7"/>
      <c r="K3" s="7"/>
      <c r="L3" s="7"/>
      <c r="M3" s="7" t="s">
        <v>32</v>
      </c>
      <c r="N3" s="7"/>
      <c r="O3" s="7"/>
      <c r="P3" s="7"/>
      <c r="Q3" s="7"/>
      <c r="R3" t="s">
        <v>50</v>
      </c>
    </row>
    <row r="4" spans="1:40" x14ac:dyDescent="0.3">
      <c r="B4" s="8" t="s">
        <v>24</v>
      </c>
      <c r="C4" s="8" t="s">
        <v>18</v>
      </c>
      <c r="D4" s="8" t="s">
        <v>8</v>
      </c>
      <c r="E4" s="8" t="s">
        <v>19</v>
      </c>
      <c r="F4" s="8" t="s">
        <v>9</v>
      </c>
      <c r="G4" s="8" t="s">
        <v>20</v>
      </c>
      <c r="H4" s="8" t="s">
        <v>18</v>
      </c>
      <c r="I4" s="8" t="s">
        <v>8</v>
      </c>
      <c r="J4" s="8" t="s">
        <v>19</v>
      </c>
      <c r="K4" s="8" t="s">
        <v>9</v>
      </c>
      <c r="L4" s="8" t="s">
        <v>20</v>
      </c>
      <c r="M4" s="8" t="s">
        <v>18</v>
      </c>
      <c r="N4" s="8" t="s">
        <v>8</v>
      </c>
      <c r="O4" s="8" t="s">
        <v>19</v>
      </c>
      <c r="P4" s="8" t="s">
        <v>9</v>
      </c>
      <c r="Q4" s="8" t="s">
        <v>20</v>
      </c>
      <c r="R4" t="s">
        <v>18</v>
      </c>
      <c r="S4" t="s">
        <v>8</v>
      </c>
      <c r="T4" t="s">
        <v>19</v>
      </c>
      <c r="U4" t="s">
        <v>9</v>
      </c>
      <c r="V4" t="s">
        <v>20</v>
      </c>
      <c r="W4" s="10" t="s">
        <v>41</v>
      </c>
      <c r="X4" s="10" t="s">
        <v>37</v>
      </c>
      <c r="Y4" s="10" t="s">
        <v>38</v>
      </c>
      <c r="Z4" s="10" t="s">
        <v>39</v>
      </c>
      <c r="AA4" s="10" t="s">
        <v>40</v>
      </c>
      <c r="AB4" s="10" t="s">
        <v>42</v>
      </c>
      <c r="AC4" s="10" t="s">
        <v>43</v>
      </c>
      <c r="AD4" s="10" t="s">
        <v>44</v>
      </c>
      <c r="AE4" s="10" t="s">
        <v>45</v>
      </c>
      <c r="AF4" s="10" t="s">
        <v>46</v>
      </c>
      <c r="AG4" s="10" t="s">
        <v>47</v>
      </c>
      <c r="AH4" s="10" t="s">
        <v>55</v>
      </c>
      <c r="AI4" s="10" t="s">
        <v>48</v>
      </c>
      <c r="AJ4" s="10" t="s">
        <v>49</v>
      </c>
      <c r="AK4" s="10" t="s">
        <v>52</v>
      </c>
      <c r="AL4" s="10" t="s">
        <v>53</v>
      </c>
      <c r="AM4" s="10"/>
      <c r="AN4" s="10" t="s">
        <v>54</v>
      </c>
    </row>
    <row r="5" spans="1:40" x14ac:dyDescent="0.3">
      <c r="A5" s="6" t="s">
        <v>7</v>
      </c>
      <c r="B5" s="5">
        <v>42693</v>
      </c>
      <c r="C5" s="9">
        <v>3.98</v>
      </c>
      <c r="D5" s="9">
        <v>3.28</v>
      </c>
      <c r="E5" s="9">
        <v>103.38</v>
      </c>
      <c r="F5" s="9">
        <v>28.19</v>
      </c>
      <c r="G5" s="9">
        <v>21.28</v>
      </c>
      <c r="H5" s="9">
        <v>2079</v>
      </c>
      <c r="I5" s="9">
        <v>1677</v>
      </c>
      <c r="J5" s="9">
        <v>45702</v>
      </c>
      <c r="K5" s="9">
        <v>13502</v>
      </c>
      <c r="L5" s="9">
        <v>9615</v>
      </c>
      <c r="M5" s="9">
        <v>6.55</v>
      </c>
      <c r="N5" s="9">
        <v>0</v>
      </c>
      <c r="O5" s="9">
        <v>96.68</v>
      </c>
      <c r="P5" s="9">
        <v>0</v>
      </c>
      <c r="Q5" s="9">
        <v>30.32</v>
      </c>
      <c r="R5" s="9">
        <v>4.57</v>
      </c>
      <c r="S5" s="9">
        <v>3.72</v>
      </c>
      <c r="T5" s="9">
        <v>117.22</v>
      </c>
      <c r="U5" s="9">
        <v>32.1</v>
      </c>
      <c r="V5" s="9">
        <v>24.29</v>
      </c>
      <c r="W5" s="11">
        <f>1000*C5/H5</f>
        <v>1.9143819143819143</v>
      </c>
      <c r="X5" s="11">
        <f t="shared" ref="X5:AA5" si="0">1000*D5/I5</f>
        <v>1.9558735837805605</v>
      </c>
      <c r="Y5" s="11">
        <f t="shared" si="0"/>
        <v>2.2620454247078903</v>
      </c>
      <c r="Z5" s="11">
        <f t="shared" si="0"/>
        <v>2.0878388386905642</v>
      </c>
      <c r="AA5" s="11">
        <f t="shared" si="0"/>
        <v>2.2132085283411338</v>
      </c>
      <c r="AB5" s="11">
        <f>H5/SUM($H5:$L5)</f>
        <v>2.8646228039958664E-2</v>
      </c>
      <c r="AC5" s="11">
        <f t="shared" ref="AC5:AF5" si="1">I5/SUM($H5:$L5)</f>
        <v>2.310713055459869E-2</v>
      </c>
      <c r="AD5" s="11">
        <f t="shared" si="1"/>
        <v>0.62972097829831208</v>
      </c>
      <c r="AE5" s="11">
        <f t="shared" si="1"/>
        <v>0.18604202549087151</v>
      </c>
      <c r="AF5" s="11">
        <f t="shared" si="1"/>
        <v>0.13248363761625903</v>
      </c>
      <c r="AG5" s="11">
        <f>1000*SUM($C5:$G5)/SUM($H5:$L5)</f>
        <v>2.2061315880124011</v>
      </c>
      <c r="AH5" s="11">
        <f>O5/E5</f>
        <v>0.93519055910234095</v>
      </c>
      <c r="AI5" s="11">
        <f>Q5/G5</f>
        <v>1.4248120300751879</v>
      </c>
      <c r="AJ5" s="11">
        <f>M5/C5</f>
        <v>1.6457286432160803</v>
      </c>
      <c r="AK5">
        <v>0.03</v>
      </c>
      <c r="AL5">
        <f>(AH5*Y5*AD5+AI5*AA5*AF5+AJ5*W5*AB5)/AG5</f>
        <v>0.8341140465929674</v>
      </c>
      <c r="AM5">
        <f>(AH5*Y5*AD5+AI5*AA5*AF5+AJ5*W5*AB5)/AG5</f>
        <v>0.8341140465929674</v>
      </c>
      <c r="AN5">
        <f>SUM(M5:Q5)/SUM(C5:G5)</f>
        <v>0.83411404659296728</v>
      </c>
    </row>
    <row r="6" spans="1:40" x14ac:dyDescent="0.3">
      <c r="A6" s="6" t="s">
        <v>7</v>
      </c>
      <c r="B6" s="5">
        <v>42694</v>
      </c>
      <c r="C6" s="9">
        <v>3.56</v>
      </c>
      <c r="D6" s="9">
        <v>2.97</v>
      </c>
      <c r="E6" s="9">
        <v>96.35</v>
      </c>
      <c r="F6" s="9">
        <v>27.22</v>
      </c>
      <c r="G6" s="9">
        <v>20.86</v>
      </c>
      <c r="H6" s="9">
        <v>1951</v>
      </c>
      <c r="I6" s="9">
        <v>1492</v>
      </c>
      <c r="J6" s="9">
        <v>45251</v>
      </c>
      <c r="K6" s="9">
        <v>14140</v>
      </c>
      <c r="L6" s="9">
        <v>10257</v>
      </c>
      <c r="M6" s="9">
        <v>6.42</v>
      </c>
      <c r="N6" s="9">
        <v>0</v>
      </c>
      <c r="O6" s="9">
        <v>92.19</v>
      </c>
      <c r="P6" s="9">
        <v>0</v>
      </c>
      <c r="Q6" s="9">
        <v>29.12</v>
      </c>
      <c r="R6" s="9">
        <v>4.12</v>
      </c>
      <c r="S6" s="9">
        <v>3.39</v>
      </c>
      <c r="T6" s="9">
        <v>109.66</v>
      </c>
      <c r="U6" s="9">
        <v>31.1</v>
      </c>
      <c r="V6" s="9">
        <v>23.91</v>
      </c>
      <c r="W6" s="11">
        <f t="shared" ref="W6:W19" si="2">1000*C6/H6</f>
        <v>1.8247052793439262</v>
      </c>
      <c r="X6" s="11">
        <f t="shared" ref="X6:X19" si="3">1000*D6/I6</f>
        <v>1.9906166219839143</v>
      </c>
      <c r="Y6" s="11">
        <f t="shared" ref="Y6:Y19" si="4">1000*E6/J6</f>
        <v>2.1292347130450158</v>
      </c>
      <c r="Z6" s="11">
        <f t="shared" ref="Z6:Z19" si="5">1000*F6/K6</f>
        <v>1.925035360678925</v>
      </c>
      <c r="AA6" s="11">
        <f t="shared" ref="AA6:AA19" si="6">1000*G6/L6</f>
        <v>2.03373306034903</v>
      </c>
      <c r="AB6" s="11">
        <f t="shared" ref="AB6:AB19" si="7">H6/SUM($H6:$L6)</f>
        <v>2.6692752869710359E-2</v>
      </c>
      <c r="AC6" s="11">
        <f t="shared" ref="AC6:AC19" si="8">I6/SUM($H6:$L6)</f>
        <v>2.0412909934191623E-2</v>
      </c>
      <c r="AD6" s="11">
        <f t="shared" ref="AD6:AD19" si="9">J6/SUM($H6:$L6)</f>
        <v>0.61910495136200083</v>
      </c>
      <c r="AE6" s="11">
        <f t="shared" ref="AE6:AE19" si="10">K6/SUM($H6:$L6)</f>
        <v>0.19345747082404127</v>
      </c>
      <c r="AF6" s="11">
        <f t="shared" ref="AF6:AF19" si="11">L6/SUM($H6:$L6)</f>
        <v>0.14033191501005596</v>
      </c>
      <c r="AG6" s="11">
        <f t="shared" ref="AG6:AG19" si="12">1000*SUM($C6:$G6)/SUM($H6:$L6)</f>
        <v>2.0653705654594954</v>
      </c>
      <c r="AH6" s="11">
        <f t="shared" ref="AH6:AH19" si="13">O6/E6</f>
        <v>0.95682407887908671</v>
      </c>
      <c r="AI6" s="11">
        <f t="shared" ref="AI6:AI19" si="14">Q6/G6</f>
        <v>1.3959731543624161</v>
      </c>
      <c r="AJ6" s="11">
        <f t="shared" ref="AJ6:AJ19" si="15">M6/C6</f>
        <v>1.8033707865168538</v>
      </c>
      <c r="AK6">
        <v>0.03</v>
      </c>
      <c r="AL6">
        <f t="shared" ref="AL6:AL19" si="16">(AH6*Y6*AD6+AI6*AA6*AF6+AJ6*W6*AB6)/AG6</f>
        <v>0.84611817700053038</v>
      </c>
      <c r="AN6">
        <f t="shared" ref="AN6:AN19" si="17">SUM(M6:Q6)/SUM(C6:G6)</f>
        <v>0.84611817700053005</v>
      </c>
    </row>
    <row r="7" spans="1:40" x14ac:dyDescent="0.3">
      <c r="A7" s="6" t="s">
        <v>7</v>
      </c>
      <c r="B7" s="5">
        <v>42695</v>
      </c>
      <c r="C7" s="9">
        <v>30.74</v>
      </c>
      <c r="D7" s="9">
        <v>5.81</v>
      </c>
      <c r="E7" s="9">
        <v>173.69</v>
      </c>
      <c r="F7" s="9">
        <v>61.74</v>
      </c>
      <c r="G7" s="9">
        <v>36.56</v>
      </c>
      <c r="H7" s="9">
        <v>24842</v>
      </c>
      <c r="I7" s="9">
        <v>3303</v>
      </c>
      <c r="J7" s="9">
        <v>102613</v>
      </c>
      <c r="K7" s="9">
        <v>41596</v>
      </c>
      <c r="L7" s="9">
        <v>27146</v>
      </c>
      <c r="M7" s="9">
        <v>92.05</v>
      </c>
      <c r="N7" s="9">
        <v>0</v>
      </c>
      <c r="O7" s="9">
        <v>171.41</v>
      </c>
      <c r="P7" s="9">
        <v>0</v>
      </c>
      <c r="Q7" s="9">
        <v>49.3</v>
      </c>
      <c r="R7" s="9">
        <v>33</v>
      </c>
      <c r="S7" s="9">
        <v>6.22</v>
      </c>
      <c r="T7" s="9">
        <v>187.51</v>
      </c>
      <c r="U7" s="9">
        <v>66.5</v>
      </c>
      <c r="V7" s="9">
        <v>39.57</v>
      </c>
      <c r="W7" s="11">
        <f t="shared" si="2"/>
        <v>1.2374204975444811</v>
      </c>
      <c r="X7" s="11">
        <f t="shared" si="3"/>
        <v>1.7590069633666363</v>
      </c>
      <c r="Y7" s="11">
        <f t="shared" si="4"/>
        <v>1.6926705193299094</v>
      </c>
      <c r="Z7" s="11">
        <f t="shared" si="5"/>
        <v>1.4842773343590729</v>
      </c>
      <c r="AA7" s="11">
        <f t="shared" si="6"/>
        <v>1.3467914241508878</v>
      </c>
      <c r="AB7" s="11">
        <f t="shared" si="7"/>
        <v>0.12452130325814537</v>
      </c>
      <c r="AC7" s="11">
        <f t="shared" si="8"/>
        <v>1.6556390977443609E-2</v>
      </c>
      <c r="AD7" s="11">
        <f t="shared" si="9"/>
        <v>0.51435087719298245</v>
      </c>
      <c r="AE7" s="11">
        <f t="shared" si="10"/>
        <v>0.20850125313283208</v>
      </c>
      <c r="AF7" s="11">
        <f t="shared" si="11"/>
        <v>0.13607017543859648</v>
      </c>
      <c r="AG7" s="11">
        <f t="shared" si="12"/>
        <v>1.5465664160401003</v>
      </c>
      <c r="AH7" s="11">
        <f t="shared" si="13"/>
        <v>0.98687316483389942</v>
      </c>
      <c r="AI7" s="11">
        <f t="shared" si="14"/>
        <v>1.348468271334792</v>
      </c>
      <c r="AJ7" s="11">
        <f t="shared" si="15"/>
        <v>2.9944697462589462</v>
      </c>
      <c r="AK7">
        <v>0.03</v>
      </c>
      <c r="AL7">
        <f t="shared" si="16"/>
        <v>1.013677318986193</v>
      </c>
      <c r="AN7">
        <f t="shared" si="17"/>
        <v>1.013677318986193</v>
      </c>
    </row>
    <row r="8" spans="1:40" x14ac:dyDescent="0.3">
      <c r="A8" s="6" t="s">
        <v>7</v>
      </c>
      <c r="B8" s="5">
        <v>42696</v>
      </c>
      <c r="C8" s="9">
        <v>37.869999999999997</v>
      </c>
      <c r="D8" s="9">
        <v>5.44</v>
      </c>
      <c r="E8" s="9">
        <v>178.87</v>
      </c>
      <c r="F8" s="9">
        <v>80.790000000000006</v>
      </c>
      <c r="G8" s="9">
        <v>47.89</v>
      </c>
      <c r="H8" s="9">
        <v>29678</v>
      </c>
      <c r="I8" s="9">
        <v>3615</v>
      </c>
      <c r="J8" s="9">
        <v>109466</v>
      </c>
      <c r="K8" s="9">
        <v>58562</v>
      </c>
      <c r="L8" s="9">
        <v>39739</v>
      </c>
      <c r="M8" s="9">
        <v>105.84</v>
      </c>
      <c r="N8" s="9">
        <v>0</v>
      </c>
      <c r="O8" s="9">
        <v>165.19</v>
      </c>
      <c r="P8" s="9">
        <v>0</v>
      </c>
      <c r="Q8" s="9">
        <v>2.13</v>
      </c>
      <c r="R8" s="9">
        <v>40.51</v>
      </c>
      <c r="S8" s="9">
        <v>5.86</v>
      </c>
      <c r="T8" s="9">
        <v>190.8</v>
      </c>
      <c r="U8" s="9">
        <v>86.07</v>
      </c>
      <c r="V8" s="9">
        <v>51.14</v>
      </c>
      <c r="W8" s="11">
        <f t="shared" si="2"/>
        <v>1.2760293820338298</v>
      </c>
      <c r="X8" s="11">
        <f t="shared" si="3"/>
        <v>1.5048409405255878</v>
      </c>
      <c r="Y8" s="11">
        <f t="shared" si="4"/>
        <v>1.6340233497158936</v>
      </c>
      <c r="Z8" s="11">
        <f t="shared" si="5"/>
        <v>1.3795635394966019</v>
      </c>
      <c r="AA8" s="11">
        <f t="shared" si="6"/>
        <v>1.2051133647046981</v>
      </c>
      <c r="AB8" s="11">
        <f t="shared" si="7"/>
        <v>0.12311457728366382</v>
      </c>
      <c r="AC8" s="11">
        <f t="shared" si="8"/>
        <v>1.4996266489670621E-2</v>
      </c>
      <c r="AD8" s="11">
        <f t="shared" si="9"/>
        <v>0.45410271301750599</v>
      </c>
      <c r="AE8" s="11">
        <f t="shared" si="10"/>
        <v>0.24293536878785366</v>
      </c>
      <c r="AF8" s="11">
        <f t="shared" si="11"/>
        <v>0.16485107442130589</v>
      </c>
      <c r="AG8" s="11">
        <f t="shared" si="12"/>
        <v>1.4554882601841865</v>
      </c>
      <c r="AH8" s="11">
        <f t="shared" si="13"/>
        <v>0.92351987476938557</v>
      </c>
      <c r="AI8" s="11">
        <f t="shared" si="14"/>
        <v>4.4476926289413236E-2</v>
      </c>
      <c r="AJ8" s="11">
        <f t="shared" si="15"/>
        <v>2.7948243992606288</v>
      </c>
      <c r="AK8">
        <v>0.03</v>
      </c>
      <c r="AL8">
        <f t="shared" si="16"/>
        <v>0.77854414866328447</v>
      </c>
      <c r="AN8">
        <f t="shared" si="17"/>
        <v>0.77854414866328436</v>
      </c>
    </row>
    <row r="9" spans="1:40" x14ac:dyDescent="0.3">
      <c r="A9" s="6" t="s">
        <v>7</v>
      </c>
      <c r="B9" s="5">
        <v>42697</v>
      </c>
      <c r="C9" s="9">
        <v>26.01</v>
      </c>
      <c r="D9" s="9">
        <v>5.14</v>
      </c>
      <c r="E9" s="9">
        <v>144.36000000000001</v>
      </c>
      <c r="F9" s="9">
        <v>76.08</v>
      </c>
      <c r="G9" s="9">
        <v>47.44</v>
      </c>
      <c r="H9" s="9">
        <v>21019</v>
      </c>
      <c r="I9" s="9">
        <v>3797</v>
      </c>
      <c r="J9" s="9">
        <v>95922</v>
      </c>
      <c r="K9" s="9">
        <v>57814</v>
      </c>
      <c r="L9" s="9">
        <v>39177</v>
      </c>
      <c r="M9" s="9">
        <v>79.58</v>
      </c>
      <c r="N9" s="9">
        <v>0</v>
      </c>
      <c r="O9" s="9">
        <v>136.53</v>
      </c>
      <c r="P9" s="9">
        <v>0</v>
      </c>
      <c r="Q9" s="9">
        <v>3.7</v>
      </c>
      <c r="R9" s="9">
        <v>27.98</v>
      </c>
      <c r="S9" s="9">
        <v>5.53</v>
      </c>
      <c r="T9" s="9">
        <v>154.61000000000001</v>
      </c>
      <c r="U9" s="9">
        <v>81.239999999999995</v>
      </c>
      <c r="V9" s="9">
        <v>50.54</v>
      </c>
      <c r="W9" s="11">
        <f t="shared" si="2"/>
        <v>1.2374518292973025</v>
      </c>
      <c r="X9" s="11">
        <f t="shared" si="3"/>
        <v>1.3537002897023966</v>
      </c>
      <c r="Y9" s="11">
        <f t="shared" si="4"/>
        <v>1.5049727903921937</v>
      </c>
      <c r="Z9" s="11">
        <f t="shared" si="5"/>
        <v>1.3159442349603903</v>
      </c>
      <c r="AA9" s="11">
        <f t="shared" si="6"/>
        <v>1.210914567220563</v>
      </c>
      <c r="AB9" s="11">
        <f t="shared" si="7"/>
        <v>9.6537438742657161E-2</v>
      </c>
      <c r="AC9" s="11">
        <f t="shared" si="8"/>
        <v>1.7439110086391801E-2</v>
      </c>
      <c r="AD9" s="11">
        <f t="shared" si="9"/>
        <v>0.44055683900628761</v>
      </c>
      <c r="AE9" s="11">
        <f t="shared" si="10"/>
        <v>0.2655319227112603</v>
      </c>
      <c r="AF9" s="11">
        <f t="shared" si="11"/>
        <v>0.17993468945340307</v>
      </c>
      <c r="AG9" s="11">
        <f t="shared" si="12"/>
        <v>1.3734045533668002</v>
      </c>
      <c r="AH9" s="11">
        <f t="shared" si="13"/>
        <v>0.94576059850374061</v>
      </c>
      <c r="AI9" s="11">
        <f t="shared" si="14"/>
        <v>7.7993254637436768E-2</v>
      </c>
      <c r="AJ9" s="11">
        <f t="shared" si="15"/>
        <v>3.0595924644367547</v>
      </c>
      <c r="AK9">
        <v>0.03</v>
      </c>
      <c r="AL9">
        <f t="shared" si="16"/>
        <v>0.73507674815235902</v>
      </c>
      <c r="AN9">
        <f t="shared" si="17"/>
        <v>0.73507674815235924</v>
      </c>
    </row>
    <row r="10" spans="1:40" x14ac:dyDescent="0.3">
      <c r="A10" s="6" t="s">
        <v>10</v>
      </c>
      <c r="B10" s="5">
        <v>42693</v>
      </c>
      <c r="C10" s="9">
        <v>1.07</v>
      </c>
      <c r="D10" s="9">
        <v>2.5</v>
      </c>
      <c r="E10" s="9">
        <v>71.290000000000006</v>
      </c>
      <c r="F10" s="9">
        <v>18.36</v>
      </c>
      <c r="G10" s="9">
        <v>14.81</v>
      </c>
      <c r="H10" s="9">
        <v>516</v>
      </c>
      <c r="I10" s="9">
        <v>1319</v>
      </c>
      <c r="J10" s="9">
        <v>35172</v>
      </c>
      <c r="K10" s="9">
        <v>9880</v>
      </c>
      <c r="L10" s="9">
        <v>7481</v>
      </c>
      <c r="M10" s="9">
        <v>1.57</v>
      </c>
      <c r="N10" s="9">
        <v>0</v>
      </c>
      <c r="O10" s="9">
        <v>67.31</v>
      </c>
      <c r="P10" s="9">
        <v>0</v>
      </c>
      <c r="Q10" s="9">
        <v>20.71</v>
      </c>
      <c r="R10" s="9">
        <v>1.2</v>
      </c>
      <c r="S10" s="9">
        <v>2.82</v>
      </c>
      <c r="T10" s="9">
        <v>80.63</v>
      </c>
      <c r="U10" s="9">
        <v>20.85</v>
      </c>
      <c r="V10" s="9">
        <v>16.86</v>
      </c>
      <c r="W10" s="11">
        <f t="shared" si="2"/>
        <v>2.0736434108527133</v>
      </c>
      <c r="X10" s="11">
        <f t="shared" si="3"/>
        <v>1.8953752843062925</v>
      </c>
      <c r="Y10" s="11">
        <f t="shared" si="4"/>
        <v>2.0268963948595475</v>
      </c>
      <c r="Z10" s="11">
        <f t="shared" si="5"/>
        <v>1.8582995951417005</v>
      </c>
      <c r="AA10" s="11">
        <f t="shared" si="6"/>
        <v>1.9796818607138083</v>
      </c>
      <c r="AB10" s="11">
        <f t="shared" si="7"/>
        <v>9.4908769864626256E-3</v>
      </c>
      <c r="AC10" s="11">
        <f t="shared" si="8"/>
        <v>2.4260594467333727E-2</v>
      </c>
      <c r="AD10" s="11">
        <f t="shared" si="9"/>
        <v>0.64692466156562689</v>
      </c>
      <c r="AE10" s="11">
        <f t="shared" si="10"/>
        <v>0.18172454384932313</v>
      </c>
      <c r="AF10" s="11">
        <f t="shared" si="11"/>
        <v>0.13759932313125367</v>
      </c>
      <c r="AG10" s="11">
        <f t="shared" si="12"/>
        <v>1.9870144202472044</v>
      </c>
      <c r="AH10" s="11">
        <f t="shared" si="13"/>
        <v>0.94417169308458404</v>
      </c>
      <c r="AI10" s="11">
        <f t="shared" si="14"/>
        <v>1.3983794733288319</v>
      </c>
      <c r="AJ10" s="11">
        <f t="shared" si="15"/>
        <v>1.4672897196261683</v>
      </c>
      <c r="AK10">
        <v>0.03</v>
      </c>
      <c r="AL10">
        <f t="shared" si="16"/>
        <v>0.82930667407201708</v>
      </c>
      <c r="AN10">
        <f t="shared" si="17"/>
        <v>0.82930667407201697</v>
      </c>
    </row>
    <row r="11" spans="1:40" x14ac:dyDescent="0.3">
      <c r="A11" s="6" t="s">
        <v>33</v>
      </c>
      <c r="B11" s="5">
        <v>42694</v>
      </c>
      <c r="C11" s="9">
        <v>0.72</v>
      </c>
      <c r="D11" s="9">
        <v>1.47</v>
      </c>
      <c r="E11" s="9">
        <v>59.14</v>
      </c>
      <c r="F11" s="9">
        <v>15.33</v>
      </c>
      <c r="G11" s="9">
        <v>13.45</v>
      </c>
      <c r="H11" s="9">
        <v>356</v>
      </c>
      <c r="I11" s="9">
        <v>821</v>
      </c>
      <c r="J11" s="9">
        <v>30237</v>
      </c>
      <c r="K11" s="9">
        <v>8747</v>
      </c>
      <c r="L11" s="9">
        <v>7107</v>
      </c>
      <c r="M11" s="9">
        <v>1.21</v>
      </c>
      <c r="N11" s="9">
        <v>0</v>
      </c>
      <c r="O11" s="9">
        <v>56.65</v>
      </c>
      <c r="P11" s="9">
        <v>0</v>
      </c>
      <c r="Q11" s="9">
        <v>18.170000000000002</v>
      </c>
      <c r="R11" s="9">
        <v>0.8</v>
      </c>
      <c r="S11" s="9">
        <v>1.66</v>
      </c>
      <c r="T11" s="9">
        <v>66.91</v>
      </c>
      <c r="U11" s="9">
        <v>17.36</v>
      </c>
      <c r="V11" s="9">
        <v>15.29</v>
      </c>
      <c r="W11" s="11">
        <f t="shared" si="2"/>
        <v>2.0224719101123596</v>
      </c>
      <c r="X11" s="11">
        <f t="shared" si="3"/>
        <v>1.7904993909866016</v>
      </c>
      <c r="Y11" s="11">
        <f t="shared" si="4"/>
        <v>1.9558818665872937</v>
      </c>
      <c r="Z11" s="11">
        <f t="shared" si="5"/>
        <v>1.752600891734309</v>
      </c>
      <c r="AA11" s="11">
        <f t="shared" si="6"/>
        <v>1.8925003517658647</v>
      </c>
      <c r="AB11" s="11">
        <f t="shared" si="7"/>
        <v>7.5315223830075316E-3</v>
      </c>
      <c r="AC11" s="11">
        <f t="shared" si="8"/>
        <v>1.7369044596767368E-2</v>
      </c>
      <c r="AD11" s="11">
        <f t="shared" si="9"/>
        <v>0.63969281543538969</v>
      </c>
      <c r="AE11" s="11">
        <f t="shared" si="10"/>
        <v>0.18505119742743506</v>
      </c>
      <c r="AF11" s="11">
        <f t="shared" si="11"/>
        <v>0.15035542015740036</v>
      </c>
      <c r="AG11" s="11">
        <f t="shared" si="12"/>
        <v>1.9063637132944065</v>
      </c>
      <c r="AH11" s="11">
        <f t="shared" si="13"/>
        <v>0.95789651673993914</v>
      </c>
      <c r="AI11" s="11">
        <f t="shared" si="14"/>
        <v>1.3509293680297401</v>
      </c>
      <c r="AJ11" s="11">
        <f t="shared" si="15"/>
        <v>1.6805555555555556</v>
      </c>
      <c r="AK11">
        <v>0.03</v>
      </c>
      <c r="AL11">
        <f t="shared" si="16"/>
        <v>0.84374653201642436</v>
      </c>
      <c r="AN11">
        <f t="shared" si="17"/>
        <v>0.84374653201642436</v>
      </c>
    </row>
    <row r="12" spans="1:40" x14ac:dyDescent="0.3">
      <c r="A12" s="6" t="s">
        <v>34</v>
      </c>
      <c r="B12" s="5">
        <v>42695</v>
      </c>
      <c r="C12" s="9">
        <v>0.21</v>
      </c>
      <c r="D12" s="9">
        <v>0.17</v>
      </c>
      <c r="E12" s="9">
        <v>5.7</v>
      </c>
      <c r="F12" s="9">
        <v>1.55</v>
      </c>
      <c r="G12" s="9">
        <v>1.23</v>
      </c>
      <c r="H12" s="9">
        <v>103</v>
      </c>
      <c r="I12" s="9">
        <v>94</v>
      </c>
      <c r="J12" s="9">
        <v>2898</v>
      </c>
      <c r="K12" s="9">
        <v>872</v>
      </c>
      <c r="L12" s="9">
        <v>624</v>
      </c>
      <c r="M12" s="9">
        <v>0.36</v>
      </c>
      <c r="N12" s="9">
        <v>0</v>
      </c>
      <c r="O12" s="9">
        <v>2.0099999999999998</v>
      </c>
      <c r="P12" s="9">
        <v>0</v>
      </c>
      <c r="Q12" s="9">
        <v>1.62</v>
      </c>
      <c r="R12" s="9">
        <v>0.23</v>
      </c>
      <c r="S12" s="9">
        <v>0.2</v>
      </c>
      <c r="T12" s="9">
        <v>6.43</v>
      </c>
      <c r="U12" s="9">
        <v>1.74</v>
      </c>
      <c r="V12" s="9">
        <v>1.39</v>
      </c>
      <c r="W12" s="11">
        <f t="shared" si="2"/>
        <v>2.0388349514563107</v>
      </c>
      <c r="X12" s="11">
        <f t="shared" si="3"/>
        <v>1.8085106382978724</v>
      </c>
      <c r="Y12" s="11">
        <f t="shared" si="4"/>
        <v>1.9668737060041408</v>
      </c>
      <c r="Z12" s="11">
        <f t="shared" si="5"/>
        <v>1.7775229357798166</v>
      </c>
      <c r="AA12" s="11">
        <f t="shared" si="6"/>
        <v>1.9711538461538463</v>
      </c>
      <c r="AB12" s="11">
        <f t="shared" si="7"/>
        <v>2.2435199302984099E-2</v>
      </c>
      <c r="AC12" s="11">
        <f t="shared" si="8"/>
        <v>2.0474842082335003E-2</v>
      </c>
      <c r="AD12" s="11">
        <f t="shared" si="9"/>
        <v>0.63123502504900897</v>
      </c>
      <c r="AE12" s="11">
        <f t="shared" si="10"/>
        <v>0.18993683293400132</v>
      </c>
      <c r="AF12" s="11">
        <f t="shared" si="11"/>
        <v>0.13591810063167065</v>
      </c>
      <c r="AG12" s="11">
        <f t="shared" si="12"/>
        <v>1.9298627749945545</v>
      </c>
      <c r="AH12" s="11">
        <f t="shared" si="13"/>
        <v>0.35263157894736835</v>
      </c>
      <c r="AI12" s="11">
        <f t="shared" si="14"/>
        <v>1.3170731707317074</v>
      </c>
      <c r="AJ12" s="11">
        <f t="shared" si="15"/>
        <v>1.7142857142857142</v>
      </c>
      <c r="AK12">
        <v>0.03</v>
      </c>
      <c r="AL12">
        <f t="shared" si="16"/>
        <v>0.45033860045146717</v>
      </c>
      <c r="AN12">
        <f t="shared" si="17"/>
        <v>0.45033860045146729</v>
      </c>
    </row>
    <row r="13" spans="1:40" x14ac:dyDescent="0.3">
      <c r="A13" s="6" t="s">
        <v>35</v>
      </c>
      <c r="B13" s="5">
        <v>42696</v>
      </c>
      <c r="C13" s="9">
        <v>0.85</v>
      </c>
      <c r="D13" s="9">
        <v>3.28</v>
      </c>
      <c r="E13" s="9">
        <v>99.13</v>
      </c>
      <c r="F13" s="9">
        <v>48.34</v>
      </c>
      <c r="G13" s="9">
        <v>43.44</v>
      </c>
      <c r="H13" s="9">
        <v>593</v>
      </c>
      <c r="I13" s="9">
        <v>2485</v>
      </c>
      <c r="J13" s="9">
        <v>63819</v>
      </c>
      <c r="K13" s="9">
        <v>41802</v>
      </c>
      <c r="L13" s="9">
        <v>43885</v>
      </c>
      <c r="M13" s="9">
        <v>2.02</v>
      </c>
      <c r="N13" s="9">
        <v>0</v>
      </c>
      <c r="O13" s="9">
        <v>98.44</v>
      </c>
      <c r="P13" s="9">
        <v>0</v>
      </c>
      <c r="Q13" s="9">
        <v>1.86</v>
      </c>
      <c r="R13" s="9">
        <v>0.92</v>
      </c>
      <c r="S13" s="9">
        <v>3.57</v>
      </c>
      <c r="T13" s="9">
        <v>107.29</v>
      </c>
      <c r="U13" s="9">
        <v>52.14</v>
      </c>
      <c r="V13" s="9">
        <v>46.84</v>
      </c>
      <c r="W13" s="11">
        <f t="shared" si="2"/>
        <v>1.4333895446880269</v>
      </c>
      <c r="X13" s="11">
        <f t="shared" si="3"/>
        <v>1.3199195171026157</v>
      </c>
      <c r="Y13" s="11">
        <f t="shared" si="4"/>
        <v>1.5532991742271109</v>
      </c>
      <c r="Z13" s="11">
        <f t="shared" si="5"/>
        <v>1.1564039998086215</v>
      </c>
      <c r="AA13" s="11">
        <f t="shared" si="6"/>
        <v>0.98985986100034185</v>
      </c>
      <c r="AB13" s="11">
        <f t="shared" si="7"/>
        <v>3.8863838934619617E-3</v>
      </c>
      <c r="AC13" s="11">
        <f t="shared" si="8"/>
        <v>1.628611125675038E-2</v>
      </c>
      <c r="AD13" s="11">
        <f t="shared" si="9"/>
        <v>0.41825486289519215</v>
      </c>
      <c r="AE13" s="11">
        <f t="shared" si="10"/>
        <v>0.27396057253709433</v>
      </c>
      <c r="AF13" s="11">
        <f t="shared" si="11"/>
        <v>0.28761206941750117</v>
      </c>
      <c r="AG13" s="11">
        <f t="shared" si="12"/>
        <v>1.2782467362239816</v>
      </c>
      <c r="AH13" s="11">
        <f t="shared" si="13"/>
        <v>0.99303944315545245</v>
      </c>
      <c r="AI13" s="11">
        <f t="shared" si="14"/>
        <v>4.2817679558011051E-2</v>
      </c>
      <c r="AJ13" s="11">
        <f t="shared" si="15"/>
        <v>2.3764705882352941</v>
      </c>
      <c r="AK13">
        <v>0.03</v>
      </c>
      <c r="AL13">
        <f t="shared" si="16"/>
        <v>0.52461033634126331</v>
      </c>
      <c r="AN13">
        <f t="shared" si="17"/>
        <v>0.52461033634126331</v>
      </c>
    </row>
    <row r="14" spans="1:40" x14ac:dyDescent="0.3">
      <c r="A14" s="6" t="s">
        <v>36</v>
      </c>
      <c r="B14" s="5">
        <v>42697</v>
      </c>
      <c r="C14" s="9">
        <v>1.61</v>
      </c>
      <c r="D14" s="9">
        <v>4.3</v>
      </c>
      <c r="E14" s="9">
        <v>117.45</v>
      </c>
      <c r="F14" s="9">
        <v>54.94</v>
      </c>
      <c r="G14" s="9">
        <v>52.36</v>
      </c>
      <c r="H14" s="9">
        <v>1146</v>
      </c>
      <c r="I14" s="9">
        <v>3570</v>
      </c>
      <c r="J14" s="9">
        <v>77010</v>
      </c>
      <c r="K14" s="9">
        <v>48331</v>
      </c>
      <c r="L14" s="9">
        <v>50094</v>
      </c>
      <c r="M14" s="9">
        <v>3.2</v>
      </c>
      <c r="N14" s="9">
        <v>0</v>
      </c>
      <c r="O14" s="9">
        <v>115.6</v>
      </c>
      <c r="P14" s="9">
        <v>0</v>
      </c>
      <c r="Q14" s="9">
        <v>3.71</v>
      </c>
      <c r="R14" s="9">
        <v>1.72</v>
      </c>
      <c r="S14" s="9">
        <v>4.68</v>
      </c>
      <c r="T14" s="9">
        <v>126.45</v>
      </c>
      <c r="U14" s="9">
        <v>59.15</v>
      </c>
      <c r="V14" s="9">
        <v>56.11</v>
      </c>
      <c r="W14" s="11">
        <f t="shared" si="2"/>
        <v>1.4048865619546247</v>
      </c>
      <c r="X14" s="11">
        <f t="shared" si="3"/>
        <v>1.2044817927170868</v>
      </c>
      <c r="Y14" s="11">
        <f t="shared" si="4"/>
        <v>1.5251266069341645</v>
      </c>
      <c r="Z14" s="11">
        <f t="shared" si="5"/>
        <v>1.1367445324946721</v>
      </c>
      <c r="AA14" s="11">
        <f t="shared" si="6"/>
        <v>1.0452349582784366</v>
      </c>
      <c r="AB14" s="11">
        <f t="shared" si="7"/>
        <v>6.3613302174287123E-3</v>
      </c>
      <c r="AC14" s="11">
        <f t="shared" si="8"/>
        <v>1.9816709316073738E-2</v>
      </c>
      <c r="AD14" s="11">
        <f t="shared" si="9"/>
        <v>0.42747472953244781</v>
      </c>
      <c r="AE14" s="11">
        <f t="shared" si="10"/>
        <v>0.26828049802665543</v>
      </c>
      <c r="AF14" s="11">
        <f t="shared" si="11"/>
        <v>0.27806673290739436</v>
      </c>
      <c r="AG14" s="11">
        <f t="shared" si="12"/>
        <v>1.2803703559791511</v>
      </c>
      <c r="AH14" s="11">
        <f t="shared" si="13"/>
        <v>0.98424861643252437</v>
      </c>
      <c r="AI14" s="11">
        <f t="shared" si="14"/>
        <v>7.0855614973262038E-2</v>
      </c>
      <c r="AJ14" s="11">
        <f t="shared" si="15"/>
        <v>1.9875776397515528</v>
      </c>
      <c r="AK14">
        <v>0.03</v>
      </c>
      <c r="AL14">
        <f t="shared" si="16"/>
        <v>0.53112806728518158</v>
      </c>
      <c r="AN14">
        <f t="shared" si="17"/>
        <v>0.53112806728518158</v>
      </c>
    </row>
    <row r="15" spans="1:40" x14ac:dyDescent="0.3">
      <c r="A15" s="6" t="s">
        <v>11</v>
      </c>
      <c r="B15" s="5">
        <v>42693</v>
      </c>
      <c r="C15" s="9">
        <v>1.24</v>
      </c>
      <c r="D15" s="9">
        <v>2.59</v>
      </c>
      <c r="E15" s="9">
        <v>73.67</v>
      </c>
      <c r="F15" s="9">
        <v>19.91</v>
      </c>
      <c r="G15" s="9">
        <v>15</v>
      </c>
      <c r="H15" s="9">
        <v>571</v>
      </c>
      <c r="I15" s="9">
        <v>1226</v>
      </c>
      <c r="J15" s="9">
        <v>31576</v>
      </c>
      <c r="K15" s="9">
        <v>8869</v>
      </c>
      <c r="L15" s="9">
        <v>6107</v>
      </c>
      <c r="M15" s="9">
        <v>1.7</v>
      </c>
      <c r="N15" s="9">
        <v>0</v>
      </c>
      <c r="O15" s="9">
        <v>68.5</v>
      </c>
      <c r="P15" s="9">
        <v>0</v>
      </c>
      <c r="Q15" s="9">
        <v>20.45</v>
      </c>
      <c r="R15" s="9">
        <v>1.39</v>
      </c>
      <c r="S15" s="9">
        <v>2.91</v>
      </c>
      <c r="T15" s="9">
        <v>83.14</v>
      </c>
      <c r="U15" s="9">
        <v>22.52</v>
      </c>
      <c r="V15" s="9">
        <v>17.010000000000002</v>
      </c>
      <c r="W15" s="11">
        <f t="shared" si="2"/>
        <v>2.1716287215411558</v>
      </c>
      <c r="X15" s="11">
        <f t="shared" si="3"/>
        <v>2.1125611745513866</v>
      </c>
      <c r="Y15" s="11">
        <f t="shared" si="4"/>
        <v>2.3331010894350142</v>
      </c>
      <c r="Z15" s="11">
        <f t="shared" si="5"/>
        <v>2.2448979591836733</v>
      </c>
      <c r="AA15" s="11">
        <f t="shared" si="6"/>
        <v>2.4561978057966267</v>
      </c>
      <c r="AB15" s="11">
        <f t="shared" si="7"/>
        <v>1.1809965045812736E-2</v>
      </c>
      <c r="AC15" s="11">
        <f t="shared" si="8"/>
        <v>2.5357297979275682E-2</v>
      </c>
      <c r="AD15" s="11">
        <f t="shared" si="9"/>
        <v>0.65308486214813133</v>
      </c>
      <c r="AE15" s="11">
        <f t="shared" si="10"/>
        <v>0.18343709280440132</v>
      </c>
      <c r="AF15" s="11">
        <f t="shared" si="11"/>
        <v>0.12631078202237894</v>
      </c>
      <c r="AG15" s="11">
        <f t="shared" si="12"/>
        <v>2.3249705267947629</v>
      </c>
      <c r="AH15" s="11">
        <f t="shared" si="13"/>
        <v>0.92982217999185557</v>
      </c>
      <c r="AI15" s="11">
        <f t="shared" si="14"/>
        <v>1.3633333333333333</v>
      </c>
      <c r="AJ15" s="11">
        <f t="shared" si="15"/>
        <v>1.3709677419354838</v>
      </c>
      <c r="AK15">
        <v>0.03</v>
      </c>
      <c r="AL15">
        <f t="shared" si="16"/>
        <v>0.80642291611066641</v>
      </c>
      <c r="AN15">
        <f t="shared" si="17"/>
        <v>0.80642291611066641</v>
      </c>
    </row>
    <row r="16" spans="1:40" x14ac:dyDescent="0.3">
      <c r="A16" s="6" t="s">
        <v>11</v>
      </c>
      <c r="B16" s="5">
        <v>42694</v>
      </c>
      <c r="C16" s="9">
        <v>0.81</v>
      </c>
      <c r="D16" s="9">
        <v>1.71</v>
      </c>
      <c r="E16" s="9">
        <v>64.37</v>
      </c>
      <c r="F16" s="9">
        <v>17.27</v>
      </c>
      <c r="G16" s="9">
        <v>12.76</v>
      </c>
      <c r="H16" s="9">
        <v>410</v>
      </c>
      <c r="I16" s="9">
        <v>837</v>
      </c>
      <c r="J16" s="9">
        <v>28364</v>
      </c>
      <c r="K16" s="9">
        <v>8064</v>
      </c>
      <c r="L16" s="9">
        <v>5224</v>
      </c>
      <c r="M16" s="9">
        <v>1.38</v>
      </c>
      <c r="N16" s="9">
        <v>0</v>
      </c>
      <c r="O16" s="9">
        <v>63.42</v>
      </c>
      <c r="P16" s="9">
        <v>0</v>
      </c>
      <c r="Q16" s="9">
        <v>17.600000000000001</v>
      </c>
      <c r="R16" s="9">
        <v>0.91</v>
      </c>
      <c r="S16" s="9">
        <v>1.92</v>
      </c>
      <c r="T16" s="9">
        <v>72.59</v>
      </c>
      <c r="U16" s="9">
        <v>19.48</v>
      </c>
      <c r="V16" s="9">
        <v>14.44</v>
      </c>
      <c r="W16" s="11">
        <f t="shared" si="2"/>
        <v>1.975609756097561</v>
      </c>
      <c r="X16" s="11">
        <f t="shared" si="3"/>
        <v>2.043010752688172</v>
      </c>
      <c r="Y16" s="11">
        <f t="shared" si="4"/>
        <v>2.269426032999577</v>
      </c>
      <c r="Z16" s="11">
        <f t="shared" si="5"/>
        <v>2.1416170634920637</v>
      </c>
      <c r="AA16" s="11">
        <f t="shared" si="6"/>
        <v>2.4425727411944869</v>
      </c>
      <c r="AB16" s="11">
        <f t="shared" si="7"/>
        <v>9.5573323387491554E-3</v>
      </c>
      <c r="AC16" s="11">
        <f t="shared" si="8"/>
        <v>1.95109443110562E-2</v>
      </c>
      <c r="AD16" s="11">
        <f t="shared" si="9"/>
        <v>0.66118091330800255</v>
      </c>
      <c r="AE16" s="11">
        <f t="shared" si="10"/>
        <v>0.18797640970651996</v>
      </c>
      <c r="AF16" s="11">
        <f t="shared" si="11"/>
        <v>0.12177440033567216</v>
      </c>
      <c r="AG16" s="11">
        <f t="shared" si="12"/>
        <v>2.2592601226135809</v>
      </c>
      <c r="AH16" s="11">
        <f t="shared" si="13"/>
        <v>0.98524157216094455</v>
      </c>
      <c r="AI16" s="11">
        <f t="shared" si="14"/>
        <v>1.3793103448275863</v>
      </c>
      <c r="AJ16" s="11">
        <f t="shared" si="15"/>
        <v>1.7037037037037035</v>
      </c>
      <c r="AK16">
        <v>0.03</v>
      </c>
      <c r="AL16">
        <f t="shared" si="16"/>
        <v>0.85018572018159311</v>
      </c>
      <c r="AN16">
        <f t="shared" si="17"/>
        <v>0.85018572018159311</v>
      </c>
    </row>
    <row r="17" spans="1:40" x14ac:dyDescent="0.3">
      <c r="A17" s="6" t="s">
        <v>11</v>
      </c>
      <c r="B17" s="5">
        <v>42695</v>
      </c>
      <c r="C17" s="9">
        <v>0.18</v>
      </c>
      <c r="D17" s="9">
        <v>0.55000000000000004</v>
      </c>
      <c r="E17" s="9">
        <v>9</v>
      </c>
      <c r="F17" s="9">
        <v>2.4700000000000002</v>
      </c>
      <c r="G17" s="9">
        <v>1.55</v>
      </c>
      <c r="H17" s="9">
        <v>103</v>
      </c>
      <c r="I17" s="9">
        <v>251</v>
      </c>
      <c r="J17" s="9">
        <v>4532</v>
      </c>
      <c r="K17" s="9">
        <v>1304</v>
      </c>
      <c r="L17" s="9">
        <v>742</v>
      </c>
      <c r="M17" s="9">
        <v>0.36</v>
      </c>
      <c r="N17" s="9">
        <v>0</v>
      </c>
      <c r="O17" s="9">
        <v>2.34</v>
      </c>
      <c r="P17" s="9">
        <v>0</v>
      </c>
      <c r="Q17" s="9">
        <v>2.2000000000000002</v>
      </c>
      <c r="R17" s="9">
        <v>0.2</v>
      </c>
      <c r="S17" s="9">
        <v>0.59</v>
      </c>
      <c r="T17" s="9">
        <v>10.11</v>
      </c>
      <c r="U17" s="9">
        <v>2.77</v>
      </c>
      <c r="V17" s="9">
        <v>1.74</v>
      </c>
      <c r="W17" s="11">
        <f t="shared" si="2"/>
        <v>1.7475728155339805</v>
      </c>
      <c r="X17" s="11">
        <f t="shared" si="3"/>
        <v>2.191235059760956</v>
      </c>
      <c r="Y17" s="11">
        <f t="shared" si="4"/>
        <v>1.9858781994704324</v>
      </c>
      <c r="Z17" s="11">
        <f t="shared" si="5"/>
        <v>1.8941717791411044</v>
      </c>
      <c r="AA17" s="11">
        <f t="shared" si="6"/>
        <v>2.0889487870619945</v>
      </c>
      <c r="AB17" s="11">
        <f t="shared" si="7"/>
        <v>1.485862665897288E-2</v>
      </c>
      <c r="AC17" s="11">
        <f t="shared" si="8"/>
        <v>3.6208886324293137E-2</v>
      </c>
      <c r="AD17" s="11">
        <f t="shared" si="9"/>
        <v>0.65377957299480671</v>
      </c>
      <c r="AE17" s="11">
        <f t="shared" si="10"/>
        <v>0.18811309867282169</v>
      </c>
      <c r="AF17" s="11">
        <f t="shared" si="11"/>
        <v>0.1070398153491056</v>
      </c>
      <c r="AG17" s="11">
        <f t="shared" si="12"/>
        <v>1.9835545297172537</v>
      </c>
      <c r="AH17" s="11">
        <f t="shared" si="13"/>
        <v>0.26</v>
      </c>
      <c r="AI17" s="11">
        <f t="shared" si="14"/>
        <v>1.4193548387096775</v>
      </c>
      <c r="AJ17" s="11">
        <f t="shared" si="15"/>
        <v>2</v>
      </c>
      <c r="AK17">
        <v>0.03</v>
      </c>
      <c r="AL17">
        <f t="shared" si="16"/>
        <v>0.35636363636363638</v>
      </c>
      <c r="AN17">
        <f>SUM(M17:Q17)/SUM(C17:G17)</f>
        <v>0.35636363636363633</v>
      </c>
    </row>
    <row r="18" spans="1:40" x14ac:dyDescent="0.3">
      <c r="A18" s="6" t="s">
        <v>11</v>
      </c>
      <c r="B18" s="5">
        <v>42696</v>
      </c>
      <c r="C18" s="9">
        <v>0.71</v>
      </c>
      <c r="D18" s="9">
        <v>3.04</v>
      </c>
      <c r="E18" s="9">
        <v>104.51</v>
      </c>
      <c r="F18" s="9">
        <v>42.88</v>
      </c>
      <c r="G18" s="9">
        <v>27.83</v>
      </c>
      <c r="H18" s="9">
        <v>475</v>
      </c>
      <c r="I18" s="9">
        <v>1909</v>
      </c>
      <c r="J18" s="9">
        <v>59085</v>
      </c>
      <c r="K18" s="9">
        <v>29909</v>
      </c>
      <c r="L18" s="9">
        <v>22546</v>
      </c>
      <c r="M18" s="9">
        <v>1.48</v>
      </c>
      <c r="N18" s="9">
        <v>0</v>
      </c>
      <c r="O18" s="9">
        <v>102.31</v>
      </c>
      <c r="P18" s="9">
        <v>0</v>
      </c>
      <c r="Q18" s="9">
        <v>1.1399999999999999</v>
      </c>
      <c r="R18" s="9">
        <v>0.77</v>
      </c>
      <c r="S18" s="9">
        <v>3.31</v>
      </c>
      <c r="T18" s="9">
        <v>113.4</v>
      </c>
      <c r="U18" s="9">
        <v>46.46</v>
      </c>
      <c r="V18" s="9">
        <v>30.1</v>
      </c>
      <c r="W18" s="11">
        <f t="shared" si="2"/>
        <v>1.4947368421052631</v>
      </c>
      <c r="X18" s="11">
        <f t="shared" si="3"/>
        <v>1.5924567836563646</v>
      </c>
      <c r="Y18" s="11">
        <f t="shared" si="4"/>
        <v>1.7688076499957688</v>
      </c>
      <c r="Z18" s="11">
        <f t="shared" si="5"/>
        <v>1.433682169246715</v>
      </c>
      <c r="AA18" s="11">
        <f t="shared" si="6"/>
        <v>1.2343652976137673</v>
      </c>
      <c r="AB18" s="11">
        <f t="shared" si="7"/>
        <v>4.1694462975316879E-3</v>
      </c>
      <c r="AC18" s="11">
        <f t="shared" si="8"/>
        <v>1.6756785225237877E-2</v>
      </c>
      <c r="AD18" s="11">
        <f t="shared" si="9"/>
        <v>0.51863523050454685</v>
      </c>
      <c r="AE18" s="11">
        <f t="shared" si="10"/>
        <v>0.26253467223763211</v>
      </c>
      <c r="AF18" s="11">
        <f t="shared" si="11"/>
        <v>0.19790386573505145</v>
      </c>
      <c r="AG18" s="11">
        <f t="shared" si="12"/>
        <v>1.5709595870931501</v>
      </c>
      <c r="AH18" s="11">
        <f t="shared" si="13"/>
        <v>0.97894938283417854</v>
      </c>
      <c r="AI18" s="11">
        <f t="shared" si="14"/>
        <v>4.0962989579590367E-2</v>
      </c>
      <c r="AJ18" s="11">
        <f t="shared" si="15"/>
        <v>2.084507042253521</v>
      </c>
      <c r="AK18">
        <v>0.03</v>
      </c>
      <c r="AL18">
        <f t="shared" si="16"/>
        <v>0.58629937978432123</v>
      </c>
      <c r="AN18">
        <f t="shared" si="17"/>
        <v>0.58629937978432134</v>
      </c>
    </row>
    <row r="19" spans="1:40" x14ac:dyDescent="0.3">
      <c r="A19" s="6" t="s">
        <v>11</v>
      </c>
      <c r="B19" s="5">
        <v>42697</v>
      </c>
      <c r="C19" s="9">
        <v>1.46</v>
      </c>
      <c r="D19" s="9">
        <v>4.68</v>
      </c>
      <c r="E19" s="9">
        <v>142.78</v>
      </c>
      <c r="F19" s="9">
        <v>57.78</v>
      </c>
      <c r="G19" s="9">
        <v>41.35</v>
      </c>
      <c r="H19" s="9">
        <v>991</v>
      </c>
      <c r="I19" s="9">
        <v>2938</v>
      </c>
      <c r="J19" s="9">
        <v>80439</v>
      </c>
      <c r="K19" s="9">
        <v>41234</v>
      </c>
      <c r="L19" s="9">
        <v>32594</v>
      </c>
      <c r="M19" s="9">
        <v>2.56</v>
      </c>
      <c r="N19" s="9">
        <v>0</v>
      </c>
      <c r="O19" s="9">
        <v>138.49</v>
      </c>
      <c r="P19" s="9">
        <v>0</v>
      </c>
      <c r="Q19" s="9">
        <v>3.17</v>
      </c>
      <c r="R19" s="9">
        <v>1.57</v>
      </c>
      <c r="S19" s="9">
        <v>5.0599999999999996</v>
      </c>
      <c r="T19" s="9">
        <v>154.19</v>
      </c>
      <c r="U19" s="9">
        <v>62.25</v>
      </c>
      <c r="V19" s="9">
        <v>44.2</v>
      </c>
      <c r="W19" s="11">
        <f t="shared" si="2"/>
        <v>1.4732593340060545</v>
      </c>
      <c r="X19" s="11">
        <f t="shared" si="3"/>
        <v>1.5929203539823009</v>
      </c>
      <c r="Y19" s="11">
        <f t="shared" si="4"/>
        <v>1.775009634629968</v>
      </c>
      <c r="Z19" s="11">
        <f t="shared" si="5"/>
        <v>1.4012707959450938</v>
      </c>
      <c r="AA19" s="11">
        <f t="shared" si="6"/>
        <v>1.2686383997054673</v>
      </c>
      <c r="AB19" s="11">
        <f t="shared" si="7"/>
        <v>6.2643808945864621E-3</v>
      </c>
      <c r="AC19" s="11">
        <f t="shared" si="8"/>
        <v>1.8571898151659966E-2</v>
      </c>
      <c r="AD19" s="11">
        <f t="shared" si="9"/>
        <v>0.50847682621558066</v>
      </c>
      <c r="AE19" s="11">
        <f t="shared" si="10"/>
        <v>0.26065134390250072</v>
      </c>
      <c r="AF19" s="11">
        <f t="shared" si="11"/>
        <v>0.20603555083567221</v>
      </c>
      <c r="AG19" s="11">
        <f t="shared" si="12"/>
        <v>1.5679916053503247</v>
      </c>
      <c r="AH19" s="11">
        <f t="shared" si="13"/>
        <v>0.96995377503852087</v>
      </c>
      <c r="AI19" s="11">
        <f t="shared" si="14"/>
        <v>7.6662636033857312E-2</v>
      </c>
      <c r="AJ19" s="11">
        <f t="shared" si="15"/>
        <v>1.7534246575342467</v>
      </c>
      <c r="AK19">
        <v>0.03</v>
      </c>
      <c r="AL19">
        <f t="shared" si="16"/>
        <v>0.58141503729086885</v>
      </c>
      <c r="AN19">
        <f t="shared" si="17"/>
        <v>0.58141503729086885</v>
      </c>
    </row>
    <row r="25" spans="1:40" x14ac:dyDescent="0.3">
      <c r="A25" s="6" t="s">
        <v>7</v>
      </c>
      <c r="B25" t="str">
        <f>"'"&amp;A25&amp;"',"</f>
        <v>'2f85eff0ca3e85a84473681c0e113cbe',</v>
      </c>
    </row>
    <row r="26" spans="1:40" x14ac:dyDescent="0.3">
      <c r="A26" s="6" t="s">
        <v>34</v>
      </c>
      <c r="B26" t="str">
        <f t="shared" ref="B26:B27" si="18">"'"&amp;A26&amp;"',"</f>
        <v>'c809ad0ae9bf3180149cf837f83fae85',</v>
      </c>
    </row>
    <row r="27" spans="1:40" x14ac:dyDescent="0.3">
      <c r="A27" s="6" t="s">
        <v>11</v>
      </c>
      <c r="B27" t="str">
        <f t="shared" si="18"/>
        <v>'fcd19038264e801eb5b2f323e6a54caa',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Kbidder_- served type breakdown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2016-11-24T12:56:44Z</dcterms:created>
  <dcterms:modified xsi:type="dcterms:W3CDTF">2016-11-24T17:05:22Z</dcterms:modified>
</cp:coreProperties>
</file>