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discrepancy2016\interesting placement\"/>
    </mc:Choice>
  </mc:AlternateContent>
  <bookViews>
    <workbookView xWindow="0" yWindow="0" windowWidth="12048" windowHeight="5124" activeTab="2"/>
  </bookViews>
  <sheets>
    <sheet name="Sheet1" sheetId="1" r:id="rId1"/>
    <sheet name="AllocateChainsWithZeroedChains" sheetId="2" r:id="rId2"/>
    <sheet name="3ebb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J4" i="3"/>
  <c r="J3" i="3"/>
  <c r="I3" i="3"/>
  <c r="J2" i="3"/>
  <c r="A5" i="2"/>
  <c r="A6" i="2"/>
  <c r="A4" i="2"/>
  <c r="J8" i="2"/>
  <c r="J6" i="2"/>
  <c r="J5" i="2"/>
  <c r="J4" i="2"/>
  <c r="I6" i="2"/>
  <c r="I5" i="2"/>
  <c r="I4" i="2"/>
  <c r="H5" i="2"/>
  <c r="H6" i="2"/>
  <c r="H8" i="2" s="1"/>
  <c r="H4" i="2"/>
  <c r="I7" i="1"/>
  <c r="I8" i="1"/>
  <c r="I3" i="1"/>
  <c r="I4" i="1"/>
  <c r="I5" i="1"/>
  <c r="I6" i="1"/>
  <c r="I2" i="1"/>
  <c r="G3" i="1"/>
  <c r="H3" i="1" s="1"/>
  <c r="H9" i="3" l="1"/>
  <c r="A8" i="2"/>
  <c r="G9" i="1"/>
  <c r="G2" i="1" s="1"/>
  <c r="H2" i="1" s="1"/>
  <c r="I4" i="3" l="1"/>
  <c r="I6" i="3"/>
  <c r="I5" i="3"/>
  <c r="G4" i="1"/>
  <c r="H4" i="1" s="1"/>
  <c r="G6" i="1"/>
  <c r="H6" i="1" s="1"/>
  <c r="G5" i="1"/>
  <c r="H5" i="1" s="1"/>
  <c r="H8" i="3" l="1"/>
  <c r="I2" i="3"/>
  <c r="I8" i="3" s="1"/>
  <c r="G8" i="1"/>
  <c r="H8" i="1"/>
</calcChain>
</file>

<file path=xl/sharedStrings.xml><?xml version="1.0" encoding="utf-8"?>
<sst xmlns="http://schemas.openxmlformats.org/spreadsheetml/2006/main" count="52" uniqueCount="29">
  <si>
    <t>chain</t>
  </si>
  <si>
    <t>floor price</t>
  </si>
  <si>
    <t>Allowed</t>
  </si>
  <si>
    <t>proposed allocation</t>
  </si>
  <si>
    <t>initial allocation</t>
  </si>
  <si>
    <t>chain_num</t>
  </si>
  <si>
    <t>e=1.95:e=1.6:e=1.3:e=1:t=1</t>
  </si>
  <si>
    <t>x=1.3:x=1:t=1:e=0.95:o=0.95</t>
  </si>
  <si>
    <t>t=1.6:e=1.6:t=1.3:e=1:t=1</t>
  </si>
  <si>
    <t>e=1.4:j=1.2:t=1.1:e=1</t>
  </si>
  <si>
    <t>o=1.7:e=1.45:e=1.15:C=2.5</t>
  </si>
  <si>
    <t>adx risk</t>
  </si>
  <si>
    <t>placement impressions</t>
  </si>
  <si>
    <t>type impressions</t>
  </si>
  <si>
    <t>placement income</t>
  </si>
  <si>
    <t>potential discrepancy</t>
  </si>
  <si>
    <t>discrepancy under suggested allocation</t>
  </si>
  <si>
    <t>discrepancy %</t>
  </si>
  <si>
    <t>original</t>
  </si>
  <si>
    <t>p=2.5:o=2</t>
  </si>
  <si>
    <t>p=2.5:o=2.1:o=2:d=1.5</t>
  </si>
  <si>
    <t>e=0.5:e=0.2:e=0.1</t>
  </si>
  <si>
    <t>allowed</t>
  </si>
  <si>
    <t>e=1.15:p=0.85:t=0.85:e=0.85:p=0.65</t>
  </si>
  <si>
    <t>e=0.75:p=0.75:o=0.6:t=0.45:e=0.45</t>
  </si>
  <si>
    <t>o=1.05:p=0.65:t=0.65:e=0.65:o=0.65</t>
  </si>
  <si>
    <t>p=0.85:o=0.55:p=0.55:t=0.5:e=0.45</t>
  </si>
  <si>
    <t>o=1.05:p=0.65:t=0.65:C=2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</si>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</sst>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B1" zoomScale="190" zoomScaleNormal="190" workbookViewId="0">
      <selection activeCell="C1" sqref="C1"/>
    </sheetView>
  </sheetViews>
  <sheetFormatPr defaultRowHeight="14.4" x14ac:dyDescent="0.3"/>
  <cols>
    <col min="1" max="1" width="9.88671875" bestFit="1" customWidth="1"/>
    <col min="2" max="2" width="24.77734375" bestFit="1" customWidth="1"/>
    <col min="3" max="3" width="10.5546875" bestFit="1" customWidth="1"/>
    <col min="5" max="5" width="9.44140625" bestFit="1" customWidth="1"/>
    <col min="7" max="7" width="17.44140625" bestFit="1" customWidth="1"/>
    <col min="8" max="8" width="12.33203125" customWidth="1"/>
  </cols>
  <sheetData>
    <row r="1" spans="1:9" ht="57.6" x14ac:dyDescent="0.3">
      <c r="A1" t="s">
        <v>5</v>
      </c>
      <c r="B1" t="s">
        <v>0</v>
      </c>
      <c r="C1" s="2" t="s">
        <v>15</v>
      </c>
      <c r="D1" t="s">
        <v>11</v>
      </c>
      <c r="E1" t="s">
        <v>1</v>
      </c>
      <c r="F1" t="s">
        <v>4</v>
      </c>
      <c r="G1" t="s">
        <v>3</v>
      </c>
      <c r="H1" s="2" t="s">
        <v>16</v>
      </c>
      <c r="I1" t="s">
        <v>17</v>
      </c>
    </row>
    <row r="2" spans="1:9" x14ac:dyDescent="0.3">
      <c r="A2">
        <v>0</v>
      </c>
      <c r="B2" t="s">
        <v>6</v>
      </c>
      <c r="C2">
        <v>64135</v>
      </c>
      <c r="D2">
        <v>0</v>
      </c>
      <c r="E2">
        <v>0</v>
      </c>
      <c r="F2">
        <v>2.73</v>
      </c>
      <c r="G2">
        <f>F2*$G$9</f>
        <v>0.22058427450487492</v>
      </c>
      <c r="H2">
        <f>C2*$G2</f>
        <v>14147.172445370154</v>
      </c>
      <c r="I2">
        <f>C2/$C$11</f>
        <v>0.13303532535418697</v>
      </c>
    </row>
    <row r="3" spans="1:9" x14ac:dyDescent="0.3">
      <c r="A3">
        <v>1</v>
      </c>
      <c r="B3" t="s">
        <v>7</v>
      </c>
      <c r="C3">
        <v>3027</v>
      </c>
      <c r="D3">
        <v>0.24571100000000001</v>
      </c>
      <c r="E3">
        <v>0.183</v>
      </c>
      <c r="F3">
        <v>79.5</v>
      </c>
      <c r="G3">
        <f>E8/E3</f>
        <v>0.26229508196721313</v>
      </c>
      <c r="H3">
        <f t="shared" ref="H3:H6" si="0">C3*$G3</f>
        <v>793.96721311475414</v>
      </c>
      <c r="I3">
        <f t="shared" ref="I3:I6" si="1">C3/$C$11</f>
        <v>6.2789105768632416E-3</v>
      </c>
    </row>
    <row r="4" spans="1:9" x14ac:dyDescent="0.3">
      <c r="A4">
        <v>2</v>
      </c>
      <c r="B4" t="s">
        <v>8</v>
      </c>
      <c r="C4">
        <v>47380</v>
      </c>
      <c r="D4">
        <v>0</v>
      </c>
      <c r="E4">
        <v>0</v>
      </c>
      <c r="F4">
        <v>2.37</v>
      </c>
      <c r="G4">
        <f>F4*$G$9</f>
        <v>0.19149623830642989</v>
      </c>
      <c r="H4">
        <f t="shared" si="0"/>
        <v>9073.0917709586483</v>
      </c>
      <c r="I4">
        <f t="shared" si="1"/>
        <v>9.8280404073928102E-2</v>
      </c>
    </row>
    <row r="5" spans="1:9" x14ac:dyDescent="0.3">
      <c r="A5">
        <v>3</v>
      </c>
      <c r="B5" t="s">
        <v>9</v>
      </c>
      <c r="C5">
        <v>106165</v>
      </c>
      <c r="D5">
        <v>0</v>
      </c>
      <c r="E5">
        <v>0</v>
      </c>
      <c r="F5">
        <v>2.12</v>
      </c>
      <c r="G5">
        <f>F5*$G$9</f>
        <v>0.17129621316862084</v>
      </c>
      <c r="H5">
        <f t="shared" si="0"/>
        <v>18185.662471046631</v>
      </c>
      <c r="I5">
        <f t="shared" si="1"/>
        <v>0.22021821651558837</v>
      </c>
    </row>
    <row r="6" spans="1:9" x14ac:dyDescent="0.3">
      <c r="A6">
        <v>4</v>
      </c>
      <c r="B6" t="s">
        <v>10</v>
      </c>
      <c r="C6">
        <v>176894</v>
      </c>
      <c r="D6">
        <v>0</v>
      </c>
      <c r="E6">
        <v>0</v>
      </c>
      <c r="F6">
        <v>1.91</v>
      </c>
      <c r="G6">
        <f>F6*$G$9</f>
        <v>0.15432819205286122</v>
      </c>
      <c r="H6">
        <f t="shared" si="0"/>
        <v>27299.731204998832</v>
      </c>
      <c r="I6">
        <f t="shared" si="1"/>
        <v>0.36693148582214941</v>
      </c>
    </row>
    <row r="7" spans="1:9" x14ac:dyDescent="0.3">
      <c r="B7" t="s">
        <v>18</v>
      </c>
      <c r="C7">
        <v>12321</v>
      </c>
      <c r="I7">
        <f>C7/$C$10</f>
        <v>2.2668690492617636E-2</v>
      </c>
    </row>
    <row r="8" spans="1:9" x14ac:dyDescent="0.3">
      <c r="A8" t="s">
        <v>2</v>
      </c>
      <c r="C8">
        <v>50761</v>
      </c>
      <c r="D8">
        <v>0.19234000000000001</v>
      </c>
      <c r="E8">
        <v>4.8000000000000001E-2</v>
      </c>
      <c r="G8">
        <f>SUM(G2:G6)</f>
        <v>1</v>
      </c>
      <c r="H8">
        <f>SUM(H2:H6)</f>
        <v>69499.625105489016</v>
      </c>
      <c r="I8">
        <f>C8/$C$10</f>
        <v>9.3392208270088775E-2</v>
      </c>
    </row>
    <row r="9" spans="1:9" x14ac:dyDescent="0.3">
      <c r="G9">
        <f>(1-G3)/(F2+F4+F5+F6)</f>
        <v>8.0800100551236237E-2</v>
      </c>
    </row>
    <row r="10" spans="1:9" x14ac:dyDescent="0.3">
      <c r="B10" t="s">
        <v>12</v>
      </c>
      <c r="C10" s="1">
        <v>543525</v>
      </c>
    </row>
    <row r="11" spans="1:9" x14ac:dyDescent="0.3">
      <c r="B11" t="s">
        <v>13</v>
      </c>
      <c r="C11" s="1">
        <v>482090</v>
      </c>
    </row>
    <row r="12" spans="1:9" x14ac:dyDescent="0.3">
      <c r="B12" t="s">
        <v>14</v>
      </c>
      <c r="C12" s="1">
        <v>144.88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zoomScale="205" zoomScaleNormal="205" workbookViewId="0">
      <selection activeCell="C6" sqref="C6"/>
    </sheetView>
  </sheetViews>
  <sheetFormatPr defaultRowHeight="14.4" x14ac:dyDescent="0.3"/>
  <cols>
    <col min="3" max="3" width="8.77734375" bestFit="1" customWidth="1"/>
    <col min="8" max="8" width="10.88671875" customWidth="1"/>
  </cols>
  <sheetData>
    <row r="3" spans="1:10" ht="86.4" x14ac:dyDescent="0.3">
      <c r="B3" s="2" t="s">
        <v>0</v>
      </c>
      <c r="C3" s="2" t="s">
        <v>15</v>
      </c>
      <c r="D3" s="2" t="s">
        <v>11</v>
      </c>
      <c r="E3" s="2" t="s">
        <v>1</v>
      </c>
      <c r="F3" s="2" t="s">
        <v>4</v>
      </c>
      <c r="G3" s="2" t="s">
        <v>3</v>
      </c>
      <c r="H3" s="2" t="s">
        <v>16</v>
      </c>
      <c r="I3" s="2" t="s">
        <v>11</v>
      </c>
      <c r="J3" s="2" t="s">
        <v>1</v>
      </c>
    </row>
    <row r="4" spans="1:10" x14ac:dyDescent="0.3">
      <c r="A4">
        <f>C4*F4/SUM($F$4:$F$6)</f>
        <v>1600</v>
      </c>
      <c r="B4" t="s">
        <v>19</v>
      </c>
      <c r="C4">
        <v>4800</v>
      </c>
      <c r="D4">
        <v>0</v>
      </c>
      <c r="E4">
        <v>0</v>
      </c>
      <c r="F4">
        <v>32.11</v>
      </c>
      <c r="G4">
        <v>0.9</v>
      </c>
      <c r="H4">
        <f>$G4*C4</f>
        <v>4320</v>
      </c>
      <c r="I4">
        <f>$G4*D4</f>
        <v>0</v>
      </c>
      <c r="J4">
        <f>$G4*E4</f>
        <v>0</v>
      </c>
    </row>
    <row r="5" spans="1:10" x14ac:dyDescent="0.3">
      <c r="A5">
        <f t="shared" ref="A5:A6" si="0">C5*F5/SUM($F$4:$F$6)</f>
        <v>2133.3333333333335</v>
      </c>
      <c r="B5" t="s">
        <v>20</v>
      </c>
      <c r="C5">
        <v>6400</v>
      </c>
      <c r="D5">
        <v>0</v>
      </c>
      <c r="E5">
        <v>0.5</v>
      </c>
      <c r="F5">
        <v>32.11</v>
      </c>
      <c r="G5">
        <v>4.6136000000000003E-2</v>
      </c>
      <c r="H5">
        <f t="shared" ref="H5:J6" si="1">$G5*C5</f>
        <v>295.2704</v>
      </c>
      <c r="I5">
        <f t="shared" si="1"/>
        <v>0</v>
      </c>
      <c r="J5">
        <f t="shared" si="1"/>
        <v>2.3068000000000002E-2</v>
      </c>
    </row>
    <row r="6" spans="1:10" x14ac:dyDescent="0.3">
      <c r="A6">
        <f t="shared" si="0"/>
        <v>3333.3333333333335</v>
      </c>
      <c r="B6" t="s">
        <v>21</v>
      </c>
      <c r="C6">
        <v>10000</v>
      </c>
      <c r="D6">
        <v>0</v>
      </c>
      <c r="E6">
        <v>1.9</v>
      </c>
      <c r="F6">
        <v>32.11</v>
      </c>
      <c r="G6">
        <v>4.6136000000000003E-2</v>
      </c>
      <c r="H6">
        <f t="shared" si="1"/>
        <v>461.36</v>
      </c>
      <c r="I6">
        <f t="shared" si="1"/>
        <v>0</v>
      </c>
      <c r="J6">
        <f t="shared" si="1"/>
        <v>8.7658399999999997E-2</v>
      </c>
    </row>
    <row r="8" spans="1:10" x14ac:dyDescent="0.3">
      <c r="A8">
        <f>SUM(A4:A6)</f>
        <v>7066.666666666667</v>
      </c>
      <c r="B8" t="s">
        <v>22</v>
      </c>
      <c r="C8">
        <v>9750</v>
      </c>
      <c r="D8">
        <v>0</v>
      </c>
      <c r="E8">
        <v>0.11</v>
      </c>
      <c r="H8">
        <f>SUM(H4:H6)</f>
        <v>5076.6304</v>
      </c>
      <c r="J8">
        <f>SUM(J4:J6)</f>
        <v>0.1107264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B1" zoomScale="190" zoomScaleNormal="190" workbookViewId="0">
      <selection activeCell="C7" sqref="C7"/>
    </sheetView>
  </sheetViews>
  <sheetFormatPr defaultRowHeight="14.4" x14ac:dyDescent="0.3"/>
  <cols>
    <col min="1" max="1" width="9.88671875" bestFit="1" customWidth="1"/>
    <col min="2" max="2" width="31.44140625" bestFit="1" customWidth="1"/>
    <col min="3" max="3" width="10.5546875" bestFit="1" customWidth="1"/>
    <col min="5" max="5" width="9.44140625" bestFit="1" customWidth="1"/>
    <col min="6" max="6" width="9.44140625" customWidth="1"/>
    <col min="8" max="8" width="17.44140625" bestFit="1" customWidth="1"/>
    <col min="9" max="9" width="12.33203125" customWidth="1"/>
  </cols>
  <sheetData>
    <row r="1" spans="1:10" ht="57.6" x14ac:dyDescent="0.3">
      <c r="A1" t="s">
        <v>5</v>
      </c>
      <c r="B1" t="s">
        <v>0</v>
      </c>
      <c r="C1" s="2" t="s">
        <v>15</v>
      </c>
      <c r="D1" t="s">
        <v>11</v>
      </c>
      <c r="E1" t="s">
        <v>1</v>
      </c>
      <c r="F1" t="s">
        <v>28</v>
      </c>
      <c r="G1" t="s">
        <v>4</v>
      </c>
      <c r="H1" t="s">
        <v>3</v>
      </c>
      <c r="I1" s="2" t="s">
        <v>16</v>
      </c>
      <c r="J1" t="s">
        <v>17</v>
      </c>
    </row>
    <row r="2" spans="1:10" x14ac:dyDescent="0.3">
      <c r="A2">
        <v>0</v>
      </c>
      <c r="B2" t="s">
        <v>23</v>
      </c>
      <c r="C2">
        <v>32270</v>
      </c>
      <c r="D2">
        <v>0</v>
      </c>
      <c r="E2">
        <v>0</v>
      </c>
      <c r="F2">
        <v>1</v>
      </c>
      <c r="G2">
        <v>2.07981085777282</v>
      </c>
      <c r="I2">
        <f>C2*$H2</f>
        <v>0</v>
      </c>
      <c r="J2">
        <f>C2/$C$11</f>
        <v>6.6937708726586317E-2</v>
      </c>
    </row>
    <row r="3" spans="1:10" x14ac:dyDescent="0.3">
      <c r="A3">
        <v>1</v>
      </c>
      <c r="B3" t="s">
        <v>24</v>
      </c>
      <c r="C3">
        <v>21416</v>
      </c>
      <c r="D3">
        <v>0</v>
      </c>
      <c r="E3">
        <v>0.15</v>
      </c>
      <c r="F3">
        <v>4</v>
      </c>
      <c r="G3">
        <v>69.740715026855398</v>
      </c>
      <c r="I3">
        <f t="shared" ref="I3:I6" si="0">C3*$H3</f>
        <v>0</v>
      </c>
      <c r="J3">
        <f t="shared" ref="J3:J6" si="1">C3/$C$11</f>
        <v>4.4423240473770456E-2</v>
      </c>
    </row>
    <row r="4" spans="1:10" x14ac:dyDescent="0.3">
      <c r="A4">
        <v>2</v>
      </c>
      <c r="B4" t="s">
        <v>25</v>
      </c>
      <c r="C4">
        <v>24750</v>
      </c>
      <c r="D4">
        <v>0</v>
      </c>
      <c r="E4">
        <v>4.1000000000000002E-2</v>
      </c>
      <c r="F4">
        <v>4</v>
      </c>
      <c r="G4">
        <v>6.4275388717651296</v>
      </c>
      <c r="I4">
        <f t="shared" si="0"/>
        <v>0</v>
      </c>
      <c r="J4">
        <f t="shared" si="1"/>
        <v>5.1338961604679621E-2</v>
      </c>
    </row>
    <row r="5" spans="1:10" x14ac:dyDescent="0.3">
      <c r="A5">
        <v>3</v>
      </c>
      <c r="B5" t="s">
        <v>26</v>
      </c>
      <c r="C5">
        <v>29578</v>
      </c>
      <c r="D5">
        <v>0</v>
      </c>
      <c r="E5">
        <v>0.15</v>
      </c>
      <c r="F5">
        <v>5</v>
      </c>
      <c r="G5">
        <v>4.6665496826171804</v>
      </c>
      <c r="I5">
        <f t="shared" si="0"/>
        <v>0</v>
      </c>
      <c r="J5">
        <f t="shared" si="1"/>
        <v>6.1353689145180364E-2</v>
      </c>
    </row>
    <row r="6" spans="1:10" x14ac:dyDescent="0.3">
      <c r="A6">
        <v>4</v>
      </c>
      <c r="B6" t="s">
        <v>27</v>
      </c>
      <c r="C6">
        <v>53358</v>
      </c>
      <c r="D6">
        <v>0</v>
      </c>
      <c r="E6">
        <v>0</v>
      </c>
      <c r="F6">
        <v>1</v>
      </c>
      <c r="G6">
        <v>3.6864323616027801</v>
      </c>
      <c r="I6">
        <f t="shared" si="0"/>
        <v>0</v>
      </c>
      <c r="J6">
        <f t="shared" si="1"/>
        <v>0.11068057831525234</v>
      </c>
    </row>
    <row r="7" spans="1:10" x14ac:dyDescent="0.3">
      <c r="B7" t="s">
        <v>18</v>
      </c>
      <c r="J7">
        <f>C7/$C$10</f>
        <v>0</v>
      </c>
    </row>
    <row r="8" spans="1:10" x14ac:dyDescent="0.3">
      <c r="A8" t="s">
        <v>2</v>
      </c>
      <c r="C8">
        <v>26081.130561533901</v>
      </c>
      <c r="D8">
        <v>0.155983938662977</v>
      </c>
      <c r="E8">
        <v>3.8995984665744401E-2</v>
      </c>
      <c r="H8">
        <f>SUM(H2:H6)</f>
        <v>0</v>
      </c>
      <c r="I8">
        <f>SUM(I2:I6)</f>
        <v>0</v>
      </c>
      <c r="J8">
        <f>C8/$C$10</f>
        <v>4.7985153510020515E-2</v>
      </c>
    </row>
    <row r="9" spans="1:10" x14ac:dyDescent="0.3">
      <c r="H9">
        <f>(1-H3)/(G2+G4+G5+G6)</f>
        <v>5.9310813892549837E-2</v>
      </c>
    </row>
    <row r="10" spans="1:10" x14ac:dyDescent="0.3">
      <c r="B10" t="s">
        <v>12</v>
      </c>
      <c r="C10" s="1">
        <v>543525</v>
      </c>
    </row>
    <row r="11" spans="1:10" x14ac:dyDescent="0.3">
      <c r="B11" t="s">
        <v>13</v>
      </c>
      <c r="C11" s="1">
        <v>482090</v>
      </c>
    </row>
    <row r="12" spans="1:10" x14ac:dyDescent="0.3">
      <c r="B12" t="s">
        <v>14</v>
      </c>
      <c r="C12" s="1">
        <v>144.88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AllocateChainsWithZeroedChains</vt:lpstr>
      <vt:lpstr>3ebb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2016-06-02T13:45:44Z</dcterms:created>
  <dcterms:modified xsi:type="dcterms:W3CDTF">2016-06-09T11:21:16Z</dcterms:modified>
</cp:coreProperties>
</file>