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hahar\Projects\Risk\"/>
    </mc:Choice>
  </mc:AlternateContent>
  <bookViews>
    <workbookView xWindow="0" yWindow="0" windowWidth="16596" windowHeight="5700" firstSheet="1" activeTab="5"/>
  </bookViews>
  <sheets>
    <sheet name="chain history" sheetId="4" r:id="rId1"/>
    <sheet name="chain allocation" sheetId="5" r:id="rId2"/>
    <sheet name="chain history query" sheetId="3" r:id="rId3"/>
    <sheet name="fp and allocation" sheetId="6" r:id="rId4"/>
    <sheet name="simulation" sheetId="7" r:id="rId5"/>
    <sheet name="simulation (2)" sheetId="8" r:id="rId6"/>
  </sheets>
  <definedNames>
    <definedName name="chain_allocation_0e424" localSheetId="1">'chain allocation'!$A$1:$I$22</definedName>
    <definedName name="chains_with_floor_prices" localSheetId="0">'chain history'!$A$1:$I$51</definedName>
  </definedNames>
  <calcPr calcId="152511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8" l="1"/>
  <c r="E8" i="8" l="1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M2" i="7"/>
  <c r="E8" i="7"/>
  <c r="G8" i="7" s="1"/>
  <c r="E9" i="7"/>
  <c r="G9" i="7" s="1"/>
  <c r="E15" i="7"/>
  <c r="G15" i="7" s="1"/>
  <c r="E13" i="7"/>
  <c r="G13" i="7" s="1"/>
  <c r="E10" i="7"/>
  <c r="G10" i="7" s="1"/>
  <c r="E16" i="7"/>
  <c r="G16" i="7" s="1"/>
  <c r="E14" i="7"/>
  <c r="G14" i="7" s="1"/>
  <c r="E11" i="7"/>
  <c r="G11" i="7" s="1"/>
  <c r="E5" i="7"/>
  <c r="G5" i="7" s="1"/>
  <c r="E7" i="7"/>
  <c r="G7" i="7" s="1"/>
  <c r="E6" i="7"/>
  <c r="G6" i="7" s="1"/>
  <c r="E17" i="7"/>
  <c r="G17" i="7" s="1"/>
  <c r="E12" i="7"/>
  <c r="G12" i="7" s="1"/>
  <c r="E4" i="7"/>
  <c r="G4" i="7" s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3" i="6"/>
  <c r="G1" i="6"/>
  <c r="E19" i="8" l="1"/>
  <c r="F2" i="8"/>
  <c r="G5" i="8" s="1"/>
  <c r="F1" i="8"/>
  <c r="E6" i="8"/>
  <c r="E5" i="8"/>
  <c r="E15" i="8"/>
  <c r="E14" i="8"/>
  <c r="E13" i="8"/>
  <c r="E12" i="8"/>
  <c r="E7" i="8"/>
  <c r="E11" i="8"/>
  <c r="E4" i="8"/>
  <c r="E10" i="8"/>
  <c r="E17" i="8"/>
  <c r="E9" i="8"/>
  <c r="E16" i="8"/>
  <c r="O2" i="7"/>
  <c r="Q2" i="7" s="1"/>
  <c r="S2" i="7" s="1"/>
  <c r="U2" i="7" s="1"/>
  <c r="W2" i="7" s="1"/>
  <c r="Y2" i="7" s="1"/>
  <c r="AA2" i="7" s="1"/>
  <c r="AC2" i="7" s="1"/>
  <c r="AE2" i="7" s="1"/>
  <c r="AG2" i="7" s="1"/>
  <c r="AI2" i="7" s="1"/>
  <c r="AK2" i="7" s="1"/>
  <c r="AM2" i="7" s="1"/>
  <c r="AO2" i="7" s="1"/>
  <c r="AQ2" i="7" s="1"/>
  <c r="AS2" i="7" s="1"/>
  <c r="AU2" i="7" s="1"/>
  <c r="AW2" i="7" s="1"/>
  <c r="AY2" i="7" s="1"/>
  <c r="H2" i="7"/>
  <c r="H14" i="7" s="1"/>
  <c r="I14" i="7" s="1"/>
  <c r="H5" i="8" l="1"/>
  <c r="G16" i="8"/>
  <c r="H16" i="8" s="1"/>
  <c r="G7" i="8"/>
  <c r="H7" i="8" s="1"/>
  <c r="G12" i="8"/>
  <c r="H12" i="8" s="1"/>
  <c r="G8" i="8"/>
  <c r="H8" i="8" s="1"/>
  <c r="G11" i="8"/>
  <c r="H11" i="8" s="1"/>
  <c r="G17" i="8"/>
  <c r="H17" i="8" s="1"/>
  <c r="G9" i="8"/>
  <c r="H9" i="8" s="1"/>
  <c r="G15" i="8"/>
  <c r="H15" i="8" s="1"/>
  <c r="G13" i="8"/>
  <c r="H13" i="8" s="1"/>
  <c r="G6" i="8"/>
  <c r="H6" i="8" s="1"/>
  <c r="G10" i="8"/>
  <c r="H10" i="8" s="1"/>
  <c r="G14" i="8"/>
  <c r="H14" i="8" s="1"/>
  <c r="G4" i="8"/>
  <c r="H13" i="7"/>
  <c r="I13" i="7" s="1"/>
  <c r="H17" i="7"/>
  <c r="I17" i="7" s="1"/>
  <c r="H10" i="7"/>
  <c r="I10" i="7" s="1"/>
  <c r="H5" i="7"/>
  <c r="I5" i="7" s="1"/>
  <c r="H9" i="7"/>
  <c r="I9" i="7" s="1"/>
  <c r="H16" i="7"/>
  <c r="I16" i="7" s="1"/>
  <c r="H7" i="7"/>
  <c r="I7" i="7" s="1"/>
  <c r="H11" i="7"/>
  <c r="I11" i="7" s="1"/>
  <c r="H15" i="7"/>
  <c r="I15" i="7" s="1"/>
  <c r="H12" i="7"/>
  <c r="I12" i="7" s="1"/>
  <c r="H6" i="7"/>
  <c r="I6" i="7" s="1"/>
  <c r="H8" i="7"/>
  <c r="I8" i="7" s="1"/>
  <c r="H4" i="7"/>
  <c r="I4" i="7" s="1"/>
  <c r="I6" i="8" l="1"/>
  <c r="J6" i="8"/>
  <c r="I7" i="8"/>
  <c r="J7" i="8"/>
  <c r="I15" i="8"/>
  <c r="J15" i="8"/>
  <c r="J12" i="8"/>
  <c r="I12" i="8"/>
  <c r="I13" i="8"/>
  <c r="J13" i="8"/>
  <c r="I17" i="8"/>
  <c r="J17" i="8"/>
  <c r="J11" i="8"/>
  <c r="I11" i="8"/>
  <c r="I14" i="8"/>
  <c r="J14" i="8"/>
  <c r="J10" i="8"/>
  <c r="I10" i="8"/>
  <c r="I9" i="8"/>
  <c r="J9" i="8"/>
  <c r="I16" i="8"/>
  <c r="J16" i="8"/>
  <c r="J8" i="8"/>
  <c r="I8" i="8"/>
  <c r="I5" i="8"/>
  <c r="J5" i="8"/>
  <c r="H4" i="8"/>
  <c r="H2" i="8"/>
  <c r="J2" i="7"/>
  <c r="J14" i="7" s="1"/>
  <c r="K14" i="7" s="1"/>
  <c r="I4" i="8" l="1"/>
  <c r="K2" i="8" s="1"/>
  <c r="J4" i="8"/>
  <c r="I2" i="8"/>
  <c r="J15" i="7"/>
  <c r="K15" i="7" s="1"/>
  <c r="J10" i="7"/>
  <c r="K10" i="7" s="1"/>
  <c r="J8" i="7"/>
  <c r="K8" i="7" s="1"/>
  <c r="J4" i="7"/>
  <c r="K4" i="7" s="1"/>
  <c r="J7" i="7"/>
  <c r="K7" i="7" s="1"/>
  <c r="J12" i="7"/>
  <c r="K12" i="7" s="1"/>
  <c r="J5" i="7"/>
  <c r="K5" i="7" s="1"/>
  <c r="J13" i="7"/>
  <c r="K13" i="7" s="1"/>
  <c r="J6" i="7"/>
  <c r="K6" i="7" s="1"/>
  <c r="J17" i="7"/>
  <c r="K17" i="7" s="1"/>
  <c r="J9" i="7"/>
  <c r="K9" i="7" s="1"/>
  <c r="J11" i="7"/>
  <c r="K11" i="7" s="1"/>
  <c r="J16" i="7"/>
  <c r="K16" i="7" s="1"/>
  <c r="K16" i="8" l="1"/>
  <c r="K13" i="8"/>
  <c r="K5" i="8"/>
  <c r="K8" i="8"/>
  <c r="K7" i="8"/>
  <c r="K12" i="8"/>
  <c r="K11" i="8"/>
  <c r="K17" i="8"/>
  <c r="K9" i="8"/>
  <c r="K15" i="8"/>
  <c r="K14" i="8"/>
  <c r="K10" i="8"/>
  <c r="K6" i="8"/>
  <c r="K4" i="8"/>
  <c r="L2" i="7"/>
  <c r="L5" i="7" s="1"/>
  <c r="M5" i="7" s="1"/>
  <c r="K19" i="8" l="1"/>
  <c r="L11" i="8"/>
  <c r="L12" i="8"/>
  <c r="L8" i="8"/>
  <c r="L4" i="8"/>
  <c r="L14" i="8"/>
  <c r="L5" i="8"/>
  <c r="L7" i="8"/>
  <c r="L13" i="8"/>
  <c r="L17" i="8"/>
  <c r="L6" i="8"/>
  <c r="L10" i="8"/>
  <c r="L15" i="8"/>
  <c r="L9" i="8"/>
  <c r="L16" i="8"/>
  <c r="L9" i="7"/>
  <c r="M9" i="7" s="1"/>
  <c r="L13" i="7"/>
  <c r="M13" i="7" s="1"/>
  <c r="L17" i="7"/>
  <c r="M17" i="7" s="1"/>
  <c r="L6" i="7"/>
  <c r="M6" i="7" s="1"/>
  <c r="L16" i="7"/>
  <c r="M16" i="7" s="1"/>
  <c r="L4" i="7"/>
  <c r="M4" i="7" s="1"/>
  <c r="L8" i="7"/>
  <c r="M8" i="7" s="1"/>
  <c r="L11" i="7"/>
  <c r="M11" i="7" s="1"/>
  <c r="L10" i="7"/>
  <c r="M10" i="7" s="1"/>
  <c r="L15" i="7"/>
  <c r="M15" i="7" s="1"/>
  <c r="L14" i="7"/>
  <c r="M14" i="7" s="1"/>
  <c r="L12" i="7"/>
  <c r="M12" i="7" s="1"/>
  <c r="L7" i="7"/>
  <c r="M7" i="7" s="1"/>
  <c r="L2" i="8" l="1"/>
  <c r="M4" i="8" s="1"/>
  <c r="N4" i="8" s="1"/>
  <c r="L1" i="7"/>
  <c r="N2" i="7"/>
  <c r="N14" i="7" s="1"/>
  <c r="O14" i="7" s="1"/>
  <c r="M10" i="8" l="1"/>
  <c r="N10" i="8" s="1"/>
  <c r="M13" i="8"/>
  <c r="N13" i="8" s="1"/>
  <c r="M11" i="8"/>
  <c r="N11" i="8" s="1"/>
  <c r="M14" i="8"/>
  <c r="N14" i="8" s="1"/>
  <c r="M17" i="8"/>
  <c r="N17" i="8" s="1"/>
  <c r="M15" i="8"/>
  <c r="N15" i="8" s="1"/>
  <c r="M6" i="8"/>
  <c r="N6" i="8" s="1"/>
  <c r="O4" i="8"/>
  <c r="P4" i="8"/>
  <c r="M12" i="8"/>
  <c r="N12" i="8" s="1"/>
  <c r="M16" i="8"/>
  <c r="N16" i="8" s="1"/>
  <c r="M8" i="8"/>
  <c r="N8" i="8" s="1"/>
  <c r="M9" i="8"/>
  <c r="N9" i="8" s="1"/>
  <c r="M5" i="8"/>
  <c r="N5" i="8" s="1"/>
  <c r="M7" i="8"/>
  <c r="N7" i="8" s="1"/>
  <c r="N12" i="7"/>
  <c r="O12" i="7" s="1"/>
  <c r="N7" i="7"/>
  <c r="O7" i="7" s="1"/>
  <c r="N16" i="7"/>
  <c r="O16" i="7" s="1"/>
  <c r="N5" i="7"/>
  <c r="O5" i="7" s="1"/>
  <c r="N9" i="7"/>
  <c r="O9" i="7" s="1"/>
  <c r="N15" i="7"/>
  <c r="O15" i="7" s="1"/>
  <c r="N13" i="7"/>
  <c r="O13" i="7" s="1"/>
  <c r="N6" i="7"/>
  <c r="O6" i="7" s="1"/>
  <c r="N17" i="7"/>
  <c r="O17" i="7" s="1"/>
  <c r="N11" i="7"/>
  <c r="O11" i="7" s="1"/>
  <c r="N8" i="7"/>
  <c r="O8" i="7" s="1"/>
  <c r="N10" i="7"/>
  <c r="O10" i="7" s="1"/>
  <c r="N4" i="7"/>
  <c r="O7" i="8" l="1"/>
  <c r="P7" i="8"/>
  <c r="P17" i="8"/>
  <c r="O17" i="8"/>
  <c r="P15" i="8"/>
  <c r="O15" i="8"/>
  <c r="O8" i="8"/>
  <c r="P8" i="8"/>
  <c r="P14" i="8"/>
  <c r="O14" i="8"/>
  <c r="O5" i="8"/>
  <c r="P5" i="8"/>
  <c r="P16" i="8"/>
  <c r="O16" i="8"/>
  <c r="O11" i="8"/>
  <c r="P11" i="8"/>
  <c r="P6" i="8"/>
  <c r="O6" i="8"/>
  <c r="O9" i="8"/>
  <c r="P9" i="8"/>
  <c r="P12" i="8"/>
  <c r="O12" i="8"/>
  <c r="O13" i="8"/>
  <c r="P13" i="8"/>
  <c r="P10" i="8"/>
  <c r="O10" i="8"/>
  <c r="N1" i="7"/>
  <c r="O4" i="7"/>
  <c r="P2" i="7" s="1"/>
  <c r="P13" i="7" s="1"/>
  <c r="Q13" i="7" s="1"/>
  <c r="Q2" i="8" l="1"/>
  <c r="Q4" i="8" s="1"/>
  <c r="Q5" i="8"/>
  <c r="Q12" i="8"/>
  <c r="Q14" i="8"/>
  <c r="Q10" i="8"/>
  <c r="Q7" i="8"/>
  <c r="Q13" i="8"/>
  <c r="Q16" i="8"/>
  <c r="Q17" i="8"/>
  <c r="P10" i="7"/>
  <c r="Q10" i="7" s="1"/>
  <c r="P6" i="7"/>
  <c r="Q6" i="7" s="1"/>
  <c r="P4" i="7"/>
  <c r="P5" i="7"/>
  <c r="Q5" i="7" s="1"/>
  <c r="P15" i="7"/>
  <c r="Q15" i="7" s="1"/>
  <c r="P9" i="7"/>
  <c r="Q9" i="7" s="1"/>
  <c r="P14" i="7"/>
  <c r="Q14" i="7" s="1"/>
  <c r="P17" i="7"/>
  <c r="Q17" i="7" s="1"/>
  <c r="P12" i="7"/>
  <c r="Q12" i="7" s="1"/>
  <c r="P8" i="7"/>
  <c r="Q8" i="7" s="1"/>
  <c r="P11" i="7"/>
  <c r="Q11" i="7" s="1"/>
  <c r="P7" i="7"/>
  <c r="Q7" i="7" s="1"/>
  <c r="P16" i="7"/>
  <c r="Q16" i="7" s="1"/>
  <c r="Q8" i="8" l="1"/>
  <c r="R8" i="8" s="1"/>
  <c r="Q15" i="8"/>
  <c r="Q6" i="8"/>
  <c r="Q11" i="8"/>
  <c r="Q9" i="8"/>
  <c r="R9" i="8" s="1"/>
  <c r="R17" i="8"/>
  <c r="R12" i="8"/>
  <c r="R10" i="8"/>
  <c r="R5" i="8"/>
  <c r="R15" i="8"/>
  <c r="R7" i="8"/>
  <c r="R14" i="8"/>
  <c r="R6" i="8"/>
  <c r="R11" i="8"/>
  <c r="R16" i="8"/>
  <c r="R13" i="8"/>
  <c r="R4" i="8"/>
  <c r="Q19" i="8"/>
  <c r="Q4" i="7"/>
  <c r="P1" i="7"/>
  <c r="R2" i="7"/>
  <c r="R15" i="7" s="1"/>
  <c r="S15" i="7" s="1"/>
  <c r="R2" i="8" l="1"/>
  <c r="S6" i="8" s="1"/>
  <c r="T6" i="8" s="1"/>
  <c r="R16" i="7"/>
  <c r="S16" i="7" s="1"/>
  <c r="R8" i="7"/>
  <c r="S8" i="7" s="1"/>
  <c r="R7" i="7"/>
  <c r="S7" i="7" s="1"/>
  <c r="R10" i="7"/>
  <c r="S10" i="7" s="1"/>
  <c r="R13" i="7"/>
  <c r="S13" i="7" s="1"/>
  <c r="R4" i="7"/>
  <c r="R5" i="7"/>
  <c r="S5" i="7" s="1"/>
  <c r="R6" i="7"/>
  <c r="S6" i="7" s="1"/>
  <c r="R11" i="7"/>
  <c r="S11" i="7" s="1"/>
  <c r="R17" i="7"/>
  <c r="S17" i="7" s="1"/>
  <c r="R9" i="7"/>
  <c r="S9" i="7" s="1"/>
  <c r="R12" i="7"/>
  <c r="S12" i="7" s="1"/>
  <c r="R14" i="7"/>
  <c r="S14" i="7" s="1"/>
  <c r="S12" i="8" l="1"/>
  <c r="T12" i="8" s="1"/>
  <c r="S9" i="8"/>
  <c r="T9" i="8" s="1"/>
  <c r="U9" i="8" s="1"/>
  <c r="S17" i="8"/>
  <c r="T17" i="8" s="1"/>
  <c r="S7" i="8"/>
  <c r="T7" i="8" s="1"/>
  <c r="U7" i="8" s="1"/>
  <c r="V6" i="8"/>
  <c r="U6" i="8"/>
  <c r="V9" i="8"/>
  <c r="S14" i="8"/>
  <c r="T14" i="8" s="1"/>
  <c r="S8" i="8"/>
  <c r="T8" i="8" s="1"/>
  <c r="S10" i="8"/>
  <c r="T10" i="8" s="1"/>
  <c r="U17" i="8"/>
  <c r="V17" i="8"/>
  <c r="S4" i="8"/>
  <c r="T4" i="8" s="1"/>
  <c r="S15" i="8"/>
  <c r="T15" i="8" s="1"/>
  <c r="S13" i="8"/>
  <c r="T13" i="8" s="1"/>
  <c r="V12" i="8"/>
  <c r="U12" i="8"/>
  <c r="S16" i="8"/>
  <c r="T16" i="8" s="1"/>
  <c r="S11" i="8"/>
  <c r="T11" i="8" s="1"/>
  <c r="S5" i="8"/>
  <c r="T5" i="8" s="1"/>
  <c r="R1" i="7"/>
  <c r="S4" i="7"/>
  <c r="T2" i="7" s="1"/>
  <c r="V7" i="8" l="1"/>
  <c r="V14" i="8"/>
  <c r="U14" i="8"/>
  <c r="U13" i="8"/>
  <c r="V13" i="8"/>
  <c r="U4" i="8"/>
  <c r="W2" i="8" s="1"/>
  <c r="V4" i="8"/>
  <c r="U5" i="8"/>
  <c r="V5" i="8"/>
  <c r="U8" i="8"/>
  <c r="V8" i="8"/>
  <c r="U11" i="8"/>
  <c r="V11" i="8"/>
  <c r="U15" i="8"/>
  <c r="V15" i="8"/>
  <c r="V16" i="8"/>
  <c r="U16" i="8"/>
  <c r="V10" i="8"/>
  <c r="U10" i="8"/>
  <c r="T6" i="7"/>
  <c r="U6" i="7" s="1"/>
  <c r="T15" i="7"/>
  <c r="U15" i="7" s="1"/>
  <c r="T14" i="7"/>
  <c r="U14" i="7" s="1"/>
  <c r="T16" i="7"/>
  <c r="U16" i="7" s="1"/>
  <c r="T12" i="7"/>
  <c r="U12" i="7" s="1"/>
  <c r="T8" i="7"/>
  <c r="U8" i="7" s="1"/>
  <c r="T13" i="7"/>
  <c r="U13" i="7" s="1"/>
  <c r="T11" i="7"/>
  <c r="U11" i="7" s="1"/>
  <c r="T10" i="7"/>
  <c r="U10" i="7" s="1"/>
  <c r="T5" i="7"/>
  <c r="U5" i="7" s="1"/>
  <c r="T4" i="7"/>
  <c r="T9" i="7"/>
  <c r="U9" i="7" s="1"/>
  <c r="T7" i="7"/>
  <c r="U7" i="7" s="1"/>
  <c r="T17" i="7"/>
  <c r="U17" i="7" s="1"/>
  <c r="W8" i="8" l="1"/>
  <c r="W6" i="8"/>
  <c r="W9" i="8"/>
  <c r="W17" i="8"/>
  <c r="W4" i="8"/>
  <c r="W7" i="8"/>
  <c r="W5" i="8"/>
  <c r="W15" i="8"/>
  <c r="W11" i="8"/>
  <c r="W16" i="8"/>
  <c r="W13" i="8"/>
  <c r="W12" i="8"/>
  <c r="W10" i="8"/>
  <c r="W14" i="8"/>
  <c r="U4" i="7"/>
  <c r="T1" i="7"/>
  <c r="V2" i="7"/>
  <c r="V10" i="7" s="1"/>
  <c r="W10" i="7" s="1"/>
  <c r="X17" i="8" l="1"/>
  <c r="X5" i="8"/>
  <c r="W19" i="8"/>
  <c r="X4" i="8"/>
  <c r="X9" i="8"/>
  <c r="X14" i="8"/>
  <c r="X10" i="8"/>
  <c r="X13" i="8"/>
  <c r="X16" i="8"/>
  <c r="X6" i="8"/>
  <c r="X15" i="8"/>
  <c r="X7" i="8"/>
  <c r="X12" i="8"/>
  <c r="X11" i="8"/>
  <c r="X8" i="8"/>
  <c r="V17" i="7"/>
  <c r="W17" i="7" s="1"/>
  <c r="V11" i="7"/>
  <c r="W11" i="7" s="1"/>
  <c r="V9" i="7"/>
  <c r="W9" i="7" s="1"/>
  <c r="V14" i="7"/>
  <c r="W14" i="7" s="1"/>
  <c r="V15" i="7"/>
  <c r="W15" i="7" s="1"/>
  <c r="V5" i="7"/>
  <c r="W5" i="7" s="1"/>
  <c r="V13" i="7"/>
  <c r="W13" i="7" s="1"/>
  <c r="V7" i="7"/>
  <c r="W7" i="7" s="1"/>
  <c r="V12" i="7"/>
  <c r="W12" i="7" s="1"/>
  <c r="V16" i="7"/>
  <c r="W16" i="7" s="1"/>
  <c r="V4" i="7"/>
  <c r="V8" i="7"/>
  <c r="W8" i="7" s="1"/>
  <c r="V6" i="7"/>
  <c r="W6" i="7" s="1"/>
  <c r="W4" i="7"/>
  <c r="X2" i="8" l="1"/>
  <c r="Y16" i="8" s="1"/>
  <c r="Z16" i="8" s="1"/>
  <c r="V1" i="7"/>
  <c r="X2" i="7"/>
  <c r="X11" i="7"/>
  <c r="Y11" i="7" s="1"/>
  <c r="X15" i="7"/>
  <c r="Y15" i="7" s="1"/>
  <c r="X17" i="7"/>
  <c r="Y17" i="7" s="1"/>
  <c r="X12" i="7"/>
  <c r="Y12" i="7" s="1"/>
  <c r="X4" i="7"/>
  <c r="X5" i="7"/>
  <c r="Y5" i="7" s="1"/>
  <c r="X9" i="7"/>
  <c r="Y9" i="7" s="1"/>
  <c r="X10" i="7"/>
  <c r="Y10" i="7" s="1"/>
  <c r="X13" i="7"/>
  <c r="Y13" i="7" s="1"/>
  <c r="X16" i="7"/>
  <c r="Y16" i="7" s="1"/>
  <c r="X8" i="7"/>
  <c r="Y8" i="7" s="1"/>
  <c r="X7" i="7"/>
  <c r="Y7" i="7" s="1"/>
  <c r="X6" i="7"/>
  <c r="Y6" i="7" s="1"/>
  <c r="X14" i="7"/>
  <c r="Y14" i="7" s="1"/>
  <c r="Y5" i="8" l="1"/>
  <c r="Z5" i="8" s="1"/>
  <c r="Y14" i="8"/>
  <c r="Z14" i="8" s="1"/>
  <c r="Y17" i="8"/>
  <c r="Z17" i="8" s="1"/>
  <c r="Y9" i="8"/>
  <c r="Z9" i="8" s="1"/>
  <c r="AB9" i="8" s="1"/>
  <c r="Y12" i="8"/>
  <c r="Z12" i="8" s="1"/>
  <c r="Y8" i="8"/>
  <c r="Z8" i="8" s="1"/>
  <c r="AB8" i="8" s="1"/>
  <c r="Y10" i="8"/>
  <c r="Z10" i="8" s="1"/>
  <c r="AA10" i="8" s="1"/>
  <c r="Y11" i="8"/>
  <c r="Z11" i="8" s="1"/>
  <c r="AA11" i="8" s="1"/>
  <c r="Y7" i="8"/>
  <c r="Z7" i="8" s="1"/>
  <c r="Y15" i="8"/>
  <c r="Z15" i="8" s="1"/>
  <c r="AB15" i="8" s="1"/>
  <c r="AB16" i="8"/>
  <c r="AA16" i="8"/>
  <c r="AB5" i="8"/>
  <c r="AA5" i="8"/>
  <c r="AB17" i="8"/>
  <c r="AA17" i="8"/>
  <c r="AA15" i="8"/>
  <c r="AB14" i="8"/>
  <c r="AA14" i="8"/>
  <c r="Y4" i="8"/>
  <c r="Z4" i="8" s="1"/>
  <c r="AB7" i="8"/>
  <c r="AA7" i="8"/>
  <c r="Y6" i="8"/>
  <c r="Z6" i="8" s="1"/>
  <c r="Y13" i="8"/>
  <c r="Z13" i="8" s="1"/>
  <c r="AA12" i="8"/>
  <c r="AB12" i="8"/>
  <c r="Y4" i="7"/>
  <c r="X1" i="7"/>
  <c r="Z2" i="7"/>
  <c r="Z7" i="7" s="1"/>
  <c r="AA7" i="7" s="1"/>
  <c r="AA8" i="8" l="1"/>
  <c r="AB11" i="8"/>
  <c r="AB10" i="8"/>
  <c r="AA9" i="8"/>
  <c r="AB13" i="8"/>
  <c r="AA13" i="8"/>
  <c r="AB6" i="8"/>
  <c r="AA6" i="8"/>
  <c r="AB4" i="8"/>
  <c r="AA4" i="8"/>
  <c r="Z13" i="7"/>
  <c r="AA13" i="7" s="1"/>
  <c r="Z9" i="7"/>
  <c r="AA9" i="7" s="1"/>
  <c r="Z17" i="7"/>
  <c r="AA17" i="7" s="1"/>
  <c r="Z14" i="7"/>
  <c r="AA14" i="7" s="1"/>
  <c r="Z12" i="7"/>
  <c r="AA12" i="7" s="1"/>
  <c r="Z11" i="7"/>
  <c r="AA11" i="7" s="1"/>
  <c r="Z4" i="7"/>
  <c r="Z5" i="7"/>
  <c r="AA5" i="7" s="1"/>
  <c r="Z8" i="7"/>
  <c r="AA8" i="7" s="1"/>
  <c r="Z6" i="7"/>
  <c r="AA6" i="7" s="1"/>
  <c r="Z15" i="7"/>
  <c r="AA15" i="7" s="1"/>
  <c r="Z16" i="7"/>
  <c r="AA16" i="7" s="1"/>
  <c r="Z10" i="7"/>
  <c r="AA10" i="7" s="1"/>
  <c r="AC2" i="8" l="1"/>
  <c r="AC9" i="8" s="1"/>
  <c r="AC12" i="8"/>
  <c r="AC17" i="8"/>
  <c r="AC10" i="8"/>
  <c r="AC14" i="8"/>
  <c r="AC6" i="8"/>
  <c r="AC11" i="8"/>
  <c r="AC5" i="8"/>
  <c r="AC8" i="8"/>
  <c r="AC4" i="8"/>
  <c r="AC13" i="8"/>
  <c r="AC7" i="8"/>
  <c r="AA4" i="7"/>
  <c r="AB2" i="7" s="1"/>
  <c r="AB6" i="7" s="1"/>
  <c r="AC6" i="7" s="1"/>
  <c r="Z1" i="7"/>
  <c r="AC16" i="8" l="1"/>
  <c r="AC15" i="8"/>
  <c r="AC19" i="8"/>
  <c r="AB8" i="7"/>
  <c r="AC8" i="7" s="1"/>
  <c r="AB11" i="7"/>
  <c r="AC11" i="7" s="1"/>
  <c r="AB13" i="7"/>
  <c r="AC13" i="7" s="1"/>
  <c r="AB17" i="7"/>
  <c r="AC17" i="7" s="1"/>
  <c r="AB14" i="7"/>
  <c r="AC14" i="7" s="1"/>
  <c r="AB7" i="7"/>
  <c r="AC7" i="7" s="1"/>
  <c r="AB12" i="7"/>
  <c r="AC12" i="7" s="1"/>
  <c r="AB9" i="7"/>
  <c r="AC9" i="7" s="1"/>
  <c r="AB15" i="7"/>
  <c r="AC15" i="7" s="1"/>
  <c r="AB4" i="7"/>
  <c r="AC4" i="7" s="1"/>
  <c r="AB10" i="7"/>
  <c r="AC10" i="7" s="1"/>
  <c r="AB5" i="7"/>
  <c r="AC5" i="7" s="1"/>
  <c r="AB16" i="7"/>
  <c r="AC16" i="7" s="1"/>
  <c r="AD2" i="7" l="1"/>
  <c r="AD6" i="7" s="1"/>
  <c r="AE6" i="7" s="1"/>
  <c r="AB1" i="7"/>
  <c r="AD16" i="7" l="1"/>
  <c r="AE16" i="7" s="1"/>
  <c r="AD15" i="7"/>
  <c r="AE15" i="7" s="1"/>
  <c r="AD13" i="7"/>
  <c r="AE13" i="7" s="1"/>
  <c r="AD5" i="7"/>
  <c r="AE5" i="7" s="1"/>
  <c r="AD12" i="7"/>
  <c r="AE12" i="7" s="1"/>
  <c r="AD8" i="7"/>
  <c r="AE8" i="7" s="1"/>
  <c r="AD17" i="7"/>
  <c r="AE17" i="7" s="1"/>
  <c r="AD4" i="7"/>
  <c r="AD9" i="7"/>
  <c r="AE9" i="7" s="1"/>
  <c r="AD10" i="7"/>
  <c r="AE10" i="7" s="1"/>
  <c r="AD14" i="7"/>
  <c r="AE14" i="7" s="1"/>
  <c r="AD11" i="7"/>
  <c r="AE11" i="7" s="1"/>
  <c r="AD7" i="7"/>
  <c r="AE7" i="7" s="1"/>
  <c r="AD1" i="7" l="1"/>
  <c r="AE4" i="7"/>
  <c r="AF2" i="7" l="1"/>
  <c r="AF4" i="7"/>
  <c r="AG4" i="7" l="1"/>
  <c r="AF6" i="7"/>
  <c r="AG6" i="7" s="1"/>
  <c r="AF8" i="7"/>
  <c r="AG8" i="7" s="1"/>
  <c r="AF16" i="7"/>
  <c r="AG16" i="7" s="1"/>
  <c r="AF11" i="7"/>
  <c r="AG11" i="7" s="1"/>
  <c r="AF10" i="7"/>
  <c r="AG10" i="7" s="1"/>
  <c r="AF13" i="7"/>
  <c r="AG13" i="7" s="1"/>
  <c r="AF17" i="7"/>
  <c r="AG17" i="7" s="1"/>
  <c r="AF7" i="7"/>
  <c r="AG7" i="7" s="1"/>
  <c r="AF12" i="7"/>
  <c r="AG12" i="7" s="1"/>
  <c r="AF9" i="7"/>
  <c r="AG9" i="7" s="1"/>
  <c r="AF5" i="7"/>
  <c r="AG5" i="7" s="1"/>
  <c r="AF15" i="7"/>
  <c r="AG15" i="7" s="1"/>
  <c r="AF14" i="7"/>
  <c r="AG14" i="7" s="1"/>
  <c r="AF1" i="7" l="1"/>
  <c r="AH2" i="7"/>
  <c r="AH4" i="7" s="1"/>
  <c r="AH9" i="7" l="1"/>
  <c r="AI9" i="7" s="1"/>
  <c r="AI4" i="7"/>
  <c r="AH13" i="7"/>
  <c r="AI13" i="7" s="1"/>
  <c r="AH6" i="7"/>
  <c r="AI6" i="7" s="1"/>
  <c r="AH8" i="7"/>
  <c r="AI8" i="7" s="1"/>
  <c r="AH17" i="7"/>
  <c r="AI17" i="7" s="1"/>
  <c r="AH16" i="7"/>
  <c r="AI16" i="7" s="1"/>
  <c r="AH5" i="7"/>
  <c r="AI5" i="7" s="1"/>
  <c r="AH14" i="7"/>
  <c r="AI14" i="7" s="1"/>
  <c r="AH7" i="7"/>
  <c r="AI7" i="7" s="1"/>
  <c r="AH11" i="7"/>
  <c r="AI11" i="7" s="1"/>
  <c r="AH12" i="7"/>
  <c r="AI12" i="7" s="1"/>
  <c r="AH15" i="7"/>
  <c r="AI15" i="7" s="1"/>
  <c r="AH10" i="7"/>
  <c r="AI10" i="7" s="1"/>
  <c r="AJ6" i="7" l="1"/>
  <c r="AK6" i="7" s="1"/>
  <c r="AJ11" i="7"/>
  <c r="AK11" i="7" s="1"/>
  <c r="AJ13" i="7"/>
  <c r="AK13" i="7" s="1"/>
  <c r="AH1" i="7"/>
  <c r="AJ2" i="7"/>
  <c r="AJ14" i="7" s="1"/>
  <c r="AK14" i="7" s="1"/>
  <c r="AJ10" i="7"/>
  <c r="AK10" i="7" s="1"/>
  <c r="AJ7" i="7"/>
  <c r="AK7" i="7" s="1"/>
  <c r="AJ5" i="7"/>
  <c r="AK5" i="7" s="1"/>
  <c r="AJ9" i="7"/>
  <c r="AK9" i="7" s="1"/>
  <c r="AJ12" i="7" l="1"/>
  <c r="AK12" i="7" s="1"/>
  <c r="AJ16" i="7"/>
  <c r="AK16" i="7" s="1"/>
  <c r="AJ4" i="7"/>
  <c r="AJ8" i="7"/>
  <c r="AK8" i="7" s="1"/>
  <c r="AJ15" i="7"/>
  <c r="AK15" i="7" s="1"/>
  <c r="AJ17" i="7"/>
  <c r="AK17" i="7" s="1"/>
  <c r="AK4" i="7" l="1"/>
  <c r="AJ1" i="7"/>
  <c r="AL2" i="7" l="1"/>
  <c r="AL4" i="7"/>
  <c r="AM4" i="7" l="1"/>
  <c r="AL11" i="7"/>
  <c r="AM11" i="7" s="1"/>
  <c r="AL5" i="7"/>
  <c r="AM5" i="7" s="1"/>
  <c r="AL6" i="7"/>
  <c r="AM6" i="7" s="1"/>
  <c r="AL13" i="7"/>
  <c r="AM13" i="7" s="1"/>
  <c r="AL7" i="7"/>
  <c r="AM7" i="7" s="1"/>
  <c r="AL9" i="7"/>
  <c r="AM9" i="7" s="1"/>
  <c r="AL14" i="7"/>
  <c r="AM14" i="7" s="1"/>
  <c r="AL10" i="7"/>
  <c r="AM10" i="7" s="1"/>
  <c r="AL12" i="7"/>
  <c r="AM12" i="7" s="1"/>
  <c r="AL15" i="7"/>
  <c r="AM15" i="7" s="1"/>
  <c r="AL17" i="7"/>
  <c r="AM17" i="7" s="1"/>
  <c r="AL16" i="7"/>
  <c r="AM16" i="7" s="1"/>
  <c r="AL8" i="7"/>
  <c r="AM8" i="7" s="1"/>
  <c r="AL1" i="7" l="1"/>
  <c r="AN2" i="7"/>
  <c r="AN7" i="7" s="1"/>
  <c r="AO7" i="7" s="1"/>
  <c r="AN4" i="7" l="1"/>
  <c r="AN8" i="7"/>
  <c r="AO8" i="7" s="1"/>
  <c r="AN17" i="7"/>
  <c r="AO17" i="7" s="1"/>
  <c r="AN6" i="7"/>
  <c r="AO6" i="7" s="1"/>
  <c r="AN5" i="7"/>
  <c r="AO5" i="7" s="1"/>
  <c r="AN12" i="7"/>
  <c r="AO12" i="7" s="1"/>
  <c r="AN13" i="7"/>
  <c r="AO13" i="7" s="1"/>
  <c r="AN15" i="7"/>
  <c r="AO15" i="7" s="1"/>
  <c r="AN14" i="7"/>
  <c r="AO14" i="7" s="1"/>
  <c r="AN10" i="7"/>
  <c r="AO10" i="7" s="1"/>
  <c r="AN16" i="7"/>
  <c r="AO16" i="7" s="1"/>
  <c r="AN9" i="7"/>
  <c r="AO9" i="7" s="1"/>
  <c r="AN11" i="7"/>
  <c r="AO11" i="7" s="1"/>
  <c r="AO4" i="7" l="1"/>
  <c r="AN1" i="7"/>
  <c r="AP2" i="7" l="1"/>
  <c r="AP4" i="7"/>
  <c r="AQ4" i="7" l="1"/>
  <c r="AP7" i="7"/>
  <c r="AQ7" i="7" s="1"/>
  <c r="AP12" i="7"/>
  <c r="AQ12" i="7" s="1"/>
  <c r="AP13" i="7"/>
  <c r="AQ13" i="7" s="1"/>
  <c r="AP17" i="7"/>
  <c r="AQ17" i="7" s="1"/>
  <c r="AP10" i="7"/>
  <c r="AQ10" i="7" s="1"/>
  <c r="AP15" i="7"/>
  <c r="AQ15" i="7" s="1"/>
  <c r="AP9" i="7"/>
  <c r="AQ9" i="7" s="1"/>
  <c r="AP5" i="7"/>
  <c r="AQ5" i="7" s="1"/>
  <c r="AP6" i="7"/>
  <c r="AQ6" i="7" s="1"/>
  <c r="AP11" i="7"/>
  <c r="AQ11" i="7" s="1"/>
  <c r="AP8" i="7"/>
  <c r="AQ8" i="7" s="1"/>
  <c r="AP16" i="7"/>
  <c r="AQ16" i="7" s="1"/>
  <c r="AP14" i="7"/>
  <c r="AQ14" i="7" s="1"/>
  <c r="AP1" i="7" l="1"/>
  <c r="AR2" i="7"/>
  <c r="AR10" i="7" s="1"/>
  <c r="AS10" i="7" s="1"/>
  <c r="AR6" i="7" l="1"/>
  <c r="AS6" i="7" s="1"/>
  <c r="AR12" i="7"/>
  <c r="AS12" i="7" s="1"/>
  <c r="AR8" i="7"/>
  <c r="AS8" i="7" s="1"/>
  <c r="AR4" i="7"/>
  <c r="AR9" i="7"/>
  <c r="AS9" i="7" s="1"/>
  <c r="AR13" i="7"/>
  <c r="AS13" i="7" s="1"/>
  <c r="AR15" i="7"/>
  <c r="AS15" i="7" s="1"/>
  <c r="AR16" i="7"/>
  <c r="AS16" i="7" s="1"/>
  <c r="AR5" i="7"/>
  <c r="AS5" i="7" s="1"/>
  <c r="AR11" i="7"/>
  <c r="AS11" i="7" s="1"/>
  <c r="AR14" i="7"/>
  <c r="AS14" i="7" s="1"/>
  <c r="AR17" i="7"/>
  <c r="AS17" i="7" s="1"/>
  <c r="AR7" i="7"/>
  <c r="AS7" i="7" s="1"/>
  <c r="AS4" i="7" l="1"/>
  <c r="AR1" i="7"/>
  <c r="AT2" i="7" l="1"/>
  <c r="AT10" i="7" l="1"/>
  <c r="AU10" i="7" s="1"/>
  <c r="AT13" i="7"/>
  <c r="AU13" i="7" s="1"/>
  <c r="AT14" i="7"/>
  <c r="AU14" i="7" s="1"/>
  <c r="AT6" i="7"/>
  <c r="AU6" i="7" s="1"/>
  <c r="AT15" i="7"/>
  <c r="AU15" i="7" s="1"/>
  <c r="AT7" i="7"/>
  <c r="AU7" i="7" s="1"/>
  <c r="AT9" i="7"/>
  <c r="AU9" i="7" s="1"/>
  <c r="AT11" i="7"/>
  <c r="AU11" i="7" s="1"/>
  <c r="AT17" i="7"/>
  <c r="AU17" i="7" s="1"/>
  <c r="AT8" i="7"/>
  <c r="AU8" i="7" s="1"/>
  <c r="AT16" i="7"/>
  <c r="AU16" i="7" s="1"/>
  <c r="AT12" i="7"/>
  <c r="AU12" i="7" s="1"/>
  <c r="AT5" i="7"/>
  <c r="AU5" i="7" s="1"/>
  <c r="AT4" i="7"/>
  <c r="AT1" i="7" l="1"/>
  <c r="AU4" i="7"/>
  <c r="AV2" i="7" l="1"/>
  <c r="AV9" i="7" l="1"/>
  <c r="AW9" i="7" s="1"/>
  <c r="AV16" i="7"/>
  <c r="AW16" i="7" s="1"/>
  <c r="AV12" i="7"/>
  <c r="AW12" i="7" s="1"/>
  <c r="AV15" i="7"/>
  <c r="AW15" i="7" s="1"/>
  <c r="AV10" i="7"/>
  <c r="AW10" i="7" s="1"/>
  <c r="AV14" i="7"/>
  <c r="AW14" i="7" s="1"/>
  <c r="AV17" i="7"/>
  <c r="AW17" i="7" s="1"/>
  <c r="AV5" i="7"/>
  <c r="AW5" i="7" s="1"/>
  <c r="AV8" i="7"/>
  <c r="AW8" i="7" s="1"/>
  <c r="AV11" i="7"/>
  <c r="AW11" i="7" s="1"/>
  <c r="AV7" i="7"/>
  <c r="AW7" i="7" s="1"/>
  <c r="AV13" i="7"/>
  <c r="AW13" i="7" s="1"/>
  <c r="AV6" i="7"/>
  <c r="AW6" i="7" s="1"/>
  <c r="AV4" i="7"/>
  <c r="AV1" i="7" l="1"/>
  <c r="AW4" i="7"/>
  <c r="AX2" i="7" l="1"/>
  <c r="AX5" i="7" l="1"/>
  <c r="AY5" i="7" s="1"/>
  <c r="AX7" i="7"/>
  <c r="AY7" i="7" s="1"/>
  <c r="AX17" i="7"/>
  <c r="AY17" i="7" s="1"/>
  <c r="AX12" i="7"/>
  <c r="AY12" i="7" s="1"/>
  <c r="AX10" i="7"/>
  <c r="AY10" i="7" s="1"/>
  <c r="AX13" i="7"/>
  <c r="AY13" i="7" s="1"/>
  <c r="AX14" i="7"/>
  <c r="AY14" i="7" s="1"/>
  <c r="AX9" i="7"/>
  <c r="AY9" i="7" s="1"/>
  <c r="AX11" i="7"/>
  <c r="AY11" i="7" s="1"/>
  <c r="AX16" i="7"/>
  <c r="AY16" i="7" s="1"/>
  <c r="AX6" i="7"/>
  <c r="AY6" i="7" s="1"/>
  <c r="AX15" i="7"/>
  <c r="AY15" i="7" s="1"/>
  <c r="AX8" i="7"/>
  <c r="AY8" i="7" s="1"/>
  <c r="AX4" i="7"/>
  <c r="AY4" i="7" l="1"/>
  <c r="AX1" i="7"/>
</calcChain>
</file>

<file path=xl/connections.xml><?xml version="1.0" encoding="utf-8"?>
<connections xmlns="http://schemas.openxmlformats.org/spreadsheetml/2006/main">
  <connection id="1" name="chain allocation 0e424" type="6" refreshedVersion="5" background="1" refreshOnLoad="1" saveData="1">
    <textPr prompt="0" codePage="437" sourceFile="C:\Shahar\Projects\Risk\chain allocation 0e424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chains with floor prices1" type="6" refreshedVersion="5" background="1" refreshOnLoad="1" saveData="1">
    <textPr prompt="0" codePage="437" sourceFile="C:\Shahar\Projects\Risk\chains with floor prices.csv" comma="1">
      <textFields count="9">
        <textField/>
        <textField/>
        <textField/>
        <textField type="YMD"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<sst xmlns="http://schemas.openxmlformats.org/spreadsheetml/2006/main" count="547" uniqueCount="168">
  <si>
    <t>id</t>
  </si>
  <si>
    <t>chain_id</t>
  </si>
  <si>
    <t>chain_name</t>
  </si>
  <si>
    <t>startdate</t>
  </si>
  <si>
    <t>ad_network_id</t>
  </si>
  <si>
    <t>ordinal</t>
  </si>
  <si>
    <t>floor_price</t>
  </si>
  <si>
    <t>candidate_type</t>
  </si>
  <si>
    <t>version</t>
  </si>
  <si>
    <t>04827b3d8b2a49f8b66f547799e7d6e1</t>
  </si>
  <si>
    <t>t19=1.55:t23=1.25:z11=0.75:t9=0.4:p19=0.2</t>
  </si>
  <si>
    <t>043a5a958144ecdcf4f1d8f47bf15e3b</t>
  </si>
  <si>
    <t>NULL</t>
  </si>
  <si>
    <t>f12c81e15f9e44329539b69785183897</t>
  </si>
  <si>
    <t>j7=1.3</t>
  </si>
  <si>
    <t>096da876867884d4172cd83e7b4f35f7</t>
  </si>
  <si>
    <t>e74086bf81dc44ff9caf4080ea9e05a0</t>
  </si>
  <si>
    <t>1c7cb11bfacc7739224f9e8da8ecb701</t>
  </si>
  <si>
    <t>f040c5d3780240bf8adbef0dc775396a</t>
  </si>
  <si>
    <t>t9=1.7:p19=0.2:t38=0.2:z15=0.2:z14=0.2</t>
  </si>
  <si>
    <t>GoalOriented</t>
  </si>
  <si>
    <t>8a6571439c3b40b2bc80d4f2bf007106</t>
  </si>
  <si>
    <t>t34=0.7:t1=0.4:p17=0.25:t38=0.2</t>
  </si>
  <si>
    <t>1e8a84a1fa5235d3160f822cb10663d5</t>
  </si>
  <si>
    <t>e8cc27ea72cd4e8ba8f3dcfcdaea42bb</t>
  </si>
  <si>
    <t>t37=0.7:t11=0.7</t>
  </si>
  <si>
    <t>214d9d1203fbc20b36919a7b73d4a481</t>
  </si>
  <si>
    <t>6d8b7ec5335b4197b02ed1b4dba850dd</t>
  </si>
  <si>
    <t>t11=0.7:t37=0.7</t>
  </si>
  <si>
    <t>a61050285c6c4476aa1d183f64ff2ed9</t>
  </si>
  <si>
    <t>z15=0.7:z14=0.7</t>
  </si>
  <si>
    <t>221c2b6880ded74fb28108731ab6970f</t>
  </si>
  <si>
    <t>bf95d7caae694f31b23bc8595b21f955</t>
  </si>
  <si>
    <t>j4=0.7:j5=0.5</t>
  </si>
  <si>
    <t>27a39eb6bb98a2a908c311c5f6f85648</t>
  </si>
  <si>
    <t>c511bc7efb764e32bf7a2b52d65aa086</t>
  </si>
  <si>
    <t>d89f8b47acb9460d81585ad99d848997</t>
  </si>
  <si>
    <t>t30=0.85:p27=0.5:t32=0.4:p20=0.35</t>
  </si>
  <si>
    <t>28d687c1445151fd3bb2c2286585c150</t>
  </si>
  <si>
    <t>1400fbc79313473797fbdeac5e57442f</t>
  </si>
  <si>
    <t>31871e65e12d8be6632f2a1ad2baf483</t>
  </si>
  <si>
    <t>a74cde88e9604636b70db4e4fe567fcb</t>
  </si>
  <si>
    <t>t25=0.7:t12=0.5</t>
  </si>
  <si>
    <t>33484428a2c9c326572237a9a97e4844</t>
  </si>
  <si>
    <t>08c576fb7e94408a97582d3da62fe063</t>
  </si>
  <si>
    <t>t6=0.7:t12=0.5</t>
  </si>
  <si>
    <t>40410b98aa524041aba70d218a28bbfa</t>
  </si>
  <si>
    <t>t34=0.7:p22=0.3:t41=0.25:p17=0.25:p14=0.25</t>
  </si>
  <si>
    <t>37650d98337f254d2f7cab5896a18efc</t>
  </si>
  <si>
    <t>3cd45d39c2d5b5ea163a39a5f5dfed1f</t>
  </si>
  <si>
    <t>d48bea700c834a29b1727eb542b31414</t>
  </si>
  <si>
    <t>t45=1.3</t>
  </si>
  <si>
    <t>3d268cc7852cb0074e4778827a31fdd0</t>
  </si>
  <si>
    <t>2821d1d2490c4801b4b9e15e5a40d7be</t>
  </si>
  <si>
    <t>9f1826369ded4fe4a8b07f262a2271f9</t>
  </si>
  <si>
    <t>t27=0.85:z16=0.85:p9=0.2:t24=0.2:z3=0.2</t>
  </si>
  <si>
    <t>3e00fa37a5b01ba39d732c3431ab424d</t>
  </si>
  <si>
    <t>1b6a4c9bdf954faf9326325015cd0596</t>
  </si>
  <si>
    <t>1198cb1899b64729939452bc0e46e7a3</t>
  </si>
  <si>
    <t>t6=0.7:t2=0.5</t>
  </si>
  <si>
    <t>410a8b5230befd48e0614b86d48d5825</t>
  </si>
  <si>
    <t>e8483c7b15ee4c468f03d8dda15edb10</t>
  </si>
  <si>
    <t>p4=0.7:p5=0.5</t>
  </si>
  <si>
    <t>414ea90aa64d26dce4a23978679cf041</t>
  </si>
  <si>
    <t>6815866a23d84ccab043714c58f32044</t>
  </si>
  <si>
    <t>p29=0.7:p5=0.5</t>
  </si>
  <si>
    <t>6695134b8ba0495e877cc6357948b823</t>
  </si>
  <si>
    <t>t29=0.15</t>
  </si>
  <si>
    <t>4186e8940476b917c7b1d9531492a66f</t>
  </si>
  <si>
    <t>977bca0f889143109af3853f44de5b02</t>
  </si>
  <si>
    <t>t4=0.15</t>
  </si>
  <si>
    <t>41e0a9ff2e51d8d26852f975ca18cb56</t>
  </si>
  <si>
    <t>093f586ee7a24e9bad2b462aa1f08856</t>
  </si>
  <si>
    <t>2c5fa16f05234421aae5947950f3474f</t>
  </si>
  <si>
    <t>p10=0.7:p1=0.7</t>
  </si>
  <si>
    <t>42d9a56d40d5d03a25bba86c4af56871</t>
  </si>
  <si>
    <t>cc4ec55b702744c48c4c515cb4b190c7</t>
  </si>
  <si>
    <t>c828c52c0fba4963acd13b6c87bc81cd</t>
  </si>
  <si>
    <t>t13=0.5</t>
  </si>
  <si>
    <t>466c11e6d6fd9684bdd4c8e084ae2c1e</t>
  </si>
  <si>
    <t>c4bc1d349b214d90b2a50bdd3813e130</t>
  </si>
  <si>
    <t>2137b95224a94fada6537dc35f867a67</t>
  </si>
  <si>
    <t>p7=1.3</t>
  </si>
  <si>
    <t>474ea1f8395247d8ea20fad3cddb099e</t>
  </si>
  <si>
    <t>aa3a21be4e9542b88b82ec78a4e0675e</t>
  </si>
  <si>
    <t>496d17cb230e3aa5a7b435afc097ca46</t>
  </si>
  <si>
    <t>b0ed8437f4fa4e42870b8b2023a87a65</t>
  </si>
  <si>
    <t>j1=0.15</t>
  </si>
  <si>
    <t>4d625fcce32987b90b722b43ef0b68bc</t>
  </si>
  <si>
    <t>4b22fdd45067413cbc91b6f97f4a20e2</t>
  </si>
  <si>
    <t>f5d8a45d285b489eac6ec8d007fda135</t>
  </si>
  <si>
    <t>z9=0.5</t>
  </si>
  <si>
    <t>4eaa914001f0f9fd2fd5687da1d375c5</t>
  </si>
  <si>
    <t>cf5490448ee84abfa18a67df7e22d055</t>
  </si>
  <si>
    <t>5053d0909b5b49339e85a5c4453edb80</t>
  </si>
  <si>
    <t>t40=1.25:z8=1.25:z13=1.05:z10=0.85:t8=0.85</t>
  </si>
  <si>
    <t>51feabd01b6c7a46586e84b2ff27707d</t>
  </si>
  <si>
    <t>6c9e4b0750fb4e2eb87d998cea545beb</t>
  </si>
  <si>
    <t>862636632ded49caaa55e41bcc81972d</t>
  </si>
  <si>
    <t>t43=0.6:z6=0.6:z12=0.55:z4=0.4:t28=0.3</t>
  </si>
  <si>
    <t>52346493e0eba60076681a38ff8ef919</t>
  </si>
  <si>
    <t>1848d1f64b814f4daa1fc6af29bed636</t>
  </si>
  <si>
    <t>j2=0.5</t>
  </si>
  <si>
    <t>55709cf5d6cc55646d3996f5ee85974d</t>
  </si>
  <si>
    <t>80c337dd73ef4568ad00b0baa2de9bc4</t>
  </si>
  <si>
    <t>6d3536959ede48b5be8c9d4002cdb658</t>
  </si>
  <si>
    <t>z5=0.7:z7=0.5</t>
  </si>
  <si>
    <t>56d7b9e105819ad04547d39b2d93832c</t>
  </si>
  <si>
    <t xml:space="preserve">select h.* </t>
  </si>
  <si>
    <t>from kmn_chain_history h</t>
  </si>
  <si>
    <t>inner join kmn_ads_network n on (h.ad_network_id=n.id)</t>
  </si>
  <si>
    <t>where layoutid = '0e42430f825c80036fd1b0a06f6425b9'</t>
  </si>
  <si>
    <t>and startdate &gt;= '2015-11-05';</t>
  </si>
  <si>
    <t>tagid</t>
  </si>
  <si>
    <t>single_chain</t>
  </si>
  <si>
    <t>single_weight</t>
  </si>
  <si>
    <t>chains_clean</t>
  </si>
  <si>
    <t>weights_clean</t>
  </si>
  <si>
    <t>ordinal_in_tag</t>
  </si>
  <si>
    <t>expProp</t>
  </si>
  <si>
    <t>tagid_1</t>
  </si>
  <si>
    <t>sum_weight</t>
  </si>
  <si>
    <t>0e42430f825c80036fd1b0a06f6425b9</t>
  </si>
  <si>
    <t>"t30","p27","t32","p20"</t>
  </si>
  <si>
    <t>"t30","p27","t32","p20"],["t39","p25","t42","p21"],["t34","p22","t41","p17","p14"],["p2"],["t29"],["j1"],["p7"],["t45"],["j7"],["p29","p5"],["t6","t12"],["j4","j5"],["p8"],["t13"],["j2"],["p10","p1"],["t11","t37"],["j6","j3"],["p18"],["t5"],["j8"</t>
  </si>
  <si>
    <t>742,10,73,12,12,12,2,2,2,2,2,2,2,2,2,12,12,12,2,2,2</t>
  </si>
  <si>
    <t>"t39","p25","t42","p21"</t>
  </si>
  <si>
    <t>"t34","p22","t41","p17","p14"</t>
  </si>
  <si>
    <t>"p2"</t>
  </si>
  <si>
    <t>"t29"</t>
  </si>
  <si>
    <t>"j1"</t>
  </si>
  <si>
    <t>"p7"</t>
  </si>
  <si>
    <t>"t45"</t>
  </si>
  <si>
    <t>"j7"</t>
  </si>
  <si>
    <t>"p29","p5"</t>
  </si>
  <si>
    <t>"t6","t12"</t>
  </si>
  <si>
    <t>"j4","j5"</t>
  </si>
  <si>
    <t>"p8"</t>
  </si>
  <si>
    <t>"t13"</t>
  </si>
  <si>
    <t>"j2"</t>
  </si>
  <si>
    <t>"p10","p1"</t>
  </si>
  <si>
    <t>"t11","t37"</t>
  </si>
  <si>
    <t>"j6","j3"</t>
  </si>
  <si>
    <t>"p18"</t>
  </si>
  <si>
    <t>"t5"</t>
  </si>
  <si>
    <t>"j8"</t>
  </si>
  <si>
    <t>Row Labels</t>
  </si>
  <si>
    <t>Grand Total</t>
  </si>
  <si>
    <t>Min of floor_price</t>
  </si>
  <si>
    <t>allocation</t>
  </si>
  <si>
    <t>normalized</t>
  </si>
  <si>
    <t>lowest floor price</t>
  </si>
  <si>
    <t>publisher fp</t>
  </si>
  <si>
    <t>risk</t>
  </si>
  <si>
    <t>revised allocation</t>
  </si>
  <si>
    <t>delta</t>
  </si>
  <si>
    <t>step \ risk</t>
  </si>
  <si>
    <t>risk unit vector</t>
  </si>
  <si>
    <t>direction away from risk</t>
  </si>
  <si>
    <t>distance to zero</t>
  </si>
  <si>
    <t>distance to one</t>
  </si>
  <si>
    <t>total risk</t>
  </si>
  <si>
    <t>revised risk vector</t>
  </si>
  <si>
    <t>allocation step 0</t>
  </si>
  <si>
    <t>allocation 
step 1</t>
  </si>
  <si>
    <t>allocation 
step 2</t>
  </si>
  <si>
    <t>allocation
step 3</t>
  </si>
  <si>
    <t>allocation
step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</si>
</sst>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22" fontId="0" fillId="0" borderId="0" xfId="0" applyNumberFormat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/>
    <xf numFmtId="0" fontId="0" fillId="0" borderId="0" xfId="0" applyAlignment="1">
      <alignment wrapText="1"/>
    </xf>
    <xf numFmtId="10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'simulation (2)'!$E$3</c:f>
              <c:strCache>
                <c:ptCount val="1"/>
                <c:pt idx="0">
                  <c:v>allocation step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'simulation (2)'!$E$4:$E$17</c:f>
              <c:numCache>
                <c:formatCode>General</c:formatCode>
                <c:ptCount val="14"/>
                <c:pt idx="0">
                  <c:v>1.3651877133105802E-2</c:v>
                </c:pt>
                <c:pt idx="1">
                  <c:v>1.3651877133105802E-2</c:v>
                </c:pt>
                <c:pt idx="2">
                  <c:v>8.3048919226393625E-2</c:v>
                </c:pt>
                <c:pt idx="3">
                  <c:v>0.84414106939704214</c:v>
                </c:pt>
                <c:pt idx="4">
                  <c:v>2.2753128555176336E-3</c:v>
                </c:pt>
                <c:pt idx="5">
                  <c:v>2.2753128555176336E-3</c:v>
                </c:pt>
                <c:pt idx="6">
                  <c:v>2.2753128555176336E-3</c:v>
                </c:pt>
                <c:pt idx="7">
                  <c:v>2.2753128555176336E-3</c:v>
                </c:pt>
                <c:pt idx="8">
                  <c:v>2.2753128555176336E-3</c:v>
                </c:pt>
                <c:pt idx="9">
                  <c:v>1.3651877133105802E-2</c:v>
                </c:pt>
                <c:pt idx="10">
                  <c:v>1.3651877133105802E-2</c:v>
                </c:pt>
                <c:pt idx="11">
                  <c:v>2.2753128555176336E-3</c:v>
                </c:pt>
                <c:pt idx="12">
                  <c:v>2.2753128555176336E-3</c:v>
                </c:pt>
                <c:pt idx="13">
                  <c:v>2.2753128555176336E-3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'simulation (2)'!$K$3</c:f>
              <c:strCache>
                <c:ptCount val="1"/>
                <c:pt idx="0">
                  <c:v>allocation 
step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'simulation (2)'!$K$4:$K$17</c:f>
              <c:numCache>
                <c:formatCode>General</c:formatCode>
                <c:ptCount val="14"/>
                <c:pt idx="0">
                  <c:v>8.9913995308835044E-3</c:v>
                </c:pt>
                <c:pt idx="1">
                  <c:v>8.9913995308835044E-3</c:v>
                </c:pt>
                <c:pt idx="2">
                  <c:v>8.1704456606723999E-2</c:v>
                </c:pt>
                <c:pt idx="3">
                  <c:v>0.86669272869429248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1.3291634089132134E-2</c:v>
                </c:pt>
                <c:pt idx="10">
                  <c:v>1.3291634089132134E-2</c:v>
                </c:pt>
                <c:pt idx="11">
                  <c:v>2.3455824863174352E-3</c:v>
                </c:pt>
                <c:pt idx="12">
                  <c:v>2.3455824863174352E-3</c:v>
                </c:pt>
                <c:pt idx="13">
                  <c:v>2.3455824863174352E-3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'simulation (2)'!$Q$3</c:f>
              <c:strCache>
                <c:ptCount val="1"/>
                <c:pt idx="0">
                  <c:v>allocation 
step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'simulation (2)'!$Q$4:$Q$17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7.7411523018022219E-2</c:v>
                </c:pt>
                <c:pt idx="3">
                  <c:v>0.89065272200952472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1.2326080866560835E-2</c:v>
                </c:pt>
                <c:pt idx="10">
                  <c:v>1.2326080866560835E-2</c:v>
                </c:pt>
                <c:pt idx="11">
                  <c:v>2.4278644131104678E-3</c:v>
                </c:pt>
                <c:pt idx="12">
                  <c:v>2.4278644131104678E-3</c:v>
                </c:pt>
                <c:pt idx="13">
                  <c:v>2.4278644131104678E-3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'simulation (2)'!$W$3</c:f>
              <c:strCache>
                <c:ptCount val="1"/>
                <c:pt idx="0">
                  <c:v>allocation
step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'simulation (2)'!$W$4:$W$17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1.838755304101844E-2</c:v>
                </c:pt>
                <c:pt idx="3">
                  <c:v>0.97312588401697309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2.8288543140028285E-3</c:v>
                </c:pt>
                <c:pt idx="12">
                  <c:v>2.8288543140028285E-3</c:v>
                </c:pt>
                <c:pt idx="13">
                  <c:v>2.8288543140028285E-3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'simulation (2)'!$AC$4:$AC$17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0.99120621427524547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2.9312619082515023E-3</c:v>
                </c:pt>
                <c:pt idx="12">
                  <c:v>2.9312619082515023E-3</c:v>
                </c:pt>
                <c:pt idx="13">
                  <c:v>2.9312619082515023E-3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6145232"/>
        <c:axId val="-2056143056"/>
      </c:lineChart>
      <c:catAx>
        <c:axId val="-2056145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143056"/>
        <c:crosses val="autoZero"/>
        <c:auto val="1"/>
        <c:lblAlgn val="ctr"/>
        <c:lblOffset val="100"/>
        <c:noMultiLvlLbl val="0"/>
      </c:catAx>
      <c:valAx>
        <c:axId val="-2056143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14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'simulation (2)'!$E$18:$AC$18</c:f>
              <c:strCache>
                <c:ptCount val="25"/>
                <c:pt idx="0">
                  <c:v>total risk</c:v>
                </c:pt>
                <c:pt idx="6">
                  <c:v>total risk</c:v>
                </c:pt>
                <c:pt idx="12">
                  <c:v>total risk</c:v>
                </c:pt>
                <c:pt idx="18">
                  <c:v>total risk</c:v>
                </c:pt>
                <c:pt idx="24">
                  <c:v>total risk</c:v>
                </c:pt>
              </c:strCache>
            </c:strRef>
          </c:cat>
          <c:val>
            <c:numRef>
              <c:f>'simulation (2)'!$E$19:$AC$19</c:f>
              <c:numCache>
                <c:formatCode>General</c:formatCode>
                <c:ptCount val="25"/>
                <c:pt idx="0">
                  <c:v>0.44527872582480105</c:v>
                </c:pt>
                <c:pt idx="6">
                  <c:v>0.4452111024237686</c:v>
                </c:pt>
                <c:pt idx="12">
                  <c:v>0.44196470258660947</c:v>
                </c:pt>
                <c:pt idx="18">
                  <c:v>0.44710042432814717</c:v>
                </c:pt>
                <c:pt idx="24">
                  <c:v>0.44604279642386052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43154592"/>
        <c:axId val="-1943160576"/>
      </c:lineChart>
      <c:catAx>
        <c:axId val="-194315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3160576"/>
        <c:crosses val="autoZero"/>
        <c:auto val="1"/>
        <c:lblAlgn val="ctr"/>
        <c:lblOffset val="100"/>
        <c:noMultiLvlLbl val="0"/>
      </c:catAx>
      <c:valAx>
        <c:axId val="-194316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315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754380</xdr:colOff>
      <xdr:row>19</xdr:row>
      <xdr:rowOff>99060</xdr:rowOff>
    </xdr:from>
    <xdr:to>
      <xdr:col>15</xdr:col>
      <xdr:colOff>419100</xdr:colOff>
      <xdr:row>34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464820</xdr:colOff>
      <xdr:row>23</xdr:row>
      <xdr:rowOff>15240</xdr:rowOff>
    </xdr:from>
    <xdr:to>
      <xdr:col>8</xdr:col>
      <xdr:colOff>160020</xdr:colOff>
      <xdr:row>38</xdr:row>
      <xdr:rowOff>15240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har Siegman" refreshedDate="42325.620736689816" createdVersion="5" refreshedVersion="5" minRefreshableVersion="3" recordCount="50">
  <cacheSource type="worksheet">
    <worksheetSource ref="A1:I51" sheet="chain history"/>
  </cacheSource>
  <cacheFields count="9">
    <cacheField name="id" numFmtId="0">
      <sharedItems containsSemiMixedTypes="0" containsString="0" containsNumber="1" containsInteger="1" minValue="1692862" maxValue="1759593"/>
    </cacheField>
    <cacheField name="chain_id" numFmtId="0">
      <sharedItems/>
    </cacheField>
    <cacheField name="chain_name" numFmtId="0">
      <sharedItems count="28">
        <s v="j1=0.15"/>
        <s v="j2=0.5"/>
        <s v="j4=0.7:j5=0.5"/>
        <s v="j7=1.3"/>
        <s v="p10=0.7:p1=0.7"/>
        <s v="p29=0.7:p5=0.5"/>
        <s v="p4=0.7:p5=0.5"/>
        <s v="p7=1.3"/>
        <s v="t11=0.7:t37=0.7"/>
        <s v="t13=0.5"/>
        <s v="t19=1.55:t23=1.25:z11=0.75:t9=0.4:p19=0.2"/>
        <s v="t25=0.7:t12=0.5"/>
        <s v="t27=0.85:z16=0.85:p9=0.2:t24=0.2:z3=0.2"/>
        <s v="t29=0.15"/>
        <s v="t30=0.85:p27=0.5:t32=0.4:p20=0.35"/>
        <s v="t34=0.7:p22=0.3:t41=0.25:p17=0.25:p14=0.25"/>
        <s v="t34=0.7:t1=0.4:p17=0.25:t38=0.2"/>
        <s v="t37=0.7:t11=0.7"/>
        <s v="t4=0.15"/>
        <s v="t40=1.25:z8=1.25:z13=1.05:z10=0.85:t8=0.85"/>
        <s v="t43=0.6:z6=0.6:z12=0.55:z4=0.4:t28=0.3"/>
        <s v="t45=1.3"/>
        <s v="t6=0.7:t12=0.5"/>
        <s v="t6=0.7:t2=0.5"/>
        <s v="t9=1.7:p19=0.2:t38=0.2:z15=0.2:z14=0.2"/>
        <s v="z15=0.7:z14=0.7"/>
        <s v="z5=0.7:z7=0.5"/>
        <s v="z9=0.5"/>
      </sharedItems>
    </cacheField>
    <cacheField name="startdate" numFmtId="22">
      <sharedItems containsSemiMixedTypes="0" containsNonDate="0" containsDate="1" containsString="0" minDate="2015-11-06T10:48:19" maxDate="2015-11-15T15:24:39"/>
    </cacheField>
    <cacheField name="ad_network_id" numFmtId="0">
      <sharedItems/>
    </cacheField>
    <cacheField name="ordinal" numFmtId="0">
      <sharedItems containsSemiMixedTypes="0" containsString="0" containsNumber="1" containsInteger="1" minValue="0" maxValue="4"/>
    </cacheField>
    <cacheField name="floor_price" numFmtId="0">
      <sharedItems containsSemiMixedTypes="0" containsString="0" containsNumber="1" minValue="0.15" maxValue="1.7"/>
    </cacheField>
    <cacheField name="candidate_type" numFmtId="0">
      <sharedItems containsSemiMixedTypes="0" containsString="0" containsNumber="1" containsInteger="1" minValue="2" maxValue="12"/>
    </cacheField>
    <cacheField name="vers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n v="1692862"/>
    <s v="b0ed8437f4fa4e42870b8b2023a87a65"/>
    <x v="0"/>
    <d v="2015-11-06T10:48:19"/>
    <s v="4d625fcce32987b90b722b43ef0b68bc"/>
    <n v="0"/>
    <n v="0.15"/>
    <n v="2"/>
    <s v="NULL"/>
  </r>
  <r>
    <n v="1759525"/>
    <s v="4b22fdd45067413cbc91b6f97f4a20e2"/>
    <x v="0"/>
    <d v="2015-11-15T15:24:39"/>
    <s v="4d625fcce32987b90b722b43ef0b68bc"/>
    <n v="0"/>
    <n v="0.15"/>
    <n v="2"/>
    <s v="NULL"/>
  </r>
  <r>
    <n v="1692863"/>
    <s v="1848d1f64b814f4daa1fc6af29bed636"/>
    <x v="1"/>
    <d v="2015-11-06T10:48:19"/>
    <s v="55709cf5d6cc55646d3996f5ee85974d"/>
    <n v="0"/>
    <n v="0.5"/>
    <n v="2"/>
    <s v="NULL"/>
  </r>
  <r>
    <n v="1759526"/>
    <s v="80c337dd73ef4568ad00b0baa2de9bc4"/>
    <x v="1"/>
    <d v="2015-11-15T15:24:39"/>
    <s v="55709cf5d6cc55646d3996f5ee85974d"/>
    <n v="0"/>
    <n v="0.5"/>
    <n v="2"/>
    <s v="NULL"/>
  </r>
  <r>
    <n v="1692864"/>
    <s v="bf95d7caae694f31b23bc8595b21f955"/>
    <x v="2"/>
    <d v="2015-11-06T10:48:19"/>
    <s v="27a39eb6bb98a2a908c311c5f6f85648"/>
    <n v="0"/>
    <n v="0.7"/>
    <n v="2"/>
    <s v="NULL"/>
  </r>
  <r>
    <n v="1759527"/>
    <s v="c511bc7efb764e32bf7a2b52d65aa086"/>
    <x v="2"/>
    <d v="2015-11-15T15:24:39"/>
    <s v="27a39eb6bb98a2a908c311c5f6f85648"/>
    <n v="0"/>
    <n v="0.7"/>
    <n v="2"/>
    <s v="NULL"/>
  </r>
  <r>
    <n v="1692865"/>
    <s v="bf95d7caae694f31b23bc8595b21f955"/>
    <x v="2"/>
    <d v="2015-11-06T10:48:19"/>
    <s v="496d17cb230e3aa5a7b435afc097ca46"/>
    <n v="1"/>
    <n v="0.5"/>
    <n v="2"/>
    <s v="NULL"/>
  </r>
  <r>
    <n v="1759528"/>
    <s v="c511bc7efb764e32bf7a2b52d65aa086"/>
    <x v="2"/>
    <d v="2015-11-15T15:24:39"/>
    <s v="496d17cb230e3aa5a7b435afc097ca46"/>
    <n v="1"/>
    <n v="0.5"/>
    <n v="2"/>
    <s v="NULL"/>
  </r>
  <r>
    <n v="1692868"/>
    <s v="f12c81e15f9e44329539b69785183897"/>
    <x v="3"/>
    <d v="2015-11-06T10:48:19"/>
    <s v="096da876867884d4172cd83e7b4f35f7"/>
    <n v="0"/>
    <n v="1.3"/>
    <n v="2"/>
    <s v="NULL"/>
  </r>
  <r>
    <n v="1759531"/>
    <s v="e74086bf81dc44ff9caf4080ea9e05a0"/>
    <x v="3"/>
    <d v="2015-11-15T15:24:39"/>
    <s v="096da876867884d4172cd83e7b4f35f7"/>
    <n v="0"/>
    <n v="1.3"/>
    <n v="2"/>
    <s v="NULL"/>
  </r>
  <r>
    <n v="1692870"/>
    <s v="2c5fa16f05234421aae5947950f3474f"/>
    <x v="4"/>
    <d v="2015-11-06T10:48:19"/>
    <s v="42d9a56d40d5d03a25bba86c4af56871"/>
    <n v="0"/>
    <n v="0.7"/>
    <n v="2"/>
    <s v="NULL"/>
  </r>
  <r>
    <n v="1759533"/>
    <s v="cc4ec55b702744c48c4c515cb4b190c7"/>
    <x v="4"/>
    <d v="2015-11-15T15:24:39"/>
    <s v="42d9a56d40d5d03a25bba86c4af56871"/>
    <n v="0"/>
    <n v="0.7"/>
    <n v="2"/>
    <s v="NULL"/>
  </r>
  <r>
    <n v="1759538"/>
    <s v="6815866a23d84ccab043714c58f32044"/>
    <x v="5"/>
    <d v="2015-11-15T15:24:39"/>
    <s v="414ea90aa64d26dce4a23978679cf041"/>
    <n v="1"/>
    <n v="0.5"/>
    <n v="2"/>
    <s v="NULL"/>
  </r>
  <r>
    <n v="1692878"/>
    <s v="e8483c7b15ee4c468f03d8dda15edb10"/>
    <x v="6"/>
    <d v="2015-11-06T10:48:19"/>
    <s v="414ea90aa64d26dce4a23978679cf041"/>
    <n v="1"/>
    <n v="0.5"/>
    <n v="12"/>
    <s v="NULL"/>
  </r>
  <r>
    <n v="1692880"/>
    <s v="2137b95224a94fada6537dc35f867a67"/>
    <x v="7"/>
    <d v="2015-11-06T10:48:19"/>
    <s v="474ea1f8395247d8ea20fad3cddb099e"/>
    <n v="0"/>
    <n v="1.3"/>
    <n v="2"/>
    <s v="NULL"/>
  </r>
  <r>
    <n v="1759543"/>
    <s v="aa3a21be4e9542b88b82ec78a4e0675e"/>
    <x v="7"/>
    <d v="2015-11-15T15:24:39"/>
    <s v="474ea1f8395247d8ea20fad3cddb099e"/>
    <n v="0"/>
    <n v="1.3"/>
    <n v="2"/>
    <s v="NULL"/>
  </r>
  <r>
    <n v="1759545"/>
    <s v="6d8b7ec5335b4197b02ed1b4dba850dd"/>
    <x v="8"/>
    <d v="2015-11-15T15:24:39"/>
    <s v="214d9d1203fbc20b36919a7b73d4a481"/>
    <n v="0"/>
    <n v="0.7"/>
    <n v="2"/>
    <s v="NULL"/>
  </r>
  <r>
    <n v="1692882"/>
    <s v="c828c52c0fba4963acd13b6c87bc81cd"/>
    <x v="9"/>
    <d v="2015-11-06T10:48:19"/>
    <s v="466c11e6d6fd9684bdd4c8e084ae2c1e"/>
    <n v="0"/>
    <n v="0.5"/>
    <n v="2"/>
    <s v="NULL"/>
  </r>
  <r>
    <n v="1759547"/>
    <s v="c4bc1d349b214d90b2a50bdd3813e130"/>
    <x v="9"/>
    <d v="2015-11-15T15:24:39"/>
    <s v="466c11e6d6fd9684bdd4c8e084ae2c1e"/>
    <n v="0"/>
    <n v="0.5"/>
    <n v="2"/>
    <s v="NULL"/>
  </r>
  <r>
    <n v="1692885"/>
    <s v="04827b3d8b2a49f8b66f547799e7d6e1"/>
    <x v="10"/>
    <d v="2015-11-06T10:48:19"/>
    <s v="31871e65e12d8be6632f2a1ad2baf483"/>
    <n v="1"/>
    <n v="1.25"/>
    <n v="10"/>
    <s v="NULL"/>
  </r>
  <r>
    <n v="1692886"/>
    <s v="04827b3d8b2a49f8b66f547799e7d6e1"/>
    <x v="10"/>
    <d v="2015-11-06T10:48:19"/>
    <s v="043a5a958144ecdcf4f1d8f47bf15e3b"/>
    <n v="2"/>
    <n v="0.75"/>
    <n v="10"/>
    <s v="NULL"/>
  </r>
  <r>
    <n v="1692887"/>
    <s v="04827b3d8b2a49f8b66f547799e7d6e1"/>
    <x v="10"/>
    <d v="2015-11-06T10:48:19"/>
    <s v="1c7cb11bfacc7739224f9e8da8ecb701"/>
    <n v="3"/>
    <n v="0.4"/>
    <n v="10"/>
    <s v="NULL"/>
  </r>
  <r>
    <n v="1692894"/>
    <s v="a74cde88e9604636b70db4e4fe567fcb"/>
    <x v="11"/>
    <d v="2015-11-06T10:48:19"/>
    <s v="33484428a2c9c326572237a9a97e4844"/>
    <n v="1"/>
    <n v="0.5"/>
    <n v="12"/>
    <s v="NULL"/>
  </r>
  <r>
    <n v="1692897"/>
    <s v="9f1826369ded4fe4a8b07f262a2271f9"/>
    <x v="12"/>
    <d v="2015-11-06T10:48:19"/>
    <s v="3e00fa37a5b01ba39d732c3431ab424d"/>
    <n v="2"/>
    <n v="0.2"/>
    <n v="4"/>
    <s v="GoalOriented"/>
  </r>
  <r>
    <n v="1759553"/>
    <s v="1b6a4c9bdf954faf9326325015cd0596"/>
    <x v="12"/>
    <d v="2015-11-15T15:24:39"/>
    <s v="3e00fa37a5b01ba39d732c3431ab424d"/>
    <n v="2"/>
    <n v="0.2"/>
    <n v="10"/>
    <s v="NULL"/>
  </r>
  <r>
    <n v="1759556"/>
    <s v="6695134b8ba0495e877cc6357948b823"/>
    <x v="13"/>
    <d v="2015-11-15T15:24:39"/>
    <s v="4186e8940476b917c7b1d9531492a66f"/>
    <n v="0"/>
    <n v="0.15"/>
    <n v="2"/>
    <s v="NULL"/>
  </r>
  <r>
    <n v="1692902"/>
    <s v="d89f8b47acb9460d81585ad99d848997"/>
    <x v="14"/>
    <d v="2015-11-06T10:48:19"/>
    <s v="28d687c1445151fd3bb2c2286585c150"/>
    <n v="2"/>
    <n v="0.4"/>
    <n v="9"/>
    <s v="NULL"/>
  </r>
  <r>
    <n v="1759559"/>
    <s v="1400fbc79313473797fbdeac5e57442f"/>
    <x v="14"/>
    <d v="2015-11-15T15:24:39"/>
    <s v="28d687c1445151fd3bb2c2286585c150"/>
    <n v="2"/>
    <n v="0.4"/>
    <n v="10"/>
    <s v="NULL"/>
  </r>
  <r>
    <n v="1692903"/>
    <s v="d89f8b47acb9460d81585ad99d848997"/>
    <x v="14"/>
    <d v="2015-11-06T10:48:19"/>
    <s v="3cd45d39c2d5b5ea163a39a5f5dfed1f"/>
    <n v="3"/>
    <n v="0.35"/>
    <n v="9"/>
    <s v="NULL"/>
  </r>
  <r>
    <n v="1759560"/>
    <s v="1400fbc79313473797fbdeac5e57442f"/>
    <x v="14"/>
    <d v="2015-11-15T15:24:39"/>
    <s v="3cd45d39c2d5b5ea163a39a5f5dfed1f"/>
    <n v="3"/>
    <n v="0.35"/>
    <n v="10"/>
    <s v="NULL"/>
  </r>
  <r>
    <n v="1759562"/>
    <s v="40410b98aa524041aba70d218a28bbfa"/>
    <x v="15"/>
    <d v="2015-11-15T15:24:39"/>
    <s v="37650d98337f254d2f7cab5896a18efc"/>
    <n v="1"/>
    <n v="0.3"/>
    <n v="4"/>
    <s v="GoalOriented"/>
  </r>
  <r>
    <n v="1692907"/>
    <s v="8a6571439c3b40b2bc80d4f2bf007106"/>
    <x v="16"/>
    <d v="2015-11-06T10:48:19"/>
    <s v="1e8a84a1fa5235d3160f822cb10663d5"/>
    <n v="3"/>
    <n v="0.2"/>
    <n v="10"/>
    <s v="NULL"/>
  </r>
  <r>
    <n v="1692909"/>
    <s v="e8cc27ea72cd4e8ba8f3dcfcdaea42bb"/>
    <x v="17"/>
    <d v="2015-11-06T10:48:19"/>
    <s v="214d9d1203fbc20b36919a7b73d4a481"/>
    <n v="1"/>
    <n v="0.7"/>
    <n v="2"/>
    <s v="NULL"/>
  </r>
  <r>
    <n v="1692914"/>
    <s v="977bca0f889143109af3853f44de5b02"/>
    <x v="18"/>
    <d v="2015-11-06T10:48:19"/>
    <s v="41e0a9ff2e51d8d26852f975ca18cb56"/>
    <n v="0"/>
    <n v="0.15"/>
    <n v="2"/>
    <s v="NULL"/>
  </r>
  <r>
    <n v="1759570"/>
    <s v="093f586ee7a24e9bad2b462aa1f08856"/>
    <x v="18"/>
    <d v="2015-11-15T15:24:39"/>
    <s v="41e0a9ff2e51d8d26852f975ca18cb56"/>
    <n v="0"/>
    <n v="0.15"/>
    <n v="12"/>
    <s v="NULL"/>
  </r>
  <r>
    <n v="1692917"/>
    <s v="5053d0909b5b49339e85a5c4453edb80"/>
    <x v="19"/>
    <d v="2015-11-06T10:48:19"/>
    <s v="51feabd01b6c7a46586e84b2ff27707d"/>
    <n v="2"/>
    <n v="1.05"/>
    <n v="4"/>
    <s v="GoalOriented"/>
  </r>
  <r>
    <n v="1759573"/>
    <s v="6c9e4b0750fb4e2eb87d998cea545beb"/>
    <x v="19"/>
    <d v="2015-11-15T15:24:39"/>
    <s v="51feabd01b6c7a46586e84b2ff27707d"/>
    <n v="2"/>
    <n v="1.05"/>
    <n v="10"/>
    <s v="NULL"/>
  </r>
  <r>
    <n v="1692924"/>
    <s v="862636632ded49caaa55e41bcc81972d"/>
    <x v="20"/>
    <d v="2015-11-06T10:48:19"/>
    <s v="52346493e0eba60076681a38ff8ef919"/>
    <n v="4"/>
    <n v="0.3"/>
    <n v="10"/>
    <s v="NULL"/>
  </r>
  <r>
    <n v="1692929"/>
    <s v="d48bea700c834a29b1727eb542b31414"/>
    <x v="21"/>
    <d v="2015-11-06T10:48:19"/>
    <s v="3d268cc7852cb0074e4778827a31fdd0"/>
    <n v="0"/>
    <n v="1.3"/>
    <n v="2"/>
    <s v="NULL"/>
  </r>
  <r>
    <n v="1759580"/>
    <s v="2821d1d2490c4801b4b9e15e5a40d7be"/>
    <x v="21"/>
    <d v="2015-11-15T15:24:39"/>
    <s v="3d268cc7852cb0074e4778827a31fdd0"/>
    <n v="0"/>
    <n v="1.3"/>
    <n v="2"/>
    <s v="NULL"/>
  </r>
  <r>
    <n v="1759582"/>
    <s v="08c576fb7e94408a97582d3da62fe063"/>
    <x v="22"/>
    <d v="2015-11-15T15:24:39"/>
    <s v="410a8b5230befd48e0614b86d48d5825"/>
    <n v="0"/>
    <n v="0.7"/>
    <n v="2"/>
    <s v="NULL"/>
  </r>
  <r>
    <n v="1759583"/>
    <s v="08c576fb7e94408a97582d3da62fe063"/>
    <x v="22"/>
    <d v="2015-11-15T15:24:39"/>
    <s v="33484428a2c9c326572237a9a97e4844"/>
    <n v="1"/>
    <n v="0.5"/>
    <n v="2"/>
    <s v="NULL"/>
  </r>
  <r>
    <n v="1692931"/>
    <s v="1198cb1899b64729939452bc0e46e7a3"/>
    <x v="23"/>
    <d v="2015-11-06T10:48:19"/>
    <s v="410a8b5230befd48e0614b86d48d5825"/>
    <n v="0"/>
    <n v="0.7"/>
    <n v="2"/>
    <s v="NULL"/>
  </r>
  <r>
    <n v="1759584"/>
    <s v="f040c5d3780240bf8adbef0dc775396a"/>
    <x v="24"/>
    <d v="2015-11-15T15:24:39"/>
    <s v="1c7cb11bfacc7739224f9e8da8ecb701"/>
    <n v="0"/>
    <n v="1.7"/>
    <n v="4"/>
    <s v="GoalOriented"/>
  </r>
  <r>
    <n v="1759586"/>
    <s v="f040c5d3780240bf8adbef0dc775396a"/>
    <x v="24"/>
    <d v="2015-11-15T15:24:39"/>
    <s v="1e8a84a1fa5235d3160f822cb10663d5"/>
    <n v="2"/>
    <n v="0.2"/>
    <n v="4"/>
    <s v="GoalOriented"/>
  </r>
  <r>
    <n v="1759588"/>
    <s v="f040c5d3780240bf8adbef0dc775396a"/>
    <x v="24"/>
    <d v="2015-11-15T15:24:39"/>
    <s v="221c2b6880ded74fb28108731ab6970f"/>
    <n v="4"/>
    <n v="0.2"/>
    <n v="4"/>
    <s v="GoalOriented"/>
  </r>
  <r>
    <n v="1692936"/>
    <s v="a61050285c6c4476aa1d183f64ff2ed9"/>
    <x v="25"/>
    <d v="2015-11-06T10:48:19"/>
    <s v="221c2b6880ded74fb28108731ab6970f"/>
    <n v="1"/>
    <n v="0.7"/>
    <n v="2"/>
    <s v="NULL"/>
  </r>
  <r>
    <n v="1692939"/>
    <s v="6d3536959ede48b5be8c9d4002cdb658"/>
    <x v="26"/>
    <d v="2015-11-06T10:48:19"/>
    <s v="56d7b9e105819ad04547d39b2d93832c"/>
    <n v="1"/>
    <n v="0.5"/>
    <n v="2"/>
    <s v="NULL"/>
  </r>
  <r>
    <n v="1692940"/>
    <s v="f5d8a45d285b489eac6ec8d007fda135"/>
    <x v="27"/>
    <d v="2015-11-06T10:48:19"/>
    <s v="4eaa914001f0f9fd2fd5687da1d375c5"/>
    <n v="0"/>
    <n v="0.5"/>
    <n v="2"/>
    <s v="NULL"/>
  </r>
  <r>
    <n v="1759593"/>
    <s v="cf5490448ee84abfa18a67df7e22d055"/>
    <x v="27"/>
    <d v="2015-11-15T15:24:39"/>
    <s v="4eaa914001f0f9fd2fd5687da1d375c5"/>
    <n v="0"/>
    <n v="0.5"/>
    <n v="2"/>
    <s v="NUL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K1:L30" firstHeaderRow="1" firstDataRow="1" firstDataCol="1"/>
  <pivotFields count="9">
    <pivotField showAll="0"/>
    <pivotField showAll="0"/>
    <pivotField axis="axisRow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umFmtId="22" showAll="0"/>
    <pivotField showAll="0"/>
    <pivotField showAll="0"/>
    <pivotField dataField="1" showAll="0"/>
    <pivotField showAll="0"/>
    <pivotField showAll="0"/>
  </pivotFields>
  <rowFields count="1">
    <field x="2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Min of floor_price" fld="6" subtotal="min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chains with floor prices" refreshOnLoad="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hain allocation 0e424" refreshOnLoad="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opLeftCell="D1" workbookViewId="0">
      <selection activeCell="K1" sqref="K1:L29"/>
    </sheetView>
  </sheetViews>
  <sheetFormatPr defaultRowHeight="14.4" x14ac:dyDescent="0.3"/>
  <cols>
    <col min="1" max="1" width="8" bestFit="1" customWidth="1"/>
    <col min="2" max="2" width="33.44140625" bestFit="1" customWidth="1"/>
    <col min="3" max="3" width="39.109375" bestFit="1" customWidth="1"/>
    <col min="4" max="4" width="15.6640625" bestFit="1" customWidth="1"/>
    <col min="5" max="5" width="33.44140625" bestFit="1" customWidth="1"/>
    <col min="6" max="6" width="6.6640625" bestFit="1" customWidth="1"/>
    <col min="7" max="7" width="10" bestFit="1" customWidth="1"/>
    <col min="8" max="8" width="13.6640625" bestFit="1" customWidth="1"/>
    <col min="9" max="9" width="11.88671875" bestFit="1" customWidth="1"/>
    <col min="11" max="11" width="39.109375" bestFit="1" customWidth="1"/>
    <col min="12" max="12" width="16.21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s="3" t="s">
        <v>146</v>
      </c>
      <c r="L1" t="s">
        <v>148</v>
      </c>
    </row>
    <row r="2" spans="1:12" x14ac:dyDescent="0.3">
      <c r="A2">
        <v>1692886</v>
      </c>
      <c r="B2" t="s">
        <v>9</v>
      </c>
      <c r="C2" t="s">
        <v>10</v>
      </c>
      <c r="D2" s="1">
        <v>42314.450219907405</v>
      </c>
      <c r="E2" t="s">
        <v>11</v>
      </c>
      <c r="F2">
        <v>2</v>
      </c>
      <c r="G2">
        <v>0.75</v>
      </c>
      <c r="H2">
        <v>10</v>
      </c>
      <c r="I2" t="s">
        <v>12</v>
      </c>
      <c r="K2" s="4" t="s">
        <v>87</v>
      </c>
      <c r="L2" s="5">
        <v>0.15</v>
      </c>
    </row>
    <row r="3" spans="1:12" x14ac:dyDescent="0.3">
      <c r="A3">
        <v>1692868</v>
      </c>
      <c r="B3" t="s">
        <v>13</v>
      </c>
      <c r="C3" t="s">
        <v>14</v>
      </c>
      <c r="D3" s="1">
        <v>42314.450219907405</v>
      </c>
      <c r="E3" t="s">
        <v>15</v>
      </c>
      <c r="F3">
        <v>0</v>
      </c>
      <c r="G3">
        <v>1.3</v>
      </c>
      <c r="H3">
        <v>2</v>
      </c>
      <c r="I3" t="s">
        <v>12</v>
      </c>
      <c r="K3" s="4" t="s">
        <v>102</v>
      </c>
      <c r="L3" s="5">
        <v>0.5</v>
      </c>
    </row>
    <row r="4" spans="1:12" x14ac:dyDescent="0.3">
      <c r="A4">
        <v>1759531</v>
      </c>
      <c r="B4" t="s">
        <v>16</v>
      </c>
      <c r="C4" t="s">
        <v>14</v>
      </c>
      <c r="D4" s="1">
        <v>42323.642118055555</v>
      </c>
      <c r="E4" t="s">
        <v>15</v>
      </c>
      <c r="F4">
        <v>0</v>
      </c>
      <c r="G4">
        <v>1.3</v>
      </c>
      <c r="H4">
        <v>2</v>
      </c>
      <c r="I4" t="s">
        <v>12</v>
      </c>
      <c r="K4" s="4" t="s">
        <v>33</v>
      </c>
      <c r="L4" s="5">
        <v>0.5</v>
      </c>
    </row>
    <row r="5" spans="1:12" x14ac:dyDescent="0.3">
      <c r="A5">
        <v>1692887</v>
      </c>
      <c r="B5" t="s">
        <v>9</v>
      </c>
      <c r="C5" t="s">
        <v>10</v>
      </c>
      <c r="D5" s="1">
        <v>42314.450219907405</v>
      </c>
      <c r="E5" t="s">
        <v>17</v>
      </c>
      <c r="F5">
        <v>3</v>
      </c>
      <c r="G5">
        <v>0.4</v>
      </c>
      <c r="H5">
        <v>10</v>
      </c>
      <c r="I5" t="s">
        <v>12</v>
      </c>
      <c r="K5" s="4" t="s">
        <v>14</v>
      </c>
      <c r="L5" s="5">
        <v>1.3</v>
      </c>
    </row>
    <row r="6" spans="1:12" x14ac:dyDescent="0.3">
      <c r="A6">
        <v>1759584</v>
      </c>
      <c r="B6" t="s">
        <v>18</v>
      </c>
      <c r="C6" t="s">
        <v>19</v>
      </c>
      <c r="D6" s="1">
        <v>42323.642118055555</v>
      </c>
      <c r="E6" t="s">
        <v>17</v>
      </c>
      <c r="F6">
        <v>0</v>
      </c>
      <c r="G6">
        <v>1.7</v>
      </c>
      <c r="H6">
        <v>4</v>
      </c>
      <c r="I6" t="s">
        <v>20</v>
      </c>
      <c r="K6" s="4" t="s">
        <v>74</v>
      </c>
      <c r="L6" s="5">
        <v>0.7</v>
      </c>
    </row>
    <row r="7" spans="1:12" x14ac:dyDescent="0.3">
      <c r="A7">
        <v>1692907</v>
      </c>
      <c r="B7" t="s">
        <v>21</v>
      </c>
      <c r="C7" t="s">
        <v>22</v>
      </c>
      <c r="D7" s="1">
        <v>42314.450219907405</v>
      </c>
      <c r="E7" t="s">
        <v>23</v>
      </c>
      <c r="F7">
        <v>3</v>
      </c>
      <c r="G7">
        <v>0.2</v>
      </c>
      <c r="H7">
        <v>10</v>
      </c>
      <c r="I7" t="s">
        <v>12</v>
      </c>
      <c r="K7" s="4" t="s">
        <v>65</v>
      </c>
      <c r="L7" s="5">
        <v>0.5</v>
      </c>
    </row>
    <row r="8" spans="1:12" x14ac:dyDescent="0.3">
      <c r="A8">
        <v>1759586</v>
      </c>
      <c r="B8" t="s">
        <v>18</v>
      </c>
      <c r="C8" t="s">
        <v>19</v>
      </c>
      <c r="D8" s="1">
        <v>42323.642118055555</v>
      </c>
      <c r="E8" t="s">
        <v>23</v>
      </c>
      <c r="F8">
        <v>2</v>
      </c>
      <c r="G8">
        <v>0.2</v>
      </c>
      <c r="H8">
        <v>4</v>
      </c>
      <c r="I8" t="s">
        <v>20</v>
      </c>
      <c r="K8" s="4" t="s">
        <v>62</v>
      </c>
      <c r="L8" s="5">
        <v>0.5</v>
      </c>
    </row>
    <row r="9" spans="1:12" x14ac:dyDescent="0.3">
      <c r="A9">
        <v>1692909</v>
      </c>
      <c r="B9" t="s">
        <v>24</v>
      </c>
      <c r="C9" t="s">
        <v>25</v>
      </c>
      <c r="D9" s="1">
        <v>42314.450219907405</v>
      </c>
      <c r="E9" t="s">
        <v>26</v>
      </c>
      <c r="F9">
        <v>1</v>
      </c>
      <c r="G9">
        <v>0.7</v>
      </c>
      <c r="H9">
        <v>2</v>
      </c>
      <c r="I9" t="s">
        <v>12</v>
      </c>
      <c r="K9" s="4" t="s">
        <v>82</v>
      </c>
      <c r="L9" s="5">
        <v>1.3</v>
      </c>
    </row>
    <row r="10" spans="1:12" x14ac:dyDescent="0.3">
      <c r="A10">
        <v>1759545</v>
      </c>
      <c r="B10" t="s">
        <v>27</v>
      </c>
      <c r="C10" t="s">
        <v>28</v>
      </c>
      <c r="D10" s="1">
        <v>42323.642118055555</v>
      </c>
      <c r="E10" t="s">
        <v>26</v>
      </c>
      <c r="F10">
        <v>0</v>
      </c>
      <c r="G10">
        <v>0.7</v>
      </c>
      <c r="H10">
        <v>2</v>
      </c>
      <c r="I10" t="s">
        <v>12</v>
      </c>
      <c r="K10" s="4" t="s">
        <v>28</v>
      </c>
      <c r="L10" s="5">
        <v>0.7</v>
      </c>
    </row>
    <row r="11" spans="1:12" x14ac:dyDescent="0.3">
      <c r="A11">
        <v>1692936</v>
      </c>
      <c r="B11" t="s">
        <v>29</v>
      </c>
      <c r="C11" t="s">
        <v>30</v>
      </c>
      <c r="D11" s="1">
        <v>42314.450219907405</v>
      </c>
      <c r="E11" t="s">
        <v>31</v>
      </c>
      <c r="F11">
        <v>1</v>
      </c>
      <c r="G11">
        <v>0.7</v>
      </c>
      <c r="H11">
        <v>2</v>
      </c>
      <c r="I11" t="s">
        <v>12</v>
      </c>
      <c r="K11" s="4" t="s">
        <v>78</v>
      </c>
      <c r="L11" s="5">
        <v>0.5</v>
      </c>
    </row>
    <row r="12" spans="1:12" x14ac:dyDescent="0.3">
      <c r="A12">
        <v>1759588</v>
      </c>
      <c r="B12" t="s">
        <v>18</v>
      </c>
      <c r="C12" t="s">
        <v>19</v>
      </c>
      <c r="D12" s="1">
        <v>42323.642118055555</v>
      </c>
      <c r="E12" t="s">
        <v>31</v>
      </c>
      <c r="F12">
        <v>4</v>
      </c>
      <c r="G12">
        <v>0.2</v>
      </c>
      <c r="H12">
        <v>4</v>
      </c>
      <c r="I12" t="s">
        <v>20</v>
      </c>
      <c r="K12" s="4" t="s">
        <v>10</v>
      </c>
      <c r="L12" s="5">
        <v>0.4</v>
      </c>
    </row>
    <row r="13" spans="1:12" x14ac:dyDescent="0.3">
      <c r="A13">
        <v>1692864</v>
      </c>
      <c r="B13" t="s">
        <v>32</v>
      </c>
      <c r="C13" t="s">
        <v>33</v>
      </c>
      <c r="D13" s="1">
        <v>42314.450219907405</v>
      </c>
      <c r="E13" t="s">
        <v>34</v>
      </c>
      <c r="F13">
        <v>0</v>
      </c>
      <c r="G13">
        <v>0.7</v>
      </c>
      <c r="H13">
        <v>2</v>
      </c>
      <c r="I13" t="s">
        <v>12</v>
      </c>
      <c r="K13" s="4" t="s">
        <v>42</v>
      </c>
      <c r="L13" s="5">
        <v>0.5</v>
      </c>
    </row>
    <row r="14" spans="1:12" x14ac:dyDescent="0.3">
      <c r="A14">
        <v>1759527</v>
      </c>
      <c r="B14" t="s">
        <v>35</v>
      </c>
      <c r="C14" t="s">
        <v>33</v>
      </c>
      <c r="D14" s="1">
        <v>42323.642118055555</v>
      </c>
      <c r="E14" t="s">
        <v>34</v>
      </c>
      <c r="F14">
        <v>0</v>
      </c>
      <c r="G14">
        <v>0.7</v>
      </c>
      <c r="H14">
        <v>2</v>
      </c>
      <c r="I14" t="s">
        <v>12</v>
      </c>
      <c r="K14" s="4" t="s">
        <v>55</v>
      </c>
      <c r="L14" s="5">
        <v>0.2</v>
      </c>
    </row>
    <row r="15" spans="1:12" x14ac:dyDescent="0.3">
      <c r="A15">
        <v>1692902</v>
      </c>
      <c r="B15" t="s">
        <v>36</v>
      </c>
      <c r="C15" t="s">
        <v>37</v>
      </c>
      <c r="D15" s="1">
        <v>42314.450219907405</v>
      </c>
      <c r="E15" t="s">
        <v>38</v>
      </c>
      <c r="F15">
        <v>2</v>
      </c>
      <c r="G15">
        <v>0.4</v>
      </c>
      <c r="H15">
        <v>9</v>
      </c>
      <c r="I15" t="s">
        <v>12</v>
      </c>
      <c r="K15" s="4" t="s">
        <v>67</v>
      </c>
      <c r="L15" s="5">
        <v>0.15</v>
      </c>
    </row>
    <row r="16" spans="1:12" x14ac:dyDescent="0.3">
      <c r="A16">
        <v>1759559</v>
      </c>
      <c r="B16" t="s">
        <v>39</v>
      </c>
      <c r="C16" t="s">
        <v>37</v>
      </c>
      <c r="D16" s="1">
        <v>42323.642118055555</v>
      </c>
      <c r="E16" t="s">
        <v>38</v>
      </c>
      <c r="F16">
        <v>2</v>
      </c>
      <c r="G16">
        <v>0.4</v>
      </c>
      <c r="H16">
        <v>10</v>
      </c>
      <c r="I16" t="s">
        <v>12</v>
      </c>
      <c r="K16" s="4" t="s">
        <v>37</v>
      </c>
      <c r="L16" s="5">
        <v>0.35</v>
      </c>
    </row>
    <row r="17" spans="1:12" x14ac:dyDescent="0.3">
      <c r="A17">
        <v>1692885</v>
      </c>
      <c r="B17" t="s">
        <v>9</v>
      </c>
      <c r="C17" t="s">
        <v>10</v>
      </c>
      <c r="D17" s="1">
        <v>42314.450219907405</v>
      </c>
      <c r="E17" t="s">
        <v>40</v>
      </c>
      <c r="F17">
        <v>1</v>
      </c>
      <c r="G17">
        <v>1.25</v>
      </c>
      <c r="H17">
        <v>10</v>
      </c>
      <c r="I17" t="s">
        <v>12</v>
      </c>
      <c r="K17" s="4" t="s">
        <v>47</v>
      </c>
      <c r="L17" s="5">
        <v>0.3</v>
      </c>
    </row>
    <row r="18" spans="1:12" x14ac:dyDescent="0.3">
      <c r="A18">
        <v>1692894</v>
      </c>
      <c r="B18" t="s">
        <v>41</v>
      </c>
      <c r="C18" t="s">
        <v>42</v>
      </c>
      <c r="D18" s="1">
        <v>42314.450219907405</v>
      </c>
      <c r="E18" t="s">
        <v>43</v>
      </c>
      <c r="F18">
        <v>1</v>
      </c>
      <c r="G18">
        <v>0.5</v>
      </c>
      <c r="H18">
        <v>12</v>
      </c>
      <c r="I18" t="s">
        <v>12</v>
      </c>
      <c r="K18" s="4" t="s">
        <v>22</v>
      </c>
      <c r="L18" s="5">
        <v>0.2</v>
      </c>
    </row>
    <row r="19" spans="1:12" x14ac:dyDescent="0.3">
      <c r="A19">
        <v>1759583</v>
      </c>
      <c r="B19" t="s">
        <v>44</v>
      </c>
      <c r="C19" t="s">
        <v>45</v>
      </c>
      <c r="D19" s="1">
        <v>42323.642118055555</v>
      </c>
      <c r="E19" t="s">
        <v>43</v>
      </c>
      <c r="F19">
        <v>1</v>
      </c>
      <c r="G19">
        <v>0.5</v>
      </c>
      <c r="H19">
        <v>2</v>
      </c>
      <c r="I19" t="s">
        <v>12</v>
      </c>
      <c r="K19" s="4" t="s">
        <v>25</v>
      </c>
      <c r="L19" s="5">
        <v>0.7</v>
      </c>
    </row>
    <row r="20" spans="1:12" x14ac:dyDescent="0.3">
      <c r="A20">
        <v>1759562</v>
      </c>
      <c r="B20" t="s">
        <v>46</v>
      </c>
      <c r="C20" t="s">
        <v>47</v>
      </c>
      <c r="D20" s="1">
        <v>42323.642118055555</v>
      </c>
      <c r="E20" t="s">
        <v>48</v>
      </c>
      <c r="F20">
        <v>1</v>
      </c>
      <c r="G20">
        <v>0.3</v>
      </c>
      <c r="H20">
        <v>4</v>
      </c>
      <c r="I20" t="s">
        <v>20</v>
      </c>
      <c r="K20" s="4" t="s">
        <v>70</v>
      </c>
      <c r="L20" s="5">
        <v>0.15</v>
      </c>
    </row>
    <row r="21" spans="1:12" x14ac:dyDescent="0.3">
      <c r="A21">
        <v>1692903</v>
      </c>
      <c r="B21" t="s">
        <v>36</v>
      </c>
      <c r="C21" t="s">
        <v>37</v>
      </c>
      <c r="D21" s="1">
        <v>42314.450219907405</v>
      </c>
      <c r="E21" t="s">
        <v>49</v>
      </c>
      <c r="F21">
        <v>3</v>
      </c>
      <c r="G21">
        <v>0.35</v>
      </c>
      <c r="H21">
        <v>9</v>
      </c>
      <c r="I21" t="s">
        <v>12</v>
      </c>
      <c r="K21" s="4" t="s">
        <v>95</v>
      </c>
      <c r="L21" s="5">
        <v>1.05</v>
      </c>
    </row>
    <row r="22" spans="1:12" x14ac:dyDescent="0.3">
      <c r="A22">
        <v>1759560</v>
      </c>
      <c r="B22" t="s">
        <v>39</v>
      </c>
      <c r="C22" t="s">
        <v>37</v>
      </c>
      <c r="D22" s="1">
        <v>42323.642118055555</v>
      </c>
      <c r="E22" t="s">
        <v>49</v>
      </c>
      <c r="F22">
        <v>3</v>
      </c>
      <c r="G22">
        <v>0.35</v>
      </c>
      <c r="H22">
        <v>10</v>
      </c>
      <c r="I22" t="s">
        <v>12</v>
      </c>
      <c r="K22" s="4" t="s">
        <v>99</v>
      </c>
      <c r="L22" s="5">
        <v>0.3</v>
      </c>
    </row>
    <row r="23" spans="1:12" x14ac:dyDescent="0.3">
      <c r="A23">
        <v>1692929</v>
      </c>
      <c r="B23" t="s">
        <v>50</v>
      </c>
      <c r="C23" t="s">
        <v>51</v>
      </c>
      <c r="D23" s="1">
        <v>42314.450219907405</v>
      </c>
      <c r="E23" t="s">
        <v>52</v>
      </c>
      <c r="F23">
        <v>0</v>
      </c>
      <c r="G23">
        <v>1.3</v>
      </c>
      <c r="H23">
        <v>2</v>
      </c>
      <c r="I23" t="s">
        <v>12</v>
      </c>
      <c r="K23" s="4" t="s">
        <v>51</v>
      </c>
      <c r="L23" s="5">
        <v>1.3</v>
      </c>
    </row>
    <row r="24" spans="1:12" x14ac:dyDescent="0.3">
      <c r="A24">
        <v>1759580</v>
      </c>
      <c r="B24" t="s">
        <v>53</v>
      </c>
      <c r="C24" t="s">
        <v>51</v>
      </c>
      <c r="D24" s="1">
        <v>42323.642118055555</v>
      </c>
      <c r="E24" t="s">
        <v>52</v>
      </c>
      <c r="F24">
        <v>0</v>
      </c>
      <c r="G24">
        <v>1.3</v>
      </c>
      <c r="H24">
        <v>2</v>
      </c>
      <c r="I24" t="s">
        <v>12</v>
      </c>
      <c r="K24" s="4" t="s">
        <v>45</v>
      </c>
      <c r="L24" s="5">
        <v>0.5</v>
      </c>
    </row>
    <row r="25" spans="1:12" x14ac:dyDescent="0.3">
      <c r="A25">
        <v>1692897</v>
      </c>
      <c r="B25" t="s">
        <v>54</v>
      </c>
      <c r="C25" t="s">
        <v>55</v>
      </c>
      <c r="D25" s="1">
        <v>42314.450219907405</v>
      </c>
      <c r="E25" t="s">
        <v>56</v>
      </c>
      <c r="F25">
        <v>2</v>
      </c>
      <c r="G25">
        <v>0.2</v>
      </c>
      <c r="H25">
        <v>4</v>
      </c>
      <c r="I25" t="s">
        <v>20</v>
      </c>
      <c r="K25" s="4" t="s">
        <v>59</v>
      </c>
      <c r="L25" s="5">
        <v>0.7</v>
      </c>
    </row>
    <row r="26" spans="1:12" x14ac:dyDescent="0.3">
      <c r="A26">
        <v>1759553</v>
      </c>
      <c r="B26" t="s">
        <v>57</v>
      </c>
      <c r="C26" t="s">
        <v>55</v>
      </c>
      <c r="D26" s="1">
        <v>42323.642118055555</v>
      </c>
      <c r="E26" t="s">
        <v>56</v>
      </c>
      <c r="F26">
        <v>2</v>
      </c>
      <c r="G26">
        <v>0.2</v>
      </c>
      <c r="H26">
        <v>10</v>
      </c>
      <c r="I26" t="s">
        <v>12</v>
      </c>
      <c r="K26" s="4" t="s">
        <v>19</v>
      </c>
      <c r="L26" s="5">
        <v>0.2</v>
      </c>
    </row>
    <row r="27" spans="1:12" x14ac:dyDescent="0.3">
      <c r="A27">
        <v>1692931</v>
      </c>
      <c r="B27" t="s">
        <v>58</v>
      </c>
      <c r="C27" t="s">
        <v>59</v>
      </c>
      <c r="D27" s="1">
        <v>42314.450219907405</v>
      </c>
      <c r="E27" s="2" t="s">
        <v>60</v>
      </c>
      <c r="F27">
        <v>0</v>
      </c>
      <c r="G27">
        <v>0.7</v>
      </c>
      <c r="H27">
        <v>2</v>
      </c>
      <c r="I27" t="s">
        <v>12</v>
      </c>
      <c r="K27" s="4" t="s">
        <v>30</v>
      </c>
      <c r="L27" s="5">
        <v>0.7</v>
      </c>
    </row>
    <row r="28" spans="1:12" x14ac:dyDescent="0.3">
      <c r="A28">
        <v>1759582</v>
      </c>
      <c r="B28" t="s">
        <v>44</v>
      </c>
      <c r="C28" t="s">
        <v>45</v>
      </c>
      <c r="D28" s="1">
        <v>42323.642118055555</v>
      </c>
      <c r="E28" t="s">
        <v>60</v>
      </c>
      <c r="F28">
        <v>0</v>
      </c>
      <c r="G28">
        <v>0.7</v>
      </c>
      <c r="H28">
        <v>2</v>
      </c>
      <c r="I28" t="s">
        <v>12</v>
      </c>
      <c r="K28" s="4" t="s">
        <v>106</v>
      </c>
      <c r="L28" s="5">
        <v>0.5</v>
      </c>
    </row>
    <row r="29" spans="1:12" x14ac:dyDescent="0.3">
      <c r="A29">
        <v>1692878</v>
      </c>
      <c r="B29" t="s">
        <v>61</v>
      </c>
      <c r="C29" t="s">
        <v>62</v>
      </c>
      <c r="D29" s="1">
        <v>42314.450219907405</v>
      </c>
      <c r="E29" t="s">
        <v>63</v>
      </c>
      <c r="F29">
        <v>1</v>
      </c>
      <c r="G29">
        <v>0.5</v>
      </c>
      <c r="H29">
        <v>12</v>
      </c>
      <c r="I29" t="s">
        <v>12</v>
      </c>
      <c r="K29" s="4" t="s">
        <v>91</v>
      </c>
      <c r="L29" s="5">
        <v>0.5</v>
      </c>
    </row>
    <row r="30" spans="1:12" x14ac:dyDescent="0.3">
      <c r="A30">
        <v>1759538</v>
      </c>
      <c r="B30" t="s">
        <v>64</v>
      </c>
      <c r="C30" t="s">
        <v>65</v>
      </c>
      <c r="D30" s="1">
        <v>42323.642118055555</v>
      </c>
      <c r="E30" t="s">
        <v>63</v>
      </c>
      <c r="F30">
        <v>1</v>
      </c>
      <c r="G30">
        <v>0.5</v>
      </c>
      <c r="H30">
        <v>2</v>
      </c>
      <c r="I30" t="s">
        <v>12</v>
      </c>
      <c r="K30" s="4" t="s">
        <v>147</v>
      </c>
      <c r="L30" s="5">
        <v>0.15</v>
      </c>
    </row>
    <row r="31" spans="1:12" x14ac:dyDescent="0.3">
      <c r="A31">
        <v>1759556</v>
      </c>
      <c r="B31" t="s">
        <v>66</v>
      </c>
      <c r="C31" t="s">
        <v>67</v>
      </c>
      <c r="D31" s="1">
        <v>42323.642118055555</v>
      </c>
      <c r="E31" s="2" t="s">
        <v>68</v>
      </c>
      <c r="F31">
        <v>0</v>
      </c>
      <c r="G31">
        <v>0.15</v>
      </c>
      <c r="H31">
        <v>2</v>
      </c>
      <c r="I31" t="s">
        <v>12</v>
      </c>
    </row>
    <row r="32" spans="1:12" x14ac:dyDescent="0.3">
      <c r="A32">
        <v>1692914</v>
      </c>
      <c r="B32" t="s">
        <v>69</v>
      </c>
      <c r="C32" t="s">
        <v>70</v>
      </c>
      <c r="D32" s="1">
        <v>42314.450219907405</v>
      </c>
      <c r="E32" t="s">
        <v>71</v>
      </c>
      <c r="F32">
        <v>0</v>
      </c>
      <c r="G32">
        <v>0.15</v>
      </c>
      <c r="H32">
        <v>2</v>
      </c>
      <c r="I32" t="s">
        <v>12</v>
      </c>
    </row>
    <row r="33" spans="1:9" x14ac:dyDescent="0.3">
      <c r="A33">
        <v>1759570</v>
      </c>
      <c r="B33" t="s">
        <v>72</v>
      </c>
      <c r="C33" t="s">
        <v>70</v>
      </c>
      <c r="D33" s="1">
        <v>42323.642118055555</v>
      </c>
      <c r="E33" t="s">
        <v>71</v>
      </c>
      <c r="F33">
        <v>0</v>
      </c>
      <c r="G33">
        <v>0.15</v>
      </c>
      <c r="H33">
        <v>12</v>
      </c>
      <c r="I33" t="s">
        <v>12</v>
      </c>
    </row>
    <row r="34" spans="1:9" x14ac:dyDescent="0.3">
      <c r="A34">
        <v>1692870</v>
      </c>
      <c r="B34" t="s">
        <v>73</v>
      </c>
      <c r="C34" t="s">
        <v>74</v>
      </c>
      <c r="D34" s="1">
        <v>42314.450219907405</v>
      </c>
      <c r="E34" t="s">
        <v>75</v>
      </c>
      <c r="F34">
        <v>0</v>
      </c>
      <c r="G34">
        <v>0.7</v>
      </c>
      <c r="H34">
        <v>2</v>
      </c>
      <c r="I34" t="s">
        <v>12</v>
      </c>
    </row>
    <row r="35" spans="1:9" x14ac:dyDescent="0.3">
      <c r="A35">
        <v>1759533</v>
      </c>
      <c r="B35" t="s">
        <v>76</v>
      </c>
      <c r="C35" t="s">
        <v>74</v>
      </c>
      <c r="D35" s="1">
        <v>42323.642118055555</v>
      </c>
      <c r="E35" t="s">
        <v>75</v>
      </c>
      <c r="F35">
        <v>0</v>
      </c>
      <c r="G35">
        <v>0.7</v>
      </c>
      <c r="H35">
        <v>2</v>
      </c>
      <c r="I35" t="s">
        <v>12</v>
      </c>
    </row>
    <row r="36" spans="1:9" x14ac:dyDescent="0.3">
      <c r="A36">
        <v>1692882</v>
      </c>
      <c r="B36" t="s">
        <v>77</v>
      </c>
      <c r="C36" t="s">
        <v>78</v>
      </c>
      <c r="D36" s="1">
        <v>42314.450219907405</v>
      </c>
      <c r="E36" t="s">
        <v>79</v>
      </c>
      <c r="F36">
        <v>0</v>
      </c>
      <c r="G36">
        <v>0.5</v>
      </c>
      <c r="H36">
        <v>2</v>
      </c>
      <c r="I36" t="s">
        <v>12</v>
      </c>
    </row>
    <row r="37" spans="1:9" x14ac:dyDescent="0.3">
      <c r="A37">
        <v>1759547</v>
      </c>
      <c r="B37" t="s">
        <v>80</v>
      </c>
      <c r="C37" t="s">
        <v>78</v>
      </c>
      <c r="D37" s="1">
        <v>42323.642118055555</v>
      </c>
      <c r="E37" t="s">
        <v>79</v>
      </c>
      <c r="F37">
        <v>0</v>
      </c>
      <c r="G37">
        <v>0.5</v>
      </c>
      <c r="H37">
        <v>2</v>
      </c>
      <c r="I37" t="s">
        <v>12</v>
      </c>
    </row>
    <row r="38" spans="1:9" x14ac:dyDescent="0.3">
      <c r="A38">
        <v>1692880</v>
      </c>
      <c r="B38" t="s">
        <v>81</v>
      </c>
      <c r="C38" t="s">
        <v>82</v>
      </c>
      <c r="D38" s="1">
        <v>42314.450219907405</v>
      </c>
      <c r="E38" t="s">
        <v>83</v>
      </c>
      <c r="F38">
        <v>0</v>
      </c>
      <c r="G38">
        <v>1.3</v>
      </c>
      <c r="H38">
        <v>2</v>
      </c>
      <c r="I38" t="s">
        <v>12</v>
      </c>
    </row>
    <row r="39" spans="1:9" x14ac:dyDescent="0.3">
      <c r="A39">
        <v>1759543</v>
      </c>
      <c r="B39" t="s">
        <v>84</v>
      </c>
      <c r="C39" t="s">
        <v>82</v>
      </c>
      <c r="D39" s="1">
        <v>42323.642118055555</v>
      </c>
      <c r="E39" t="s">
        <v>83</v>
      </c>
      <c r="F39">
        <v>0</v>
      </c>
      <c r="G39">
        <v>1.3</v>
      </c>
      <c r="H39">
        <v>2</v>
      </c>
      <c r="I39" t="s">
        <v>12</v>
      </c>
    </row>
    <row r="40" spans="1:9" x14ac:dyDescent="0.3">
      <c r="A40">
        <v>1692865</v>
      </c>
      <c r="B40" t="s">
        <v>32</v>
      </c>
      <c r="C40" t="s">
        <v>33</v>
      </c>
      <c r="D40" s="1">
        <v>42314.450219907405</v>
      </c>
      <c r="E40" t="s">
        <v>85</v>
      </c>
      <c r="F40">
        <v>1</v>
      </c>
      <c r="G40">
        <v>0.5</v>
      </c>
      <c r="H40">
        <v>2</v>
      </c>
      <c r="I40" t="s">
        <v>12</v>
      </c>
    </row>
    <row r="41" spans="1:9" x14ac:dyDescent="0.3">
      <c r="A41">
        <v>1759528</v>
      </c>
      <c r="B41" t="s">
        <v>35</v>
      </c>
      <c r="C41" t="s">
        <v>33</v>
      </c>
      <c r="D41" s="1">
        <v>42323.642118055555</v>
      </c>
      <c r="E41" t="s">
        <v>85</v>
      </c>
      <c r="F41">
        <v>1</v>
      </c>
      <c r="G41">
        <v>0.5</v>
      </c>
      <c r="H41">
        <v>2</v>
      </c>
      <c r="I41" t="s">
        <v>12</v>
      </c>
    </row>
    <row r="42" spans="1:9" x14ac:dyDescent="0.3">
      <c r="A42">
        <v>1692862</v>
      </c>
      <c r="B42" t="s">
        <v>86</v>
      </c>
      <c r="C42" t="s">
        <v>87</v>
      </c>
      <c r="D42" s="1">
        <v>42314.450219907405</v>
      </c>
      <c r="E42" t="s">
        <v>88</v>
      </c>
      <c r="F42">
        <v>0</v>
      </c>
      <c r="G42">
        <v>0.15</v>
      </c>
      <c r="H42">
        <v>2</v>
      </c>
      <c r="I42" t="s">
        <v>12</v>
      </c>
    </row>
    <row r="43" spans="1:9" x14ac:dyDescent="0.3">
      <c r="A43">
        <v>1759525</v>
      </c>
      <c r="B43" t="s">
        <v>89</v>
      </c>
      <c r="C43" t="s">
        <v>87</v>
      </c>
      <c r="D43" s="1">
        <v>42323.642118055555</v>
      </c>
      <c r="E43" t="s">
        <v>88</v>
      </c>
      <c r="F43">
        <v>0</v>
      </c>
      <c r="G43">
        <v>0.15</v>
      </c>
      <c r="H43">
        <v>2</v>
      </c>
      <c r="I43" t="s">
        <v>12</v>
      </c>
    </row>
    <row r="44" spans="1:9" x14ac:dyDescent="0.3">
      <c r="A44">
        <v>1692940</v>
      </c>
      <c r="B44" t="s">
        <v>90</v>
      </c>
      <c r="C44" t="s">
        <v>91</v>
      </c>
      <c r="D44" s="1">
        <v>42314.450219907405</v>
      </c>
      <c r="E44" t="s">
        <v>92</v>
      </c>
      <c r="F44">
        <v>0</v>
      </c>
      <c r="G44">
        <v>0.5</v>
      </c>
      <c r="H44">
        <v>2</v>
      </c>
      <c r="I44" t="s">
        <v>12</v>
      </c>
    </row>
    <row r="45" spans="1:9" x14ac:dyDescent="0.3">
      <c r="A45">
        <v>1759593</v>
      </c>
      <c r="B45" t="s">
        <v>93</v>
      </c>
      <c r="C45" t="s">
        <v>91</v>
      </c>
      <c r="D45" s="1">
        <v>42323.642118055555</v>
      </c>
      <c r="E45" t="s">
        <v>92</v>
      </c>
      <c r="F45">
        <v>0</v>
      </c>
      <c r="G45">
        <v>0.5</v>
      </c>
      <c r="H45">
        <v>2</v>
      </c>
      <c r="I45" t="s">
        <v>12</v>
      </c>
    </row>
    <row r="46" spans="1:9" x14ac:dyDescent="0.3">
      <c r="A46">
        <v>1692917</v>
      </c>
      <c r="B46" t="s">
        <v>94</v>
      </c>
      <c r="C46" t="s">
        <v>95</v>
      </c>
      <c r="D46" s="1">
        <v>42314.450219907405</v>
      </c>
      <c r="E46" t="s">
        <v>96</v>
      </c>
      <c r="F46">
        <v>2</v>
      </c>
      <c r="G46">
        <v>1.05</v>
      </c>
      <c r="H46">
        <v>4</v>
      </c>
      <c r="I46" t="s">
        <v>20</v>
      </c>
    </row>
    <row r="47" spans="1:9" x14ac:dyDescent="0.3">
      <c r="A47">
        <v>1759573</v>
      </c>
      <c r="B47" t="s">
        <v>97</v>
      </c>
      <c r="C47" t="s">
        <v>95</v>
      </c>
      <c r="D47" s="1">
        <v>42323.642118055555</v>
      </c>
      <c r="E47" t="s">
        <v>96</v>
      </c>
      <c r="F47">
        <v>2</v>
      </c>
      <c r="G47">
        <v>1.05</v>
      </c>
      <c r="H47">
        <v>10</v>
      </c>
      <c r="I47" t="s">
        <v>12</v>
      </c>
    </row>
    <row r="48" spans="1:9" x14ac:dyDescent="0.3">
      <c r="A48">
        <v>1692924</v>
      </c>
      <c r="B48" t="s">
        <v>98</v>
      </c>
      <c r="C48" t="s">
        <v>99</v>
      </c>
      <c r="D48" s="1">
        <v>42314.450219907405</v>
      </c>
      <c r="E48" t="s">
        <v>100</v>
      </c>
      <c r="F48">
        <v>4</v>
      </c>
      <c r="G48">
        <v>0.3</v>
      </c>
      <c r="H48">
        <v>10</v>
      </c>
      <c r="I48" t="s">
        <v>12</v>
      </c>
    </row>
    <row r="49" spans="1:9" x14ac:dyDescent="0.3">
      <c r="A49">
        <v>1692863</v>
      </c>
      <c r="B49" t="s">
        <v>101</v>
      </c>
      <c r="C49" t="s">
        <v>102</v>
      </c>
      <c r="D49" s="1">
        <v>42314.450219907405</v>
      </c>
      <c r="E49" t="s">
        <v>103</v>
      </c>
      <c r="F49">
        <v>0</v>
      </c>
      <c r="G49">
        <v>0.5</v>
      </c>
      <c r="H49">
        <v>2</v>
      </c>
      <c r="I49" t="s">
        <v>12</v>
      </c>
    </row>
    <row r="50" spans="1:9" x14ac:dyDescent="0.3">
      <c r="A50">
        <v>1759526</v>
      </c>
      <c r="B50" t="s">
        <v>104</v>
      </c>
      <c r="C50" t="s">
        <v>102</v>
      </c>
      <c r="D50" s="1">
        <v>42323.642118055555</v>
      </c>
      <c r="E50" t="s">
        <v>103</v>
      </c>
      <c r="F50">
        <v>0</v>
      </c>
      <c r="G50">
        <v>0.5</v>
      </c>
      <c r="H50">
        <v>2</v>
      </c>
      <c r="I50" t="s">
        <v>12</v>
      </c>
    </row>
    <row r="51" spans="1:9" x14ac:dyDescent="0.3">
      <c r="A51">
        <v>1692939</v>
      </c>
      <c r="B51" t="s">
        <v>105</v>
      </c>
      <c r="C51" t="s">
        <v>106</v>
      </c>
      <c r="D51" s="1">
        <v>42314.450219907405</v>
      </c>
      <c r="E51" t="s">
        <v>107</v>
      </c>
      <c r="F51">
        <v>1</v>
      </c>
      <c r="G51">
        <v>0.5</v>
      </c>
      <c r="H51">
        <v>2</v>
      </c>
      <c r="I51" t="s">
        <v>12</v>
      </c>
    </row>
  </sheetData>
  <sortState ref="A2:I51">
    <sortCondition ref="C2:C51"/>
    <sortCondition ref="F2:F5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B2" sqref="B2:C22"/>
    </sheetView>
  </sheetViews>
  <sheetFormatPr defaultRowHeight="14.4" x14ac:dyDescent="0.3"/>
  <cols>
    <col min="1" max="1" width="32.44140625" bestFit="1" customWidth="1"/>
    <col min="2" max="2" width="25.21875" bestFit="1" customWidth="1"/>
    <col min="3" max="3" width="12" bestFit="1" customWidth="1"/>
    <col min="4" max="4" width="80.88671875" bestFit="1" customWidth="1"/>
    <col min="5" max="5" width="41.6640625" bestFit="1" customWidth="1"/>
    <col min="6" max="6" width="12.6640625" bestFit="1" customWidth="1"/>
    <col min="7" max="7" width="7.6640625" bestFit="1" customWidth="1"/>
    <col min="8" max="8" width="32.44140625" bestFit="1" customWidth="1"/>
    <col min="9" max="9" width="10.77734375" bestFit="1" customWidth="1"/>
  </cols>
  <sheetData>
    <row r="1" spans="1:9" x14ac:dyDescent="0.3">
      <c r="A1" t="s">
        <v>113</v>
      </c>
      <c r="B1" t="s">
        <v>114</v>
      </c>
      <c r="C1" t="s">
        <v>115</v>
      </c>
      <c r="D1" t="s">
        <v>116</v>
      </c>
      <c r="E1" t="s">
        <v>117</v>
      </c>
      <c r="F1" t="s">
        <v>118</v>
      </c>
      <c r="G1" t="s">
        <v>119</v>
      </c>
      <c r="H1" t="s">
        <v>120</v>
      </c>
      <c r="I1" t="s">
        <v>121</v>
      </c>
    </row>
    <row r="2" spans="1:9" x14ac:dyDescent="0.3">
      <c r="A2" s="2" t="s">
        <v>122</v>
      </c>
      <c r="B2" t="s">
        <v>123</v>
      </c>
      <c r="C2">
        <v>742</v>
      </c>
      <c r="D2" t="s">
        <v>124</v>
      </c>
      <c r="E2" t="s">
        <v>125</v>
      </c>
      <c r="F2">
        <v>1</v>
      </c>
      <c r="G2">
        <v>92</v>
      </c>
      <c r="H2" s="2" t="s">
        <v>122</v>
      </c>
      <c r="I2">
        <v>921</v>
      </c>
    </row>
    <row r="3" spans="1:9" x14ac:dyDescent="0.3">
      <c r="A3" s="2" t="s">
        <v>122</v>
      </c>
      <c r="B3" t="s">
        <v>126</v>
      </c>
      <c r="C3">
        <v>10</v>
      </c>
      <c r="D3" t="s">
        <v>124</v>
      </c>
      <c r="E3" t="s">
        <v>125</v>
      </c>
      <c r="F3">
        <v>2</v>
      </c>
      <c r="G3">
        <v>92</v>
      </c>
      <c r="H3" s="2" t="s">
        <v>122</v>
      </c>
      <c r="I3">
        <v>921</v>
      </c>
    </row>
    <row r="4" spans="1:9" x14ac:dyDescent="0.3">
      <c r="A4" s="2" t="s">
        <v>122</v>
      </c>
      <c r="B4" t="s">
        <v>127</v>
      </c>
      <c r="C4">
        <v>73</v>
      </c>
      <c r="D4" t="s">
        <v>124</v>
      </c>
      <c r="E4" t="s">
        <v>125</v>
      </c>
      <c r="F4">
        <v>3</v>
      </c>
      <c r="G4">
        <v>92</v>
      </c>
      <c r="H4" s="2" t="s">
        <v>122</v>
      </c>
      <c r="I4">
        <v>921</v>
      </c>
    </row>
    <row r="5" spans="1:9" x14ac:dyDescent="0.3">
      <c r="A5" s="2" t="s">
        <v>122</v>
      </c>
      <c r="B5" t="s">
        <v>128</v>
      </c>
      <c r="C5">
        <v>12</v>
      </c>
      <c r="D5" t="s">
        <v>124</v>
      </c>
      <c r="E5" t="s">
        <v>125</v>
      </c>
      <c r="F5">
        <v>4</v>
      </c>
      <c r="G5">
        <v>92</v>
      </c>
      <c r="H5" s="2" t="s">
        <v>122</v>
      </c>
      <c r="I5">
        <v>921</v>
      </c>
    </row>
    <row r="6" spans="1:9" x14ac:dyDescent="0.3">
      <c r="A6" s="2" t="s">
        <v>122</v>
      </c>
      <c r="B6" t="s">
        <v>129</v>
      </c>
      <c r="C6">
        <v>12</v>
      </c>
      <c r="D6" t="s">
        <v>124</v>
      </c>
      <c r="E6" t="s">
        <v>125</v>
      </c>
      <c r="F6">
        <v>5</v>
      </c>
      <c r="G6">
        <v>92</v>
      </c>
      <c r="H6" s="2" t="s">
        <v>122</v>
      </c>
      <c r="I6">
        <v>921</v>
      </c>
    </row>
    <row r="7" spans="1:9" x14ac:dyDescent="0.3">
      <c r="A7" s="2" t="s">
        <v>122</v>
      </c>
      <c r="B7" t="s">
        <v>130</v>
      </c>
      <c r="C7">
        <v>12</v>
      </c>
      <c r="D7" t="s">
        <v>124</v>
      </c>
      <c r="E7" t="s">
        <v>125</v>
      </c>
      <c r="F7">
        <v>6</v>
      </c>
      <c r="G7">
        <v>92</v>
      </c>
      <c r="H7" s="2" t="s">
        <v>122</v>
      </c>
      <c r="I7">
        <v>921</v>
      </c>
    </row>
    <row r="8" spans="1:9" x14ac:dyDescent="0.3">
      <c r="A8" s="2" t="s">
        <v>122</v>
      </c>
      <c r="B8" t="s">
        <v>131</v>
      </c>
      <c r="C8">
        <v>2</v>
      </c>
      <c r="D8" t="s">
        <v>124</v>
      </c>
      <c r="E8" t="s">
        <v>125</v>
      </c>
      <c r="F8">
        <v>7</v>
      </c>
      <c r="G8">
        <v>92</v>
      </c>
      <c r="H8" s="2" t="s">
        <v>122</v>
      </c>
      <c r="I8">
        <v>921</v>
      </c>
    </row>
    <row r="9" spans="1:9" x14ac:dyDescent="0.3">
      <c r="A9" s="2" t="s">
        <v>122</v>
      </c>
      <c r="B9" t="s">
        <v>132</v>
      </c>
      <c r="C9">
        <v>2</v>
      </c>
      <c r="D9" t="s">
        <v>124</v>
      </c>
      <c r="E9" t="s">
        <v>125</v>
      </c>
      <c r="F9">
        <v>8</v>
      </c>
      <c r="G9">
        <v>92</v>
      </c>
      <c r="H9" s="2" t="s">
        <v>122</v>
      </c>
      <c r="I9">
        <v>921</v>
      </c>
    </row>
    <row r="10" spans="1:9" x14ac:dyDescent="0.3">
      <c r="A10" s="2" t="s">
        <v>122</v>
      </c>
      <c r="B10" t="s">
        <v>133</v>
      </c>
      <c r="C10">
        <v>2</v>
      </c>
      <c r="D10" t="s">
        <v>124</v>
      </c>
      <c r="E10" t="s">
        <v>125</v>
      </c>
      <c r="F10">
        <v>9</v>
      </c>
      <c r="G10">
        <v>92</v>
      </c>
      <c r="H10" s="2" t="s">
        <v>122</v>
      </c>
      <c r="I10">
        <v>921</v>
      </c>
    </row>
    <row r="11" spans="1:9" x14ac:dyDescent="0.3">
      <c r="A11" s="2" t="s">
        <v>122</v>
      </c>
      <c r="B11" t="s">
        <v>134</v>
      </c>
      <c r="C11">
        <v>2</v>
      </c>
      <c r="D11" t="s">
        <v>124</v>
      </c>
      <c r="E11" t="s">
        <v>125</v>
      </c>
      <c r="F11">
        <v>10</v>
      </c>
      <c r="G11">
        <v>92</v>
      </c>
      <c r="H11" s="2" t="s">
        <v>122</v>
      </c>
      <c r="I11">
        <v>921</v>
      </c>
    </row>
    <row r="12" spans="1:9" x14ac:dyDescent="0.3">
      <c r="A12" s="2" t="s">
        <v>122</v>
      </c>
      <c r="B12" t="s">
        <v>135</v>
      </c>
      <c r="C12">
        <v>2</v>
      </c>
      <c r="D12" t="s">
        <v>124</v>
      </c>
      <c r="E12" t="s">
        <v>125</v>
      </c>
      <c r="F12">
        <v>11</v>
      </c>
      <c r="G12">
        <v>92</v>
      </c>
      <c r="H12" s="2" t="s">
        <v>122</v>
      </c>
      <c r="I12">
        <v>921</v>
      </c>
    </row>
    <row r="13" spans="1:9" x14ac:dyDescent="0.3">
      <c r="A13" s="2" t="s">
        <v>122</v>
      </c>
      <c r="B13" t="s">
        <v>136</v>
      </c>
      <c r="C13">
        <v>2</v>
      </c>
      <c r="D13" t="s">
        <v>124</v>
      </c>
      <c r="E13" t="s">
        <v>125</v>
      </c>
      <c r="F13">
        <v>12</v>
      </c>
      <c r="G13">
        <v>92</v>
      </c>
      <c r="H13" s="2" t="s">
        <v>122</v>
      </c>
      <c r="I13">
        <v>921</v>
      </c>
    </row>
    <row r="14" spans="1:9" x14ac:dyDescent="0.3">
      <c r="A14" s="2" t="s">
        <v>122</v>
      </c>
      <c r="B14" t="s">
        <v>137</v>
      </c>
      <c r="C14">
        <v>2</v>
      </c>
      <c r="D14" t="s">
        <v>124</v>
      </c>
      <c r="E14" t="s">
        <v>125</v>
      </c>
      <c r="F14">
        <v>13</v>
      </c>
      <c r="G14">
        <v>92</v>
      </c>
      <c r="H14" s="2" t="s">
        <v>122</v>
      </c>
      <c r="I14">
        <v>921</v>
      </c>
    </row>
    <row r="15" spans="1:9" x14ac:dyDescent="0.3">
      <c r="A15" s="2" t="s">
        <v>122</v>
      </c>
      <c r="B15" t="s">
        <v>138</v>
      </c>
      <c r="C15">
        <v>2</v>
      </c>
      <c r="D15" t="s">
        <v>124</v>
      </c>
      <c r="E15" t="s">
        <v>125</v>
      </c>
      <c r="F15">
        <v>14</v>
      </c>
      <c r="G15">
        <v>92</v>
      </c>
      <c r="H15" s="2" t="s">
        <v>122</v>
      </c>
      <c r="I15">
        <v>921</v>
      </c>
    </row>
    <row r="16" spans="1:9" x14ac:dyDescent="0.3">
      <c r="A16" s="2" t="s">
        <v>122</v>
      </c>
      <c r="B16" t="s">
        <v>139</v>
      </c>
      <c r="C16">
        <v>2</v>
      </c>
      <c r="D16" t="s">
        <v>124</v>
      </c>
      <c r="E16" t="s">
        <v>125</v>
      </c>
      <c r="F16">
        <v>15</v>
      </c>
      <c r="G16">
        <v>92</v>
      </c>
      <c r="H16" s="2" t="s">
        <v>122</v>
      </c>
      <c r="I16">
        <v>921</v>
      </c>
    </row>
    <row r="17" spans="1:9" x14ac:dyDescent="0.3">
      <c r="A17" s="2" t="s">
        <v>122</v>
      </c>
      <c r="B17" t="s">
        <v>140</v>
      </c>
      <c r="C17">
        <v>12</v>
      </c>
      <c r="D17" t="s">
        <v>124</v>
      </c>
      <c r="E17" t="s">
        <v>125</v>
      </c>
      <c r="F17">
        <v>16</v>
      </c>
      <c r="G17">
        <v>92</v>
      </c>
      <c r="H17" s="2" t="s">
        <v>122</v>
      </c>
      <c r="I17">
        <v>921</v>
      </c>
    </row>
    <row r="18" spans="1:9" x14ac:dyDescent="0.3">
      <c r="A18" s="2" t="s">
        <v>122</v>
      </c>
      <c r="B18" t="s">
        <v>141</v>
      </c>
      <c r="C18">
        <v>12</v>
      </c>
      <c r="D18" t="s">
        <v>124</v>
      </c>
      <c r="E18" t="s">
        <v>125</v>
      </c>
      <c r="F18">
        <v>17</v>
      </c>
      <c r="G18">
        <v>92</v>
      </c>
      <c r="H18" s="2" t="s">
        <v>122</v>
      </c>
      <c r="I18">
        <v>921</v>
      </c>
    </row>
    <row r="19" spans="1:9" x14ac:dyDescent="0.3">
      <c r="A19" s="2" t="s">
        <v>122</v>
      </c>
      <c r="B19" t="s">
        <v>142</v>
      </c>
      <c r="C19">
        <v>12</v>
      </c>
      <c r="D19" t="s">
        <v>124</v>
      </c>
      <c r="E19" t="s">
        <v>125</v>
      </c>
      <c r="F19">
        <v>18</v>
      </c>
      <c r="G19">
        <v>92</v>
      </c>
      <c r="H19" s="2" t="s">
        <v>122</v>
      </c>
      <c r="I19">
        <v>921</v>
      </c>
    </row>
    <row r="20" spans="1:9" x14ac:dyDescent="0.3">
      <c r="A20" s="2" t="s">
        <v>122</v>
      </c>
      <c r="B20" t="s">
        <v>143</v>
      </c>
      <c r="C20">
        <v>2</v>
      </c>
      <c r="D20" t="s">
        <v>124</v>
      </c>
      <c r="E20" t="s">
        <v>125</v>
      </c>
      <c r="F20">
        <v>19</v>
      </c>
      <c r="G20">
        <v>92</v>
      </c>
      <c r="H20" s="2" t="s">
        <v>122</v>
      </c>
      <c r="I20">
        <v>921</v>
      </c>
    </row>
    <row r="21" spans="1:9" x14ac:dyDescent="0.3">
      <c r="A21" s="2" t="s">
        <v>122</v>
      </c>
      <c r="B21" t="s">
        <v>144</v>
      </c>
      <c r="C21">
        <v>2</v>
      </c>
      <c r="D21" t="s">
        <v>124</v>
      </c>
      <c r="E21" t="s">
        <v>125</v>
      </c>
      <c r="F21">
        <v>20</v>
      </c>
      <c r="G21">
        <v>92</v>
      </c>
      <c r="H21" s="2" t="s">
        <v>122</v>
      </c>
      <c r="I21">
        <v>921</v>
      </c>
    </row>
    <row r="22" spans="1:9" x14ac:dyDescent="0.3">
      <c r="A22" s="2" t="s">
        <v>122</v>
      </c>
      <c r="B22" t="s">
        <v>145</v>
      </c>
      <c r="C22">
        <v>2</v>
      </c>
      <c r="D22" t="s">
        <v>124</v>
      </c>
      <c r="E22" t="s">
        <v>125</v>
      </c>
      <c r="F22">
        <v>21</v>
      </c>
      <c r="G22">
        <v>92</v>
      </c>
      <c r="H22" s="2" t="s">
        <v>122</v>
      </c>
      <c r="I22">
        <v>921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108</v>
      </c>
    </row>
    <row r="2" spans="1:1" x14ac:dyDescent="0.3">
      <c r="A2" t="s">
        <v>109</v>
      </c>
    </row>
    <row r="3" spans="1:1" x14ac:dyDescent="0.3">
      <c r="A3" t="s">
        <v>110</v>
      </c>
    </row>
    <row r="4" spans="1:1" x14ac:dyDescent="0.3">
      <c r="A4" t="s">
        <v>111</v>
      </c>
    </row>
    <row r="5" spans="1:1" x14ac:dyDescent="0.3">
      <c r="A5" t="s">
        <v>112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E1" sqref="E1:I16"/>
    </sheetView>
  </sheetViews>
  <sheetFormatPr defaultRowHeight="14.4" x14ac:dyDescent="0.3"/>
  <cols>
    <col min="2" max="2" width="39.109375" bestFit="1" customWidth="1"/>
    <col min="9" max="9" width="9.44140625" bestFit="1" customWidth="1"/>
  </cols>
  <sheetData>
    <row r="1" spans="1:9" x14ac:dyDescent="0.3">
      <c r="B1" s="6" t="s">
        <v>146</v>
      </c>
      <c r="C1" s="6" t="s">
        <v>148</v>
      </c>
      <c r="G1">
        <f>SUM(G3:G16)</f>
        <v>879</v>
      </c>
    </row>
    <row r="2" spans="1:9" x14ac:dyDescent="0.3">
      <c r="A2">
        <v>1</v>
      </c>
      <c r="B2" s="4" t="s">
        <v>87</v>
      </c>
      <c r="C2" s="5">
        <v>0.15</v>
      </c>
      <c r="G2" t="s">
        <v>149</v>
      </c>
      <c r="H2" t="s">
        <v>150</v>
      </c>
      <c r="I2" t="s">
        <v>151</v>
      </c>
    </row>
    <row r="3" spans="1:9" x14ac:dyDescent="0.3">
      <c r="A3">
        <v>2</v>
      </c>
      <c r="B3" s="4" t="s">
        <v>102</v>
      </c>
      <c r="C3" s="5">
        <v>0.5</v>
      </c>
      <c r="E3">
        <v>1</v>
      </c>
      <c r="F3" t="s">
        <v>130</v>
      </c>
      <c r="G3">
        <v>12</v>
      </c>
      <c r="H3">
        <f>G3/G$1</f>
        <v>1.3651877133105802E-2</v>
      </c>
      <c r="I3">
        <f>INDEX($C$2:$C$29,$E3)</f>
        <v>0.15</v>
      </c>
    </row>
    <row r="4" spans="1:9" x14ac:dyDescent="0.3">
      <c r="A4">
        <v>3</v>
      </c>
      <c r="B4" s="4" t="s">
        <v>33</v>
      </c>
      <c r="C4" s="5">
        <v>0.5</v>
      </c>
      <c r="E4">
        <v>2</v>
      </c>
      <c r="F4" t="s">
        <v>139</v>
      </c>
      <c r="G4">
        <v>2</v>
      </c>
      <c r="H4">
        <f t="shared" ref="H4:H16" si="0">G4/G$1</f>
        <v>2.2753128555176336E-3</v>
      </c>
      <c r="I4">
        <f t="shared" ref="I4:I16" si="1">INDEX($C$2:$C$29,$E4)</f>
        <v>0.5</v>
      </c>
    </row>
    <row r="5" spans="1:9" x14ac:dyDescent="0.3">
      <c r="A5">
        <v>4</v>
      </c>
      <c r="B5" s="4" t="s">
        <v>14</v>
      </c>
      <c r="C5" s="5">
        <v>1.3</v>
      </c>
      <c r="E5">
        <v>3</v>
      </c>
      <c r="F5" t="s">
        <v>136</v>
      </c>
      <c r="G5">
        <v>2</v>
      </c>
      <c r="H5">
        <f t="shared" si="0"/>
        <v>2.2753128555176336E-3</v>
      </c>
      <c r="I5">
        <f t="shared" si="1"/>
        <v>0.5</v>
      </c>
    </row>
    <row r="6" spans="1:9" x14ac:dyDescent="0.3">
      <c r="A6">
        <v>5</v>
      </c>
      <c r="B6" s="4" t="s">
        <v>74</v>
      </c>
      <c r="C6" s="5">
        <v>0.7</v>
      </c>
      <c r="E6">
        <v>4</v>
      </c>
      <c r="F6" t="s">
        <v>133</v>
      </c>
      <c r="G6">
        <v>2</v>
      </c>
      <c r="H6">
        <f t="shared" si="0"/>
        <v>2.2753128555176336E-3</v>
      </c>
      <c r="I6">
        <f t="shared" si="1"/>
        <v>1.3</v>
      </c>
    </row>
    <row r="7" spans="1:9" x14ac:dyDescent="0.3">
      <c r="A7">
        <v>6</v>
      </c>
      <c r="B7" s="4" t="s">
        <v>65</v>
      </c>
      <c r="C7" s="5">
        <v>0.5</v>
      </c>
      <c r="E7">
        <v>5</v>
      </c>
      <c r="F7" t="s">
        <v>140</v>
      </c>
      <c r="G7">
        <v>12</v>
      </c>
      <c r="H7">
        <f t="shared" si="0"/>
        <v>1.3651877133105802E-2</v>
      </c>
      <c r="I7">
        <f t="shared" si="1"/>
        <v>0.7</v>
      </c>
    </row>
    <row r="8" spans="1:9" x14ac:dyDescent="0.3">
      <c r="A8">
        <v>7</v>
      </c>
      <c r="B8" s="4" t="s">
        <v>62</v>
      </c>
      <c r="C8" s="5">
        <v>0.5</v>
      </c>
      <c r="E8">
        <v>6</v>
      </c>
      <c r="F8" t="s">
        <v>134</v>
      </c>
      <c r="G8">
        <v>2</v>
      </c>
      <c r="H8">
        <f t="shared" si="0"/>
        <v>2.2753128555176336E-3</v>
      </c>
      <c r="I8">
        <f t="shared" si="1"/>
        <v>0.5</v>
      </c>
    </row>
    <row r="9" spans="1:9" x14ac:dyDescent="0.3">
      <c r="A9">
        <v>8</v>
      </c>
      <c r="B9" s="4" t="s">
        <v>82</v>
      </c>
      <c r="C9" s="5">
        <v>1.3</v>
      </c>
      <c r="E9">
        <v>8</v>
      </c>
      <c r="F9" t="s">
        <v>131</v>
      </c>
      <c r="G9">
        <v>2</v>
      </c>
      <c r="H9">
        <f t="shared" si="0"/>
        <v>2.2753128555176336E-3</v>
      </c>
      <c r="I9">
        <f t="shared" si="1"/>
        <v>1.3</v>
      </c>
    </row>
    <row r="10" spans="1:9" x14ac:dyDescent="0.3">
      <c r="A10">
        <v>9</v>
      </c>
      <c r="B10" s="4" t="s">
        <v>28</v>
      </c>
      <c r="C10" s="5">
        <v>0.7</v>
      </c>
      <c r="E10">
        <v>9</v>
      </c>
      <c r="F10" t="s">
        <v>141</v>
      </c>
      <c r="G10">
        <v>12</v>
      </c>
      <c r="H10">
        <f t="shared" si="0"/>
        <v>1.3651877133105802E-2</v>
      </c>
      <c r="I10">
        <f t="shared" si="1"/>
        <v>0.7</v>
      </c>
    </row>
    <row r="11" spans="1:9" x14ac:dyDescent="0.3">
      <c r="A11">
        <v>10</v>
      </c>
      <c r="B11" s="4" t="s">
        <v>78</v>
      </c>
      <c r="C11" s="5">
        <v>0.5</v>
      </c>
      <c r="E11">
        <v>10</v>
      </c>
      <c r="F11" t="s">
        <v>138</v>
      </c>
      <c r="G11">
        <v>2</v>
      </c>
      <c r="H11">
        <f t="shared" si="0"/>
        <v>2.2753128555176336E-3</v>
      </c>
      <c r="I11">
        <f t="shared" si="1"/>
        <v>0.5</v>
      </c>
    </row>
    <row r="12" spans="1:9" x14ac:dyDescent="0.3">
      <c r="A12">
        <v>11</v>
      </c>
      <c r="B12" s="4" t="s">
        <v>10</v>
      </c>
      <c r="C12" s="5">
        <v>0.4</v>
      </c>
      <c r="E12">
        <v>14</v>
      </c>
      <c r="F12" t="s">
        <v>129</v>
      </c>
      <c r="G12">
        <v>12</v>
      </c>
      <c r="H12">
        <f t="shared" si="0"/>
        <v>1.3651877133105802E-2</v>
      </c>
      <c r="I12">
        <f t="shared" si="1"/>
        <v>0.15</v>
      </c>
    </row>
    <row r="13" spans="1:9" x14ac:dyDescent="0.3">
      <c r="A13">
        <v>12</v>
      </c>
      <c r="B13" s="4" t="s">
        <v>42</v>
      </c>
      <c r="C13" s="5">
        <v>0.5</v>
      </c>
      <c r="E13">
        <v>15</v>
      </c>
      <c r="F13" t="s">
        <v>123</v>
      </c>
      <c r="G13">
        <v>742</v>
      </c>
      <c r="H13">
        <f t="shared" si="0"/>
        <v>0.84414106939704214</v>
      </c>
      <c r="I13">
        <f t="shared" si="1"/>
        <v>0.35</v>
      </c>
    </row>
    <row r="14" spans="1:9" x14ac:dyDescent="0.3">
      <c r="A14">
        <v>13</v>
      </c>
      <c r="B14" s="4" t="s">
        <v>55</v>
      </c>
      <c r="C14" s="5">
        <v>0.2</v>
      </c>
      <c r="E14">
        <v>16</v>
      </c>
      <c r="F14" t="s">
        <v>127</v>
      </c>
      <c r="G14">
        <v>73</v>
      </c>
      <c r="H14">
        <f t="shared" si="0"/>
        <v>8.3048919226393625E-2</v>
      </c>
      <c r="I14">
        <f t="shared" si="1"/>
        <v>0.3</v>
      </c>
    </row>
    <row r="15" spans="1:9" x14ac:dyDescent="0.3">
      <c r="A15">
        <v>14</v>
      </c>
      <c r="B15" s="4" t="s">
        <v>67</v>
      </c>
      <c r="C15" s="5">
        <v>0.15</v>
      </c>
      <c r="E15">
        <v>22</v>
      </c>
      <c r="F15" t="s">
        <v>132</v>
      </c>
      <c r="G15">
        <v>2</v>
      </c>
      <c r="H15">
        <f t="shared" si="0"/>
        <v>2.2753128555176336E-3</v>
      </c>
      <c r="I15">
        <f t="shared" si="1"/>
        <v>1.3</v>
      </c>
    </row>
    <row r="16" spans="1:9" x14ac:dyDescent="0.3">
      <c r="A16">
        <v>15</v>
      </c>
      <c r="B16" s="4" t="s">
        <v>37</v>
      </c>
      <c r="C16" s="5">
        <v>0.35</v>
      </c>
      <c r="E16">
        <v>23</v>
      </c>
      <c r="F16" t="s">
        <v>135</v>
      </c>
      <c r="G16">
        <v>2</v>
      </c>
      <c r="H16">
        <f t="shared" si="0"/>
        <v>2.2753128555176336E-3</v>
      </c>
      <c r="I16">
        <f t="shared" si="1"/>
        <v>0.5</v>
      </c>
    </row>
    <row r="17" spans="1:7" x14ac:dyDescent="0.3">
      <c r="A17">
        <v>16</v>
      </c>
      <c r="B17" s="4" t="s">
        <v>47</v>
      </c>
      <c r="C17" s="5">
        <v>0.3</v>
      </c>
    </row>
    <row r="18" spans="1:7" x14ac:dyDescent="0.3">
      <c r="A18">
        <v>17</v>
      </c>
      <c r="B18" s="4" t="s">
        <v>22</v>
      </c>
      <c r="C18" s="5">
        <v>0.2</v>
      </c>
      <c r="F18" t="s">
        <v>142</v>
      </c>
      <c r="G18">
        <v>12</v>
      </c>
    </row>
    <row r="19" spans="1:7" x14ac:dyDescent="0.3">
      <c r="A19">
        <v>18</v>
      </c>
      <c r="B19" s="4" t="s">
        <v>25</v>
      </c>
      <c r="C19" s="5">
        <v>0.7</v>
      </c>
      <c r="F19" t="s">
        <v>145</v>
      </c>
      <c r="G19">
        <v>2</v>
      </c>
    </row>
    <row r="20" spans="1:7" x14ac:dyDescent="0.3">
      <c r="A20">
        <v>19</v>
      </c>
      <c r="B20" s="4" t="s">
        <v>70</v>
      </c>
      <c r="C20" s="5">
        <v>0.15</v>
      </c>
      <c r="F20" t="s">
        <v>143</v>
      </c>
      <c r="G20">
        <v>2</v>
      </c>
    </row>
    <row r="21" spans="1:7" x14ac:dyDescent="0.3">
      <c r="A21">
        <v>20</v>
      </c>
      <c r="B21" s="4" t="s">
        <v>95</v>
      </c>
      <c r="C21" s="5">
        <v>1.05</v>
      </c>
      <c r="F21" t="s">
        <v>128</v>
      </c>
      <c r="G21">
        <v>12</v>
      </c>
    </row>
    <row r="22" spans="1:7" x14ac:dyDescent="0.3">
      <c r="A22">
        <v>21</v>
      </c>
      <c r="B22" s="4" t="s">
        <v>99</v>
      </c>
      <c r="C22" s="5">
        <v>0.3</v>
      </c>
      <c r="F22" t="s">
        <v>137</v>
      </c>
      <c r="G22">
        <v>2</v>
      </c>
    </row>
    <row r="23" spans="1:7" x14ac:dyDescent="0.3">
      <c r="A23">
        <v>22</v>
      </c>
      <c r="B23" s="4" t="s">
        <v>51</v>
      </c>
      <c r="C23" s="5">
        <v>1.3</v>
      </c>
      <c r="F23" t="s">
        <v>126</v>
      </c>
      <c r="G23">
        <v>10</v>
      </c>
    </row>
    <row r="24" spans="1:7" x14ac:dyDescent="0.3">
      <c r="A24">
        <v>23</v>
      </c>
      <c r="B24" s="4" t="s">
        <v>45</v>
      </c>
      <c r="C24" s="5">
        <v>0.5</v>
      </c>
      <c r="F24" t="s">
        <v>144</v>
      </c>
      <c r="G24">
        <v>2</v>
      </c>
    </row>
    <row r="25" spans="1:7" x14ac:dyDescent="0.3">
      <c r="A25">
        <v>24</v>
      </c>
      <c r="B25" s="4" t="s">
        <v>59</v>
      </c>
      <c r="C25" s="5">
        <v>0.7</v>
      </c>
    </row>
    <row r="26" spans="1:7" x14ac:dyDescent="0.3">
      <c r="A26">
        <v>25</v>
      </c>
      <c r="B26" s="4" t="s">
        <v>19</v>
      </c>
      <c r="C26" s="5">
        <v>0.2</v>
      </c>
    </row>
    <row r="27" spans="1:7" x14ac:dyDescent="0.3">
      <c r="A27">
        <v>26</v>
      </c>
      <c r="B27" s="4" t="s">
        <v>30</v>
      </c>
      <c r="C27" s="5">
        <v>0.7</v>
      </c>
    </row>
    <row r="28" spans="1:7" x14ac:dyDescent="0.3">
      <c r="A28">
        <v>27</v>
      </c>
      <c r="B28" s="4" t="s">
        <v>106</v>
      </c>
      <c r="C28" s="5">
        <v>0.5</v>
      </c>
    </row>
    <row r="29" spans="1:7" x14ac:dyDescent="0.3">
      <c r="A29">
        <v>28</v>
      </c>
      <c r="B29" s="4" t="s">
        <v>91</v>
      </c>
      <c r="C29" s="5">
        <v>0.5</v>
      </c>
    </row>
  </sheetData>
  <sortState ref="E3:I24">
    <sortCondition ref="E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3"/>
  <sheetViews>
    <sheetView workbookViewId="0">
      <selection activeCell="I7" sqref="I7"/>
    </sheetView>
  </sheetViews>
  <sheetFormatPr defaultRowHeight="14.4" x14ac:dyDescent="0.3"/>
  <cols>
    <col min="6" max="6" width="10.6640625" customWidth="1"/>
    <col min="7" max="8" width="20.21875" bestFit="1" customWidth="1"/>
    <col min="9" max="9" width="23.33203125" customWidth="1"/>
    <col min="10" max="10" width="20.77734375" customWidth="1"/>
    <col min="14" max="14" width="10" bestFit="1" customWidth="1"/>
  </cols>
  <sheetData>
    <row r="1" spans="1:51" x14ac:dyDescent="0.3">
      <c r="K1" t="s">
        <v>156</v>
      </c>
      <c r="L1">
        <f>SUMPRODUCT(L4:L17,$E$4:$E$17)</f>
        <v>1.3408602113810534E-3</v>
      </c>
      <c r="M1" t="s">
        <v>156</v>
      </c>
      <c r="N1" s="9">
        <f>SUMPRODUCT(N4:N17,$E$4:$E$17)-$L$1</f>
        <v>-1.9471444493245667E-5</v>
      </c>
      <c r="O1" t="s">
        <v>156</v>
      </c>
      <c r="P1" s="9">
        <f>SUMPRODUCT(P4:P17,$E$4:$E$17)-$L$1</f>
        <v>-3.8950680680965855E-5</v>
      </c>
      <c r="Q1" t="s">
        <v>156</v>
      </c>
      <c r="R1" s="9">
        <f>SUMPRODUCT(R4:R17,$E$4:$E$17)-$L$1</f>
        <v>-5.8437711681086184E-5</v>
      </c>
      <c r="S1" t="s">
        <v>156</v>
      </c>
      <c r="T1" s="9">
        <f>SUMPRODUCT(T4:T17,$E$4:$E$17)-$L$1</f>
        <v>-7.7932540612778677E-5</v>
      </c>
      <c r="U1" t="s">
        <v>156</v>
      </c>
      <c r="V1" s="9">
        <f>SUMPRODUCT(V4:V17,$E$4:$E$17)-$L$1</f>
        <v>-9.7435170596464572E-5</v>
      </c>
      <c r="W1" t="s">
        <v>156</v>
      </c>
      <c r="X1" s="9">
        <f>SUMPRODUCT(X4:X17,$E$4:$E$17)-$L$1</f>
        <v>-1.1694560475381433E-4</v>
      </c>
      <c r="Y1" t="s">
        <v>156</v>
      </c>
      <c r="Z1" s="9">
        <f>SUMPRODUCT(Z4:Z17,$E$4:$E$17)-$L$1</f>
        <v>-1.3646384620774458E-4</v>
      </c>
      <c r="AA1" t="s">
        <v>156</v>
      </c>
      <c r="AB1" s="9">
        <f>SUMPRODUCT(AB4:AB17,$E$4:$E$17)-$L$1</f>
        <v>-1.5598989808242509E-4</v>
      </c>
      <c r="AC1" t="s">
        <v>156</v>
      </c>
      <c r="AD1" s="9">
        <f t="shared" ref="AD1" si="0">SUMPRODUCT(AD4:AD17,$E$4:$E$17)-$L$1</f>
        <v>-1.7552376350327419E-4</v>
      </c>
      <c r="AE1" t="s">
        <v>156</v>
      </c>
      <c r="AF1" s="9">
        <f t="shared" ref="AF1" si="1">SUMPRODUCT(AF4:AF17,$E$4:$E$17)-$L$1</f>
        <v>-1.9506544559696093E-4</v>
      </c>
      <c r="AG1" t="s">
        <v>156</v>
      </c>
      <c r="AH1" s="9">
        <f t="shared" ref="AH1" si="2">SUMPRODUCT(AH4:AH17,$E$4:$E$17)-$L$1</f>
        <v>-2.1461494749140512E-4</v>
      </c>
      <c r="AI1" t="s">
        <v>156</v>
      </c>
      <c r="AJ1" s="9">
        <f t="shared" ref="AJ1" si="3">SUMPRODUCT(AJ4:AJ17,$E$4:$E$17)-$L$1</f>
        <v>-2.3417227231577859E-4</v>
      </c>
      <c r="AK1" t="s">
        <v>156</v>
      </c>
      <c r="AL1" s="9">
        <f t="shared" ref="AL1" si="4">SUMPRODUCT(AL4:AL17,$E$4:$E$17)-$L$1</f>
        <v>-2.5373742320050716E-4</v>
      </c>
      <c r="AM1" t="s">
        <v>156</v>
      </c>
      <c r="AN1" s="9">
        <f t="shared" ref="AN1" si="5">SUMPRODUCT(AN4:AN17,$E$4:$E$17)-$L$1</f>
        <v>-2.7331040327726588E-4</v>
      </c>
      <c r="AO1" t="s">
        <v>156</v>
      </c>
      <c r="AP1" s="9">
        <f t="shared" ref="AP1" si="6">SUMPRODUCT(AP4:AP17,$E$4:$E$17)-$L$1</f>
        <v>-2.9289121567898464E-4</v>
      </c>
      <c r="AQ1" t="s">
        <v>156</v>
      </c>
      <c r="AR1" s="9">
        <f t="shared" ref="AR1" si="7">SUMPRODUCT(AR4:AR17,$E$4:$E$17)-$L$1</f>
        <v>-3.1247986353984841E-4</v>
      </c>
      <c r="AS1" t="s">
        <v>156</v>
      </c>
      <c r="AT1" s="9">
        <f t="shared" ref="AT1" si="8">SUMPRODUCT(AT4:AT17,$E$4:$E$17)-$L$1</f>
        <v>-3.3207634999529419E-4</v>
      </c>
      <c r="AU1" t="s">
        <v>156</v>
      </c>
      <c r="AV1" s="9">
        <f t="shared" ref="AV1" si="9">SUMPRODUCT(AV4:AV17,$E$4:$E$17)-$L$1</f>
        <v>-3.516806781820145E-4</v>
      </c>
      <c r="AW1" t="s">
        <v>156</v>
      </c>
      <c r="AX1" s="9">
        <f t="shared" ref="AX1" si="10">SUMPRODUCT(AX4:AX17,$E$4:$E$17)-$L$1</f>
        <v>-3.7129285123795725E-4</v>
      </c>
      <c r="AY1" t="s">
        <v>156</v>
      </c>
    </row>
    <row r="2" spans="1:51" ht="28.8" x14ac:dyDescent="0.3">
      <c r="C2" s="7" t="s">
        <v>152</v>
      </c>
      <c r="D2">
        <v>0.2</v>
      </c>
      <c r="F2" t="s">
        <v>155</v>
      </c>
      <c r="G2" s="2">
        <v>5.0000000000000001E-4</v>
      </c>
      <c r="H2" s="8">
        <f>SUM(G4:G17)</f>
        <v>0.99995000000000001</v>
      </c>
      <c r="I2" s="2">
        <v>5.0000000000000001E-4</v>
      </c>
      <c r="J2" s="8">
        <f>SUM(I4:I17)</f>
        <v>0.99995000000000001</v>
      </c>
      <c r="K2" s="2">
        <v>4.0000000000000001E-3</v>
      </c>
      <c r="L2" s="8">
        <f>SUM(K4:K17)</f>
        <v>0.9995999999999996</v>
      </c>
      <c r="M2" s="2">
        <f>K2</f>
        <v>4.0000000000000001E-3</v>
      </c>
      <c r="N2" s="8">
        <f t="shared" ref="N2" si="11">SUM(M4:M17)</f>
        <v>0.99960000000000049</v>
      </c>
      <c r="O2" s="2">
        <f>M2</f>
        <v>4.0000000000000001E-3</v>
      </c>
      <c r="P2" s="8">
        <f t="shared" ref="P2" si="12">SUM(O4:O17)</f>
        <v>0.99960000000000016</v>
      </c>
      <c r="Q2" s="2">
        <f>O2</f>
        <v>4.0000000000000001E-3</v>
      </c>
      <c r="R2" s="8">
        <f t="shared" ref="R2" si="13">SUM(Q4:Q17)</f>
        <v>0.99960000000000016</v>
      </c>
      <c r="S2" s="2">
        <f>Q2</f>
        <v>4.0000000000000001E-3</v>
      </c>
      <c r="T2" s="8">
        <f t="shared" ref="T2" si="14">SUM(S4:S17)</f>
        <v>0.9995999999999996</v>
      </c>
      <c r="U2" s="2">
        <f>S2</f>
        <v>4.0000000000000001E-3</v>
      </c>
      <c r="V2" s="8">
        <f t="shared" ref="V2" si="15">SUM(U4:U17)</f>
        <v>0.99959999999999982</v>
      </c>
      <c r="W2" s="2">
        <f>U2</f>
        <v>4.0000000000000001E-3</v>
      </c>
      <c r="X2" s="8">
        <f t="shared" ref="X2" si="16">SUM(W4:W17)</f>
        <v>0.9996000000000006</v>
      </c>
      <c r="Y2" s="2">
        <f>W2</f>
        <v>4.0000000000000001E-3</v>
      </c>
      <c r="Z2" s="8">
        <f t="shared" ref="Z2" si="17">SUM(Y4:Y17)</f>
        <v>0.99959999999999949</v>
      </c>
      <c r="AA2" s="2">
        <f>Y2</f>
        <v>4.0000000000000001E-3</v>
      </c>
      <c r="AB2" s="8">
        <f t="shared" ref="AB2:AX2" si="18">SUM(AA4:AA17)</f>
        <v>0.99960000000000004</v>
      </c>
      <c r="AC2" s="2">
        <f t="shared" ref="AC2" si="19">AA2</f>
        <v>4.0000000000000001E-3</v>
      </c>
      <c r="AD2" s="8">
        <f t="shared" si="18"/>
        <v>0.99960000000000004</v>
      </c>
      <c r="AE2" s="2">
        <f t="shared" ref="AE2" si="20">AC2</f>
        <v>4.0000000000000001E-3</v>
      </c>
      <c r="AF2" s="8">
        <f t="shared" si="18"/>
        <v>0.99960000000000027</v>
      </c>
      <c r="AG2" s="2">
        <f t="shared" ref="AG2" si="21">AE2</f>
        <v>4.0000000000000001E-3</v>
      </c>
      <c r="AH2" s="8">
        <f t="shared" si="18"/>
        <v>0.99959999999999993</v>
      </c>
      <c r="AI2" s="2">
        <f t="shared" ref="AI2" si="22">AG2</f>
        <v>4.0000000000000001E-3</v>
      </c>
      <c r="AJ2" s="8">
        <f t="shared" si="18"/>
        <v>0.9995999999999996</v>
      </c>
      <c r="AK2" s="2">
        <f t="shared" ref="AK2" si="23">AI2</f>
        <v>4.0000000000000001E-3</v>
      </c>
      <c r="AL2" s="8">
        <f t="shared" si="18"/>
        <v>0.9996000000000006</v>
      </c>
      <c r="AM2" s="2">
        <f t="shared" ref="AM2" si="24">AK2</f>
        <v>4.0000000000000001E-3</v>
      </c>
      <c r="AN2" s="8">
        <f t="shared" si="18"/>
        <v>0.99960000000000027</v>
      </c>
      <c r="AO2" s="2">
        <f t="shared" ref="AO2" si="25">AM2</f>
        <v>4.0000000000000001E-3</v>
      </c>
      <c r="AP2" s="8">
        <f t="shared" si="18"/>
        <v>0.99959999999999938</v>
      </c>
      <c r="AQ2" s="2">
        <f t="shared" ref="AQ2" si="26">AO2</f>
        <v>4.0000000000000001E-3</v>
      </c>
      <c r="AR2" s="8">
        <f t="shared" si="18"/>
        <v>0.99960000000000027</v>
      </c>
      <c r="AS2" s="2">
        <f t="shared" ref="AS2" si="27">AQ2</f>
        <v>4.0000000000000001E-3</v>
      </c>
      <c r="AT2" s="8">
        <f t="shared" si="18"/>
        <v>0.99959999999999993</v>
      </c>
      <c r="AU2" s="2">
        <f t="shared" ref="AU2" si="28">AS2</f>
        <v>4.0000000000000001E-3</v>
      </c>
      <c r="AV2" s="8">
        <f t="shared" si="18"/>
        <v>0.99959999999999982</v>
      </c>
      <c r="AW2" s="2">
        <f t="shared" ref="AW2" si="29">AU2</f>
        <v>4.0000000000000001E-3</v>
      </c>
      <c r="AX2" s="8">
        <f t="shared" si="18"/>
        <v>0.99959999999999993</v>
      </c>
      <c r="AY2" s="2">
        <f t="shared" ref="AY2" si="30">AW2</f>
        <v>4.0000000000000001E-3</v>
      </c>
    </row>
    <row r="3" spans="1:51" ht="43.2" x14ac:dyDescent="0.3">
      <c r="C3" s="7" t="s">
        <v>149</v>
      </c>
      <c r="D3" s="7" t="s">
        <v>151</v>
      </c>
      <c r="E3" s="7" t="s">
        <v>153</v>
      </c>
      <c r="F3" s="7" t="s">
        <v>150</v>
      </c>
      <c r="G3" s="7" t="s">
        <v>154</v>
      </c>
      <c r="H3" s="7" t="s">
        <v>150</v>
      </c>
      <c r="I3" s="7" t="s">
        <v>154</v>
      </c>
      <c r="J3" s="7" t="s">
        <v>150</v>
      </c>
      <c r="K3" s="7" t="s">
        <v>154</v>
      </c>
      <c r="L3" s="7" t="s">
        <v>150</v>
      </c>
      <c r="M3" s="7" t="s">
        <v>154</v>
      </c>
      <c r="N3" s="7" t="s">
        <v>150</v>
      </c>
      <c r="O3" s="7" t="s">
        <v>154</v>
      </c>
      <c r="P3" s="7" t="s">
        <v>150</v>
      </c>
      <c r="Q3" s="7" t="s">
        <v>154</v>
      </c>
      <c r="R3" s="7" t="s">
        <v>150</v>
      </c>
      <c r="S3" s="7" t="s">
        <v>154</v>
      </c>
      <c r="T3" s="7" t="s">
        <v>150</v>
      </c>
      <c r="U3" s="7" t="s">
        <v>154</v>
      </c>
      <c r="V3" s="7" t="s">
        <v>150</v>
      </c>
      <c r="W3" s="7" t="s">
        <v>154</v>
      </c>
      <c r="X3" s="7" t="s">
        <v>150</v>
      </c>
      <c r="Y3" s="7" t="s">
        <v>154</v>
      </c>
      <c r="Z3" s="7" t="s">
        <v>150</v>
      </c>
      <c r="AA3" s="7" t="s">
        <v>154</v>
      </c>
      <c r="AB3" s="7" t="s">
        <v>150</v>
      </c>
      <c r="AC3" s="7" t="s">
        <v>154</v>
      </c>
      <c r="AD3" s="7" t="s">
        <v>150</v>
      </c>
      <c r="AE3" s="7" t="s">
        <v>154</v>
      </c>
      <c r="AF3" s="7" t="s">
        <v>150</v>
      </c>
      <c r="AG3" s="7" t="s">
        <v>154</v>
      </c>
      <c r="AH3" s="7" t="s">
        <v>150</v>
      </c>
      <c r="AI3" s="7" t="s">
        <v>154</v>
      </c>
      <c r="AJ3" s="7" t="s">
        <v>150</v>
      </c>
      <c r="AK3" s="7" t="s">
        <v>154</v>
      </c>
      <c r="AL3" s="7" t="s">
        <v>150</v>
      </c>
      <c r="AM3" s="7" t="s">
        <v>154</v>
      </c>
      <c r="AN3" s="7" t="s">
        <v>150</v>
      </c>
      <c r="AO3" s="7" t="s">
        <v>154</v>
      </c>
      <c r="AP3" s="7" t="s">
        <v>150</v>
      </c>
      <c r="AQ3" s="7" t="s">
        <v>154</v>
      </c>
      <c r="AR3" s="7" t="s">
        <v>150</v>
      </c>
      <c r="AS3" s="7" t="s">
        <v>154</v>
      </c>
      <c r="AT3" s="7" t="s">
        <v>150</v>
      </c>
      <c r="AU3" s="7" t="s">
        <v>154</v>
      </c>
      <c r="AV3" s="7" t="s">
        <v>150</v>
      </c>
      <c r="AW3" s="7" t="s">
        <v>154</v>
      </c>
      <c r="AX3" s="7" t="s">
        <v>150</v>
      </c>
      <c r="AY3" s="7" t="s">
        <v>154</v>
      </c>
    </row>
    <row r="4" spans="1:51" x14ac:dyDescent="0.3">
      <c r="A4">
        <v>1</v>
      </c>
      <c r="B4" t="s">
        <v>130</v>
      </c>
      <c r="C4">
        <v>12</v>
      </c>
      <c r="D4">
        <v>0.15</v>
      </c>
      <c r="E4">
        <f t="shared" ref="E4:E17" si="31">MAX($D$2-$D4,0)</f>
        <v>5.0000000000000017E-2</v>
      </c>
      <c r="F4" s="8">
        <v>1.3651877133105802E-2</v>
      </c>
      <c r="G4" s="8">
        <f t="shared" ref="G4:G17" si="32">F4-G$2*$E4</f>
        <v>1.3626877133105801E-2</v>
      </c>
      <c r="H4" s="8">
        <f t="shared" ref="H4:H17" si="33">G4/H$2</f>
        <v>1.3627558511031352E-2</v>
      </c>
      <c r="I4" s="8">
        <f t="shared" ref="I4:I17" si="34">H4-I$2*$E4</f>
        <v>1.3602558511031352E-2</v>
      </c>
      <c r="J4" s="8">
        <f t="shared" ref="J4:J17" si="35">I4/J$2</f>
        <v>1.3603238672965E-2</v>
      </c>
      <c r="K4" s="8">
        <f>MAX(J4-K$2*$E4,0)</f>
        <v>1.3403238672964999E-2</v>
      </c>
      <c r="L4" s="8">
        <f t="shared" ref="L4:L17" si="36">K4/L$2</f>
        <v>1.3408602113810529E-2</v>
      </c>
      <c r="M4" s="8">
        <f>MAX(L4-M$2*$E4,0)</f>
        <v>1.3208602113810529E-2</v>
      </c>
      <c r="N4" s="8">
        <f t="shared" ref="N4:N17" si="37">M4/N$2</f>
        <v>1.3213887668878073E-2</v>
      </c>
      <c r="O4" s="8">
        <f>MAX(N4-O$2*$E4,0)</f>
        <v>1.3013887668878073E-2</v>
      </c>
      <c r="P4" s="8">
        <f t="shared" ref="P4:P17" si="38">O4/P$2</f>
        <v>1.3019095307000871E-2</v>
      </c>
      <c r="Q4" s="8">
        <f>MAX(P4-Q$2*$E4,0)</f>
        <v>1.281909530700087E-2</v>
      </c>
      <c r="R4" s="8">
        <f t="shared" ref="R4:R17" si="39">Q4/R$2</f>
        <v>1.2824224996999667E-2</v>
      </c>
      <c r="S4" s="8">
        <f>MAX(R4-S$2*$E4,0)</f>
        <v>1.2624224996999667E-2</v>
      </c>
      <c r="T4" s="8">
        <f t="shared" ref="T4:T17" si="40">S4/T$2</f>
        <v>1.2629276707682744E-2</v>
      </c>
      <c r="U4" s="8">
        <f>MAX(T4-U$2*$E4,0)</f>
        <v>1.2429276707682744E-2</v>
      </c>
      <c r="V4" s="8">
        <f t="shared" ref="V4:V17" si="41">U4/V$2</f>
        <v>1.2434250407845885E-2</v>
      </c>
      <c r="W4" s="8">
        <f>MAX(V4-W$2*$E4,0)</f>
        <v>1.2234250407845884E-2</v>
      </c>
      <c r="X4" s="8">
        <f t="shared" ref="X4:X17" si="42">W4/X$2</f>
        <v>1.2239146066272386E-2</v>
      </c>
      <c r="Y4" s="8">
        <f>MAX(X4-Y$2*$E4,0)</f>
        <v>1.2039146066272386E-2</v>
      </c>
      <c r="Z4" s="8">
        <f t="shared" ref="Z4:Z17" si="43">Y4/Z$2</f>
        <v>1.2043963651733085E-2</v>
      </c>
      <c r="AA4" s="8">
        <f>MAX(Z4-AA$2*$E4,0)</f>
        <v>1.1843963651733085E-2</v>
      </c>
      <c r="AB4" s="8">
        <f t="shared" ref="AB4:AB17" si="44">AA4/AB$2</f>
        <v>1.1848703132986279E-2</v>
      </c>
      <c r="AC4" s="8">
        <f t="shared" ref="AC4" si="45">MAX(AB4-AC$2*$E4,0)</f>
        <v>1.1648703132986278E-2</v>
      </c>
      <c r="AD4" s="8">
        <f t="shared" ref="AD4" si="46">AC4/AD$2</f>
        <v>1.1653364478777789E-2</v>
      </c>
      <c r="AE4" s="8">
        <f t="shared" ref="AE4" si="47">MAX(AD4-AE$2*$E4,0)</f>
        <v>1.1453364478777789E-2</v>
      </c>
      <c r="AF4" s="8">
        <f t="shared" ref="AF4" si="48">AE4/AF$2</f>
        <v>1.1457947657840922E-2</v>
      </c>
      <c r="AG4" s="8">
        <f t="shared" ref="AG4" si="49">MAX(AF4-AG$2*$E4,0)</f>
        <v>1.1257947657840921E-2</v>
      </c>
      <c r="AH4" s="8">
        <f t="shared" ref="AH4" si="50">AG4/AH$2</f>
        <v>1.126245263889648E-2</v>
      </c>
      <c r="AI4" s="8">
        <f t="shared" ref="AI4" si="51">MAX(AH4-AI$2*$E4,0)</f>
        <v>1.106245263889648E-2</v>
      </c>
      <c r="AJ4" s="8">
        <f t="shared" ref="AJ4" si="52">AI4/AJ$2</f>
        <v>1.1066879390652744E-2</v>
      </c>
      <c r="AK4" s="8">
        <f t="shared" ref="AK4" si="53">MAX(AJ4-AK$2*$E4,0)</f>
        <v>1.0866879390652744E-2</v>
      </c>
      <c r="AL4" s="8">
        <f t="shared" ref="AL4" si="54">AK4/AL$2</f>
        <v>1.0871227881805459E-2</v>
      </c>
      <c r="AM4" s="8">
        <f t="shared" ref="AM4" si="55">MAX(AL4-AM$2*$E4,0)</f>
        <v>1.0671227881805459E-2</v>
      </c>
      <c r="AN4" s="8">
        <f t="shared" ref="AN4" si="56">AM4/AN$2</f>
        <v>1.0675498081037871E-2</v>
      </c>
      <c r="AO4" s="8">
        <f t="shared" ref="AO4" si="57">MAX(AN4-AO$2*$E4,0)</f>
        <v>1.0475498081037871E-2</v>
      </c>
      <c r="AP4" s="8">
        <f t="shared" ref="AP4" si="58">AO4/AP$2</f>
        <v>1.0479689957020685E-2</v>
      </c>
      <c r="AQ4" s="8">
        <f t="shared" ref="AQ4" si="59">MAX(AP4-AQ$2*$E4,0)</f>
        <v>1.0279689957020685E-2</v>
      </c>
      <c r="AR4" s="8">
        <f t="shared" ref="AR4" si="60">AQ4/AR$2</f>
        <v>1.0283803478412047E-2</v>
      </c>
      <c r="AS4" s="8">
        <f t="shared" ref="AS4" si="61">MAX(AR4-AS$2*$E4,0)</f>
        <v>1.0083803478412047E-2</v>
      </c>
      <c r="AT4" s="8">
        <f t="shared" ref="AT4" si="62">AS4/AT$2</f>
        <v>1.008783861385759E-2</v>
      </c>
      <c r="AU4" s="8">
        <f t="shared" ref="AU4" si="63">MAX(AT4-AU$2*$E4,0)</f>
        <v>9.8878386138575892E-3</v>
      </c>
      <c r="AV4" s="8">
        <f t="shared" ref="AV4" si="64">AU4/AV$2</f>
        <v>9.8917953319903867E-3</v>
      </c>
      <c r="AW4" s="8">
        <f t="shared" ref="AW4" si="65">MAX(AV4-AW$2*$E4,0)</f>
        <v>9.6917953319903861E-3</v>
      </c>
      <c r="AX4" s="8">
        <f t="shared" ref="AX4" si="66">AW4/AX$2</f>
        <v>9.695673601430959E-3</v>
      </c>
      <c r="AY4" s="8">
        <f t="shared" ref="AY4" si="67">MAX(AX4-AY$2*$E4,0)</f>
        <v>9.4956736014309585E-3</v>
      </c>
    </row>
    <row r="5" spans="1:51" x14ac:dyDescent="0.3">
      <c r="A5">
        <v>14</v>
      </c>
      <c r="B5" t="s">
        <v>129</v>
      </c>
      <c r="C5">
        <v>12</v>
      </c>
      <c r="D5">
        <v>0.15</v>
      </c>
      <c r="E5">
        <f t="shared" si="31"/>
        <v>5.0000000000000017E-2</v>
      </c>
      <c r="F5" s="8">
        <v>1.3651877133105802E-2</v>
      </c>
      <c r="G5" s="8">
        <f t="shared" si="32"/>
        <v>1.3626877133105801E-2</v>
      </c>
      <c r="H5" s="8">
        <f t="shared" si="33"/>
        <v>1.3627558511031352E-2</v>
      </c>
      <c r="I5" s="8">
        <f t="shared" si="34"/>
        <v>1.3602558511031352E-2</v>
      </c>
      <c r="J5" s="8">
        <f t="shared" si="35"/>
        <v>1.3603238672965E-2</v>
      </c>
      <c r="K5" s="8">
        <f t="shared" ref="K5:M17" si="68">MAX(J5-K$2*$E5,0)</f>
        <v>1.3403238672964999E-2</v>
      </c>
      <c r="L5" s="8">
        <f t="shared" si="36"/>
        <v>1.3408602113810529E-2</v>
      </c>
      <c r="M5" s="8">
        <f t="shared" si="68"/>
        <v>1.3208602113810529E-2</v>
      </c>
      <c r="N5" s="8">
        <f t="shared" si="37"/>
        <v>1.3213887668878073E-2</v>
      </c>
      <c r="O5" s="8">
        <f t="shared" ref="O5" si="69">MAX(N5-O$2*$E5,0)</f>
        <v>1.3013887668878073E-2</v>
      </c>
      <c r="P5" s="8">
        <f t="shared" si="38"/>
        <v>1.3019095307000871E-2</v>
      </c>
      <c r="Q5" s="8">
        <f t="shared" ref="Q5" si="70">MAX(P5-Q$2*$E5,0)</f>
        <v>1.281909530700087E-2</v>
      </c>
      <c r="R5" s="8">
        <f t="shared" si="39"/>
        <v>1.2824224996999667E-2</v>
      </c>
      <c r="S5" s="8">
        <f t="shared" ref="S5" si="71">MAX(R5-S$2*$E5,0)</f>
        <v>1.2624224996999667E-2</v>
      </c>
      <c r="T5" s="8">
        <f t="shared" si="40"/>
        <v>1.2629276707682744E-2</v>
      </c>
      <c r="U5" s="8">
        <f t="shared" ref="U5" si="72">MAX(T5-U$2*$E5,0)</f>
        <v>1.2429276707682744E-2</v>
      </c>
      <c r="V5" s="8">
        <f t="shared" si="41"/>
        <v>1.2434250407845885E-2</v>
      </c>
      <c r="W5" s="8">
        <f t="shared" ref="W5" si="73">MAX(V5-W$2*$E5,0)</f>
        <v>1.2234250407845884E-2</v>
      </c>
      <c r="X5" s="8">
        <f t="shared" si="42"/>
        <v>1.2239146066272386E-2</v>
      </c>
      <c r="Y5" s="8">
        <f t="shared" ref="Y5" si="74">MAX(X5-Y$2*$E5,0)</f>
        <v>1.2039146066272386E-2</v>
      </c>
      <c r="Z5" s="8">
        <f t="shared" si="43"/>
        <v>1.2043963651733085E-2</v>
      </c>
      <c r="AA5" s="8">
        <f t="shared" ref="AA5:AY5" si="75">MAX(Z5-AA$2*$E5,0)</f>
        <v>1.1843963651733085E-2</v>
      </c>
      <c r="AB5" s="8">
        <f t="shared" si="44"/>
        <v>1.1848703132986279E-2</v>
      </c>
      <c r="AC5" s="8">
        <f t="shared" si="75"/>
        <v>1.1648703132986278E-2</v>
      </c>
      <c r="AD5" s="8">
        <f t="shared" ref="AD5" si="76">AC5/AD$2</f>
        <v>1.1653364478777789E-2</v>
      </c>
      <c r="AE5" s="8">
        <f t="shared" si="75"/>
        <v>1.1453364478777789E-2</v>
      </c>
      <c r="AF5" s="8">
        <f t="shared" ref="AF5" si="77">AE5/AF$2</f>
        <v>1.1457947657840922E-2</v>
      </c>
      <c r="AG5" s="8">
        <f t="shared" si="75"/>
        <v>1.1257947657840921E-2</v>
      </c>
      <c r="AH5" s="8">
        <f t="shared" ref="AH5" si="78">AG5/AH$2</f>
        <v>1.126245263889648E-2</v>
      </c>
      <c r="AI5" s="8">
        <f t="shared" si="75"/>
        <v>1.106245263889648E-2</v>
      </c>
      <c r="AJ5" s="8">
        <f t="shared" ref="AJ5" si="79">AI5/AJ$2</f>
        <v>1.1066879390652744E-2</v>
      </c>
      <c r="AK5" s="8">
        <f t="shared" si="75"/>
        <v>1.0866879390652744E-2</v>
      </c>
      <c r="AL5" s="8">
        <f t="shared" ref="AL5" si="80">AK5/AL$2</f>
        <v>1.0871227881805459E-2</v>
      </c>
      <c r="AM5" s="8">
        <f t="shared" si="75"/>
        <v>1.0671227881805459E-2</v>
      </c>
      <c r="AN5" s="8">
        <f t="shared" ref="AN5" si="81">AM5/AN$2</f>
        <v>1.0675498081037871E-2</v>
      </c>
      <c r="AO5" s="8">
        <f t="shared" si="75"/>
        <v>1.0475498081037871E-2</v>
      </c>
      <c r="AP5" s="8">
        <f t="shared" ref="AP5" si="82">AO5/AP$2</f>
        <v>1.0479689957020685E-2</v>
      </c>
      <c r="AQ5" s="8">
        <f t="shared" si="75"/>
        <v>1.0279689957020685E-2</v>
      </c>
      <c r="AR5" s="8">
        <f t="shared" ref="AR5" si="83">AQ5/AR$2</f>
        <v>1.0283803478412047E-2</v>
      </c>
      <c r="AS5" s="8">
        <f t="shared" si="75"/>
        <v>1.0083803478412047E-2</v>
      </c>
      <c r="AT5" s="8">
        <f t="shared" ref="AT5" si="84">AS5/AT$2</f>
        <v>1.008783861385759E-2</v>
      </c>
      <c r="AU5" s="8">
        <f t="shared" si="75"/>
        <v>9.8878386138575892E-3</v>
      </c>
      <c r="AV5" s="8">
        <f t="shared" ref="AV5" si="85">AU5/AV$2</f>
        <v>9.8917953319903867E-3</v>
      </c>
      <c r="AW5" s="8">
        <f t="shared" si="75"/>
        <v>9.6917953319903861E-3</v>
      </c>
      <c r="AX5" s="8">
        <f t="shared" ref="AX5" si="86">AW5/AX$2</f>
        <v>9.695673601430959E-3</v>
      </c>
      <c r="AY5" s="8">
        <f t="shared" si="75"/>
        <v>9.4956736014309585E-3</v>
      </c>
    </row>
    <row r="6" spans="1:51" x14ac:dyDescent="0.3">
      <c r="A6">
        <v>16</v>
      </c>
      <c r="B6" t="s">
        <v>127</v>
      </c>
      <c r="C6">
        <v>73</v>
      </c>
      <c r="D6">
        <v>0.3</v>
      </c>
      <c r="E6">
        <f t="shared" si="31"/>
        <v>0</v>
      </c>
      <c r="F6" s="8">
        <v>8.3048919226393625E-2</v>
      </c>
      <c r="G6" s="8">
        <f t="shared" si="32"/>
        <v>8.3048919226393625E-2</v>
      </c>
      <c r="H6" s="8">
        <f t="shared" si="33"/>
        <v>8.3053071879987631E-2</v>
      </c>
      <c r="I6" s="8">
        <f t="shared" si="34"/>
        <v>8.3053071879987631E-2</v>
      </c>
      <c r="J6" s="8">
        <f t="shared" si="35"/>
        <v>8.3057224741224692E-2</v>
      </c>
      <c r="K6" s="8">
        <f t="shared" si="68"/>
        <v>8.3057224741224692E-2</v>
      </c>
      <c r="L6" s="8">
        <f t="shared" si="36"/>
        <v>8.3090460925594967E-2</v>
      </c>
      <c r="M6" s="8">
        <f t="shared" si="68"/>
        <v>8.3090460925594967E-2</v>
      </c>
      <c r="N6" s="8">
        <f t="shared" si="37"/>
        <v>8.3123710409758828E-2</v>
      </c>
      <c r="O6" s="8">
        <f t="shared" ref="O6" si="87">MAX(N6-O$2*$E6,0)</f>
        <v>8.3123710409758828E-2</v>
      </c>
      <c r="P6" s="8">
        <f t="shared" si="38"/>
        <v>8.3156973199038434E-2</v>
      </c>
      <c r="Q6" s="8">
        <f t="shared" ref="Q6" si="88">MAX(P6-Q$2*$E6,0)</f>
        <v>8.3156973199038434E-2</v>
      </c>
      <c r="R6" s="8">
        <f t="shared" si="39"/>
        <v>8.3190249298757929E-2</v>
      </c>
      <c r="S6" s="8">
        <f t="shared" ref="S6" si="89">MAX(R6-S$2*$E6,0)</f>
        <v>8.3190249298757929E-2</v>
      </c>
      <c r="T6" s="8">
        <f t="shared" si="40"/>
        <v>8.3223538714243664E-2</v>
      </c>
      <c r="U6" s="8">
        <f t="shared" ref="U6" si="90">MAX(T6-U$2*$E6,0)</f>
        <v>8.3223538714243664E-2</v>
      </c>
      <c r="V6" s="8">
        <f t="shared" si="41"/>
        <v>8.3256841450824015E-2</v>
      </c>
      <c r="W6" s="8">
        <f t="shared" ref="W6" si="91">MAX(V6-W$2*$E6,0)</f>
        <v>8.3256841450824015E-2</v>
      </c>
      <c r="X6" s="8">
        <f t="shared" si="42"/>
        <v>8.3290157513829496E-2</v>
      </c>
      <c r="Y6" s="8">
        <f t="shared" ref="Y6" si="92">MAX(X6-Y$2*$E6,0)</f>
        <v>8.3290157513829496E-2</v>
      </c>
      <c r="Z6" s="8">
        <f t="shared" si="43"/>
        <v>8.3323486908592981E-2</v>
      </c>
      <c r="AA6" s="8">
        <f t="shared" ref="AA6:AY6" si="93">MAX(Z6-AA$2*$E6,0)</f>
        <v>8.3323486908592981E-2</v>
      </c>
      <c r="AB6" s="8">
        <f t="shared" si="44"/>
        <v>8.3356829640449159E-2</v>
      </c>
      <c r="AC6" s="8">
        <f t="shared" si="93"/>
        <v>8.3356829640449159E-2</v>
      </c>
      <c r="AD6" s="8">
        <f t="shared" ref="AD6" si="94">AC6/AD$2</f>
        <v>8.3390185714735054E-2</v>
      </c>
      <c r="AE6" s="8">
        <f t="shared" si="93"/>
        <v>8.3390185714735054E-2</v>
      </c>
      <c r="AF6" s="8">
        <f t="shared" ref="AF6" si="95">AE6/AF$2</f>
        <v>8.3423555136789743E-2</v>
      </c>
      <c r="AG6" s="8">
        <f t="shared" si="93"/>
        <v>8.3423555136789743E-2</v>
      </c>
      <c r="AH6" s="8">
        <f t="shared" ref="AH6" si="96">AG6/AH$2</f>
        <v>8.3456937911954535E-2</v>
      </c>
      <c r="AI6" s="8">
        <f t="shared" si="93"/>
        <v>8.3456937911954535E-2</v>
      </c>
      <c r="AJ6" s="8">
        <f t="shared" ref="AJ6" si="97">AI6/AJ$2</f>
        <v>8.3490334045572795E-2</v>
      </c>
      <c r="AK6" s="8">
        <f t="shared" si="93"/>
        <v>8.3490334045572795E-2</v>
      </c>
      <c r="AL6" s="8">
        <f t="shared" ref="AL6" si="98">AK6/AL$2</f>
        <v>8.3523743542989942E-2</v>
      </c>
      <c r="AM6" s="8">
        <f t="shared" si="93"/>
        <v>8.3523743542989942E-2</v>
      </c>
      <c r="AN6" s="8">
        <f t="shared" ref="AN6" si="99">AM6/AN$2</f>
        <v>8.355716640955374E-2</v>
      </c>
      <c r="AO6" s="8">
        <f t="shared" si="93"/>
        <v>8.355716640955374E-2</v>
      </c>
      <c r="AP6" s="8">
        <f t="shared" ref="AP6" si="100">AO6/AP$2</f>
        <v>8.3590602650614035E-2</v>
      </c>
      <c r="AQ6" s="8">
        <f t="shared" si="93"/>
        <v>8.3590602650614035E-2</v>
      </c>
      <c r="AR6" s="8">
        <f t="shared" ref="AR6" si="101">AQ6/AR$2</f>
        <v>8.3624052271522628E-2</v>
      </c>
      <c r="AS6" s="8">
        <f t="shared" si="93"/>
        <v>8.3624052271522628E-2</v>
      </c>
      <c r="AT6" s="8">
        <f t="shared" ref="AT6" si="102">AS6/AT$2</f>
        <v>8.3657515277633682E-2</v>
      </c>
      <c r="AU6" s="8">
        <f t="shared" si="93"/>
        <v>8.3657515277633682E-2</v>
      </c>
      <c r="AV6" s="8">
        <f t="shared" ref="AV6" si="103">AU6/AV$2</f>
        <v>8.3690991674303411E-2</v>
      </c>
      <c r="AW6" s="8">
        <f t="shared" si="93"/>
        <v>8.3690991674303411E-2</v>
      </c>
      <c r="AX6" s="8">
        <f t="shared" ref="AX6" si="104">AW6/AX$2</f>
        <v>8.3724481466890169E-2</v>
      </c>
      <c r="AY6" s="8">
        <f t="shared" si="93"/>
        <v>8.3724481466890169E-2</v>
      </c>
    </row>
    <row r="7" spans="1:51" x14ac:dyDescent="0.3">
      <c r="A7">
        <v>15</v>
      </c>
      <c r="B7" t="s">
        <v>123</v>
      </c>
      <c r="C7">
        <v>742</v>
      </c>
      <c r="D7">
        <v>0.35</v>
      </c>
      <c r="E7">
        <f t="shared" si="31"/>
        <v>0</v>
      </c>
      <c r="F7" s="8">
        <v>0.84414106939704214</v>
      </c>
      <c r="G7" s="8">
        <f t="shared" si="32"/>
        <v>0.84414106939704214</v>
      </c>
      <c r="H7" s="8">
        <f t="shared" si="33"/>
        <v>0.8441832785609702</v>
      </c>
      <c r="I7" s="8">
        <f t="shared" si="34"/>
        <v>0.8441832785609702</v>
      </c>
      <c r="J7" s="8">
        <f t="shared" si="35"/>
        <v>0.84422548983546197</v>
      </c>
      <c r="K7" s="8">
        <f t="shared" si="68"/>
        <v>0.84422548983546197</v>
      </c>
      <c r="L7" s="8">
        <f t="shared" si="36"/>
        <v>0.84456331516152694</v>
      </c>
      <c r="M7" s="8">
        <f t="shared" si="68"/>
        <v>0.84456331516152694</v>
      </c>
      <c r="N7" s="8">
        <f t="shared" si="37"/>
        <v>0.84490127567179529</v>
      </c>
      <c r="O7" s="8">
        <f t="shared" ref="O7" si="105">MAX(N7-O$2*$E7,0)</f>
        <v>0.84490127567179529</v>
      </c>
      <c r="P7" s="8">
        <f t="shared" si="38"/>
        <v>0.84523937142036332</v>
      </c>
      <c r="Q7" s="8">
        <f t="shared" ref="Q7" si="106">MAX(P7-Q$2*$E7,0)</f>
        <v>0.84523937142036332</v>
      </c>
      <c r="R7" s="8">
        <f t="shared" si="39"/>
        <v>0.84557760246134772</v>
      </c>
      <c r="S7" s="8">
        <f t="shared" ref="S7" si="107">MAX(R7-S$2*$E7,0)</f>
        <v>0.84557760246134772</v>
      </c>
      <c r="T7" s="8">
        <f t="shared" si="40"/>
        <v>0.84591596884888764</v>
      </c>
      <c r="U7" s="8">
        <f t="shared" ref="U7" si="108">MAX(T7-U$2*$E7,0)</f>
        <v>0.84591596884888764</v>
      </c>
      <c r="V7" s="8">
        <f t="shared" si="41"/>
        <v>0.84625447063714265</v>
      </c>
      <c r="W7" s="8">
        <f t="shared" ref="W7" si="109">MAX(V7-W$2*$E7,0)</f>
        <v>0.84625447063714265</v>
      </c>
      <c r="X7" s="8">
        <f t="shared" si="42"/>
        <v>0.84659310788029429</v>
      </c>
      <c r="Y7" s="8">
        <f t="shared" ref="Y7" si="110">MAX(X7-Y$2*$E7,0)</f>
        <v>0.84659310788029429</v>
      </c>
      <c r="Z7" s="8">
        <f t="shared" si="43"/>
        <v>0.84693188063254776</v>
      </c>
      <c r="AA7" s="8">
        <f t="shared" ref="AA7:AY7" si="111">MAX(Z7-AA$2*$E7,0)</f>
        <v>0.84693188063254776</v>
      </c>
      <c r="AB7" s="8">
        <f t="shared" si="44"/>
        <v>0.84727078894812702</v>
      </c>
      <c r="AC7" s="8">
        <f t="shared" si="111"/>
        <v>0.84727078894812702</v>
      </c>
      <c r="AD7" s="8">
        <f t="shared" ref="AD7" si="112">AC7/AD$2</f>
        <v>0.84760983288127945</v>
      </c>
      <c r="AE7" s="8">
        <f t="shared" si="111"/>
        <v>0.84760983288127945</v>
      </c>
      <c r="AF7" s="8">
        <f t="shared" ref="AF7" si="113">AE7/AF$2</f>
        <v>0.84794901248627375</v>
      </c>
      <c r="AG7" s="8">
        <f t="shared" si="111"/>
        <v>0.84794901248627375</v>
      </c>
      <c r="AH7" s="8">
        <f t="shared" ref="AH7" si="114">AG7/AH$2</f>
        <v>0.84828832781740071</v>
      </c>
      <c r="AI7" s="8">
        <f t="shared" si="111"/>
        <v>0.84828832781740071</v>
      </c>
      <c r="AJ7" s="8">
        <f t="shared" ref="AJ7" si="115">AI7/AJ$2</f>
        <v>0.84862777892897268</v>
      </c>
      <c r="AK7" s="8">
        <f t="shared" si="111"/>
        <v>0.84862777892897268</v>
      </c>
      <c r="AL7" s="8">
        <f t="shared" ref="AL7" si="116">AK7/AL$2</f>
        <v>0.84896736587532229</v>
      </c>
      <c r="AM7" s="8">
        <f t="shared" si="111"/>
        <v>0.84896736587532229</v>
      </c>
      <c r="AN7" s="8">
        <f t="shared" ref="AN7" si="117">AM7/AN$2</f>
        <v>0.8493070887108064</v>
      </c>
      <c r="AO7" s="8">
        <f t="shared" si="111"/>
        <v>0.8493070887108064</v>
      </c>
      <c r="AP7" s="8">
        <f t="shared" ref="AP7" si="118">AO7/AP$2</f>
        <v>0.84964694748980285</v>
      </c>
      <c r="AQ7" s="8">
        <f t="shared" si="111"/>
        <v>0.84964694748980285</v>
      </c>
      <c r="AR7" s="8">
        <f t="shared" ref="AR7" si="119">AQ7/AR$2</f>
        <v>0.84998694226670934</v>
      </c>
      <c r="AS7" s="8">
        <f t="shared" si="111"/>
        <v>0.84998694226670934</v>
      </c>
      <c r="AT7" s="8">
        <f t="shared" ref="AT7" si="120">AS7/AT$2</f>
        <v>0.85032707309594779</v>
      </c>
      <c r="AU7" s="8">
        <f t="shared" si="111"/>
        <v>0.85032707309594779</v>
      </c>
      <c r="AV7" s="8">
        <f t="shared" ref="AV7" si="121">AU7/AV$2</f>
        <v>0.85066734003196076</v>
      </c>
      <c r="AW7" s="8">
        <f t="shared" si="111"/>
        <v>0.85066734003196076</v>
      </c>
      <c r="AX7" s="8">
        <f t="shared" ref="AX7" si="122">AW7/AX$2</f>
        <v>0.85100774312921246</v>
      </c>
      <c r="AY7" s="8">
        <f t="shared" si="111"/>
        <v>0.85100774312921246</v>
      </c>
    </row>
    <row r="8" spans="1:51" x14ac:dyDescent="0.3">
      <c r="A8">
        <v>2</v>
      </c>
      <c r="B8" t="s">
        <v>139</v>
      </c>
      <c r="C8">
        <v>2</v>
      </c>
      <c r="D8">
        <v>0.5</v>
      </c>
      <c r="E8">
        <f t="shared" si="31"/>
        <v>0</v>
      </c>
      <c r="F8" s="8">
        <v>2.2753128555176336E-3</v>
      </c>
      <c r="G8" s="8">
        <f t="shared" si="32"/>
        <v>2.2753128555176336E-3</v>
      </c>
      <c r="H8" s="8">
        <f t="shared" si="33"/>
        <v>2.275426626848976E-3</v>
      </c>
      <c r="I8" s="8">
        <f t="shared" si="34"/>
        <v>2.275426626848976E-3</v>
      </c>
      <c r="J8" s="8">
        <f t="shared" si="35"/>
        <v>2.2755404038691694E-3</v>
      </c>
      <c r="K8" s="8">
        <f t="shared" si="68"/>
        <v>2.2755404038691694E-3</v>
      </c>
      <c r="L8" s="8">
        <f t="shared" si="36"/>
        <v>2.2764509842628754E-3</v>
      </c>
      <c r="M8" s="8">
        <f t="shared" si="68"/>
        <v>2.2764509842628754E-3</v>
      </c>
      <c r="N8" s="8">
        <f t="shared" si="37"/>
        <v>2.2773619290344881E-3</v>
      </c>
      <c r="O8" s="8">
        <f t="shared" ref="O8" si="123">MAX(N8-O$2*$E8,0)</f>
        <v>2.2773619290344881E-3</v>
      </c>
      <c r="P8" s="8">
        <f t="shared" si="38"/>
        <v>2.2782732383298198E-3</v>
      </c>
      <c r="Q8" s="8">
        <f t="shared" ref="Q8" si="124">MAX(P8-Q$2*$E8,0)</f>
        <v>2.2782732383298198E-3</v>
      </c>
      <c r="R8" s="8">
        <f t="shared" si="39"/>
        <v>2.2791849122947372E-3</v>
      </c>
      <c r="S8" s="8">
        <f t="shared" ref="S8" si="125">MAX(R8-S$2*$E8,0)</f>
        <v>2.2791849122947372E-3</v>
      </c>
      <c r="T8" s="8">
        <f t="shared" si="40"/>
        <v>2.2800969510751684E-3</v>
      </c>
      <c r="U8" s="8">
        <f t="shared" ref="U8" si="126">MAX(T8-U$2*$E8,0)</f>
        <v>2.2800969510751684E-3</v>
      </c>
      <c r="V8" s="8">
        <f t="shared" si="41"/>
        <v>2.2810093548170955E-3</v>
      </c>
      <c r="W8" s="8">
        <f t="shared" ref="W8" si="127">MAX(V8-W$2*$E8,0)</f>
        <v>2.2810093548170955E-3</v>
      </c>
      <c r="X8" s="8">
        <f t="shared" si="42"/>
        <v>2.2819221236665605E-3</v>
      </c>
      <c r="Y8" s="8">
        <f t="shared" ref="Y8" si="128">MAX(X8-Y$2*$E8,0)</f>
        <v>2.2819221236665605E-3</v>
      </c>
      <c r="Z8" s="8">
        <f t="shared" si="43"/>
        <v>2.2828352577696697E-3</v>
      </c>
      <c r="AA8" s="8">
        <f t="shared" ref="AA8:AY8" si="129">MAX(Z8-AA$2*$E8,0)</f>
        <v>2.2828352577696697E-3</v>
      </c>
      <c r="AB8" s="8">
        <f t="shared" si="44"/>
        <v>2.2837487572725788E-3</v>
      </c>
      <c r="AC8" s="8">
        <f t="shared" si="129"/>
        <v>2.2837487572725788E-3</v>
      </c>
      <c r="AD8" s="8">
        <f t="shared" ref="AD8" si="130">AC8/AD$2</f>
        <v>2.2846626223215075E-3</v>
      </c>
      <c r="AE8" s="8">
        <f t="shared" si="129"/>
        <v>2.2846626223215075E-3</v>
      </c>
      <c r="AF8" s="8">
        <f t="shared" ref="AF8" si="131">AE8/AF$2</f>
        <v>2.2855768530627321E-3</v>
      </c>
      <c r="AG8" s="8">
        <f t="shared" si="129"/>
        <v>2.2855768530627321E-3</v>
      </c>
      <c r="AH8" s="8">
        <f t="shared" ref="AH8" si="132">AG8/AH$2</f>
        <v>2.2864914496425891E-3</v>
      </c>
      <c r="AI8" s="8">
        <f t="shared" si="129"/>
        <v>2.2864914496425891E-3</v>
      </c>
      <c r="AJ8" s="8">
        <f t="shared" ref="AJ8" si="133">AI8/AJ$2</f>
        <v>2.2874064122074731E-3</v>
      </c>
      <c r="AK8" s="8">
        <f t="shared" si="129"/>
        <v>2.2874064122074731E-3</v>
      </c>
      <c r="AL8" s="8">
        <f t="shared" ref="AL8" si="134">AK8/AL$2</f>
        <v>2.2883217409038334E-3</v>
      </c>
      <c r="AM8" s="8">
        <f t="shared" si="129"/>
        <v>2.2883217409038334E-3</v>
      </c>
      <c r="AN8" s="8">
        <f t="shared" ref="AN8" si="135">AM8/AN$2</f>
        <v>2.2892374358781842E-3</v>
      </c>
      <c r="AO8" s="8">
        <f t="shared" si="129"/>
        <v>2.2892374358781842E-3</v>
      </c>
      <c r="AP8" s="8">
        <f t="shared" ref="AP8" si="136">AO8/AP$2</f>
        <v>2.2901534972770963E-3</v>
      </c>
      <c r="AQ8" s="8">
        <f t="shared" si="129"/>
        <v>2.2901534972770963E-3</v>
      </c>
      <c r="AR8" s="8">
        <f t="shared" ref="AR8" si="137">AQ8/AR$2</f>
        <v>2.2910699252471946E-3</v>
      </c>
      <c r="AS8" s="8">
        <f t="shared" si="129"/>
        <v>2.2910699252471946E-3</v>
      </c>
      <c r="AT8" s="8">
        <f t="shared" ref="AT8" si="138">AS8/AT$2</f>
        <v>2.291986719935169E-3</v>
      </c>
      <c r="AU8" s="8">
        <f t="shared" si="129"/>
        <v>2.291986719935169E-3</v>
      </c>
      <c r="AV8" s="8">
        <f t="shared" ref="AV8" si="139">AU8/AV$2</f>
        <v>2.2929038814877645E-3</v>
      </c>
      <c r="AW8" s="8">
        <f t="shared" si="129"/>
        <v>2.2929038814877645E-3</v>
      </c>
      <c r="AX8" s="8">
        <f t="shared" ref="AX8" si="140">AW8/AX$2</f>
        <v>2.2938214100517852E-3</v>
      </c>
      <c r="AY8" s="8">
        <f t="shared" si="129"/>
        <v>2.2938214100517852E-3</v>
      </c>
    </row>
    <row r="9" spans="1:51" x14ac:dyDescent="0.3">
      <c r="A9">
        <v>3</v>
      </c>
      <c r="B9" t="s">
        <v>136</v>
      </c>
      <c r="C9">
        <v>2</v>
      </c>
      <c r="D9">
        <v>0.5</v>
      </c>
      <c r="E9">
        <f t="shared" si="31"/>
        <v>0</v>
      </c>
      <c r="F9" s="8">
        <v>2.2753128555176336E-3</v>
      </c>
      <c r="G9" s="8">
        <f t="shared" si="32"/>
        <v>2.2753128555176336E-3</v>
      </c>
      <c r="H9" s="8">
        <f t="shared" si="33"/>
        <v>2.275426626848976E-3</v>
      </c>
      <c r="I9" s="8">
        <f t="shared" si="34"/>
        <v>2.275426626848976E-3</v>
      </c>
      <c r="J9" s="8">
        <f t="shared" si="35"/>
        <v>2.2755404038691694E-3</v>
      </c>
      <c r="K9" s="8">
        <f t="shared" si="68"/>
        <v>2.2755404038691694E-3</v>
      </c>
      <c r="L9" s="8">
        <f t="shared" si="36"/>
        <v>2.2764509842628754E-3</v>
      </c>
      <c r="M9" s="8">
        <f t="shared" si="68"/>
        <v>2.2764509842628754E-3</v>
      </c>
      <c r="N9" s="8">
        <f t="shared" si="37"/>
        <v>2.2773619290344881E-3</v>
      </c>
      <c r="O9" s="8">
        <f t="shared" ref="O9" si="141">MAX(N9-O$2*$E9,0)</f>
        <v>2.2773619290344881E-3</v>
      </c>
      <c r="P9" s="8">
        <f t="shared" si="38"/>
        <v>2.2782732383298198E-3</v>
      </c>
      <c r="Q9" s="8">
        <f t="shared" ref="Q9" si="142">MAX(P9-Q$2*$E9,0)</f>
        <v>2.2782732383298198E-3</v>
      </c>
      <c r="R9" s="8">
        <f t="shared" si="39"/>
        <v>2.2791849122947372E-3</v>
      </c>
      <c r="S9" s="8">
        <f t="shared" ref="S9" si="143">MAX(R9-S$2*$E9,0)</f>
        <v>2.2791849122947372E-3</v>
      </c>
      <c r="T9" s="8">
        <f t="shared" si="40"/>
        <v>2.2800969510751684E-3</v>
      </c>
      <c r="U9" s="8">
        <f t="shared" ref="U9" si="144">MAX(T9-U$2*$E9,0)</f>
        <v>2.2800969510751684E-3</v>
      </c>
      <c r="V9" s="8">
        <f t="shared" si="41"/>
        <v>2.2810093548170955E-3</v>
      </c>
      <c r="W9" s="8">
        <f t="shared" ref="W9" si="145">MAX(V9-W$2*$E9,0)</f>
        <v>2.2810093548170955E-3</v>
      </c>
      <c r="X9" s="8">
        <f t="shared" si="42"/>
        <v>2.2819221236665605E-3</v>
      </c>
      <c r="Y9" s="8">
        <f t="shared" ref="Y9" si="146">MAX(X9-Y$2*$E9,0)</f>
        <v>2.2819221236665605E-3</v>
      </c>
      <c r="Z9" s="8">
        <f t="shared" si="43"/>
        <v>2.2828352577696697E-3</v>
      </c>
      <c r="AA9" s="8">
        <f t="shared" ref="AA9:AY9" si="147">MAX(Z9-AA$2*$E9,0)</f>
        <v>2.2828352577696697E-3</v>
      </c>
      <c r="AB9" s="8">
        <f t="shared" si="44"/>
        <v>2.2837487572725788E-3</v>
      </c>
      <c r="AC9" s="8">
        <f t="shared" si="147"/>
        <v>2.2837487572725788E-3</v>
      </c>
      <c r="AD9" s="8">
        <f t="shared" ref="AD9" si="148">AC9/AD$2</f>
        <v>2.2846626223215075E-3</v>
      </c>
      <c r="AE9" s="8">
        <f t="shared" si="147"/>
        <v>2.2846626223215075E-3</v>
      </c>
      <c r="AF9" s="8">
        <f t="shared" ref="AF9" si="149">AE9/AF$2</f>
        <v>2.2855768530627321E-3</v>
      </c>
      <c r="AG9" s="8">
        <f t="shared" si="147"/>
        <v>2.2855768530627321E-3</v>
      </c>
      <c r="AH9" s="8">
        <f t="shared" ref="AH9" si="150">AG9/AH$2</f>
        <v>2.2864914496425891E-3</v>
      </c>
      <c r="AI9" s="8">
        <f t="shared" si="147"/>
        <v>2.2864914496425891E-3</v>
      </c>
      <c r="AJ9" s="8">
        <f t="shared" ref="AJ9" si="151">AI9/AJ$2</f>
        <v>2.2874064122074731E-3</v>
      </c>
      <c r="AK9" s="8">
        <f t="shared" si="147"/>
        <v>2.2874064122074731E-3</v>
      </c>
      <c r="AL9" s="8">
        <f t="shared" ref="AL9" si="152">AK9/AL$2</f>
        <v>2.2883217409038334E-3</v>
      </c>
      <c r="AM9" s="8">
        <f t="shared" si="147"/>
        <v>2.2883217409038334E-3</v>
      </c>
      <c r="AN9" s="8">
        <f t="shared" ref="AN9" si="153">AM9/AN$2</f>
        <v>2.2892374358781842E-3</v>
      </c>
      <c r="AO9" s="8">
        <f t="shared" si="147"/>
        <v>2.2892374358781842E-3</v>
      </c>
      <c r="AP9" s="8">
        <f t="shared" ref="AP9" si="154">AO9/AP$2</f>
        <v>2.2901534972770963E-3</v>
      </c>
      <c r="AQ9" s="8">
        <f t="shared" si="147"/>
        <v>2.2901534972770963E-3</v>
      </c>
      <c r="AR9" s="8">
        <f t="shared" ref="AR9" si="155">AQ9/AR$2</f>
        <v>2.2910699252471946E-3</v>
      </c>
      <c r="AS9" s="8">
        <f t="shared" si="147"/>
        <v>2.2910699252471946E-3</v>
      </c>
      <c r="AT9" s="8">
        <f t="shared" ref="AT9" si="156">AS9/AT$2</f>
        <v>2.291986719935169E-3</v>
      </c>
      <c r="AU9" s="8">
        <f t="shared" si="147"/>
        <v>2.291986719935169E-3</v>
      </c>
      <c r="AV9" s="8">
        <f t="shared" ref="AV9" si="157">AU9/AV$2</f>
        <v>2.2929038814877645E-3</v>
      </c>
      <c r="AW9" s="8">
        <f t="shared" si="147"/>
        <v>2.2929038814877645E-3</v>
      </c>
      <c r="AX9" s="8">
        <f t="shared" ref="AX9" si="158">AW9/AX$2</f>
        <v>2.2938214100517852E-3</v>
      </c>
      <c r="AY9" s="8">
        <f t="shared" si="147"/>
        <v>2.2938214100517852E-3</v>
      </c>
    </row>
    <row r="10" spans="1:51" x14ac:dyDescent="0.3">
      <c r="A10">
        <v>6</v>
      </c>
      <c r="B10" t="s">
        <v>134</v>
      </c>
      <c r="C10">
        <v>2</v>
      </c>
      <c r="D10">
        <v>0.5</v>
      </c>
      <c r="E10">
        <f t="shared" si="31"/>
        <v>0</v>
      </c>
      <c r="F10" s="8">
        <v>2.2753128555176336E-3</v>
      </c>
      <c r="G10" s="8">
        <f t="shared" si="32"/>
        <v>2.2753128555176336E-3</v>
      </c>
      <c r="H10" s="8">
        <f t="shared" si="33"/>
        <v>2.275426626848976E-3</v>
      </c>
      <c r="I10" s="8">
        <f t="shared" si="34"/>
        <v>2.275426626848976E-3</v>
      </c>
      <c r="J10" s="8">
        <f t="shared" si="35"/>
        <v>2.2755404038691694E-3</v>
      </c>
      <c r="K10" s="8">
        <f t="shared" si="68"/>
        <v>2.2755404038691694E-3</v>
      </c>
      <c r="L10" s="8">
        <f t="shared" si="36"/>
        <v>2.2764509842628754E-3</v>
      </c>
      <c r="M10" s="8">
        <f t="shared" si="68"/>
        <v>2.2764509842628754E-3</v>
      </c>
      <c r="N10" s="8">
        <f t="shared" si="37"/>
        <v>2.2773619290344881E-3</v>
      </c>
      <c r="O10" s="8">
        <f t="shared" ref="O10" si="159">MAX(N10-O$2*$E10,0)</f>
        <v>2.2773619290344881E-3</v>
      </c>
      <c r="P10" s="8">
        <f t="shared" si="38"/>
        <v>2.2782732383298198E-3</v>
      </c>
      <c r="Q10" s="8">
        <f t="shared" ref="Q10" si="160">MAX(P10-Q$2*$E10,0)</f>
        <v>2.2782732383298198E-3</v>
      </c>
      <c r="R10" s="8">
        <f t="shared" si="39"/>
        <v>2.2791849122947372E-3</v>
      </c>
      <c r="S10" s="8">
        <f t="shared" ref="S10" si="161">MAX(R10-S$2*$E10,0)</f>
        <v>2.2791849122947372E-3</v>
      </c>
      <c r="T10" s="8">
        <f t="shared" si="40"/>
        <v>2.2800969510751684E-3</v>
      </c>
      <c r="U10" s="8">
        <f t="shared" ref="U10" si="162">MAX(T10-U$2*$E10,0)</f>
        <v>2.2800969510751684E-3</v>
      </c>
      <c r="V10" s="8">
        <f t="shared" si="41"/>
        <v>2.2810093548170955E-3</v>
      </c>
      <c r="W10" s="8">
        <f t="shared" ref="W10" si="163">MAX(V10-W$2*$E10,0)</f>
        <v>2.2810093548170955E-3</v>
      </c>
      <c r="X10" s="8">
        <f t="shared" si="42"/>
        <v>2.2819221236665605E-3</v>
      </c>
      <c r="Y10" s="8">
        <f t="shared" ref="Y10" si="164">MAX(X10-Y$2*$E10,0)</f>
        <v>2.2819221236665605E-3</v>
      </c>
      <c r="Z10" s="8">
        <f t="shared" si="43"/>
        <v>2.2828352577696697E-3</v>
      </c>
      <c r="AA10" s="8">
        <f t="shared" ref="AA10:AY10" si="165">MAX(Z10-AA$2*$E10,0)</f>
        <v>2.2828352577696697E-3</v>
      </c>
      <c r="AB10" s="8">
        <f t="shared" si="44"/>
        <v>2.2837487572725788E-3</v>
      </c>
      <c r="AC10" s="8">
        <f t="shared" si="165"/>
        <v>2.2837487572725788E-3</v>
      </c>
      <c r="AD10" s="8">
        <f t="shared" ref="AD10" si="166">AC10/AD$2</f>
        <v>2.2846626223215075E-3</v>
      </c>
      <c r="AE10" s="8">
        <f t="shared" si="165"/>
        <v>2.2846626223215075E-3</v>
      </c>
      <c r="AF10" s="8">
        <f t="shared" ref="AF10" si="167">AE10/AF$2</f>
        <v>2.2855768530627321E-3</v>
      </c>
      <c r="AG10" s="8">
        <f t="shared" si="165"/>
        <v>2.2855768530627321E-3</v>
      </c>
      <c r="AH10" s="8">
        <f t="shared" ref="AH10" si="168">AG10/AH$2</f>
        <v>2.2864914496425891E-3</v>
      </c>
      <c r="AI10" s="8">
        <f t="shared" si="165"/>
        <v>2.2864914496425891E-3</v>
      </c>
      <c r="AJ10" s="8">
        <f t="shared" ref="AJ10" si="169">AI10/AJ$2</f>
        <v>2.2874064122074731E-3</v>
      </c>
      <c r="AK10" s="8">
        <f t="shared" si="165"/>
        <v>2.2874064122074731E-3</v>
      </c>
      <c r="AL10" s="8">
        <f t="shared" ref="AL10" si="170">AK10/AL$2</f>
        <v>2.2883217409038334E-3</v>
      </c>
      <c r="AM10" s="8">
        <f t="shared" si="165"/>
        <v>2.2883217409038334E-3</v>
      </c>
      <c r="AN10" s="8">
        <f t="shared" ref="AN10" si="171">AM10/AN$2</f>
        <v>2.2892374358781842E-3</v>
      </c>
      <c r="AO10" s="8">
        <f t="shared" si="165"/>
        <v>2.2892374358781842E-3</v>
      </c>
      <c r="AP10" s="8">
        <f t="shared" ref="AP10" si="172">AO10/AP$2</f>
        <v>2.2901534972770963E-3</v>
      </c>
      <c r="AQ10" s="8">
        <f t="shared" si="165"/>
        <v>2.2901534972770963E-3</v>
      </c>
      <c r="AR10" s="8">
        <f t="shared" ref="AR10" si="173">AQ10/AR$2</f>
        <v>2.2910699252471946E-3</v>
      </c>
      <c r="AS10" s="8">
        <f t="shared" si="165"/>
        <v>2.2910699252471946E-3</v>
      </c>
      <c r="AT10" s="8">
        <f t="shared" ref="AT10" si="174">AS10/AT$2</f>
        <v>2.291986719935169E-3</v>
      </c>
      <c r="AU10" s="8">
        <f t="shared" si="165"/>
        <v>2.291986719935169E-3</v>
      </c>
      <c r="AV10" s="8">
        <f t="shared" ref="AV10" si="175">AU10/AV$2</f>
        <v>2.2929038814877645E-3</v>
      </c>
      <c r="AW10" s="8">
        <f t="shared" si="165"/>
        <v>2.2929038814877645E-3</v>
      </c>
      <c r="AX10" s="8">
        <f t="shared" ref="AX10" si="176">AW10/AX$2</f>
        <v>2.2938214100517852E-3</v>
      </c>
      <c r="AY10" s="8">
        <f t="shared" si="165"/>
        <v>2.2938214100517852E-3</v>
      </c>
    </row>
    <row r="11" spans="1:51" x14ac:dyDescent="0.3">
      <c r="A11">
        <v>10</v>
      </c>
      <c r="B11" t="s">
        <v>138</v>
      </c>
      <c r="C11">
        <v>2</v>
      </c>
      <c r="D11">
        <v>0.5</v>
      </c>
      <c r="E11">
        <f t="shared" si="31"/>
        <v>0</v>
      </c>
      <c r="F11" s="8">
        <v>2.2753128555176336E-3</v>
      </c>
      <c r="G11" s="8">
        <f t="shared" si="32"/>
        <v>2.2753128555176336E-3</v>
      </c>
      <c r="H11" s="8">
        <f t="shared" si="33"/>
        <v>2.275426626848976E-3</v>
      </c>
      <c r="I11" s="8">
        <f t="shared" si="34"/>
        <v>2.275426626848976E-3</v>
      </c>
      <c r="J11" s="8">
        <f t="shared" si="35"/>
        <v>2.2755404038691694E-3</v>
      </c>
      <c r="K11" s="8">
        <f t="shared" si="68"/>
        <v>2.2755404038691694E-3</v>
      </c>
      <c r="L11" s="8">
        <f t="shared" si="36"/>
        <v>2.2764509842628754E-3</v>
      </c>
      <c r="M11" s="8">
        <f t="shared" si="68"/>
        <v>2.2764509842628754E-3</v>
      </c>
      <c r="N11" s="8">
        <f t="shared" si="37"/>
        <v>2.2773619290344881E-3</v>
      </c>
      <c r="O11" s="8">
        <f t="shared" ref="O11" si="177">MAX(N11-O$2*$E11,0)</f>
        <v>2.2773619290344881E-3</v>
      </c>
      <c r="P11" s="8">
        <f t="shared" si="38"/>
        <v>2.2782732383298198E-3</v>
      </c>
      <c r="Q11" s="8">
        <f t="shared" ref="Q11" si="178">MAX(P11-Q$2*$E11,0)</f>
        <v>2.2782732383298198E-3</v>
      </c>
      <c r="R11" s="8">
        <f t="shared" si="39"/>
        <v>2.2791849122947372E-3</v>
      </c>
      <c r="S11" s="8">
        <f t="shared" ref="S11" si="179">MAX(R11-S$2*$E11,0)</f>
        <v>2.2791849122947372E-3</v>
      </c>
      <c r="T11" s="8">
        <f t="shared" si="40"/>
        <v>2.2800969510751684E-3</v>
      </c>
      <c r="U11" s="8">
        <f t="shared" ref="U11" si="180">MAX(T11-U$2*$E11,0)</f>
        <v>2.2800969510751684E-3</v>
      </c>
      <c r="V11" s="8">
        <f t="shared" si="41"/>
        <v>2.2810093548170955E-3</v>
      </c>
      <c r="W11" s="8">
        <f t="shared" ref="W11" si="181">MAX(V11-W$2*$E11,0)</f>
        <v>2.2810093548170955E-3</v>
      </c>
      <c r="X11" s="8">
        <f t="shared" si="42"/>
        <v>2.2819221236665605E-3</v>
      </c>
      <c r="Y11" s="8">
        <f t="shared" ref="Y11" si="182">MAX(X11-Y$2*$E11,0)</f>
        <v>2.2819221236665605E-3</v>
      </c>
      <c r="Z11" s="8">
        <f t="shared" si="43"/>
        <v>2.2828352577696697E-3</v>
      </c>
      <c r="AA11" s="8">
        <f t="shared" ref="AA11:AY11" si="183">MAX(Z11-AA$2*$E11,0)</f>
        <v>2.2828352577696697E-3</v>
      </c>
      <c r="AB11" s="8">
        <f t="shared" si="44"/>
        <v>2.2837487572725788E-3</v>
      </c>
      <c r="AC11" s="8">
        <f t="shared" si="183"/>
        <v>2.2837487572725788E-3</v>
      </c>
      <c r="AD11" s="8">
        <f t="shared" ref="AD11" si="184">AC11/AD$2</f>
        <v>2.2846626223215075E-3</v>
      </c>
      <c r="AE11" s="8">
        <f t="shared" si="183"/>
        <v>2.2846626223215075E-3</v>
      </c>
      <c r="AF11" s="8">
        <f t="shared" ref="AF11" si="185">AE11/AF$2</f>
        <v>2.2855768530627321E-3</v>
      </c>
      <c r="AG11" s="8">
        <f t="shared" si="183"/>
        <v>2.2855768530627321E-3</v>
      </c>
      <c r="AH11" s="8">
        <f t="shared" ref="AH11" si="186">AG11/AH$2</f>
        <v>2.2864914496425891E-3</v>
      </c>
      <c r="AI11" s="8">
        <f t="shared" si="183"/>
        <v>2.2864914496425891E-3</v>
      </c>
      <c r="AJ11" s="8">
        <f t="shared" ref="AJ11" si="187">AI11/AJ$2</f>
        <v>2.2874064122074731E-3</v>
      </c>
      <c r="AK11" s="8">
        <f t="shared" si="183"/>
        <v>2.2874064122074731E-3</v>
      </c>
      <c r="AL11" s="8">
        <f t="shared" ref="AL11" si="188">AK11/AL$2</f>
        <v>2.2883217409038334E-3</v>
      </c>
      <c r="AM11" s="8">
        <f t="shared" si="183"/>
        <v>2.2883217409038334E-3</v>
      </c>
      <c r="AN11" s="8">
        <f t="shared" ref="AN11" si="189">AM11/AN$2</f>
        <v>2.2892374358781842E-3</v>
      </c>
      <c r="AO11" s="8">
        <f t="shared" si="183"/>
        <v>2.2892374358781842E-3</v>
      </c>
      <c r="AP11" s="8">
        <f t="shared" ref="AP11" si="190">AO11/AP$2</f>
        <v>2.2901534972770963E-3</v>
      </c>
      <c r="AQ11" s="8">
        <f t="shared" si="183"/>
        <v>2.2901534972770963E-3</v>
      </c>
      <c r="AR11" s="8">
        <f t="shared" ref="AR11" si="191">AQ11/AR$2</f>
        <v>2.2910699252471946E-3</v>
      </c>
      <c r="AS11" s="8">
        <f t="shared" si="183"/>
        <v>2.2910699252471946E-3</v>
      </c>
      <c r="AT11" s="8">
        <f t="shared" ref="AT11" si="192">AS11/AT$2</f>
        <v>2.291986719935169E-3</v>
      </c>
      <c r="AU11" s="8">
        <f t="shared" si="183"/>
        <v>2.291986719935169E-3</v>
      </c>
      <c r="AV11" s="8">
        <f t="shared" ref="AV11" si="193">AU11/AV$2</f>
        <v>2.2929038814877645E-3</v>
      </c>
      <c r="AW11" s="8">
        <f t="shared" si="183"/>
        <v>2.2929038814877645E-3</v>
      </c>
      <c r="AX11" s="8">
        <f t="shared" ref="AX11" si="194">AW11/AX$2</f>
        <v>2.2938214100517852E-3</v>
      </c>
      <c r="AY11" s="8">
        <f t="shared" si="183"/>
        <v>2.2938214100517852E-3</v>
      </c>
    </row>
    <row r="12" spans="1:51" x14ac:dyDescent="0.3">
      <c r="A12">
        <v>23</v>
      </c>
      <c r="B12" t="s">
        <v>135</v>
      </c>
      <c r="C12">
        <v>2</v>
      </c>
      <c r="D12">
        <v>0.5</v>
      </c>
      <c r="E12">
        <f t="shared" si="31"/>
        <v>0</v>
      </c>
      <c r="F12" s="8">
        <v>2.2753128555176336E-3</v>
      </c>
      <c r="G12" s="8">
        <f t="shared" si="32"/>
        <v>2.2753128555176336E-3</v>
      </c>
      <c r="H12" s="8">
        <f t="shared" si="33"/>
        <v>2.275426626848976E-3</v>
      </c>
      <c r="I12" s="8">
        <f t="shared" si="34"/>
        <v>2.275426626848976E-3</v>
      </c>
      <c r="J12" s="8">
        <f t="shared" si="35"/>
        <v>2.2755404038691694E-3</v>
      </c>
      <c r="K12" s="8">
        <f t="shared" si="68"/>
        <v>2.2755404038691694E-3</v>
      </c>
      <c r="L12" s="8">
        <f t="shared" si="36"/>
        <v>2.2764509842628754E-3</v>
      </c>
      <c r="M12" s="8">
        <f t="shared" si="68"/>
        <v>2.2764509842628754E-3</v>
      </c>
      <c r="N12" s="8">
        <f t="shared" si="37"/>
        <v>2.2773619290344881E-3</v>
      </c>
      <c r="O12" s="8">
        <f t="shared" ref="O12" si="195">MAX(N12-O$2*$E12,0)</f>
        <v>2.2773619290344881E-3</v>
      </c>
      <c r="P12" s="8">
        <f t="shared" si="38"/>
        <v>2.2782732383298198E-3</v>
      </c>
      <c r="Q12" s="8">
        <f t="shared" ref="Q12" si="196">MAX(P12-Q$2*$E12,0)</f>
        <v>2.2782732383298198E-3</v>
      </c>
      <c r="R12" s="8">
        <f t="shared" si="39"/>
        <v>2.2791849122947372E-3</v>
      </c>
      <c r="S12" s="8">
        <f t="shared" ref="S12" si="197">MAX(R12-S$2*$E12,0)</f>
        <v>2.2791849122947372E-3</v>
      </c>
      <c r="T12" s="8">
        <f t="shared" si="40"/>
        <v>2.2800969510751684E-3</v>
      </c>
      <c r="U12" s="8">
        <f t="shared" ref="U12" si="198">MAX(T12-U$2*$E12,0)</f>
        <v>2.2800969510751684E-3</v>
      </c>
      <c r="V12" s="8">
        <f t="shared" si="41"/>
        <v>2.2810093548170955E-3</v>
      </c>
      <c r="W12" s="8">
        <f t="shared" ref="W12" si="199">MAX(V12-W$2*$E12,0)</f>
        <v>2.2810093548170955E-3</v>
      </c>
      <c r="X12" s="8">
        <f t="shared" si="42"/>
        <v>2.2819221236665605E-3</v>
      </c>
      <c r="Y12" s="8">
        <f t="shared" ref="Y12" si="200">MAX(X12-Y$2*$E12,0)</f>
        <v>2.2819221236665605E-3</v>
      </c>
      <c r="Z12" s="8">
        <f t="shared" si="43"/>
        <v>2.2828352577696697E-3</v>
      </c>
      <c r="AA12" s="8">
        <f t="shared" ref="AA12:AY12" si="201">MAX(Z12-AA$2*$E12,0)</f>
        <v>2.2828352577696697E-3</v>
      </c>
      <c r="AB12" s="8">
        <f t="shared" si="44"/>
        <v>2.2837487572725788E-3</v>
      </c>
      <c r="AC12" s="8">
        <f t="shared" si="201"/>
        <v>2.2837487572725788E-3</v>
      </c>
      <c r="AD12" s="8">
        <f t="shared" ref="AD12" si="202">AC12/AD$2</f>
        <v>2.2846626223215075E-3</v>
      </c>
      <c r="AE12" s="8">
        <f t="shared" si="201"/>
        <v>2.2846626223215075E-3</v>
      </c>
      <c r="AF12" s="8">
        <f t="shared" ref="AF12" si="203">AE12/AF$2</f>
        <v>2.2855768530627321E-3</v>
      </c>
      <c r="AG12" s="8">
        <f t="shared" si="201"/>
        <v>2.2855768530627321E-3</v>
      </c>
      <c r="AH12" s="8">
        <f t="shared" ref="AH12" si="204">AG12/AH$2</f>
        <v>2.2864914496425891E-3</v>
      </c>
      <c r="AI12" s="8">
        <f t="shared" si="201"/>
        <v>2.2864914496425891E-3</v>
      </c>
      <c r="AJ12" s="8">
        <f t="shared" ref="AJ12" si="205">AI12/AJ$2</f>
        <v>2.2874064122074731E-3</v>
      </c>
      <c r="AK12" s="8">
        <f t="shared" si="201"/>
        <v>2.2874064122074731E-3</v>
      </c>
      <c r="AL12" s="8">
        <f t="shared" ref="AL12" si="206">AK12/AL$2</f>
        <v>2.2883217409038334E-3</v>
      </c>
      <c r="AM12" s="8">
        <f t="shared" si="201"/>
        <v>2.2883217409038334E-3</v>
      </c>
      <c r="AN12" s="8">
        <f t="shared" ref="AN12" si="207">AM12/AN$2</f>
        <v>2.2892374358781842E-3</v>
      </c>
      <c r="AO12" s="8">
        <f t="shared" si="201"/>
        <v>2.2892374358781842E-3</v>
      </c>
      <c r="AP12" s="8">
        <f t="shared" ref="AP12" si="208">AO12/AP$2</f>
        <v>2.2901534972770963E-3</v>
      </c>
      <c r="AQ12" s="8">
        <f t="shared" si="201"/>
        <v>2.2901534972770963E-3</v>
      </c>
      <c r="AR12" s="8">
        <f t="shared" ref="AR12" si="209">AQ12/AR$2</f>
        <v>2.2910699252471946E-3</v>
      </c>
      <c r="AS12" s="8">
        <f t="shared" si="201"/>
        <v>2.2910699252471946E-3</v>
      </c>
      <c r="AT12" s="8">
        <f t="shared" ref="AT12" si="210">AS12/AT$2</f>
        <v>2.291986719935169E-3</v>
      </c>
      <c r="AU12" s="8">
        <f t="shared" si="201"/>
        <v>2.291986719935169E-3</v>
      </c>
      <c r="AV12" s="8">
        <f t="shared" ref="AV12" si="211">AU12/AV$2</f>
        <v>2.2929038814877645E-3</v>
      </c>
      <c r="AW12" s="8">
        <f t="shared" si="201"/>
        <v>2.2929038814877645E-3</v>
      </c>
      <c r="AX12" s="8">
        <f t="shared" ref="AX12" si="212">AW12/AX$2</f>
        <v>2.2938214100517852E-3</v>
      </c>
      <c r="AY12" s="8">
        <f t="shared" si="201"/>
        <v>2.2938214100517852E-3</v>
      </c>
    </row>
    <row r="13" spans="1:51" x14ac:dyDescent="0.3">
      <c r="A13">
        <v>5</v>
      </c>
      <c r="B13" t="s">
        <v>140</v>
      </c>
      <c r="C13">
        <v>12</v>
      </c>
      <c r="D13">
        <v>0.7</v>
      </c>
      <c r="E13">
        <f t="shared" si="31"/>
        <v>0</v>
      </c>
      <c r="F13" s="8">
        <v>1.3651877133105802E-2</v>
      </c>
      <c r="G13" s="8">
        <f t="shared" si="32"/>
        <v>1.3651877133105802E-2</v>
      </c>
      <c r="H13" s="8">
        <f t="shared" si="33"/>
        <v>1.3652559761093856E-2</v>
      </c>
      <c r="I13" s="8">
        <f t="shared" si="34"/>
        <v>1.3652559761093856E-2</v>
      </c>
      <c r="J13" s="8">
        <f t="shared" si="35"/>
        <v>1.3653242423215016E-2</v>
      </c>
      <c r="K13" s="8">
        <f t="shared" si="68"/>
        <v>1.3653242423215016E-2</v>
      </c>
      <c r="L13" s="8">
        <f t="shared" si="36"/>
        <v>1.3658705905577252E-2</v>
      </c>
      <c r="M13" s="8">
        <f t="shared" si="68"/>
        <v>1.3658705905577252E-2</v>
      </c>
      <c r="N13" s="8">
        <f t="shared" si="37"/>
        <v>1.3664171574206928E-2</v>
      </c>
      <c r="O13" s="8">
        <f t="shared" ref="O13" si="213">MAX(N13-O$2*$E13,0)</f>
        <v>1.3664171574206928E-2</v>
      </c>
      <c r="P13" s="8">
        <f t="shared" si="38"/>
        <v>1.3669639429978918E-2</v>
      </c>
      <c r="Q13" s="8">
        <f t="shared" ref="Q13" si="214">MAX(P13-Q$2*$E13,0)</f>
        <v>1.3669639429978918E-2</v>
      </c>
      <c r="R13" s="8">
        <f t="shared" si="39"/>
        <v>1.3675109473768423E-2</v>
      </c>
      <c r="S13" s="8">
        <f t="shared" ref="S13" si="215">MAX(R13-S$2*$E13,0)</f>
        <v>1.3675109473768423E-2</v>
      </c>
      <c r="T13" s="8">
        <f t="shared" si="40"/>
        <v>1.3680581706451009E-2</v>
      </c>
      <c r="U13" s="8">
        <f t="shared" ref="U13" si="216">MAX(T13-U$2*$E13,0)</f>
        <v>1.3680581706451009E-2</v>
      </c>
      <c r="V13" s="8">
        <f t="shared" si="41"/>
        <v>1.3686056128902573E-2</v>
      </c>
      <c r="W13" s="8">
        <f t="shared" ref="W13" si="217">MAX(V13-W$2*$E13,0)</f>
        <v>1.3686056128902573E-2</v>
      </c>
      <c r="X13" s="8">
        <f t="shared" si="42"/>
        <v>1.3691532741999364E-2</v>
      </c>
      <c r="Y13" s="8">
        <f t="shared" ref="Y13" si="218">MAX(X13-Y$2*$E13,0)</f>
        <v>1.3691532741999364E-2</v>
      </c>
      <c r="Z13" s="8">
        <f t="shared" si="43"/>
        <v>1.3697011546618018E-2</v>
      </c>
      <c r="AA13" s="8">
        <f t="shared" ref="AA13:AY13" si="219">MAX(Z13-AA$2*$E13,0)</f>
        <v>1.3697011546618018E-2</v>
      </c>
      <c r="AB13" s="8">
        <f t="shared" si="44"/>
        <v>1.3702492543635472E-2</v>
      </c>
      <c r="AC13" s="8">
        <f t="shared" si="219"/>
        <v>1.3702492543635472E-2</v>
      </c>
      <c r="AD13" s="8">
        <f t="shared" ref="AD13" si="220">AC13/AD$2</f>
        <v>1.3707975733929043E-2</v>
      </c>
      <c r="AE13" s="8">
        <f t="shared" si="219"/>
        <v>1.3707975733929043E-2</v>
      </c>
      <c r="AF13" s="8">
        <f t="shared" ref="AF13" si="221">AE13/AF$2</f>
        <v>1.371346111837639E-2</v>
      </c>
      <c r="AG13" s="8">
        <f t="shared" si="219"/>
        <v>1.371346111837639E-2</v>
      </c>
      <c r="AH13" s="8">
        <f t="shared" ref="AH13" si="222">AG13/AH$2</f>
        <v>1.3718948697855534E-2</v>
      </c>
      <c r="AI13" s="8">
        <f t="shared" si="219"/>
        <v>1.3718948697855534E-2</v>
      </c>
      <c r="AJ13" s="8">
        <f t="shared" ref="AJ13" si="223">AI13/AJ$2</f>
        <v>1.3724438473244838E-2</v>
      </c>
      <c r="AK13" s="8">
        <f t="shared" si="219"/>
        <v>1.3724438473244838E-2</v>
      </c>
      <c r="AL13" s="8">
        <f t="shared" ref="AL13" si="224">AK13/AL$2</f>
        <v>1.3729930445422998E-2</v>
      </c>
      <c r="AM13" s="8">
        <f t="shared" si="219"/>
        <v>1.3729930445422998E-2</v>
      </c>
      <c r="AN13" s="8">
        <f t="shared" ref="AN13" si="225">AM13/AN$2</f>
        <v>1.3735424615269103E-2</v>
      </c>
      <c r="AO13" s="8">
        <f t="shared" si="219"/>
        <v>1.3735424615269103E-2</v>
      </c>
      <c r="AP13" s="8">
        <f t="shared" ref="AP13" si="226">AO13/AP$2</f>
        <v>1.3740920983662577E-2</v>
      </c>
      <c r="AQ13" s="8">
        <f t="shared" si="219"/>
        <v>1.3740920983662577E-2</v>
      </c>
      <c r="AR13" s="8">
        <f t="shared" ref="AR13" si="227">AQ13/AR$2</f>
        <v>1.3746419551483166E-2</v>
      </c>
      <c r="AS13" s="8">
        <f t="shared" si="219"/>
        <v>1.3746419551483166E-2</v>
      </c>
      <c r="AT13" s="8">
        <f t="shared" ref="AT13" si="228">AS13/AT$2</f>
        <v>1.375192031961101E-2</v>
      </c>
      <c r="AU13" s="8">
        <f t="shared" si="219"/>
        <v>1.375192031961101E-2</v>
      </c>
      <c r="AV13" s="8">
        <f t="shared" ref="AV13" si="229">AU13/AV$2</f>
        <v>1.3757423288926584E-2</v>
      </c>
      <c r="AW13" s="8">
        <f t="shared" si="219"/>
        <v>1.3757423288926584E-2</v>
      </c>
      <c r="AX13" s="8">
        <f t="shared" ref="AX13" si="230">AW13/AX$2</f>
        <v>1.3762928460310709E-2</v>
      </c>
      <c r="AY13" s="8">
        <f t="shared" si="219"/>
        <v>1.3762928460310709E-2</v>
      </c>
    </row>
    <row r="14" spans="1:51" x14ac:dyDescent="0.3">
      <c r="A14">
        <v>9</v>
      </c>
      <c r="B14" t="s">
        <v>141</v>
      </c>
      <c r="C14">
        <v>12</v>
      </c>
      <c r="D14">
        <v>0.7</v>
      </c>
      <c r="E14">
        <f t="shared" si="31"/>
        <v>0</v>
      </c>
      <c r="F14" s="8">
        <v>1.3651877133105802E-2</v>
      </c>
      <c r="G14" s="8">
        <f t="shared" si="32"/>
        <v>1.3651877133105802E-2</v>
      </c>
      <c r="H14" s="8">
        <f t="shared" si="33"/>
        <v>1.3652559761093856E-2</v>
      </c>
      <c r="I14" s="8">
        <f t="shared" si="34"/>
        <v>1.3652559761093856E-2</v>
      </c>
      <c r="J14" s="8">
        <f t="shared" si="35"/>
        <v>1.3653242423215016E-2</v>
      </c>
      <c r="K14" s="8">
        <f t="shared" si="68"/>
        <v>1.3653242423215016E-2</v>
      </c>
      <c r="L14" s="8">
        <f t="shared" si="36"/>
        <v>1.3658705905577252E-2</v>
      </c>
      <c r="M14" s="8">
        <f t="shared" si="68"/>
        <v>1.3658705905577252E-2</v>
      </c>
      <c r="N14" s="8">
        <f t="shared" si="37"/>
        <v>1.3664171574206928E-2</v>
      </c>
      <c r="O14" s="8">
        <f t="shared" ref="O14" si="231">MAX(N14-O$2*$E14,0)</f>
        <v>1.3664171574206928E-2</v>
      </c>
      <c r="P14" s="8">
        <f t="shared" si="38"/>
        <v>1.3669639429978918E-2</v>
      </c>
      <c r="Q14" s="8">
        <f t="shared" ref="Q14" si="232">MAX(P14-Q$2*$E14,0)</f>
        <v>1.3669639429978918E-2</v>
      </c>
      <c r="R14" s="8">
        <f t="shared" si="39"/>
        <v>1.3675109473768423E-2</v>
      </c>
      <c r="S14" s="8">
        <f t="shared" ref="S14" si="233">MAX(R14-S$2*$E14,0)</f>
        <v>1.3675109473768423E-2</v>
      </c>
      <c r="T14" s="8">
        <f t="shared" si="40"/>
        <v>1.3680581706451009E-2</v>
      </c>
      <c r="U14" s="8">
        <f t="shared" ref="U14" si="234">MAX(T14-U$2*$E14,0)</f>
        <v>1.3680581706451009E-2</v>
      </c>
      <c r="V14" s="8">
        <f t="shared" si="41"/>
        <v>1.3686056128902573E-2</v>
      </c>
      <c r="W14" s="8">
        <f t="shared" ref="W14" si="235">MAX(V14-W$2*$E14,0)</f>
        <v>1.3686056128902573E-2</v>
      </c>
      <c r="X14" s="8">
        <f t="shared" si="42"/>
        <v>1.3691532741999364E-2</v>
      </c>
      <c r="Y14" s="8">
        <f t="shared" ref="Y14" si="236">MAX(X14-Y$2*$E14,0)</f>
        <v>1.3691532741999364E-2</v>
      </c>
      <c r="Z14" s="8">
        <f t="shared" si="43"/>
        <v>1.3697011546618018E-2</v>
      </c>
      <c r="AA14" s="8">
        <f t="shared" ref="AA14:AY14" si="237">MAX(Z14-AA$2*$E14,0)</f>
        <v>1.3697011546618018E-2</v>
      </c>
      <c r="AB14" s="8">
        <f t="shared" si="44"/>
        <v>1.3702492543635472E-2</v>
      </c>
      <c r="AC14" s="8">
        <f t="shared" si="237"/>
        <v>1.3702492543635472E-2</v>
      </c>
      <c r="AD14" s="8">
        <f t="shared" ref="AD14" si="238">AC14/AD$2</f>
        <v>1.3707975733929043E-2</v>
      </c>
      <c r="AE14" s="8">
        <f t="shared" si="237"/>
        <v>1.3707975733929043E-2</v>
      </c>
      <c r="AF14" s="8">
        <f t="shared" ref="AF14" si="239">AE14/AF$2</f>
        <v>1.371346111837639E-2</v>
      </c>
      <c r="AG14" s="8">
        <f t="shared" si="237"/>
        <v>1.371346111837639E-2</v>
      </c>
      <c r="AH14" s="8">
        <f t="shared" ref="AH14" si="240">AG14/AH$2</f>
        <v>1.3718948697855534E-2</v>
      </c>
      <c r="AI14" s="8">
        <f t="shared" si="237"/>
        <v>1.3718948697855534E-2</v>
      </c>
      <c r="AJ14" s="8">
        <f t="shared" ref="AJ14" si="241">AI14/AJ$2</f>
        <v>1.3724438473244838E-2</v>
      </c>
      <c r="AK14" s="8">
        <f t="shared" si="237"/>
        <v>1.3724438473244838E-2</v>
      </c>
      <c r="AL14" s="8">
        <f t="shared" ref="AL14" si="242">AK14/AL$2</f>
        <v>1.3729930445422998E-2</v>
      </c>
      <c r="AM14" s="8">
        <f t="shared" si="237"/>
        <v>1.3729930445422998E-2</v>
      </c>
      <c r="AN14" s="8">
        <f t="shared" ref="AN14" si="243">AM14/AN$2</f>
        <v>1.3735424615269103E-2</v>
      </c>
      <c r="AO14" s="8">
        <f t="shared" si="237"/>
        <v>1.3735424615269103E-2</v>
      </c>
      <c r="AP14" s="8">
        <f t="shared" ref="AP14" si="244">AO14/AP$2</f>
        <v>1.3740920983662577E-2</v>
      </c>
      <c r="AQ14" s="8">
        <f t="shared" si="237"/>
        <v>1.3740920983662577E-2</v>
      </c>
      <c r="AR14" s="8">
        <f t="shared" ref="AR14" si="245">AQ14/AR$2</f>
        <v>1.3746419551483166E-2</v>
      </c>
      <c r="AS14" s="8">
        <f t="shared" si="237"/>
        <v>1.3746419551483166E-2</v>
      </c>
      <c r="AT14" s="8">
        <f t="shared" ref="AT14" si="246">AS14/AT$2</f>
        <v>1.375192031961101E-2</v>
      </c>
      <c r="AU14" s="8">
        <f t="shared" si="237"/>
        <v>1.375192031961101E-2</v>
      </c>
      <c r="AV14" s="8">
        <f t="shared" ref="AV14" si="247">AU14/AV$2</f>
        <v>1.3757423288926584E-2</v>
      </c>
      <c r="AW14" s="8">
        <f t="shared" si="237"/>
        <v>1.3757423288926584E-2</v>
      </c>
      <c r="AX14" s="8">
        <f t="shared" ref="AX14" si="248">AW14/AX$2</f>
        <v>1.3762928460310709E-2</v>
      </c>
      <c r="AY14" s="8">
        <f t="shared" si="237"/>
        <v>1.3762928460310709E-2</v>
      </c>
    </row>
    <row r="15" spans="1:51" x14ac:dyDescent="0.3">
      <c r="A15">
        <v>4</v>
      </c>
      <c r="B15" t="s">
        <v>133</v>
      </c>
      <c r="C15">
        <v>2</v>
      </c>
      <c r="D15">
        <v>1.3</v>
      </c>
      <c r="E15">
        <f t="shared" si="31"/>
        <v>0</v>
      </c>
      <c r="F15" s="8">
        <v>2.2753128555176336E-3</v>
      </c>
      <c r="G15" s="8">
        <f t="shared" si="32"/>
        <v>2.2753128555176336E-3</v>
      </c>
      <c r="H15" s="8">
        <f t="shared" si="33"/>
        <v>2.275426626848976E-3</v>
      </c>
      <c r="I15" s="8">
        <f t="shared" si="34"/>
        <v>2.275426626848976E-3</v>
      </c>
      <c r="J15" s="8">
        <f t="shared" si="35"/>
        <v>2.2755404038691694E-3</v>
      </c>
      <c r="K15" s="8">
        <f t="shared" si="68"/>
        <v>2.2755404038691694E-3</v>
      </c>
      <c r="L15" s="8">
        <f t="shared" si="36"/>
        <v>2.2764509842628754E-3</v>
      </c>
      <c r="M15" s="8">
        <f t="shared" si="68"/>
        <v>2.2764509842628754E-3</v>
      </c>
      <c r="N15" s="8">
        <f t="shared" si="37"/>
        <v>2.2773619290344881E-3</v>
      </c>
      <c r="O15" s="8">
        <f t="shared" ref="O15" si="249">MAX(N15-O$2*$E15,0)</f>
        <v>2.2773619290344881E-3</v>
      </c>
      <c r="P15" s="8">
        <f t="shared" si="38"/>
        <v>2.2782732383298198E-3</v>
      </c>
      <c r="Q15" s="8">
        <f t="shared" ref="Q15" si="250">MAX(P15-Q$2*$E15,0)</f>
        <v>2.2782732383298198E-3</v>
      </c>
      <c r="R15" s="8">
        <f t="shared" si="39"/>
        <v>2.2791849122947372E-3</v>
      </c>
      <c r="S15" s="8">
        <f t="shared" ref="S15" si="251">MAX(R15-S$2*$E15,0)</f>
        <v>2.2791849122947372E-3</v>
      </c>
      <c r="T15" s="8">
        <f t="shared" si="40"/>
        <v>2.2800969510751684E-3</v>
      </c>
      <c r="U15" s="8">
        <f t="shared" ref="U15" si="252">MAX(T15-U$2*$E15,0)</f>
        <v>2.2800969510751684E-3</v>
      </c>
      <c r="V15" s="8">
        <f t="shared" si="41"/>
        <v>2.2810093548170955E-3</v>
      </c>
      <c r="W15" s="8">
        <f t="shared" ref="W15" si="253">MAX(V15-W$2*$E15,0)</f>
        <v>2.2810093548170955E-3</v>
      </c>
      <c r="X15" s="8">
        <f t="shared" si="42"/>
        <v>2.2819221236665605E-3</v>
      </c>
      <c r="Y15" s="8">
        <f t="shared" ref="Y15" si="254">MAX(X15-Y$2*$E15,0)</f>
        <v>2.2819221236665605E-3</v>
      </c>
      <c r="Z15" s="8">
        <f t="shared" si="43"/>
        <v>2.2828352577696697E-3</v>
      </c>
      <c r="AA15" s="8">
        <f t="shared" ref="AA15:AY15" si="255">MAX(Z15-AA$2*$E15,0)</f>
        <v>2.2828352577696697E-3</v>
      </c>
      <c r="AB15" s="8">
        <f t="shared" si="44"/>
        <v>2.2837487572725788E-3</v>
      </c>
      <c r="AC15" s="8">
        <f t="shared" si="255"/>
        <v>2.2837487572725788E-3</v>
      </c>
      <c r="AD15" s="8">
        <f t="shared" ref="AD15" si="256">AC15/AD$2</f>
        <v>2.2846626223215075E-3</v>
      </c>
      <c r="AE15" s="8">
        <f t="shared" si="255"/>
        <v>2.2846626223215075E-3</v>
      </c>
      <c r="AF15" s="8">
        <f t="shared" ref="AF15" si="257">AE15/AF$2</f>
        <v>2.2855768530627321E-3</v>
      </c>
      <c r="AG15" s="8">
        <f t="shared" si="255"/>
        <v>2.2855768530627321E-3</v>
      </c>
      <c r="AH15" s="8">
        <f t="shared" ref="AH15" si="258">AG15/AH$2</f>
        <v>2.2864914496425891E-3</v>
      </c>
      <c r="AI15" s="8">
        <f t="shared" si="255"/>
        <v>2.2864914496425891E-3</v>
      </c>
      <c r="AJ15" s="8">
        <f t="shared" ref="AJ15" si="259">AI15/AJ$2</f>
        <v>2.2874064122074731E-3</v>
      </c>
      <c r="AK15" s="8">
        <f t="shared" si="255"/>
        <v>2.2874064122074731E-3</v>
      </c>
      <c r="AL15" s="8">
        <f t="shared" ref="AL15" si="260">AK15/AL$2</f>
        <v>2.2883217409038334E-3</v>
      </c>
      <c r="AM15" s="8">
        <f t="shared" si="255"/>
        <v>2.2883217409038334E-3</v>
      </c>
      <c r="AN15" s="8">
        <f t="shared" ref="AN15" si="261">AM15/AN$2</f>
        <v>2.2892374358781842E-3</v>
      </c>
      <c r="AO15" s="8">
        <f t="shared" si="255"/>
        <v>2.2892374358781842E-3</v>
      </c>
      <c r="AP15" s="8">
        <f t="shared" ref="AP15" si="262">AO15/AP$2</f>
        <v>2.2901534972770963E-3</v>
      </c>
      <c r="AQ15" s="8">
        <f t="shared" si="255"/>
        <v>2.2901534972770963E-3</v>
      </c>
      <c r="AR15" s="8">
        <f t="shared" ref="AR15" si="263">AQ15/AR$2</f>
        <v>2.2910699252471946E-3</v>
      </c>
      <c r="AS15" s="8">
        <f t="shared" si="255"/>
        <v>2.2910699252471946E-3</v>
      </c>
      <c r="AT15" s="8">
        <f t="shared" ref="AT15" si="264">AS15/AT$2</f>
        <v>2.291986719935169E-3</v>
      </c>
      <c r="AU15" s="8">
        <f t="shared" si="255"/>
        <v>2.291986719935169E-3</v>
      </c>
      <c r="AV15" s="8">
        <f t="shared" ref="AV15" si="265">AU15/AV$2</f>
        <v>2.2929038814877645E-3</v>
      </c>
      <c r="AW15" s="8">
        <f t="shared" si="255"/>
        <v>2.2929038814877645E-3</v>
      </c>
      <c r="AX15" s="8">
        <f t="shared" ref="AX15" si="266">AW15/AX$2</f>
        <v>2.2938214100517852E-3</v>
      </c>
      <c r="AY15" s="8">
        <f t="shared" si="255"/>
        <v>2.2938214100517852E-3</v>
      </c>
    </row>
    <row r="16" spans="1:51" x14ac:dyDescent="0.3">
      <c r="A16">
        <v>8</v>
      </c>
      <c r="B16" t="s">
        <v>131</v>
      </c>
      <c r="C16">
        <v>2</v>
      </c>
      <c r="D16">
        <v>1.3</v>
      </c>
      <c r="E16">
        <f t="shared" si="31"/>
        <v>0</v>
      </c>
      <c r="F16" s="8">
        <v>2.2753128555176336E-3</v>
      </c>
      <c r="G16" s="8">
        <f t="shared" si="32"/>
        <v>2.2753128555176336E-3</v>
      </c>
      <c r="H16" s="8">
        <f t="shared" si="33"/>
        <v>2.275426626848976E-3</v>
      </c>
      <c r="I16" s="8">
        <f t="shared" si="34"/>
        <v>2.275426626848976E-3</v>
      </c>
      <c r="J16" s="8">
        <f t="shared" si="35"/>
        <v>2.2755404038691694E-3</v>
      </c>
      <c r="K16" s="8">
        <f t="shared" si="68"/>
        <v>2.2755404038691694E-3</v>
      </c>
      <c r="L16" s="8">
        <f t="shared" si="36"/>
        <v>2.2764509842628754E-3</v>
      </c>
      <c r="M16" s="8">
        <f t="shared" si="68"/>
        <v>2.2764509842628754E-3</v>
      </c>
      <c r="N16" s="8">
        <f t="shared" si="37"/>
        <v>2.2773619290344881E-3</v>
      </c>
      <c r="O16" s="8">
        <f t="shared" ref="O16" si="267">MAX(N16-O$2*$E16,0)</f>
        <v>2.2773619290344881E-3</v>
      </c>
      <c r="P16" s="8">
        <f t="shared" si="38"/>
        <v>2.2782732383298198E-3</v>
      </c>
      <c r="Q16" s="8">
        <f t="shared" ref="Q16" si="268">MAX(P16-Q$2*$E16,0)</f>
        <v>2.2782732383298198E-3</v>
      </c>
      <c r="R16" s="8">
        <f t="shared" si="39"/>
        <v>2.2791849122947372E-3</v>
      </c>
      <c r="S16" s="8">
        <f t="shared" ref="S16" si="269">MAX(R16-S$2*$E16,0)</f>
        <v>2.2791849122947372E-3</v>
      </c>
      <c r="T16" s="8">
        <f t="shared" si="40"/>
        <v>2.2800969510751684E-3</v>
      </c>
      <c r="U16" s="8">
        <f t="shared" ref="U16" si="270">MAX(T16-U$2*$E16,0)</f>
        <v>2.2800969510751684E-3</v>
      </c>
      <c r="V16" s="8">
        <f t="shared" si="41"/>
        <v>2.2810093548170955E-3</v>
      </c>
      <c r="W16" s="8">
        <f t="shared" ref="W16" si="271">MAX(V16-W$2*$E16,0)</f>
        <v>2.2810093548170955E-3</v>
      </c>
      <c r="X16" s="8">
        <f t="shared" si="42"/>
        <v>2.2819221236665605E-3</v>
      </c>
      <c r="Y16" s="8">
        <f t="shared" ref="Y16" si="272">MAX(X16-Y$2*$E16,0)</f>
        <v>2.2819221236665605E-3</v>
      </c>
      <c r="Z16" s="8">
        <f t="shared" si="43"/>
        <v>2.2828352577696697E-3</v>
      </c>
      <c r="AA16" s="8">
        <f t="shared" ref="AA16:AY16" si="273">MAX(Z16-AA$2*$E16,0)</f>
        <v>2.2828352577696697E-3</v>
      </c>
      <c r="AB16" s="8">
        <f t="shared" si="44"/>
        <v>2.2837487572725788E-3</v>
      </c>
      <c r="AC16" s="8">
        <f t="shared" si="273"/>
        <v>2.2837487572725788E-3</v>
      </c>
      <c r="AD16" s="8">
        <f t="shared" ref="AD16" si="274">AC16/AD$2</f>
        <v>2.2846626223215075E-3</v>
      </c>
      <c r="AE16" s="8">
        <f t="shared" si="273"/>
        <v>2.2846626223215075E-3</v>
      </c>
      <c r="AF16" s="8">
        <f t="shared" ref="AF16" si="275">AE16/AF$2</f>
        <v>2.2855768530627321E-3</v>
      </c>
      <c r="AG16" s="8">
        <f t="shared" si="273"/>
        <v>2.2855768530627321E-3</v>
      </c>
      <c r="AH16" s="8">
        <f t="shared" ref="AH16" si="276">AG16/AH$2</f>
        <v>2.2864914496425891E-3</v>
      </c>
      <c r="AI16" s="8">
        <f t="shared" si="273"/>
        <v>2.2864914496425891E-3</v>
      </c>
      <c r="AJ16" s="8">
        <f t="shared" ref="AJ16" si="277">AI16/AJ$2</f>
        <v>2.2874064122074731E-3</v>
      </c>
      <c r="AK16" s="8">
        <f t="shared" si="273"/>
        <v>2.2874064122074731E-3</v>
      </c>
      <c r="AL16" s="8">
        <f t="shared" ref="AL16" si="278">AK16/AL$2</f>
        <v>2.2883217409038334E-3</v>
      </c>
      <c r="AM16" s="8">
        <f t="shared" si="273"/>
        <v>2.2883217409038334E-3</v>
      </c>
      <c r="AN16" s="8">
        <f t="shared" ref="AN16" si="279">AM16/AN$2</f>
        <v>2.2892374358781842E-3</v>
      </c>
      <c r="AO16" s="8">
        <f t="shared" si="273"/>
        <v>2.2892374358781842E-3</v>
      </c>
      <c r="AP16" s="8">
        <f t="shared" ref="AP16" si="280">AO16/AP$2</f>
        <v>2.2901534972770963E-3</v>
      </c>
      <c r="AQ16" s="8">
        <f t="shared" si="273"/>
        <v>2.2901534972770963E-3</v>
      </c>
      <c r="AR16" s="8">
        <f t="shared" ref="AR16" si="281">AQ16/AR$2</f>
        <v>2.2910699252471946E-3</v>
      </c>
      <c r="AS16" s="8">
        <f t="shared" si="273"/>
        <v>2.2910699252471946E-3</v>
      </c>
      <c r="AT16" s="8">
        <f t="shared" ref="AT16" si="282">AS16/AT$2</f>
        <v>2.291986719935169E-3</v>
      </c>
      <c r="AU16" s="8">
        <f t="shared" si="273"/>
        <v>2.291986719935169E-3</v>
      </c>
      <c r="AV16" s="8">
        <f t="shared" ref="AV16" si="283">AU16/AV$2</f>
        <v>2.2929038814877645E-3</v>
      </c>
      <c r="AW16" s="8">
        <f t="shared" si="273"/>
        <v>2.2929038814877645E-3</v>
      </c>
      <c r="AX16" s="8">
        <f t="shared" ref="AX16" si="284">AW16/AX$2</f>
        <v>2.2938214100517852E-3</v>
      </c>
      <c r="AY16" s="8">
        <f t="shared" si="273"/>
        <v>2.2938214100517852E-3</v>
      </c>
    </row>
    <row r="17" spans="1:51" x14ac:dyDescent="0.3">
      <c r="A17">
        <v>22</v>
      </c>
      <c r="B17" t="s">
        <v>132</v>
      </c>
      <c r="C17">
        <v>2</v>
      </c>
      <c r="D17">
        <v>1.3</v>
      </c>
      <c r="E17">
        <f t="shared" si="31"/>
        <v>0</v>
      </c>
      <c r="F17" s="8">
        <v>2.2753128555176336E-3</v>
      </c>
      <c r="G17" s="8">
        <f t="shared" si="32"/>
        <v>2.2753128555176336E-3</v>
      </c>
      <c r="H17" s="8">
        <f t="shared" si="33"/>
        <v>2.275426626848976E-3</v>
      </c>
      <c r="I17" s="8">
        <f t="shared" si="34"/>
        <v>2.275426626848976E-3</v>
      </c>
      <c r="J17" s="8">
        <f t="shared" si="35"/>
        <v>2.2755404038691694E-3</v>
      </c>
      <c r="K17" s="8">
        <f t="shared" si="68"/>
        <v>2.2755404038691694E-3</v>
      </c>
      <c r="L17" s="8">
        <f t="shared" si="36"/>
        <v>2.2764509842628754E-3</v>
      </c>
      <c r="M17" s="8">
        <f t="shared" si="68"/>
        <v>2.2764509842628754E-3</v>
      </c>
      <c r="N17" s="8">
        <f t="shared" si="37"/>
        <v>2.2773619290344881E-3</v>
      </c>
      <c r="O17" s="8">
        <f t="shared" ref="O17" si="285">MAX(N17-O$2*$E17,0)</f>
        <v>2.2773619290344881E-3</v>
      </c>
      <c r="P17" s="8">
        <f t="shared" si="38"/>
        <v>2.2782732383298198E-3</v>
      </c>
      <c r="Q17" s="8">
        <f t="shared" ref="Q17" si="286">MAX(P17-Q$2*$E17,0)</f>
        <v>2.2782732383298198E-3</v>
      </c>
      <c r="R17" s="8">
        <f t="shared" si="39"/>
        <v>2.2791849122947372E-3</v>
      </c>
      <c r="S17" s="8">
        <f t="shared" ref="S17" si="287">MAX(R17-S$2*$E17,0)</f>
        <v>2.2791849122947372E-3</v>
      </c>
      <c r="T17" s="8">
        <f t="shared" si="40"/>
        <v>2.2800969510751684E-3</v>
      </c>
      <c r="U17" s="8">
        <f t="shared" ref="U17" si="288">MAX(T17-U$2*$E17,0)</f>
        <v>2.2800969510751684E-3</v>
      </c>
      <c r="V17" s="8">
        <f t="shared" si="41"/>
        <v>2.2810093548170955E-3</v>
      </c>
      <c r="W17" s="8">
        <f t="shared" ref="W17" si="289">MAX(V17-W$2*$E17,0)</f>
        <v>2.2810093548170955E-3</v>
      </c>
      <c r="X17" s="8">
        <f t="shared" si="42"/>
        <v>2.2819221236665605E-3</v>
      </c>
      <c r="Y17" s="8">
        <f t="shared" ref="Y17" si="290">MAX(X17-Y$2*$E17,0)</f>
        <v>2.2819221236665605E-3</v>
      </c>
      <c r="Z17" s="8">
        <f t="shared" si="43"/>
        <v>2.2828352577696697E-3</v>
      </c>
      <c r="AA17" s="8">
        <f t="shared" ref="AA17:AY17" si="291">MAX(Z17-AA$2*$E17,0)</f>
        <v>2.2828352577696697E-3</v>
      </c>
      <c r="AB17" s="8">
        <f t="shared" si="44"/>
        <v>2.2837487572725788E-3</v>
      </c>
      <c r="AC17" s="8">
        <f t="shared" si="291"/>
        <v>2.2837487572725788E-3</v>
      </c>
      <c r="AD17" s="8">
        <f t="shared" ref="AD17" si="292">AC17/AD$2</f>
        <v>2.2846626223215075E-3</v>
      </c>
      <c r="AE17" s="8">
        <f t="shared" si="291"/>
        <v>2.2846626223215075E-3</v>
      </c>
      <c r="AF17" s="8">
        <f t="shared" ref="AF17" si="293">AE17/AF$2</f>
        <v>2.2855768530627321E-3</v>
      </c>
      <c r="AG17" s="8">
        <f t="shared" si="291"/>
        <v>2.2855768530627321E-3</v>
      </c>
      <c r="AH17" s="8">
        <f t="shared" ref="AH17" si="294">AG17/AH$2</f>
        <v>2.2864914496425891E-3</v>
      </c>
      <c r="AI17" s="8">
        <f t="shared" si="291"/>
        <v>2.2864914496425891E-3</v>
      </c>
      <c r="AJ17" s="8">
        <f t="shared" ref="AJ17" si="295">AI17/AJ$2</f>
        <v>2.2874064122074731E-3</v>
      </c>
      <c r="AK17" s="8">
        <f t="shared" si="291"/>
        <v>2.2874064122074731E-3</v>
      </c>
      <c r="AL17" s="8">
        <f t="shared" ref="AL17" si="296">AK17/AL$2</f>
        <v>2.2883217409038334E-3</v>
      </c>
      <c r="AM17" s="8">
        <f t="shared" si="291"/>
        <v>2.2883217409038334E-3</v>
      </c>
      <c r="AN17" s="8">
        <f t="shared" ref="AN17" si="297">AM17/AN$2</f>
        <v>2.2892374358781842E-3</v>
      </c>
      <c r="AO17" s="8">
        <f t="shared" si="291"/>
        <v>2.2892374358781842E-3</v>
      </c>
      <c r="AP17" s="8">
        <f t="shared" ref="AP17" si="298">AO17/AP$2</f>
        <v>2.2901534972770963E-3</v>
      </c>
      <c r="AQ17" s="8">
        <f t="shared" si="291"/>
        <v>2.2901534972770963E-3</v>
      </c>
      <c r="AR17" s="8">
        <f t="shared" ref="AR17" si="299">AQ17/AR$2</f>
        <v>2.2910699252471946E-3</v>
      </c>
      <c r="AS17" s="8">
        <f t="shared" si="291"/>
        <v>2.2910699252471946E-3</v>
      </c>
      <c r="AT17" s="8">
        <f t="shared" ref="AT17" si="300">AS17/AT$2</f>
        <v>2.291986719935169E-3</v>
      </c>
      <c r="AU17" s="8">
        <f t="shared" si="291"/>
        <v>2.291986719935169E-3</v>
      </c>
      <c r="AV17" s="8">
        <f t="shared" ref="AV17" si="301">AU17/AV$2</f>
        <v>2.2929038814877645E-3</v>
      </c>
      <c r="AW17" s="8">
        <f t="shared" si="291"/>
        <v>2.2929038814877645E-3</v>
      </c>
      <c r="AX17" s="8">
        <f t="shared" ref="AX17" si="302">AW17/AX$2</f>
        <v>2.2938214100517852E-3</v>
      </c>
      <c r="AY17" s="8">
        <f t="shared" si="291"/>
        <v>2.2938214100517852E-3</v>
      </c>
    </row>
    <row r="19" spans="1:51" x14ac:dyDescent="0.3">
      <c r="K19" s="8" t="s">
        <v>150</v>
      </c>
    </row>
    <row r="20" spans="1:51" x14ac:dyDescent="0.3">
      <c r="K20" s="8">
        <v>0</v>
      </c>
    </row>
    <row r="21" spans="1:51" x14ac:dyDescent="0.3">
      <c r="K21" s="8">
        <v>0</v>
      </c>
    </row>
    <row r="22" spans="1:51" x14ac:dyDescent="0.3">
      <c r="K22" s="8">
        <v>8.5380116959064264E-2</v>
      </c>
    </row>
    <row r="23" spans="1:51" x14ac:dyDescent="0.3">
      <c r="K23" s="8">
        <v>0.86783625730994129</v>
      </c>
    </row>
    <row r="24" spans="1:51" x14ac:dyDescent="0.3">
      <c r="K24" s="8">
        <v>2.3391812865497063E-3</v>
      </c>
    </row>
    <row r="25" spans="1:51" x14ac:dyDescent="0.3">
      <c r="K25" s="8">
        <v>2.3391812865497063E-3</v>
      </c>
    </row>
    <row r="26" spans="1:51" x14ac:dyDescent="0.3">
      <c r="K26" s="8">
        <v>2.3391812865497063E-3</v>
      </c>
    </row>
    <row r="27" spans="1:51" x14ac:dyDescent="0.3">
      <c r="K27" s="8">
        <v>2.3391812865497063E-3</v>
      </c>
    </row>
    <row r="28" spans="1:51" x14ac:dyDescent="0.3">
      <c r="K28" s="8">
        <v>2.3391812865497063E-3</v>
      </c>
    </row>
    <row r="29" spans="1:51" x14ac:dyDescent="0.3">
      <c r="K29" s="8">
        <v>1.4035087719298239E-2</v>
      </c>
    </row>
    <row r="30" spans="1:51" x14ac:dyDescent="0.3">
      <c r="K30" s="8">
        <v>1.4035087719298239E-2</v>
      </c>
    </row>
    <row r="31" spans="1:51" x14ac:dyDescent="0.3">
      <c r="K31" s="8">
        <v>2.3391812865497063E-3</v>
      </c>
    </row>
    <row r="32" spans="1:51" x14ac:dyDescent="0.3">
      <c r="K32" s="8">
        <v>2.3391812865497063E-3</v>
      </c>
    </row>
    <row r="33" spans="11:11" x14ac:dyDescent="0.3">
      <c r="K33" s="8">
        <v>2.3391812865497063E-3</v>
      </c>
    </row>
  </sheetData>
  <sortState ref="A4:AB17">
    <sortCondition descending="1" ref="E4:E17"/>
  </sortState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tabSelected="1" topLeftCell="I1" workbookViewId="0">
      <selection activeCell="Q7" sqref="Q7"/>
    </sheetView>
  </sheetViews>
  <sheetFormatPr defaultRowHeight="14.4" x14ac:dyDescent="0.3"/>
  <cols>
    <col min="11" max="11" width="11.5546875" bestFit="1" customWidth="1"/>
    <col min="13" max="13" width="10.6640625" customWidth="1"/>
    <col min="14" max="15" width="20.21875" bestFit="1" customWidth="1"/>
    <col min="16" max="16" width="23.33203125" customWidth="1"/>
    <col min="17" max="17" width="20.77734375" customWidth="1"/>
    <col min="21" max="21" width="10" bestFit="1" customWidth="1"/>
  </cols>
  <sheetData>
    <row r="1" spans="1:29" x14ac:dyDescent="0.3">
      <c r="F1">
        <f>SQRT(SUMPRODUCT(F$4:F$17,F$4:F$17))</f>
        <v>1.3294735800308335</v>
      </c>
      <c r="U1" s="9"/>
      <c r="W1" s="9"/>
      <c r="Y1" s="9"/>
    </row>
    <row r="2" spans="1:29" ht="28.8" x14ac:dyDescent="0.3">
      <c r="A2" s="7" t="s">
        <v>152</v>
      </c>
      <c r="B2">
        <v>0.8</v>
      </c>
      <c r="C2">
        <f>SUM(C4:C17)</f>
        <v>879</v>
      </c>
      <c r="F2">
        <f>SUM(F4:F17)</f>
        <v>3.9499999999999993</v>
      </c>
      <c r="H2">
        <f>SUMPRODUCT(G$4:G$17,E$4:E$17)</f>
        <v>0.11272879134805092</v>
      </c>
      <c r="I2">
        <f>SUMPRODUCT(H$4:H$17,G$4:G$17)</f>
        <v>-5.5433635584278005E-4</v>
      </c>
      <c r="K2" s="7">
        <f>MIN(I4:J17)</f>
        <v>3.0883502736512886E-2</v>
      </c>
      <c r="L2">
        <f>SUM(L4:L17)</f>
        <v>0.62025316455696222</v>
      </c>
      <c r="N2" s="2"/>
      <c r="O2" s="8"/>
      <c r="P2" s="2"/>
      <c r="Q2" s="7">
        <f>MIN(O4:P17)</f>
        <v>3.5079528122762799E-2</v>
      </c>
      <c r="R2">
        <f>SUM(R4:R17)</f>
        <v>0.46938775510204089</v>
      </c>
      <c r="T2" s="2"/>
      <c r="U2" s="8"/>
      <c r="V2" s="2"/>
      <c r="W2" s="7">
        <f>MIN(U4:V17)</f>
        <v>0.16516157110216503</v>
      </c>
      <c r="X2">
        <f>SUM(X4:X17)</f>
        <v>0.82608695652173902</v>
      </c>
      <c r="Z2" s="2"/>
      <c r="AA2" s="8"/>
      <c r="AB2" s="2"/>
      <c r="AC2" s="7">
        <f>MIN(AA4:AB17)</f>
        <v>3.6201084566906162E-2</v>
      </c>
    </row>
    <row r="3" spans="1:29" ht="43.2" x14ac:dyDescent="0.3">
      <c r="C3" s="7" t="s">
        <v>149</v>
      </c>
      <c r="D3" s="7" t="s">
        <v>151</v>
      </c>
      <c r="E3" s="7" t="s">
        <v>163</v>
      </c>
      <c r="F3" s="7" t="s">
        <v>153</v>
      </c>
      <c r="G3" s="7" t="s">
        <v>157</v>
      </c>
      <c r="H3" s="7" t="s">
        <v>158</v>
      </c>
      <c r="I3" s="7" t="s">
        <v>159</v>
      </c>
      <c r="J3" s="7" t="s">
        <v>160</v>
      </c>
      <c r="K3" s="7" t="s">
        <v>164</v>
      </c>
      <c r="L3" s="7" t="s">
        <v>162</v>
      </c>
      <c r="M3" s="7" t="s">
        <v>157</v>
      </c>
      <c r="N3" s="7" t="s">
        <v>158</v>
      </c>
      <c r="O3" s="7" t="s">
        <v>159</v>
      </c>
      <c r="P3" s="7" t="s">
        <v>160</v>
      </c>
      <c r="Q3" s="7" t="s">
        <v>165</v>
      </c>
      <c r="R3" s="7" t="s">
        <v>162</v>
      </c>
      <c r="S3" s="7" t="s">
        <v>157</v>
      </c>
      <c r="T3" s="7" t="s">
        <v>158</v>
      </c>
      <c r="U3" s="7" t="s">
        <v>159</v>
      </c>
      <c r="V3" s="7" t="s">
        <v>160</v>
      </c>
      <c r="W3" s="7" t="s">
        <v>166</v>
      </c>
      <c r="X3" s="7" t="s">
        <v>162</v>
      </c>
      <c r="Y3" s="7" t="s">
        <v>157</v>
      </c>
      <c r="Z3" s="7" t="s">
        <v>158</v>
      </c>
      <c r="AA3" s="7" t="s">
        <v>159</v>
      </c>
      <c r="AB3" s="7" t="s">
        <v>160</v>
      </c>
      <c r="AC3" s="7" t="s">
        <v>167</v>
      </c>
    </row>
    <row r="4" spans="1:29" x14ac:dyDescent="0.3">
      <c r="A4">
        <v>1</v>
      </c>
      <c r="B4" t="s">
        <v>130</v>
      </c>
      <c r="C4">
        <v>12</v>
      </c>
      <c r="D4">
        <v>0.15</v>
      </c>
      <c r="E4">
        <f>C4/C$2</f>
        <v>1.3651877133105802E-2</v>
      </c>
      <c r="F4">
        <f t="shared" ref="F4:F17" si="0">MAX($B$2-$D4,0)</f>
        <v>0.65</v>
      </c>
      <c r="G4">
        <f>F4/F$2</f>
        <v>0.1645569620253165</v>
      </c>
      <c r="H4">
        <f>E4-$G4</f>
        <v>-0.15090508489221069</v>
      </c>
      <c r="I4">
        <f>IF(H4&lt;0,-E4/H4,"missing")</f>
        <v>9.0466647580876011E-2</v>
      </c>
      <c r="J4" t="str">
        <f>IF(H4&gt;0,(1-E4)/H4,"missing")</f>
        <v>missing</v>
      </c>
      <c r="K4">
        <f>E4+K$2*H4</f>
        <v>8.9913995308835044E-3</v>
      </c>
      <c r="L4">
        <f>IF(K4&gt;0,G4,0)</f>
        <v>0.1645569620253165</v>
      </c>
      <c r="M4" s="10">
        <f>L4/L$2</f>
        <v>0.26530612244897955</v>
      </c>
      <c r="N4" s="10">
        <f>K4-M4</f>
        <v>-0.25631472291809604</v>
      </c>
      <c r="O4">
        <f>IF(N4&lt;0,-K4/N4,"missing")</f>
        <v>3.5079528122762799E-2</v>
      </c>
      <c r="P4" t="str">
        <f>IF(N4&gt;0,(1-K4)/N4,"missing")</f>
        <v>missing</v>
      </c>
      <c r="Q4">
        <f>K4+Q$2*N4</f>
        <v>0</v>
      </c>
      <c r="R4">
        <f>IF(Q4&gt;0,M4,0)</f>
        <v>0</v>
      </c>
      <c r="S4" s="10">
        <f>R4/R$2</f>
        <v>0</v>
      </c>
      <c r="T4" s="10">
        <f>Q4-S4</f>
        <v>0</v>
      </c>
      <c r="U4" t="str">
        <f>IF(T4&lt;0,-Q4/T4,"missing")</f>
        <v>missing</v>
      </c>
      <c r="V4" t="str">
        <f>IF(T4&gt;0,(1-Q4)/T4,"missing")</f>
        <v>missing</v>
      </c>
      <c r="W4">
        <f>Q4+W$2*T4</f>
        <v>0</v>
      </c>
      <c r="X4">
        <f>IF(W4&gt;0,S4,0)</f>
        <v>0</v>
      </c>
      <c r="Y4" s="10">
        <f>X4/X$2</f>
        <v>0</v>
      </c>
      <c r="Z4" s="10">
        <f>W4-Y4</f>
        <v>0</v>
      </c>
      <c r="AA4" t="str">
        <f>IF(Z4&lt;0,-W4/Z4,"missing")</f>
        <v>missing</v>
      </c>
      <c r="AB4" t="str">
        <f>IF(Z4&gt;0,(1-W4)/Z4,"missing")</f>
        <v>missing</v>
      </c>
      <c r="AC4">
        <f>W4+AC$2*Z4</f>
        <v>0</v>
      </c>
    </row>
    <row r="5" spans="1:29" x14ac:dyDescent="0.3">
      <c r="A5">
        <v>14</v>
      </c>
      <c r="B5" t="s">
        <v>129</v>
      </c>
      <c r="C5">
        <v>12</v>
      </c>
      <c r="D5">
        <v>0.15</v>
      </c>
      <c r="E5">
        <f>C5/C$2</f>
        <v>1.3651877133105802E-2</v>
      </c>
      <c r="F5">
        <f t="shared" si="0"/>
        <v>0.65</v>
      </c>
      <c r="G5">
        <f>F5/F$2</f>
        <v>0.1645569620253165</v>
      </c>
      <c r="H5">
        <f>E5-$G5</f>
        <v>-0.15090508489221069</v>
      </c>
      <c r="I5">
        <f>IF(H5&lt;0,-E5/H5,"missing")</f>
        <v>9.0466647580876011E-2</v>
      </c>
      <c r="J5" t="str">
        <f>IF(H5&gt;0,(1-E5)/H5,"missing")</f>
        <v>missing</v>
      </c>
      <c r="K5">
        <f>E5+K$2*H5</f>
        <v>8.9913995308835044E-3</v>
      </c>
      <c r="L5">
        <f t="shared" ref="L5:L17" si="1">IF(K5&gt;0,G5,0)</f>
        <v>0.1645569620253165</v>
      </c>
      <c r="M5" s="10">
        <f t="shared" ref="M5:M17" si="2">L5/L$2</f>
        <v>0.26530612244897955</v>
      </c>
      <c r="N5" s="10">
        <f t="shared" ref="N5:N17" si="3">K5-M5</f>
        <v>-0.25631472291809604</v>
      </c>
      <c r="O5">
        <f t="shared" ref="O5:O19" si="4">IF(N5&lt;0,-K5/N5,"missing")</f>
        <v>3.5079528122762799E-2</v>
      </c>
      <c r="P5" t="str">
        <f t="shared" ref="P5:P19" si="5">IF(N5&gt;0,(1-K5)/N5,"missing")</f>
        <v>missing</v>
      </c>
      <c r="Q5">
        <f>K5+Q$2*N5</f>
        <v>0</v>
      </c>
      <c r="R5">
        <f t="shared" ref="R5:R17" si="6">IF(Q5&gt;0,M5,0)</f>
        <v>0</v>
      </c>
      <c r="S5" s="10">
        <f t="shared" ref="S5:S17" si="7">R5/R$2</f>
        <v>0</v>
      </c>
      <c r="T5" s="10">
        <f t="shared" ref="T5:T17" si="8">Q5-S5</f>
        <v>0</v>
      </c>
      <c r="U5" t="str">
        <f t="shared" ref="U5:U17" si="9">IF(T5&lt;0,-Q5/T5,"missing")</f>
        <v>missing</v>
      </c>
      <c r="V5" t="str">
        <f t="shared" ref="V5:V19" si="10">IF(T5&gt;0,(1-Q5)/T5,"missing")</f>
        <v>missing</v>
      </c>
      <c r="W5">
        <f>Q5+W$2*T5</f>
        <v>0</v>
      </c>
      <c r="X5">
        <f t="shared" ref="X5:X17" si="11">IF(W5&gt;0,S5,0)</f>
        <v>0</v>
      </c>
      <c r="Y5" s="10">
        <f t="shared" ref="Y5:Y17" si="12">X5/X$2</f>
        <v>0</v>
      </c>
      <c r="Z5" s="10">
        <f t="shared" ref="Z5:Z17" si="13">W5-Y5</f>
        <v>0</v>
      </c>
      <c r="AA5" t="str">
        <f t="shared" ref="AA5:AA17" si="14">IF(Z5&lt;0,-W5/Z5,"missing")</f>
        <v>missing</v>
      </c>
      <c r="AB5" t="str">
        <f t="shared" ref="AB5:AB19" si="15">IF(Z5&gt;0,(1-W5)/Z5,"missing")</f>
        <v>missing</v>
      </c>
      <c r="AC5">
        <f>W5+AC$2*Z5</f>
        <v>0</v>
      </c>
    </row>
    <row r="6" spans="1:29" x14ac:dyDescent="0.3">
      <c r="A6">
        <v>16</v>
      </c>
      <c r="B6" t="s">
        <v>127</v>
      </c>
      <c r="C6">
        <v>73</v>
      </c>
      <c r="D6">
        <v>0.3</v>
      </c>
      <c r="E6">
        <f>C6/C$2</f>
        <v>8.3048919226393625E-2</v>
      </c>
      <c r="F6">
        <f t="shared" si="0"/>
        <v>0.5</v>
      </c>
      <c r="G6">
        <f>F6/F$2</f>
        <v>0.12658227848101269</v>
      </c>
      <c r="H6">
        <f>E6-$G6</f>
        <v>-4.353335925461907E-2</v>
      </c>
      <c r="I6">
        <f>IF(H6&lt;0,-E6/H6,"missing")</f>
        <v>1.9077075752563659</v>
      </c>
      <c r="J6" t="str">
        <f>IF(H6&gt;0,(1-E6)/H6,"missing")</f>
        <v>missing</v>
      </c>
      <c r="K6">
        <f>E6+K$2*H6</f>
        <v>8.1704456606723999E-2</v>
      </c>
      <c r="L6">
        <f t="shared" si="1"/>
        <v>0.12658227848101269</v>
      </c>
      <c r="M6" s="10">
        <f t="shared" si="2"/>
        <v>0.20408163265306123</v>
      </c>
      <c r="N6" s="10">
        <f t="shared" si="3"/>
        <v>-0.12237717604633723</v>
      </c>
      <c r="O6">
        <f t="shared" si="4"/>
        <v>0.6676445661386009</v>
      </c>
      <c r="P6" t="str">
        <f t="shared" si="5"/>
        <v>missing</v>
      </c>
      <c r="Q6">
        <f>K6+Q$2*N6</f>
        <v>7.7411523018022219E-2</v>
      </c>
      <c r="R6">
        <f t="shared" si="6"/>
        <v>0.20408163265306123</v>
      </c>
      <c r="S6" s="10">
        <f t="shared" si="7"/>
        <v>0.43478260869565211</v>
      </c>
      <c r="T6" s="10">
        <f t="shared" si="8"/>
        <v>-0.35737108567762987</v>
      </c>
      <c r="U6">
        <f t="shared" si="9"/>
        <v>0.21661383956465927</v>
      </c>
      <c r="V6" t="str">
        <f t="shared" si="10"/>
        <v>missing</v>
      </c>
      <c r="W6">
        <f>Q6+W$2*T6</f>
        <v>1.838755304101844E-2</v>
      </c>
      <c r="X6">
        <f t="shared" si="11"/>
        <v>0.43478260869565211</v>
      </c>
      <c r="Y6" s="10">
        <f t="shared" si="12"/>
        <v>0.52631578947368418</v>
      </c>
      <c r="Z6" s="10">
        <f t="shared" si="13"/>
        <v>-0.50792823643266571</v>
      </c>
      <c r="AA6">
        <f t="shared" si="14"/>
        <v>3.6201084566906162E-2</v>
      </c>
      <c r="AB6" t="str">
        <f t="shared" si="15"/>
        <v>missing</v>
      </c>
      <c r="AC6">
        <f>W6+AC$2*Z6</f>
        <v>0</v>
      </c>
    </row>
    <row r="7" spans="1:29" x14ac:dyDescent="0.3">
      <c r="A7">
        <v>15</v>
      </c>
      <c r="B7" t="s">
        <v>123</v>
      </c>
      <c r="C7">
        <v>742</v>
      </c>
      <c r="D7">
        <v>0.35</v>
      </c>
      <c r="E7">
        <f>C7/C$2</f>
        <v>0.84414106939704214</v>
      </c>
      <c r="F7">
        <f t="shared" si="0"/>
        <v>0.45000000000000007</v>
      </c>
      <c r="G7">
        <f>F7/F$2</f>
        <v>0.11392405063291143</v>
      </c>
      <c r="H7">
        <f>E7-$G7</f>
        <v>0.7302170187641307</v>
      </c>
      <c r="I7" t="str">
        <f>IF(H7&lt;0,-E7/H7,"missing")</f>
        <v>missing</v>
      </c>
      <c r="J7">
        <f>IF(H7&gt;0,(1-E7)/H7,"missing")</f>
        <v>0.21344193109432616</v>
      </c>
      <c r="K7">
        <f>E7+K$2*H7</f>
        <v>0.86669272869429248</v>
      </c>
      <c r="L7">
        <f t="shared" si="1"/>
        <v>0.11392405063291143</v>
      </c>
      <c r="M7" s="10">
        <f t="shared" si="2"/>
        <v>0.18367346938775511</v>
      </c>
      <c r="N7" s="10">
        <f t="shared" si="3"/>
        <v>0.6830192593065374</v>
      </c>
      <c r="O7" t="str">
        <f t="shared" si="4"/>
        <v>missing</v>
      </c>
      <c r="P7">
        <f t="shared" si="5"/>
        <v>0.19517351742182651</v>
      </c>
      <c r="Q7">
        <f>K7+Q$2*N7</f>
        <v>0.89065272200952472</v>
      </c>
      <c r="R7">
        <f t="shared" si="6"/>
        <v>0.18367346938775511</v>
      </c>
      <c r="S7" s="10">
        <f t="shared" si="7"/>
        <v>0.39130434782608692</v>
      </c>
      <c r="T7" s="10">
        <f t="shared" si="8"/>
        <v>0.4993483741834378</v>
      </c>
      <c r="U7" t="str">
        <f t="shared" si="9"/>
        <v>missing</v>
      </c>
      <c r="V7">
        <f t="shared" si="10"/>
        <v>0.21897994194791567</v>
      </c>
      <c r="W7">
        <f>Q7+W$2*T7</f>
        <v>0.97312588401697309</v>
      </c>
      <c r="X7">
        <f t="shared" si="11"/>
        <v>0.39130434782608692</v>
      </c>
      <c r="Y7" s="10">
        <f t="shared" si="12"/>
        <v>0.47368421052631582</v>
      </c>
      <c r="Z7" s="10">
        <f t="shared" si="13"/>
        <v>0.49944167349065727</v>
      </c>
      <c r="AA7" t="str">
        <f t="shared" si="14"/>
        <v>missing</v>
      </c>
      <c r="AB7">
        <f t="shared" si="15"/>
        <v>5.3808317185869814E-2</v>
      </c>
      <c r="AC7">
        <f>W7+AC$2*Z7</f>
        <v>0.99120621427524547</v>
      </c>
    </row>
    <row r="8" spans="1:29" x14ac:dyDescent="0.3">
      <c r="A8">
        <v>2</v>
      </c>
      <c r="B8" t="s">
        <v>139</v>
      </c>
      <c r="C8">
        <v>2</v>
      </c>
      <c r="D8">
        <v>0.5</v>
      </c>
      <c r="E8">
        <f>C8/C$2</f>
        <v>2.2753128555176336E-3</v>
      </c>
      <c r="F8">
        <f t="shared" si="0"/>
        <v>0.30000000000000004</v>
      </c>
      <c r="G8">
        <f>F8/F$2</f>
        <v>7.5949367088607625E-2</v>
      </c>
      <c r="H8">
        <f>E8-$G8</f>
        <v>-7.3674054233089994E-2</v>
      </c>
      <c r="I8">
        <f>IF(H8&lt;0,-E8/H8,"missing")</f>
        <v>3.0883502736512886E-2</v>
      </c>
      <c r="J8" t="str">
        <f>IF(H8&gt;0,(1-E8)/H8,"missing")</f>
        <v>missing</v>
      </c>
      <c r="K8">
        <f>E8+K$2*H8</f>
        <v>0</v>
      </c>
      <c r="L8">
        <f t="shared" si="1"/>
        <v>0</v>
      </c>
      <c r="M8" s="10">
        <f t="shared" si="2"/>
        <v>0</v>
      </c>
      <c r="N8" s="10">
        <f t="shared" si="3"/>
        <v>0</v>
      </c>
      <c r="O8" t="str">
        <f t="shared" si="4"/>
        <v>missing</v>
      </c>
      <c r="P8" t="str">
        <f t="shared" si="5"/>
        <v>missing</v>
      </c>
      <c r="Q8">
        <f>K8+Q$2*N8</f>
        <v>0</v>
      </c>
      <c r="R8">
        <f t="shared" si="6"/>
        <v>0</v>
      </c>
      <c r="S8" s="10">
        <f t="shared" si="7"/>
        <v>0</v>
      </c>
      <c r="T8" s="10">
        <f t="shared" si="8"/>
        <v>0</v>
      </c>
      <c r="U8" t="str">
        <f t="shared" si="9"/>
        <v>missing</v>
      </c>
      <c r="V8" t="str">
        <f t="shared" si="10"/>
        <v>missing</v>
      </c>
      <c r="W8">
        <f>Q8+W$2*T8</f>
        <v>0</v>
      </c>
      <c r="X8">
        <f t="shared" si="11"/>
        <v>0</v>
      </c>
      <c r="Y8" s="10">
        <f t="shared" si="12"/>
        <v>0</v>
      </c>
      <c r="Z8" s="10">
        <f t="shared" si="13"/>
        <v>0</v>
      </c>
      <c r="AA8" t="str">
        <f t="shared" si="14"/>
        <v>missing</v>
      </c>
      <c r="AB8" t="str">
        <f t="shared" si="15"/>
        <v>missing</v>
      </c>
      <c r="AC8">
        <f>W8+AC$2*Z8</f>
        <v>0</v>
      </c>
    </row>
    <row r="9" spans="1:29" x14ac:dyDescent="0.3">
      <c r="A9">
        <v>3</v>
      </c>
      <c r="B9" t="s">
        <v>136</v>
      </c>
      <c r="C9">
        <v>2</v>
      </c>
      <c r="D9">
        <v>0.5</v>
      </c>
      <c r="E9">
        <f>C9/C$2</f>
        <v>2.2753128555176336E-3</v>
      </c>
      <c r="F9">
        <f t="shared" si="0"/>
        <v>0.30000000000000004</v>
      </c>
      <c r="G9">
        <f>F9/F$2</f>
        <v>7.5949367088607625E-2</v>
      </c>
      <c r="H9">
        <f>E9-$G9</f>
        <v>-7.3674054233089994E-2</v>
      </c>
      <c r="I9">
        <f>IF(H9&lt;0,-E9/H9,"missing")</f>
        <v>3.0883502736512886E-2</v>
      </c>
      <c r="J9" t="str">
        <f>IF(H9&gt;0,(1-E9)/H9,"missing")</f>
        <v>missing</v>
      </c>
      <c r="K9">
        <f>E9+K$2*H9</f>
        <v>0</v>
      </c>
      <c r="L9">
        <f t="shared" si="1"/>
        <v>0</v>
      </c>
      <c r="M9" s="10">
        <f t="shared" si="2"/>
        <v>0</v>
      </c>
      <c r="N9" s="10">
        <f t="shared" si="3"/>
        <v>0</v>
      </c>
      <c r="O9" t="str">
        <f t="shared" si="4"/>
        <v>missing</v>
      </c>
      <c r="P9" t="str">
        <f t="shared" si="5"/>
        <v>missing</v>
      </c>
      <c r="Q9">
        <f>K9+Q$2*N9</f>
        <v>0</v>
      </c>
      <c r="R9">
        <f t="shared" si="6"/>
        <v>0</v>
      </c>
      <c r="S9" s="10">
        <f t="shared" si="7"/>
        <v>0</v>
      </c>
      <c r="T9" s="10">
        <f t="shared" si="8"/>
        <v>0</v>
      </c>
      <c r="U9" t="str">
        <f t="shared" si="9"/>
        <v>missing</v>
      </c>
      <c r="V9" t="str">
        <f t="shared" si="10"/>
        <v>missing</v>
      </c>
      <c r="W9">
        <f>Q9+W$2*T9</f>
        <v>0</v>
      </c>
      <c r="X9">
        <f t="shared" si="11"/>
        <v>0</v>
      </c>
      <c r="Y9" s="10">
        <f t="shared" si="12"/>
        <v>0</v>
      </c>
      <c r="Z9" s="10">
        <f t="shared" si="13"/>
        <v>0</v>
      </c>
      <c r="AA9" t="str">
        <f t="shared" si="14"/>
        <v>missing</v>
      </c>
      <c r="AB9" t="str">
        <f t="shared" si="15"/>
        <v>missing</v>
      </c>
      <c r="AC9">
        <f>W9+AC$2*Z9</f>
        <v>0</v>
      </c>
    </row>
    <row r="10" spans="1:29" x14ac:dyDescent="0.3">
      <c r="A10">
        <v>6</v>
      </c>
      <c r="B10" t="s">
        <v>134</v>
      </c>
      <c r="C10">
        <v>2</v>
      </c>
      <c r="D10">
        <v>0.5</v>
      </c>
      <c r="E10">
        <f>C10/C$2</f>
        <v>2.2753128555176336E-3</v>
      </c>
      <c r="F10">
        <f t="shared" si="0"/>
        <v>0.30000000000000004</v>
      </c>
      <c r="G10">
        <f>F10/F$2</f>
        <v>7.5949367088607625E-2</v>
      </c>
      <c r="H10">
        <f>E10-$G10</f>
        <v>-7.3674054233089994E-2</v>
      </c>
      <c r="I10">
        <f>IF(H10&lt;0,-E10/H10,"missing")</f>
        <v>3.0883502736512886E-2</v>
      </c>
      <c r="J10" t="str">
        <f>IF(H10&gt;0,(1-E10)/H10,"missing")</f>
        <v>missing</v>
      </c>
      <c r="K10">
        <f>E10+K$2*H10</f>
        <v>0</v>
      </c>
      <c r="L10">
        <f t="shared" si="1"/>
        <v>0</v>
      </c>
      <c r="M10" s="10">
        <f t="shared" si="2"/>
        <v>0</v>
      </c>
      <c r="N10" s="10">
        <f t="shared" si="3"/>
        <v>0</v>
      </c>
      <c r="O10" t="str">
        <f t="shared" si="4"/>
        <v>missing</v>
      </c>
      <c r="P10" t="str">
        <f t="shared" si="5"/>
        <v>missing</v>
      </c>
      <c r="Q10">
        <f>K10+Q$2*N10</f>
        <v>0</v>
      </c>
      <c r="R10">
        <f t="shared" si="6"/>
        <v>0</v>
      </c>
      <c r="S10" s="10">
        <f t="shared" si="7"/>
        <v>0</v>
      </c>
      <c r="T10" s="10">
        <f t="shared" si="8"/>
        <v>0</v>
      </c>
      <c r="U10" t="str">
        <f t="shared" si="9"/>
        <v>missing</v>
      </c>
      <c r="V10" t="str">
        <f t="shared" si="10"/>
        <v>missing</v>
      </c>
      <c r="W10">
        <f>Q10+W$2*T10</f>
        <v>0</v>
      </c>
      <c r="X10">
        <f t="shared" si="11"/>
        <v>0</v>
      </c>
      <c r="Y10" s="10">
        <f t="shared" si="12"/>
        <v>0</v>
      </c>
      <c r="Z10" s="10">
        <f t="shared" si="13"/>
        <v>0</v>
      </c>
      <c r="AA10" t="str">
        <f t="shared" si="14"/>
        <v>missing</v>
      </c>
      <c r="AB10" t="str">
        <f t="shared" si="15"/>
        <v>missing</v>
      </c>
      <c r="AC10">
        <f>W10+AC$2*Z10</f>
        <v>0</v>
      </c>
    </row>
    <row r="11" spans="1:29" x14ac:dyDescent="0.3">
      <c r="A11">
        <v>10</v>
      </c>
      <c r="B11" t="s">
        <v>138</v>
      </c>
      <c r="C11">
        <v>2</v>
      </c>
      <c r="D11">
        <v>0.5</v>
      </c>
      <c r="E11">
        <f>C11/C$2</f>
        <v>2.2753128555176336E-3</v>
      </c>
      <c r="F11">
        <f t="shared" si="0"/>
        <v>0.30000000000000004</v>
      </c>
      <c r="G11">
        <f>F11/F$2</f>
        <v>7.5949367088607625E-2</v>
      </c>
      <c r="H11">
        <f>E11-$G11</f>
        <v>-7.3674054233089994E-2</v>
      </c>
      <c r="I11">
        <f>IF(H11&lt;0,-E11/H11,"missing")</f>
        <v>3.0883502736512886E-2</v>
      </c>
      <c r="J11" t="str">
        <f>IF(H11&gt;0,(1-E11)/H11,"missing")</f>
        <v>missing</v>
      </c>
      <c r="K11">
        <f>E11+K$2*H11</f>
        <v>0</v>
      </c>
      <c r="L11">
        <f t="shared" si="1"/>
        <v>0</v>
      </c>
      <c r="M11" s="10">
        <f t="shared" si="2"/>
        <v>0</v>
      </c>
      <c r="N11" s="10">
        <f t="shared" si="3"/>
        <v>0</v>
      </c>
      <c r="O11" t="str">
        <f t="shared" si="4"/>
        <v>missing</v>
      </c>
      <c r="P11" t="str">
        <f t="shared" si="5"/>
        <v>missing</v>
      </c>
      <c r="Q11">
        <f>K11+Q$2*N11</f>
        <v>0</v>
      </c>
      <c r="R11">
        <f t="shared" si="6"/>
        <v>0</v>
      </c>
      <c r="S11" s="10">
        <f t="shared" si="7"/>
        <v>0</v>
      </c>
      <c r="T11" s="10">
        <f t="shared" si="8"/>
        <v>0</v>
      </c>
      <c r="U11" t="str">
        <f t="shared" si="9"/>
        <v>missing</v>
      </c>
      <c r="V11" t="str">
        <f t="shared" si="10"/>
        <v>missing</v>
      </c>
      <c r="W11">
        <f>Q11+W$2*T11</f>
        <v>0</v>
      </c>
      <c r="X11">
        <f t="shared" si="11"/>
        <v>0</v>
      </c>
      <c r="Y11" s="10">
        <f t="shared" si="12"/>
        <v>0</v>
      </c>
      <c r="Z11" s="10">
        <f t="shared" si="13"/>
        <v>0</v>
      </c>
      <c r="AA11" t="str">
        <f t="shared" si="14"/>
        <v>missing</v>
      </c>
      <c r="AB11" t="str">
        <f t="shared" si="15"/>
        <v>missing</v>
      </c>
      <c r="AC11">
        <f>W11+AC$2*Z11</f>
        <v>0</v>
      </c>
    </row>
    <row r="12" spans="1:29" x14ac:dyDescent="0.3">
      <c r="A12">
        <v>23</v>
      </c>
      <c r="B12" t="s">
        <v>135</v>
      </c>
      <c r="C12">
        <v>2</v>
      </c>
      <c r="D12">
        <v>0.5</v>
      </c>
      <c r="E12">
        <f>C12/C$2</f>
        <v>2.2753128555176336E-3</v>
      </c>
      <c r="F12">
        <f t="shared" si="0"/>
        <v>0.30000000000000004</v>
      </c>
      <c r="G12">
        <f>F12/F$2</f>
        <v>7.5949367088607625E-2</v>
      </c>
      <c r="H12">
        <f>E12-$G12</f>
        <v>-7.3674054233089994E-2</v>
      </c>
      <c r="I12">
        <f>IF(H12&lt;0,-E12/H12,"missing")</f>
        <v>3.0883502736512886E-2</v>
      </c>
      <c r="J12" t="str">
        <f>IF(H12&gt;0,(1-E12)/H12,"missing")</f>
        <v>missing</v>
      </c>
      <c r="K12">
        <f>E12+K$2*H12</f>
        <v>0</v>
      </c>
      <c r="L12">
        <f t="shared" si="1"/>
        <v>0</v>
      </c>
      <c r="M12" s="10">
        <f t="shared" si="2"/>
        <v>0</v>
      </c>
      <c r="N12" s="10">
        <f t="shared" si="3"/>
        <v>0</v>
      </c>
      <c r="O12" t="str">
        <f t="shared" si="4"/>
        <v>missing</v>
      </c>
      <c r="P12" t="str">
        <f t="shared" si="5"/>
        <v>missing</v>
      </c>
      <c r="Q12">
        <f>K12+Q$2*N12</f>
        <v>0</v>
      </c>
      <c r="R12">
        <f t="shared" si="6"/>
        <v>0</v>
      </c>
      <c r="S12" s="10">
        <f t="shared" si="7"/>
        <v>0</v>
      </c>
      <c r="T12" s="10">
        <f t="shared" si="8"/>
        <v>0</v>
      </c>
      <c r="U12" t="str">
        <f t="shared" si="9"/>
        <v>missing</v>
      </c>
      <c r="V12" t="str">
        <f t="shared" si="10"/>
        <v>missing</v>
      </c>
      <c r="W12">
        <f>Q12+W$2*T12</f>
        <v>0</v>
      </c>
      <c r="X12">
        <f t="shared" si="11"/>
        <v>0</v>
      </c>
      <c r="Y12" s="10">
        <f t="shared" si="12"/>
        <v>0</v>
      </c>
      <c r="Z12" s="10">
        <f t="shared" si="13"/>
        <v>0</v>
      </c>
      <c r="AA12" t="str">
        <f t="shared" si="14"/>
        <v>missing</v>
      </c>
      <c r="AB12" t="str">
        <f t="shared" si="15"/>
        <v>missing</v>
      </c>
      <c r="AC12">
        <f>W12+AC$2*Z12</f>
        <v>0</v>
      </c>
    </row>
    <row r="13" spans="1:29" x14ac:dyDescent="0.3">
      <c r="A13">
        <v>5</v>
      </c>
      <c r="B13" t="s">
        <v>140</v>
      </c>
      <c r="C13">
        <v>12</v>
      </c>
      <c r="D13">
        <v>0.7</v>
      </c>
      <c r="E13">
        <f>C13/C$2</f>
        <v>1.3651877133105802E-2</v>
      </c>
      <c r="F13">
        <f t="shared" si="0"/>
        <v>0.10000000000000009</v>
      </c>
      <c r="G13">
        <f>F13/F$2</f>
        <v>2.5316455696202559E-2</v>
      </c>
      <c r="H13">
        <f>E13-$G13</f>
        <v>-1.1664578563096757E-2</v>
      </c>
      <c r="I13">
        <f>IF(H13&lt;0,-E13/H13,"missing")</f>
        <v>1.1703703703703676</v>
      </c>
      <c r="J13" t="str">
        <f>IF(H13&gt;0,(1-E13)/H13,"missing")</f>
        <v>missing</v>
      </c>
      <c r="K13">
        <f>E13+K$2*H13</f>
        <v>1.3291634089132134E-2</v>
      </c>
      <c r="L13">
        <f t="shared" si="1"/>
        <v>2.5316455696202559E-2</v>
      </c>
      <c r="M13" s="10">
        <f t="shared" si="2"/>
        <v>4.0816326530612276E-2</v>
      </c>
      <c r="N13" s="10">
        <f t="shared" si="3"/>
        <v>-2.7524692441480141E-2</v>
      </c>
      <c r="O13">
        <f t="shared" si="4"/>
        <v>0.48289855072463711</v>
      </c>
      <c r="P13" t="str">
        <f t="shared" si="5"/>
        <v>missing</v>
      </c>
      <c r="Q13">
        <f>K13+Q$2*N13</f>
        <v>1.2326080866560835E-2</v>
      </c>
      <c r="R13">
        <f t="shared" si="6"/>
        <v>4.0816326530612276E-2</v>
      </c>
      <c r="S13" s="10">
        <f t="shared" si="7"/>
        <v>8.6956521739130488E-2</v>
      </c>
      <c r="T13" s="10">
        <f t="shared" si="8"/>
        <v>-7.4630440872569648E-2</v>
      </c>
      <c r="U13">
        <f t="shared" si="9"/>
        <v>0.16516157110216503</v>
      </c>
      <c r="V13" t="str">
        <f t="shared" si="10"/>
        <v>missing</v>
      </c>
      <c r="W13">
        <f>Q13+W$2*T13</f>
        <v>0</v>
      </c>
      <c r="X13">
        <f t="shared" si="11"/>
        <v>0</v>
      </c>
      <c r="Y13" s="10">
        <f t="shared" si="12"/>
        <v>0</v>
      </c>
      <c r="Z13" s="10">
        <f t="shared" si="13"/>
        <v>0</v>
      </c>
      <c r="AA13" t="str">
        <f t="shared" si="14"/>
        <v>missing</v>
      </c>
      <c r="AB13" t="str">
        <f t="shared" si="15"/>
        <v>missing</v>
      </c>
      <c r="AC13">
        <f>W13+AC$2*Z13</f>
        <v>0</v>
      </c>
    </row>
    <row r="14" spans="1:29" x14ac:dyDescent="0.3">
      <c r="A14">
        <v>9</v>
      </c>
      <c r="B14" t="s">
        <v>141</v>
      </c>
      <c r="C14">
        <v>12</v>
      </c>
      <c r="D14">
        <v>0.7</v>
      </c>
      <c r="E14">
        <f>C14/C$2</f>
        <v>1.3651877133105802E-2</v>
      </c>
      <c r="F14">
        <f t="shared" si="0"/>
        <v>0.10000000000000009</v>
      </c>
      <c r="G14">
        <f>F14/F$2</f>
        <v>2.5316455696202559E-2</v>
      </c>
      <c r="H14">
        <f>E14-$G14</f>
        <v>-1.1664578563096757E-2</v>
      </c>
      <c r="I14">
        <f>IF(H14&lt;0,-E14/H14,"missing")</f>
        <v>1.1703703703703676</v>
      </c>
      <c r="J14" t="str">
        <f>IF(H14&gt;0,(1-E14)/H14,"missing")</f>
        <v>missing</v>
      </c>
      <c r="K14">
        <f>E14+K$2*H14</f>
        <v>1.3291634089132134E-2</v>
      </c>
      <c r="L14">
        <f t="shared" si="1"/>
        <v>2.5316455696202559E-2</v>
      </c>
      <c r="M14" s="10">
        <f t="shared" si="2"/>
        <v>4.0816326530612276E-2</v>
      </c>
      <c r="N14" s="10">
        <f t="shared" si="3"/>
        <v>-2.7524692441480141E-2</v>
      </c>
      <c r="O14">
        <f t="shared" si="4"/>
        <v>0.48289855072463711</v>
      </c>
      <c r="P14" t="str">
        <f t="shared" si="5"/>
        <v>missing</v>
      </c>
      <c r="Q14">
        <f>K14+Q$2*N14</f>
        <v>1.2326080866560835E-2</v>
      </c>
      <c r="R14">
        <f t="shared" si="6"/>
        <v>4.0816326530612276E-2</v>
      </c>
      <c r="S14" s="10">
        <f t="shared" si="7"/>
        <v>8.6956521739130488E-2</v>
      </c>
      <c r="T14" s="10">
        <f t="shared" si="8"/>
        <v>-7.4630440872569648E-2</v>
      </c>
      <c r="U14">
        <f t="shared" si="9"/>
        <v>0.16516157110216503</v>
      </c>
      <c r="V14" t="str">
        <f t="shared" si="10"/>
        <v>missing</v>
      </c>
      <c r="W14">
        <f>Q14+W$2*T14</f>
        <v>0</v>
      </c>
      <c r="X14">
        <f t="shared" si="11"/>
        <v>0</v>
      </c>
      <c r="Y14" s="10">
        <f t="shared" si="12"/>
        <v>0</v>
      </c>
      <c r="Z14" s="10">
        <f t="shared" si="13"/>
        <v>0</v>
      </c>
      <c r="AA14" t="str">
        <f t="shared" si="14"/>
        <v>missing</v>
      </c>
      <c r="AB14" t="str">
        <f t="shared" si="15"/>
        <v>missing</v>
      </c>
      <c r="AC14">
        <f>W14+AC$2*Z14</f>
        <v>0</v>
      </c>
    </row>
    <row r="15" spans="1:29" x14ac:dyDescent="0.3">
      <c r="A15">
        <v>4</v>
      </c>
      <c r="B15" t="s">
        <v>133</v>
      </c>
      <c r="C15">
        <v>2</v>
      </c>
      <c r="D15">
        <v>1.3</v>
      </c>
      <c r="E15">
        <f>C15/C$2</f>
        <v>2.2753128555176336E-3</v>
      </c>
      <c r="F15">
        <f t="shared" si="0"/>
        <v>0</v>
      </c>
      <c r="G15">
        <f>F15/F$2</f>
        <v>0</v>
      </c>
      <c r="H15">
        <f>E15-$G15</f>
        <v>2.2753128555176336E-3</v>
      </c>
      <c r="I15" t="str">
        <f>IF(H15&lt;0,-E15/H15,"missing")</f>
        <v>missing</v>
      </c>
      <c r="J15">
        <f>IF(H15&gt;0,(1-E15)/H15,"missing")</f>
        <v>438.5</v>
      </c>
      <c r="K15">
        <f>E15+K$2*H15</f>
        <v>2.3455824863174352E-3</v>
      </c>
      <c r="L15">
        <f t="shared" si="1"/>
        <v>0</v>
      </c>
      <c r="M15" s="10">
        <f t="shared" si="2"/>
        <v>0</v>
      </c>
      <c r="N15" s="10">
        <f t="shared" si="3"/>
        <v>2.3455824863174352E-3</v>
      </c>
      <c r="O15" t="str">
        <f t="shared" si="4"/>
        <v>missing</v>
      </c>
      <c r="P15">
        <f t="shared" si="5"/>
        <v>425.33333333333337</v>
      </c>
      <c r="Q15">
        <f>K15+Q$2*N15</f>
        <v>2.4278644131104678E-3</v>
      </c>
      <c r="R15">
        <f t="shared" si="6"/>
        <v>0</v>
      </c>
      <c r="S15" s="10">
        <f t="shared" si="7"/>
        <v>0</v>
      </c>
      <c r="T15" s="10">
        <f t="shared" si="8"/>
        <v>2.4278644131104678E-3</v>
      </c>
      <c r="U15" t="str">
        <f t="shared" si="9"/>
        <v>missing</v>
      </c>
      <c r="V15">
        <f t="shared" si="10"/>
        <v>410.88461538461536</v>
      </c>
      <c r="W15">
        <f>Q15+W$2*T15</f>
        <v>2.8288543140028285E-3</v>
      </c>
      <c r="X15">
        <f t="shared" si="11"/>
        <v>0</v>
      </c>
      <c r="Y15" s="10">
        <f t="shared" si="12"/>
        <v>0</v>
      </c>
      <c r="Z15" s="10">
        <f t="shared" si="13"/>
        <v>2.8288543140028285E-3</v>
      </c>
      <c r="AA15" t="str">
        <f t="shared" si="14"/>
        <v>missing</v>
      </c>
      <c r="AB15">
        <f t="shared" si="15"/>
        <v>352.50000000000006</v>
      </c>
      <c r="AC15">
        <f>W15+AC$2*Z15</f>
        <v>2.9312619082515023E-3</v>
      </c>
    </row>
    <row r="16" spans="1:29" x14ac:dyDescent="0.3">
      <c r="A16">
        <v>8</v>
      </c>
      <c r="B16" t="s">
        <v>131</v>
      </c>
      <c r="C16">
        <v>2</v>
      </c>
      <c r="D16">
        <v>1.3</v>
      </c>
      <c r="E16">
        <f>C16/C$2</f>
        <v>2.2753128555176336E-3</v>
      </c>
      <c r="F16">
        <f t="shared" si="0"/>
        <v>0</v>
      </c>
      <c r="G16">
        <f>F16/F$2</f>
        <v>0</v>
      </c>
      <c r="H16">
        <f>E16-$G16</f>
        <v>2.2753128555176336E-3</v>
      </c>
      <c r="I16" t="str">
        <f>IF(H16&lt;0,-E16/H16,"missing")</f>
        <v>missing</v>
      </c>
      <c r="J16">
        <f>IF(H16&gt;0,(1-E16)/H16,"missing")</f>
        <v>438.5</v>
      </c>
      <c r="K16">
        <f>E16+K$2*H16</f>
        <v>2.3455824863174352E-3</v>
      </c>
      <c r="L16">
        <f t="shared" si="1"/>
        <v>0</v>
      </c>
      <c r="M16" s="10">
        <f t="shared" si="2"/>
        <v>0</v>
      </c>
      <c r="N16" s="10">
        <f t="shared" si="3"/>
        <v>2.3455824863174352E-3</v>
      </c>
      <c r="O16" t="str">
        <f t="shared" si="4"/>
        <v>missing</v>
      </c>
      <c r="P16">
        <f t="shared" si="5"/>
        <v>425.33333333333337</v>
      </c>
      <c r="Q16">
        <f>K16+Q$2*N16</f>
        <v>2.4278644131104678E-3</v>
      </c>
      <c r="R16">
        <f t="shared" si="6"/>
        <v>0</v>
      </c>
      <c r="S16" s="10">
        <f t="shared" si="7"/>
        <v>0</v>
      </c>
      <c r="T16" s="10">
        <f t="shared" si="8"/>
        <v>2.4278644131104678E-3</v>
      </c>
      <c r="U16" t="str">
        <f t="shared" si="9"/>
        <v>missing</v>
      </c>
      <c r="V16">
        <f t="shared" si="10"/>
        <v>410.88461538461536</v>
      </c>
      <c r="W16">
        <f>Q16+W$2*T16</f>
        <v>2.8288543140028285E-3</v>
      </c>
      <c r="X16">
        <f t="shared" si="11"/>
        <v>0</v>
      </c>
      <c r="Y16" s="10">
        <f t="shared" si="12"/>
        <v>0</v>
      </c>
      <c r="Z16" s="10">
        <f t="shared" si="13"/>
        <v>2.8288543140028285E-3</v>
      </c>
      <c r="AA16" t="str">
        <f t="shared" si="14"/>
        <v>missing</v>
      </c>
      <c r="AB16">
        <f t="shared" si="15"/>
        <v>352.50000000000006</v>
      </c>
      <c r="AC16">
        <f>W16+AC$2*Z16</f>
        <v>2.9312619082515023E-3</v>
      </c>
    </row>
    <row r="17" spans="1:29" x14ac:dyDescent="0.3">
      <c r="A17">
        <v>22</v>
      </c>
      <c r="B17" t="s">
        <v>132</v>
      </c>
      <c r="C17">
        <v>2</v>
      </c>
      <c r="D17">
        <v>1.3</v>
      </c>
      <c r="E17">
        <f>C17/C$2</f>
        <v>2.2753128555176336E-3</v>
      </c>
      <c r="F17">
        <f t="shared" si="0"/>
        <v>0</v>
      </c>
      <c r="G17">
        <f>F17/F$2</f>
        <v>0</v>
      </c>
      <c r="H17">
        <f>E17-$G17</f>
        <v>2.2753128555176336E-3</v>
      </c>
      <c r="I17" t="str">
        <f>IF(H17&lt;0,-E17/H17,"missing")</f>
        <v>missing</v>
      </c>
      <c r="J17">
        <f>IF(H17&gt;0,(1-E17)/H17,"missing")</f>
        <v>438.5</v>
      </c>
      <c r="K17">
        <f>E17+K$2*H17</f>
        <v>2.3455824863174352E-3</v>
      </c>
      <c r="L17">
        <f t="shared" si="1"/>
        <v>0</v>
      </c>
      <c r="M17" s="10">
        <f t="shared" si="2"/>
        <v>0</v>
      </c>
      <c r="N17" s="10">
        <f t="shared" si="3"/>
        <v>2.3455824863174352E-3</v>
      </c>
      <c r="O17" t="str">
        <f t="shared" si="4"/>
        <v>missing</v>
      </c>
      <c r="P17">
        <f t="shared" si="5"/>
        <v>425.33333333333337</v>
      </c>
      <c r="Q17">
        <f>K17+Q$2*N17</f>
        <v>2.4278644131104678E-3</v>
      </c>
      <c r="R17">
        <f t="shared" si="6"/>
        <v>0</v>
      </c>
      <c r="S17" s="10">
        <f t="shared" si="7"/>
        <v>0</v>
      </c>
      <c r="T17" s="10">
        <f t="shared" si="8"/>
        <v>2.4278644131104678E-3</v>
      </c>
      <c r="U17" t="str">
        <f t="shared" si="9"/>
        <v>missing</v>
      </c>
      <c r="V17">
        <f t="shared" si="10"/>
        <v>410.88461538461536</v>
      </c>
      <c r="W17">
        <f>Q17+W$2*T17</f>
        <v>2.8288543140028285E-3</v>
      </c>
      <c r="X17">
        <f t="shared" si="11"/>
        <v>0</v>
      </c>
      <c r="Y17" s="10">
        <f t="shared" si="12"/>
        <v>0</v>
      </c>
      <c r="Z17" s="10">
        <f t="shared" si="13"/>
        <v>2.8288543140028285E-3</v>
      </c>
      <c r="AA17" t="str">
        <f t="shared" si="14"/>
        <v>missing</v>
      </c>
      <c r="AB17">
        <f t="shared" si="15"/>
        <v>352.50000000000006</v>
      </c>
      <c r="AC17">
        <f>W17+AC$2*Z17</f>
        <v>2.9312619082515023E-3</v>
      </c>
    </row>
    <row r="18" spans="1:29" x14ac:dyDescent="0.3">
      <c r="E18" t="s">
        <v>161</v>
      </c>
      <c r="K18" t="s">
        <v>161</v>
      </c>
      <c r="M18" s="8"/>
      <c r="Q18" t="s">
        <v>161</v>
      </c>
      <c r="S18" s="8"/>
      <c r="W18" t="s">
        <v>161</v>
      </c>
      <c r="Y18" s="8"/>
      <c r="AC18" t="s">
        <v>161</v>
      </c>
    </row>
    <row r="19" spans="1:29" x14ac:dyDescent="0.3">
      <c r="E19">
        <f>SUMPRODUCT(E4:E17,$F$4:$F$17)</f>
        <v>0.44527872582480105</v>
      </c>
      <c r="K19">
        <f>SUMPRODUCT(K4:K17,$F$4:$F$17)</f>
        <v>0.4452111024237686</v>
      </c>
      <c r="M19" s="8"/>
      <c r="Q19">
        <f>SUMPRODUCT(Q4:Q17,$F$4:$F$17)</f>
        <v>0.44196470258660947</v>
      </c>
      <c r="S19" s="8"/>
      <c r="W19">
        <f>SUMPRODUCT(W4:W17,$F$4:$F$17)</f>
        <v>0.44710042432814717</v>
      </c>
      <c r="Y19" s="8"/>
      <c r="AC19">
        <f>SUMPRODUCT(AC4:AC17,$F$4:$F$17)</f>
        <v>0.44604279642386052</v>
      </c>
    </row>
    <row r="20" spans="1:29" x14ac:dyDescent="0.3">
      <c r="R20" s="8"/>
    </row>
    <row r="21" spans="1:29" x14ac:dyDescent="0.3">
      <c r="R21" s="8"/>
    </row>
    <row r="22" spans="1:29" x14ac:dyDescent="0.3">
      <c r="R22" s="8"/>
    </row>
    <row r="23" spans="1:29" x14ac:dyDescent="0.3">
      <c r="R23" s="8"/>
    </row>
    <row r="24" spans="1:29" x14ac:dyDescent="0.3">
      <c r="R24" s="8"/>
    </row>
    <row r="25" spans="1:29" x14ac:dyDescent="0.3">
      <c r="R25" s="8"/>
    </row>
    <row r="26" spans="1:29" x14ac:dyDescent="0.3">
      <c r="R26" s="8"/>
    </row>
    <row r="27" spans="1:29" x14ac:dyDescent="0.3">
      <c r="R27" s="8"/>
    </row>
    <row r="28" spans="1:29" x14ac:dyDescent="0.3">
      <c r="R28" s="8"/>
    </row>
    <row r="29" spans="1:29" x14ac:dyDescent="0.3">
      <c r="R29" s="8"/>
    </row>
    <row r="30" spans="1:29" x14ac:dyDescent="0.3">
      <c r="R30" s="8"/>
    </row>
    <row r="31" spans="1:29" x14ac:dyDescent="0.3">
      <c r="R31" s="8"/>
    </row>
    <row r="32" spans="1:29" x14ac:dyDescent="0.3">
      <c r="R32" s="8"/>
    </row>
    <row r="33" spans="18:18" x14ac:dyDescent="0.3">
      <c r="R33" s="8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chain history</vt:lpstr>
      <vt:lpstr>chain allocation</vt:lpstr>
      <vt:lpstr>chain history query</vt:lpstr>
      <vt:lpstr>fp and allocation</vt:lpstr>
      <vt:lpstr>simulation</vt:lpstr>
      <vt:lpstr>simulation (2)</vt:lpstr>
      <vt:lpstr>'chain allocation'!chain_allocation_0e424</vt:lpstr>
      <vt:lpstr>'chain history'!chains_with_floor_prices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Siegman</dc:creator>
  <cp:lastModifiedBy>Shahar Siegman</cp:lastModifiedBy>
  <dcterms:created xsi:type="dcterms:W3CDTF">2015-11-17T10:45:41Z</dcterms:created>
  <dcterms:modified xsi:type="dcterms:W3CDTF">2015-11-18T10:19:00Z</dcterms:modified>
</cp:coreProperties>
</file>